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9.xml" ContentType="application/vnd.openxmlformats-officedocument.drawingml.chartshapes+xml"/>
  <Override PartName="/xl/drawings/drawing7.xml" ContentType="application/vnd.openxmlformats-officedocument.drawingml.chartshapes+xml"/>
  <Override PartName="/xl/drawings/drawing11.xml" ContentType="application/vnd.openxmlformats-officedocument.drawingml.chartshapes+xml"/>
  <Override PartName="/xl/drawings/drawing5.xml" ContentType="application/vnd.openxmlformats-officedocument.drawingml.chartshapes+xml"/>
  <Override PartName="/xl/drawings/drawing13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92.168.0.190\avo\4.事业部_ProductLine\电感\质量\1.电感制程统计\2025年\"/>
    </mc:Choice>
  </mc:AlternateContent>
  <xr:revisionPtr revIDLastSave="0" documentId="13_ncr:1_{7AEBDF93-5C95-4275-8884-12DB33090103}" xr6:coauthVersionLast="47" xr6:coauthVersionMax="47" xr10:uidLastSave="{00000000-0000-0000-0000-000000000000}"/>
  <bookViews>
    <workbookView xWindow="-120" yWindow="-120" windowWidth="24240" windowHeight="13140" tabRatio="862" firstSheet="2" activeTab="3" xr2:uid="{00000000-000D-0000-FFFF-FFFF00000000}"/>
  </bookViews>
  <sheets>
    <sheet name="machine table" sheetId="33" state="hidden" r:id="rId1"/>
    <sheet name="月度推移" sheetId="48" state="hidden" r:id="rId2"/>
    <sheet name="月度 推移" sheetId="52" r:id="rId3"/>
    <sheet name="Inspection data" sheetId="17" r:id="rId4"/>
    <sheet name="透视表" sheetId="62" r:id="rId5"/>
    <sheet name="Sheet3" sheetId="67" r:id="rId6"/>
    <sheet name="Sheet1" sheetId="36" state="hidden" r:id="rId7"/>
    <sheet name="Table1" sheetId="39" state="hidden" r:id="rId8"/>
    <sheet name="Global table" sheetId="31" r:id="rId9"/>
    <sheet name="Pareto-W05" sheetId="77" r:id="rId10"/>
    <sheet name="Pareto-W04" sheetId="76" r:id="rId11"/>
    <sheet name="Pareto-W03" sheetId="75" r:id="rId12"/>
    <sheet name="Pareto-W02" sheetId="74" r:id="rId13"/>
    <sheet name="Pareto-W01" sheetId="73" r:id="rId14"/>
    <sheet name="Charts" sheetId="45" r:id="rId15"/>
    <sheet name="Global indicators" sheetId="30" state="hidden" r:id="rId16"/>
    <sheet name="Tables insertion" sheetId="12" state="hidden" r:id="rId17"/>
    <sheet name="Tables inspection" sheetId="15" state="hidden" r:id="rId18"/>
    <sheet name="List of defects" sheetId="1" state="hidden" r:id="rId19"/>
  </sheets>
  <definedNames>
    <definedName name="inspection">'Inspection data'!$A$3:$AF$3140</definedName>
    <definedName name="parts" localSheetId="2">#REF!</definedName>
    <definedName name="parts" localSheetId="1">#REF!</definedName>
    <definedName name="parts">'Inspection data'!#REF!</definedName>
    <definedName name="_xlnm.Print_Area" localSheetId="8">'Global table'!$A$1:$G$32</definedName>
    <definedName name="speed" localSheetId="2">#REF!</definedName>
    <definedName name="speed" localSheetId="1">#REF!</definedName>
    <definedName name="speed">'Inspection data'!#REF!</definedName>
  </definedNames>
  <calcPr calcId="191029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40" i="17" l="1"/>
  <c r="H338" i="17"/>
  <c r="H341" i="17"/>
  <c r="H340" i="17"/>
  <c r="K341" i="17"/>
  <c r="K339" i="17"/>
  <c r="K338" i="17"/>
  <c r="K337" i="17"/>
  <c r="K336" i="17"/>
  <c r="O341" i="17"/>
  <c r="N341" i="17"/>
  <c r="O340" i="17"/>
  <c r="I340" i="17"/>
  <c r="O337" i="17"/>
  <c r="H339" i="17"/>
  <c r="H337" i="17"/>
  <c r="H336" i="17"/>
  <c r="K333" i="17"/>
  <c r="K332" i="17"/>
  <c r="H333" i="17"/>
  <c r="H332" i="17"/>
  <c r="K331" i="17"/>
  <c r="K330" i="17"/>
  <c r="H331" i="17"/>
  <c r="K324" i="17"/>
  <c r="K323" i="17"/>
  <c r="H324" i="17"/>
  <c r="H323" i="17"/>
  <c r="K325" i="17"/>
  <c r="K322" i="17"/>
  <c r="I324" i="17"/>
  <c r="O323" i="17"/>
  <c r="N323" i="17"/>
  <c r="H325" i="17"/>
  <c r="H322" i="17"/>
  <c r="K321" i="17"/>
  <c r="K320" i="17"/>
  <c r="K319" i="17"/>
  <c r="S319" i="17"/>
  <c r="N319" i="17"/>
  <c r="H321" i="17"/>
  <c r="H320" i="17"/>
  <c r="H319" i="17"/>
  <c r="K315" i="17"/>
  <c r="K314" i="17"/>
  <c r="K316" i="17"/>
  <c r="K317" i="17"/>
  <c r="H315" i="17"/>
  <c r="H314" i="17"/>
  <c r="H317" i="17"/>
  <c r="H316" i="17"/>
  <c r="K318" i="17"/>
  <c r="I316" i="17"/>
  <c r="H318" i="17"/>
  <c r="K309" i="17"/>
  <c r="K308" i="17"/>
  <c r="H309" i="17"/>
  <c r="H308" i="17"/>
  <c r="K313" i="17"/>
  <c r="K312" i="17"/>
  <c r="K311" i="17"/>
  <c r="K310" i="17"/>
  <c r="I312" i="17"/>
  <c r="I309" i="17"/>
  <c r="H313" i="17"/>
  <c r="H312" i="17"/>
  <c r="H311" i="17"/>
  <c r="H310" i="17"/>
  <c r="K302" i="17"/>
  <c r="K301" i="17"/>
  <c r="H302" i="17"/>
  <c r="H301" i="17"/>
  <c r="K307" i="17"/>
  <c r="K306" i="17"/>
  <c r="K305" i="17"/>
  <c r="K304" i="17"/>
  <c r="K303" i="17"/>
  <c r="I307" i="17"/>
  <c r="H307" i="17"/>
  <c r="H306" i="17"/>
  <c r="H305" i="17"/>
  <c r="H304" i="17"/>
  <c r="H303" i="17"/>
  <c r="K297" i="17"/>
  <c r="K296" i="17"/>
  <c r="H297" i="17"/>
  <c r="H296" i="17"/>
  <c r="K300" i="17"/>
  <c r="K299" i="17"/>
  <c r="K298" i="17"/>
  <c r="I298" i="17"/>
  <c r="I297" i="17"/>
  <c r="S296" i="17"/>
  <c r="H300" i="17"/>
  <c r="H299" i="17"/>
  <c r="H298" i="17"/>
  <c r="K292" i="17"/>
  <c r="K291" i="17"/>
  <c r="H292" i="17"/>
  <c r="H291" i="17"/>
  <c r="K295" i="17"/>
  <c r="K294" i="17"/>
  <c r="K293" i="17"/>
  <c r="I294" i="17"/>
  <c r="I293" i="17"/>
  <c r="N291" i="17"/>
  <c r="H295" i="17"/>
  <c r="H294" i="17"/>
  <c r="H293" i="17"/>
  <c r="K287" i="17"/>
  <c r="K286" i="17"/>
  <c r="H287" i="17"/>
  <c r="H286" i="17"/>
  <c r="K290" i="17"/>
  <c r="K289" i="17"/>
  <c r="K288" i="17"/>
  <c r="N290" i="17"/>
  <c r="I287" i="17"/>
  <c r="I286" i="17"/>
  <c r="N286" i="17"/>
  <c r="H290" i="17"/>
  <c r="H289" i="17"/>
  <c r="H288" i="17"/>
  <c r="K285" i="17"/>
  <c r="K284" i="17"/>
  <c r="I285" i="17"/>
  <c r="O284" i="17"/>
  <c r="N284" i="17"/>
  <c r="H285" i="17"/>
  <c r="H284" i="17"/>
  <c r="H283" i="17"/>
  <c r="H282" i="17"/>
  <c r="K281" i="17"/>
  <c r="K280" i="17"/>
  <c r="K279" i="17"/>
  <c r="K278" i="17"/>
  <c r="K277" i="17"/>
  <c r="I281" i="17"/>
  <c r="I278" i="17"/>
  <c r="H281" i="17"/>
  <c r="H280" i="17"/>
  <c r="H279" i="17"/>
  <c r="H278" i="17"/>
  <c r="H277" i="17"/>
  <c r="K276" i="17"/>
  <c r="K275" i="17"/>
  <c r="K274" i="17"/>
  <c r="K273" i="17"/>
  <c r="I275" i="17"/>
  <c r="H276" i="17"/>
  <c r="H275" i="17"/>
  <c r="H274" i="17"/>
  <c r="H273" i="17"/>
  <c r="K272" i="17"/>
  <c r="K271" i="17"/>
  <c r="H272" i="17"/>
  <c r="H271" i="17"/>
  <c r="K270" i="17"/>
  <c r="K269" i="17"/>
  <c r="S270" i="17"/>
  <c r="N270" i="17"/>
  <c r="I269" i="17"/>
  <c r="H270" i="17"/>
  <c r="H269" i="17"/>
  <c r="K268" i="17" l="1"/>
  <c r="K267" i="17"/>
  <c r="H268" i="17"/>
  <c r="H267" i="17"/>
  <c r="K266" i="17"/>
  <c r="K265" i="17"/>
  <c r="H266" i="17"/>
  <c r="H265" i="17"/>
  <c r="K264" i="17"/>
  <c r="K263" i="17"/>
  <c r="I263" i="17"/>
  <c r="H264" i="17"/>
  <c r="H263" i="17"/>
  <c r="K262" i="17"/>
  <c r="K261" i="17"/>
  <c r="I261" i="17"/>
  <c r="H262" i="17"/>
  <c r="H261" i="17"/>
  <c r="K259" i="17"/>
  <c r="K260" i="17"/>
  <c r="K258" i="17"/>
  <c r="K257" i="17"/>
  <c r="I260" i="17"/>
  <c r="H260" i="17"/>
  <c r="H259" i="17"/>
  <c r="H258" i="17"/>
  <c r="H257" i="17"/>
  <c r="K256" i="17"/>
  <c r="K255" i="17"/>
  <c r="K254" i="17"/>
  <c r="K253" i="17"/>
  <c r="I256" i="17"/>
  <c r="H256" i="17"/>
  <c r="H255" i="17"/>
  <c r="H254" i="17"/>
  <c r="H253" i="17"/>
  <c r="K252" i="17"/>
  <c r="K251" i="17"/>
  <c r="K250" i="17"/>
  <c r="I252" i="17"/>
  <c r="H252" i="17"/>
  <c r="H251" i="17"/>
  <c r="H250" i="17"/>
  <c r="K249" i="17"/>
  <c r="K248" i="17"/>
  <c r="K247" i="17"/>
  <c r="K246" i="17"/>
  <c r="K245" i="17"/>
  <c r="K244" i="17"/>
  <c r="K243" i="17"/>
  <c r="K242" i="17"/>
  <c r="I244" i="17"/>
  <c r="H245" i="17"/>
  <c r="H244" i="17"/>
  <c r="H243" i="17"/>
  <c r="H242" i="17"/>
  <c r="K238" i="17"/>
  <c r="K237" i="17"/>
  <c r="H238" i="17"/>
  <c r="H237" i="17"/>
  <c r="K241" i="17"/>
  <c r="K240" i="17"/>
  <c r="K239" i="17"/>
  <c r="I241" i="17"/>
  <c r="S240" i="17"/>
  <c r="I237" i="17"/>
  <c r="H241" i="17"/>
  <c r="H240" i="17"/>
  <c r="H239" i="17"/>
  <c r="K235" i="17"/>
  <c r="K234" i="17"/>
  <c r="H235" i="17"/>
  <c r="H234" i="17"/>
  <c r="K236" i="17"/>
  <c r="I234" i="17"/>
  <c r="H236" i="17"/>
  <c r="K230" i="17"/>
  <c r="K229" i="17"/>
  <c r="H230" i="17"/>
  <c r="H229" i="17"/>
  <c r="K233" i="17"/>
  <c r="K232" i="17"/>
  <c r="K231" i="17"/>
  <c r="I232" i="17"/>
  <c r="I230" i="17"/>
  <c r="I229" i="17"/>
  <c r="H233" i="17"/>
  <c r="H232" i="17"/>
  <c r="H231" i="17"/>
  <c r="K225" i="17"/>
  <c r="K224" i="17"/>
  <c r="H225" i="17"/>
  <c r="H224" i="17"/>
  <c r="K228" i="17"/>
  <c r="K227" i="17"/>
  <c r="K226" i="17"/>
  <c r="I228" i="17"/>
  <c r="I227" i="17"/>
  <c r="I225" i="17"/>
  <c r="I224" i="17"/>
  <c r="H228" i="17"/>
  <c r="H227" i="17"/>
  <c r="H226" i="17"/>
  <c r="K218" i="17"/>
  <c r="K219" i="17"/>
  <c r="K220" i="17"/>
  <c r="H219" i="17"/>
  <c r="H218" i="17"/>
  <c r="K223" i="17"/>
  <c r="K222" i="17"/>
  <c r="K221" i="17"/>
  <c r="I223" i="17"/>
  <c r="O219" i="17"/>
  <c r="I219" i="17"/>
  <c r="R218" i="17"/>
  <c r="H223" i="17"/>
  <c r="H222" i="17"/>
  <c r="H221" i="17"/>
  <c r="H220" i="17"/>
  <c r="K213" i="17"/>
  <c r="K212" i="17"/>
  <c r="I212" i="17"/>
  <c r="H212" i="17"/>
  <c r="H213" i="17"/>
  <c r="K217" i="17"/>
  <c r="K216" i="17"/>
  <c r="K215" i="17"/>
  <c r="K214" i="17"/>
  <c r="I216" i="17"/>
  <c r="O213" i="17"/>
  <c r="I213" i="17"/>
  <c r="H217" i="17"/>
  <c r="H216" i="17"/>
  <c r="H215" i="17"/>
  <c r="H214" i="17"/>
  <c r="K211" i="17"/>
  <c r="K210" i="17"/>
  <c r="K209" i="17"/>
  <c r="K208" i="17"/>
  <c r="I211" i="17"/>
  <c r="R210" i="17"/>
  <c r="I208" i="17"/>
  <c r="H211" i="17"/>
  <c r="H210" i="17"/>
  <c r="H209" i="17"/>
  <c r="H208" i="17"/>
  <c r="K207" i="17"/>
  <c r="K206" i="17"/>
  <c r="K205" i="17"/>
  <c r="K204" i="17"/>
  <c r="I206" i="17"/>
  <c r="H207" i="17"/>
  <c r="H206" i="17"/>
  <c r="H205" i="17"/>
  <c r="H204" i="17"/>
  <c r="H203" i="17"/>
  <c r="K201" i="17"/>
  <c r="H201" i="17"/>
  <c r="K202" i="17"/>
  <c r="K200" i="17"/>
  <c r="K199" i="17"/>
  <c r="I202" i="17"/>
  <c r="H202" i="17"/>
  <c r="H200" i="17"/>
  <c r="H199" i="17"/>
  <c r="K195" i="17"/>
  <c r="H198" i="17"/>
  <c r="H197" i="17"/>
  <c r="H195" i="17"/>
  <c r="H194" i="17"/>
  <c r="K198" i="17"/>
  <c r="K197" i="17"/>
  <c r="K196" i="17"/>
  <c r="K194" i="17"/>
  <c r="I198" i="17"/>
  <c r="H196" i="17"/>
  <c r="K193" i="17"/>
  <c r="K192" i="17"/>
  <c r="K189" i="17"/>
  <c r="K188" i="17"/>
  <c r="I193" i="17"/>
  <c r="H193" i="17"/>
  <c r="H192" i="17"/>
  <c r="H189" i="17"/>
  <c r="H188" i="17"/>
  <c r="K191" i="17"/>
  <c r="K190" i="17"/>
  <c r="N190" i="17"/>
  <c r="L189" i="17"/>
  <c r="H191" i="17"/>
  <c r="H190" i="17"/>
  <c r="K187" i="17"/>
  <c r="K184" i="17"/>
  <c r="H187" i="17"/>
  <c r="H186" i="17"/>
  <c r="H185" i="17"/>
  <c r="H184" i="17"/>
  <c r="K186" i="17"/>
  <c r="K185" i="17"/>
  <c r="K183" i="17"/>
  <c r="K182" i="17"/>
  <c r="I187" i="17"/>
  <c r="I184" i="17"/>
  <c r="H183" i="17"/>
  <c r="H182" i="17"/>
  <c r="K180" i="17"/>
  <c r="K179" i="17"/>
  <c r="K178" i="17"/>
  <c r="K177" i="17"/>
  <c r="K176" i="17"/>
  <c r="I179" i="17"/>
  <c r="I176" i="17"/>
  <c r="H180" i="17"/>
  <c r="H179" i="17"/>
  <c r="H178" i="17"/>
  <c r="H177" i="17"/>
  <c r="H176" i="17"/>
  <c r="K181" i="17"/>
  <c r="N181" i="17"/>
  <c r="N180" i="17"/>
  <c r="I178" i="17"/>
  <c r="N176" i="17"/>
  <c r="H181" i="17"/>
  <c r="K175" i="17"/>
  <c r="K174" i="17"/>
  <c r="K173" i="17"/>
  <c r="K172" i="17"/>
  <c r="I172" i="17"/>
  <c r="H172" i="17"/>
  <c r="H173" i="17"/>
  <c r="H174" i="17"/>
  <c r="H175" i="17"/>
  <c r="R174" i="17"/>
  <c r="N172" i="17"/>
  <c r="K171" i="17"/>
  <c r="K170" i="17"/>
  <c r="K169" i="17"/>
  <c r="K168" i="17"/>
  <c r="I170" i="17"/>
  <c r="I168" i="17"/>
  <c r="L171" i="17"/>
  <c r="L169" i="17"/>
  <c r="S168" i="17"/>
  <c r="K167" i="17"/>
  <c r="K166" i="17"/>
  <c r="I167" i="17"/>
  <c r="I166" i="17"/>
  <c r="H167" i="17"/>
  <c r="H166" i="17"/>
  <c r="K165" i="17"/>
  <c r="K164" i="17"/>
  <c r="I165" i="17"/>
  <c r="H165" i="17"/>
  <c r="H164" i="17"/>
  <c r="T165" i="17"/>
  <c r="I164" i="17"/>
  <c r="H162" i="17"/>
  <c r="H161" i="17"/>
  <c r="K163" i="17"/>
  <c r="K162" i="17"/>
  <c r="K161" i="17"/>
  <c r="K160" i="17"/>
  <c r="I160" i="17"/>
  <c r="H163" i="17"/>
  <c r="H160" i="17"/>
  <c r="K159" i="17"/>
  <c r="K158" i="17"/>
  <c r="K157" i="17"/>
  <c r="K156" i="17"/>
  <c r="H159" i="17"/>
  <c r="H158" i="17"/>
  <c r="H157" i="17"/>
  <c r="H156" i="17"/>
  <c r="I157" i="17"/>
  <c r="I156" i="17"/>
  <c r="K155" i="17"/>
  <c r="K154" i="17"/>
  <c r="K153" i="17"/>
  <c r="K152" i="17"/>
  <c r="H155" i="17"/>
  <c r="H154" i="17"/>
  <c r="H153" i="17"/>
  <c r="H152" i="17"/>
  <c r="L154" i="17"/>
  <c r="I153" i="17"/>
  <c r="N152" i="17"/>
  <c r="K149" i="17"/>
  <c r="K148" i="17"/>
  <c r="K151" i="17"/>
  <c r="K150" i="17"/>
  <c r="H149" i="17"/>
  <c r="H148" i="17"/>
  <c r="H151" i="17"/>
  <c r="H150" i="17"/>
  <c r="K147" i="17"/>
  <c r="L150" i="17"/>
  <c r="N149" i="17"/>
  <c r="I147" i="17"/>
  <c r="H147" i="17"/>
  <c r="K146" i="17"/>
  <c r="K145" i="17"/>
  <c r="H146" i="17"/>
  <c r="H145" i="17"/>
  <c r="K144" i="17"/>
  <c r="K143" i="17"/>
  <c r="T143" i="17"/>
  <c r="I143" i="17"/>
  <c r="H144" i="17"/>
  <c r="H143" i="17"/>
  <c r="K142" i="17"/>
  <c r="K141" i="17"/>
  <c r="I142" i="17"/>
  <c r="K140" i="17"/>
  <c r="K139" i="17"/>
  <c r="I141" i="17"/>
  <c r="H142" i="17"/>
  <c r="H141" i="17"/>
  <c r="H140" i="17"/>
  <c r="H139" i="17"/>
  <c r="K138" i="17"/>
  <c r="K137" i="17"/>
  <c r="H138" i="17"/>
  <c r="H137" i="17"/>
  <c r="K136" i="17"/>
  <c r="K135" i="17"/>
  <c r="K134" i="17"/>
  <c r="K133" i="17"/>
  <c r="I138" i="17"/>
  <c r="N136" i="17"/>
  <c r="S135" i="17"/>
  <c r="H136" i="17"/>
  <c r="H135" i="17"/>
  <c r="H134" i="17"/>
  <c r="H133" i="17"/>
  <c r="K132" i="17"/>
  <c r="K130" i="17"/>
  <c r="K129" i="17"/>
  <c r="H132" i="17"/>
  <c r="H131" i="17"/>
  <c r="H130" i="17"/>
  <c r="H129" i="17"/>
  <c r="K131" i="17"/>
  <c r="K128" i="17"/>
  <c r="K127" i="17"/>
  <c r="N129" i="17"/>
  <c r="H128" i="17"/>
  <c r="H127" i="17"/>
  <c r="K126" i="17"/>
  <c r="K125" i="17"/>
  <c r="K124" i="17"/>
  <c r="K123" i="17"/>
  <c r="I126" i="17"/>
  <c r="H126" i="17"/>
  <c r="H125" i="17"/>
  <c r="H124" i="17"/>
  <c r="H123" i="17"/>
  <c r="K122" i="17"/>
  <c r="K121" i="17"/>
  <c r="K120" i="17"/>
  <c r="K119" i="17"/>
  <c r="I122" i="17"/>
  <c r="I120" i="17"/>
  <c r="H122" i="17"/>
  <c r="H121" i="17"/>
  <c r="H120" i="17"/>
  <c r="H119" i="17"/>
  <c r="K118" i="17"/>
  <c r="K117" i="17"/>
  <c r="K116" i="17"/>
  <c r="K115" i="17"/>
  <c r="K114" i="17"/>
  <c r="I117" i="17"/>
  <c r="I116" i="17"/>
  <c r="I114" i="17"/>
  <c r="H118" i="17"/>
  <c r="H117" i="17"/>
  <c r="H116" i="17"/>
  <c r="H115" i="17"/>
  <c r="H114" i="17"/>
  <c r="K113" i="17"/>
  <c r="K112" i="17"/>
  <c r="K111" i="17"/>
  <c r="K110" i="17"/>
  <c r="K109" i="17"/>
  <c r="K108" i="17"/>
  <c r="N112" i="17"/>
  <c r="N111" i="17"/>
  <c r="H113" i="17"/>
  <c r="H112" i="17"/>
  <c r="H111" i="17"/>
  <c r="H110" i="17"/>
  <c r="K107" i="17"/>
  <c r="K106" i="17"/>
  <c r="K105" i="17"/>
  <c r="K104" i="17"/>
  <c r="N106" i="17"/>
  <c r="I104" i="17"/>
  <c r="H107" i="17"/>
  <c r="H106" i="17"/>
  <c r="H105" i="17"/>
  <c r="K103" i="17"/>
  <c r="K102" i="17"/>
  <c r="K101" i="17"/>
  <c r="K100" i="17"/>
  <c r="K99" i="17"/>
  <c r="K98" i="17"/>
  <c r="I103" i="17"/>
  <c r="L102" i="17"/>
  <c r="I101" i="17"/>
  <c r="N100" i="17"/>
  <c r="H103" i="17"/>
  <c r="H102" i="17"/>
  <c r="H101" i="17"/>
  <c r="H100" i="17"/>
  <c r="H99" i="17"/>
  <c r="H98" i="17"/>
  <c r="K97" i="17"/>
  <c r="K96" i="17"/>
  <c r="K95" i="17"/>
  <c r="K94" i="17"/>
  <c r="K93" i="17"/>
  <c r="N93" i="17"/>
  <c r="H97" i="17"/>
  <c r="H96" i="17"/>
  <c r="H95" i="17"/>
  <c r="H94" i="17"/>
  <c r="H93" i="17"/>
  <c r="K92" i="17"/>
  <c r="K91" i="17"/>
  <c r="K90" i="17"/>
  <c r="K89" i="17"/>
  <c r="S92" i="17"/>
  <c r="I92" i="17"/>
  <c r="I91" i="17"/>
  <c r="I89" i="17"/>
  <c r="H92" i="17"/>
  <c r="H91" i="17"/>
  <c r="H90" i="17"/>
  <c r="H89" i="17"/>
  <c r="K88" i="17"/>
  <c r="K87" i="17"/>
  <c r="K86" i="17"/>
  <c r="K85" i="17"/>
  <c r="O88" i="17"/>
  <c r="I88" i="17"/>
  <c r="I85" i="17"/>
  <c r="H88" i="17"/>
  <c r="H87" i="17"/>
  <c r="H86" i="17"/>
  <c r="H85" i="17"/>
  <c r="K84" i="17"/>
  <c r="K83" i="17"/>
  <c r="K82" i="17"/>
  <c r="K81" i="17"/>
  <c r="I84" i="17"/>
  <c r="N81" i="17"/>
  <c r="H84" i="17"/>
  <c r="H83" i="17"/>
  <c r="H82" i="17"/>
  <c r="H81" i="17"/>
  <c r="K77" i="17"/>
  <c r="K76" i="17"/>
  <c r="H77" i="17"/>
  <c r="H76" i="17"/>
  <c r="K75" i="17"/>
  <c r="K74" i="17"/>
  <c r="Q74" i="17"/>
  <c r="I74" i="17"/>
  <c r="H75" i="17"/>
  <c r="H74" i="17"/>
  <c r="K71" i="17"/>
  <c r="K70" i="17"/>
  <c r="K69" i="17"/>
  <c r="K68" i="17"/>
  <c r="H71" i="17"/>
  <c r="H70" i="17"/>
  <c r="H69" i="17"/>
  <c r="H68" i="17"/>
  <c r="K67" i="17"/>
  <c r="K66" i="17"/>
  <c r="K65" i="17"/>
  <c r="K64" i="17"/>
  <c r="K63" i="17"/>
  <c r="I63" i="17"/>
  <c r="H67" i="17"/>
  <c r="H66" i="17"/>
  <c r="H65" i="17"/>
  <c r="H64" i="17"/>
  <c r="H63" i="17"/>
  <c r="K62" i="17"/>
  <c r="K61" i="17"/>
  <c r="K60" i="17"/>
  <c r="K59" i="17"/>
  <c r="K58" i="17"/>
  <c r="O60" i="17"/>
  <c r="H62" i="17"/>
  <c r="H61" i="17"/>
  <c r="H60" i="17"/>
  <c r="H59" i="17"/>
  <c r="H58" i="17"/>
  <c r="K54" i="17"/>
  <c r="K53" i="17"/>
  <c r="K57" i="17"/>
  <c r="K52" i="17"/>
  <c r="H54" i="17"/>
  <c r="H53" i="17"/>
  <c r="H57" i="17"/>
  <c r="H52" i="17"/>
  <c r="H51" i="17"/>
  <c r="K56" i="17"/>
  <c r="K55" i="17"/>
  <c r="K51" i="17"/>
  <c r="O54" i="17"/>
  <c r="I53" i="17"/>
  <c r="I51" i="17"/>
  <c r="H56" i="17"/>
  <c r="H55" i="17"/>
  <c r="K48" i="17"/>
  <c r="K47" i="17"/>
  <c r="K46" i="17"/>
  <c r="K45" i="17"/>
  <c r="H48" i="17"/>
  <c r="H47" i="17"/>
  <c r="H46" i="17"/>
  <c r="H45" i="17"/>
  <c r="O49" i="17"/>
  <c r="I49" i="17"/>
  <c r="I47" i="17"/>
  <c r="H50" i="17"/>
  <c r="H49" i="17"/>
  <c r="K44" i="17"/>
  <c r="K43" i="17"/>
  <c r="K42" i="17"/>
  <c r="K41" i="17"/>
  <c r="K39" i="17"/>
  <c r="K38" i="17"/>
  <c r="I44" i="17"/>
  <c r="H44" i="17"/>
  <c r="H43" i="17"/>
  <c r="H42" i="17"/>
  <c r="H41" i="17"/>
  <c r="H39" i="17"/>
  <c r="H38" i="17"/>
  <c r="T41" i="17"/>
  <c r="I41" i="17"/>
  <c r="H40" i="17"/>
  <c r="K37" i="17"/>
  <c r="K36" i="17"/>
  <c r="K35" i="17"/>
  <c r="K34" i="17"/>
  <c r="K33" i="17"/>
  <c r="K32" i="17"/>
  <c r="K31" i="17"/>
  <c r="I34" i="17"/>
  <c r="I33" i="17"/>
  <c r="H37" i="17"/>
  <c r="H36" i="17"/>
  <c r="H35" i="17"/>
  <c r="H34" i="17"/>
  <c r="H33" i="17"/>
  <c r="H32" i="17"/>
  <c r="H31" i="17"/>
  <c r="B35" i="17"/>
  <c r="C35" i="17"/>
  <c r="D35" i="17"/>
  <c r="B36" i="17"/>
  <c r="C36" i="17"/>
  <c r="D36" i="17"/>
  <c r="I37" i="17"/>
  <c r="I36" i="17"/>
  <c r="I32" i="17"/>
  <c r="K28" i="17"/>
  <c r="K27" i="17"/>
  <c r="K26" i="17"/>
  <c r="K25" i="17"/>
  <c r="K24" i="17"/>
  <c r="N29" i="17"/>
  <c r="H30" i="17"/>
  <c r="H29" i="17"/>
  <c r="H28" i="17"/>
  <c r="H27" i="17"/>
  <c r="H26" i="17"/>
  <c r="H25" i="17"/>
  <c r="H24" i="17"/>
  <c r="R28" i="17"/>
  <c r="I28" i="17"/>
  <c r="I26" i="17"/>
  <c r="T26" i="17"/>
  <c r="N26" i="17"/>
  <c r="O25" i="17"/>
  <c r="K23" i="17"/>
  <c r="K22" i="17"/>
  <c r="H23" i="17"/>
  <c r="H22" i="17"/>
  <c r="I23" i="17"/>
  <c r="I22" i="17"/>
  <c r="K21" i="17"/>
  <c r="H21" i="17"/>
  <c r="H20" i="17"/>
  <c r="K19" i="17"/>
  <c r="K18" i="17"/>
  <c r="I19" i="17"/>
  <c r="H19" i="17"/>
  <c r="H18" i="17"/>
  <c r="K17" i="17"/>
  <c r="K16" i="17"/>
  <c r="K15" i="17"/>
  <c r="K14" i="17"/>
  <c r="I17" i="17"/>
  <c r="I16" i="17"/>
  <c r="H17" i="17"/>
  <c r="H16" i="17"/>
  <c r="H15" i="17"/>
  <c r="H14" i="17"/>
  <c r="I14" i="17"/>
  <c r="K10" i="17"/>
  <c r="I11" i="17"/>
  <c r="I10" i="17"/>
  <c r="H10" i="17"/>
  <c r="K9" i="17"/>
  <c r="K8" i="17"/>
  <c r="K7" i="17"/>
  <c r="K6" i="17"/>
  <c r="O8" i="17"/>
  <c r="H9" i="17"/>
  <c r="H8" i="17"/>
  <c r="H7" i="17"/>
  <c r="H6" i="17"/>
  <c r="I9" i="17"/>
  <c r="I7" i="17"/>
  <c r="I6" i="17"/>
  <c r="AD6" i="17"/>
  <c r="AD7" i="17"/>
  <c r="AD8" i="17"/>
  <c r="AD9" i="17"/>
  <c r="AD10" i="17"/>
  <c r="AD11" i="17"/>
  <c r="AD12" i="17"/>
  <c r="AD13" i="17"/>
  <c r="AD14" i="17"/>
  <c r="AD15" i="17"/>
  <c r="AD16" i="17"/>
  <c r="AD17" i="17"/>
  <c r="AD18" i="17"/>
  <c r="AD19" i="17"/>
  <c r="AD20" i="17"/>
  <c r="AD21" i="17"/>
  <c r="AD22" i="17"/>
  <c r="AD23" i="17"/>
  <c r="AD24" i="17"/>
  <c r="AD25" i="17"/>
  <c r="AD26" i="17"/>
  <c r="AD27" i="17"/>
  <c r="AD28" i="17"/>
  <c r="AD29" i="17"/>
  <c r="AD30" i="17"/>
  <c r="AD31" i="17"/>
  <c r="AD32" i="17"/>
  <c r="AD33" i="17"/>
  <c r="AD34" i="17"/>
  <c r="AD35" i="17"/>
  <c r="AD36" i="17"/>
  <c r="AD37" i="17"/>
  <c r="AD38" i="17"/>
  <c r="AD39" i="17"/>
  <c r="AD40" i="17"/>
  <c r="AD41" i="17"/>
  <c r="AD42" i="17"/>
  <c r="AD43" i="17"/>
  <c r="AD44" i="17"/>
  <c r="AD45" i="17"/>
  <c r="AD46" i="17"/>
  <c r="AD47" i="17"/>
  <c r="AD48" i="17"/>
  <c r="AD49" i="17"/>
  <c r="AD50" i="17"/>
  <c r="AD51" i="17"/>
  <c r="AD52" i="17"/>
  <c r="AD53" i="17"/>
  <c r="AD54" i="17"/>
  <c r="AD55" i="17"/>
  <c r="AD56" i="17"/>
  <c r="AD57" i="17"/>
  <c r="AD58" i="17"/>
  <c r="AD59" i="17"/>
  <c r="AD60" i="17"/>
  <c r="AD61" i="17"/>
  <c r="AD62" i="17"/>
  <c r="AD63" i="17"/>
  <c r="AD64" i="17"/>
  <c r="AD65" i="17"/>
  <c r="AD66" i="17"/>
  <c r="AD67" i="17"/>
  <c r="AD68" i="17"/>
  <c r="AD69" i="17"/>
  <c r="AD70" i="17"/>
  <c r="AD71" i="17"/>
  <c r="AD72" i="17"/>
  <c r="AD73" i="17"/>
  <c r="AD74" i="17"/>
  <c r="AD75" i="17"/>
  <c r="AD76" i="17"/>
  <c r="AD77" i="17"/>
  <c r="AD78" i="17"/>
  <c r="AD79" i="17"/>
  <c r="AD80" i="17"/>
  <c r="AD81" i="17"/>
  <c r="AD82" i="17"/>
  <c r="AD83" i="17"/>
  <c r="AD84" i="17"/>
  <c r="AD85" i="17"/>
  <c r="AD86" i="17"/>
  <c r="AD87" i="17"/>
  <c r="AD88" i="17"/>
  <c r="AD89" i="17"/>
  <c r="AD90" i="17"/>
  <c r="AD91" i="17"/>
  <c r="AD92" i="17"/>
  <c r="AD93" i="17"/>
  <c r="AD94" i="17"/>
  <c r="AD95" i="17"/>
  <c r="AD96" i="17"/>
  <c r="AD97" i="17"/>
  <c r="AD98" i="17"/>
  <c r="AD99" i="17"/>
  <c r="AD100" i="17"/>
  <c r="AD101" i="17"/>
  <c r="AD102" i="17"/>
  <c r="AD103" i="17"/>
  <c r="AD104" i="17"/>
  <c r="AD105" i="17"/>
  <c r="AD106" i="17"/>
  <c r="AD107" i="17"/>
  <c r="AD108" i="17"/>
  <c r="AD109" i="17"/>
  <c r="AD110" i="17"/>
  <c r="AD111" i="17"/>
  <c r="AD112" i="17"/>
  <c r="AD113" i="17"/>
  <c r="AD114" i="17"/>
  <c r="AD115" i="17"/>
  <c r="AD116" i="17"/>
  <c r="AD117" i="17"/>
  <c r="AD118" i="17"/>
  <c r="AD119" i="17"/>
  <c r="AD120" i="17"/>
  <c r="AD121" i="17"/>
  <c r="AD122" i="17"/>
  <c r="AD123" i="17"/>
  <c r="AD124" i="17"/>
  <c r="AD125" i="17"/>
  <c r="AD126" i="17"/>
  <c r="AD127" i="17"/>
  <c r="AD128" i="17"/>
  <c r="AD129" i="17"/>
  <c r="AD130" i="17"/>
  <c r="AD131" i="17"/>
  <c r="AD132" i="17"/>
  <c r="AD133" i="17"/>
  <c r="AD134" i="17"/>
  <c r="AD135" i="17"/>
  <c r="AD136" i="17"/>
  <c r="AD137" i="17"/>
  <c r="AD138" i="17"/>
  <c r="AD139" i="17"/>
  <c r="AD140" i="17"/>
  <c r="AC6" i="17"/>
  <c r="AC7" i="17"/>
  <c r="AC8" i="17"/>
  <c r="AC9" i="17"/>
  <c r="AC10" i="17"/>
  <c r="AC11" i="17"/>
  <c r="AC12" i="17"/>
  <c r="AC13" i="17"/>
  <c r="AC14" i="17"/>
  <c r="AC15" i="17"/>
  <c r="AC16" i="17"/>
  <c r="AC17" i="17"/>
  <c r="AC18" i="17"/>
  <c r="AC19" i="17"/>
  <c r="AC20" i="17"/>
  <c r="AC21" i="17"/>
  <c r="AC22" i="17"/>
  <c r="AC23" i="17"/>
  <c r="AC24" i="17"/>
  <c r="AC25" i="17"/>
  <c r="AC26" i="17"/>
  <c r="AC27" i="17"/>
  <c r="AC28" i="17"/>
  <c r="AC29" i="17"/>
  <c r="AC30" i="17"/>
  <c r="AC31" i="17"/>
  <c r="AC32" i="17"/>
  <c r="AC33" i="17"/>
  <c r="AC34" i="17"/>
  <c r="AC35" i="17"/>
  <c r="AC36" i="17"/>
  <c r="AC37" i="17"/>
  <c r="AC38" i="17"/>
  <c r="AC39" i="17"/>
  <c r="AC40" i="17"/>
  <c r="AC41" i="17"/>
  <c r="AC42" i="17"/>
  <c r="AC43" i="17"/>
  <c r="AC44" i="17"/>
  <c r="AC45" i="17"/>
  <c r="AC46" i="17"/>
  <c r="AC47" i="17"/>
  <c r="AC48" i="17"/>
  <c r="AC49" i="17"/>
  <c r="AC50" i="17"/>
  <c r="AC51" i="17"/>
  <c r="AC52" i="17"/>
  <c r="AC53" i="17"/>
  <c r="AC54" i="17"/>
  <c r="AC55" i="17"/>
  <c r="AC56" i="17"/>
  <c r="AC57" i="17"/>
  <c r="AC58" i="17"/>
  <c r="AC59" i="17"/>
  <c r="AC60" i="17"/>
  <c r="AC61" i="17"/>
  <c r="AC62" i="17"/>
  <c r="AC63" i="17"/>
  <c r="AC64" i="17"/>
  <c r="AC65" i="17"/>
  <c r="AC66" i="17"/>
  <c r="AC67" i="17"/>
  <c r="AC68" i="17"/>
  <c r="AC69" i="17"/>
  <c r="AC70" i="17"/>
  <c r="AC71" i="17"/>
  <c r="AC72" i="17"/>
  <c r="AC73" i="17"/>
  <c r="AC74" i="17"/>
  <c r="AC75" i="17"/>
  <c r="AC76" i="17"/>
  <c r="AC77" i="17"/>
  <c r="AC78" i="17"/>
  <c r="AC79" i="17"/>
  <c r="AC80" i="17"/>
  <c r="AC81" i="17"/>
  <c r="AC82" i="17"/>
  <c r="K5" i="17"/>
  <c r="K4" i="17"/>
  <c r="H5" i="17"/>
  <c r="H4" i="17"/>
  <c r="B758" i="17"/>
  <c r="C758" i="17"/>
  <c r="D758" i="17"/>
  <c r="B759" i="17"/>
  <c r="C759" i="17"/>
  <c r="D759" i="17"/>
  <c r="B760" i="17"/>
  <c r="C760" i="17"/>
  <c r="D760" i="17"/>
  <c r="E50" i="77"/>
  <c r="E49" i="77"/>
  <c r="E48" i="77"/>
  <c r="E47" i="77"/>
  <c r="E46" i="77"/>
  <c r="E45" i="77"/>
  <c r="E44" i="77"/>
  <c r="E43" i="77"/>
  <c r="E42" i="77"/>
  <c r="E41" i="77"/>
  <c r="E40" i="77"/>
  <c r="E39" i="77"/>
  <c r="E38" i="77"/>
  <c r="E37" i="77"/>
  <c r="E36" i="77"/>
  <c r="E35" i="77"/>
  <c r="D9" i="77"/>
  <c r="E8" i="77"/>
  <c r="E50" i="76"/>
  <c r="E49" i="76"/>
  <c r="E48" i="76"/>
  <c r="E47" i="76"/>
  <c r="E46" i="76"/>
  <c r="E45" i="76"/>
  <c r="E44" i="76"/>
  <c r="E43" i="76"/>
  <c r="E42" i="76"/>
  <c r="E41" i="76"/>
  <c r="E40" i="76"/>
  <c r="E39" i="76"/>
  <c r="E38" i="76"/>
  <c r="E37" i="76"/>
  <c r="E36" i="76"/>
  <c r="E35" i="76"/>
  <c r="D9" i="76"/>
  <c r="E8" i="76"/>
  <c r="E50" i="75"/>
  <c r="E49" i="75"/>
  <c r="E48" i="75"/>
  <c r="E47" i="75"/>
  <c r="E46" i="75"/>
  <c r="E45" i="75"/>
  <c r="E44" i="75"/>
  <c r="E43" i="75"/>
  <c r="E42" i="75"/>
  <c r="E41" i="75"/>
  <c r="E40" i="75"/>
  <c r="E39" i="75"/>
  <c r="E38" i="75"/>
  <c r="E37" i="75"/>
  <c r="E36" i="75"/>
  <c r="E35" i="75"/>
  <c r="D9" i="75"/>
  <c r="E7" i="75"/>
  <c r="E50" i="74"/>
  <c r="E49" i="74"/>
  <c r="E48" i="74"/>
  <c r="E47" i="74"/>
  <c r="E46" i="74"/>
  <c r="E45" i="74"/>
  <c r="E44" i="74"/>
  <c r="E43" i="74"/>
  <c r="E42" i="74"/>
  <c r="E41" i="74"/>
  <c r="E40" i="74"/>
  <c r="E39" i="74"/>
  <c r="E38" i="74"/>
  <c r="E37" i="74"/>
  <c r="E36" i="74"/>
  <c r="E35" i="74"/>
  <c r="D9" i="74"/>
  <c r="E8" i="74"/>
  <c r="E4" i="75"/>
  <c r="E8" i="75"/>
  <c r="E2" i="77"/>
  <c r="F2" i="77"/>
  <c r="E3" i="77"/>
  <c r="F3" i="77"/>
  <c r="E7" i="77"/>
  <c r="E6" i="77"/>
  <c r="E5" i="77"/>
  <c r="E4" i="77"/>
  <c r="E5" i="76"/>
  <c r="E2" i="76"/>
  <c r="F2" i="76"/>
  <c r="E6" i="76"/>
  <c r="E3" i="76"/>
  <c r="E7" i="76"/>
  <c r="E4" i="76"/>
  <c r="E2" i="75"/>
  <c r="F2" i="75"/>
  <c r="E6" i="75"/>
  <c r="E5" i="75"/>
  <c r="E3" i="75"/>
  <c r="E5" i="74"/>
  <c r="E2" i="74"/>
  <c r="F2" i="74"/>
  <c r="E6" i="74"/>
  <c r="E3" i="74"/>
  <c r="E7" i="74"/>
  <c r="E4" i="74"/>
  <c r="F3" i="75"/>
  <c r="F4" i="75"/>
  <c r="F5" i="75"/>
  <c r="F6" i="75"/>
  <c r="F7" i="75"/>
  <c r="F8" i="75"/>
  <c r="F4" i="77"/>
  <c r="F5" i="77"/>
  <c r="F6" i="77"/>
  <c r="F7" i="77"/>
  <c r="F8" i="77"/>
  <c r="F3" i="76"/>
  <c r="F4" i="76"/>
  <c r="F5" i="76"/>
  <c r="F6" i="76"/>
  <c r="F7" i="76"/>
  <c r="F8" i="76"/>
  <c r="F3" i="74"/>
  <c r="F4" i="74"/>
  <c r="F5" i="74"/>
  <c r="F6" i="74"/>
  <c r="F7" i="74"/>
  <c r="F8" i="74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B30" i="17"/>
  <c r="B31" i="17"/>
  <c r="B32" i="17"/>
  <c r="B33" i="17"/>
  <c r="B34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614" i="17"/>
  <c r="B615" i="17"/>
  <c r="B616" i="17"/>
  <c r="B617" i="17"/>
  <c r="B618" i="17"/>
  <c r="B619" i="17"/>
  <c r="B620" i="17"/>
  <c r="B621" i="17"/>
  <c r="B622" i="17"/>
  <c r="B623" i="17"/>
  <c r="B624" i="17"/>
  <c r="B625" i="17"/>
  <c r="B626" i="17"/>
  <c r="B627" i="17"/>
  <c r="B628" i="17"/>
  <c r="B629" i="17"/>
  <c r="B630" i="17"/>
  <c r="B631" i="17"/>
  <c r="B632" i="17"/>
  <c r="B633" i="17"/>
  <c r="B634" i="17"/>
  <c r="B635" i="17"/>
  <c r="B636" i="17"/>
  <c r="B637" i="17"/>
  <c r="B638" i="17"/>
  <c r="B639" i="17"/>
  <c r="B640" i="17"/>
  <c r="B641" i="17"/>
  <c r="B642" i="17"/>
  <c r="B643" i="17"/>
  <c r="B644" i="17"/>
  <c r="B645" i="17"/>
  <c r="B646" i="17"/>
  <c r="B647" i="17"/>
  <c r="B648" i="17"/>
  <c r="B649" i="17"/>
  <c r="B650" i="17"/>
  <c r="B651" i="17"/>
  <c r="B652" i="17"/>
  <c r="B653" i="17"/>
  <c r="B654" i="17"/>
  <c r="B655" i="17"/>
  <c r="B656" i="17"/>
  <c r="B657" i="17"/>
  <c r="B658" i="17"/>
  <c r="B659" i="17"/>
  <c r="B660" i="17"/>
  <c r="B661" i="17"/>
  <c r="B662" i="17"/>
  <c r="B663" i="17"/>
  <c r="B664" i="17"/>
  <c r="B665" i="17"/>
  <c r="B666" i="17"/>
  <c r="B667" i="17"/>
  <c r="B668" i="17"/>
  <c r="B669" i="17"/>
  <c r="B670" i="17"/>
  <c r="B671" i="17"/>
  <c r="B672" i="17"/>
  <c r="B673" i="17"/>
  <c r="B674" i="17"/>
  <c r="B675" i="17"/>
  <c r="B676" i="17"/>
  <c r="B677" i="17"/>
  <c r="B678" i="17"/>
  <c r="B679" i="17"/>
  <c r="B680" i="17"/>
  <c r="B681" i="17"/>
  <c r="B682" i="17"/>
  <c r="B683" i="17"/>
  <c r="B684" i="17"/>
  <c r="B685" i="17"/>
  <c r="B686" i="17"/>
  <c r="B687" i="17"/>
  <c r="B688" i="17"/>
  <c r="B689" i="17"/>
  <c r="B690" i="17"/>
  <c r="B691" i="17"/>
  <c r="B692" i="17"/>
  <c r="B693" i="17"/>
  <c r="B694" i="17"/>
  <c r="B695" i="17"/>
  <c r="B696" i="17"/>
  <c r="B697" i="17"/>
  <c r="B698" i="17"/>
  <c r="B699" i="17"/>
  <c r="B700" i="17"/>
  <c r="B701" i="17"/>
  <c r="B702" i="17"/>
  <c r="B703" i="17"/>
  <c r="B704" i="17"/>
  <c r="B705" i="17"/>
  <c r="B706" i="17"/>
  <c r="B707" i="17"/>
  <c r="B708" i="17"/>
  <c r="B709" i="17"/>
  <c r="B710" i="17"/>
  <c r="B711" i="17"/>
  <c r="B712" i="17"/>
  <c r="B713" i="17"/>
  <c r="B714" i="17"/>
  <c r="B715" i="17"/>
  <c r="B716" i="17"/>
  <c r="B717" i="17"/>
  <c r="B718" i="17"/>
  <c r="B719" i="17"/>
  <c r="B720" i="17"/>
  <c r="B721" i="17"/>
  <c r="B722" i="17"/>
  <c r="B723" i="17"/>
  <c r="B724" i="17"/>
  <c r="B725" i="17"/>
  <c r="B726" i="17"/>
  <c r="B727" i="17"/>
  <c r="B728" i="17"/>
  <c r="B729" i="17"/>
  <c r="B730" i="17"/>
  <c r="B731" i="17"/>
  <c r="B732" i="17"/>
  <c r="B733" i="17"/>
  <c r="B734" i="17"/>
  <c r="B735" i="17"/>
  <c r="B736" i="17"/>
  <c r="B737" i="17"/>
  <c r="B738" i="17"/>
  <c r="B739" i="17"/>
  <c r="B740" i="17"/>
  <c r="B741" i="17"/>
  <c r="B742" i="17"/>
  <c r="B743" i="17"/>
  <c r="B744" i="17"/>
  <c r="B745" i="17"/>
  <c r="B746" i="17"/>
  <c r="B747" i="17"/>
  <c r="B748" i="17"/>
  <c r="B749" i="17"/>
  <c r="B750" i="17"/>
  <c r="B751" i="17"/>
  <c r="B752" i="17"/>
  <c r="B753" i="17"/>
  <c r="B754" i="17"/>
  <c r="B755" i="17"/>
  <c r="B756" i="17"/>
  <c r="B757" i="17"/>
  <c r="B761" i="17"/>
  <c r="B762" i="17"/>
  <c r="B763" i="17"/>
  <c r="B764" i="17"/>
  <c r="B765" i="17"/>
  <c r="B766" i="17"/>
  <c r="B767" i="17"/>
  <c r="B768" i="17"/>
  <c r="B769" i="17"/>
  <c r="B770" i="17"/>
  <c r="B771" i="17"/>
  <c r="B772" i="17"/>
  <c r="B773" i="17"/>
  <c r="B774" i="17"/>
  <c r="B775" i="17"/>
  <c r="B776" i="17"/>
  <c r="B777" i="17"/>
  <c r="B778" i="17"/>
  <c r="B779" i="17"/>
  <c r="B780" i="17"/>
  <c r="B781" i="17"/>
  <c r="B782" i="17"/>
  <c r="B783" i="17"/>
  <c r="B784" i="17"/>
  <c r="B785" i="17"/>
  <c r="B786" i="17"/>
  <c r="B787" i="17"/>
  <c r="B788" i="17"/>
  <c r="B789" i="17"/>
  <c r="B790" i="17"/>
  <c r="B791" i="17"/>
  <c r="B792" i="17"/>
  <c r="B793" i="17"/>
  <c r="B794" i="17"/>
  <c r="B795" i="17"/>
  <c r="B796" i="17"/>
  <c r="B797" i="17"/>
  <c r="B798" i="17"/>
  <c r="B799" i="17"/>
  <c r="B800" i="17"/>
  <c r="B801" i="17"/>
  <c r="B802" i="17"/>
  <c r="B803" i="17"/>
  <c r="B804" i="17"/>
  <c r="B805" i="17"/>
  <c r="B806" i="17"/>
  <c r="B807" i="17"/>
  <c r="B808" i="17"/>
  <c r="B809" i="17"/>
  <c r="B810" i="17"/>
  <c r="B811" i="17"/>
  <c r="B812" i="17"/>
  <c r="B813" i="17"/>
  <c r="B814" i="17"/>
  <c r="B815" i="17"/>
  <c r="B816" i="17"/>
  <c r="B817" i="17"/>
  <c r="B818" i="17"/>
  <c r="B819" i="17"/>
  <c r="B820" i="17"/>
  <c r="B821" i="17"/>
  <c r="B822" i="17"/>
  <c r="B823" i="17"/>
  <c r="B824" i="17"/>
  <c r="B825" i="17"/>
  <c r="B826" i="17"/>
  <c r="B827" i="17"/>
  <c r="B828" i="17"/>
  <c r="B829" i="17"/>
  <c r="B830" i="17"/>
  <c r="B831" i="17"/>
  <c r="B832" i="17"/>
  <c r="B833" i="17"/>
  <c r="B834" i="17"/>
  <c r="B835" i="17"/>
  <c r="B836" i="17"/>
  <c r="B837" i="17"/>
  <c r="B838" i="17"/>
  <c r="B839" i="17"/>
  <c r="B840" i="17"/>
  <c r="B841" i="17"/>
  <c r="B842" i="17"/>
  <c r="B843" i="17"/>
  <c r="B844" i="17"/>
  <c r="B845" i="17"/>
  <c r="B846" i="17"/>
  <c r="B847" i="17"/>
  <c r="B848" i="17"/>
  <c r="B849" i="17"/>
  <c r="B850" i="17"/>
  <c r="B851" i="17"/>
  <c r="B852" i="17"/>
  <c r="B853" i="17"/>
  <c r="B854" i="17"/>
  <c r="B855" i="17"/>
  <c r="B856" i="17"/>
  <c r="B857" i="17"/>
  <c r="B858" i="17"/>
  <c r="B859" i="17"/>
  <c r="B860" i="17"/>
  <c r="B861" i="17"/>
  <c r="B862" i="17"/>
  <c r="B863" i="17"/>
  <c r="B864" i="17"/>
  <c r="B865" i="17"/>
  <c r="B866" i="17"/>
  <c r="B867" i="17"/>
  <c r="B868" i="17"/>
  <c r="B869" i="17"/>
  <c r="B870" i="17"/>
  <c r="B871" i="17"/>
  <c r="B872" i="17"/>
  <c r="B873" i="17"/>
  <c r="B874" i="17"/>
  <c r="B875" i="17"/>
  <c r="B876" i="17"/>
  <c r="B877" i="17"/>
  <c r="B878" i="17"/>
  <c r="B879" i="17"/>
  <c r="B880" i="17"/>
  <c r="B881" i="17"/>
  <c r="B882" i="17"/>
  <c r="B883" i="17"/>
  <c r="B884" i="17"/>
  <c r="B885" i="17"/>
  <c r="B886" i="17"/>
  <c r="B887" i="17"/>
  <c r="B888" i="17"/>
  <c r="B889" i="17"/>
  <c r="B890" i="17"/>
  <c r="B891" i="17"/>
  <c r="B892" i="17"/>
  <c r="B893" i="17"/>
  <c r="B894" i="17"/>
  <c r="B895" i="17"/>
  <c r="B896" i="17"/>
  <c r="B897" i="17"/>
  <c r="B898" i="17"/>
  <c r="B899" i="17"/>
  <c r="B900" i="17"/>
  <c r="B901" i="17"/>
  <c r="B902" i="17"/>
  <c r="B903" i="17"/>
  <c r="B904" i="17"/>
  <c r="B905" i="17"/>
  <c r="B906" i="17"/>
  <c r="B907" i="17"/>
  <c r="B908" i="17"/>
  <c r="B909" i="17"/>
  <c r="B910" i="17"/>
  <c r="B911" i="17"/>
  <c r="B912" i="17"/>
  <c r="B913" i="17"/>
  <c r="B914" i="17"/>
  <c r="B915" i="17"/>
  <c r="B916" i="17"/>
  <c r="B917" i="17"/>
  <c r="B918" i="17"/>
  <c r="B919" i="17"/>
  <c r="B920" i="17"/>
  <c r="B921" i="17"/>
  <c r="B922" i="17"/>
  <c r="B923" i="17"/>
  <c r="B924" i="17"/>
  <c r="B925" i="17"/>
  <c r="B926" i="17"/>
  <c r="B927" i="17"/>
  <c r="B928" i="17"/>
  <c r="B929" i="17"/>
  <c r="B930" i="17"/>
  <c r="B931" i="17"/>
  <c r="B932" i="17"/>
  <c r="B933" i="17"/>
  <c r="B934" i="17"/>
  <c r="B935" i="17"/>
  <c r="B936" i="17"/>
  <c r="B937" i="17"/>
  <c r="B938" i="17"/>
  <c r="B939" i="17"/>
  <c r="B940" i="17"/>
  <c r="B941" i="17"/>
  <c r="B942" i="17"/>
  <c r="B943" i="17"/>
  <c r="B944" i="17"/>
  <c r="B945" i="17"/>
  <c r="B946" i="17"/>
  <c r="B947" i="17"/>
  <c r="B948" i="17"/>
  <c r="B949" i="17"/>
  <c r="B950" i="17"/>
  <c r="B951" i="17"/>
  <c r="B952" i="17"/>
  <c r="B953" i="17"/>
  <c r="B954" i="17"/>
  <c r="B955" i="17"/>
  <c r="B956" i="17"/>
  <c r="B957" i="17"/>
  <c r="B958" i="17"/>
  <c r="B959" i="17"/>
  <c r="B960" i="17"/>
  <c r="B961" i="17"/>
  <c r="B962" i="17"/>
  <c r="B963" i="17"/>
  <c r="B964" i="17"/>
  <c r="B965" i="17"/>
  <c r="B966" i="17"/>
  <c r="B967" i="17"/>
  <c r="B968" i="17"/>
  <c r="B969" i="17"/>
  <c r="B970" i="17"/>
  <c r="B971" i="17"/>
  <c r="B972" i="17"/>
  <c r="B973" i="17"/>
  <c r="B974" i="17"/>
  <c r="B975" i="17"/>
  <c r="B976" i="17"/>
  <c r="B977" i="17"/>
  <c r="B978" i="17"/>
  <c r="B979" i="17"/>
  <c r="B980" i="17"/>
  <c r="B981" i="17"/>
  <c r="B982" i="17"/>
  <c r="B983" i="17"/>
  <c r="B984" i="17"/>
  <c r="B985" i="17"/>
  <c r="B986" i="17"/>
  <c r="B987" i="17"/>
  <c r="B988" i="17"/>
  <c r="B989" i="17"/>
  <c r="B990" i="17"/>
  <c r="B991" i="17"/>
  <c r="B992" i="17"/>
  <c r="B993" i="17"/>
  <c r="B994" i="17"/>
  <c r="B995" i="17"/>
  <c r="B996" i="17"/>
  <c r="B997" i="17"/>
  <c r="B998" i="17"/>
  <c r="B999" i="17"/>
  <c r="B1000" i="17"/>
  <c r="B1001" i="17"/>
  <c r="B1002" i="17"/>
  <c r="B1003" i="17"/>
  <c r="B1004" i="17"/>
  <c r="B1005" i="17"/>
  <c r="B1006" i="17"/>
  <c r="B1007" i="17"/>
  <c r="B1008" i="17"/>
  <c r="B1009" i="17"/>
  <c r="B1010" i="17"/>
  <c r="B1011" i="17"/>
  <c r="B1012" i="17"/>
  <c r="B1013" i="17"/>
  <c r="B1014" i="17"/>
  <c r="B1015" i="17"/>
  <c r="B1016" i="17"/>
  <c r="B1017" i="17"/>
  <c r="B1018" i="17"/>
  <c r="B1019" i="17"/>
  <c r="B1020" i="17"/>
  <c r="B1021" i="17"/>
  <c r="B1022" i="17"/>
  <c r="B1023" i="17"/>
  <c r="B1024" i="17"/>
  <c r="B1025" i="17"/>
  <c r="B1026" i="17"/>
  <c r="B1027" i="17"/>
  <c r="B1028" i="17"/>
  <c r="B1029" i="17"/>
  <c r="B1030" i="17"/>
  <c r="B1031" i="17"/>
  <c r="B1032" i="17"/>
  <c r="B1033" i="17"/>
  <c r="B1034" i="17"/>
  <c r="B1035" i="17"/>
  <c r="B1036" i="17"/>
  <c r="B1037" i="17"/>
  <c r="B1038" i="17"/>
  <c r="B1039" i="17"/>
  <c r="B1040" i="17"/>
  <c r="B1041" i="17"/>
  <c r="B1042" i="17"/>
  <c r="B1043" i="17"/>
  <c r="B1044" i="17"/>
  <c r="B1045" i="17"/>
  <c r="B1046" i="17"/>
  <c r="B1047" i="17"/>
  <c r="B1048" i="17"/>
  <c r="B1049" i="17"/>
  <c r="B1050" i="17"/>
  <c r="B1051" i="17"/>
  <c r="B1052" i="17"/>
  <c r="B1053" i="17"/>
  <c r="B1054" i="17"/>
  <c r="B1055" i="17"/>
  <c r="B1056" i="17"/>
  <c r="B1057" i="17"/>
  <c r="B1058" i="17"/>
  <c r="B1059" i="17"/>
  <c r="B1060" i="17"/>
  <c r="B1061" i="17"/>
  <c r="B1062" i="17"/>
  <c r="B1063" i="17"/>
  <c r="B1064" i="17"/>
  <c r="B1065" i="17"/>
  <c r="B1066" i="17"/>
  <c r="B1067" i="17"/>
  <c r="B1068" i="17"/>
  <c r="B1069" i="17"/>
  <c r="B1070" i="17"/>
  <c r="B1071" i="17"/>
  <c r="B1072" i="17"/>
  <c r="B1073" i="17"/>
  <c r="B1074" i="17"/>
  <c r="B1075" i="17"/>
  <c r="B1076" i="17"/>
  <c r="B1077" i="17"/>
  <c r="B1078" i="17"/>
  <c r="B1079" i="17"/>
  <c r="B1080" i="17"/>
  <c r="B1081" i="17"/>
  <c r="B1082" i="17"/>
  <c r="B1083" i="17"/>
  <c r="B1084" i="17"/>
  <c r="B1085" i="17"/>
  <c r="B1086" i="17"/>
  <c r="B1087" i="17"/>
  <c r="B1088" i="17"/>
  <c r="B1089" i="17"/>
  <c r="B1090" i="17"/>
  <c r="B1091" i="17"/>
  <c r="B1092" i="17"/>
  <c r="B1093" i="17"/>
  <c r="B1094" i="17"/>
  <c r="B1095" i="17"/>
  <c r="B1096" i="17"/>
  <c r="B1097" i="17"/>
  <c r="B1098" i="17"/>
  <c r="B1099" i="17"/>
  <c r="B1100" i="17"/>
  <c r="B1101" i="17"/>
  <c r="B1102" i="17"/>
  <c r="B1103" i="17"/>
  <c r="B1104" i="17"/>
  <c r="B1105" i="17"/>
  <c r="B1106" i="17"/>
  <c r="B1107" i="17"/>
  <c r="B1108" i="17"/>
  <c r="B1109" i="17"/>
  <c r="B1110" i="17"/>
  <c r="B1111" i="17"/>
  <c r="B1112" i="17"/>
  <c r="B1113" i="17"/>
  <c r="B1114" i="17"/>
  <c r="B1115" i="17"/>
  <c r="B1116" i="17"/>
  <c r="B1117" i="17"/>
  <c r="B1118" i="17"/>
  <c r="B1119" i="17"/>
  <c r="B1120" i="17"/>
  <c r="B1121" i="17"/>
  <c r="B1122" i="17"/>
  <c r="B1123" i="17"/>
  <c r="B1124" i="17"/>
  <c r="B1125" i="17"/>
  <c r="B1126" i="17"/>
  <c r="B1127" i="17"/>
  <c r="B1128" i="17"/>
  <c r="B1129" i="17"/>
  <c r="B1130" i="17"/>
  <c r="B1131" i="17"/>
  <c r="B1132" i="17"/>
  <c r="B1133" i="17"/>
  <c r="B1134" i="17"/>
  <c r="B1135" i="17"/>
  <c r="B1136" i="17"/>
  <c r="B1137" i="17"/>
  <c r="B1138" i="17"/>
  <c r="B1139" i="17"/>
  <c r="B1140" i="17"/>
  <c r="B1141" i="17"/>
  <c r="B1142" i="17"/>
  <c r="B1143" i="17"/>
  <c r="B1144" i="17"/>
  <c r="B1145" i="17"/>
  <c r="B1146" i="17"/>
  <c r="B1147" i="17"/>
  <c r="B1148" i="17"/>
  <c r="B1149" i="17"/>
  <c r="B1150" i="17"/>
  <c r="B1151" i="17"/>
  <c r="B1152" i="17"/>
  <c r="B1153" i="17"/>
  <c r="B1154" i="17"/>
  <c r="B1155" i="17"/>
  <c r="B1156" i="17"/>
  <c r="B1157" i="17"/>
  <c r="B1158" i="17"/>
  <c r="B1159" i="17"/>
  <c r="B1160" i="17"/>
  <c r="B1161" i="17"/>
  <c r="B1162" i="17"/>
  <c r="B1163" i="17"/>
  <c r="B1164" i="17"/>
  <c r="B1165" i="17"/>
  <c r="B1166" i="17"/>
  <c r="B1167" i="17"/>
  <c r="B1168" i="17"/>
  <c r="B1169" i="17"/>
  <c r="B1170" i="17"/>
  <c r="B1171" i="17"/>
  <c r="B1172" i="17"/>
  <c r="B1173" i="17"/>
  <c r="B1174" i="17"/>
  <c r="B1175" i="17"/>
  <c r="B1176" i="17"/>
  <c r="B1177" i="17"/>
  <c r="B1178" i="17"/>
  <c r="B1179" i="17"/>
  <c r="B1180" i="17"/>
  <c r="B1181" i="17"/>
  <c r="B1182" i="17"/>
  <c r="B1183" i="17"/>
  <c r="B1184" i="17"/>
  <c r="B1185" i="17"/>
  <c r="B1186" i="17"/>
  <c r="B1187" i="17"/>
  <c r="B1188" i="17"/>
  <c r="B1189" i="17"/>
  <c r="B1190" i="17"/>
  <c r="B1191" i="17"/>
  <c r="B1192" i="17"/>
  <c r="B1193" i="17"/>
  <c r="B1194" i="17"/>
  <c r="B1195" i="17"/>
  <c r="B1196" i="17"/>
  <c r="B1197" i="17"/>
  <c r="B1198" i="17"/>
  <c r="B1199" i="17"/>
  <c r="B1200" i="17"/>
  <c r="B1201" i="17"/>
  <c r="B1202" i="17"/>
  <c r="B1203" i="17"/>
  <c r="B1204" i="17"/>
  <c r="B1205" i="17"/>
  <c r="B1206" i="17"/>
  <c r="B1207" i="17"/>
  <c r="B1208" i="17"/>
  <c r="B1209" i="17"/>
  <c r="B1210" i="17"/>
  <c r="B1211" i="17"/>
  <c r="B1212" i="17"/>
  <c r="B1213" i="17"/>
  <c r="B1214" i="17"/>
  <c r="B1215" i="17"/>
  <c r="B1216" i="17"/>
  <c r="B1217" i="17"/>
  <c r="B1218" i="17"/>
  <c r="B1219" i="17"/>
  <c r="B1220" i="17"/>
  <c r="B1221" i="17"/>
  <c r="B1222" i="17"/>
  <c r="B1223" i="17"/>
  <c r="B1224" i="17"/>
  <c r="B1225" i="17"/>
  <c r="B1226" i="17"/>
  <c r="B1227" i="17"/>
  <c r="B1228" i="17"/>
  <c r="B1229" i="17"/>
  <c r="B1230" i="17"/>
  <c r="B1231" i="17"/>
  <c r="B1232" i="17"/>
  <c r="B1233" i="17"/>
  <c r="B1234" i="17"/>
  <c r="B1235" i="17"/>
  <c r="B1236" i="17"/>
  <c r="B1237" i="17"/>
  <c r="B1238" i="17"/>
  <c r="B1239" i="17"/>
  <c r="B1240" i="17"/>
  <c r="B1241" i="17"/>
  <c r="B1242" i="17"/>
  <c r="B1243" i="17"/>
  <c r="B1244" i="17"/>
  <c r="B1245" i="17"/>
  <c r="B1246" i="17"/>
  <c r="B1247" i="17"/>
  <c r="B1248" i="17"/>
  <c r="B1249" i="17"/>
  <c r="B1250" i="17"/>
  <c r="B1251" i="17"/>
  <c r="B1252" i="17"/>
  <c r="B1253" i="17"/>
  <c r="B1254" i="17"/>
  <c r="B1255" i="17"/>
  <c r="B1256" i="17"/>
  <c r="B1257" i="17"/>
  <c r="B1258" i="17"/>
  <c r="B1259" i="17"/>
  <c r="B1260" i="17"/>
  <c r="B1261" i="17"/>
  <c r="B1262" i="17"/>
  <c r="B1263" i="17"/>
  <c r="B1264" i="17"/>
  <c r="B1265" i="17"/>
  <c r="B1266" i="17"/>
  <c r="B1267" i="17"/>
  <c r="B1268" i="17"/>
  <c r="B1269" i="17"/>
  <c r="B1270" i="17"/>
  <c r="B1271" i="17"/>
  <c r="B1272" i="17"/>
  <c r="B1273" i="17"/>
  <c r="B1274" i="17"/>
  <c r="B1275" i="17"/>
  <c r="B1276" i="17"/>
  <c r="B1277" i="17"/>
  <c r="B1278" i="17"/>
  <c r="B1279" i="17"/>
  <c r="B1280" i="17"/>
  <c r="B1281" i="17"/>
  <c r="B1282" i="17"/>
  <c r="B1283" i="17"/>
  <c r="B1284" i="17"/>
  <c r="B1285" i="17"/>
  <c r="B1286" i="17"/>
  <c r="B1287" i="17"/>
  <c r="B1288" i="17"/>
  <c r="B1289" i="17"/>
  <c r="B1290" i="17"/>
  <c r="B1291" i="17"/>
  <c r="B1292" i="17"/>
  <c r="B1293" i="17"/>
  <c r="B1294" i="17"/>
  <c r="B1295" i="17"/>
  <c r="B1296" i="17"/>
  <c r="B1297" i="17"/>
  <c r="B1298" i="17"/>
  <c r="B1299" i="17"/>
  <c r="B1300" i="17"/>
  <c r="B1301" i="17"/>
  <c r="B1302" i="17"/>
  <c r="B1303" i="17"/>
  <c r="B1304" i="17"/>
  <c r="B1305" i="17"/>
  <c r="B1306" i="17"/>
  <c r="B1307" i="17"/>
  <c r="B1308" i="17"/>
  <c r="B1309" i="17"/>
  <c r="B1310" i="17"/>
  <c r="B1311" i="17"/>
  <c r="B1312" i="17"/>
  <c r="B1313" i="17"/>
  <c r="B1314" i="17"/>
  <c r="B1315" i="17"/>
  <c r="B1316" i="17"/>
  <c r="B1317" i="17"/>
  <c r="B1318" i="17"/>
  <c r="B1319" i="17"/>
  <c r="B1320" i="17"/>
  <c r="B1321" i="17"/>
  <c r="B1322" i="17"/>
  <c r="B1323" i="17"/>
  <c r="B1324" i="17"/>
  <c r="B1325" i="17"/>
  <c r="B1326" i="17"/>
  <c r="B1327" i="17"/>
  <c r="B1328" i="17"/>
  <c r="B1329" i="17"/>
  <c r="B1330" i="17"/>
  <c r="B1331" i="17"/>
  <c r="B1332" i="17"/>
  <c r="B1333" i="17"/>
  <c r="B1334" i="17"/>
  <c r="B1335" i="17"/>
  <c r="B1336" i="17"/>
  <c r="B1337" i="17"/>
  <c r="B1338" i="17"/>
  <c r="B1339" i="17"/>
  <c r="B1340" i="17"/>
  <c r="B1341" i="17"/>
  <c r="B1342" i="17"/>
  <c r="B1343" i="17"/>
  <c r="B1344" i="17"/>
  <c r="B1345" i="17"/>
  <c r="B1346" i="17"/>
  <c r="B1347" i="17"/>
  <c r="B1348" i="17"/>
  <c r="B1349" i="17"/>
  <c r="B1350" i="17"/>
  <c r="B1351" i="17"/>
  <c r="B1352" i="17"/>
  <c r="B1353" i="17"/>
  <c r="B1354" i="17"/>
  <c r="B1355" i="17"/>
  <c r="B1356" i="17"/>
  <c r="B1357" i="17"/>
  <c r="B1358" i="17"/>
  <c r="B1359" i="17"/>
  <c r="B1360" i="17"/>
  <c r="B1361" i="17"/>
  <c r="B1362" i="17"/>
  <c r="B1363" i="17"/>
  <c r="B1364" i="17"/>
  <c r="B1365" i="17"/>
  <c r="B1366" i="17"/>
  <c r="B1367" i="17"/>
  <c r="B1368" i="17"/>
  <c r="B1369" i="17"/>
  <c r="B1370" i="17"/>
  <c r="B1371" i="17"/>
  <c r="B1372" i="17"/>
  <c r="B1373" i="17"/>
  <c r="B1374" i="17"/>
  <c r="B1375" i="17"/>
  <c r="B1376" i="17"/>
  <c r="B1377" i="17"/>
  <c r="B1378" i="17"/>
  <c r="B1379" i="17"/>
  <c r="B1380" i="17"/>
  <c r="B1381" i="17"/>
  <c r="B1382" i="17"/>
  <c r="B1383" i="17"/>
  <c r="B1384" i="17"/>
  <c r="B1385" i="17"/>
  <c r="B1386" i="17"/>
  <c r="B1387" i="17"/>
  <c r="B1388" i="17"/>
  <c r="B1389" i="17"/>
  <c r="B1390" i="17"/>
  <c r="B1391" i="17"/>
  <c r="B1392" i="17"/>
  <c r="B1393" i="17"/>
  <c r="B1394" i="17"/>
  <c r="B1395" i="17"/>
  <c r="B1396" i="17"/>
  <c r="B1397" i="17"/>
  <c r="B1398" i="17"/>
  <c r="B1399" i="17"/>
  <c r="B1400" i="17"/>
  <c r="B1401" i="17"/>
  <c r="B1402" i="17"/>
  <c r="B1403" i="17"/>
  <c r="B1404" i="17"/>
  <c r="B1405" i="17"/>
  <c r="B1406" i="17"/>
  <c r="B1407" i="17"/>
  <c r="B1408" i="17"/>
  <c r="B1409" i="17"/>
  <c r="B1410" i="17"/>
  <c r="B1411" i="17"/>
  <c r="B1412" i="17"/>
  <c r="B1413" i="17"/>
  <c r="B1414" i="17"/>
  <c r="B1415" i="17"/>
  <c r="B1416" i="17"/>
  <c r="B1417" i="17"/>
  <c r="B1418" i="17"/>
  <c r="B1419" i="17"/>
  <c r="B1420" i="17"/>
  <c r="B1421" i="17"/>
  <c r="B1422" i="17"/>
  <c r="B1423" i="17"/>
  <c r="B1424" i="17"/>
  <c r="B1425" i="17"/>
  <c r="B1426" i="17"/>
  <c r="B1427" i="17"/>
  <c r="B1428" i="17"/>
  <c r="B1429" i="17"/>
  <c r="B1430" i="17"/>
  <c r="B1431" i="17"/>
  <c r="B1432" i="17"/>
  <c r="B1433" i="17"/>
  <c r="B1434" i="17"/>
  <c r="B1435" i="17"/>
  <c r="B1436" i="17"/>
  <c r="B1437" i="17"/>
  <c r="B1438" i="17"/>
  <c r="B1439" i="17"/>
  <c r="B1440" i="17"/>
  <c r="B1441" i="17"/>
  <c r="B1442" i="17"/>
  <c r="B1443" i="17"/>
  <c r="B1444" i="17"/>
  <c r="B1445" i="17"/>
  <c r="B1446" i="17"/>
  <c r="B1447" i="17"/>
  <c r="B1448" i="17"/>
  <c r="B1449" i="17"/>
  <c r="B1450" i="17"/>
  <c r="B1451" i="17"/>
  <c r="B1452" i="17"/>
  <c r="B1453" i="17"/>
  <c r="B1454" i="17"/>
  <c r="B1455" i="17"/>
  <c r="B1456" i="17"/>
  <c r="B1457" i="17"/>
  <c r="B1458" i="17"/>
  <c r="B1459" i="17"/>
  <c r="B1460" i="17"/>
  <c r="B1461" i="17"/>
  <c r="B1462" i="17"/>
  <c r="B1463" i="17"/>
  <c r="B1464" i="17"/>
  <c r="B1465" i="17"/>
  <c r="B1466" i="17"/>
  <c r="B1467" i="17"/>
  <c r="B1468" i="17"/>
  <c r="B1469" i="17"/>
  <c r="B1470" i="17"/>
  <c r="B1471" i="17"/>
  <c r="B1472" i="17"/>
  <c r="B1473" i="17"/>
  <c r="B1474" i="17"/>
  <c r="B1475" i="17"/>
  <c r="B1476" i="17"/>
  <c r="B1477" i="17"/>
  <c r="B1478" i="17"/>
  <c r="B1479" i="17"/>
  <c r="B1480" i="17"/>
  <c r="B1481" i="17"/>
  <c r="B1482" i="17"/>
  <c r="B1483" i="17"/>
  <c r="B1484" i="17"/>
  <c r="B1485" i="17"/>
  <c r="B1486" i="17"/>
  <c r="B1487" i="17"/>
  <c r="B1488" i="17"/>
  <c r="B1489" i="17"/>
  <c r="B1490" i="17"/>
  <c r="B1491" i="17"/>
  <c r="B1492" i="17"/>
  <c r="B1493" i="17"/>
  <c r="B1494" i="17"/>
  <c r="B1495" i="17"/>
  <c r="B1496" i="17"/>
  <c r="B1497" i="17"/>
  <c r="B1498" i="17"/>
  <c r="B1499" i="17"/>
  <c r="B1500" i="17"/>
  <c r="B1501" i="17"/>
  <c r="B1502" i="17"/>
  <c r="B1503" i="17"/>
  <c r="B1504" i="17"/>
  <c r="B1505" i="17"/>
  <c r="B1506" i="17"/>
  <c r="B1507" i="17"/>
  <c r="B1508" i="17"/>
  <c r="B1509" i="17"/>
  <c r="B1510" i="17"/>
  <c r="B1511" i="17"/>
  <c r="B1512" i="17"/>
  <c r="B1513" i="17"/>
  <c r="B1514" i="17"/>
  <c r="B1515" i="17"/>
  <c r="B1516" i="17"/>
  <c r="B1517" i="17"/>
  <c r="B1518" i="17"/>
  <c r="B1519" i="17"/>
  <c r="B1520" i="17"/>
  <c r="B1521" i="17"/>
  <c r="B1522" i="17"/>
  <c r="B1523" i="17"/>
  <c r="B1524" i="17"/>
  <c r="B1525" i="17"/>
  <c r="B1526" i="17"/>
  <c r="B1527" i="17"/>
  <c r="B1528" i="17"/>
  <c r="B1529" i="17"/>
  <c r="B1530" i="17"/>
  <c r="B1531" i="17"/>
  <c r="B1532" i="17"/>
  <c r="B1533" i="17"/>
  <c r="B1534" i="17"/>
  <c r="B1535" i="17"/>
  <c r="B1536" i="17"/>
  <c r="B1537" i="17"/>
  <c r="B1538" i="17"/>
  <c r="B1539" i="17"/>
  <c r="B1540" i="17"/>
  <c r="B1541" i="17"/>
  <c r="B1542" i="17"/>
  <c r="B1543" i="17"/>
  <c r="B1544" i="17"/>
  <c r="B1545" i="17"/>
  <c r="B1546" i="17"/>
  <c r="B1547" i="17"/>
  <c r="B1548" i="17"/>
  <c r="B1549" i="17"/>
  <c r="B1550" i="17"/>
  <c r="B1551" i="17"/>
  <c r="B1552" i="17"/>
  <c r="B1553" i="17"/>
  <c r="B1554" i="17"/>
  <c r="B1555" i="17"/>
  <c r="B1556" i="17"/>
  <c r="B1557" i="17"/>
  <c r="B1558" i="17"/>
  <c r="B1559" i="17"/>
  <c r="B1560" i="17"/>
  <c r="B1561" i="17"/>
  <c r="B1562" i="17"/>
  <c r="B1563" i="17"/>
  <c r="B1564" i="17"/>
  <c r="B1565" i="17"/>
  <c r="B1566" i="17"/>
  <c r="B1567" i="17"/>
  <c r="B1568" i="17"/>
  <c r="B1569" i="17"/>
  <c r="B1570" i="17"/>
  <c r="B1571" i="17"/>
  <c r="B1572" i="17"/>
  <c r="B1573" i="17"/>
  <c r="B1574" i="17"/>
  <c r="B1575" i="17"/>
  <c r="B1576" i="17"/>
  <c r="B1577" i="17"/>
  <c r="B1578" i="17"/>
  <c r="B1579" i="17"/>
  <c r="B1580" i="17"/>
  <c r="B1581" i="17"/>
  <c r="B1582" i="17"/>
  <c r="B1583" i="17"/>
  <c r="B1584" i="17"/>
  <c r="B1585" i="17"/>
  <c r="B1586" i="17"/>
  <c r="B1587" i="17"/>
  <c r="B1588" i="17"/>
  <c r="B1589" i="17"/>
  <c r="B1590" i="17"/>
  <c r="B1591" i="17"/>
  <c r="B1592" i="17"/>
  <c r="B1593" i="17"/>
  <c r="B1594" i="17"/>
  <c r="B1595" i="17"/>
  <c r="B1596" i="17"/>
  <c r="B1597" i="17"/>
  <c r="B1598" i="17"/>
  <c r="B1599" i="17"/>
  <c r="B1600" i="17"/>
  <c r="B1601" i="17"/>
  <c r="B1602" i="17"/>
  <c r="B1603" i="17"/>
  <c r="B1604" i="17"/>
  <c r="B1605" i="17"/>
  <c r="B1606" i="17"/>
  <c r="B1607" i="17"/>
  <c r="B1608" i="17"/>
  <c r="B1609" i="17"/>
  <c r="B1610" i="17"/>
  <c r="B1611" i="17"/>
  <c r="B1612" i="17"/>
  <c r="B1613" i="17"/>
  <c r="B1614" i="17"/>
  <c r="B1615" i="17"/>
  <c r="B1616" i="17"/>
  <c r="B1617" i="17"/>
  <c r="B1618" i="17"/>
  <c r="B1619" i="17"/>
  <c r="B1620" i="17"/>
  <c r="B1621" i="17"/>
  <c r="B1622" i="17"/>
  <c r="B1623" i="17"/>
  <c r="B1624" i="17"/>
  <c r="B1625" i="17"/>
  <c r="B1626" i="17"/>
  <c r="B1627" i="17"/>
  <c r="B1628" i="17"/>
  <c r="B1629" i="17"/>
  <c r="B1630" i="17"/>
  <c r="B1631" i="17"/>
  <c r="B1632" i="17"/>
  <c r="B1633" i="17"/>
  <c r="B1634" i="17"/>
  <c r="B1635" i="17"/>
  <c r="B1636" i="17"/>
  <c r="B1637" i="17"/>
  <c r="B1638" i="17"/>
  <c r="B1639" i="17"/>
  <c r="B1640" i="17"/>
  <c r="B1641" i="17"/>
  <c r="B1642" i="17"/>
  <c r="B1643" i="17"/>
  <c r="B1644" i="17"/>
  <c r="B1645" i="17"/>
  <c r="B1646" i="17"/>
  <c r="B1647" i="17"/>
  <c r="B1648" i="17"/>
  <c r="B1649" i="17"/>
  <c r="B1650" i="17"/>
  <c r="B1651" i="17"/>
  <c r="B1652" i="17"/>
  <c r="B1653" i="17"/>
  <c r="B1654" i="17"/>
  <c r="B1655" i="17"/>
  <c r="B1656" i="17"/>
  <c r="B1657" i="17"/>
  <c r="B1658" i="17"/>
  <c r="B1659" i="17"/>
  <c r="B1660" i="17"/>
  <c r="B1661" i="17"/>
  <c r="B1662" i="17"/>
  <c r="B1663" i="17"/>
  <c r="B1664" i="17"/>
  <c r="B1665" i="17"/>
  <c r="B1666" i="17"/>
  <c r="B1667" i="17"/>
  <c r="B1668" i="17"/>
  <c r="B1669" i="17"/>
  <c r="B1670" i="17"/>
  <c r="B1671" i="17"/>
  <c r="B1672" i="17"/>
  <c r="B1673" i="17"/>
  <c r="B1674" i="17"/>
  <c r="B1675" i="17"/>
  <c r="B1676" i="17"/>
  <c r="B1677" i="17"/>
  <c r="B1678" i="17"/>
  <c r="B1679" i="17"/>
  <c r="B1680" i="17"/>
  <c r="B1681" i="17"/>
  <c r="B1682" i="17"/>
  <c r="B1683" i="17"/>
  <c r="B1684" i="17"/>
  <c r="B1685" i="17"/>
  <c r="B1686" i="17"/>
  <c r="B1687" i="17"/>
  <c r="B1688" i="17"/>
  <c r="B1689" i="17"/>
  <c r="B1690" i="17"/>
  <c r="B1691" i="17"/>
  <c r="B1692" i="17"/>
  <c r="B1693" i="17"/>
  <c r="B1694" i="17"/>
  <c r="B1695" i="17"/>
  <c r="B1696" i="17"/>
  <c r="B1697" i="17"/>
  <c r="B1698" i="17"/>
  <c r="B1699" i="17"/>
  <c r="B1700" i="17"/>
  <c r="B1701" i="17"/>
  <c r="B1702" i="17"/>
  <c r="B1703" i="17"/>
  <c r="B1704" i="17"/>
  <c r="B1705" i="17"/>
  <c r="B1706" i="17"/>
  <c r="B1707" i="17"/>
  <c r="B1708" i="17"/>
  <c r="B1709" i="17"/>
  <c r="B1710" i="17"/>
  <c r="B1711" i="17"/>
  <c r="B1712" i="17"/>
  <c r="B1713" i="17"/>
  <c r="B1714" i="17"/>
  <c r="B1715" i="17"/>
  <c r="B1716" i="17"/>
  <c r="B1717" i="17"/>
  <c r="B1718" i="17"/>
  <c r="B1719" i="17"/>
  <c r="B1720" i="17"/>
  <c r="B1721" i="17"/>
  <c r="B1722" i="17"/>
  <c r="B1723" i="17"/>
  <c r="B1724" i="17"/>
  <c r="B1725" i="17"/>
  <c r="B1726" i="17"/>
  <c r="B1727" i="17"/>
  <c r="B1728" i="17"/>
  <c r="B1729" i="17"/>
  <c r="B1730" i="17"/>
  <c r="B1731" i="17"/>
  <c r="B1732" i="17"/>
  <c r="B1733" i="17"/>
  <c r="B1734" i="17"/>
  <c r="B1735" i="17"/>
  <c r="B1736" i="17"/>
  <c r="B1737" i="17"/>
  <c r="B1738" i="17"/>
  <c r="B1739" i="17"/>
  <c r="B1740" i="17"/>
  <c r="B1741" i="17"/>
  <c r="B1742" i="17"/>
  <c r="B1743" i="17"/>
  <c r="B1744" i="17"/>
  <c r="B1745" i="17"/>
  <c r="B1746" i="17"/>
  <c r="B1747" i="17"/>
  <c r="B1748" i="17"/>
  <c r="B1749" i="17"/>
  <c r="B1750" i="17"/>
  <c r="B1751" i="17"/>
  <c r="B1752" i="17"/>
  <c r="B1753" i="17"/>
  <c r="B1754" i="17"/>
  <c r="B1755" i="17"/>
  <c r="B1756" i="17"/>
  <c r="B1757" i="17"/>
  <c r="B1758" i="17"/>
  <c r="B1759" i="17"/>
  <c r="B1760" i="17"/>
  <c r="B1761" i="17"/>
  <c r="B1762" i="17"/>
  <c r="B1763" i="17"/>
  <c r="B1764" i="17"/>
  <c r="B1765" i="17"/>
  <c r="B1766" i="17"/>
  <c r="B1767" i="17"/>
  <c r="B1768" i="17"/>
  <c r="B1769" i="17"/>
  <c r="B1770" i="17"/>
  <c r="B1771" i="17"/>
  <c r="B1772" i="17"/>
  <c r="B1773" i="17"/>
  <c r="B1774" i="17"/>
  <c r="B1775" i="17"/>
  <c r="B1776" i="17"/>
  <c r="B1777" i="17"/>
  <c r="B1778" i="17"/>
  <c r="B1779" i="17"/>
  <c r="B1780" i="17"/>
  <c r="B1781" i="17"/>
  <c r="B1782" i="17"/>
  <c r="B1783" i="17"/>
  <c r="B1784" i="17"/>
  <c r="B1785" i="17"/>
  <c r="B1786" i="17"/>
  <c r="B1787" i="17"/>
  <c r="B1788" i="17"/>
  <c r="B1789" i="17"/>
  <c r="B1790" i="17"/>
  <c r="B1791" i="17"/>
  <c r="B1792" i="17"/>
  <c r="B1793" i="17"/>
  <c r="B1794" i="17"/>
  <c r="B1795" i="17"/>
  <c r="B1796" i="17"/>
  <c r="B1797" i="17"/>
  <c r="B1798" i="17"/>
  <c r="B1799" i="17"/>
  <c r="B1800" i="17"/>
  <c r="B1801" i="17"/>
  <c r="B1802" i="17"/>
  <c r="B1803" i="17"/>
  <c r="B1804" i="17"/>
  <c r="B1805" i="17"/>
  <c r="B1806" i="17"/>
  <c r="B1807" i="17"/>
  <c r="B1808" i="17"/>
  <c r="B1809" i="17"/>
  <c r="B1810" i="17"/>
  <c r="B1811" i="17"/>
  <c r="B1812" i="17"/>
  <c r="B1813" i="17"/>
  <c r="B1814" i="17"/>
  <c r="B1815" i="17"/>
  <c r="B1816" i="17"/>
  <c r="B1817" i="17"/>
  <c r="B1818" i="17"/>
  <c r="B1819" i="17"/>
  <c r="B1820" i="17"/>
  <c r="B1821" i="17"/>
  <c r="B1822" i="17"/>
  <c r="B1823" i="17"/>
  <c r="B1824" i="17"/>
  <c r="B1825" i="17"/>
  <c r="B1826" i="17"/>
  <c r="B1827" i="17"/>
  <c r="B1828" i="17"/>
  <c r="B1829" i="17"/>
  <c r="B1830" i="17"/>
  <c r="B1831" i="17"/>
  <c r="B1832" i="17"/>
  <c r="B1833" i="17"/>
  <c r="B1834" i="17"/>
  <c r="B1835" i="17"/>
  <c r="B1836" i="17"/>
  <c r="B1837" i="17"/>
  <c r="B1838" i="17"/>
  <c r="B1839" i="17"/>
  <c r="B1840" i="17"/>
  <c r="B1841" i="17"/>
  <c r="B1842" i="17"/>
  <c r="B1843" i="17"/>
  <c r="B1844" i="17"/>
  <c r="B1845" i="17"/>
  <c r="B1846" i="17"/>
  <c r="B1847" i="17"/>
  <c r="B1848" i="17"/>
  <c r="B1849" i="17"/>
  <c r="B1850" i="17"/>
  <c r="B1851" i="17"/>
  <c r="B1852" i="17"/>
  <c r="B1853" i="17"/>
  <c r="B1854" i="17"/>
  <c r="B1855" i="17"/>
  <c r="B1856" i="17"/>
  <c r="B1857" i="17"/>
  <c r="B1858" i="17"/>
  <c r="B1859" i="17"/>
  <c r="B1860" i="17"/>
  <c r="B1861" i="17"/>
  <c r="B1862" i="17"/>
  <c r="B1863" i="17"/>
  <c r="B1864" i="17"/>
  <c r="B1865" i="17"/>
  <c r="B1866" i="17"/>
  <c r="B1867" i="17"/>
  <c r="B1868" i="17"/>
  <c r="B1869" i="17"/>
  <c r="B1870" i="17"/>
  <c r="B1871" i="17"/>
  <c r="B1872" i="17"/>
  <c r="B1873" i="17"/>
  <c r="B1874" i="17"/>
  <c r="B1875" i="17"/>
  <c r="B1876" i="17"/>
  <c r="B1877" i="17"/>
  <c r="B1878" i="17"/>
  <c r="B1879" i="17"/>
  <c r="B1880" i="17"/>
  <c r="B1881" i="17"/>
  <c r="B1882" i="17"/>
  <c r="B1883" i="17"/>
  <c r="B1884" i="17"/>
  <c r="B1885" i="17"/>
  <c r="B1886" i="17"/>
  <c r="B1887" i="17"/>
  <c r="B1888" i="17"/>
  <c r="B1889" i="17"/>
  <c r="B1890" i="17"/>
  <c r="B1891" i="17"/>
  <c r="B1892" i="17"/>
  <c r="B1893" i="17"/>
  <c r="B1894" i="17"/>
  <c r="B1895" i="17"/>
  <c r="B1896" i="17"/>
  <c r="B1897" i="17"/>
  <c r="B1898" i="17"/>
  <c r="B1899" i="17"/>
  <c r="B1900" i="17"/>
  <c r="B1901" i="17"/>
  <c r="B1902" i="17"/>
  <c r="B1903" i="17"/>
  <c r="B1904" i="17"/>
  <c r="B1905" i="17"/>
  <c r="B1906" i="17"/>
  <c r="B1907" i="17"/>
  <c r="B1908" i="17"/>
  <c r="B1909" i="17"/>
  <c r="B1910" i="17"/>
  <c r="B1911" i="17"/>
  <c r="B1912" i="17"/>
  <c r="B1913" i="17"/>
  <c r="B1914" i="17"/>
  <c r="B1915" i="17"/>
  <c r="B1916" i="17"/>
  <c r="B1917" i="17"/>
  <c r="B1918" i="17"/>
  <c r="B1919" i="17"/>
  <c r="B1920" i="17"/>
  <c r="B1921" i="17"/>
  <c r="B1922" i="17"/>
  <c r="B1923" i="17"/>
  <c r="B1924" i="17"/>
  <c r="B1925" i="17"/>
  <c r="B1926" i="17"/>
  <c r="B1927" i="17"/>
  <c r="B1928" i="17"/>
  <c r="B1929" i="17"/>
  <c r="B1930" i="17"/>
  <c r="B1931" i="17"/>
  <c r="B1932" i="17"/>
  <c r="B1933" i="17"/>
  <c r="B1934" i="17"/>
  <c r="B1935" i="17"/>
  <c r="B1936" i="17"/>
  <c r="B1937" i="17"/>
  <c r="B1938" i="17"/>
  <c r="B1939" i="17"/>
  <c r="B1940" i="17"/>
  <c r="B1941" i="17"/>
  <c r="B1942" i="17"/>
  <c r="B1943" i="17"/>
  <c r="B1944" i="17"/>
  <c r="B1945" i="17"/>
  <c r="B1946" i="17"/>
  <c r="B1947" i="17"/>
  <c r="B1948" i="17"/>
  <c r="B1949" i="17"/>
  <c r="B1950" i="17"/>
  <c r="B1951" i="17"/>
  <c r="B1952" i="17"/>
  <c r="B1953" i="17"/>
  <c r="B1954" i="17"/>
  <c r="B1955" i="17"/>
  <c r="B1956" i="17"/>
  <c r="B1957" i="17"/>
  <c r="B1958" i="17"/>
  <c r="B1959" i="17"/>
  <c r="B1960" i="17"/>
  <c r="B1961" i="17"/>
  <c r="B1962" i="17"/>
  <c r="B1963" i="17"/>
  <c r="B1964" i="17"/>
  <c r="B1965" i="17"/>
  <c r="B1966" i="17"/>
  <c r="B1967" i="17"/>
  <c r="B1968" i="17"/>
  <c r="B1969" i="17"/>
  <c r="B1970" i="17"/>
  <c r="B1971" i="17"/>
  <c r="B1972" i="17"/>
  <c r="B1973" i="17"/>
  <c r="B1974" i="17"/>
  <c r="B1975" i="17"/>
  <c r="B1976" i="17"/>
  <c r="B1977" i="17"/>
  <c r="B1978" i="17"/>
  <c r="B1979" i="17"/>
  <c r="B1980" i="17"/>
  <c r="B1981" i="17"/>
  <c r="B1982" i="17"/>
  <c r="B1983" i="17"/>
  <c r="B1984" i="17"/>
  <c r="B1985" i="17"/>
  <c r="B1986" i="17"/>
  <c r="B1987" i="17"/>
  <c r="B1988" i="17"/>
  <c r="B1989" i="17"/>
  <c r="B1990" i="17"/>
  <c r="B1991" i="17"/>
  <c r="B1992" i="17"/>
  <c r="B1993" i="17"/>
  <c r="B1994" i="17"/>
  <c r="B1995" i="17"/>
  <c r="B1996" i="17"/>
  <c r="B1997" i="17"/>
  <c r="B1998" i="17"/>
  <c r="B1999" i="17"/>
  <c r="B2000" i="17"/>
  <c r="B2001" i="17"/>
  <c r="B2002" i="17"/>
  <c r="B2003" i="17"/>
  <c r="B2004" i="17"/>
  <c r="B2005" i="17"/>
  <c r="B2006" i="17"/>
  <c r="B2007" i="17"/>
  <c r="B2008" i="17"/>
  <c r="B2009" i="17"/>
  <c r="B2010" i="17"/>
  <c r="B2011" i="17"/>
  <c r="B2012" i="17"/>
  <c r="B2013" i="17"/>
  <c r="B2014" i="17"/>
  <c r="B2015" i="17"/>
  <c r="B2016" i="17"/>
  <c r="B2017" i="17"/>
  <c r="B2018" i="17"/>
  <c r="B2019" i="17"/>
  <c r="B2020" i="17"/>
  <c r="B2021" i="17"/>
  <c r="B2022" i="17"/>
  <c r="B2023" i="17"/>
  <c r="B2024" i="17"/>
  <c r="B2025" i="17"/>
  <c r="B2026" i="17"/>
  <c r="B2027" i="17"/>
  <c r="B2028" i="17"/>
  <c r="B2029" i="17"/>
  <c r="B2030" i="17"/>
  <c r="B2031" i="17"/>
  <c r="B2032" i="17"/>
  <c r="B2033" i="17"/>
  <c r="B2034" i="17"/>
  <c r="B2035" i="17"/>
  <c r="B2036" i="17"/>
  <c r="B2037" i="17"/>
  <c r="B2038" i="17"/>
  <c r="B2039" i="17"/>
  <c r="B2040" i="17"/>
  <c r="B2041" i="17"/>
  <c r="B2042" i="17"/>
  <c r="B2043" i="17"/>
  <c r="B2044" i="17"/>
  <c r="B2045" i="17"/>
  <c r="B2046" i="17"/>
  <c r="B2047" i="17"/>
  <c r="B2048" i="17"/>
  <c r="B2049" i="17"/>
  <c r="B2050" i="17"/>
  <c r="B2051" i="17"/>
  <c r="B2052" i="17"/>
  <c r="B2053" i="17"/>
  <c r="B2054" i="17"/>
  <c r="B2055" i="17"/>
  <c r="B2056" i="17"/>
  <c r="B2057" i="17"/>
  <c r="B2058" i="17"/>
  <c r="B2059" i="17"/>
  <c r="B2060" i="17"/>
  <c r="B2061" i="17"/>
  <c r="B2062" i="17"/>
  <c r="B2063" i="17"/>
  <c r="B2064" i="17"/>
  <c r="B2065" i="17"/>
  <c r="B2066" i="17"/>
  <c r="B2067" i="17"/>
  <c r="B2068" i="17"/>
  <c r="B2069" i="17"/>
  <c r="B2070" i="17"/>
  <c r="B2071" i="17"/>
  <c r="B2072" i="17"/>
  <c r="B2073" i="17"/>
  <c r="B2074" i="17"/>
  <c r="B2075" i="17"/>
  <c r="B2076" i="17"/>
  <c r="B2077" i="17"/>
  <c r="B2078" i="17"/>
  <c r="B2079" i="17"/>
  <c r="B2080" i="17"/>
  <c r="B2081" i="17"/>
  <c r="B2082" i="17"/>
  <c r="B2083" i="17"/>
  <c r="B2084" i="17"/>
  <c r="B2085" i="17"/>
  <c r="B2086" i="17"/>
  <c r="B2087" i="17"/>
  <c r="B2088" i="17"/>
  <c r="B2089" i="17"/>
  <c r="B2090" i="17"/>
  <c r="B2091" i="17"/>
  <c r="B2092" i="17"/>
  <c r="B2093" i="17"/>
  <c r="B2094" i="17"/>
  <c r="B2095" i="17"/>
  <c r="B2096" i="17"/>
  <c r="B2097" i="17"/>
  <c r="B2098" i="17"/>
  <c r="B2099" i="17"/>
  <c r="B2100" i="17"/>
  <c r="B2101" i="17"/>
  <c r="B2102" i="17"/>
  <c r="B2103" i="17"/>
  <c r="B2104" i="17"/>
  <c r="B2105" i="17"/>
  <c r="B2106" i="17"/>
  <c r="B2107" i="17"/>
  <c r="B2108" i="17"/>
  <c r="B2109" i="17"/>
  <c r="B2110" i="17"/>
  <c r="B2111" i="17"/>
  <c r="B2112" i="17"/>
  <c r="B2113" i="17"/>
  <c r="B2114" i="17"/>
  <c r="B2115" i="17"/>
  <c r="B2116" i="17"/>
  <c r="B2117" i="17"/>
  <c r="B2118" i="17"/>
  <c r="B2119" i="17"/>
  <c r="B2120" i="17"/>
  <c r="B2121" i="17"/>
  <c r="B2122" i="17"/>
  <c r="B2123" i="17"/>
  <c r="B2124" i="17"/>
  <c r="B2125" i="17"/>
  <c r="B2126" i="17"/>
  <c r="B2127" i="17"/>
  <c r="B2128" i="17"/>
  <c r="B2129" i="17"/>
  <c r="B2130" i="17"/>
  <c r="B2131" i="17"/>
  <c r="B2132" i="17"/>
  <c r="B2133" i="17"/>
  <c r="B2134" i="17"/>
  <c r="B2135" i="17"/>
  <c r="B2136" i="17"/>
  <c r="B2137" i="17"/>
  <c r="B2138" i="17"/>
  <c r="B2139" i="17"/>
  <c r="B2140" i="17"/>
  <c r="B2141" i="17"/>
  <c r="B2142" i="17"/>
  <c r="B2143" i="17"/>
  <c r="B2144" i="17"/>
  <c r="B2145" i="17"/>
  <c r="B2146" i="17"/>
  <c r="B2147" i="17"/>
  <c r="B2148" i="17"/>
  <c r="B2149" i="17"/>
  <c r="B2150" i="17"/>
  <c r="B2151" i="17"/>
  <c r="B2152" i="17"/>
  <c r="B2153" i="17"/>
  <c r="B2154" i="17"/>
  <c r="B2155" i="17"/>
  <c r="B2156" i="17"/>
  <c r="B2157" i="17"/>
  <c r="B2158" i="17"/>
  <c r="B2159" i="17"/>
  <c r="B2160" i="17"/>
  <c r="B2161" i="17"/>
  <c r="B2162" i="17"/>
  <c r="B2163" i="17"/>
  <c r="B2164" i="17"/>
  <c r="B2165" i="17"/>
  <c r="B2166" i="17"/>
  <c r="B2167" i="17"/>
  <c r="B2168" i="17"/>
  <c r="B2169" i="17"/>
  <c r="B2170" i="17"/>
  <c r="B2171" i="17"/>
  <c r="B2172" i="17"/>
  <c r="B2173" i="17"/>
  <c r="B2174" i="17"/>
  <c r="B2175" i="17"/>
  <c r="B2176" i="17"/>
  <c r="B2177" i="17"/>
  <c r="B2178" i="17"/>
  <c r="B2179" i="17"/>
  <c r="B2180" i="17"/>
  <c r="B2181" i="17"/>
  <c r="B2182" i="17"/>
  <c r="B2183" i="17"/>
  <c r="B2184" i="17"/>
  <c r="B2185" i="17"/>
  <c r="B2186" i="17"/>
  <c r="B2187" i="17"/>
  <c r="B2188" i="17"/>
  <c r="B2189" i="17"/>
  <c r="B2190" i="17"/>
  <c r="B2191" i="17"/>
  <c r="B2192" i="17"/>
  <c r="B2193" i="17"/>
  <c r="B2194" i="17"/>
  <c r="B2195" i="17"/>
  <c r="B2196" i="17"/>
  <c r="B2197" i="17"/>
  <c r="B2198" i="17"/>
  <c r="B2199" i="17"/>
  <c r="B2200" i="17"/>
  <c r="B2201" i="17"/>
  <c r="B2202" i="17"/>
  <c r="B2203" i="17"/>
  <c r="B2204" i="17"/>
  <c r="B2205" i="17"/>
  <c r="B2206" i="17"/>
  <c r="B2207" i="17"/>
  <c r="B2208" i="17"/>
  <c r="B2209" i="17"/>
  <c r="B2210" i="17"/>
  <c r="B2211" i="17"/>
  <c r="B2212" i="17"/>
  <c r="B2213" i="17"/>
  <c r="B2214" i="17"/>
  <c r="B2215" i="17"/>
  <c r="B2216" i="17"/>
  <c r="B2217" i="17"/>
  <c r="B2218" i="17"/>
  <c r="B2219" i="17"/>
  <c r="B2220" i="17"/>
  <c r="B2221" i="17"/>
  <c r="B2222" i="17"/>
  <c r="B2223" i="17"/>
  <c r="B2224" i="17"/>
  <c r="B2225" i="17"/>
  <c r="B2226" i="17"/>
  <c r="B2227" i="17"/>
  <c r="B2228" i="17"/>
  <c r="B2229" i="17"/>
  <c r="B2230" i="17"/>
  <c r="B2231" i="17"/>
  <c r="B2232" i="17"/>
  <c r="B2233" i="17"/>
  <c r="B2234" i="17"/>
  <c r="B2235" i="17"/>
  <c r="B2236" i="17"/>
  <c r="B2237" i="17"/>
  <c r="B2238" i="17"/>
  <c r="B2239" i="17"/>
  <c r="B2240" i="17"/>
  <c r="B2241" i="17"/>
  <c r="B2242" i="17"/>
  <c r="B2243" i="17"/>
  <c r="B2244" i="17"/>
  <c r="B2245" i="17"/>
  <c r="B2246" i="17"/>
  <c r="B2247" i="17"/>
  <c r="B2248" i="17"/>
  <c r="B2249" i="17"/>
  <c r="B2250" i="17"/>
  <c r="B2251" i="17"/>
  <c r="B2252" i="17"/>
  <c r="B2253" i="17"/>
  <c r="B2254" i="17"/>
  <c r="B2255" i="17"/>
  <c r="B2256" i="17"/>
  <c r="B2257" i="17"/>
  <c r="B2258" i="17"/>
  <c r="B2259" i="17"/>
  <c r="B2260" i="17"/>
  <c r="B2261" i="17"/>
  <c r="B2262" i="17"/>
  <c r="B2263" i="17"/>
  <c r="B2264" i="17"/>
  <c r="B2265" i="17"/>
  <c r="B2266" i="17"/>
  <c r="B2267" i="17"/>
  <c r="B2268" i="17"/>
  <c r="B2269" i="17"/>
  <c r="B2270" i="17"/>
  <c r="B2271" i="17"/>
  <c r="B2272" i="17"/>
  <c r="B2273" i="17"/>
  <c r="B2274" i="17"/>
  <c r="B2275" i="17"/>
  <c r="B2276" i="17"/>
  <c r="B2277" i="17"/>
  <c r="B2278" i="17"/>
  <c r="B2279" i="17"/>
  <c r="B2280" i="17"/>
  <c r="B2281" i="17"/>
  <c r="B2282" i="17"/>
  <c r="B2283" i="17"/>
  <c r="B2284" i="17"/>
  <c r="B2285" i="17"/>
  <c r="B2286" i="17"/>
  <c r="B2287" i="17"/>
  <c r="B2288" i="17"/>
  <c r="B2289" i="17"/>
  <c r="B2290" i="17"/>
  <c r="B2291" i="17"/>
  <c r="B2292" i="17"/>
  <c r="B2293" i="17"/>
  <c r="B2294" i="17"/>
  <c r="B2295" i="17"/>
  <c r="B2296" i="17"/>
  <c r="B2297" i="17"/>
  <c r="B2298" i="17"/>
  <c r="B2299" i="17"/>
  <c r="B2300" i="17"/>
  <c r="B2301" i="17"/>
  <c r="B2302" i="17"/>
  <c r="B2303" i="17"/>
  <c r="B2304" i="17"/>
  <c r="B2305" i="17"/>
  <c r="B2306" i="17"/>
  <c r="B2307" i="17"/>
  <c r="B2308" i="17"/>
  <c r="B2309" i="17"/>
  <c r="B2310" i="17"/>
  <c r="B2311" i="17"/>
  <c r="B2312" i="17"/>
  <c r="B2313" i="17"/>
  <c r="B2314" i="17"/>
  <c r="B2315" i="17"/>
  <c r="B2316" i="17"/>
  <c r="B2317" i="17"/>
  <c r="B2318" i="17"/>
  <c r="B2319" i="17"/>
  <c r="B2320" i="17"/>
  <c r="B2321" i="17"/>
  <c r="B2322" i="17"/>
  <c r="B2323" i="17"/>
  <c r="B2324" i="17"/>
  <c r="B2325" i="17"/>
  <c r="B2326" i="17"/>
  <c r="B2327" i="17"/>
  <c r="B2328" i="17"/>
  <c r="B2329" i="17"/>
  <c r="B2330" i="17"/>
  <c r="B2331" i="17"/>
  <c r="B2332" i="17"/>
  <c r="B2333" i="17"/>
  <c r="B2334" i="17"/>
  <c r="B2335" i="17"/>
  <c r="B2336" i="17"/>
  <c r="B2337" i="17"/>
  <c r="B2338" i="17"/>
  <c r="B2339" i="17"/>
  <c r="B2340" i="17"/>
  <c r="B2341" i="17"/>
  <c r="B2342" i="17"/>
  <c r="B2343" i="17"/>
  <c r="B2344" i="17"/>
  <c r="B2345" i="17"/>
  <c r="B2346" i="17"/>
  <c r="B2347" i="17"/>
  <c r="B2348" i="17"/>
  <c r="B2349" i="17"/>
  <c r="B2350" i="17"/>
  <c r="B2351" i="17"/>
  <c r="B2352" i="17"/>
  <c r="B2353" i="17"/>
  <c r="B2354" i="17"/>
  <c r="B2355" i="17"/>
  <c r="B2356" i="17"/>
  <c r="B2357" i="17"/>
  <c r="B2358" i="17"/>
  <c r="B2359" i="17"/>
  <c r="B2360" i="17"/>
  <c r="B2361" i="17"/>
  <c r="B2362" i="17"/>
  <c r="B2363" i="17"/>
  <c r="B2364" i="17"/>
  <c r="B2365" i="17"/>
  <c r="B2366" i="17"/>
  <c r="B2367" i="17"/>
  <c r="B2368" i="17"/>
  <c r="B2369" i="17"/>
  <c r="B2370" i="17"/>
  <c r="B2371" i="17"/>
  <c r="B2372" i="17"/>
  <c r="B2373" i="17"/>
  <c r="B2374" i="17"/>
  <c r="B2375" i="17"/>
  <c r="B2376" i="17"/>
  <c r="B2377" i="17"/>
  <c r="B2378" i="17"/>
  <c r="B2379" i="17"/>
  <c r="B2380" i="17"/>
  <c r="B2381" i="17"/>
  <c r="B2382" i="17"/>
  <c r="B2383" i="17"/>
  <c r="B2384" i="17"/>
  <c r="B2385" i="17"/>
  <c r="B2386" i="17"/>
  <c r="B2387" i="17"/>
  <c r="B2388" i="17"/>
  <c r="B2389" i="17"/>
  <c r="B2390" i="17"/>
  <c r="B2391" i="17"/>
  <c r="B2392" i="17"/>
  <c r="B2393" i="17"/>
  <c r="B2394" i="17"/>
  <c r="B2395" i="17"/>
  <c r="B2396" i="17"/>
  <c r="B2397" i="17"/>
  <c r="B2398" i="17"/>
  <c r="B2399" i="17"/>
  <c r="B2400" i="17"/>
  <c r="B2401" i="17"/>
  <c r="B2402" i="17"/>
  <c r="B2403" i="17"/>
  <c r="B2404" i="17"/>
  <c r="B2405" i="17"/>
  <c r="B2406" i="17"/>
  <c r="B2407" i="17"/>
  <c r="B2408" i="17"/>
  <c r="B2409" i="17"/>
  <c r="B2410" i="17"/>
  <c r="B2411" i="17"/>
  <c r="B2412" i="17"/>
  <c r="B2413" i="17"/>
  <c r="B2414" i="17"/>
  <c r="B2415" i="17"/>
  <c r="B2416" i="17"/>
  <c r="B2417" i="17"/>
  <c r="B2418" i="17"/>
  <c r="B2419" i="17"/>
  <c r="B2420" i="17"/>
  <c r="B2421" i="17"/>
  <c r="B2422" i="17"/>
  <c r="B2423" i="17"/>
  <c r="B2424" i="17"/>
  <c r="B2425" i="17"/>
  <c r="B2426" i="17"/>
  <c r="B2427" i="17"/>
  <c r="B2428" i="17"/>
  <c r="B2429" i="17"/>
  <c r="B2430" i="17"/>
  <c r="B2431" i="17"/>
  <c r="B2432" i="17"/>
  <c r="B2433" i="17"/>
  <c r="B2434" i="17"/>
  <c r="B2435" i="17"/>
  <c r="B2436" i="17"/>
  <c r="B2437" i="17"/>
  <c r="B2438" i="17"/>
  <c r="B2439" i="17"/>
  <c r="B2440" i="17"/>
  <c r="B2441" i="17"/>
  <c r="B2442" i="17"/>
  <c r="B2443" i="17"/>
  <c r="B2444" i="17"/>
  <c r="B2445" i="17"/>
  <c r="B2446" i="17"/>
  <c r="B2447" i="17"/>
  <c r="B2448" i="17"/>
  <c r="B2449" i="17"/>
  <c r="B2450" i="17"/>
  <c r="B2451" i="17"/>
  <c r="B2452" i="17"/>
  <c r="B2453" i="17"/>
  <c r="B2454" i="17"/>
  <c r="B2455" i="17"/>
  <c r="B2456" i="17"/>
  <c r="B2457" i="17"/>
  <c r="B2458" i="17"/>
  <c r="B2459" i="17"/>
  <c r="B2460" i="17"/>
  <c r="B2461" i="17"/>
  <c r="B2462" i="17"/>
  <c r="B2463" i="17"/>
  <c r="B2464" i="17"/>
  <c r="B2465" i="17"/>
  <c r="B2466" i="17"/>
  <c r="B2467" i="17"/>
  <c r="B2468" i="17"/>
  <c r="B2469" i="17"/>
  <c r="B2470" i="17"/>
  <c r="B2471" i="17"/>
  <c r="B2472" i="17"/>
  <c r="B2473" i="17"/>
  <c r="B2474" i="17"/>
  <c r="B2475" i="17"/>
  <c r="B2476" i="17"/>
  <c r="B2477" i="17"/>
  <c r="B2478" i="17"/>
  <c r="B2479" i="17"/>
  <c r="B2480" i="17"/>
  <c r="B2481" i="17"/>
  <c r="B2482" i="17"/>
  <c r="B2483" i="17"/>
  <c r="B2484" i="17"/>
  <c r="B2485" i="17"/>
  <c r="B2486" i="17"/>
  <c r="B2487" i="17"/>
  <c r="B2488" i="17"/>
  <c r="B2489" i="17"/>
  <c r="B2490" i="17"/>
  <c r="B2491" i="17"/>
  <c r="B2492" i="17"/>
  <c r="B2493" i="17"/>
  <c r="B2494" i="17"/>
  <c r="B2495" i="17"/>
  <c r="B2496" i="17"/>
  <c r="B2497" i="17"/>
  <c r="B2498" i="17"/>
  <c r="B2499" i="17"/>
  <c r="B2500" i="17"/>
  <c r="B2501" i="17"/>
  <c r="B2502" i="17"/>
  <c r="B2503" i="17"/>
  <c r="B2504" i="17"/>
  <c r="B2505" i="17"/>
  <c r="B2506" i="17"/>
  <c r="B2507" i="17"/>
  <c r="B2508" i="17"/>
  <c r="B2509" i="17"/>
  <c r="B2510" i="17"/>
  <c r="B2511" i="17"/>
  <c r="B2512" i="17"/>
  <c r="B2513" i="17"/>
  <c r="B2514" i="17"/>
  <c r="B2515" i="17"/>
  <c r="B2516" i="17"/>
  <c r="B2517" i="17"/>
  <c r="B2518" i="17"/>
  <c r="B2519" i="17"/>
  <c r="B2520" i="17"/>
  <c r="B2521" i="17"/>
  <c r="B2522" i="17"/>
  <c r="B2523" i="17"/>
  <c r="B2524" i="17"/>
  <c r="B2525" i="17"/>
  <c r="B2526" i="17"/>
  <c r="B2527" i="17"/>
  <c r="B2528" i="17"/>
  <c r="B2529" i="17"/>
  <c r="B2530" i="17"/>
  <c r="B2531" i="17"/>
  <c r="B2532" i="17"/>
  <c r="B2533" i="17"/>
  <c r="B2534" i="17"/>
  <c r="B2535" i="17"/>
  <c r="B2536" i="17"/>
  <c r="B2537" i="17"/>
  <c r="B2538" i="17"/>
  <c r="B2539" i="17"/>
  <c r="B2540" i="17"/>
  <c r="B2541" i="17"/>
  <c r="B2542" i="17"/>
  <c r="B2543" i="17"/>
  <c r="B2544" i="17"/>
  <c r="B2545" i="17"/>
  <c r="B2546" i="17"/>
  <c r="B2547" i="17"/>
  <c r="B2548" i="17"/>
  <c r="B2549" i="17"/>
  <c r="B2550" i="17"/>
  <c r="B2551" i="17"/>
  <c r="B2552" i="17"/>
  <c r="B2553" i="17"/>
  <c r="B2554" i="17"/>
  <c r="B2555" i="17"/>
  <c r="B2556" i="17"/>
  <c r="B2557" i="17"/>
  <c r="B2558" i="17"/>
  <c r="B2559" i="17"/>
  <c r="B2560" i="17"/>
  <c r="B2561" i="17"/>
  <c r="B2562" i="17"/>
  <c r="B2563" i="17"/>
  <c r="B2564" i="17"/>
  <c r="B2565" i="17"/>
  <c r="B2566" i="17"/>
  <c r="B2567" i="17"/>
  <c r="B2568" i="17"/>
  <c r="B2569" i="17"/>
  <c r="B2570" i="17"/>
  <c r="B2571" i="17"/>
  <c r="B2572" i="17"/>
  <c r="B2573" i="17"/>
  <c r="B2574" i="17"/>
  <c r="B2575" i="17"/>
  <c r="B2576" i="17"/>
  <c r="B2577" i="17"/>
  <c r="B2578" i="17"/>
  <c r="B2579" i="17"/>
  <c r="B2580" i="17"/>
  <c r="B2581" i="17"/>
  <c r="B2582" i="17"/>
  <c r="B2583" i="17"/>
  <c r="B2584" i="17"/>
  <c r="B2585" i="17"/>
  <c r="B2586" i="17"/>
  <c r="B2587" i="17"/>
  <c r="B2588" i="17"/>
  <c r="B2589" i="17"/>
  <c r="B2590" i="17"/>
  <c r="B2591" i="17"/>
  <c r="B2592" i="17"/>
  <c r="B2593" i="17"/>
  <c r="B2594" i="17"/>
  <c r="B2595" i="17"/>
  <c r="B2596" i="17"/>
  <c r="B2597" i="17"/>
  <c r="B2598" i="17"/>
  <c r="B2599" i="17"/>
  <c r="B2600" i="17"/>
  <c r="B2601" i="17"/>
  <c r="B2602" i="17"/>
  <c r="B2603" i="17"/>
  <c r="B2604" i="17"/>
  <c r="B2605" i="17"/>
  <c r="B2606" i="17"/>
  <c r="B2607" i="17"/>
  <c r="B2608" i="17"/>
  <c r="B2609" i="17"/>
  <c r="B2610" i="17"/>
  <c r="B2611" i="17"/>
  <c r="B2612" i="17"/>
  <c r="B2613" i="17"/>
  <c r="B2614" i="17"/>
  <c r="B2615" i="17"/>
  <c r="B2616" i="17"/>
  <c r="B2617" i="17"/>
  <c r="B2618" i="17"/>
  <c r="B2619" i="17"/>
  <c r="B2620" i="17"/>
  <c r="B2621" i="17"/>
  <c r="B2622" i="17"/>
  <c r="B2623" i="17"/>
  <c r="B2624" i="17"/>
  <c r="B2625" i="17"/>
  <c r="B2626" i="17"/>
  <c r="B2627" i="17"/>
  <c r="B2628" i="17"/>
  <c r="B2629" i="17"/>
  <c r="B2630" i="17"/>
  <c r="B2631" i="17"/>
  <c r="B2632" i="17"/>
  <c r="B2633" i="17"/>
  <c r="B2634" i="17"/>
  <c r="B2635" i="17"/>
  <c r="B2636" i="17"/>
  <c r="B2637" i="17"/>
  <c r="B2638" i="17"/>
  <c r="B2639" i="17"/>
  <c r="B2640" i="17"/>
  <c r="B2641" i="17"/>
  <c r="B2642" i="17"/>
  <c r="B2643" i="17"/>
  <c r="B2644" i="17"/>
  <c r="B2645" i="17"/>
  <c r="B2646" i="17"/>
  <c r="B2647" i="17"/>
  <c r="B2648" i="17"/>
  <c r="B2649" i="17"/>
  <c r="B2650" i="17"/>
  <c r="B2651" i="17"/>
  <c r="B2652" i="17"/>
  <c r="B2653" i="17"/>
  <c r="B2654" i="17"/>
  <c r="B2655" i="17"/>
  <c r="B2656" i="17"/>
  <c r="B2657" i="17"/>
  <c r="B2658" i="17"/>
  <c r="B2659" i="17"/>
  <c r="B2660" i="17"/>
  <c r="B2661" i="17"/>
  <c r="B2662" i="17"/>
  <c r="B2663" i="17"/>
  <c r="B2664" i="17"/>
  <c r="B2665" i="17"/>
  <c r="B2666" i="17"/>
  <c r="B2667" i="17"/>
  <c r="B2668" i="17"/>
  <c r="B2669" i="17"/>
  <c r="B2670" i="17"/>
  <c r="B2671" i="17"/>
  <c r="B2672" i="17"/>
  <c r="B2673" i="17"/>
  <c r="B2674" i="17"/>
  <c r="B2675" i="17"/>
  <c r="B2676" i="17"/>
  <c r="B2677" i="17"/>
  <c r="B2678" i="17"/>
  <c r="B2679" i="17"/>
  <c r="B2680" i="17"/>
  <c r="B2681" i="17"/>
  <c r="B2682" i="17"/>
  <c r="B2683" i="17"/>
  <c r="B2684" i="17"/>
  <c r="B2685" i="17"/>
  <c r="B2686" i="17"/>
  <c r="B2687" i="17"/>
  <c r="B2688" i="17"/>
  <c r="B2689" i="17"/>
  <c r="B2690" i="17"/>
  <c r="B2691" i="17"/>
  <c r="B2692" i="17"/>
  <c r="B2693" i="17"/>
  <c r="B2694" i="17"/>
  <c r="B2695" i="17"/>
  <c r="B2696" i="17"/>
  <c r="B2697" i="17"/>
  <c r="B2698" i="17"/>
  <c r="B2699" i="17"/>
  <c r="B2700" i="17"/>
  <c r="B2701" i="17"/>
  <c r="B2702" i="17"/>
  <c r="B2703" i="17"/>
  <c r="B2704" i="17"/>
  <c r="B2705" i="17"/>
  <c r="B2706" i="17"/>
  <c r="B2707" i="17"/>
  <c r="B2708" i="17"/>
  <c r="B2709" i="17"/>
  <c r="B2710" i="17"/>
  <c r="B2711" i="17"/>
  <c r="B2712" i="17"/>
  <c r="B2713" i="17"/>
  <c r="B2714" i="17"/>
  <c r="B2715" i="17"/>
  <c r="B2716" i="17"/>
  <c r="B2717" i="17"/>
  <c r="B2718" i="17"/>
  <c r="B2719" i="17"/>
  <c r="B2720" i="17"/>
  <c r="B2721" i="17"/>
  <c r="B2722" i="17"/>
  <c r="B2723" i="17"/>
  <c r="B2724" i="17"/>
  <c r="B2725" i="17"/>
  <c r="B2726" i="17"/>
  <c r="B2727" i="17"/>
  <c r="B2728" i="17"/>
  <c r="B2729" i="17"/>
  <c r="B2730" i="17"/>
  <c r="B2731" i="17"/>
  <c r="B2732" i="17"/>
  <c r="B2733" i="17"/>
  <c r="B2734" i="17"/>
  <c r="B2735" i="17"/>
  <c r="B2736" i="17"/>
  <c r="B2737" i="17"/>
  <c r="B2738" i="17"/>
  <c r="B2739" i="17"/>
  <c r="B2740" i="17"/>
  <c r="B2741" i="17"/>
  <c r="B2742" i="17"/>
  <c r="B2743" i="17"/>
  <c r="B2744" i="17"/>
  <c r="B2745" i="17"/>
  <c r="B2746" i="17"/>
  <c r="B2747" i="17"/>
  <c r="B2748" i="17"/>
  <c r="B2749" i="17"/>
  <c r="B2750" i="17"/>
  <c r="B2751" i="17"/>
  <c r="B2752" i="17"/>
  <c r="B2753" i="17"/>
  <c r="B2754" i="17"/>
  <c r="B2755" i="17"/>
  <c r="B2756" i="17"/>
  <c r="B2757" i="17"/>
  <c r="B2758" i="17"/>
  <c r="B2759" i="17"/>
  <c r="B2760" i="17"/>
  <c r="B2761" i="17"/>
  <c r="B2762" i="17"/>
  <c r="B2763" i="17"/>
  <c r="B2764" i="17"/>
  <c r="B2765" i="17"/>
  <c r="B2766" i="17"/>
  <c r="B2767" i="17"/>
  <c r="B2768" i="17"/>
  <c r="B2769" i="17"/>
  <c r="B2770" i="17"/>
  <c r="B2771" i="17"/>
  <c r="B2772" i="17"/>
  <c r="B2773" i="17"/>
  <c r="B2774" i="17"/>
  <c r="B2775" i="17"/>
  <c r="B2776" i="17"/>
  <c r="B2777" i="17"/>
  <c r="B2778" i="17"/>
  <c r="B2779" i="17"/>
  <c r="B2780" i="17"/>
  <c r="B2781" i="17"/>
  <c r="B2782" i="17"/>
  <c r="B2783" i="17"/>
  <c r="B2784" i="17"/>
  <c r="B2785" i="17"/>
  <c r="B2786" i="17"/>
  <c r="B2787" i="17"/>
  <c r="B2788" i="17"/>
  <c r="B2789" i="17"/>
  <c r="B2790" i="17"/>
  <c r="B2791" i="17"/>
  <c r="B2792" i="17"/>
  <c r="B2793" i="17"/>
  <c r="B2794" i="17"/>
  <c r="B2795" i="17"/>
  <c r="B2796" i="17"/>
  <c r="B2797" i="17"/>
  <c r="B2798" i="17"/>
  <c r="B2799" i="17"/>
  <c r="B2800" i="17"/>
  <c r="B2801" i="17"/>
  <c r="B2802" i="17"/>
  <c r="B2803" i="17"/>
  <c r="B2804" i="17"/>
  <c r="B2805" i="17"/>
  <c r="B2806" i="17"/>
  <c r="B2807" i="17"/>
  <c r="B2808" i="17"/>
  <c r="B2809" i="17"/>
  <c r="B2810" i="17"/>
  <c r="B2811" i="17"/>
  <c r="B2812" i="17"/>
  <c r="B2813" i="17"/>
  <c r="B2814" i="17"/>
  <c r="B2815" i="17"/>
  <c r="B2816" i="17"/>
  <c r="B2817" i="17"/>
  <c r="B2818" i="17"/>
  <c r="B2819" i="17"/>
  <c r="B2820" i="17"/>
  <c r="B2821" i="17"/>
  <c r="B2822" i="17"/>
  <c r="B2823" i="17"/>
  <c r="B2824" i="17"/>
  <c r="B2825" i="17"/>
  <c r="B2826" i="17"/>
  <c r="B2827" i="17"/>
  <c r="B2828" i="17"/>
  <c r="B2829" i="17"/>
  <c r="B2830" i="17"/>
  <c r="B2831" i="17"/>
  <c r="B2832" i="17"/>
  <c r="B2833" i="17"/>
  <c r="B2834" i="17"/>
  <c r="B2835" i="17"/>
  <c r="B2836" i="17"/>
  <c r="B2837" i="17"/>
  <c r="B2838" i="17"/>
  <c r="B2839" i="17"/>
  <c r="B2840" i="17"/>
  <c r="B2841" i="17"/>
  <c r="B2842" i="17"/>
  <c r="B2843" i="17"/>
  <c r="B2844" i="17"/>
  <c r="B2845" i="17"/>
  <c r="B2846" i="17"/>
  <c r="B2847" i="17"/>
  <c r="B2848" i="17"/>
  <c r="B2849" i="17"/>
  <c r="B2850" i="17"/>
  <c r="B2851" i="17"/>
  <c r="B2852" i="17"/>
  <c r="B2853" i="17"/>
  <c r="B2854" i="17"/>
  <c r="B2855" i="17"/>
  <c r="B2856" i="17"/>
  <c r="B2857" i="17"/>
  <c r="B2858" i="17"/>
  <c r="B2859" i="17"/>
  <c r="B2860" i="17"/>
  <c r="B2861" i="17"/>
  <c r="B2862" i="17"/>
  <c r="B2863" i="17"/>
  <c r="B2864" i="17"/>
  <c r="B2865" i="17"/>
  <c r="B2866" i="17"/>
  <c r="B2867" i="17"/>
  <c r="B2868" i="17"/>
  <c r="B2869" i="17"/>
  <c r="B2870" i="17"/>
  <c r="B2871" i="17"/>
  <c r="B2872" i="17"/>
  <c r="B2873" i="17"/>
  <c r="B2874" i="17"/>
  <c r="B2875" i="17"/>
  <c r="B2876" i="17"/>
  <c r="B2877" i="17"/>
  <c r="B2878" i="17"/>
  <c r="B2879" i="17"/>
  <c r="B2880" i="17"/>
  <c r="B2881" i="17"/>
  <c r="B2882" i="17"/>
  <c r="B2883" i="17"/>
  <c r="B2884" i="17"/>
  <c r="B2885" i="17"/>
  <c r="B2886" i="17"/>
  <c r="B2887" i="17"/>
  <c r="B2888" i="17"/>
  <c r="B2889" i="17"/>
  <c r="B2890" i="17"/>
  <c r="B2891" i="17"/>
  <c r="B2892" i="17"/>
  <c r="B2893" i="17"/>
  <c r="B2894" i="17"/>
  <c r="B2895" i="17"/>
  <c r="B2896" i="17"/>
  <c r="B2897" i="17"/>
  <c r="B2898" i="17"/>
  <c r="B2899" i="17"/>
  <c r="B2900" i="17"/>
  <c r="B2901" i="17"/>
  <c r="B2902" i="17"/>
  <c r="B2903" i="17"/>
  <c r="B2904" i="17"/>
  <c r="B2905" i="17"/>
  <c r="B2906" i="17"/>
  <c r="B2907" i="17"/>
  <c r="B2908" i="17"/>
  <c r="B2909" i="17"/>
  <c r="B2910" i="17"/>
  <c r="B2911" i="17"/>
  <c r="B2912" i="17"/>
  <c r="B2913" i="17"/>
  <c r="B2914" i="17"/>
  <c r="B2915" i="17"/>
  <c r="B2916" i="17"/>
  <c r="B2917" i="17"/>
  <c r="B2918" i="17"/>
  <c r="B2919" i="17"/>
  <c r="B2920" i="17"/>
  <c r="B2921" i="17"/>
  <c r="B2922" i="17"/>
  <c r="B2923" i="17"/>
  <c r="B2924" i="17"/>
  <c r="B2925" i="17"/>
  <c r="B2926" i="17"/>
  <c r="B2927" i="17"/>
  <c r="B2928" i="17"/>
  <c r="B2929" i="17"/>
  <c r="B2930" i="17"/>
  <c r="B2931" i="17"/>
  <c r="B2932" i="17"/>
  <c r="B2933" i="17"/>
  <c r="B2934" i="17"/>
  <c r="B2935" i="17"/>
  <c r="B2936" i="17"/>
  <c r="B2937" i="17"/>
  <c r="B2938" i="17"/>
  <c r="B2939" i="17"/>
  <c r="B2940" i="17"/>
  <c r="B2941" i="17"/>
  <c r="B2942" i="17"/>
  <c r="B2943" i="17"/>
  <c r="B2944" i="17"/>
  <c r="B2945" i="17"/>
  <c r="B2946" i="17"/>
  <c r="B2947" i="17"/>
  <c r="B2948" i="17"/>
  <c r="B2949" i="17"/>
  <c r="B2950" i="17"/>
  <c r="B2951" i="17"/>
  <c r="B2952" i="17"/>
  <c r="B2953" i="17"/>
  <c r="B2954" i="17"/>
  <c r="B2955" i="17"/>
  <c r="B2956" i="17"/>
  <c r="B2957" i="17"/>
  <c r="B2958" i="17"/>
  <c r="B2959" i="17"/>
  <c r="B2960" i="17"/>
  <c r="B2961" i="17"/>
  <c r="B2962" i="17"/>
  <c r="B2963" i="17"/>
  <c r="B2964" i="17"/>
  <c r="B2965" i="17"/>
  <c r="B2966" i="17"/>
  <c r="B2967" i="17"/>
  <c r="B2968" i="17"/>
  <c r="B2969" i="17"/>
  <c r="B2970" i="17"/>
  <c r="B2971" i="17"/>
  <c r="B2972" i="17"/>
  <c r="B2973" i="17"/>
  <c r="B2974" i="17"/>
  <c r="B2975" i="17"/>
  <c r="B2976" i="17"/>
  <c r="B2977" i="17"/>
  <c r="B2978" i="17"/>
  <c r="B2979" i="17"/>
  <c r="B2980" i="17"/>
  <c r="B2981" i="17"/>
  <c r="B2982" i="17"/>
  <c r="B2983" i="17"/>
  <c r="B2984" i="17"/>
  <c r="B2985" i="17"/>
  <c r="B2986" i="17"/>
  <c r="B2987" i="17"/>
  <c r="B2988" i="17"/>
  <c r="B2989" i="17"/>
  <c r="B2990" i="17"/>
  <c r="B2991" i="17"/>
  <c r="B2992" i="17"/>
  <c r="B2993" i="17"/>
  <c r="B2994" i="17"/>
  <c r="B2995" i="17"/>
  <c r="B2996" i="17"/>
  <c r="B2997" i="17"/>
  <c r="B2998" i="17"/>
  <c r="B2999" i="17"/>
  <c r="B3000" i="17"/>
  <c r="B3001" i="17"/>
  <c r="B3002" i="17"/>
  <c r="B3003" i="17"/>
  <c r="B3004" i="17"/>
  <c r="B3005" i="17"/>
  <c r="B3006" i="17"/>
  <c r="B3007" i="17"/>
  <c r="B3008" i="17"/>
  <c r="B3009" i="17"/>
  <c r="B3010" i="17"/>
  <c r="B3011" i="17"/>
  <c r="B3012" i="17"/>
  <c r="B3013" i="17"/>
  <c r="B3014" i="17"/>
  <c r="B3015" i="17"/>
  <c r="B3016" i="17"/>
  <c r="B3017" i="17"/>
  <c r="B3018" i="17"/>
  <c r="B3019" i="17"/>
  <c r="B3020" i="17"/>
  <c r="B3021" i="17"/>
  <c r="B3022" i="17"/>
  <c r="B3023" i="17"/>
  <c r="B3024" i="17"/>
  <c r="B3025" i="17"/>
  <c r="B3026" i="17"/>
  <c r="B3027" i="17"/>
  <c r="B3028" i="17"/>
  <c r="B3029" i="17"/>
  <c r="B3030" i="17"/>
  <c r="B3031" i="17"/>
  <c r="B3032" i="17"/>
  <c r="B3033" i="17"/>
  <c r="B3034" i="17"/>
  <c r="B3035" i="17"/>
  <c r="B3036" i="17"/>
  <c r="B3037" i="17"/>
  <c r="B3038" i="17"/>
  <c r="B3039" i="17"/>
  <c r="B3040" i="17"/>
  <c r="B3041" i="17"/>
  <c r="B3042" i="17"/>
  <c r="B3043" i="17"/>
  <c r="B3044" i="17"/>
  <c r="B3045" i="17"/>
  <c r="B3046" i="17"/>
  <c r="B3047" i="17"/>
  <c r="B3048" i="17"/>
  <c r="B3049" i="17"/>
  <c r="B3050" i="17"/>
  <c r="B3051" i="17"/>
  <c r="B3052" i="17"/>
  <c r="B3053" i="17"/>
  <c r="B3054" i="17"/>
  <c r="B3055" i="17"/>
  <c r="B3056" i="17"/>
  <c r="B3057" i="17"/>
  <c r="B3058" i="17"/>
  <c r="B3059" i="17"/>
  <c r="B3060" i="17"/>
  <c r="B3061" i="17"/>
  <c r="B3062" i="17"/>
  <c r="B3063" i="17"/>
  <c r="B3064" i="17"/>
  <c r="B3065" i="17"/>
  <c r="B3066" i="17"/>
  <c r="B3067" i="17"/>
  <c r="B3068" i="17"/>
  <c r="B3069" i="17"/>
  <c r="B3070" i="17"/>
  <c r="B3071" i="17"/>
  <c r="B3072" i="17"/>
  <c r="B3073" i="17"/>
  <c r="B3074" i="17"/>
  <c r="B3075" i="17"/>
  <c r="B3076" i="17"/>
  <c r="B3077" i="17"/>
  <c r="B3078" i="17"/>
  <c r="B3079" i="17"/>
  <c r="B3080" i="17"/>
  <c r="B3081" i="17"/>
  <c r="B3082" i="17"/>
  <c r="B3083" i="17"/>
  <c r="B3084" i="17"/>
  <c r="B3085" i="17"/>
  <c r="B3086" i="17"/>
  <c r="B3087" i="17"/>
  <c r="B3088" i="17"/>
  <c r="B3089" i="17"/>
  <c r="B3090" i="17"/>
  <c r="B3091" i="17"/>
  <c r="B3092" i="17"/>
  <c r="B3093" i="17"/>
  <c r="B3094" i="17"/>
  <c r="B3095" i="17"/>
  <c r="B3096" i="17"/>
  <c r="B3097" i="17"/>
  <c r="B3098" i="17"/>
  <c r="B3099" i="17"/>
  <c r="B3100" i="17"/>
  <c r="B3101" i="17"/>
  <c r="B3102" i="17"/>
  <c r="B3103" i="17"/>
  <c r="B3104" i="17"/>
  <c r="B3105" i="17"/>
  <c r="B3106" i="17"/>
  <c r="B3107" i="17"/>
  <c r="B3108" i="17"/>
  <c r="B3109" i="17"/>
  <c r="B3110" i="17"/>
  <c r="B3111" i="17"/>
  <c r="B3112" i="17"/>
  <c r="B3113" i="17"/>
  <c r="B3114" i="17"/>
  <c r="B3115" i="17"/>
  <c r="B3116" i="17"/>
  <c r="B3117" i="17"/>
  <c r="B3118" i="17"/>
  <c r="B3119" i="17"/>
  <c r="B3120" i="17"/>
  <c r="B3121" i="17"/>
  <c r="B3122" i="17"/>
  <c r="B3123" i="17"/>
  <c r="B3124" i="17"/>
  <c r="B3125" i="17"/>
  <c r="B3126" i="17"/>
  <c r="B3127" i="17"/>
  <c r="B3128" i="17"/>
  <c r="B3129" i="17"/>
  <c r="B3130" i="17"/>
  <c r="B3131" i="17"/>
  <c r="B3132" i="17"/>
  <c r="B3133" i="17"/>
  <c r="B3134" i="17"/>
  <c r="B3135" i="17"/>
  <c r="B3136" i="17"/>
  <c r="B3137" i="17"/>
  <c r="B3138" i="17"/>
  <c r="B3139" i="17"/>
  <c r="B3140" i="17"/>
  <c r="B3141" i="17"/>
  <c r="B3142" i="17"/>
  <c r="B3143" i="17"/>
  <c r="B3144" i="17"/>
  <c r="B3145" i="17"/>
  <c r="B3146" i="17"/>
  <c r="B3147" i="17"/>
  <c r="B3148" i="17"/>
  <c r="B3149" i="17"/>
  <c r="B3150" i="17"/>
  <c r="B3151" i="17"/>
  <c r="B3152" i="17"/>
  <c r="B3153" i="17"/>
  <c r="B3154" i="17"/>
  <c r="B3155" i="17"/>
  <c r="B3156" i="17"/>
  <c r="B3157" i="17"/>
  <c r="B3158" i="17"/>
  <c r="B3159" i="17"/>
  <c r="B3160" i="17"/>
  <c r="B3161" i="17"/>
  <c r="B3162" i="17"/>
  <c r="B3163" i="17"/>
  <c r="B3164" i="17"/>
  <c r="B3165" i="17"/>
  <c r="B3166" i="17"/>
  <c r="B3167" i="17"/>
  <c r="B3168" i="17"/>
  <c r="B3169" i="17"/>
  <c r="B3170" i="17"/>
  <c r="B3171" i="17"/>
  <c r="B3172" i="17"/>
  <c r="B3173" i="17"/>
  <c r="B3174" i="17"/>
  <c r="B3175" i="17"/>
  <c r="B3176" i="17"/>
  <c r="B3177" i="17"/>
  <c r="B3178" i="17"/>
  <c r="B3179" i="17"/>
  <c r="B3180" i="17"/>
  <c r="B3181" i="17"/>
  <c r="B3182" i="17"/>
  <c r="B3183" i="17"/>
  <c r="B3184" i="17"/>
  <c r="B3185" i="17"/>
  <c r="B3186" i="17"/>
  <c r="B3187" i="17"/>
  <c r="B3188" i="17"/>
  <c r="B3189" i="17"/>
  <c r="B3190" i="17"/>
  <c r="B3191" i="17"/>
  <c r="B3192" i="17"/>
  <c r="B3193" i="17"/>
  <c r="B3194" i="17"/>
  <c r="B3195" i="17"/>
  <c r="B3196" i="17"/>
  <c r="B3197" i="17"/>
  <c r="B3198" i="17"/>
  <c r="B3199" i="17"/>
  <c r="B3200" i="17"/>
  <c r="B3201" i="17"/>
  <c r="B3202" i="17"/>
  <c r="B3203" i="17"/>
  <c r="B3204" i="17"/>
  <c r="B3205" i="17"/>
  <c r="B3206" i="17"/>
  <c r="B3207" i="17"/>
  <c r="B3208" i="17"/>
  <c r="B3209" i="17"/>
  <c r="B3210" i="17"/>
  <c r="B3211" i="17"/>
  <c r="B3212" i="17"/>
  <c r="B3213" i="17"/>
  <c r="B3214" i="17"/>
  <c r="B3215" i="17"/>
  <c r="B3216" i="17"/>
  <c r="B3217" i="17"/>
  <c r="B3218" i="17"/>
  <c r="B3219" i="17"/>
  <c r="B3220" i="17"/>
  <c r="B3221" i="17"/>
  <c r="B3222" i="17"/>
  <c r="B3223" i="17"/>
  <c r="B3224" i="17"/>
  <c r="B3225" i="17"/>
  <c r="B3226" i="17"/>
  <c r="B3227" i="17"/>
  <c r="B3228" i="17"/>
  <c r="B3229" i="17"/>
  <c r="B3230" i="17"/>
  <c r="B3231" i="17"/>
  <c r="B3232" i="17"/>
  <c r="B3233" i="17"/>
  <c r="B3234" i="17"/>
  <c r="B3235" i="17"/>
  <c r="B3236" i="17"/>
  <c r="B3237" i="17"/>
  <c r="B3238" i="17"/>
  <c r="B3239" i="17"/>
  <c r="B3240" i="17"/>
  <c r="B3241" i="17"/>
  <c r="B3242" i="17"/>
  <c r="B3243" i="17"/>
  <c r="B3244" i="17"/>
  <c r="B3245" i="17"/>
  <c r="B3246" i="17"/>
  <c r="B3247" i="17"/>
  <c r="B3248" i="17"/>
  <c r="B3249" i="17"/>
  <c r="B3250" i="17"/>
  <c r="B3251" i="17"/>
  <c r="B3252" i="17"/>
  <c r="B3253" i="17"/>
  <c r="B3254" i="17"/>
  <c r="B3255" i="17"/>
  <c r="B3256" i="17"/>
  <c r="B3257" i="17"/>
  <c r="B3258" i="17"/>
  <c r="B3259" i="17"/>
  <c r="B3260" i="17"/>
  <c r="B3261" i="17"/>
  <c r="B3262" i="17"/>
  <c r="B3263" i="17"/>
  <c r="B3264" i="17"/>
  <c r="B3265" i="17"/>
  <c r="B3266" i="17"/>
  <c r="B3267" i="17"/>
  <c r="B3268" i="17"/>
  <c r="B3269" i="17"/>
  <c r="B3270" i="17"/>
  <c r="B3271" i="17"/>
  <c r="B3272" i="17"/>
  <c r="B3273" i="17"/>
  <c r="B3274" i="17"/>
  <c r="B3275" i="17"/>
  <c r="B3276" i="17"/>
  <c r="B3277" i="17"/>
  <c r="B3278" i="17"/>
  <c r="B3279" i="17"/>
  <c r="B3280" i="17"/>
  <c r="B3281" i="17"/>
  <c r="B3282" i="17"/>
  <c r="B3283" i="17"/>
  <c r="B3284" i="17"/>
  <c r="B3285" i="17"/>
  <c r="B3286" i="17"/>
  <c r="B3287" i="17"/>
  <c r="B3288" i="17"/>
  <c r="B3289" i="17"/>
  <c r="B3290" i="17"/>
  <c r="B3291" i="17"/>
  <c r="B3292" i="17"/>
  <c r="B3293" i="17"/>
  <c r="B3294" i="17"/>
  <c r="B3295" i="17"/>
  <c r="B3296" i="17"/>
  <c r="B3297" i="17"/>
  <c r="B3298" i="17"/>
  <c r="B3299" i="17"/>
  <c r="B3300" i="17"/>
  <c r="B3301" i="17"/>
  <c r="B3302" i="17"/>
  <c r="B3303" i="17"/>
  <c r="B3304" i="17"/>
  <c r="B3305" i="17"/>
  <c r="B3306" i="17"/>
  <c r="B3307" i="17"/>
  <c r="B3308" i="17"/>
  <c r="B3309" i="17"/>
  <c r="B3310" i="17"/>
  <c r="B3311" i="17"/>
  <c r="B3312" i="17"/>
  <c r="B3313" i="17"/>
  <c r="B3314" i="17"/>
  <c r="B3315" i="17"/>
  <c r="B3316" i="17"/>
  <c r="B3317" i="17"/>
  <c r="B3318" i="17"/>
  <c r="B3319" i="17"/>
  <c r="B3320" i="17"/>
  <c r="B3321" i="17"/>
  <c r="B3322" i="17"/>
  <c r="B3323" i="17"/>
  <c r="B3324" i="17"/>
  <c r="B3325" i="17"/>
  <c r="B3326" i="17"/>
  <c r="B3327" i="17"/>
  <c r="B3328" i="17"/>
  <c r="B3329" i="17"/>
  <c r="B3330" i="17"/>
  <c r="B3331" i="17"/>
  <c r="B3332" i="17"/>
  <c r="B3333" i="17"/>
  <c r="B3334" i="17"/>
  <c r="B3335" i="17"/>
  <c r="B3336" i="17"/>
  <c r="B3337" i="17"/>
  <c r="B3338" i="17"/>
  <c r="B3339" i="17"/>
  <c r="B3340" i="17"/>
  <c r="B3341" i="17"/>
  <c r="B3342" i="17"/>
  <c r="B3343" i="17"/>
  <c r="B3344" i="17"/>
  <c r="B3345" i="17"/>
  <c r="B3346" i="17"/>
  <c r="B3347" i="17"/>
  <c r="B3348" i="17"/>
  <c r="B3349" i="17"/>
  <c r="B3350" i="17"/>
  <c r="B3351" i="17"/>
  <c r="B3352" i="17"/>
  <c r="B3353" i="17"/>
  <c r="B3354" i="17"/>
  <c r="B3355" i="17"/>
  <c r="B3356" i="17"/>
  <c r="B3357" i="17"/>
  <c r="B3358" i="17"/>
  <c r="B3359" i="17"/>
  <c r="B3360" i="17"/>
  <c r="B3361" i="17"/>
  <c r="B3362" i="17"/>
  <c r="B3363" i="17"/>
  <c r="B3364" i="17"/>
  <c r="B3365" i="17"/>
  <c r="B3366" i="17"/>
  <c r="B3367" i="17"/>
  <c r="B3368" i="17"/>
  <c r="B3369" i="17"/>
  <c r="B3370" i="17"/>
  <c r="B3371" i="17"/>
  <c r="B3372" i="17"/>
  <c r="B3373" i="17"/>
  <c r="B3374" i="17"/>
  <c r="B3375" i="17"/>
  <c r="B3376" i="17"/>
  <c r="B3377" i="17"/>
  <c r="B3378" i="17"/>
  <c r="B3379" i="17"/>
  <c r="B3380" i="17"/>
  <c r="B3381" i="17"/>
  <c r="B3382" i="17"/>
  <c r="B3383" i="17"/>
  <c r="B3384" i="17"/>
  <c r="B3385" i="17"/>
  <c r="B3386" i="17"/>
  <c r="B3387" i="17"/>
  <c r="B3388" i="17"/>
  <c r="B3389" i="17"/>
  <c r="B3390" i="17"/>
  <c r="B3391" i="17"/>
  <c r="B3392" i="17"/>
  <c r="B3393" i="17"/>
  <c r="B3394" i="17"/>
  <c r="B3395" i="17"/>
  <c r="B3396" i="17"/>
  <c r="B3397" i="17"/>
  <c r="B3398" i="17"/>
  <c r="B3399" i="17"/>
  <c r="B3400" i="17"/>
  <c r="B3401" i="17"/>
  <c r="B3402" i="17"/>
  <c r="B3403" i="17"/>
  <c r="B3404" i="17"/>
  <c r="B3405" i="17"/>
  <c r="B3406" i="17"/>
  <c r="B3407" i="17"/>
  <c r="B3408" i="17"/>
  <c r="B3409" i="17"/>
  <c r="B3410" i="17"/>
  <c r="B3411" i="17"/>
  <c r="B3412" i="17"/>
  <c r="B3413" i="17"/>
  <c r="B3414" i="17"/>
  <c r="B3415" i="17"/>
  <c r="B3416" i="17"/>
  <c r="B3417" i="17"/>
  <c r="B3418" i="17"/>
  <c r="B3419" i="17"/>
  <c r="B3420" i="17"/>
  <c r="B3421" i="17"/>
  <c r="B3422" i="17"/>
  <c r="B3423" i="17"/>
  <c r="B3424" i="17"/>
  <c r="B3425" i="17"/>
  <c r="B3426" i="17"/>
  <c r="B3427" i="17"/>
  <c r="B3428" i="17"/>
  <c r="B3429" i="17"/>
  <c r="B3430" i="17"/>
  <c r="B3431" i="17"/>
  <c r="B3432" i="17"/>
  <c r="B3433" i="17"/>
  <c r="B3434" i="17"/>
  <c r="B3435" i="17"/>
  <c r="B3436" i="17"/>
  <c r="B3437" i="17"/>
  <c r="B3438" i="17"/>
  <c r="B3439" i="17"/>
  <c r="B3440" i="17"/>
  <c r="B3441" i="17"/>
  <c r="B3442" i="17"/>
  <c r="B3443" i="17"/>
  <c r="B3444" i="17"/>
  <c r="B3445" i="17"/>
  <c r="B3446" i="17"/>
  <c r="B3447" i="17"/>
  <c r="B3448" i="17"/>
  <c r="B3449" i="17"/>
  <c r="B3450" i="17"/>
  <c r="B3451" i="17"/>
  <c r="B3452" i="17"/>
  <c r="B3453" i="17"/>
  <c r="B3454" i="17"/>
  <c r="B3455" i="17"/>
  <c r="B3456" i="17"/>
  <c r="B3457" i="17"/>
  <c r="B3458" i="17"/>
  <c r="B3459" i="17"/>
  <c r="B3460" i="17"/>
  <c r="B3461" i="17"/>
  <c r="B3462" i="17"/>
  <c r="B3463" i="17"/>
  <c r="B3464" i="17"/>
  <c r="B3465" i="17"/>
  <c r="B3466" i="17"/>
  <c r="B3467" i="17"/>
  <c r="B3468" i="17"/>
  <c r="B3469" i="17"/>
  <c r="B3470" i="17"/>
  <c r="B3471" i="17"/>
  <c r="B3472" i="17"/>
  <c r="B3473" i="17"/>
  <c r="B3474" i="17"/>
  <c r="B3475" i="17"/>
  <c r="B3476" i="17"/>
  <c r="B3477" i="17"/>
  <c r="B3478" i="17"/>
  <c r="B3479" i="17"/>
  <c r="B3480" i="17"/>
  <c r="B3481" i="17"/>
  <c r="B3482" i="17"/>
  <c r="B3483" i="17"/>
  <c r="B3484" i="17"/>
  <c r="B3485" i="17"/>
  <c r="B3486" i="17"/>
  <c r="B3487" i="17"/>
  <c r="B3488" i="17"/>
  <c r="B3489" i="17"/>
  <c r="B3490" i="17"/>
  <c r="B3491" i="17"/>
  <c r="B3492" i="17"/>
  <c r="B3493" i="17"/>
  <c r="B3494" i="17"/>
  <c r="B3495" i="17"/>
  <c r="B3496" i="17"/>
  <c r="B3497" i="17"/>
  <c r="B3498" i="17"/>
  <c r="B3499" i="17"/>
  <c r="B3500" i="17"/>
  <c r="B3501" i="17"/>
  <c r="B3502" i="17"/>
  <c r="B3503" i="17"/>
  <c r="B3504" i="17"/>
  <c r="B3505" i="17"/>
  <c r="B3506" i="17"/>
  <c r="B3507" i="17"/>
  <c r="B3508" i="17"/>
  <c r="B3509" i="17"/>
  <c r="B3510" i="17"/>
  <c r="B3511" i="17"/>
  <c r="B3512" i="17"/>
  <c r="B3513" i="17"/>
  <c r="B3514" i="17"/>
  <c r="B3515" i="17"/>
  <c r="B3516" i="17"/>
  <c r="B3517" i="17"/>
  <c r="B3518" i="17"/>
  <c r="B3519" i="17"/>
  <c r="B3520" i="17"/>
  <c r="B3521" i="17"/>
  <c r="B3522" i="17"/>
  <c r="B3523" i="17"/>
  <c r="B3524" i="17"/>
  <c r="B3525" i="17"/>
  <c r="B3526" i="17"/>
  <c r="B3527" i="17"/>
  <c r="B3528" i="17"/>
  <c r="B3529" i="17"/>
  <c r="B3530" i="17"/>
  <c r="B3531" i="17"/>
  <c r="B3532" i="17"/>
  <c r="B3533" i="17"/>
  <c r="B3534" i="17"/>
  <c r="B3535" i="17"/>
  <c r="B3536" i="17"/>
  <c r="B3537" i="17"/>
  <c r="B3538" i="17"/>
  <c r="B3539" i="17"/>
  <c r="B3540" i="17"/>
  <c r="B3541" i="17"/>
  <c r="B3542" i="17"/>
  <c r="B3543" i="17"/>
  <c r="B3544" i="17"/>
  <c r="B3545" i="17"/>
  <c r="B3546" i="17"/>
  <c r="B3547" i="17"/>
  <c r="B3548" i="17"/>
  <c r="B3549" i="17"/>
  <c r="B3550" i="17"/>
  <c r="B3551" i="17"/>
  <c r="B3552" i="17"/>
  <c r="B3553" i="17"/>
  <c r="B3554" i="17"/>
  <c r="B3555" i="17"/>
  <c r="B3556" i="17"/>
  <c r="B3557" i="17"/>
  <c r="B3558" i="17"/>
  <c r="B3559" i="17"/>
  <c r="B3560" i="17"/>
  <c r="B3561" i="17"/>
  <c r="B3562" i="17"/>
  <c r="B3563" i="17"/>
  <c r="B3564" i="17"/>
  <c r="B3565" i="17"/>
  <c r="B3566" i="17"/>
  <c r="B3567" i="17"/>
  <c r="B3568" i="17"/>
  <c r="B3569" i="17"/>
  <c r="B3570" i="17"/>
  <c r="B3571" i="17"/>
  <c r="B3572" i="17"/>
  <c r="B3573" i="17"/>
  <c r="B3574" i="17"/>
  <c r="B3575" i="17"/>
  <c r="B3576" i="17"/>
  <c r="B3577" i="17"/>
  <c r="B3578" i="17"/>
  <c r="B3579" i="17"/>
  <c r="B3580" i="17"/>
  <c r="B3581" i="17"/>
  <c r="B3582" i="17"/>
  <c r="B3583" i="17"/>
  <c r="B3584" i="17"/>
  <c r="B3585" i="17"/>
  <c r="B3586" i="17"/>
  <c r="B3587" i="17"/>
  <c r="B3588" i="17"/>
  <c r="B3589" i="17"/>
  <c r="B3590" i="17"/>
  <c r="B3591" i="17"/>
  <c r="B3592" i="17"/>
  <c r="B3593" i="17"/>
  <c r="B3594" i="17"/>
  <c r="B3595" i="17"/>
  <c r="B3596" i="17"/>
  <c r="B3597" i="17"/>
  <c r="B3598" i="17"/>
  <c r="B3599" i="17"/>
  <c r="B3600" i="17"/>
  <c r="B3601" i="17"/>
  <c r="B3602" i="17"/>
  <c r="B3603" i="17"/>
  <c r="B3604" i="17"/>
  <c r="B3605" i="17"/>
  <c r="B3606" i="17"/>
  <c r="B3607" i="17"/>
  <c r="B3608" i="17"/>
  <c r="B3609" i="17"/>
  <c r="B3610" i="17"/>
  <c r="B3611" i="17"/>
  <c r="B3612" i="17"/>
  <c r="B3613" i="17"/>
  <c r="B3614" i="17"/>
  <c r="B3615" i="17"/>
  <c r="B3616" i="17"/>
  <c r="B3617" i="17"/>
  <c r="B3618" i="17"/>
  <c r="B3619" i="17"/>
  <c r="B3620" i="17"/>
  <c r="B3621" i="17"/>
  <c r="B3622" i="17"/>
  <c r="B3623" i="17"/>
  <c r="B3624" i="17"/>
  <c r="B3625" i="17"/>
  <c r="B3626" i="17"/>
  <c r="B3627" i="17"/>
  <c r="B3628" i="17"/>
  <c r="B3629" i="17"/>
  <c r="B3630" i="17"/>
  <c r="B3631" i="17"/>
  <c r="B3632" i="17"/>
  <c r="B3633" i="17"/>
  <c r="B3634" i="17"/>
  <c r="B3635" i="17"/>
  <c r="B3636" i="17"/>
  <c r="B3637" i="17"/>
  <c r="B3638" i="17"/>
  <c r="B3639" i="17"/>
  <c r="B3640" i="17"/>
  <c r="B3641" i="17"/>
  <c r="B3642" i="17"/>
  <c r="B3643" i="17"/>
  <c r="B3644" i="17"/>
  <c r="B3645" i="17"/>
  <c r="B3646" i="17"/>
  <c r="B3647" i="17"/>
  <c r="B3648" i="17"/>
  <c r="B3649" i="17"/>
  <c r="B3650" i="17"/>
  <c r="B3651" i="17"/>
  <c r="B3652" i="17"/>
  <c r="B3653" i="17"/>
  <c r="B3654" i="17"/>
  <c r="B3655" i="17"/>
  <c r="B3656" i="17"/>
  <c r="B3657" i="17"/>
  <c r="B3658" i="17"/>
  <c r="B3659" i="17"/>
  <c r="B3660" i="17"/>
  <c r="B3661" i="17"/>
  <c r="B3662" i="17"/>
  <c r="B3663" i="17"/>
  <c r="B3664" i="17"/>
  <c r="B3665" i="17"/>
  <c r="B3666" i="17"/>
  <c r="B3667" i="17"/>
  <c r="B3668" i="17"/>
  <c r="B3669" i="17"/>
  <c r="B3670" i="17"/>
  <c r="B3671" i="17"/>
  <c r="B3672" i="17"/>
  <c r="B3673" i="17"/>
  <c r="B3674" i="17"/>
  <c r="B3675" i="17"/>
  <c r="B3676" i="17"/>
  <c r="B3677" i="17"/>
  <c r="B3678" i="17"/>
  <c r="B3679" i="17"/>
  <c r="B3680" i="17"/>
  <c r="B3681" i="17"/>
  <c r="B3682" i="17"/>
  <c r="B3683" i="17"/>
  <c r="B3684" i="17"/>
  <c r="B3685" i="17"/>
  <c r="B3686" i="17"/>
  <c r="B3687" i="17"/>
  <c r="B3688" i="17"/>
  <c r="B3689" i="17"/>
  <c r="B3690" i="17"/>
  <c r="B3691" i="17"/>
  <c r="B3692" i="17"/>
  <c r="B3693" i="17"/>
  <c r="B3694" i="17"/>
  <c r="B3695" i="17"/>
  <c r="B3696" i="17"/>
  <c r="B3697" i="17"/>
  <c r="B3698" i="17"/>
  <c r="B3699" i="17"/>
  <c r="B3700" i="17"/>
  <c r="B3701" i="17"/>
  <c r="B3702" i="17"/>
  <c r="B3703" i="17"/>
  <c r="B3704" i="17"/>
  <c r="B3705" i="17"/>
  <c r="B3706" i="17"/>
  <c r="B3707" i="17"/>
  <c r="B3708" i="17"/>
  <c r="B3709" i="17"/>
  <c r="B3710" i="17"/>
  <c r="B3711" i="17"/>
  <c r="B3712" i="17"/>
  <c r="B3713" i="17"/>
  <c r="B3714" i="17"/>
  <c r="B3715" i="17"/>
  <c r="B3716" i="17"/>
  <c r="B3717" i="17"/>
  <c r="B3718" i="17"/>
  <c r="B3719" i="17"/>
  <c r="B3720" i="17"/>
  <c r="B3721" i="17"/>
  <c r="B3722" i="17"/>
  <c r="B3723" i="17"/>
  <c r="B3724" i="17"/>
  <c r="B3725" i="17"/>
  <c r="B3726" i="17"/>
  <c r="B3727" i="17"/>
  <c r="B3728" i="17"/>
  <c r="B3729" i="17"/>
  <c r="B3730" i="17"/>
  <c r="B3731" i="17"/>
  <c r="B3732" i="17"/>
  <c r="B3733" i="17"/>
  <c r="B3734" i="17"/>
  <c r="B3735" i="17"/>
  <c r="B3736" i="17"/>
  <c r="B3737" i="17"/>
  <c r="B3738" i="17"/>
  <c r="B3739" i="17"/>
  <c r="B3740" i="17"/>
  <c r="B3741" i="17"/>
  <c r="B3742" i="17"/>
  <c r="B3743" i="17"/>
  <c r="B3744" i="17"/>
  <c r="B3745" i="17"/>
  <c r="B3746" i="17"/>
  <c r="B3747" i="17"/>
  <c r="B3748" i="17"/>
  <c r="B3749" i="17"/>
  <c r="B3750" i="17"/>
  <c r="B3751" i="17"/>
  <c r="B3752" i="17"/>
  <c r="B3753" i="17"/>
  <c r="B3754" i="17"/>
  <c r="B3755" i="17"/>
  <c r="B3756" i="17"/>
  <c r="B3757" i="17"/>
  <c r="B3758" i="17"/>
  <c r="B3759" i="17"/>
  <c r="B3760" i="17"/>
  <c r="B3761" i="17"/>
  <c r="B3762" i="17"/>
  <c r="B3763" i="17"/>
  <c r="B3764" i="17"/>
  <c r="B3765" i="17"/>
  <c r="B3766" i="17"/>
  <c r="B3767" i="17"/>
  <c r="B3768" i="17"/>
  <c r="B3769" i="17"/>
  <c r="B3770" i="17"/>
  <c r="B3771" i="17"/>
  <c r="B3772" i="17"/>
  <c r="B3773" i="17"/>
  <c r="B3774" i="17"/>
  <c r="B3775" i="17"/>
  <c r="B3776" i="17"/>
  <c r="B3777" i="17"/>
  <c r="B3778" i="17"/>
  <c r="B3779" i="17"/>
  <c r="B3780" i="17"/>
  <c r="B3781" i="17"/>
  <c r="B3782" i="17"/>
  <c r="B3783" i="17"/>
  <c r="B3784" i="17"/>
  <c r="B3785" i="17"/>
  <c r="B3786" i="17"/>
  <c r="B3787" i="17"/>
  <c r="B3788" i="17"/>
  <c r="B3789" i="17"/>
  <c r="B3790" i="17"/>
  <c r="B3791" i="17"/>
  <c r="B3792" i="17"/>
  <c r="B3793" i="17"/>
  <c r="B3794" i="17"/>
  <c r="B3795" i="17"/>
  <c r="B3796" i="17"/>
  <c r="B3797" i="17"/>
  <c r="B3798" i="17"/>
  <c r="B3799" i="17"/>
  <c r="B3800" i="17"/>
  <c r="B3801" i="17"/>
  <c r="B3802" i="17"/>
  <c r="B3803" i="17"/>
  <c r="B3804" i="17"/>
  <c r="B3805" i="17"/>
  <c r="B3806" i="17"/>
  <c r="B3807" i="17"/>
  <c r="B3808" i="17"/>
  <c r="B3809" i="17"/>
  <c r="B3810" i="17"/>
  <c r="B3811" i="17"/>
  <c r="B3812" i="17"/>
  <c r="B3813" i="17"/>
  <c r="B3814" i="17"/>
  <c r="B3815" i="17"/>
  <c r="B3816" i="17"/>
  <c r="B3817" i="17"/>
  <c r="B3818" i="17"/>
  <c r="B3819" i="17"/>
  <c r="B3820" i="17"/>
  <c r="B3821" i="17"/>
  <c r="B3822" i="17"/>
  <c r="B3823" i="17"/>
  <c r="B3824" i="17"/>
  <c r="B3825" i="17"/>
  <c r="B3826" i="17"/>
  <c r="B3827" i="17"/>
  <c r="B3828" i="17"/>
  <c r="B3829" i="17"/>
  <c r="B3830" i="17"/>
  <c r="B3831" i="17"/>
  <c r="B3832" i="17"/>
  <c r="B3833" i="17"/>
  <c r="B3834" i="17"/>
  <c r="B3835" i="17"/>
  <c r="B3836" i="17"/>
  <c r="B3837" i="17"/>
  <c r="B3838" i="17"/>
  <c r="B3839" i="17"/>
  <c r="B3840" i="17"/>
  <c r="B3841" i="17"/>
  <c r="B3842" i="17"/>
  <c r="B3843" i="17"/>
  <c r="B3844" i="17"/>
  <c r="B3845" i="17"/>
  <c r="B3846" i="17"/>
  <c r="B3847" i="17"/>
  <c r="B3848" i="17"/>
  <c r="B3849" i="17"/>
  <c r="B3850" i="17"/>
  <c r="B3851" i="17"/>
  <c r="B3852" i="17"/>
  <c r="B3853" i="17"/>
  <c r="B3854" i="17"/>
  <c r="B3855" i="17"/>
  <c r="B3856" i="17"/>
  <c r="B3857" i="17"/>
  <c r="B3858" i="17"/>
  <c r="B3859" i="17"/>
  <c r="B3860" i="17"/>
  <c r="B3861" i="17"/>
  <c r="B3862" i="17"/>
  <c r="B3863" i="17"/>
  <c r="B3864" i="17"/>
  <c r="B3865" i="17"/>
  <c r="B3866" i="17"/>
  <c r="B3867" i="17"/>
  <c r="B3868" i="17"/>
  <c r="B3869" i="17"/>
  <c r="B3870" i="17"/>
  <c r="B3871" i="17"/>
  <c r="B3872" i="17"/>
  <c r="B3873" i="17"/>
  <c r="B3874" i="17"/>
  <c r="B3875" i="17"/>
  <c r="B3876" i="17"/>
  <c r="B3877" i="17"/>
  <c r="B3878" i="17"/>
  <c r="B3879" i="17"/>
  <c r="B3880" i="17"/>
  <c r="B3881" i="17"/>
  <c r="B3882" i="17"/>
  <c r="B3883" i="17"/>
  <c r="B3884" i="17"/>
  <c r="B3885" i="17"/>
  <c r="B3886" i="17"/>
  <c r="B3887" i="17"/>
  <c r="B3888" i="17"/>
  <c r="B3889" i="17"/>
  <c r="B3890" i="17"/>
  <c r="B3891" i="17"/>
  <c r="B3892" i="17"/>
  <c r="B3893" i="17"/>
  <c r="B3894" i="17"/>
  <c r="B3895" i="17"/>
  <c r="B3896" i="17"/>
  <c r="B3897" i="17"/>
  <c r="B3898" i="17"/>
  <c r="B3899" i="17"/>
  <c r="B3900" i="17"/>
  <c r="B3901" i="17"/>
  <c r="B3902" i="17"/>
  <c r="B3903" i="17"/>
  <c r="B3904" i="17"/>
  <c r="B3905" i="17"/>
  <c r="B3906" i="17"/>
  <c r="B3907" i="17"/>
  <c r="B3908" i="17"/>
  <c r="B3909" i="17"/>
  <c r="B3910" i="17"/>
  <c r="B3911" i="17"/>
  <c r="B3912" i="17"/>
  <c r="B3913" i="17"/>
  <c r="B3914" i="17"/>
  <c r="B3915" i="17"/>
  <c r="B3916" i="17"/>
  <c r="B3917" i="17"/>
  <c r="B3918" i="17"/>
  <c r="B3919" i="17"/>
  <c r="B3920" i="17"/>
  <c r="B3921" i="17"/>
  <c r="B3922" i="17"/>
  <c r="B3923" i="17"/>
  <c r="B3924" i="17"/>
  <c r="B3925" i="17"/>
  <c r="B3926" i="17"/>
  <c r="B3927" i="17"/>
  <c r="B3928" i="17"/>
  <c r="B3929" i="17"/>
  <c r="B3930" i="17"/>
  <c r="B3931" i="17"/>
  <c r="B3932" i="17"/>
  <c r="B3933" i="17"/>
  <c r="B3934" i="17"/>
  <c r="B3935" i="17"/>
  <c r="B3936" i="17"/>
  <c r="B3937" i="17"/>
  <c r="B3938" i="17"/>
  <c r="B3939" i="17"/>
  <c r="B3940" i="17"/>
  <c r="B3941" i="17"/>
  <c r="B3942" i="17"/>
  <c r="B3943" i="17"/>
  <c r="B3944" i="17"/>
  <c r="B3945" i="17"/>
  <c r="B3946" i="17"/>
  <c r="B3947" i="17"/>
  <c r="B3948" i="17"/>
  <c r="B3949" i="17"/>
  <c r="B3950" i="17"/>
  <c r="B3951" i="17"/>
  <c r="B3952" i="17"/>
  <c r="B3953" i="17"/>
  <c r="B3954" i="17"/>
  <c r="B3955" i="17"/>
  <c r="B3956" i="17"/>
  <c r="B3957" i="17"/>
  <c r="B3958" i="17"/>
  <c r="B3959" i="17"/>
  <c r="B3960" i="17"/>
  <c r="B3961" i="17"/>
  <c r="B3962" i="17"/>
  <c r="B3963" i="17"/>
  <c r="B3964" i="17"/>
  <c r="B3965" i="17"/>
  <c r="B3966" i="17"/>
  <c r="B3967" i="17"/>
  <c r="B3968" i="17"/>
  <c r="B3969" i="17"/>
  <c r="B3970" i="17"/>
  <c r="B3971" i="17"/>
  <c r="B3972" i="17"/>
  <c r="B3973" i="17"/>
  <c r="B3974" i="17"/>
  <c r="B3975" i="17"/>
  <c r="B3976" i="17"/>
  <c r="B3977" i="17"/>
  <c r="B3978" i="17"/>
  <c r="B3979" i="17"/>
  <c r="B3980" i="17"/>
  <c r="B3981" i="17"/>
  <c r="B3982" i="17"/>
  <c r="B3983" i="17"/>
  <c r="B3984" i="17"/>
  <c r="B3985" i="17"/>
  <c r="B3986" i="17"/>
  <c r="B3987" i="17"/>
  <c r="B3988" i="17"/>
  <c r="B3989" i="17"/>
  <c r="B3990" i="17"/>
  <c r="B3991" i="17"/>
  <c r="B3992" i="17"/>
  <c r="B3993" i="17"/>
  <c r="B3994" i="17"/>
  <c r="B3995" i="17"/>
  <c r="B3996" i="17"/>
  <c r="B3997" i="17"/>
  <c r="B3998" i="17"/>
  <c r="B3999" i="17"/>
  <c r="B4000" i="17"/>
  <c r="B4001" i="17"/>
  <c r="B4002" i="17"/>
  <c r="B4003" i="17"/>
  <c r="B4004" i="17"/>
  <c r="B4005" i="17"/>
  <c r="B4006" i="17"/>
  <c r="B4007" i="17"/>
  <c r="B4008" i="17"/>
  <c r="B4009" i="17"/>
  <c r="B4010" i="17"/>
  <c r="B4011" i="17"/>
  <c r="B4012" i="17"/>
  <c r="B4013" i="17"/>
  <c r="B4014" i="17"/>
  <c r="B4015" i="17"/>
  <c r="B4016" i="17"/>
  <c r="B4017" i="17"/>
  <c r="B4018" i="17"/>
  <c r="B4019" i="17"/>
  <c r="B4020" i="17"/>
  <c r="B4021" i="17"/>
  <c r="B4022" i="17"/>
  <c r="B4023" i="17"/>
  <c r="B4024" i="17"/>
  <c r="B4025" i="17"/>
  <c r="B4026" i="17"/>
  <c r="B4027" i="17"/>
  <c r="B4028" i="17"/>
  <c r="B4029" i="17"/>
  <c r="B4030" i="17"/>
  <c r="B4031" i="17"/>
  <c r="B4032" i="17"/>
  <c r="B4033" i="17"/>
  <c r="B4034" i="17"/>
  <c r="B4035" i="17"/>
  <c r="B4036" i="17"/>
  <c r="B4037" i="17"/>
  <c r="B4038" i="17"/>
  <c r="B4039" i="17"/>
  <c r="B4040" i="17"/>
  <c r="B4041" i="17"/>
  <c r="B4042" i="17"/>
  <c r="B4043" i="17"/>
  <c r="B4044" i="17"/>
  <c r="B4045" i="17"/>
  <c r="B4046" i="17"/>
  <c r="B4047" i="17"/>
  <c r="B4048" i="17"/>
  <c r="B4049" i="17"/>
  <c r="B4050" i="17"/>
  <c r="B4051" i="17"/>
  <c r="B4052" i="17"/>
  <c r="B4053" i="17"/>
  <c r="B4054" i="17"/>
  <c r="B4055" i="17"/>
  <c r="B4056" i="17"/>
  <c r="B4057" i="17"/>
  <c r="B4058" i="17"/>
  <c r="B4059" i="17"/>
  <c r="B4060" i="17"/>
  <c r="B4061" i="17"/>
  <c r="B4062" i="17"/>
  <c r="B4063" i="17"/>
  <c r="B4064" i="17"/>
  <c r="B4065" i="17"/>
  <c r="B4066" i="17"/>
  <c r="B4067" i="17"/>
  <c r="B4068" i="17"/>
  <c r="B4069" i="17"/>
  <c r="B4070" i="17"/>
  <c r="B4071" i="17"/>
  <c r="B4072" i="17"/>
  <c r="B4073" i="17"/>
  <c r="B4074" i="17"/>
  <c r="B4075" i="17"/>
  <c r="B4076" i="17"/>
  <c r="B4077" i="17"/>
  <c r="B4078" i="17"/>
  <c r="B4079" i="17"/>
  <c r="B4080" i="17"/>
  <c r="B4081" i="17"/>
  <c r="B4082" i="17"/>
  <c r="B4083" i="17"/>
  <c r="B4084" i="17"/>
  <c r="B4085" i="17"/>
  <c r="B4086" i="17"/>
  <c r="B4087" i="17"/>
  <c r="B4088" i="17"/>
  <c r="B4089" i="17"/>
  <c r="B4090" i="17"/>
  <c r="B4091" i="17"/>
  <c r="B4092" i="17"/>
  <c r="B4093" i="17"/>
  <c r="B4094" i="17"/>
  <c r="B4095" i="17"/>
  <c r="B4096" i="17"/>
  <c r="B4097" i="17"/>
  <c r="B4098" i="17"/>
  <c r="B4099" i="17"/>
  <c r="B4100" i="17"/>
  <c r="B4101" i="17"/>
  <c r="B4102" i="17"/>
  <c r="B4103" i="17"/>
  <c r="B4104" i="17"/>
  <c r="B4105" i="17"/>
  <c r="B4106" i="17"/>
  <c r="B4107" i="17"/>
  <c r="B4108" i="17"/>
  <c r="B4109" i="17"/>
  <c r="B4110" i="17"/>
  <c r="B4111" i="17"/>
  <c r="B4112" i="17"/>
  <c r="B4113" i="17"/>
  <c r="B4114" i="17"/>
  <c r="B4115" i="17"/>
  <c r="B4116" i="17"/>
  <c r="B4117" i="17"/>
  <c r="B4118" i="17"/>
  <c r="B4119" i="17"/>
  <c r="B4120" i="17"/>
  <c r="B4121" i="17"/>
  <c r="B4122" i="17"/>
  <c r="B4123" i="17"/>
  <c r="B4124" i="17"/>
  <c r="B4125" i="17"/>
  <c r="B4126" i="17"/>
  <c r="B4127" i="17"/>
  <c r="B4128" i="17"/>
  <c r="B4129" i="17"/>
  <c r="B4130" i="17"/>
  <c r="B4131" i="17"/>
  <c r="B4132" i="17"/>
  <c r="B4133" i="17"/>
  <c r="B4134" i="17"/>
  <c r="B4135" i="17"/>
  <c r="B4136" i="17"/>
  <c r="B4137" i="17"/>
  <c r="B4138" i="17"/>
  <c r="B4139" i="17"/>
  <c r="B4140" i="17"/>
  <c r="B4141" i="17"/>
  <c r="B4142" i="17"/>
  <c r="B4143" i="17"/>
  <c r="B4144" i="17"/>
  <c r="B4145" i="17"/>
  <c r="B4146" i="17"/>
  <c r="B4147" i="17"/>
  <c r="B4148" i="17"/>
  <c r="B4149" i="17"/>
  <c r="B4150" i="17"/>
  <c r="B4151" i="17"/>
  <c r="B4152" i="17"/>
  <c r="B4153" i="17"/>
  <c r="B4154" i="17"/>
  <c r="B4155" i="17"/>
  <c r="B4156" i="17"/>
  <c r="B4157" i="17"/>
  <c r="B4158" i="17"/>
  <c r="B4159" i="17"/>
  <c r="B4160" i="17"/>
  <c r="B4161" i="17"/>
  <c r="B4162" i="17"/>
  <c r="B4163" i="17"/>
  <c r="B4164" i="17"/>
  <c r="B4165" i="17"/>
  <c r="B4166" i="17"/>
  <c r="B4167" i="17"/>
  <c r="B4168" i="17"/>
  <c r="B4169" i="17"/>
  <c r="B4170" i="17"/>
  <c r="B4171" i="17"/>
  <c r="B4172" i="17"/>
  <c r="B4173" i="17"/>
  <c r="B4174" i="17"/>
  <c r="B4175" i="17"/>
  <c r="B4176" i="17"/>
  <c r="B4177" i="17"/>
  <c r="B4178" i="17"/>
  <c r="B4179" i="17"/>
  <c r="B4180" i="17"/>
  <c r="B4181" i="17"/>
  <c r="B4182" i="17"/>
  <c r="B4183" i="17"/>
  <c r="B4184" i="17"/>
  <c r="B4185" i="17"/>
  <c r="B4186" i="17"/>
  <c r="B4187" i="17"/>
  <c r="B4188" i="17"/>
  <c r="B4189" i="17"/>
  <c r="B4190" i="17"/>
  <c r="B4191" i="17"/>
  <c r="B4192" i="17"/>
  <c r="B4193" i="17"/>
  <c r="B4194" i="17"/>
  <c r="B4195" i="17"/>
  <c r="B4196" i="17"/>
  <c r="B4197" i="17"/>
  <c r="B4198" i="17"/>
  <c r="B4199" i="17"/>
  <c r="B4200" i="17"/>
  <c r="B4201" i="17"/>
  <c r="B4202" i="17"/>
  <c r="B4203" i="17"/>
  <c r="B4204" i="17"/>
  <c r="B4205" i="17"/>
  <c r="B4206" i="17"/>
  <c r="B4207" i="17"/>
  <c r="B4208" i="17"/>
  <c r="B4209" i="17"/>
  <c r="B4210" i="17"/>
  <c r="B4211" i="17"/>
  <c r="B4212" i="17"/>
  <c r="B4213" i="17"/>
  <c r="B4214" i="17"/>
  <c r="B4215" i="17"/>
  <c r="B4216" i="17"/>
  <c r="B4217" i="17"/>
  <c r="B4218" i="17"/>
  <c r="B4219" i="17"/>
  <c r="B4220" i="17"/>
  <c r="B4221" i="17"/>
  <c r="B4222" i="17"/>
  <c r="B4223" i="17"/>
  <c r="B4224" i="17"/>
  <c r="B4225" i="17"/>
  <c r="B4226" i="17"/>
  <c r="B4227" i="17"/>
  <c r="B4228" i="17"/>
  <c r="B4229" i="17"/>
  <c r="B4230" i="17"/>
  <c r="B4231" i="17"/>
  <c r="B4232" i="17"/>
  <c r="B4233" i="17"/>
  <c r="B4234" i="17"/>
  <c r="B4235" i="17"/>
  <c r="B4236" i="17"/>
  <c r="B4237" i="17"/>
  <c r="B4238" i="17"/>
  <c r="B4239" i="17"/>
  <c r="B4240" i="17"/>
  <c r="B4241" i="17"/>
  <c r="B4242" i="17"/>
  <c r="B4243" i="17"/>
  <c r="B4244" i="17"/>
  <c r="B4245" i="17"/>
  <c r="B4246" i="17"/>
  <c r="B4247" i="17"/>
  <c r="B4248" i="17"/>
  <c r="B4249" i="17"/>
  <c r="B4250" i="17"/>
  <c r="B4251" i="17"/>
  <c r="B4252" i="17"/>
  <c r="B4253" i="17"/>
  <c r="B4254" i="17"/>
  <c r="B4255" i="17"/>
  <c r="B4256" i="17"/>
  <c r="B4257" i="17"/>
  <c r="B4258" i="17"/>
  <c r="B4259" i="17"/>
  <c r="B4260" i="17"/>
  <c r="B4261" i="17"/>
  <c r="B4262" i="17"/>
  <c r="B4263" i="17"/>
  <c r="B4264" i="17"/>
  <c r="B4265" i="17"/>
  <c r="B4266" i="17"/>
  <c r="B4267" i="17"/>
  <c r="B4268" i="17"/>
  <c r="B4269" i="17"/>
  <c r="B4270" i="17"/>
  <c r="B4271" i="17"/>
  <c r="B4272" i="17"/>
  <c r="B4273" i="17"/>
  <c r="B4274" i="17"/>
  <c r="B4275" i="17"/>
  <c r="B4276" i="17"/>
  <c r="B4277" i="17"/>
  <c r="B4278" i="17"/>
  <c r="B4279" i="17"/>
  <c r="B4280" i="17"/>
  <c r="B4281" i="17"/>
  <c r="B4282" i="17"/>
  <c r="B4283" i="17"/>
  <c r="B4284" i="17"/>
  <c r="B4285" i="17"/>
  <c r="B4286" i="17"/>
  <c r="B4287" i="17"/>
  <c r="B4288" i="17"/>
  <c r="B4289" i="17"/>
  <c r="B4290" i="17"/>
  <c r="B4291" i="17"/>
  <c r="B4292" i="17"/>
  <c r="B4293" i="17"/>
  <c r="B4294" i="17"/>
  <c r="B4295" i="17"/>
  <c r="B4296" i="17"/>
  <c r="B4297" i="17"/>
  <c r="B4298" i="17"/>
  <c r="B4299" i="17"/>
  <c r="B4300" i="17"/>
  <c r="B4301" i="17"/>
  <c r="B4302" i="17"/>
  <c r="B4303" i="17"/>
  <c r="B4304" i="17"/>
  <c r="B4305" i="17"/>
  <c r="B4306" i="17"/>
  <c r="B4307" i="17"/>
  <c r="B4308" i="17"/>
  <c r="B4309" i="17"/>
  <c r="B4310" i="17"/>
  <c r="B4311" i="17"/>
  <c r="B4312" i="17"/>
  <c r="B4313" i="17"/>
  <c r="B4314" i="17"/>
  <c r="B4315" i="17"/>
  <c r="B4316" i="17"/>
  <c r="B4317" i="17"/>
  <c r="B4318" i="17"/>
  <c r="B4319" i="17"/>
  <c r="B4320" i="17"/>
  <c r="B4321" i="17"/>
  <c r="B4322" i="17"/>
  <c r="B4323" i="17"/>
  <c r="B4324" i="17"/>
  <c r="B4325" i="17"/>
  <c r="B4326" i="17"/>
  <c r="B4327" i="17"/>
  <c r="B4328" i="17"/>
  <c r="B4329" i="17"/>
  <c r="B4330" i="17"/>
  <c r="B4331" i="17"/>
  <c r="B4332" i="17"/>
  <c r="B4333" i="17"/>
  <c r="B4334" i="17"/>
  <c r="B4335" i="17"/>
  <c r="B4336" i="17"/>
  <c r="B4337" i="17"/>
  <c r="B4338" i="17"/>
  <c r="B4339" i="17"/>
  <c r="B4340" i="17"/>
  <c r="B4341" i="17"/>
  <c r="B4342" i="17"/>
  <c r="B4343" i="17"/>
  <c r="B4344" i="17"/>
  <c r="B4345" i="17"/>
  <c r="B4346" i="17"/>
  <c r="B4347" i="17"/>
  <c r="B4348" i="17"/>
  <c r="B4349" i="17"/>
  <c r="B4350" i="17"/>
  <c r="B4351" i="17"/>
  <c r="B4352" i="17"/>
  <c r="B4353" i="17"/>
  <c r="B4354" i="17"/>
  <c r="B4355" i="17"/>
  <c r="B4356" i="17"/>
  <c r="B4357" i="17"/>
  <c r="B4358" i="17"/>
  <c r="B4359" i="17"/>
  <c r="B4360" i="17"/>
  <c r="B4361" i="17"/>
  <c r="B4362" i="17"/>
  <c r="B4363" i="17"/>
  <c r="B4364" i="17"/>
  <c r="B4365" i="17"/>
  <c r="B4366" i="17"/>
  <c r="B4367" i="17"/>
  <c r="B4368" i="17"/>
  <c r="B4369" i="17"/>
  <c r="B4370" i="17"/>
  <c r="B4371" i="17"/>
  <c r="B4372" i="17"/>
  <c r="B4373" i="17"/>
  <c r="B4374" i="17"/>
  <c r="B4375" i="17"/>
  <c r="B4376" i="17"/>
  <c r="B4377" i="17"/>
  <c r="B4378" i="17"/>
  <c r="B4379" i="17"/>
  <c r="B4380" i="17"/>
  <c r="B4381" i="17"/>
  <c r="B4382" i="17"/>
  <c r="B4383" i="17"/>
  <c r="B4384" i="17"/>
  <c r="B4385" i="17"/>
  <c r="B4386" i="17"/>
  <c r="B4387" i="17"/>
  <c r="B4388" i="17"/>
  <c r="B4389" i="17"/>
  <c r="B4390" i="17"/>
  <c r="B4391" i="17"/>
  <c r="B4392" i="17"/>
  <c r="B4393" i="17"/>
  <c r="B4394" i="17"/>
  <c r="B4395" i="17"/>
  <c r="B4396" i="17"/>
  <c r="B4397" i="17"/>
  <c r="B4398" i="17"/>
  <c r="B4399" i="17"/>
  <c r="B4400" i="17"/>
  <c r="B4401" i="17"/>
  <c r="B4402" i="17"/>
  <c r="B4403" i="17"/>
  <c r="B4404" i="17"/>
  <c r="B4405" i="17"/>
  <c r="B4406" i="17"/>
  <c r="B4407" i="17"/>
  <c r="B4408" i="17"/>
  <c r="B4409" i="17"/>
  <c r="B4410" i="17"/>
  <c r="B4411" i="17"/>
  <c r="B4412" i="17"/>
  <c r="B4413" i="17"/>
  <c r="B4414" i="17"/>
  <c r="B4415" i="17"/>
  <c r="B4416" i="17"/>
  <c r="B4417" i="17"/>
  <c r="B4418" i="17"/>
  <c r="B4419" i="17"/>
  <c r="B4420" i="17"/>
  <c r="B4421" i="17"/>
  <c r="B4422" i="17"/>
  <c r="B4423" i="17"/>
  <c r="B4424" i="17"/>
  <c r="B4425" i="17"/>
  <c r="B4426" i="17"/>
  <c r="B4427" i="17"/>
  <c r="B4428" i="17"/>
  <c r="B4429" i="17"/>
  <c r="B4430" i="17"/>
  <c r="B4431" i="17"/>
  <c r="B4432" i="17"/>
  <c r="B4433" i="17"/>
  <c r="B4434" i="17"/>
  <c r="B4435" i="17"/>
  <c r="B4436" i="17"/>
  <c r="B4437" i="17"/>
  <c r="B4438" i="17"/>
  <c r="B4439" i="17"/>
  <c r="B4440" i="17"/>
  <c r="B4441" i="17"/>
  <c r="B4442" i="17"/>
  <c r="B4443" i="17"/>
  <c r="B4444" i="17"/>
  <c r="B4445" i="17"/>
  <c r="B4446" i="17"/>
  <c r="B4447" i="17"/>
  <c r="B4448" i="17"/>
  <c r="B4449" i="17"/>
  <c r="B4450" i="17"/>
  <c r="B4451" i="17"/>
  <c r="B4452" i="17"/>
  <c r="B4453" i="17"/>
  <c r="B4454" i="17"/>
  <c r="B4455" i="17"/>
  <c r="B4456" i="17"/>
  <c r="B4457" i="17"/>
  <c r="B4458" i="17"/>
  <c r="B4459" i="17"/>
  <c r="B4460" i="17"/>
  <c r="B4461" i="17"/>
  <c r="B4462" i="17"/>
  <c r="B4463" i="17"/>
  <c r="B4464" i="17"/>
  <c r="B4465" i="17"/>
  <c r="B4466" i="17"/>
  <c r="B4467" i="17"/>
  <c r="B4468" i="17"/>
  <c r="B4469" i="17"/>
  <c r="B4470" i="17"/>
  <c r="B4471" i="17"/>
  <c r="B4472" i="17"/>
  <c r="B4473" i="17"/>
  <c r="B4474" i="17"/>
  <c r="B4475" i="17"/>
  <c r="B4476" i="17"/>
  <c r="B4477" i="17"/>
  <c r="B4478" i="17"/>
  <c r="B4479" i="17"/>
  <c r="B4480" i="17"/>
  <c r="B4481" i="17"/>
  <c r="B4482" i="17"/>
  <c r="B4483" i="17"/>
  <c r="B4484" i="17"/>
  <c r="B4485" i="17"/>
  <c r="B4486" i="17"/>
  <c r="B4487" i="17"/>
  <c r="B4488" i="17"/>
  <c r="B4489" i="17"/>
  <c r="B4490" i="17"/>
  <c r="B4491" i="17"/>
  <c r="B4492" i="17"/>
  <c r="B4493" i="17"/>
  <c r="B4494" i="17"/>
  <c r="B4495" i="17"/>
  <c r="B4496" i="17"/>
  <c r="B4497" i="17"/>
  <c r="B4498" i="17"/>
  <c r="B4499" i="17"/>
  <c r="B4500" i="17"/>
  <c r="B4501" i="17"/>
  <c r="B4502" i="17"/>
  <c r="B4503" i="17"/>
  <c r="B4504" i="17"/>
  <c r="B4505" i="17"/>
  <c r="B4506" i="17"/>
  <c r="B4507" i="17"/>
  <c r="B4508" i="17"/>
  <c r="B4509" i="17"/>
  <c r="B4510" i="17"/>
  <c r="B4511" i="17"/>
  <c r="B4512" i="17"/>
  <c r="B4513" i="17"/>
  <c r="B4514" i="17"/>
  <c r="B4515" i="17"/>
  <c r="B4516" i="17"/>
  <c r="B4517" i="17"/>
  <c r="B4518" i="17"/>
  <c r="B4519" i="17"/>
  <c r="B4520" i="17"/>
  <c r="B4521" i="17"/>
  <c r="B4522" i="17"/>
  <c r="B4523" i="17"/>
  <c r="B4524" i="17"/>
  <c r="B4525" i="17"/>
  <c r="B4526" i="17"/>
  <c r="B4527" i="17"/>
  <c r="B4528" i="17"/>
  <c r="B4529" i="17"/>
  <c r="B4530" i="17"/>
  <c r="B4531" i="17"/>
  <c r="B4532" i="17"/>
  <c r="B4533" i="17"/>
  <c r="B4534" i="17"/>
  <c r="B4535" i="17"/>
  <c r="B4536" i="17"/>
  <c r="B4537" i="17"/>
  <c r="B4538" i="17"/>
  <c r="B4539" i="17"/>
  <c r="B4540" i="17"/>
  <c r="B4541" i="17"/>
  <c r="B4542" i="17"/>
  <c r="B4543" i="17"/>
  <c r="B4544" i="17"/>
  <c r="B4545" i="17"/>
  <c r="B4546" i="17"/>
  <c r="B4547" i="17"/>
  <c r="B4548" i="17"/>
  <c r="B4549" i="17"/>
  <c r="B4550" i="17"/>
  <c r="B4551" i="17"/>
  <c r="B4552" i="17"/>
  <c r="B4553" i="17"/>
  <c r="B4554" i="17"/>
  <c r="B4555" i="17"/>
  <c r="B4556" i="17"/>
  <c r="B4557" i="17"/>
  <c r="B4558" i="17"/>
  <c r="B4559" i="17"/>
  <c r="B4560" i="17"/>
  <c r="B4561" i="17"/>
  <c r="B4562" i="17"/>
  <c r="B4563" i="17"/>
  <c r="B4564" i="17"/>
  <c r="B4565" i="17"/>
  <c r="B4566" i="17"/>
  <c r="B4567" i="17"/>
  <c r="B4568" i="17"/>
  <c r="B4569" i="17"/>
  <c r="B4570" i="17"/>
  <c r="B4571" i="17"/>
  <c r="B4572" i="17"/>
  <c r="B4573" i="17"/>
  <c r="B4574" i="17"/>
  <c r="B4575" i="17"/>
  <c r="B4576" i="17"/>
  <c r="B4577" i="17"/>
  <c r="B4578" i="17"/>
  <c r="B4579" i="17"/>
  <c r="B4580" i="17"/>
  <c r="B4581" i="17"/>
  <c r="B4582" i="17"/>
  <c r="B4583" i="17"/>
  <c r="B4584" i="17"/>
  <c r="B4585" i="17"/>
  <c r="B4586" i="17"/>
  <c r="B4587" i="17"/>
  <c r="B4588" i="17"/>
  <c r="B4589" i="17"/>
  <c r="B4590" i="17"/>
  <c r="B4591" i="17"/>
  <c r="B4592" i="17"/>
  <c r="B4593" i="17"/>
  <c r="B4594" i="17"/>
  <c r="B4595" i="17"/>
  <c r="B4596" i="17"/>
  <c r="B4597" i="17"/>
  <c r="B4598" i="17"/>
  <c r="B4599" i="17"/>
  <c r="B4600" i="17"/>
  <c r="B4601" i="17"/>
  <c r="B4602" i="17"/>
  <c r="B4603" i="17"/>
  <c r="B4604" i="17"/>
  <c r="B4605" i="17"/>
  <c r="B4606" i="17"/>
  <c r="B4607" i="17"/>
  <c r="B4608" i="17"/>
  <c r="B4609" i="17"/>
  <c r="B4610" i="17"/>
  <c r="B4611" i="17"/>
  <c r="B4612" i="17"/>
  <c r="B4613" i="17"/>
  <c r="B4614" i="17"/>
  <c r="B4615" i="17"/>
  <c r="B4616" i="17"/>
  <c r="B4617" i="17"/>
  <c r="B4618" i="17"/>
  <c r="B4619" i="17"/>
  <c r="B4620" i="17"/>
  <c r="B4621" i="17"/>
  <c r="B4622" i="17"/>
  <c r="B4623" i="17"/>
  <c r="B4624" i="17"/>
  <c r="B4625" i="17"/>
  <c r="B4626" i="17"/>
  <c r="B4627" i="17"/>
  <c r="B4628" i="17"/>
  <c r="B4629" i="17"/>
  <c r="B4630" i="17"/>
  <c r="B4631" i="17"/>
  <c r="B4632" i="17"/>
  <c r="B4633" i="17"/>
  <c r="B4634" i="17"/>
  <c r="B4635" i="17"/>
  <c r="B4636" i="17"/>
  <c r="B4637" i="17"/>
  <c r="B4638" i="17"/>
  <c r="B4639" i="17"/>
  <c r="B4640" i="17"/>
  <c r="B4641" i="17"/>
  <c r="B4642" i="17"/>
  <c r="B4643" i="17"/>
  <c r="B4644" i="17"/>
  <c r="B4645" i="17"/>
  <c r="B4646" i="17"/>
  <c r="B4647" i="17"/>
  <c r="B4648" i="17"/>
  <c r="B4649" i="17"/>
  <c r="B4650" i="17"/>
  <c r="B4651" i="17"/>
  <c r="B4652" i="17"/>
  <c r="B4653" i="17"/>
  <c r="B4654" i="17"/>
  <c r="B4655" i="17"/>
  <c r="B4656" i="17"/>
  <c r="B4657" i="17"/>
  <c r="B4658" i="17"/>
  <c r="B4659" i="17"/>
  <c r="B4660" i="17"/>
  <c r="B4661" i="17"/>
  <c r="B4662" i="17"/>
  <c r="B4663" i="17"/>
  <c r="B4664" i="17"/>
  <c r="B4665" i="17"/>
  <c r="B4666" i="17"/>
  <c r="B4667" i="17"/>
  <c r="B4668" i="17"/>
  <c r="B4669" i="17"/>
  <c r="B4670" i="17"/>
  <c r="B4671" i="17"/>
  <c r="B4672" i="17"/>
  <c r="B4673" i="17"/>
  <c r="B4674" i="17"/>
  <c r="B4675" i="17"/>
  <c r="B4676" i="17"/>
  <c r="B4677" i="17"/>
  <c r="B4678" i="17"/>
  <c r="B4679" i="17"/>
  <c r="B4680" i="17"/>
  <c r="B4681" i="17"/>
  <c r="B4682" i="17"/>
  <c r="B4683" i="17"/>
  <c r="B4684" i="17"/>
  <c r="B4685" i="17"/>
  <c r="B4686" i="17"/>
  <c r="B4687" i="17"/>
  <c r="B4688" i="17"/>
  <c r="B4689" i="17"/>
  <c r="B4690" i="17"/>
  <c r="B4691" i="17"/>
  <c r="B4692" i="17"/>
  <c r="B4693" i="17"/>
  <c r="B4694" i="17"/>
  <c r="B4695" i="17"/>
  <c r="B4696" i="17"/>
  <c r="B4697" i="17"/>
  <c r="B4698" i="17"/>
  <c r="B4699" i="17"/>
  <c r="B4700" i="17"/>
  <c r="B4701" i="17"/>
  <c r="B4702" i="17"/>
  <c r="B4703" i="17"/>
  <c r="B4704" i="17"/>
  <c r="B4705" i="17"/>
  <c r="B4706" i="17"/>
  <c r="B4707" i="17"/>
  <c r="B4708" i="17"/>
  <c r="B4709" i="17"/>
  <c r="B4710" i="17"/>
  <c r="B4711" i="17"/>
  <c r="B4712" i="17"/>
  <c r="B4713" i="17"/>
  <c r="B4714" i="17"/>
  <c r="B4715" i="17"/>
  <c r="B4716" i="17"/>
  <c r="B4717" i="17"/>
  <c r="B4718" i="17"/>
  <c r="B4719" i="17"/>
  <c r="B4720" i="17"/>
  <c r="B4721" i="17"/>
  <c r="B4722" i="17"/>
  <c r="B4723" i="17"/>
  <c r="B4724" i="17"/>
  <c r="B4725" i="17"/>
  <c r="B4726" i="17"/>
  <c r="B4727" i="17"/>
  <c r="B4728" i="17"/>
  <c r="B4729" i="17"/>
  <c r="B4730" i="17"/>
  <c r="B4731" i="17"/>
  <c r="B4732" i="17"/>
  <c r="B4733" i="17"/>
  <c r="B4734" i="17"/>
  <c r="B4735" i="17"/>
  <c r="B4736" i="17"/>
  <c r="B4737" i="17"/>
  <c r="B4738" i="17"/>
  <c r="B4739" i="17"/>
  <c r="B4740" i="17"/>
  <c r="B4741" i="17"/>
  <c r="B4742" i="17"/>
  <c r="B4743" i="17"/>
  <c r="B4744" i="17"/>
  <c r="B4745" i="17"/>
  <c r="B4746" i="17"/>
  <c r="B4747" i="17"/>
  <c r="B4748" i="17"/>
  <c r="B4749" i="17"/>
  <c r="B4750" i="17"/>
  <c r="B4751" i="17"/>
  <c r="B4752" i="17"/>
  <c r="B4753" i="17"/>
  <c r="B4754" i="17"/>
  <c r="B4755" i="17"/>
  <c r="B4756" i="17"/>
  <c r="B4757" i="17"/>
  <c r="B4758" i="17"/>
  <c r="B4759" i="17"/>
  <c r="B4760" i="17"/>
  <c r="B4761" i="17"/>
  <c r="B4762" i="17"/>
  <c r="B4763" i="17"/>
  <c r="B4764" i="17"/>
  <c r="B4765" i="17"/>
  <c r="B4766" i="17"/>
  <c r="B4767" i="17"/>
  <c r="B4768" i="17"/>
  <c r="B4769" i="17"/>
  <c r="B4770" i="17"/>
  <c r="B4771" i="17"/>
  <c r="B4772" i="17"/>
  <c r="B4773" i="17"/>
  <c r="B4774" i="17"/>
  <c r="B4775" i="17"/>
  <c r="B4776" i="17"/>
  <c r="B4777" i="17"/>
  <c r="B4778" i="17"/>
  <c r="B4779" i="17"/>
  <c r="B4780" i="17"/>
  <c r="B4781" i="17"/>
  <c r="B4782" i="17"/>
  <c r="B4783" i="17"/>
  <c r="B4784" i="17"/>
  <c r="B4785" i="17"/>
  <c r="B4786" i="17"/>
  <c r="B4787" i="17"/>
  <c r="B4788" i="17"/>
  <c r="B4789" i="17"/>
  <c r="B4790" i="17"/>
  <c r="B4791" i="17"/>
  <c r="B4792" i="17"/>
  <c r="B4793" i="17"/>
  <c r="B4794" i="17"/>
  <c r="B4795" i="17"/>
  <c r="B4796" i="17"/>
  <c r="B4797" i="17"/>
  <c r="B4798" i="17"/>
  <c r="B4799" i="17"/>
  <c r="B4800" i="17"/>
  <c r="B4801" i="17"/>
  <c r="B4802" i="17"/>
  <c r="B4803" i="17"/>
  <c r="B4804" i="17"/>
  <c r="B4805" i="17"/>
  <c r="B4806" i="17"/>
  <c r="B4807" i="17"/>
  <c r="B4808" i="17"/>
  <c r="B4809" i="17"/>
  <c r="B4810" i="17"/>
  <c r="B4811" i="17"/>
  <c r="B4812" i="17"/>
  <c r="B4813" i="17"/>
  <c r="B4814" i="17"/>
  <c r="B4815" i="17"/>
  <c r="B4816" i="17"/>
  <c r="B4817" i="17"/>
  <c r="B4818" i="17"/>
  <c r="B4819" i="17"/>
  <c r="B4820" i="17"/>
  <c r="B4821" i="17"/>
  <c r="B4822" i="17"/>
  <c r="B4823" i="17"/>
  <c r="B4824" i="17"/>
  <c r="B4825" i="17"/>
  <c r="B4826" i="17"/>
  <c r="B4827" i="17"/>
  <c r="B4828" i="17"/>
  <c r="B4829" i="17"/>
  <c r="B4830" i="17"/>
  <c r="B4831" i="17"/>
  <c r="B4832" i="17"/>
  <c r="B4833" i="17"/>
  <c r="B4834" i="17"/>
  <c r="B4835" i="17"/>
  <c r="B4836" i="17"/>
  <c r="B4837" i="17"/>
  <c r="B4838" i="17"/>
  <c r="B4839" i="17"/>
  <c r="B4840" i="17"/>
  <c r="B4841" i="17"/>
  <c r="B4842" i="17"/>
  <c r="B4843" i="17"/>
  <c r="B4844" i="17"/>
  <c r="B4845" i="17"/>
  <c r="B4846" i="17"/>
  <c r="B4847" i="17"/>
  <c r="B4848" i="17"/>
  <c r="B4849" i="17"/>
  <c r="B4850" i="17"/>
  <c r="B4851" i="17"/>
  <c r="B4852" i="17"/>
  <c r="B4853" i="17"/>
  <c r="B4854" i="17"/>
  <c r="B4855" i="17"/>
  <c r="B4856" i="17"/>
  <c r="B4857" i="17"/>
  <c r="B4858" i="17"/>
  <c r="B4859" i="17"/>
  <c r="B4860" i="17"/>
  <c r="B4861" i="17"/>
  <c r="B4862" i="17"/>
  <c r="B4863" i="17"/>
  <c r="B4864" i="17"/>
  <c r="B4865" i="17"/>
  <c r="B4866" i="17"/>
  <c r="B4867" i="17"/>
  <c r="B4868" i="17"/>
  <c r="B4869" i="17"/>
  <c r="B4870" i="17"/>
  <c r="B4871" i="17"/>
  <c r="B4872" i="17"/>
  <c r="B4873" i="17"/>
  <c r="B4874" i="17"/>
  <c r="B4875" i="17"/>
  <c r="B4876" i="17"/>
  <c r="B4877" i="17"/>
  <c r="B4878" i="17"/>
  <c r="B4879" i="17"/>
  <c r="B4880" i="17"/>
  <c r="B4881" i="17"/>
  <c r="B4882" i="17"/>
  <c r="B4883" i="17"/>
  <c r="B4884" i="17"/>
  <c r="B4885" i="17"/>
  <c r="B4886" i="17"/>
  <c r="B4887" i="17"/>
  <c r="B4888" i="17"/>
  <c r="B4889" i="17"/>
  <c r="B4890" i="17"/>
  <c r="B4891" i="17"/>
  <c r="B4892" i="17"/>
  <c r="B4893" i="17"/>
  <c r="B4894" i="17"/>
  <c r="B4895" i="17"/>
  <c r="B4896" i="17"/>
  <c r="B4897" i="17"/>
  <c r="B4898" i="17"/>
  <c r="B4899" i="17"/>
  <c r="B4900" i="17"/>
  <c r="B4901" i="17"/>
  <c r="B4902" i="17"/>
  <c r="B4903" i="17"/>
  <c r="B4904" i="17"/>
  <c r="B4905" i="17"/>
  <c r="B4906" i="17"/>
  <c r="B4907" i="17"/>
  <c r="B4908" i="17"/>
  <c r="B4909" i="17"/>
  <c r="B4910" i="17"/>
  <c r="B4911" i="17"/>
  <c r="B4912" i="17"/>
  <c r="B4913" i="17"/>
  <c r="B4914" i="17"/>
  <c r="B4915" i="17"/>
  <c r="B4916" i="17"/>
  <c r="B4917" i="17"/>
  <c r="B4918" i="17"/>
  <c r="B4919" i="17"/>
  <c r="B4920" i="17"/>
  <c r="B4921" i="17"/>
  <c r="B4922" i="17"/>
  <c r="B4923" i="17"/>
  <c r="B4924" i="17"/>
  <c r="B4925" i="17"/>
  <c r="B4926" i="17"/>
  <c r="B4927" i="17"/>
  <c r="B4928" i="17"/>
  <c r="B4929" i="17"/>
  <c r="B4930" i="17"/>
  <c r="B4931" i="17"/>
  <c r="B4932" i="17"/>
  <c r="B4933" i="17"/>
  <c r="B4934" i="17"/>
  <c r="B4935" i="17"/>
  <c r="B4936" i="17"/>
  <c r="B4937" i="17"/>
  <c r="B4938" i="17"/>
  <c r="B4939" i="17"/>
  <c r="B4940" i="17"/>
  <c r="B4941" i="17"/>
  <c r="B4942" i="17"/>
  <c r="B4943" i="17"/>
  <c r="B4944" i="17"/>
  <c r="B4945" i="17"/>
  <c r="B4946" i="17"/>
  <c r="B4947" i="17"/>
  <c r="B4948" i="17"/>
  <c r="B4949" i="17"/>
  <c r="B4950" i="17"/>
  <c r="B4951" i="17"/>
  <c r="B4952" i="17"/>
  <c r="B4953" i="17"/>
  <c r="B4954" i="17"/>
  <c r="B4955" i="17"/>
  <c r="B4956" i="17"/>
  <c r="B4957" i="17"/>
  <c r="B4958" i="17"/>
  <c r="B4959" i="17"/>
  <c r="B4960" i="17"/>
  <c r="B4961" i="17"/>
  <c r="B4962" i="17"/>
  <c r="B4963" i="17"/>
  <c r="B4964" i="17"/>
  <c r="B4965" i="17"/>
  <c r="B4966" i="17"/>
  <c r="B4967" i="17"/>
  <c r="B4968" i="17"/>
  <c r="B4969" i="17"/>
  <c r="B4970" i="17"/>
  <c r="B4971" i="17"/>
  <c r="B4972" i="17"/>
  <c r="B4973" i="17"/>
  <c r="B4974" i="17"/>
  <c r="B4975" i="17"/>
  <c r="B4976" i="17"/>
  <c r="B4977" i="17"/>
  <c r="B4978" i="17"/>
  <c r="B4979" i="17"/>
  <c r="B4980" i="17"/>
  <c r="B4981" i="17"/>
  <c r="B4982" i="17"/>
  <c r="B4983" i="17"/>
  <c r="B4984" i="17"/>
  <c r="B4985" i="17"/>
  <c r="B4986" i="17"/>
  <c r="B4987" i="17"/>
  <c r="B4988" i="17"/>
  <c r="B4989" i="17"/>
  <c r="B4990" i="17"/>
  <c r="B4991" i="17"/>
  <c r="B4992" i="17"/>
  <c r="B4993" i="17"/>
  <c r="B4994" i="17"/>
  <c r="B4995" i="17"/>
  <c r="B4996" i="17"/>
  <c r="B4997" i="17"/>
  <c r="B4998" i="17"/>
  <c r="B4999" i="17"/>
  <c r="B5000" i="17"/>
  <c r="B5001" i="17"/>
  <c r="B5002" i="17"/>
  <c r="B5003" i="17"/>
  <c r="B5004" i="17"/>
  <c r="B5005" i="17"/>
  <c r="B5006" i="17"/>
  <c r="B5007" i="17"/>
  <c r="B5008" i="17"/>
  <c r="B5009" i="17"/>
  <c r="B5010" i="17"/>
  <c r="B5011" i="17"/>
  <c r="B5012" i="17"/>
  <c r="B5013" i="17"/>
  <c r="B5014" i="17"/>
  <c r="B5015" i="17"/>
  <c r="B5016" i="17"/>
  <c r="B5017" i="17"/>
  <c r="B5018" i="17"/>
  <c r="B5019" i="17"/>
  <c r="B5020" i="17"/>
  <c r="B5021" i="17"/>
  <c r="B5022" i="17"/>
  <c r="B5023" i="17"/>
  <c r="B5024" i="17"/>
  <c r="B5025" i="17"/>
  <c r="B5026" i="17"/>
  <c r="B5027" i="17"/>
  <c r="B5028" i="17"/>
  <c r="B5029" i="17"/>
  <c r="B5030" i="17"/>
  <c r="B5031" i="17"/>
  <c r="B5032" i="17"/>
  <c r="B5033" i="17"/>
  <c r="B5034" i="17"/>
  <c r="B5035" i="17"/>
  <c r="B5036" i="17"/>
  <c r="B5037" i="17"/>
  <c r="B5038" i="17"/>
  <c r="B5039" i="17"/>
  <c r="B5040" i="17"/>
  <c r="B5041" i="17"/>
  <c r="B5042" i="17"/>
  <c r="B5043" i="17"/>
  <c r="B5044" i="17"/>
  <c r="B5045" i="17"/>
  <c r="B5046" i="17"/>
  <c r="B5047" i="17"/>
  <c r="B5048" i="17"/>
  <c r="B5049" i="17"/>
  <c r="B5050" i="17"/>
  <c r="B5051" i="17"/>
  <c r="B5052" i="17"/>
  <c r="B5053" i="17"/>
  <c r="B5054" i="17"/>
  <c r="B5055" i="17"/>
  <c r="B5056" i="17"/>
  <c r="B5057" i="17"/>
  <c r="B5058" i="17"/>
  <c r="B5059" i="17"/>
  <c r="B5060" i="17"/>
  <c r="B5061" i="17"/>
  <c r="B5062" i="17"/>
  <c r="B5063" i="17"/>
  <c r="B5064" i="17"/>
  <c r="B5065" i="17"/>
  <c r="B5066" i="17"/>
  <c r="B5067" i="17"/>
  <c r="B5068" i="17"/>
  <c r="B5069" i="17"/>
  <c r="B5070" i="17"/>
  <c r="B5071" i="17"/>
  <c r="B5072" i="17"/>
  <c r="B5073" i="17"/>
  <c r="B5074" i="17"/>
  <c r="B5075" i="17"/>
  <c r="B5076" i="17"/>
  <c r="B5077" i="17"/>
  <c r="B5078" i="17"/>
  <c r="B5079" i="17"/>
  <c r="B5080" i="17"/>
  <c r="B5081" i="17"/>
  <c r="B5082" i="17"/>
  <c r="B5083" i="17"/>
  <c r="B5084" i="17"/>
  <c r="B5085" i="17"/>
  <c r="B5086" i="17"/>
  <c r="B5087" i="17"/>
  <c r="B5088" i="17"/>
  <c r="B5089" i="17"/>
  <c r="B5090" i="17"/>
  <c r="B5091" i="17"/>
  <c r="B5092" i="17"/>
  <c r="B5093" i="17"/>
  <c r="B5094" i="17"/>
  <c r="B5095" i="17"/>
  <c r="B5096" i="17"/>
  <c r="B5097" i="17"/>
  <c r="B5098" i="17"/>
  <c r="B5099" i="17"/>
  <c r="B5100" i="17"/>
  <c r="B5101" i="17"/>
  <c r="B5102" i="17"/>
  <c r="B5103" i="17"/>
  <c r="B5104" i="17"/>
  <c r="B5105" i="17"/>
  <c r="B5106" i="17"/>
  <c r="B5107" i="17"/>
  <c r="B5108" i="17"/>
  <c r="B5109" i="17"/>
  <c r="B5110" i="17"/>
  <c r="B5111" i="17"/>
  <c r="B5112" i="17"/>
  <c r="B5113" i="17"/>
  <c r="B5114" i="17"/>
  <c r="B5115" i="17"/>
  <c r="B5116" i="17"/>
  <c r="B5117" i="17"/>
  <c r="B5118" i="17"/>
  <c r="B5119" i="17"/>
  <c r="B5120" i="17"/>
  <c r="B5121" i="17"/>
  <c r="B5122" i="17"/>
  <c r="B5123" i="17"/>
  <c r="B5124" i="17"/>
  <c r="B5125" i="17"/>
  <c r="B5126" i="17"/>
  <c r="B5127" i="17"/>
  <c r="B5128" i="17"/>
  <c r="B5129" i="17"/>
  <c r="B5130" i="17"/>
  <c r="B5131" i="17"/>
  <c r="B5132" i="17"/>
  <c r="B5133" i="17"/>
  <c r="B5134" i="17"/>
  <c r="B5135" i="17"/>
  <c r="B5136" i="17"/>
  <c r="B5137" i="17"/>
  <c r="B5138" i="17"/>
  <c r="B5139" i="17"/>
  <c r="B5140" i="17"/>
  <c r="B5141" i="17"/>
  <c r="B5142" i="17"/>
  <c r="B5143" i="17"/>
  <c r="B5144" i="17"/>
  <c r="B5145" i="17"/>
  <c r="B5146" i="17"/>
  <c r="B5147" i="17"/>
  <c r="B5148" i="17"/>
  <c r="B5149" i="17"/>
  <c r="B5150" i="17"/>
  <c r="B5151" i="17"/>
  <c r="B5152" i="17"/>
  <c r="B5153" i="17"/>
  <c r="B5154" i="17"/>
  <c r="B5155" i="17"/>
  <c r="B5156" i="17"/>
  <c r="B5157" i="17"/>
  <c r="B5158" i="17"/>
  <c r="B5159" i="17"/>
  <c r="B5160" i="17"/>
  <c r="B5161" i="17"/>
  <c r="B5162" i="17"/>
  <c r="B5163" i="17"/>
  <c r="B5164" i="17"/>
  <c r="B5165" i="17"/>
  <c r="B5166" i="17"/>
  <c r="B5167" i="17"/>
  <c r="B5168" i="17"/>
  <c r="B5169" i="17"/>
  <c r="B5170" i="17"/>
  <c r="B5171" i="17"/>
  <c r="B5172" i="17"/>
  <c r="B5173" i="17"/>
  <c r="B5174" i="17"/>
  <c r="B5175" i="17"/>
  <c r="B5176" i="17"/>
  <c r="B5177" i="17"/>
  <c r="B5178" i="17"/>
  <c r="B5179" i="17"/>
  <c r="B5180" i="17"/>
  <c r="B5181" i="17"/>
  <c r="B5182" i="17"/>
  <c r="B5183" i="17"/>
  <c r="B5184" i="17"/>
  <c r="B5185" i="17"/>
  <c r="B5186" i="17"/>
  <c r="B5187" i="17"/>
  <c r="B5188" i="17"/>
  <c r="B5189" i="17"/>
  <c r="B5190" i="17"/>
  <c r="B5191" i="17"/>
  <c r="B5192" i="17"/>
  <c r="B5193" i="17"/>
  <c r="B5194" i="17"/>
  <c r="B5195" i="17"/>
  <c r="B5196" i="17"/>
  <c r="B5197" i="17"/>
  <c r="B5198" i="17"/>
  <c r="B5199" i="17"/>
  <c r="B5200" i="17"/>
  <c r="B5201" i="17"/>
  <c r="B5202" i="17"/>
  <c r="B5203" i="17"/>
  <c r="B5204" i="17"/>
  <c r="B5205" i="17"/>
  <c r="B5206" i="17"/>
  <c r="B5207" i="17"/>
  <c r="B5208" i="17"/>
  <c r="B5209" i="17"/>
  <c r="B5210" i="17"/>
  <c r="B5211" i="17"/>
  <c r="B5212" i="17"/>
  <c r="B5213" i="17"/>
  <c r="B5214" i="17"/>
  <c r="B5215" i="17"/>
  <c r="B5216" i="17"/>
  <c r="B5217" i="17"/>
  <c r="B5218" i="17"/>
  <c r="B5219" i="17"/>
  <c r="B5220" i="17"/>
  <c r="B5221" i="17"/>
  <c r="B5222" i="17"/>
  <c r="B5223" i="17"/>
  <c r="B5224" i="17"/>
  <c r="B5225" i="17"/>
  <c r="B5226" i="17"/>
  <c r="B5227" i="17"/>
  <c r="B5228" i="17"/>
  <c r="B5229" i="17"/>
  <c r="B5230" i="17"/>
  <c r="B5231" i="17"/>
  <c r="B5232" i="17"/>
  <c r="B5233" i="17"/>
  <c r="B5234" i="17"/>
  <c r="B5235" i="17"/>
  <c r="B5236" i="17"/>
  <c r="B5237" i="17"/>
  <c r="B5238" i="17"/>
  <c r="B5239" i="17"/>
  <c r="B5240" i="17"/>
  <c r="B5241" i="17"/>
  <c r="B5242" i="17"/>
  <c r="B5243" i="17"/>
  <c r="B5244" i="17"/>
  <c r="B5245" i="17"/>
  <c r="B5246" i="17"/>
  <c r="B5247" i="17"/>
  <c r="B5248" i="17"/>
  <c r="B5249" i="17"/>
  <c r="B5250" i="17"/>
  <c r="B5251" i="17"/>
  <c r="B5252" i="17"/>
  <c r="B5253" i="17"/>
  <c r="B5254" i="17"/>
  <c r="B5255" i="17"/>
  <c r="B5256" i="17"/>
  <c r="B5257" i="17"/>
  <c r="B5258" i="17"/>
  <c r="B5259" i="17"/>
  <c r="B5260" i="17"/>
  <c r="B5261" i="17"/>
  <c r="B5262" i="17"/>
  <c r="B5263" i="17"/>
  <c r="B5264" i="17"/>
  <c r="B5265" i="17"/>
  <c r="B5266" i="17"/>
  <c r="B5267" i="17"/>
  <c r="B5268" i="17"/>
  <c r="B5269" i="17"/>
  <c r="B5270" i="17"/>
  <c r="B5271" i="17"/>
  <c r="B5272" i="17"/>
  <c r="B5273" i="17"/>
  <c r="B5274" i="17"/>
  <c r="B5275" i="17"/>
  <c r="B5276" i="17"/>
  <c r="B5277" i="17"/>
  <c r="B5278" i="17"/>
  <c r="B5279" i="17"/>
  <c r="B5280" i="17"/>
  <c r="B5281" i="17"/>
  <c r="B5282" i="17"/>
  <c r="B5283" i="17"/>
  <c r="B5284" i="17"/>
  <c r="B5285" i="17"/>
  <c r="B5286" i="17"/>
  <c r="B5287" i="17"/>
  <c r="B5288" i="17"/>
  <c r="B5289" i="17"/>
  <c r="B5290" i="17"/>
  <c r="B5291" i="17"/>
  <c r="B5292" i="17"/>
  <c r="B5293" i="17"/>
  <c r="B5294" i="17"/>
  <c r="B5295" i="17"/>
  <c r="B5296" i="17"/>
  <c r="B5297" i="17"/>
  <c r="B5298" i="17"/>
  <c r="B5299" i="17"/>
  <c r="B5300" i="17"/>
  <c r="B5301" i="17"/>
  <c r="B5302" i="17"/>
  <c r="B5303" i="17"/>
  <c r="B5304" i="17"/>
  <c r="B5305" i="17"/>
  <c r="B5306" i="17"/>
  <c r="B5307" i="17"/>
  <c r="B5308" i="17"/>
  <c r="B5309" i="17"/>
  <c r="B5310" i="17"/>
  <c r="B5311" i="17"/>
  <c r="B5312" i="17"/>
  <c r="B5313" i="17"/>
  <c r="B5314" i="17"/>
  <c r="B5315" i="17"/>
  <c r="B5316" i="17"/>
  <c r="B5317" i="17"/>
  <c r="B5318" i="17"/>
  <c r="B5319" i="17"/>
  <c r="B5320" i="17"/>
  <c r="B5321" i="17"/>
  <c r="B5322" i="17"/>
  <c r="B5323" i="17"/>
  <c r="B5324" i="17"/>
  <c r="B5325" i="17"/>
  <c r="B5326" i="17"/>
  <c r="B5327" i="17"/>
  <c r="B5328" i="17"/>
  <c r="B5329" i="17"/>
  <c r="B5330" i="17"/>
  <c r="B5331" i="17"/>
  <c r="B5332" i="17"/>
  <c r="B5333" i="17"/>
  <c r="B5334" i="17"/>
  <c r="B5335" i="17"/>
  <c r="B5336" i="17"/>
  <c r="B5337" i="17"/>
  <c r="B5338" i="17"/>
  <c r="B5339" i="17"/>
  <c r="B5340" i="17"/>
  <c r="B5341" i="17"/>
  <c r="B5342" i="17"/>
  <c r="B5343" i="17"/>
  <c r="B5344" i="17"/>
  <c r="B5345" i="17"/>
  <c r="B5346" i="17"/>
  <c r="B5347" i="17"/>
  <c r="B5348" i="17"/>
  <c r="B5349" i="17"/>
  <c r="B5350" i="17"/>
  <c r="B5351" i="17"/>
  <c r="B5352" i="17"/>
  <c r="B5353" i="17"/>
  <c r="B5354" i="17"/>
  <c r="B5355" i="17"/>
  <c r="B5356" i="17"/>
  <c r="B5357" i="17"/>
  <c r="B5358" i="17"/>
  <c r="B5359" i="17"/>
  <c r="B5360" i="17"/>
  <c r="B5361" i="17"/>
  <c r="B5362" i="17"/>
  <c r="B5363" i="17"/>
  <c r="B5364" i="17"/>
  <c r="B5365" i="17"/>
  <c r="B5366" i="17"/>
  <c r="B5367" i="17"/>
  <c r="B5368" i="17"/>
  <c r="B5369" i="17"/>
  <c r="B5370" i="17"/>
  <c r="B5371" i="17"/>
  <c r="B5372" i="17"/>
  <c r="B5373" i="17"/>
  <c r="B5374" i="17"/>
  <c r="B5375" i="17"/>
  <c r="B5376" i="17"/>
  <c r="B5377" i="17"/>
  <c r="B5378" i="17"/>
  <c r="B5379" i="17"/>
  <c r="B5380" i="17"/>
  <c r="B5381" i="17"/>
  <c r="B5382" i="17"/>
  <c r="B5383" i="17"/>
  <c r="B5384" i="17"/>
  <c r="B5385" i="17"/>
  <c r="B5386" i="17"/>
  <c r="B5387" i="17"/>
  <c r="B5388" i="17"/>
  <c r="B5389" i="17"/>
  <c r="B5390" i="17"/>
  <c r="B5391" i="17"/>
  <c r="B5392" i="17"/>
  <c r="B5393" i="17"/>
  <c r="B5394" i="17"/>
  <c r="B5395" i="17"/>
  <c r="B5396" i="17"/>
  <c r="B5397" i="17"/>
  <c r="B5398" i="17"/>
  <c r="B5399" i="17"/>
  <c r="B5400" i="17"/>
  <c r="B5401" i="17"/>
  <c r="B5402" i="17"/>
  <c r="B5403" i="17"/>
  <c r="B5404" i="17"/>
  <c r="B5405" i="17"/>
  <c r="B5406" i="17"/>
  <c r="B5407" i="17"/>
  <c r="B5408" i="17"/>
  <c r="B5409" i="17"/>
  <c r="B5410" i="17"/>
  <c r="B5411" i="17"/>
  <c r="B5412" i="17"/>
  <c r="B5413" i="17"/>
  <c r="B5414" i="17"/>
  <c r="B5415" i="17"/>
  <c r="B5416" i="17"/>
  <c r="B5417" i="17"/>
  <c r="B5418" i="17"/>
  <c r="B5419" i="17"/>
  <c r="B5420" i="17"/>
  <c r="B5421" i="17"/>
  <c r="B5422" i="17"/>
  <c r="B5423" i="17"/>
  <c r="B5424" i="17"/>
  <c r="B5425" i="17"/>
  <c r="B5426" i="17"/>
  <c r="B5427" i="17"/>
  <c r="B5428" i="17"/>
  <c r="B5429" i="17"/>
  <c r="B5430" i="17"/>
  <c r="B5431" i="17"/>
  <c r="B5432" i="17"/>
  <c r="B5433" i="17"/>
  <c r="B5434" i="17"/>
  <c r="B5435" i="17"/>
  <c r="B5436" i="17"/>
  <c r="B5437" i="17"/>
  <c r="B5438" i="17"/>
  <c r="B5439" i="17"/>
  <c r="B5440" i="17"/>
  <c r="B5441" i="17"/>
  <c r="B5442" i="17"/>
  <c r="B5443" i="17"/>
  <c r="B5444" i="17"/>
  <c r="B5445" i="17"/>
  <c r="B5446" i="17"/>
  <c r="B5447" i="17"/>
  <c r="B5448" i="17"/>
  <c r="B5449" i="17"/>
  <c r="B5450" i="17"/>
  <c r="B5451" i="17"/>
  <c r="B5452" i="17"/>
  <c r="B5453" i="17"/>
  <c r="B5454" i="17"/>
  <c r="B5455" i="17"/>
  <c r="B5456" i="17"/>
  <c r="B5457" i="17"/>
  <c r="B5458" i="17"/>
  <c r="B5459" i="17"/>
  <c r="B5460" i="17"/>
  <c r="B5461" i="17"/>
  <c r="B5462" i="17"/>
  <c r="B5463" i="17"/>
  <c r="B5464" i="17"/>
  <c r="B5465" i="17"/>
  <c r="B5466" i="17"/>
  <c r="B5467" i="17"/>
  <c r="B5468" i="17"/>
  <c r="B5469" i="17"/>
  <c r="B5470" i="17"/>
  <c r="B5471" i="17"/>
  <c r="B5472" i="17"/>
  <c r="B5473" i="17"/>
  <c r="B5474" i="17"/>
  <c r="B5475" i="17"/>
  <c r="B5476" i="17"/>
  <c r="B5477" i="17"/>
  <c r="B5478" i="17"/>
  <c r="B5479" i="17"/>
  <c r="B5480" i="17"/>
  <c r="B5481" i="17"/>
  <c r="B5482" i="17"/>
  <c r="B5483" i="17"/>
  <c r="B5484" i="17"/>
  <c r="B5485" i="17"/>
  <c r="B5486" i="17"/>
  <c r="B5487" i="17"/>
  <c r="B5488" i="17"/>
  <c r="B5489" i="17"/>
  <c r="B5490" i="17"/>
  <c r="B5491" i="17"/>
  <c r="B5492" i="17"/>
  <c r="B5493" i="17"/>
  <c r="B5494" i="17"/>
  <c r="B5495" i="17"/>
  <c r="B5496" i="17"/>
  <c r="B5497" i="17"/>
  <c r="B5498" i="17"/>
  <c r="B5499" i="17"/>
  <c r="B5500" i="17"/>
  <c r="B5501" i="17"/>
  <c r="B5502" i="17"/>
  <c r="B5503" i="17"/>
  <c r="B5504" i="17"/>
  <c r="B5505" i="17"/>
  <c r="B5506" i="17"/>
  <c r="B5507" i="17"/>
  <c r="B5508" i="17"/>
  <c r="B5509" i="17"/>
  <c r="B5510" i="17"/>
  <c r="B5511" i="17"/>
  <c r="B5512" i="17"/>
  <c r="B5513" i="17"/>
  <c r="B5514" i="17"/>
  <c r="B5515" i="17"/>
  <c r="B5516" i="17"/>
  <c r="B5517" i="17"/>
  <c r="B5518" i="17"/>
  <c r="B5519" i="17"/>
  <c r="B5520" i="17"/>
  <c r="B5521" i="17"/>
  <c r="B5522" i="17"/>
  <c r="B5523" i="17"/>
  <c r="B5524" i="17"/>
  <c r="B5525" i="17"/>
  <c r="B5526" i="17"/>
  <c r="B5527" i="17"/>
  <c r="B5528" i="17"/>
  <c r="B5529" i="17"/>
  <c r="B5530" i="17"/>
  <c r="B5531" i="17"/>
  <c r="B5532" i="17"/>
  <c r="B5533" i="17"/>
  <c r="B5534" i="17"/>
  <c r="B5535" i="17"/>
  <c r="B5536" i="17"/>
  <c r="B5537" i="17"/>
  <c r="B5538" i="17"/>
  <c r="B5539" i="17"/>
  <c r="B5540" i="17"/>
  <c r="B5541" i="17"/>
  <c r="B5542" i="17"/>
  <c r="B5543" i="17"/>
  <c r="B5544" i="17"/>
  <c r="B5545" i="17"/>
  <c r="B5546" i="17"/>
  <c r="B5547" i="17"/>
  <c r="B5548" i="17"/>
  <c r="B5549" i="17"/>
  <c r="B5550" i="17"/>
  <c r="B5551" i="17"/>
  <c r="B5552" i="17"/>
  <c r="B5553" i="17"/>
  <c r="B5554" i="17"/>
  <c r="B5555" i="17"/>
  <c r="B5556" i="17"/>
  <c r="B5557" i="17"/>
  <c r="B5558" i="17"/>
  <c r="B5559" i="17"/>
  <c r="B5560" i="17"/>
  <c r="B5561" i="17"/>
  <c r="B5562" i="17"/>
  <c r="B5563" i="17"/>
  <c r="B5564" i="17"/>
  <c r="B5565" i="17"/>
  <c r="B5566" i="17"/>
  <c r="B5567" i="17"/>
  <c r="B5568" i="17"/>
  <c r="B5569" i="17"/>
  <c r="B5570" i="17"/>
  <c r="B5571" i="17"/>
  <c r="B5572" i="17"/>
  <c r="B5573" i="17"/>
  <c r="B5574" i="17"/>
  <c r="B5575" i="17"/>
  <c r="B5576" i="17"/>
  <c r="B5577" i="17"/>
  <c r="B5578" i="17"/>
  <c r="B5579" i="17"/>
  <c r="B5580" i="17"/>
  <c r="B5581" i="17"/>
  <c r="B5582" i="17"/>
  <c r="B5583" i="17"/>
  <c r="B5584" i="17"/>
  <c r="B5585" i="17"/>
  <c r="B5586" i="17"/>
  <c r="B5587" i="17"/>
  <c r="B5588" i="17"/>
  <c r="B5589" i="17"/>
  <c r="B5590" i="17"/>
  <c r="B5591" i="17"/>
  <c r="B5592" i="17"/>
  <c r="B5593" i="17"/>
  <c r="B5594" i="17"/>
  <c r="B5595" i="17"/>
  <c r="B5596" i="17"/>
  <c r="B5597" i="17"/>
  <c r="B5598" i="17"/>
  <c r="B5599" i="17"/>
  <c r="B5600" i="17"/>
  <c r="B5601" i="17"/>
  <c r="B5602" i="17"/>
  <c r="B5603" i="17"/>
  <c r="B5604" i="17"/>
  <c r="B5605" i="17"/>
  <c r="B5606" i="17"/>
  <c r="B5607" i="17"/>
  <c r="B5608" i="17"/>
  <c r="B5609" i="17"/>
  <c r="B5610" i="17"/>
  <c r="B5611" i="17"/>
  <c r="B5612" i="17"/>
  <c r="B5613" i="17"/>
  <c r="B5614" i="17"/>
  <c r="B5615" i="17"/>
  <c r="B5616" i="17"/>
  <c r="B5617" i="17"/>
  <c r="B5618" i="17"/>
  <c r="B5619" i="17"/>
  <c r="B5620" i="17"/>
  <c r="B5621" i="17"/>
  <c r="B5622" i="17"/>
  <c r="B5623" i="17"/>
  <c r="B5624" i="17"/>
  <c r="B5625" i="17"/>
  <c r="B5626" i="17"/>
  <c r="B5627" i="17"/>
  <c r="B5628" i="17"/>
  <c r="B5629" i="17"/>
  <c r="B5630" i="17"/>
  <c r="B5631" i="17"/>
  <c r="B5632" i="17"/>
  <c r="B5633" i="17"/>
  <c r="B5634" i="17"/>
  <c r="B5635" i="17"/>
  <c r="B5636" i="17"/>
  <c r="B5637" i="17"/>
  <c r="B5638" i="17"/>
  <c r="B5639" i="17"/>
  <c r="B5640" i="17"/>
  <c r="B5641" i="17"/>
  <c r="B5642" i="17"/>
  <c r="B5643" i="17"/>
  <c r="B5644" i="17"/>
  <c r="B5645" i="17"/>
  <c r="B5646" i="17"/>
  <c r="B5647" i="17"/>
  <c r="B5648" i="17"/>
  <c r="B5649" i="17"/>
  <c r="B5650" i="17"/>
  <c r="B5651" i="17"/>
  <c r="B5652" i="17"/>
  <c r="B5653" i="17"/>
  <c r="B5654" i="17"/>
  <c r="B5655" i="17"/>
  <c r="B5656" i="17"/>
  <c r="B5657" i="17"/>
  <c r="B5658" i="17"/>
  <c r="B5659" i="17"/>
  <c r="B5660" i="17"/>
  <c r="B5661" i="17"/>
  <c r="B5662" i="17"/>
  <c r="B5663" i="17"/>
  <c r="B5664" i="17"/>
  <c r="B5665" i="17"/>
  <c r="B5666" i="17"/>
  <c r="B5667" i="17"/>
  <c r="B5668" i="17"/>
  <c r="B5669" i="17"/>
  <c r="B5670" i="17"/>
  <c r="B5671" i="17"/>
  <c r="B5672" i="17"/>
  <c r="B5673" i="17"/>
  <c r="B5674" i="17"/>
  <c r="B5675" i="17"/>
  <c r="B5676" i="17"/>
  <c r="B5677" i="17"/>
  <c r="B5678" i="17"/>
  <c r="B5679" i="17"/>
  <c r="B5680" i="17"/>
  <c r="B5681" i="17"/>
  <c r="B5682" i="17"/>
  <c r="B5683" i="17"/>
  <c r="B5684" i="17"/>
  <c r="B5685" i="17"/>
  <c r="B5686" i="17"/>
  <c r="B5687" i="17"/>
  <c r="B5688" i="17"/>
  <c r="B5689" i="17"/>
  <c r="B5690" i="17"/>
  <c r="B5691" i="17"/>
  <c r="B5692" i="17"/>
  <c r="B5693" i="17"/>
  <c r="B5694" i="17"/>
  <c r="B5695" i="17"/>
  <c r="B5696" i="17"/>
  <c r="B5697" i="17"/>
  <c r="B5698" i="17"/>
  <c r="B5699" i="17"/>
  <c r="B5700" i="17"/>
  <c r="B5701" i="17"/>
  <c r="B5702" i="17"/>
  <c r="B5703" i="17"/>
  <c r="B5704" i="17"/>
  <c r="B5705" i="17"/>
  <c r="B5706" i="17"/>
  <c r="B5707" i="17"/>
  <c r="B5708" i="17"/>
  <c r="B5709" i="17"/>
  <c r="B5710" i="17"/>
  <c r="B5711" i="17"/>
  <c r="B5712" i="17"/>
  <c r="B5713" i="17"/>
  <c r="B5714" i="17"/>
  <c r="B5715" i="17"/>
  <c r="B5716" i="17"/>
  <c r="B5717" i="17"/>
  <c r="B5718" i="17"/>
  <c r="B5719" i="17"/>
  <c r="B5720" i="17"/>
  <c r="B5721" i="17"/>
  <c r="B5722" i="17"/>
  <c r="B5723" i="17"/>
  <c r="B5724" i="17"/>
  <c r="B5725" i="17"/>
  <c r="B5726" i="17"/>
  <c r="B5727" i="17"/>
  <c r="B5728" i="17"/>
  <c r="B5729" i="17"/>
  <c r="B5730" i="17"/>
  <c r="B5731" i="17"/>
  <c r="B5732" i="17"/>
  <c r="B5733" i="17"/>
  <c r="B5734" i="17"/>
  <c r="B5735" i="17"/>
  <c r="B5736" i="17"/>
  <c r="B5737" i="17"/>
  <c r="B5738" i="17"/>
  <c r="B5739" i="17"/>
  <c r="B5740" i="17"/>
  <c r="B5741" i="17"/>
  <c r="B5742" i="17"/>
  <c r="B5743" i="17"/>
  <c r="B5744" i="17"/>
  <c r="B5745" i="17"/>
  <c r="B5746" i="17"/>
  <c r="B5747" i="17"/>
  <c r="B5748" i="17"/>
  <c r="B5749" i="17"/>
  <c r="B5750" i="17"/>
  <c r="B5751" i="17"/>
  <c r="B5752" i="17"/>
  <c r="B5753" i="17"/>
  <c r="B5754" i="17"/>
  <c r="B5755" i="17"/>
  <c r="B5756" i="17"/>
  <c r="B5757" i="17"/>
  <c r="B5758" i="17"/>
  <c r="B5759" i="17"/>
  <c r="B5760" i="17"/>
  <c r="B5761" i="17"/>
  <c r="B5762" i="17"/>
  <c r="B5763" i="17"/>
  <c r="B5764" i="17"/>
  <c r="B5765" i="17"/>
  <c r="B5766" i="17"/>
  <c r="B5767" i="17"/>
  <c r="B5768" i="17"/>
  <c r="B5769" i="17"/>
  <c r="B5770" i="17"/>
  <c r="B5771" i="17"/>
  <c r="B5772" i="17"/>
  <c r="B5773" i="17"/>
  <c r="B5774" i="17"/>
  <c r="B5775" i="17"/>
  <c r="B5776" i="17"/>
  <c r="B5777" i="17"/>
  <c r="B5778" i="17"/>
  <c r="B5779" i="17"/>
  <c r="B5780" i="17"/>
  <c r="B5781" i="17"/>
  <c r="B5782" i="17"/>
  <c r="B5783" i="17"/>
  <c r="B5784" i="17"/>
  <c r="B5785" i="17"/>
  <c r="B5786" i="17"/>
  <c r="B5787" i="17"/>
  <c r="B5788" i="17"/>
  <c r="B5789" i="17"/>
  <c r="B5790" i="17"/>
  <c r="B5791" i="17"/>
  <c r="B5792" i="17"/>
  <c r="B5793" i="17"/>
  <c r="B5794" i="17"/>
  <c r="B5795" i="17"/>
  <c r="B5796" i="17"/>
  <c r="B5797" i="17"/>
  <c r="B5798" i="17"/>
  <c r="B5799" i="17"/>
  <c r="B5800" i="17"/>
  <c r="B5801" i="17"/>
  <c r="B5802" i="17"/>
  <c r="B5803" i="17"/>
  <c r="B5804" i="17"/>
  <c r="B5805" i="17"/>
  <c r="B5806" i="17"/>
  <c r="B5807" i="17"/>
  <c r="B5808" i="17"/>
  <c r="B5809" i="17"/>
  <c r="B5810" i="17"/>
  <c r="B5811" i="17"/>
  <c r="B5812" i="17"/>
  <c r="B5813" i="17"/>
  <c r="B5814" i="17"/>
  <c r="B5815" i="17"/>
  <c r="B5816" i="17"/>
  <c r="B5817" i="17"/>
  <c r="B5818" i="17"/>
  <c r="B5819" i="17"/>
  <c r="B5820" i="17"/>
  <c r="B5821" i="17"/>
  <c r="B5822" i="17"/>
  <c r="B5823" i="17"/>
  <c r="B5824" i="17"/>
  <c r="B5825" i="17"/>
  <c r="B5826" i="17"/>
  <c r="B5827" i="17"/>
  <c r="B5828" i="17"/>
  <c r="B5829" i="17"/>
  <c r="B5830" i="17"/>
  <c r="B5831" i="17"/>
  <c r="B5832" i="17"/>
  <c r="B5833" i="17"/>
  <c r="B5834" i="17"/>
  <c r="B5835" i="17"/>
  <c r="B5836" i="17"/>
  <c r="B5837" i="17"/>
  <c r="B5838" i="17"/>
  <c r="B5839" i="17"/>
  <c r="B5840" i="17"/>
  <c r="B5841" i="17"/>
  <c r="B5842" i="17"/>
  <c r="B5843" i="17"/>
  <c r="B5844" i="17"/>
  <c r="B5845" i="17"/>
  <c r="B5846" i="17"/>
  <c r="B5847" i="17"/>
  <c r="B5848" i="17"/>
  <c r="B5849" i="17"/>
  <c r="B5850" i="17"/>
  <c r="B5851" i="17"/>
  <c r="B5852" i="17"/>
  <c r="B5853" i="17"/>
  <c r="B5854" i="17"/>
  <c r="B5855" i="17"/>
  <c r="B5856" i="17"/>
  <c r="B5857" i="17"/>
  <c r="B5858" i="17"/>
  <c r="B5859" i="17"/>
  <c r="B5860" i="17"/>
  <c r="B5861" i="17"/>
  <c r="B5862" i="17"/>
  <c r="B5863" i="17"/>
  <c r="B5864" i="17"/>
  <c r="B5865" i="17"/>
  <c r="B5866" i="17"/>
  <c r="B5867" i="17"/>
  <c r="B5868" i="17"/>
  <c r="B5869" i="17"/>
  <c r="B5870" i="17"/>
  <c r="B5871" i="17"/>
  <c r="B5872" i="17"/>
  <c r="B5873" i="17"/>
  <c r="B5874" i="17"/>
  <c r="B5875" i="17"/>
  <c r="B5876" i="17"/>
  <c r="B5877" i="17"/>
  <c r="B5878" i="17"/>
  <c r="B5879" i="17"/>
  <c r="B5880" i="17"/>
  <c r="B5881" i="17"/>
  <c r="B5882" i="17"/>
  <c r="B5883" i="17"/>
  <c r="B5884" i="17"/>
  <c r="B5885" i="17"/>
  <c r="B5886" i="17"/>
  <c r="B5887" i="17"/>
  <c r="B5888" i="17"/>
  <c r="B5889" i="17"/>
  <c r="B5890" i="17"/>
  <c r="B5891" i="17"/>
  <c r="B5892" i="17"/>
  <c r="B5893" i="17"/>
  <c r="B5894" i="17"/>
  <c r="B5895" i="17"/>
  <c r="B5896" i="17"/>
  <c r="B5897" i="17"/>
  <c r="B5898" i="17"/>
  <c r="B5899" i="17"/>
  <c r="B5900" i="17"/>
  <c r="B5901" i="17"/>
  <c r="B5902" i="17"/>
  <c r="B5903" i="17"/>
  <c r="B5904" i="17"/>
  <c r="B5905" i="17"/>
  <c r="B5906" i="17"/>
  <c r="B5907" i="17"/>
  <c r="B5908" i="17"/>
  <c r="B5909" i="17"/>
  <c r="B5910" i="17"/>
  <c r="B5911" i="17"/>
  <c r="B5912" i="17"/>
  <c r="B5913" i="17"/>
  <c r="B5914" i="17"/>
  <c r="B5915" i="17"/>
  <c r="B5916" i="17"/>
  <c r="B5917" i="17"/>
  <c r="B5918" i="17"/>
  <c r="B5919" i="17"/>
  <c r="B5920" i="17"/>
  <c r="B5921" i="17"/>
  <c r="B5922" i="17"/>
  <c r="B5923" i="17"/>
  <c r="B5924" i="17"/>
  <c r="B5925" i="17"/>
  <c r="B5926" i="17"/>
  <c r="B5927" i="17"/>
  <c r="B5928" i="17"/>
  <c r="B5929" i="17"/>
  <c r="B5930" i="17"/>
  <c r="B5931" i="17"/>
  <c r="B5932" i="17"/>
  <c r="B5933" i="17"/>
  <c r="B5934" i="17"/>
  <c r="B5935" i="17"/>
  <c r="B5936" i="17"/>
  <c r="B5937" i="17"/>
  <c r="B5938" i="17"/>
  <c r="B5939" i="17"/>
  <c r="B5940" i="17"/>
  <c r="B5941" i="17"/>
  <c r="B5942" i="17"/>
  <c r="B5943" i="17"/>
  <c r="B5944" i="17"/>
  <c r="B5945" i="17"/>
  <c r="B5946" i="17"/>
  <c r="B5947" i="17"/>
  <c r="B5948" i="17"/>
  <c r="B5949" i="17"/>
  <c r="B5950" i="17"/>
  <c r="B5951" i="17"/>
  <c r="B5952" i="17"/>
  <c r="B5953" i="17"/>
  <c r="B5954" i="17"/>
  <c r="B5955" i="17"/>
  <c r="B5956" i="17"/>
  <c r="B5957" i="17"/>
  <c r="B5958" i="17"/>
  <c r="B5959" i="17"/>
  <c r="B5960" i="17"/>
  <c r="B5961" i="17"/>
  <c r="B5962" i="17"/>
  <c r="B5963" i="17"/>
  <c r="B5964" i="17"/>
  <c r="B5965" i="17"/>
  <c r="B5966" i="17"/>
  <c r="B5967" i="17"/>
  <c r="B5968" i="17"/>
  <c r="B5969" i="17"/>
  <c r="B5970" i="17"/>
  <c r="B5971" i="17"/>
  <c r="B5972" i="17"/>
  <c r="B5973" i="17"/>
  <c r="B5974" i="17"/>
  <c r="B5975" i="17"/>
  <c r="B5976" i="17"/>
  <c r="B5977" i="17"/>
  <c r="B5978" i="17"/>
  <c r="B5979" i="17"/>
  <c r="B5980" i="17"/>
  <c r="B5981" i="17"/>
  <c r="B5982" i="17"/>
  <c r="B5983" i="17"/>
  <c r="B5984" i="17"/>
  <c r="B5985" i="17"/>
  <c r="B5986" i="17"/>
  <c r="B5987" i="17"/>
  <c r="B5988" i="17"/>
  <c r="B5989" i="17"/>
  <c r="B5990" i="17"/>
  <c r="B5991" i="17"/>
  <c r="B5992" i="17"/>
  <c r="B5993" i="17"/>
  <c r="B5994" i="17"/>
  <c r="B5995" i="17"/>
  <c r="B5996" i="17"/>
  <c r="B5997" i="17"/>
  <c r="B5998" i="17"/>
  <c r="B5999" i="17"/>
  <c r="B6000" i="17"/>
  <c r="B6001" i="17"/>
  <c r="B6002" i="17"/>
  <c r="B6003" i="17"/>
  <c r="B6004" i="17"/>
  <c r="B6005" i="17"/>
  <c r="B6006" i="17"/>
  <c r="B6007" i="17"/>
  <c r="B6008" i="17"/>
  <c r="B6009" i="17"/>
  <c r="B6010" i="17"/>
  <c r="B6011" i="17"/>
  <c r="B6012" i="17"/>
  <c r="B6013" i="17"/>
  <c r="B6014" i="17"/>
  <c r="B6015" i="17"/>
  <c r="B6016" i="17"/>
  <c r="B6017" i="17"/>
  <c r="B6018" i="17"/>
  <c r="B6019" i="17"/>
  <c r="B6020" i="17"/>
  <c r="B6021" i="17"/>
  <c r="B6022" i="17"/>
  <c r="B6023" i="17"/>
  <c r="B6024" i="17"/>
  <c r="B6025" i="17"/>
  <c r="B6026" i="17"/>
  <c r="B6027" i="17"/>
  <c r="B6028" i="17"/>
  <c r="B6029" i="17"/>
  <c r="B6030" i="17"/>
  <c r="B6031" i="17"/>
  <c r="B6032" i="17"/>
  <c r="B6033" i="17"/>
  <c r="B6034" i="17"/>
  <c r="B6035" i="17"/>
  <c r="B6036" i="17"/>
  <c r="B6037" i="17"/>
  <c r="B6038" i="17"/>
  <c r="B6039" i="17"/>
  <c r="B6040" i="17"/>
  <c r="B6041" i="17"/>
  <c r="B6042" i="17"/>
  <c r="B6043" i="17"/>
  <c r="B6044" i="17"/>
  <c r="B6045" i="17"/>
  <c r="B6046" i="17"/>
  <c r="B6047" i="17"/>
  <c r="B6048" i="17"/>
  <c r="B6049" i="17"/>
  <c r="B6050" i="17"/>
  <c r="B6051" i="17"/>
  <c r="B6052" i="17"/>
  <c r="B6053" i="17"/>
  <c r="B6054" i="17"/>
  <c r="B6055" i="17"/>
  <c r="B6056" i="17"/>
  <c r="B6057" i="17"/>
  <c r="B6058" i="17"/>
  <c r="B6059" i="17"/>
  <c r="B6060" i="17"/>
  <c r="B6061" i="17"/>
  <c r="B6062" i="17"/>
  <c r="B6063" i="17"/>
  <c r="B6064" i="17"/>
  <c r="B6065" i="17"/>
  <c r="B6066" i="17"/>
  <c r="B6067" i="17"/>
  <c r="B6068" i="17"/>
  <c r="B6069" i="17"/>
  <c r="B6070" i="17"/>
  <c r="B6071" i="17"/>
  <c r="B6072" i="17"/>
  <c r="B6073" i="17"/>
  <c r="B6074" i="17"/>
  <c r="B6075" i="17"/>
  <c r="B6076" i="17"/>
  <c r="B6077" i="17"/>
  <c r="B6078" i="17"/>
  <c r="B6079" i="17"/>
  <c r="B6080" i="17"/>
  <c r="B6081" i="17"/>
  <c r="B6082" i="17"/>
  <c r="B6083" i="17"/>
  <c r="B6084" i="17"/>
  <c r="B6085" i="17"/>
  <c r="B6086" i="17"/>
  <c r="B6087" i="17"/>
  <c r="B6088" i="17"/>
  <c r="B6089" i="17"/>
  <c r="B6090" i="17"/>
  <c r="B6091" i="17"/>
  <c r="B6092" i="17"/>
  <c r="B6093" i="17"/>
  <c r="B6094" i="17"/>
  <c r="B6095" i="17"/>
  <c r="B6096" i="17"/>
  <c r="B6097" i="17"/>
  <c r="B6098" i="17"/>
  <c r="B6099" i="17"/>
  <c r="B6100" i="17"/>
  <c r="B6101" i="17"/>
  <c r="B6102" i="17"/>
  <c r="B6103" i="17"/>
  <c r="B6104" i="17"/>
  <c r="B6105" i="17"/>
  <c r="B6106" i="17"/>
  <c r="B6107" i="17"/>
  <c r="B6108" i="17"/>
  <c r="B6109" i="17"/>
  <c r="B6110" i="17"/>
  <c r="B6111" i="17"/>
  <c r="B6112" i="17"/>
  <c r="B6113" i="17"/>
  <c r="B6114" i="17"/>
  <c r="B6115" i="17"/>
  <c r="B6116" i="17"/>
  <c r="B6117" i="17"/>
  <c r="B6118" i="17"/>
  <c r="B6119" i="17"/>
  <c r="B6120" i="17"/>
  <c r="B6121" i="17"/>
  <c r="B6122" i="17"/>
  <c r="B6123" i="17"/>
  <c r="B6124" i="17"/>
  <c r="B6125" i="17"/>
  <c r="B6126" i="17"/>
  <c r="B6127" i="17"/>
  <c r="B6128" i="17"/>
  <c r="B6129" i="17"/>
  <c r="B6130" i="17"/>
  <c r="B6131" i="17"/>
  <c r="B6132" i="17"/>
  <c r="B6133" i="17"/>
  <c r="B6134" i="17"/>
  <c r="B6135" i="17"/>
  <c r="B6136" i="17"/>
  <c r="B6137" i="17"/>
  <c r="B6138" i="17"/>
  <c r="B6139" i="17"/>
  <c r="B6140" i="17"/>
  <c r="B6141" i="17"/>
  <c r="B6142" i="17"/>
  <c r="B6143" i="17"/>
  <c r="B6144" i="17"/>
  <c r="B6145" i="17"/>
  <c r="B6146" i="17"/>
  <c r="B6147" i="17"/>
  <c r="B6148" i="17"/>
  <c r="B6149" i="17"/>
  <c r="B6150" i="17"/>
  <c r="B6151" i="17"/>
  <c r="B6152" i="17"/>
  <c r="B6153" i="17"/>
  <c r="B6154" i="17"/>
  <c r="B6155" i="17"/>
  <c r="B6156" i="17"/>
  <c r="B6157" i="17"/>
  <c r="B6158" i="17"/>
  <c r="B6159" i="17"/>
  <c r="B6160" i="17"/>
  <c r="B6161" i="17"/>
  <c r="B6162" i="17"/>
  <c r="B6163" i="17"/>
  <c r="B6164" i="17"/>
  <c r="B6165" i="17"/>
  <c r="B6166" i="17"/>
  <c r="B6167" i="17"/>
  <c r="B6168" i="17"/>
  <c r="B6169" i="17"/>
  <c r="B6170" i="17"/>
  <c r="B6171" i="17"/>
  <c r="B6172" i="17"/>
  <c r="B6173" i="17"/>
  <c r="B6174" i="17"/>
  <c r="B6175" i="17"/>
  <c r="B6176" i="17"/>
  <c r="B6177" i="17"/>
  <c r="B6178" i="17"/>
  <c r="B6179" i="17"/>
  <c r="B6180" i="17"/>
  <c r="B6181" i="17"/>
  <c r="B6182" i="17"/>
  <c r="B6183" i="17"/>
  <c r="B6184" i="17"/>
  <c r="B6185" i="17"/>
  <c r="B6186" i="17"/>
  <c r="B6187" i="17"/>
  <c r="B6188" i="17"/>
  <c r="B6189" i="17"/>
  <c r="B6190" i="17"/>
  <c r="B6191" i="17"/>
  <c r="B6192" i="17"/>
  <c r="B6193" i="17"/>
  <c r="B6194" i="17"/>
  <c r="B6195" i="17"/>
  <c r="B6196" i="17"/>
  <c r="B6197" i="17"/>
  <c r="B6198" i="17"/>
  <c r="B6199" i="17"/>
  <c r="B6200" i="17"/>
  <c r="B6201" i="17"/>
  <c r="B6202" i="17"/>
  <c r="B6203" i="17"/>
  <c r="B6204" i="17"/>
  <c r="B6205" i="17"/>
  <c r="B6206" i="17"/>
  <c r="B6207" i="17"/>
  <c r="B6208" i="17"/>
  <c r="B6209" i="17"/>
  <c r="B6210" i="17"/>
  <c r="B6211" i="17"/>
  <c r="B6212" i="17"/>
  <c r="B6213" i="17"/>
  <c r="B6214" i="17"/>
  <c r="B6215" i="17"/>
  <c r="B6216" i="17"/>
  <c r="B6217" i="17"/>
  <c r="B6218" i="17"/>
  <c r="B6219" i="17"/>
  <c r="B6220" i="17"/>
  <c r="B6221" i="17"/>
  <c r="B6222" i="17"/>
  <c r="B6223" i="17"/>
  <c r="B6224" i="17"/>
  <c r="B6225" i="17"/>
  <c r="B6226" i="17"/>
  <c r="B6227" i="17"/>
  <c r="B6228" i="17"/>
  <c r="B6229" i="17"/>
  <c r="B6230" i="17"/>
  <c r="B6231" i="17"/>
  <c r="B6232" i="17"/>
  <c r="B6233" i="17"/>
  <c r="B6234" i="17"/>
  <c r="B6235" i="17"/>
  <c r="B6236" i="17"/>
  <c r="B6237" i="17"/>
  <c r="B6238" i="17"/>
  <c r="B6239" i="17"/>
  <c r="B6240" i="17"/>
  <c r="B6241" i="17"/>
  <c r="B6242" i="17"/>
  <c r="B6243" i="17"/>
  <c r="B6244" i="17"/>
  <c r="B6245" i="17"/>
  <c r="B6246" i="17"/>
  <c r="B6247" i="17"/>
  <c r="B6248" i="17"/>
  <c r="B6249" i="17"/>
  <c r="B6250" i="17"/>
  <c r="B6251" i="17"/>
  <c r="B6252" i="17"/>
  <c r="B6253" i="17"/>
  <c r="B6254" i="17"/>
  <c r="B6255" i="17"/>
  <c r="B6256" i="17"/>
  <c r="B6257" i="17"/>
  <c r="B6258" i="17"/>
  <c r="B6259" i="17"/>
  <c r="B6260" i="17"/>
  <c r="B6261" i="17"/>
  <c r="B6262" i="17"/>
  <c r="B6263" i="17"/>
  <c r="B6264" i="17"/>
  <c r="B6265" i="17"/>
  <c r="B6266" i="17"/>
  <c r="B6267" i="17"/>
  <c r="B6268" i="17"/>
  <c r="B6269" i="17"/>
  <c r="B6270" i="17"/>
  <c r="B6271" i="17"/>
  <c r="B6272" i="17"/>
  <c r="B6273" i="17"/>
  <c r="B6274" i="17"/>
  <c r="B6275" i="17"/>
  <c r="B6276" i="17"/>
  <c r="B6277" i="17"/>
  <c r="B6278" i="17"/>
  <c r="B6279" i="17"/>
  <c r="B6280" i="17"/>
  <c r="B6281" i="17"/>
  <c r="B6282" i="17"/>
  <c r="B6283" i="17"/>
  <c r="B6284" i="17"/>
  <c r="B6285" i="17"/>
  <c r="B6286" i="17"/>
  <c r="B6287" i="17"/>
  <c r="B6288" i="17"/>
  <c r="B6289" i="17"/>
  <c r="B6290" i="17"/>
  <c r="B6291" i="17"/>
  <c r="B6292" i="17"/>
  <c r="B6293" i="17"/>
  <c r="B6294" i="17"/>
  <c r="B6295" i="17"/>
  <c r="B6296" i="17"/>
  <c r="B6297" i="17"/>
  <c r="B6298" i="17"/>
  <c r="B6299" i="17"/>
  <c r="B6300" i="17"/>
  <c r="B6301" i="17"/>
  <c r="B6302" i="17"/>
  <c r="B6303" i="17"/>
  <c r="B6304" i="17"/>
  <c r="B6305" i="17"/>
  <c r="B6306" i="17"/>
  <c r="B6307" i="17"/>
  <c r="B6308" i="17"/>
  <c r="B6309" i="17"/>
  <c r="B6310" i="17"/>
  <c r="B6311" i="17"/>
  <c r="B6312" i="17"/>
  <c r="B6313" i="17"/>
  <c r="B6314" i="17"/>
  <c r="B6315" i="17"/>
  <c r="B6316" i="17"/>
  <c r="B6317" i="17"/>
  <c r="B6318" i="17"/>
  <c r="B6319" i="17"/>
  <c r="B6320" i="17"/>
  <c r="B6321" i="17"/>
  <c r="B6322" i="17"/>
  <c r="B6323" i="17"/>
  <c r="B6324" i="17"/>
  <c r="B6325" i="17"/>
  <c r="B6326" i="17"/>
  <c r="B6327" i="17"/>
  <c r="B6328" i="17"/>
  <c r="B6329" i="17"/>
  <c r="B6330" i="17"/>
  <c r="B6331" i="17"/>
  <c r="B6332" i="17"/>
  <c r="B6333" i="17"/>
  <c r="B6334" i="17"/>
  <c r="B6335" i="17"/>
  <c r="B6336" i="17"/>
  <c r="B6337" i="17"/>
  <c r="B6338" i="17"/>
  <c r="B6339" i="17"/>
  <c r="B6340" i="17"/>
  <c r="B6341" i="17"/>
  <c r="B6342" i="17"/>
  <c r="B6343" i="17"/>
  <c r="B6344" i="17"/>
  <c r="B6345" i="17"/>
  <c r="B6346" i="17"/>
  <c r="B6347" i="17"/>
  <c r="B6348" i="17"/>
  <c r="B6349" i="17"/>
  <c r="B6350" i="17"/>
  <c r="B6351" i="17"/>
  <c r="B6352" i="17"/>
  <c r="B6353" i="17"/>
  <c r="B6354" i="17"/>
  <c r="B6355" i="17"/>
  <c r="B6356" i="17"/>
  <c r="B6357" i="17"/>
  <c r="B6358" i="17"/>
  <c r="B6359" i="17"/>
  <c r="B6360" i="17"/>
  <c r="B6361" i="17"/>
  <c r="B6362" i="17"/>
  <c r="B6363" i="17"/>
  <c r="B6364" i="17"/>
  <c r="B6365" i="17"/>
  <c r="B6366" i="17"/>
  <c r="B6367" i="17"/>
  <c r="B6368" i="17"/>
  <c r="B6369" i="17"/>
  <c r="B6370" i="17"/>
  <c r="B6371" i="17"/>
  <c r="B6372" i="17"/>
  <c r="B6373" i="17"/>
  <c r="B6374" i="17"/>
  <c r="B6375" i="17"/>
  <c r="B6376" i="17"/>
  <c r="B6377" i="17"/>
  <c r="B6378" i="17"/>
  <c r="B6379" i="17"/>
  <c r="B6380" i="17"/>
  <c r="B6381" i="17"/>
  <c r="B6382" i="17"/>
  <c r="B6383" i="17"/>
  <c r="B6384" i="17"/>
  <c r="B6385" i="17"/>
  <c r="B6386" i="17"/>
  <c r="B6387" i="17"/>
  <c r="B6388" i="17"/>
  <c r="B6389" i="17"/>
  <c r="B6390" i="17"/>
  <c r="B6391" i="17"/>
  <c r="B6392" i="17"/>
  <c r="B6393" i="17"/>
  <c r="B6394" i="17"/>
  <c r="B6395" i="17"/>
  <c r="B6396" i="17"/>
  <c r="B6397" i="17"/>
  <c r="B6398" i="17"/>
  <c r="B6399" i="17"/>
  <c r="B6400" i="17"/>
  <c r="B6401" i="17"/>
  <c r="B6402" i="17"/>
  <c r="B6403" i="17"/>
  <c r="B6404" i="17"/>
  <c r="B6405" i="17"/>
  <c r="B6406" i="17"/>
  <c r="B6407" i="17"/>
  <c r="B6408" i="17"/>
  <c r="B6409" i="17"/>
  <c r="B6410" i="17"/>
  <c r="B6411" i="17"/>
  <c r="B6412" i="17"/>
  <c r="B6413" i="17"/>
  <c r="B6414" i="17"/>
  <c r="B6415" i="17"/>
  <c r="B6416" i="17"/>
  <c r="B6417" i="17"/>
  <c r="B6418" i="17"/>
  <c r="B6419" i="17"/>
  <c r="B6420" i="17"/>
  <c r="B6421" i="17"/>
  <c r="B6422" i="17"/>
  <c r="B6423" i="17"/>
  <c r="B6424" i="17"/>
  <c r="B6425" i="17"/>
  <c r="B6426" i="17"/>
  <c r="B6427" i="17"/>
  <c r="B6428" i="17"/>
  <c r="B6429" i="17"/>
  <c r="B6430" i="17"/>
  <c r="B6431" i="17"/>
  <c r="B6432" i="17"/>
  <c r="B6433" i="17"/>
  <c r="B6434" i="17"/>
  <c r="B6435" i="17"/>
  <c r="B6436" i="17"/>
  <c r="B6437" i="17"/>
  <c r="B6438" i="17"/>
  <c r="B6439" i="17"/>
  <c r="B6440" i="17"/>
  <c r="B6441" i="17"/>
  <c r="B6442" i="17"/>
  <c r="B6443" i="17"/>
  <c r="B6444" i="17"/>
  <c r="B6445" i="17"/>
  <c r="B6446" i="17"/>
  <c r="B6447" i="17"/>
  <c r="B6448" i="17"/>
  <c r="B6449" i="17"/>
  <c r="B6450" i="17"/>
  <c r="B6451" i="17"/>
  <c r="B6452" i="17"/>
  <c r="B6453" i="17"/>
  <c r="B6454" i="17"/>
  <c r="B6455" i="17"/>
  <c r="B6456" i="17"/>
  <c r="B6457" i="17"/>
  <c r="B6458" i="17"/>
  <c r="B6459" i="17"/>
  <c r="B6460" i="17"/>
  <c r="B6461" i="17"/>
  <c r="B6462" i="17"/>
  <c r="B6463" i="17"/>
  <c r="B6464" i="17"/>
  <c r="B6465" i="17"/>
  <c r="B6466" i="17"/>
  <c r="B6467" i="17"/>
  <c r="B6468" i="17"/>
  <c r="B6469" i="17"/>
  <c r="B6470" i="17"/>
  <c r="B6471" i="17"/>
  <c r="B6472" i="17"/>
  <c r="B6473" i="17"/>
  <c r="B6474" i="17"/>
  <c r="B6475" i="17"/>
  <c r="B6476" i="17"/>
  <c r="B6477" i="17"/>
  <c r="B6478" i="17"/>
  <c r="B6479" i="17"/>
  <c r="B6480" i="17"/>
  <c r="B6481" i="17"/>
  <c r="B6482" i="17"/>
  <c r="B6483" i="17"/>
  <c r="B6484" i="17"/>
  <c r="B6485" i="17"/>
  <c r="B6486" i="17"/>
  <c r="B6487" i="17"/>
  <c r="B6488" i="17"/>
  <c r="B6489" i="17"/>
  <c r="B6490" i="17"/>
  <c r="B6491" i="17"/>
  <c r="B6492" i="17"/>
  <c r="B6493" i="17"/>
  <c r="B6494" i="17"/>
  <c r="B6495" i="17"/>
  <c r="B6496" i="17"/>
  <c r="B6497" i="17"/>
  <c r="B6498" i="17"/>
  <c r="B6499" i="17"/>
  <c r="B6500" i="17"/>
  <c r="B6501" i="17"/>
  <c r="B6502" i="17"/>
  <c r="B6503" i="17"/>
  <c r="B6504" i="17"/>
  <c r="B6505" i="17"/>
  <c r="B6506" i="17"/>
  <c r="B6507" i="17"/>
  <c r="B6508" i="17"/>
  <c r="B6509" i="17"/>
  <c r="B6510" i="17"/>
  <c r="B6511" i="17"/>
  <c r="B6512" i="17"/>
  <c r="B6513" i="17"/>
  <c r="B6514" i="17"/>
  <c r="B6515" i="17"/>
  <c r="B6516" i="17"/>
  <c r="B6517" i="17"/>
  <c r="B6518" i="17"/>
  <c r="B6519" i="17"/>
  <c r="B6520" i="17"/>
  <c r="B6521" i="17"/>
  <c r="B6522" i="17"/>
  <c r="B6523" i="17"/>
  <c r="B6524" i="17"/>
  <c r="B6525" i="17"/>
  <c r="B6526" i="17"/>
  <c r="B6527" i="17"/>
  <c r="B6528" i="17"/>
  <c r="B6529" i="17"/>
  <c r="B6530" i="17"/>
  <c r="B6531" i="17"/>
  <c r="B6532" i="17"/>
  <c r="B6533" i="17"/>
  <c r="B6534" i="17"/>
  <c r="B6535" i="17"/>
  <c r="B6536" i="17"/>
  <c r="B6537" i="17"/>
  <c r="B6538" i="17"/>
  <c r="B6539" i="17"/>
  <c r="B6540" i="17"/>
  <c r="B6541" i="17"/>
  <c r="B6542" i="17"/>
  <c r="B6543" i="17"/>
  <c r="B6544" i="17"/>
  <c r="B6545" i="17"/>
  <c r="B6546" i="17"/>
  <c r="B6547" i="17"/>
  <c r="B6548" i="17"/>
  <c r="B6549" i="17"/>
  <c r="B6550" i="17"/>
  <c r="B6551" i="17"/>
  <c r="B6552" i="17"/>
  <c r="B6553" i="17"/>
  <c r="B6554" i="17"/>
  <c r="B6555" i="17"/>
  <c r="B6556" i="17"/>
  <c r="B6557" i="17"/>
  <c r="B6558" i="17"/>
  <c r="B6559" i="17"/>
  <c r="B6560" i="17"/>
  <c r="B6561" i="17"/>
  <c r="B6562" i="17"/>
  <c r="B6563" i="17"/>
  <c r="B6564" i="17"/>
  <c r="B6565" i="17"/>
  <c r="B6566" i="17"/>
  <c r="B6567" i="17"/>
  <c r="B6568" i="17"/>
  <c r="B6569" i="17"/>
  <c r="B6570" i="17"/>
  <c r="B6571" i="17"/>
  <c r="B6572" i="17"/>
  <c r="B6573" i="17"/>
  <c r="B6574" i="17"/>
  <c r="B6575" i="17"/>
  <c r="B6576" i="17"/>
  <c r="B6577" i="17"/>
  <c r="B6578" i="17"/>
  <c r="B6579" i="17"/>
  <c r="B6580" i="17"/>
  <c r="B6581" i="17"/>
  <c r="B6582" i="17"/>
  <c r="B6583" i="17"/>
  <c r="B6584" i="17"/>
  <c r="B6585" i="17"/>
  <c r="B6586" i="17"/>
  <c r="B6587" i="17"/>
  <c r="B6588" i="17"/>
  <c r="B6589" i="17"/>
  <c r="B6590" i="17"/>
  <c r="B6591" i="17"/>
  <c r="B6592" i="17"/>
  <c r="B6593" i="17"/>
  <c r="B6594" i="17"/>
  <c r="B6595" i="17"/>
  <c r="B6596" i="17"/>
  <c r="B6597" i="17"/>
  <c r="B6598" i="17"/>
  <c r="B6599" i="17"/>
  <c r="B6600" i="17"/>
  <c r="B6601" i="17"/>
  <c r="B6602" i="17"/>
  <c r="B6603" i="17"/>
  <c r="B6604" i="17"/>
  <c r="B6605" i="17"/>
  <c r="B6606" i="17"/>
  <c r="B6607" i="17"/>
  <c r="B6608" i="17"/>
  <c r="B6609" i="17"/>
  <c r="B6610" i="17"/>
  <c r="B6611" i="17"/>
  <c r="B6612" i="17"/>
  <c r="B6613" i="17"/>
  <c r="B6614" i="17"/>
  <c r="B6615" i="17"/>
  <c r="B6616" i="17"/>
  <c r="B6617" i="17"/>
  <c r="B6618" i="17"/>
  <c r="B6619" i="17"/>
  <c r="B6620" i="17"/>
  <c r="B6621" i="17"/>
  <c r="B6622" i="17"/>
  <c r="B6623" i="17"/>
  <c r="B6624" i="17"/>
  <c r="B6625" i="17"/>
  <c r="B6626" i="17"/>
  <c r="B6627" i="17"/>
  <c r="B6628" i="17"/>
  <c r="B6629" i="17"/>
  <c r="B6630" i="17"/>
  <c r="B6631" i="17"/>
  <c r="B6632" i="17"/>
  <c r="B6633" i="17"/>
  <c r="B6634" i="17"/>
  <c r="B6635" i="17"/>
  <c r="B6636" i="17"/>
  <c r="B6637" i="17"/>
  <c r="B6638" i="17"/>
  <c r="B6639" i="17"/>
  <c r="B6640" i="17"/>
  <c r="B6641" i="17"/>
  <c r="B6642" i="17"/>
  <c r="B6643" i="17"/>
  <c r="B6644" i="17"/>
  <c r="B6645" i="17"/>
  <c r="B6646" i="17"/>
  <c r="B6647" i="17"/>
  <c r="B6648" i="17"/>
  <c r="B6649" i="17"/>
  <c r="B6650" i="17"/>
  <c r="B6651" i="17"/>
  <c r="B6652" i="17"/>
  <c r="B6653" i="17"/>
  <c r="B6654" i="17"/>
  <c r="B6655" i="17"/>
  <c r="B6656" i="17"/>
  <c r="B6657" i="17"/>
  <c r="B6658" i="17"/>
  <c r="B6659" i="17"/>
  <c r="B6660" i="17"/>
  <c r="B6661" i="17"/>
  <c r="B6662" i="17"/>
  <c r="B6663" i="17"/>
  <c r="B6664" i="17"/>
  <c r="B6665" i="17"/>
  <c r="B6666" i="17"/>
  <c r="B6667" i="17"/>
  <c r="B6668" i="17"/>
  <c r="B6669" i="17"/>
  <c r="B6670" i="17"/>
  <c r="B6671" i="17"/>
  <c r="B6672" i="17"/>
  <c r="B6673" i="17"/>
  <c r="B6674" i="17"/>
  <c r="B6675" i="17"/>
  <c r="B6676" i="17"/>
  <c r="B6677" i="17"/>
  <c r="B6678" i="17"/>
  <c r="B6679" i="17"/>
  <c r="B6680" i="17"/>
  <c r="B6681" i="17"/>
  <c r="B6682" i="17"/>
  <c r="B6683" i="17"/>
  <c r="B6684" i="17"/>
  <c r="B6685" i="17"/>
  <c r="B6686" i="17"/>
  <c r="B6687" i="17"/>
  <c r="B6688" i="17"/>
  <c r="B6689" i="17"/>
  <c r="B6690" i="17"/>
  <c r="B6691" i="17"/>
  <c r="B6692" i="17"/>
  <c r="B6693" i="17"/>
  <c r="B6694" i="17"/>
  <c r="B6695" i="17"/>
  <c r="B6696" i="17"/>
  <c r="B6697" i="17"/>
  <c r="B6698" i="17"/>
  <c r="B6699" i="17"/>
  <c r="B6700" i="17"/>
  <c r="B6701" i="17"/>
  <c r="B6702" i="17"/>
  <c r="B6703" i="17"/>
  <c r="B6704" i="17"/>
  <c r="B6705" i="17"/>
  <c r="B6706" i="17"/>
  <c r="B6707" i="17"/>
  <c r="B6708" i="17"/>
  <c r="B6709" i="17"/>
  <c r="B6710" i="17"/>
  <c r="B6711" i="17"/>
  <c r="B6712" i="17"/>
  <c r="B6713" i="17"/>
  <c r="B6714" i="17"/>
  <c r="B6715" i="17"/>
  <c r="B6716" i="17"/>
  <c r="B6717" i="17"/>
  <c r="B6718" i="17"/>
  <c r="B6719" i="17"/>
  <c r="B6720" i="17"/>
  <c r="B6721" i="17"/>
  <c r="B6722" i="17"/>
  <c r="B6723" i="17"/>
  <c r="B6724" i="17"/>
  <c r="B6725" i="17"/>
  <c r="B6726" i="17"/>
  <c r="B6727" i="17"/>
  <c r="B6728" i="17"/>
  <c r="B6729" i="17"/>
  <c r="B6730" i="17"/>
  <c r="B6731" i="17"/>
  <c r="B6732" i="17"/>
  <c r="B6733" i="17"/>
  <c r="B6734" i="17"/>
  <c r="B6735" i="17"/>
  <c r="B6736" i="17"/>
  <c r="B6737" i="17"/>
  <c r="B6738" i="17"/>
  <c r="B6739" i="17"/>
  <c r="B6740" i="17"/>
  <c r="B6741" i="17"/>
  <c r="B6742" i="17"/>
  <c r="B6743" i="17"/>
  <c r="B6744" i="17"/>
  <c r="B6745" i="17"/>
  <c r="B6746" i="17"/>
  <c r="B6747" i="17"/>
  <c r="B6748" i="17"/>
  <c r="B6749" i="17"/>
  <c r="B6750" i="17"/>
  <c r="B6751" i="17"/>
  <c r="B6752" i="17"/>
  <c r="B6753" i="17"/>
  <c r="B6754" i="17"/>
  <c r="B6755" i="17"/>
  <c r="B6756" i="17"/>
  <c r="B6757" i="17"/>
  <c r="B6758" i="17"/>
  <c r="B6759" i="17"/>
  <c r="B6760" i="17"/>
  <c r="B6761" i="17"/>
  <c r="B6762" i="17"/>
  <c r="B6763" i="17"/>
  <c r="B6764" i="17"/>
  <c r="B6765" i="17"/>
  <c r="B6766" i="17"/>
  <c r="B6767" i="17"/>
  <c r="B6768" i="17"/>
  <c r="B6769" i="17"/>
  <c r="B6770" i="17"/>
  <c r="B6771" i="17"/>
  <c r="B6772" i="17"/>
  <c r="B6773" i="17"/>
  <c r="B6774" i="17"/>
  <c r="B6775" i="17"/>
  <c r="B6776" i="17"/>
  <c r="B6777" i="17"/>
  <c r="B6778" i="17"/>
  <c r="B6779" i="17"/>
  <c r="B6780" i="17"/>
  <c r="B6781" i="17"/>
  <c r="B6782" i="17"/>
  <c r="B6783" i="17"/>
  <c r="B6784" i="17"/>
  <c r="B6785" i="17"/>
  <c r="B6786" i="17"/>
  <c r="B6787" i="17"/>
  <c r="B6788" i="17"/>
  <c r="B6789" i="17"/>
  <c r="B6790" i="17"/>
  <c r="B6791" i="17"/>
  <c r="B6792" i="17"/>
  <c r="B6793" i="17"/>
  <c r="B6794" i="17"/>
  <c r="B6795" i="17"/>
  <c r="B6796" i="17"/>
  <c r="B6797" i="17"/>
  <c r="B6798" i="17"/>
  <c r="B6799" i="17"/>
  <c r="B6800" i="17"/>
  <c r="B6801" i="17"/>
  <c r="B6802" i="17"/>
  <c r="B6803" i="17"/>
  <c r="B6804" i="17"/>
  <c r="B6805" i="17"/>
  <c r="B6806" i="17"/>
  <c r="B6807" i="17"/>
  <c r="B6808" i="17"/>
  <c r="B6809" i="17"/>
  <c r="B6810" i="17"/>
  <c r="B6811" i="17"/>
  <c r="B6812" i="17"/>
  <c r="B6813" i="17"/>
  <c r="B6814" i="17"/>
  <c r="B6815" i="17"/>
  <c r="B6816" i="17"/>
  <c r="B6817" i="17"/>
  <c r="B6818" i="17"/>
  <c r="B6819" i="17"/>
  <c r="B6820" i="17"/>
  <c r="B6821" i="17"/>
  <c r="B6822" i="17"/>
  <c r="B6823" i="17"/>
  <c r="B6824" i="17"/>
  <c r="B6825" i="17"/>
  <c r="B6826" i="17"/>
  <c r="B6827" i="17"/>
  <c r="B6828" i="17"/>
  <c r="B6829" i="17"/>
  <c r="B6830" i="17"/>
  <c r="B6831" i="17"/>
  <c r="B6832" i="17"/>
  <c r="B6833" i="17"/>
  <c r="B6834" i="17"/>
  <c r="B6835" i="17"/>
  <c r="B6836" i="17"/>
  <c r="B6837" i="17"/>
  <c r="B6838" i="17"/>
  <c r="B6839" i="17"/>
  <c r="B6840" i="17"/>
  <c r="B6841" i="17"/>
  <c r="B6842" i="17"/>
  <c r="B6843" i="17"/>
  <c r="B6844" i="17"/>
  <c r="B6845" i="17"/>
  <c r="B6846" i="17"/>
  <c r="B6847" i="17"/>
  <c r="B6848" i="17"/>
  <c r="B6849" i="17"/>
  <c r="B6850" i="17"/>
  <c r="B6851" i="17"/>
  <c r="B6852" i="17"/>
  <c r="B6853" i="17"/>
  <c r="B6854" i="17"/>
  <c r="B6855" i="17"/>
  <c r="B6856" i="17"/>
  <c r="B6857" i="17"/>
  <c r="B6858" i="17"/>
  <c r="B6859" i="17"/>
  <c r="B6860" i="17"/>
  <c r="B6861" i="17"/>
  <c r="B6862" i="17"/>
  <c r="B6863" i="17"/>
  <c r="B6864" i="17"/>
  <c r="B6865" i="17"/>
  <c r="B6866" i="17"/>
  <c r="B6867" i="17"/>
  <c r="B6868" i="17"/>
  <c r="B6869" i="17"/>
  <c r="B6870" i="17"/>
  <c r="B6871" i="17"/>
  <c r="B6872" i="17"/>
  <c r="B6873" i="17"/>
  <c r="B6874" i="17"/>
  <c r="B6875" i="17"/>
  <c r="B6876" i="17"/>
  <c r="B6877" i="17"/>
  <c r="B6878" i="17"/>
  <c r="B6879" i="17"/>
  <c r="B6880" i="17"/>
  <c r="B6881" i="17"/>
  <c r="B6882" i="17"/>
  <c r="B6883" i="17"/>
  <c r="B6884" i="17"/>
  <c r="B6885" i="17"/>
  <c r="B6886" i="17"/>
  <c r="B6887" i="17"/>
  <c r="B6888" i="17"/>
  <c r="B6889" i="17"/>
  <c r="B6890" i="17"/>
  <c r="B6891" i="17"/>
  <c r="B6892" i="17"/>
  <c r="B6893" i="17"/>
  <c r="B6894" i="17"/>
  <c r="B6895" i="17"/>
  <c r="B6896" i="17"/>
  <c r="B6897" i="17"/>
  <c r="B6898" i="17"/>
  <c r="B6899" i="17"/>
  <c r="B6900" i="17"/>
  <c r="B6901" i="17"/>
  <c r="B6902" i="17"/>
  <c r="B6903" i="17"/>
  <c r="B6904" i="17"/>
  <c r="B6905" i="17"/>
  <c r="B6906" i="17"/>
  <c r="B6907" i="17"/>
  <c r="B6908" i="17"/>
  <c r="B6909" i="17"/>
  <c r="B6910" i="17"/>
  <c r="B6911" i="17"/>
  <c r="B6912" i="17"/>
  <c r="B6913" i="17"/>
  <c r="B6914" i="17"/>
  <c r="B6915" i="17"/>
  <c r="B6916" i="17"/>
  <c r="B6917" i="17"/>
  <c r="B6918" i="17"/>
  <c r="B6919" i="17"/>
  <c r="B6920" i="17"/>
  <c r="B6921" i="17"/>
  <c r="B6922" i="17"/>
  <c r="B6923" i="17"/>
  <c r="B6924" i="17"/>
  <c r="B6925" i="17"/>
  <c r="B6926" i="17"/>
  <c r="B6927" i="17"/>
  <c r="B6928" i="17"/>
  <c r="B6929" i="17"/>
  <c r="B6930" i="17"/>
  <c r="B6931" i="17"/>
  <c r="B6932" i="17"/>
  <c r="B6933" i="17"/>
  <c r="B6934" i="17"/>
  <c r="B6935" i="17"/>
  <c r="B6936" i="17"/>
  <c r="B6937" i="17"/>
  <c r="B6938" i="17"/>
  <c r="B6939" i="17"/>
  <c r="B6940" i="17"/>
  <c r="B6941" i="17"/>
  <c r="B6942" i="17"/>
  <c r="B6943" i="17"/>
  <c r="B6944" i="17"/>
  <c r="B6945" i="17"/>
  <c r="B6946" i="17"/>
  <c r="B6947" i="17"/>
  <c r="B6948" i="17"/>
  <c r="B6949" i="17"/>
  <c r="B6950" i="17"/>
  <c r="B6951" i="17"/>
  <c r="B6952" i="17"/>
  <c r="B6953" i="17"/>
  <c r="B6954" i="17"/>
  <c r="B6955" i="17"/>
  <c r="B6956" i="17"/>
  <c r="B6957" i="17"/>
  <c r="B6958" i="17"/>
  <c r="B6959" i="17"/>
  <c r="B6960" i="17"/>
  <c r="B6961" i="17"/>
  <c r="B6962" i="17"/>
  <c r="B6963" i="17"/>
  <c r="B6964" i="17"/>
  <c r="B6965" i="17"/>
  <c r="B6966" i="17"/>
  <c r="B6967" i="17"/>
  <c r="B6968" i="17"/>
  <c r="B6969" i="17"/>
  <c r="B6970" i="17"/>
  <c r="B6971" i="17"/>
  <c r="B6972" i="17"/>
  <c r="B6973" i="17"/>
  <c r="B6974" i="17"/>
  <c r="B6975" i="17"/>
  <c r="B6976" i="17"/>
  <c r="B6977" i="17"/>
  <c r="B6978" i="17"/>
  <c r="B6979" i="17"/>
  <c r="B6980" i="17"/>
  <c r="B6981" i="17"/>
  <c r="B6982" i="17"/>
  <c r="B6983" i="17"/>
  <c r="B6984" i="17"/>
  <c r="B6985" i="17"/>
  <c r="B6986" i="17"/>
  <c r="B6987" i="17"/>
  <c r="B6988" i="17"/>
  <c r="B6989" i="17"/>
  <c r="B6990" i="17"/>
  <c r="B6991" i="17"/>
  <c r="B6992" i="17"/>
  <c r="B6993" i="17"/>
  <c r="B6994" i="17"/>
  <c r="B6995" i="17"/>
  <c r="B6996" i="17"/>
  <c r="B6997" i="17"/>
  <c r="B6998" i="17"/>
  <c r="B6999" i="17"/>
  <c r="B7000" i="17"/>
  <c r="B7001" i="17"/>
  <c r="B7002" i="17"/>
  <c r="B7003" i="17"/>
  <c r="B7004" i="17"/>
  <c r="B7005" i="17"/>
  <c r="B7006" i="17"/>
  <c r="B7007" i="17"/>
  <c r="B7008" i="17"/>
  <c r="B7009" i="17"/>
  <c r="B7010" i="17"/>
  <c r="B7011" i="17"/>
  <c r="B7012" i="17"/>
  <c r="B7013" i="17"/>
  <c r="B7014" i="17"/>
  <c r="B7015" i="17"/>
  <c r="B7016" i="17"/>
  <c r="B7017" i="17"/>
  <c r="B7018" i="17"/>
  <c r="B7019" i="17"/>
  <c r="B7020" i="17"/>
  <c r="B7021" i="17"/>
  <c r="B7022" i="17"/>
  <c r="B7023" i="17"/>
  <c r="B7024" i="17"/>
  <c r="B7025" i="17"/>
  <c r="B7026" i="17"/>
  <c r="B7027" i="17"/>
  <c r="B7028" i="17"/>
  <c r="B7029" i="17"/>
  <c r="B7030" i="17"/>
  <c r="B7031" i="17"/>
  <c r="B7032" i="17"/>
  <c r="B7033" i="17"/>
  <c r="B7034" i="17"/>
  <c r="B7035" i="17"/>
  <c r="B7036" i="17"/>
  <c r="B7037" i="17"/>
  <c r="B7038" i="17"/>
  <c r="B7039" i="17"/>
  <c r="B7040" i="17"/>
  <c r="B7041" i="17"/>
  <c r="B7042" i="17"/>
  <c r="B7043" i="17"/>
  <c r="B7044" i="17"/>
  <c r="B7045" i="17"/>
  <c r="B7046" i="17"/>
  <c r="B7047" i="17"/>
  <c r="B7048" i="17"/>
  <c r="B7049" i="17"/>
  <c r="B7050" i="17"/>
  <c r="B7051" i="17"/>
  <c r="B7052" i="17"/>
  <c r="B7053" i="17"/>
  <c r="B7054" i="17"/>
  <c r="B7055" i="17"/>
  <c r="B7056" i="17"/>
  <c r="B7057" i="17"/>
  <c r="B7058" i="17"/>
  <c r="B7059" i="17"/>
  <c r="B7060" i="17"/>
  <c r="B7061" i="17"/>
  <c r="B7062" i="17"/>
  <c r="B7063" i="17"/>
  <c r="B7064" i="17"/>
  <c r="B7065" i="17"/>
  <c r="B7066" i="17"/>
  <c r="B7067" i="17"/>
  <c r="B7068" i="17"/>
  <c r="B7069" i="17"/>
  <c r="B7070" i="17"/>
  <c r="B7071" i="17"/>
  <c r="B7072" i="17"/>
  <c r="B7073" i="17"/>
  <c r="B7074" i="17"/>
  <c r="B7075" i="17"/>
  <c r="B7076" i="17"/>
  <c r="B7077" i="17"/>
  <c r="B7078" i="17"/>
  <c r="B7079" i="17"/>
  <c r="B7080" i="17"/>
  <c r="B7081" i="17"/>
  <c r="B7082" i="17"/>
  <c r="B7083" i="17"/>
  <c r="B7084" i="17"/>
  <c r="B7085" i="17"/>
  <c r="B7086" i="17"/>
  <c r="B7087" i="17"/>
  <c r="B7088" i="17"/>
  <c r="B7089" i="17"/>
  <c r="B7090" i="17"/>
  <c r="B7091" i="17"/>
  <c r="B7092" i="17"/>
  <c r="B7093" i="17"/>
  <c r="B7094" i="17"/>
  <c r="B7095" i="17"/>
  <c r="B7096" i="17"/>
  <c r="B7097" i="17"/>
  <c r="B7098" i="17"/>
  <c r="B7099" i="17"/>
  <c r="B7100" i="17"/>
  <c r="B7101" i="17"/>
  <c r="B7102" i="17"/>
  <c r="B7103" i="17"/>
  <c r="B7104" i="17"/>
  <c r="B7105" i="17"/>
  <c r="B7106" i="17"/>
  <c r="B7107" i="17"/>
  <c r="B7108" i="17"/>
  <c r="B7109" i="17"/>
  <c r="B7110" i="17"/>
  <c r="B7111" i="17"/>
  <c r="B7112" i="17"/>
  <c r="B7113" i="17"/>
  <c r="B7114" i="17"/>
  <c r="B7115" i="17"/>
  <c r="B7116" i="17"/>
  <c r="B7117" i="17"/>
  <c r="B7118" i="17"/>
  <c r="B7119" i="17"/>
  <c r="B7120" i="17"/>
  <c r="B7121" i="17"/>
  <c r="B7122" i="17"/>
  <c r="B7123" i="17"/>
  <c r="B7124" i="17"/>
  <c r="B7125" i="17"/>
  <c r="B7126" i="17"/>
  <c r="B7127" i="17"/>
  <c r="B7128" i="17"/>
  <c r="B7129" i="17"/>
  <c r="B7130" i="17"/>
  <c r="B7131" i="17"/>
  <c r="B7132" i="17"/>
  <c r="B7133" i="17"/>
  <c r="B7134" i="17"/>
  <c r="B7135" i="17"/>
  <c r="B7136" i="17"/>
  <c r="B7137" i="17"/>
  <c r="B7138" i="17"/>
  <c r="B7139" i="17"/>
  <c r="B7140" i="17"/>
  <c r="B7141" i="17"/>
  <c r="B7142" i="17"/>
  <c r="B7143" i="17"/>
  <c r="B7144" i="17"/>
  <c r="B7145" i="17"/>
  <c r="B7146" i="17"/>
  <c r="B7147" i="17"/>
  <c r="B7148" i="17"/>
  <c r="B7149" i="17"/>
  <c r="B7150" i="17"/>
  <c r="B7151" i="17"/>
  <c r="B7152" i="17"/>
  <c r="B7153" i="17"/>
  <c r="B7154" i="17"/>
  <c r="B7155" i="17"/>
  <c r="B7156" i="17"/>
  <c r="B7157" i="17"/>
  <c r="B7158" i="17"/>
  <c r="B7159" i="17"/>
  <c r="B7160" i="17"/>
  <c r="B7161" i="17"/>
  <c r="B7162" i="17"/>
  <c r="B7163" i="17"/>
  <c r="B7164" i="17"/>
  <c r="B7165" i="17"/>
  <c r="B7166" i="17"/>
  <c r="B7167" i="17"/>
  <c r="B7168" i="17"/>
  <c r="B7169" i="17"/>
  <c r="B7170" i="17"/>
  <c r="B7171" i="17"/>
  <c r="B7172" i="17"/>
  <c r="B7173" i="17"/>
  <c r="B7174" i="17"/>
  <c r="B7175" i="17"/>
  <c r="B7176" i="17"/>
  <c r="B7177" i="17"/>
  <c r="B7178" i="17"/>
  <c r="B7179" i="17"/>
  <c r="B7180" i="17"/>
  <c r="B7181" i="17"/>
  <c r="B7182" i="17"/>
  <c r="B7183" i="17"/>
  <c r="B7184" i="17"/>
  <c r="B7185" i="17"/>
  <c r="B7186" i="17"/>
  <c r="B7187" i="17"/>
  <c r="B7188" i="17"/>
  <c r="B7189" i="17"/>
  <c r="B7190" i="17"/>
  <c r="B7191" i="17"/>
  <c r="B7192" i="17"/>
  <c r="B7193" i="17"/>
  <c r="B7194" i="17"/>
  <c r="B7195" i="17"/>
  <c r="B7196" i="17"/>
  <c r="B7197" i="17"/>
  <c r="B7198" i="17"/>
  <c r="B7199" i="17"/>
  <c r="B7200" i="17"/>
  <c r="B7201" i="17"/>
  <c r="B7202" i="17"/>
  <c r="B7203" i="17"/>
  <c r="B7204" i="17"/>
  <c r="B7205" i="17"/>
  <c r="B7206" i="17"/>
  <c r="B7207" i="17"/>
  <c r="B7208" i="17"/>
  <c r="B7209" i="17"/>
  <c r="B7210" i="17"/>
  <c r="B7211" i="17"/>
  <c r="B7212" i="17"/>
  <c r="B7213" i="17"/>
  <c r="B7214" i="17"/>
  <c r="B7215" i="17"/>
  <c r="B7216" i="17"/>
  <c r="B7217" i="17"/>
  <c r="B7218" i="17"/>
  <c r="B7219" i="17"/>
  <c r="B7220" i="17"/>
  <c r="B7221" i="17"/>
  <c r="B7222" i="17"/>
  <c r="B7223" i="17"/>
  <c r="B7224" i="17"/>
  <c r="B7225" i="17"/>
  <c r="B7226" i="17"/>
  <c r="B7227" i="17"/>
  <c r="B7228" i="17"/>
  <c r="B7229" i="17"/>
  <c r="B7230" i="17"/>
  <c r="B7231" i="17"/>
  <c r="B7232" i="17"/>
  <c r="B7233" i="17"/>
  <c r="B7234" i="17"/>
  <c r="B7235" i="17"/>
  <c r="B7236" i="17"/>
  <c r="B7237" i="17"/>
  <c r="B7238" i="17"/>
  <c r="B7239" i="17"/>
  <c r="B7240" i="17"/>
  <c r="B7241" i="17"/>
  <c r="B7242" i="17"/>
  <c r="B7243" i="17"/>
  <c r="B7244" i="17"/>
  <c r="B7245" i="17"/>
  <c r="B7246" i="17"/>
  <c r="B7247" i="17"/>
  <c r="B7248" i="17"/>
  <c r="B7249" i="17"/>
  <c r="B7250" i="17"/>
  <c r="B7251" i="17"/>
  <c r="B7252" i="17"/>
  <c r="B7253" i="17"/>
  <c r="B7254" i="17"/>
  <c r="B7255" i="17"/>
  <c r="B7256" i="17"/>
  <c r="B7257" i="17"/>
  <c r="B7258" i="17"/>
  <c r="B7259" i="17"/>
  <c r="B7260" i="17"/>
  <c r="B7261" i="17"/>
  <c r="B7262" i="17"/>
  <c r="B7263" i="17"/>
  <c r="B7264" i="17"/>
  <c r="B7265" i="17"/>
  <c r="B7266" i="17"/>
  <c r="B7267" i="17"/>
  <c r="B7268" i="17"/>
  <c r="B7269" i="17"/>
  <c r="B7270" i="17"/>
  <c r="B7271" i="17"/>
  <c r="B7272" i="17"/>
  <c r="B7273" i="17"/>
  <c r="B7274" i="17"/>
  <c r="B7275" i="17"/>
  <c r="B7276" i="17"/>
  <c r="B7277" i="17"/>
  <c r="B7278" i="17"/>
  <c r="B7279" i="17"/>
  <c r="B7280" i="17"/>
  <c r="B7281" i="17"/>
  <c r="B7282" i="17"/>
  <c r="B7283" i="17"/>
  <c r="B7284" i="17"/>
  <c r="B7285" i="17"/>
  <c r="B7286" i="17"/>
  <c r="B7287" i="17"/>
  <c r="B7288" i="17"/>
  <c r="B7289" i="17"/>
  <c r="B7290" i="17"/>
  <c r="B7291" i="17"/>
  <c r="B7292" i="17"/>
  <c r="B7293" i="17"/>
  <c r="B7294" i="17"/>
  <c r="B7295" i="17"/>
  <c r="B7296" i="17"/>
  <c r="B7297" i="17"/>
  <c r="B7298" i="17"/>
  <c r="B7299" i="17"/>
  <c r="B7300" i="17"/>
  <c r="B7301" i="17"/>
  <c r="B7302" i="17"/>
  <c r="B7303" i="17"/>
  <c r="B7304" i="17"/>
  <c r="B7305" i="17"/>
  <c r="B7306" i="17"/>
  <c r="B7307" i="17"/>
  <c r="B7308" i="17"/>
  <c r="B7309" i="17"/>
  <c r="B7310" i="17"/>
  <c r="B7311" i="17"/>
  <c r="B7312" i="17"/>
  <c r="B7313" i="17"/>
  <c r="B7314" i="17"/>
  <c r="B7315" i="17"/>
  <c r="B7316" i="17"/>
  <c r="B7317" i="17"/>
  <c r="B7318" i="17"/>
  <c r="B7319" i="17"/>
  <c r="B7320" i="17"/>
  <c r="B7321" i="17"/>
  <c r="B7322" i="17"/>
  <c r="B7323" i="17"/>
  <c r="B7324" i="17"/>
  <c r="B7325" i="17"/>
  <c r="B7326" i="17"/>
  <c r="B7327" i="17"/>
  <c r="B7328" i="17"/>
  <c r="B7329" i="17"/>
  <c r="B7330" i="17"/>
  <c r="B7331" i="17"/>
  <c r="B7332" i="17"/>
  <c r="B7333" i="17"/>
  <c r="B7334" i="17"/>
  <c r="B7335" i="17"/>
  <c r="B7336" i="17"/>
  <c r="B7337" i="17"/>
  <c r="B7338" i="17"/>
  <c r="B7339" i="17"/>
  <c r="B7340" i="17"/>
  <c r="B7341" i="17"/>
  <c r="B7342" i="17"/>
  <c r="B7343" i="17"/>
  <c r="B7344" i="17"/>
  <c r="B7345" i="17"/>
  <c r="B7346" i="17"/>
  <c r="B7347" i="17"/>
  <c r="B7348" i="17"/>
  <c r="B7349" i="17"/>
  <c r="B7350" i="17"/>
  <c r="B7351" i="17"/>
  <c r="B7352" i="17"/>
  <c r="B7353" i="17"/>
  <c r="B7354" i="17"/>
  <c r="B7355" i="17"/>
  <c r="B7356" i="17"/>
  <c r="B7357" i="17"/>
  <c r="B7358" i="17"/>
  <c r="B7359" i="17"/>
  <c r="B7360" i="17"/>
  <c r="B7361" i="17"/>
  <c r="B7362" i="17"/>
  <c r="B7363" i="17"/>
  <c r="B7364" i="17"/>
  <c r="B7365" i="17"/>
  <c r="B7366" i="17"/>
  <c r="B7367" i="17"/>
  <c r="B7368" i="17"/>
  <c r="B7369" i="17"/>
  <c r="B7370" i="17"/>
  <c r="B7371" i="17"/>
  <c r="B7372" i="17"/>
  <c r="B7373" i="17"/>
  <c r="B7374" i="17"/>
  <c r="B7375" i="17"/>
  <c r="B7376" i="17"/>
  <c r="B7377" i="17"/>
  <c r="B7378" i="17"/>
  <c r="B7379" i="17"/>
  <c r="B7380" i="17"/>
  <c r="B7381" i="17"/>
  <c r="B7382" i="17"/>
  <c r="B7383" i="17"/>
  <c r="B7384" i="17"/>
  <c r="B7385" i="17"/>
  <c r="B7386" i="17"/>
  <c r="B7387" i="17"/>
  <c r="B7388" i="17"/>
  <c r="B7389" i="17"/>
  <c r="B7390" i="17"/>
  <c r="B7391" i="17"/>
  <c r="B7392" i="17"/>
  <c r="B7393" i="17"/>
  <c r="B7394" i="17"/>
  <c r="B7395" i="17"/>
  <c r="B7396" i="17"/>
  <c r="B7397" i="17"/>
  <c r="B7398" i="17"/>
  <c r="B7399" i="17"/>
  <c r="B7400" i="17"/>
  <c r="B7401" i="17"/>
  <c r="B7402" i="17"/>
  <c r="B7403" i="17"/>
  <c r="B7404" i="17"/>
  <c r="B7405" i="17"/>
  <c r="B7406" i="17"/>
  <c r="B7407" i="17"/>
  <c r="B7408" i="17"/>
  <c r="B7409" i="17"/>
  <c r="B7410" i="17"/>
  <c r="B7411" i="17"/>
  <c r="B7412" i="17"/>
  <c r="B7413" i="17"/>
  <c r="B7414" i="17"/>
  <c r="B7415" i="17"/>
  <c r="B7416" i="17"/>
  <c r="B7417" i="17"/>
  <c r="B7418" i="17"/>
  <c r="B7419" i="17"/>
  <c r="B7420" i="17"/>
  <c r="B7421" i="17"/>
  <c r="B7422" i="17"/>
  <c r="B7423" i="17"/>
  <c r="B7424" i="17"/>
  <c r="B7425" i="17"/>
  <c r="B7426" i="17"/>
  <c r="B7427" i="17"/>
  <c r="B7428" i="17"/>
  <c r="B7429" i="17"/>
  <c r="B7430" i="17"/>
  <c r="B7431" i="17"/>
  <c r="B7432" i="17"/>
  <c r="B7433" i="17"/>
  <c r="B7434" i="17"/>
  <c r="B7435" i="17"/>
  <c r="B7436" i="17"/>
  <c r="B7437" i="17"/>
  <c r="B7438" i="17"/>
  <c r="B7439" i="17"/>
  <c r="B7440" i="17"/>
  <c r="B7441" i="17"/>
  <c r="B7442" i="17"/>
  <c r="B7443" i="17"/>
  <c r="B7444" i="17"/>
  <c r="B7445" i="17"/>
  <c r="B7446" i="17"/>
  <c r="B7447" i="17"/>
  <c r="B7448" i="17"/>
  <c r="B7449" i="17"/>
  <c r="B7450" i="17"/>
  <c r="B7451" i="17"/>
  <c r="B7452" i="17"/>
  <c r="B7453" i="17"/>
  <c r="B7454" i="17"/>
  <c r="B7455" i="17"/>
  <c r="B7456" i="17"/>
  <c r="B7457" i="17"/>
  <c r="B7458" i="17"/>
  <c r="B7459" i="17"/>
  <c r="B7460" i="17"/>
  <c r="B7461" i="17"/>
  <c r="B7462" i="17"/>
  <c r="B7463" i="17"/>
  <c r="B7464" i="17"/>
  <c r="B7465" i="17"/>
  <c r="B7466" i="17"/>
  <c r="B7467" i="17"/>
  <c r="B7468" i="17"/>
  <c r="B7469" i="17"/>
  <c r="B7470" i="17"/>
  <c r="B7471" i="17"/>
  <c r="B7472" i="17"/>
  <c r="B7473" i="17"/>
  <c r="B7474" i="17"/>
  <c r="B7475" i="17"/>
  <c r="B7476" i="17"/>
  <c r="B7477" i="17"/>
  <c r="B7478" i="17"/>
  <c r="B7479" i="17"/>
  <c r="B7480" i="17"/>
  <c r="B7481" i="17"/>
  <c r="B7482" i="17"/>
  <c r="B7483" i="17"/>
  <c r="B7484" i="17"/>
  <c r="B7485" i="17"/>
  <c r="B7486" i="17"/>
  <c r="B7487" i="17"/>
  <c r="B7488" i="17"/>
  <c r="B7489" i="17"/>
  <c r="B7490" i="17"/>
  <c r="B7491" i="17"/>
  <c r="B7492" i="17"/>
  <c r="B7493" i="17"/>
  <c r="B7494" i="17"/>
  <c r="B7495" i="17"/>
  <c r="B7496" i="17"/>
  <c r="B7497" i="17"/>
  <c r="B7498" i="17"/>
  <c r="B7499" i="17"/>
  <c r="B7500" i="17"/>
  <c r="B7501" i="17"/>
  <c r="B7502" i="17"/>
  <c r="B7503" i="17"/>
  <c r="B7504" i="17"/>
  <c r="B7505" i="17"/>
  <c r="B7506" i="17"/>
  <c r="B7507" i="17"/>
  <c r="B7508" i="17"/>
  <c r="B7509" i="17"/>
  <c r="B7510" i="17"/>
  <c r="B7511" i="17"/>
  <c r="B7512" i="17"/>
  <c r="B7513" i="17"/>
  <c r="B7514" i="17"/>
  <c r="B7515" i="17"/>
  <c r="B7516" i="17"/>
  <c r="B7517" i="17"/>
  <c r="B7518" i="17"/>
  <c r="B7519" i="17"/>
  <c r="B7520" i="17"/>
  <c r="B7521" i="17"/>
  <c r="B7522" i="17"/>
  <c r="B7523" i="17"/>
  <c r="B7524" i="17"/>
  <c r="B7525" i="17"/>
  <c r="B7526" i="17"/>
  <c r="B7527" i="17"/>
  <c r="B7528" i="17"/>
  <c r="B7529" i="17"/>
  <c r="B7530" i="17"/>
  <c r="B7531" i="17"/>
  <c r="B7532" i="17"/>
  <c r="B7533" i="17"/>
  <c r="B7534" i="17"/>
  <c r="B7535" i="17"/>
  <c r="B7536" i="17"/>
  <c r="B7537" i="17"/>
  <c r="B7538" i="17"/>
  <c r="B7539" i="17"/>
  <c r="B7540" i="17"/>
  <c r="B7541" i="17"/>
  <c r="B7542" i="17"/>
  <c r="B7543" i="17"/>
  <c r="B7544" i="17"/>
  <c r="B7545" i="17"/>
  <c r="B7546" i="17"/>
  <c r="B7547" i="17"/>
  <c r="B7548" i="17"/>
  <c r="B7549" i="17"/>
  <c r="B7550" i="17"/>
  <c r="B7551" i="17"/>
  <c r="B7552" i="17"/>
  <c r="B7553" i="17"/>
  <c r="B7554" i="17"/>
  <c r="B7555" i="17"/>
  <c r="B7556" i="17"/>
  <c r="B7557" i="17"/>
  <c r="B7558" i="17"/>
  <c r="B7559" i="17"/>
  <c r="B7560" i="17"/>
  <c r="B7561" i="17"/>
  <c r="B7562" i="17"/>
  <c r="B7563" i="17"/>
  <c r="B7564" i="17"/>
  <c r="B7565" i="17"/>
  <c r="B7566" i="17"/>
  <c r="B7567" i="17"/>
  <c r="B7568" i="17"/>
  <c r="B7569" i="17"/>
  <c r="B7570" i="17"/>
  <c r="B7571" i="17"/>
  <c r="B7572" i="17"/>
  <c r="B7573" i="17"/>
  <c r="B7574" i="17"/>
  <c r="B7575" i="17"/>
  <c r="B7576" i="17"/>
  <c r="B7577" i="17"/>
  <c r="B7578" i="17"/>
  <c r="B7579" i="17"/>
  <c r="B7580" i="17"/>
  <c r="B7581" i="17"/>
  <c r="B7582" i="17"/>
  <c r="B7583" i="17"/>
  <c r="B7584" i="17"/>
  <c r="B7585" i="17"/>
  <c r="B7586" i="17"/>
  <c r="B7587" i="17"/>
  <c r="B7588" i="17"/>
  <c r="B7589" i="17"/>
  <c r="B7590" i="17"/>
  <c r="B7591" i="17"/>
  <c r="B7592" i="17"/>
  <c r="B7593" i="17"/>
  <c r="B7594" i="17"/>
  <c r="B7595" i="17"/>
  <c r="B7596" i="17"/>
  <c r="B7597" i="17"/>
  <c r="B7598" i="17"/>
  <c r="B7599" i="17"/>
  <c r="B7600" i="17"/>
  <c r="B7601" i="17"/>
  <c r="B7602" i="17"/>
  <c r="B7603" i="17"/>
  <c r="B7604" i="17"/>
  <c r="B7605" i="17"/>
  <c r="B7606" i="17"/>
  <c r="B7607" i="17"/>
  <c r="B7608" i="17"/>
  <c r="B7609" i="17"/>
  <c r="B7610" i="17"/>
  <c r="B7611" i="17"/>
  <c r="B7612" i="17"/>
  <c r="B7613" i="17"/>
  <c r="B7614" i="17"/>
  <c r="B7615" i="17"/>
  <c r="B7616" i="17"/>
  <c r="B7617" i="17"/>
  <c r="B7618" i="17"/>
  <c r="B7619" i="17"/>
  <c r="B7620" i="17"/>
  <c r="B7621" i="17"/>
  <c r="B7622" i="17"/>
  <c r="B7623" i="17"/>
  <c r="B7624" i="17"/>
  <c r="B7625" i="17"/>
  <c r="B7626" i="17"/>
  <c r="B7627" i="17"/>
  <c r="B7628" i="17"/>
  <c r="B7629" i="17"/>
  <c r="B7630" i="17"/>
  <c r="B7631" i="17"/>
  <c r="B7632" i="17"/>
  <c r="B7633" i="17"/>
  <c r="B7634" i="17"/>
  <c r="B7635" i="17"/>
  <c r="B7636" i="17"/>
  <c r="B7637" i="17"/>
  <c r="B7638" i="17"/>
  <c r="B7639" i="17"/>
  <c r="B7640" i="17"/>
  <c r="B7641" i="17"/>
  <c r="B7642" i="17"/>
  <c r="B7643" i="17"/>
  <c r="B7644" i="17"/>
  <c r="B7645" i="17"/>
  <c r="B7646" i="17"/>
  <c r="B7647" i="17"/>
  <c r="B7648" i="17"/>
  <c r="B7649" i="17"/>
  <c r="B7650" i="17"/>
  <c r="B7651" i="17"/>
  <c r="B7652" i="17"/>
  <c r="B7653" i="17"/>
  <c r="B7654" i="17"/>
  <c r="B7655" i="17"/>
  <c r="B7656" i="17"/>
  <c r="B7657" i="17"/>
  <c r="B7658" i="17"/>
  <c r="B7659" i="17"/>
  <c r="B7660" i="17"/>
  <c r="B7661" i="17"/>
  <c r="B7662" i="17"/>
  <c r="B7663" i="17"/>
  <c r="B7664" i="17"/>
  <c r="B7665" i="17"/>
  <c r="B7666" i="17"/>
  <c r="B7667" i="17"/>
  <c r="B7668" i="17"/>
  <c r="B7669" i="17"/>
  <c r="B7670" i="17"/>
  <c r="B7671" i="17"/>
  <c r="B7672" i="17"/>
  <c r="B7673" i="17"/>
  <c r="B7674" i="17"/>
  <c r="B7675" i="17"/>
  <c r="B7676" i="17"/>
  <c r="B7677" i="17"/>
  <c r="B7678" i="17"/>
  <c r="B7679" i="17"/>
  <c r="B7680" i="17"/>
  <c r="B7681" i="17"/>
  <c r="B7682" i="17"/>
  <c r="B7683" i="17"/>
  <c r="B7684" i="17"/>
  <c r="B7685" i="17"/>
  <c r="B7686" i="17"/>
  <c r="B7687" i="17"/>
  <c r="B7688" i="17"/>
  <c r="B7689" i="17"/>
  <c r="B7690" i="17"/>
  <c r="B7691" i="17"/>
  <c r="B7692" i="17"/>
  <c r="B7693" i="17"/>
  <c r="B7694" i="17"/>
  <c r="B7695" i="17"/>
  <c r="B7696" i="17"/>
  <c r="B7697" i="17"/>
  <c r="B7698" i="17"/>
  <c r="B7699" i="17"/>
  <c r="B7700" i="17"/>
  <c r="B7701" i="17"/>
  <c r="B7702" i="17"/>
  <c r="B7703" i="17"/>
  <c r="B7704" i="17"/>
  <c r="B7705" i="17"/>
  <c r="B7706" i="17"/>
  <c r="B7707" i="17"/>
  <c r="B7708" i="17"/>
  <c r="B7709" i="17"/>
  <c r="B7710" i="17"/>
  <c r="B7711" i="17"/>
  <c r="B7712" i="17"/>
  <c r="B7713" i="17"/>
  <c r="B7714" i="17"/>
  <c r="B7715" i="17"/>
  <c r="B7716" i="17"/>
  <c r="B7717" i="17"/>
  <c r="B7718" i="17"/>
  <c r="B7719" i="17"/>
  <c r="B7720" i="17"/>
  <c r="B7721" i="17"/>
  <c r="B7722" i="17"/>
  <c r="B7723" i="17"/>
  <c r="B7724" i="17"/>
  <c r="B7725" i="17"/>
  <c r="B7726" i="17"/>
  <c r="B7727" i="17"/>
  <c r="B7728" i="17"/>
  <c r="B7729" i="17"/>
  <c r="B7730" i="17"/>
  <c r="B7731" i="17"/>
  <c r="B7732" i="17"/>
  <c r="B7733" i="17"/>
  <c r="B7734" i="17"/>
  <c r="B7735" i="17"/>
  <c r="B7736" i="17"/>
  <c r="B7737" i="17"/>
  <c r="B7738" i="17"/>
  <c r="B7739" i="17"/>
  <c r="B7740" i="17"/>
  <c r="B7741" i="17"/>
  <c r="B7742" i="17"/>
  <c r="B7743" i="17"/>
  <c r="B7744" i="17"/>
  <c r="B7745" i="17"/>
  <c r="B7746" i="17"/>
  <c r="B7747" i="17"/>
  <c r="B7748" i="17"/>
  <c r="B7749" i="17"/>
  <c r="B7750" i="17"/>
  <c r="B7751" i="17"/>
  <c r="B7752" i="17"/>
  <c r="B7753" i="17"/>
  <c r="B7754" i="17"/>
  <c r="B7755" i="17"/>
  <c r="B7756" i="17"/>
  <c r="B7757" i="17"/>
  <c r="B7758" i="17"/>
  <c r="B7759" i="17"/>
  <c r="B7760" i="17"/>
  <c r="B7761" i="17"/>
  <c r="B7762" i="17"/>
  <c r="B7763" i="17"/>
  <c r="B7764" i="17"/>
  <c r="B7765" i="17"/>
  <c r="B7766" i="17"/>
  <c r="B7767" i="17"/>
  <c r="B7768" i="17"/>
  <c r="B7769" i="17"/>
  <c r="B7770" i="17"/>
  <c r="B7771" i="17"/>
  <c r="B7772" i="17"/>
  <c r="B7773" i="17"/>
  <c r="B7774" i="17"/>
  <c r="B7775" i="17"/>
  <c r="B7776" i="17"/>
  <c r="B7777" i="17"/>
  <c r="B7778" i="17"/>
  <c r="B7779" i="17"/>
  <c r="B7780" i="17"/>
  <c r="B7781" i="17"/>
  <c r="B7782" i="17"/>
  <c r="B7783" i="17"/>
  <c r="B7784" i="17"/>
  <c r="B7785" i="17"/>
  <c r="B7786" i="17"/>
  <c r="B7787" i="17"/>
  <c r="B7788" i="17"/>
  <c r="B7789" i="17"/>
  <c r="B7790" i="17"/>
  <c r="B7791" i="17"/>
  <c r="B7792" i="17"/>
  <c r="B7793" i="17"/>
  <c r="B7794" i="17"/>
  <c r="B7795" i="17"/>
  <c r="B7796" i="17"/>
  <c r="B7797" i="17"/>
  <c r="B7798" i="17"/>
  <c r="B7799" i="17"/>
  <c r="B7800" i="17"/>
  <c r="B7801" i="17"/>
  <c r="B7802" i="17"/>
  <c r="B7803" i="17"/>
  <c r="B7804" i="17"/>
  <c r="B7805" i="17"/>
  <c r="B7806" i="17"/>
  <c r="B7807" i="17"/>
  <c r="B7808" i="17"/>
  <c r="B7809" i="17"/>
  <c r="B7810" i="17"/>
  <c r="B7811" i="17"/>
  <c r="B7812" i="17"/>
  <c r="B7813" i="17"/>
  <c r="B7814" i="17"/>
  <c r="B7815" i="17"/>
  <c r="B7816" i="17"/>
  <c r="B7817" i="17"/>
  <c r="B7818" i="17"/>
  <c r="B7819" i="17"/>
  <c r="B7820" i="17"/>
  <c r="B7821" i="17"/>
  <c r="B7822" i="17"/>
  <c r="B7823" i="17"/>
  <c r="B7824" i="17"/>
  <c r="B7825" i="17"/>
  <c r="B7826" i="17"/>
  <c r="B7827" i="17"/>
  <c r="B7828" i="17"/>
  <c r="B7829" i="17"/>
  <c r="B7830" i="17"/>
  <c r="B7831" i="17"/>
  <c r="B7832" i="17"/>
  <c r="B7833" i="17"/>
  <c r="B7834" i="17"/>
  <c r="B7835" i="17"/>
  <c r="B7836" i="17"/>
  <c r="B7837" i="17"/>
  <c r="B7838" i="17"/>
  <c r="B7839" i="17"/>
  <c r="B7840" i="17"/>
  <c r="B7841" i="17"/>
  <c r="B7842" i="17"/>
  <c r="B7843" i="17"/>
  <c r="B7844" i="17"/>
  <c r="B7845" i="17"/>
  <c r="B7846" i="17"/>
  <c r="B7847" i="17"/>
  <c r="B7848" i="17"/>
  <c r="B7849" i="17"/>
  <c r="B7850" i="17"/>
  <c r="B7851" i="17"/>
  <c r="B7852" i="17"/>
  <c r="B7853" i="17"/>
  <c r="B7854" i="17"/>
  <c r="B7855" i="17"/>
  <c r="B7856" i="17"/>
  <c r="B7857" i="17"/>
  <c r="B7858" i="17"/>
  <c r="B7859" i="17"/>
  <c r="B7860" i="17"/>
  <c r="B7861" i="17"/>
  <c r="B7862" i="17"/>
  <c r="B7863" i="17"/>
  <c r="B7864" i="17"/>
  <c r="B7865" i="17"/>
  <c r="B7866" i="17"/>
  <c r="B7867" i="17"/>
  <c r="B7868" i="17"/>
  <c r="B7869" i="17"/>
  <c r="B7870" i="17"/>
  <c r="B7871" i="17"/>
  <c r="B7872" i="17"/>
  <c r="B7873" i="17"/>
  <c r="B7874" i="17"/>
  <c r="B7875" i="17"/>
  <c r="B7876" i="17"/>
  <c r="B7877" i="17"/>
  <c r="B7878" i="17"/>
  <c r="B7879" i="17"/>
  <c r="B7880" i="17"/>
  <c r="B7881" i="17"/>
  <c r="B7882" i="17"/>
  <c r="B7883" i="17"/>
  <c r="B7884" i="17"/>
  <c r="B7885" i="17"/>
  <c r="B7886" i="17"/>
  <c r="B7887" i="17"/>
  <c r="B7888" i="17"/>
  <c r="B7889" i="17"/>
  <c r="B7890" i="17"/>
  <c r="B7891" i="17"/>
  <c r="B7892" i="17"/>
  <c r="B7893" i="17"/>
  <c r="B7894" i="17"/>
  <c r="B7895" i="17"/>
  <c r="B7896" i="17"/>
  <c r="B7897" i="17"/>
  <c r="B7898" i="17"/>
  <c r="B7899" i="17"/>
  <c r="B7900" i="17"/>
  <c r="B7901" i="17"/>
  <c r="B7902" i="17"/>
  <c r="B7903" i="17"/>
  <c r="B7904" i="17"/>
  <c r="B7905" i="17"/>
  <c r="B7906" i="17"/>
  <c r="B7907" i="17"/>
  <c r="B7908" i="17"/>
  <c r="B7909" i="17"/>
  <c r="B7910" i="17"/>
  <c r="B7911" i="17"/>
  <c r="B7912" i="17"/>
  <c r="B7913" i="17"/>
  <c r="B7914" i="17"/>
  <c r="B7915" i="17"/>
  <c r="B7916" i="17"/>
  <c r="B7917" i="17"/>
  <c r="B7918" i="17"/>
  <c r="B7919" i="17"/>
  <c r="B7920" i="17"/>
  <c r="B7921" i="17"/>
  <c r="B7922" i="17"/>
  <c r="B7923" i="17"/>
  <c r="B7924" i="17"/>
  <c r="B7925" i="17"/>
  <c r="B7926" i="17"/>
  <c r="B7927" i="17"/>
  <c r="B7928" i="17"/>
  <c r="B7929" i="17"/>
  <c r="B7930" i="17"/>
  <c r="B7931" i="17"/>
  <c r="B7932" i="17"/>
  <c r="B7933" i="17"/>
  <c r="B7934" i="17"/>
  <c r="B7935" i="17"/>
  <c r="B7936" i="17"/>
  <c r="B7937" i="17"/>
  <c r="B7938" i="17"/>
  <c r="B7939" i="17"/>
  <c r="B7940" i="17"/>
  <c r="B7941" i="17"/>
  <c r="B7942" i="17"/>
  <c r="B7943" i="17"/>
  <c r="B7944" i="17"/>
  <c r="B7945" i="17"/>
  <c r="B7946" i="17"/>
  <c r="B7947" i="17"/>
  <c r="B7948" i="17"/>
  <c r="B7949" i="17"/>
  <c r="B7950" i="17"/>
  <c r="B7951" i="17"/>
  <c r="B7952" i="17"/>
  <c r="B7953" i="17"/>
  <c r="B7954" i="17"/>
  <c r="B7955" i="17"/>
  <c r="B7956" i="17"/>
  <c r="B7957" i="17"/>
  <c r="B7958" i="17"/>
  <c r="B7959" i="17"/>
  <c r="B7960" i="17"/>
  <c r="B7961" i="17"/>
  <c r="B7962" i="17"/>
  <c r="B7963" i="17"/>
  <c r="B7964" i="17"/>
  <c r="B7965" i="17"/>
  <c r="B7966" i="17"/>
  <c r="B7967" i="17"/>
  <c r="B7968" i="17"/>
  <c r="B7969" i="17"/>
  <c r="B7970" i="17"/>
  <c r="B7971" i="17"/>
  <c r="B7972" i="17"/>
  <c r="B7973" i="17"/>
  <c r="B7974" i="17"/>
  <c r="B7975" i="17"/>
  <c r="B7976" i="17"/>
  <c r="B7977" i="17"/>
  <c r="B7978" i="17"/>
  <c r="B7979" i="17"/>
  <c r="B7980" i="17"/>
  <c r="B7981" i="17"/>
  <c r="B7982" i="17"/>
  <c r="B7983" i="17"/>
  <c r="B7984" i="17"/>
  <c r="B7985" i="17"/>
  <c r="B7986" i="17"/>
  <c r="B7987" i="17"/>
  <c r="B7988" i="17"/>
  <c r="B7989" i="17"/>
  <c r="B7990" i="17"/>
  <c r="B7991" i="17"/>
  <c r="B7992" i="17"/>
  <c r="B7993" i="17"/>
  <c r="B7994" i="17"/>
  <c r="B7995" i="17"/>
  <c r="B7996" i="17"/>
  <c r="B7997" i="17"/>
  <c r="B7998" i="17"/>
  <c r="B7999" i="17"/>
  <c r="B8000" i="17"/>
  <c r="B8001" i="17"/>
  <c r="B8002" i="17"/>
  <c r="B8003" i="17"/>
  <c r="B8004" i="17"/>
  <c r="B8005" i="17"/>
  <c r="B8006" i="17"/>
  <c r="B8007" i="17"/>
  <c r="B8008" i="17"/>
  <c r="B8009" i="17"/>
  <c r="B8010" i="17"/>
  <c r="B8011" i="17"/>
  <c r="B8012" i="17"/>
  <c r="B8013" i="17"/>
  <c r="B8014" i="17"/>
  <c r="B8015" i="17"/>
  <c r="B8016" i="17"/>
  <c r="B8017" i="17"/>
  <c r="B8018" i="17"/>
  <c r="B8019" i="17"/>
  <c r="B8020" i="17"/>
  <c r="B8021" i="17"/>
  <c r="B8022" i="17"/>
  <c r="B8023" i="17"/>
  <c r="B8024" i="17"/>
  <c r="B8025" i="17"/>
  <c r="B8026" i="17"/>
  <c r="B8027" i="17"/>
  <c r="B8028" i="17"/>
  <c r="B8029" i="17"/>
  <c r="B8030" i="17"/>
  <c r="B8031" i="17"/>
  <c r="B8032" i="17"/>
  <c r="B8033" i="17"/>
  <c r="B8034" i="17"/>
  <c r="B8035" i="17"/>
  <c r="B8036" i="17"/>
  <c r="B8037" i="17"/>
  <c r="B8038" i="17"/>
  <c r="B8039" i="17"/>
  <c r="B8040" i="17"/>
  <c r="B8041" i="17"/>
  <c r="B8042" i="17"/>
  <c r="B8043" i="17"/>
  <c r="B8044" i="17"/>
  <c r="B8045" i="17"/>
  <c r="B8046" i="17"/>
  <c r="B8047" i="17"/>
  <c r="B8048" i="17"/>
  <c r="B8049" i="17"/>
  <c r="B8050" i="17"/>
  <c r="B8051" i="17"/>
  <c r="B8052" i="17"/>
  <c r="B8053" i="17"/>
  <c r="B8054" i="17"/>
  <c r="B8055" i="17"/>
  <c r="B8056" i="17"/>
  <c r="B8057" i="17"/>
  <c r="B8058" i="17"/>
  <c r="B8059" i="17"/>
  <c r="B8060" i="17"/>
  <c r="B8061" i="17"/>
  <c r="B8062" i="17"/>
  <c r="B8063" i="17"/>
  <c r="B8064" i="17"/>
  <c r="B8065" i="17"/>
  <c r="B8066" i="17"/>
  <c r="B8067" i="17"/>
  <c r="B8068" i="17"/>
  <c r="B8069" i="17"/>
  <c r="B8070" i="17"/>
  <c r="B8071" i="17"/>
  <c r="B8072" i="17"/>
  <c r="B8073" i="17"/>
  <c r="B8074" i="17"/>
  <c r="B8075" i="17"/>
  <c r="B8076" i="17"/>
  <c r="B8077" i="17"/>
  <c r="B8078" i="17"/>
  <c r="B8079" i="17"/>
  <c r="B8080" i="17"/>
  <c r="B8081" i="17"/>
  <c r="B8082" i="17"/>
  <c r="B8083" i="17"/>
  <c r="B8084" i="17"/>
  <c r="B8085" i="17"/>
  <c r="B8086" i="17"/>
  <c r="B8087" i="17"/>
  <c r="B8088" i="17"/>
  <c r="B8089" i="17"/>
  <c r="B8090" i="17"/>
  <c r="B8091" i="17"/>
  <c r="B8092" i="17"/>
  <c r="B8093" i="17"/>
  <c r="B8094" i="17"/>
  <c r="B8095" i="17"/>
  <c r="B8096" i="17"/>
  <c r="B8097" i="17"/>
  <c r="B8098" i="17"/>
  <c r="B8099" i="17"/>
  <c r="B8100" i="17"/>
  <c r="B8101" i="17"/>
  <c r="B8102" i="17"/>
  <c r="B8103" i="17"/>
  <c r="B8104" i="17"/>
  <c r="B8105" i="17"/>
  <c r="B8106" i="17"/>
  <c r="B8107" i="17"/>
  <c r="B8108" i="17"/>
  <c r="B8109" i="17"/>
  <c r="B8110" i="17"/>
  <c r="B8111" i="17"/>
  <c r="B8112" i="17"/>
  <c r="B8113" i="17"/>
  <c r="B8114" i="17"/>
  <c r="B8115" i="17"/>
  <c r="B8116" i="17"/>
  <c r="B8117" i="17"/>
  <c r="B8118" i="17"/>
  <c r="B8119" i="17"/>
  <c r="B8120" i="17"/>
  <c r="B8121" i="17"/>
  <c r="B8122" i="17"/>
  <c r="B8123" i="17"/>
  <c r="B8124" i="17"/>
  <c r="B8125" i="17"/>
  <c r="B8126" i="17"/>
  <c r="B8127" i="17"/>
  <c r="B8128" i="17"/>
  <c r="B8129" i="17"/>
  <c r="B8130" i="17"/>
  <c r="B8131" i="17"/>
  <c r="B8132" i="17"/>
  <c r="B8133" i="17"/>
  <c r="B8134" i="17"/>
  <c r="B8135" i="17"/>
  <c r="B8136" i="17"/>
  <c r="B8137" i="17"/>
  <c r="B8138" i="17"/>
  <c r="B8139" i="17"/>
  <c r="B8140" i="17"/>
  <c r="B8141" i="17"/>
  <c r="B8142" i="17"/>
  <c r="B8143" i="17"/>
  <c r="B8144" i="17"/>
  <c r="B8145" i="17"/>
  <c r="B8146" i="17"/>
  <c r="B8147" i="17"/>
  <c r="B8148" i="17"/>
  <c r="B8149" i="17"/>
  <c r="B8150" i="17"/>
  <c r="B8151" i="17"/>
  <c r="B8152" i="17"/>
  <c r="B8153" i="17"/>
  <c r="B8154" i="17"/>
  <c r="B8155" i="17"/>
  <c r="B8156" i="17"/>
  <c r="B8157" i="17"/>
  <c r="B8158" i="17"/>
  <c r="B8159" i="17"/>
  <c r="B8160" i="17"/>
  <c r="B8161" i="17"/>
  <c r="B8162" i="17"/>
  <c r="B8163" i="17"/>
  <c r="B8164" i="17"/>
  <c r="B8165" i="17"/>
  <c r="B8166" i="17"/>
  <c r="B8167" i="17"/>
  <c r="B8168" i="17"/>
  <c r="B8169" i="17"/>
  <c r="B8170" i="17"/>
  <c r="B8171" i="17"/>
  <c r="B8172" i="17"/>
  <c r="B8173" i="17"/>
  <c r="B8174" i="17"/>
  <c r="B8175" i="17"/>
  <c r="B8176" i="17"/>
  <c r="B8177" i="17"/>
  <c r="B8178" i="17"/>
  <c r="B8179" i="17"/>
  <c r="B8180" i="17"/>
  <c r="B8181" i="17"/>
  <c r="B8182" i="17"/>
  <c r="B8183" i="17"/>
  <c r="B8184" i="17"/>
  <c r="B8185" i="17"/>
  <c r="B8186" i="17"/>
  <c r="B8187" i="17"/>
  <c r="B8188" i="17"/>
  <c r="B8189" i="17"/>
  <c r="B8190" i="17"/>
  <c r="B8191" i="17"/>
  <c r="B8192" i="17"/>
  <c r="B8193" i="17"/>
  <c r="B8194" i="17"/>
  <c r="B8195" i="17"/>
  <c r="B8196" i="17"/>
  <c r="B8197" i="17"/>
  <c r="B8198" i="17"/>
  <c r="B8199" i="17"/>
  <c r="B8200" i="17"/>
  <c r="B8201" i="17"/>
  <c r="B8202" i="17"/>
  <c r="B8203" i="17"/>
  <c r="B8204" i="17"/>
  <c r="B8205" i="17"/>
  <c r="B8206" i="17"/>
  <c r="B8207" i="17"/>
  <c r="B8208" i="17"/>
  <c r="B8209" i="17"/>
  <c r="B8210" i="17"/>
  <c r="B8211" i="17"/>
  <c r="B8212" i="17"/>
  <c r="B8213" i="17"/>
  <c r="B8214" i="17"/>
  <c r="B8215" i="17"/>
  <c r="B8216" i="17"/>
  <c r="B8217" i="17"/>
  <c r="B8218" i="17"/>
  <c r="B8219" i="17"/>
  <c r="B8220" i="17"/>
  <c r="B8221" i="17"/>
  <c r="B8222" i="17"/>
  <c r="B8223" i="17"/>
  <c r="B8224" i="17"/>
  <c r="B8225" i="17"/>
  <c r="B8226" i="17"/>
  <c r="B8227" i="17"/>
  <c r="B8228" i="17"/>
  <c r="B8229" i="17"/>
  <c r="B8230" i="17"/>
  <c r="B8231" i="17"/>
  <c r="B8232" i="17"/>
  <c r="B8233" i="17"/>
  <c r="B8234" i="17"/>
  <c r="B8235" i="17"/>
  <c r="B8236" i="17"/>
  <c r="B8237" i="17"/>
  <c r="B8238" i="17"/>
  <c r="B8239" i="17"/>
  <c r="B8240" i="17"/>
  <c r="B8241" i="17"/>
  <c r="B8242" i="17"/>
  <c r="B8243" i="17"/>
  <c r="B8244" i="17"/>
  <c r="B8245" i="17"/>
  <c r="B8246" i="17"/>
  <c r="B8247" i="17"/>
  <c r="B8248" i="17"/>
  <c r="B8249" i="17"/>
  <c r="B8250" i="17"/>
  <c r="B8251" i="17"/>
  <c r="B8252" i="17"/>
  <c r="B8253" i="17"/>
  <c r="B8254" i="17"/>
  <c r="B8255" i="17"/>
  <c r="B8256" i="17"/>
  <c r="B8257" i="17"/>
  <c r="B8258" i="17"/>
  <c r="B8259" i="17"/>
  <c r="B8260" i="17"/>
  <c r="B8261" i="17"/>
  <c r="B8262" i="17"/>
  <c r="B8263" i="17"/>
  <c r="B8264" i="17"/>
  <c r="B8265" i="17"/>
  <c r="B8266" i="17"/>
  <c r="B8267" i="17"/>
  <c r="B8268" i="17"/>
  <c r="B8269" i="17"/>
  <c r="B8270" i="17"/>
  <c r="B8271" i="17"/>
  <c r="B8272" i="17"/>
  <c r="B8273" i="17"/>
  <c r="B8274" i="17"/>
  <c r="B8275" i="17"/>
  <c r="B8276" i="17"/>
  <c r="B8277" i="17"/>
  <c r="B8278" i="17"/>
  <c r="B8279" i="17"/>
  <c r="B8280" i="17"/>
  <c r="B8281" i="17"/>
  <c r="B8282" i="17"/>
  <c r="B8283" i="17"/>
  <c r="B8284" i="17"/>
  <c r="B8285" i="17"/>
  <c r="B8286" i="17"/>
  <c r="B8287" i="17"/>
  <c r="B8288" i="17"/>
  <c r="B8289" i="17"/>
  <c r="B8290" i="17"/>
  <c r="B8291" i="17"/>
  <c r="B8292" i="17"/>
  <c r="B8293" i="17"/>
  <c r="B8294" i="17"/>
  <c r="B8295" i="17"/>
  <c r="B8296" i="17"/>
  <c r="B8297" i="17"/>
  <c r="B8298" i="17"/>
  <c r="B8299" i="17"/>
  <c r="B8300" i="17"/>
  <c r="B8301" i="17"/>
  <c r="B8302" i="17"/>
  <c r="B8303" i="17"/>
  <c r="B8304" i="17"/>
  <c r="B8305" i="17"/>
  <c r="B8306" i="17"/>
  <c r="B8307" i="17"/>
  <c r="B8308" i="17"/>
  <c r="B8309" i="17"/>
  <c r="B8310" i="17"/>
  <c r="B8311" i="17"/>
  <c r="B8312" i="17"/>
  <c r="B8313" i="17"/>
  <c r="B8314" i="17"/>
  <c r="B8315" i="17"/>
  <c r="B8316" i="17"/>
  <c r="B8317" i="17"/>
  <c r="B8318" i="17"/>
  <c r="B8319" i="17"/>
  <c r="B8320" i="17"/>
  <c r="B8321" i="17"/>
  <c r="B8322" i="17"/>
  <c r="B8323" i="17"/>
  <c r="B8324" i="17"/>
  <c r="B8325" i="17"/>
  <c r="B8326" i="17"/>
  <c r="B8327" i="17"/>
  <c r="B8328" i="17"/>
  <c r="B8329" i="17"/>
  <c r="B8330" i="17"/>
  <c r="B8331" i="17"/>
  <c r="B8332" i="17"/>
  <c r="B8333" i="17"/>
  <c r="B8334" i="17"/>
  <c r="B8335" i="17"/>
  <c r="B8336" i="17"/>
  <c r="B8337" i="17"/>
  <c r="B8338" i="17"/>
  <c r="B8339" i="17"/>
  <c r="B8340" i="17"/>
  <c r="B8341" i="17"/>
  <c r="B8342" i="17"/>
  <c r="B8343" i="17"/>
  <c r="B8344" i="17"/>
  <c r="B8345" i="17"/>
  <c r="B8346" i="17"/>
  <c r="B8347" i="17"/>
  <c r="B8348" i="17"/>
  <c r="B8349" i="17"/>
  <c r="B8350" i="17"/>
  <c r="B8351" i="17"/>
  <c r="B8352" i="17"/>
  <c r="B8353" i="17"/>
  <c r="B8354" i="17"/>
  <c r="B8355" i="17"/>
  <c r="B8356" i="17"/>
  <c r="B8357" i="17"/>
  <c r="B8358" i="17"/>
  <c r="B8359" i="17"/>
  <c r="B8360" i="17"/>
  <c r="B8361" i="17"/>
  <c r="B8362" i="17"/>
  <c r="B8363" i="17"/>
  <c r="B8364" i="17"/>
  <c r="B8365" i="17"/>
  <c r="B8366" i="17"/>
  <c r="B8367" i="17"/>
  <c r="B8368" i="17"/>
  <c r="B8369" i="17"/>
  <c r="B8370" i="17"/>
  <c r="B8371" i="17"/>
  <c r="B8372" i="17"/>
  <c r="B8373" i="17"/>
  <c r="B8374" i="17"/>
  <c r="B8375" i="17"/>
  <c r="B8376" i="17"/>
  <c r="B8377" i="17"/>
  <c r="B8378" i="17"/>
  <c r="B8379" i="17"/>
  <c r="B8380" i="17"/>
  <c r="B8381" i="17"/>
  <c r="B8382" i="17"/>
  <c r="B8383" i="17"/>
  <c r="B8384" i="17"/>
  <c r="B8385" i="17"/>
  <c r="B8386" i="17"/>
  <c r="B8387" i="17"/>
  <c r="B8388" i="17"/>
  <c r="B8389" i="17"/>
  <c r="B8390" i="17"/>
  <c r="B8391" i="17"/>
  <c r="B8392" i="17"/>
  <c r="B8393" i="17"/>
  <c r="B8394" i="17"/>
  <c r="B8395" i="17"/>
  <c r="B8396" i="17"/>
  <c r="B8397" i="17"/>
  <c r="B8398" i="17"/>
  <c r="B8399" i="17"/>
  <c r="B8400" i="17"/>
  <c r="B8401" i="17"/>
  <c r="B8402" i="17"/>
  <c r="B8403" i="17"/>
  <c r="B8404" i="17"/>
  <c r="B8405" i="17"/>
  <c r="B8406" i="17"/>
  <c r="B8407" i="17"/>
  <c r="B8408" i="17"/>
  <c r="B8409" i="17"/>
  <c r="B8410" i="17"/>
  <c r="B8411" i="17"/>
  <c r="B8412" i="17"/>
  <c r="B8413" i="17"/>
  <c r="B8414" i="17"/>
  <c r="B8415" i="17"/>
  <c r="B8416" i="17"/>
  <c r="B8417" i="17"/>
  <c r="B8418" i="17"/>
  <c r="B8419" i="17"/>
  <c r="B8420" i="17"/>
  <c r="B8421" i="17"/>
  <c r="B8422" i="17"/>
  <c r="B8423" i="17"/>
  <c r="B8424" i="17"/>
  <c r="B8425" i="17"/>
  <c r="B8426" i="17"/>
  <c r="B8427" i="17"/>
  <c r="B8428" i="17"/>
  <c r="B8429" i="17"/>
  <c r="B8430" i="17"/>
  <c r="B8431" i="17"/>
  <c r="B8432" i="17"/>
  <c r="B8433" i="17"/>
  <c r="B8434" i="17"/>
  <c r="B8435" i="17"/>
  <c r="B8436" i="17"/>
  <c r="B8437" i="17"/>
  <c r="B8438" i="17"/>
  <c r="B8439" i="17"/>
  <c r="B8440" i="17"/>
  <c r="B8441" i="17"/>
  <c r="B8442" i="17"/>
  <c r="B8443" i="17"/>
  <c r="B8444" i="17"/>
  <c r="B8445" i="17"/>
  <c r="B8446" i="17"/>
  <c r="B8447" i="17"/>
  <c r="B8448" i="17"/>
  <c r="B8449" i="17"/>
  <c r="B8450" i="17"/>
  <c r="B8451" i="17"/>
  <c r="B8452" i="17"/>
  <c r="B8453" i="17"/>
  <c r="B8454" i="17"/>
  <c r="B8455" i="17"/>
  <c r="B8456" i="17"/>
  <c r="B8457" i="17"/>
  <c r="B8458" i="17"/>
  <c r="B8459" i="17"/>
  <c r="B8460" i="17"/>
  <c r="B8461" i="17"/>
  <c r="B8462" i="17"/>
  <c r="B8463" i="17"/>
  <c r="B8464" i="17"/>
  <c r="B8465" i="17"/>
  <c r="B8466" i="17"/>
  <c r="B8467" i="17"/>
  <c r="B8468" i="17"/>
  <c r="B8469" i="17"/>
  <c r="B8470" i="17"/>
  <c r="B8471" i="17"/>
  <c r="B8472" i="17"/>
  <c r="B8473" i="17"/>
  <c r="B8474" i="17"/>
  <c r="B8475" i="17"/>
  <c r="B8476" i="17"/>
  <c r="B8477" i="17"/>
  <c r="B8478" i="17"/>
  <c r="B8479" i="17"/>
  <c r="B8480" i="17"/>
  <c r="B8481" i="17"/>
  <c r="B8482" i="17"/>
  <c r="B8483" i="17"/>
  <c r="B8484" i="17"/>
  <c r="B8485" i="17"/>
  <c r="B8486" i="17"/>
  <c r="B8487" i="17"/>
  <c r="B8488" i="17"/>
  <c r="B8489" i="17"/>
  <c r="B8490" i="17"/>
  <c r="B8491" i="17"/>
  <c r="B8492" i="17"/>
  <c r="B8493" i="17"/>
  <c r="B8494" i="17"/>
  <c r="B8495" i="17"/>
  <c r="B8496" i="17"/>
  <c r="B8497" i="17"/>
  <c r="B8498" i="17"/>
  <c r="B8499" i="17"/>
  <c r="B8500" i="17"/>
  <c r="B8501" i="17"/>
  <c r="B8502" i="17"/>
  <c r="B8503" i="17"/>
  <c r="B8504" i="17"/>
  <c r="B8505" i="17"/>
  <c r="B8506" i="17"/>
  <c r="B8507" i="17"/>
  <c r="B8508" i="17"/>
  <c r="B8509" i="17"/>
  <c r="B8510" i="17"/>
  <c r="B8511" i="17"/>
  <c r="B8512" i="17"/>
  <c r="B8513" i="17"/>
  <c r="B8514" i="17"/>
  <c r="B8515" i="17"/>
  <c r="B8516" i="17"/>
  <c r="B8517" i="17"/>
  <c r="B8518" i="17"/>
  <c r="B8519" i="17"/>
  <c r="B8520" i="17"/>
  <c r="B8521" i="17"/>
  <c r="B8522" i="17"/>
  <c r="B8523" i="17"/>
  <c r="B8524" i="17"/>
  <c r="B8525" i="17"/>
  <c r="B8526" i="17"/>
  <c r="B8527" i="17"/>
  <c r="B8528" i="17"/>
  <c r="B8529" i="17"/>
  <c r="B8530" i="17"/>
  <c r="B8531" i="17"/>
  <c r="B8532" i="17"/>
  <c r="B8533" i="17"/>
  <c r="B8534" i="17"/>
  <c r="B8535" i="17"/>
  <c r="B8536" i="17"/>
  <c r="B8537" i="17"/>
  <c r="B8538" i="17"/>
  <c r="B8539" i="17"/>
  <c r="B8540" i="17"/>
  <c r="B8541" i="17"/>
  <c r="B8542" i="17"/>
  <c r="B8543" i="17"/>
  <c r="B8544" i="17"/>
  <c r="B8545" i="17"/>
  <c r="B8546" i="17"/>
  <c r="B8547" i="17"/>
  <c r="B8548" i="17"/>
  <c r="B8549" i="17"/>
  <c r="B8550" i="17"/>
  <c r="B8551" i="17"/>
  <c r="B8552" i="17"/>
  <c r="B8553" i="17"/>
  <c r="B8554" i="17"/>
  <c r="B8555" i="17"/>
  <c r="B8556" i="17"/>
  <c r="B8557" i="17"/>
  <c r="B8558" i="17"/>
  <c r="B8559" i="17"/>
  <c r="B8560" i="17"/>
  <c r="B8561" i="17"/>
  <c r="B8562" i="17"/>
  <c r="B8563" i="17"/>
  <c r="B8564" i="17"/>
  <c r="B8565" i="17"/>
  <c r="B8566" i="17"/>
  <c r="B8567" i="17"/>
  <c r="B8568" i="17"/>
  <c r="B8569" i="17"/>
  <c r="B8570" i="17"/>
  <c r="B8571" i="17"/>
  <c r="B8572" i="17"/>
  <c r="B8573" i="17"/>
  <c r="B8574" i="17"/>
  <c r="B8575" i="17"/>
  <c r="B8576" i="17"/>
  <c r="B8577" i="17"/>
  <c r="B8578" i="17"/>
  <c r="B8579" i="17"/>
  <c r="B8580" i="17"/>
  <c r="B8581" i="17"/>
  <c r="B8582" i="17"/>
  <c r="B8583" i="17"/>
  <c r="B8584" i="17"/>
  <c r="B8585" i="17"/>
  <c r="B8586" i="17"/>
  <c r="B8587" i="17"/>
  <c r="B8588" i="17"/>
  <c r="B8589" i="17"/>
  <c r="B8590" i="17"/>
  <c r="B8591" i="17"/>
  <c r="B8592" i="17"/>
  <c r="B8593" i="17"/>
  <c r="B8594" i="17"/>
  <c r="B8595" i="17"/>
  <c r="B8596" i="17"/>
  <c r="B8597" i="17"/>
  <c r="B8598" i="17"/>
  <c r="B8599" i="17"/>
  <c r="B8600" i="17"/>
  <c r="B8601" i="17"/>
  <c r="B8602" i="17"/>
  <c r="B8603" i="17"/>
  <c r="B8604" i="17"/>
  <c r="B8605" i="17"/>
  <c r="B8606" i="17"/>
  <c r="B8607" i="17"/>
  <c r="B8608" i="17"/>
  <c r="B8609" i="17"/>
  <c r="B8610" i="17"/>
  <c r="B8611" i="17"/>
  <c r="B8612" i="17"/>
  <c r="B8613" i="17"/>
  <c r="B8614" i="17"/>
  <c r="B8615" i="17"/>
  <c r="B8616" i="17"/>
  <c r="B8617" i="17"/>
  <c r="B8618" i="17"/>
  <c r="B8619" i="17"/>
  <c r="B8620" i="17"/>
  <c r="B8621" i="17"/>
  <c r="B8622" i="17"/>
  <c r="B8623" i="17"/>
  <c r="B8624" i="17"/>
  <c r="B8625" i="17"/>
  <c r="B8626" i="17"/>
  <c r="B8627" i="17"/>
  <c r="B8628" i="17"/>
  <c r="B8629" i="17"/>
  <c r="B8630" i="17"/>
  <c r="B8631" i="17"/>
  <c r="B8632" i="17"/>
  <c r="B8633" i="17"/>
  <c r="B8634" i="17"/>
  <c r="B8635" i="17"/>
  <c r="B8636" i="17"/>
  <c r="B8637" i="17"/>
  <c r="B8638" i="17"/>
  <c r="B8639" i="17"/>
  <c r="B8640" i="17"/>
  <c r="B8641" i="17"/>
  <c r="B8642" i="17"/>
  <c r="B8643" i="17"/>
  <c r="B8644" i="17"/>
  <c r="B8645" i="17"/>
  <c r="B8646" i="17"/>
  <c r="B8647" i="17"/>
  <c r="B8648" i="17"/>
  <c r="B8649" i="17"/>
  <c r="B8650" i="17"/>
  <c r="B8651" i="17"/>
  <c r="B8652" i="17"/>
  <c r="B8653" i="17"/>
  <c r="B8654" i="17"/>
  <c r="B8655" i="17"/>
  <c r="B8656" i="17"/>
  <c r="B8657" i="17"/>
  <c r="B8658" i="17"/>
  <c r="B8659" i="17"/>
  <c r="B8660" i="17"/>
  <c r="B8661" i="17"/>
  <c r="B8662" i="17"/>
  <c r="B8663" i="17"/>
  <c r="B8664" i="17"/>
  <c r="B8665" i="17"/>
  <c r="B8666" i="17"/>
  <c r="B8667" i="17"/>
  <c r="B8668" i="17"/>
  <c r="B8669" i="17"/>
  <c r="B8670" i="17"/>
  <c r="B8671" i="17"/>
  <c r="B8672" i="17"/>
  <c r="B8673" i="17"/>
  <c r="B8674" i="17"/>
  <c r="B8675" i="17"/>
  <c r="B8676" i="17"/>
  <c r="B8677" i="17"/>
  <c r="B8678" i="17"/>
  <c r="B8679" i="17"/>
  <c r="B8680" i="17"/>
  <c r="B8681" i="17"/>
  <c r="B8682" i="17"/>
  <c r="B8683" i="17"/>
  <c r="B8684" i="17"/>
  <c r="B8685" i="17"/>
  <c r="B8686" i="17"/>
  <c r="B8687" i="17"/>
  <c r="B8688" i="17"/>
  <c r="B8689" i="17"/>
  <c r="B8690" i="17"/>
  <c r="B8691" i="17"/>
  <c r="B8692" i="17"/>
  <c r="B8693" i="17"/>
  <c r="B8694" i="17"/>
  <c r="B8695" i="17"/>
  <c r="B8696" i="17"/>
  <c r="B8697" i="17"/>
  <c r="B8698" i="17"/>
  <c r="B8699" i="17"/>
  <c r="B8700" i="17"/>
  <c r="B8701" i="17"/>
  <c r="B8702" i="17"/>
  <c r="B8703" i="17"/>
  <c r="B8704" i="17"/>
  <c r="B8705" i="17"/>
  <c r="B8706" i="17"/>
  <c r="B8707" i="17"/>
  <c r="B8708" i="17"/>
  <c r="B8709" i="17"/>
  <c r="B8710" i="17"/>
  <c r="B8711" i="17"/>
  <c r="B8712" i="17"/>
  <c r="B8713" i="17"/>
  <c r="B8714" i="17"/>
  <c r="B8715" i="17"/>
  <c r="B8716" i="17"/>
  <c r="B8717" i="17"/>
  <c r="B8718" i="17"/>
  <c r="B8719" i="17"/>
  <c r="B8720" i="17"/>
  <c r="B8721" i="17"/>
  <c r="B8722" i="17"/>
  <c r="B8723" i="17"/>
  <c r="B8724" i="17"/>
  <c r="B8725" i="17"/>
  <c r="B8726" i="17"/>
  <c r="B8727" i="17"/>
  <c r="B8728" i="17"/>
  <c r="B8729" i="17"/>
  <c r="B8730" i="17"/>
  <c r="B8731" i="17"/>
  <c r="B8732" i="17"/>
  <c r="B8733" i="17"/>
  <c r="B8734" i="17"/>
  <c r="B8735" i="17"/>
  <c r="B8736" i="17"/>
  <c r="B8737" i="17"/>
  <c r="B8738" i="17"/>
  <c r="B8739" i="17"/>
  <c r="B8740" i="17"/>
  <c r="B8741" i="17"/>
  <c r="B8742" i="17"/>
  <c r="B8743" i="17"/>
  <c r="B8744" i="17"/>
  <c r="B8745" i="17"/>
  <c r="B8746" i="17"/>
  <c r="B8747" i="17"/>
  <c r="B8748" i="17"/>
  <c r="B8749" i="17"/>
  <c r="B8750" i="17"/>
  <c r="B8751" i="17"/>
  <c r="B8752" i="17"/>
  <c r="B8753" i="17"/>
  <c r="B8754" i="17"/>
  <c r="B8755" i="17"/>
  <c r="B8756" i="17"/>
  <c r="B8757" i="17"/>
  <c r="B8758" i="17"/>
  <c r="B8759" i="17"/>
  <c r="B8760" i="17"/>
  <c r="B8761" i="17"/>
  <c r="B8762" i="17"/>
  <c r="B8763" i="17"/>
  <c r="B8764" i="17"/>
  <c r="B8765" i="17"/>
  <c r="B8766" i="17"/>
  <c r="B8767" i="17"/>
  <c r="B8768" i="17"/>
  <c r="B8769" i="17"/>
  <c r="B8770" i="17"/>
  <c r="B8771" i="17"/>
  <c r="B8772" i="17"/>
  <c r="B8773" i="17"/>
  <c r="B8774" i="17"/>
  <c r="B8775" i="17"/>
  <c r="B8776" i="17"/>
  <c r="B8777" i="17"/>
  <c r="B8778" i="17"/>
  <c r="B8779" i="17"/>
  <c r="B8780" i="17"/>
  <c r="B8781" i="17"/>
  <c r="B8782" i="17"/>
  <c r="B8783" i="17"/>
  <c r="B8784" i="17"/>
  <c r="B8785" i="17"/>
  <c r="B8786" i="17"/>
  <c r="B8787" i="17"/>
  <c r="B8788" i="17"/>
  <c r="B8789" i="17"/>
  <c r="B8790" i="17"/>
  <c r="B8791" i="17"/>
  <c r="B8792" i="17"/>
  <c r="B8793" i="17"/>
  <c r="B8794" i="17"/>
  <c r="B8795" i="17"/>
  <c r="B8796" i="17"/>
  <c r="B8797" i="17"/>
  <c r="B8798" i="17"/>
  <c r="B8799" i="17"/>
  <c r="B8800" i="17"/>
  <c r="B8801" i="17"/>
  <c r="B8802" i="17"/>
  <c r="B8803" i="17"/>
  <c r="B8804" i="17"/>
  <c r="B8805" i="17"/>
  <c r="B8806" i="17"/>
  <c r="B8807" i="17"/>
  <c r="B8808" i="17"/>
  <c r="B8809" i="17"/>
  <c r="B8810" i="17"/>
  <c r="B8811" i="17"/>
  <c r="B8812" i="17"/>
  <c r="B8813" i="17"/>
  <c r="B8814" i="17"/>
  <c r="B8815" i="17"/>
  <c r="B8816" i="17"/>
  <c r="B8817" i="17"/>
  <c r="B8818" i="17"/>
  <c r="B8819" i="17"/>
  <c r="B8820" i="17"/>
  <c r="B8821" i="17"/>
  <c r="B8822" i="17"/>
  <c r="B8823" i="17"/>
  <c r="B8824" i="17"/>
  <c r="B8825" i="17"/>
  <c r="B8826" i="17"/>
  <c r="B8827" i="17"/>
  <c r="B8828" i="17"/>
  <c r="B8829" i="17"/>
  <c r="B8830" i="17"/>
  <c r="B8831" i="17"/>
  <c r="B8832" i="17"/>
  <c r="B8833" i="17"/>
  <c r="B8834" i="17"/>
  <c r="B8835" i="17"/>
  <c r="B8836" i="17"/>
  <c r="B8837" i="17"/>
  <c r="B8838" i="17"/>
  <c r="B8839" i="17"/>
  <c r="B8840" i="17"/>
  <c r="B8841" i="17"/>
  <c r="B8842" i="17"/>
  <c r="B8843" i="17"/>
  <c r="B8844" i="17"/>
  <c r="B8845" i="17"/>
  <c r="B8846" i="17"/>
  <c r="B8847" i="17"/>
  <c r="B8848" i="17"/>
  <c r="B8849" i="17"/>
  <c r="B8850" i="17"/>
  <c r="B8851" i="17"/>
  <c r="B8852" i="17"/>
  <c r="B8853" i="17"/>
  <c r="B8854" i="17"/>
  <c r="B8855" i="17"/>
  <c r="B8856" i="17"/>
  <c r="B8857" i="17"/>
  <c r="B8858" i="17"/>
  <c r="B8859" i="17"/>
  <c r="B8860" i="17"/>
  <c r="B8861" i="17"/>
  <c r="B8862" i="17"/>
  <c r="B8863" i="17"/>
  <c r="B8864" i="17"/>
  <c r="B8865" i="17"/>
  <c r="B8866" i="17"/>
  <c r="B8867" i="17"/>
  <c r="B8868" i="17"/>
  <c r="B8869" i="17"/>
  <c r="B8870" i="17"/>
  <c r="B8871" i="17"/>
  <c r="B8872" i="17"/>
  <c r="B8873" i="17"/>
  <c r="B8874" i="17"/>
  <c r="B8875" i="17"/>
  <c r="B8876" i="17"/>
  <c r="B8877" i="17"/>
  <c r="B8878" i="17"/>
  <c r="B8879" i="17"/>
  <c r="B8880" i="17"/>
  <c r="B8881" i="17"/>
  <c r="B8882" i="17"/>
  <c r="B8883" i="17"/>
  <c r="B8884" i="17"/>
  <c r="B8885" i="17"/>
  <c r="B8886" i="17"/>
  <c r="B8887" i="17"/>
  <c r="B8888" i="17"/>
  <c r="B8889" i="17"/>
  <c r="B8890" i="17"/>
  <c r="B8891" i="17"/>
  <c r="B8892" i="17"/>
  <c r="B8893" i="17"/>
  <c r="B8894" i="17"/>
  <c r="B8895" i="17"/>
  <c r="B8896" i="17"/>
  <c r="B8897" i="17"/>
  <c r="B8898" i="17"/>
  <c r="B8899" i="17"/>
  <c r="B8900" i="17"/>
  <c r="B8901" i="17"/>
  <c r="B8902" i="17"/>
  <c r="B8903" i="17"/>
  <c r="B8904" i="17"/>
  <c r="B8905" i="17"/>
  <c r="B8906" i="17"/>
  <c r="B8907" i="17"/>
  <c r="B8908" i="17"/>
  <c r="B8909" i="17"/>
  <c r="B8910" i="17"/>
  <c r="B8911" i="17"/>
  <c r="B8912" i="17"/>
  <c r="B8913" i="17"/>
  <c r="B8914" i="17"/>
  <c r="B8915" i="17"/>
  <c r="B8916" i="17"/>
  <c r="B8917" i="17"/>
  <c r="B8918" i="17"/>
  <c r="B8919" i="17"/>
  <c r="B8920" i="17"/>
  <c r="B8921" i="17"/>
  <c r="B8922" i="17"/>
  <c r="B8923" i="17"/>
  <c r="B8924" i="17"/>
  <c r="B8925" i="17"/>
  <c r="B8926" i="17"/>
  <c r="B8927" i="17"/>
  <c r="B8928" i="17"/>
  <c r="B8929" i="17"/>
  <c r="B8930" i="17"/>
  <c r="B8931" i="17"/>
  <c r="B8932" i="17"/>
  <c r="B8933" i="17"/>
  <c r="B8934" i="17"/>
  <c r="B8935" i="17"/>
  <c r="B8936" i="17"/>
  <c r="B8937" i="17"/>
  <c r="B8938" i="17"/>
  <c r="B8939" i="17"/>
  <c r="B8940" i="17"/>
  <c r="B8941" i="17"/>
  <c r="B8942" i="17"/>
  <c r="B8943" i="17"/>
  <c r="B8944" i="17"/>
  <c r="B8945" i="17"/>
  <c r="B8946" i="17"/>
  <c r="B8947" i="17"/>
  <c r="B8948" i="17"/>
  <c r="B8949" i="17"/>
  <c r="B8950" i="17"/>
  <c r="B8951" i="17"/>
  <c r="B8952" i="17"/>
  <c r="B8953" i="17"/>
  <c r="B8954" i="17"/>
  <c r="B8955" i="17"/>
  <c r="B8956" i="17"/>
  <c r="B8957" i="17"/>
  <c r="B8958" i="17"/>
  <c r="B8959" i="17"/>
  <c r="B8960" i="17"/>
  <c r="B8961" i="17"/>
  <c r="B8962" i="17"/>
  <c r="B8963" i="17"/>
  <c r="B8964" i="17"/>
  <c r="B8965" i="17"/>
  <c r="B8966" i="17"/>
  <c r="B8967" i="17"/>
  <c r="B8968" i="17"/>
  <c r="B8969" i="17"/>
  <c r="B8970" i="17"/>
  <c r="B8971" i="17"/>
  <c r="B8972" i="17"/>
  <c r="B8973" i="17"/>
  <c r="B8974" i="17"/>
  <c r="B8975" i="17"/>
  <c r="B8976" i="17"/>
  <c r="B8977" i="17"/>
  <c r="B8978" i="17"/>
  <c r="B8979" i="17"/>
  <c r="B8980" i="17"/>
  <c r="B8981" i="17"/>
  <c r="B8982" i="17"/>
  <c r="B8983" i="17"/>
  <c r="B8984" i="17"/>
  <c r="B8985" i="17"/>
  <c r="B8986" i="17"/>
  <c r="B8987" i="17"/>
  <c r="B8988" i="17"/>
  <c r="B8989" i="17"/>
  <c r="B8990" i="17"/>
  <c r="B8991" i="17"/>
  <c r="B8992" i="17"/>
  <c r="B8993" i="17"/>
  <c r="B8994" i="17"/>
  <c r="B8995" i="17"/>
  <c r="B8996" i="17"/>
  <c r="B8997" i="17"/>
  <c r="B8998" i="17"/>
  <c r="B8999" i="17"/>
  <c r="B9000" i="17"/>
  <c r="B9001" i="17"/>
  <c r="B9002" i="17"/>
  <c r="B9003" i="17"/>
  <c r="B9004" i="17"/>
  <c r="B9005" i="17"/>
  <c r="B9006" i="17"/>
  <c r="B9007" i="17"/>
  <c r="B9008" i="17"/>
  <c r="B9009" i="17"/>
  <c r="B9010" i="17"/>
  <c r="B9011" i="17"/>
  <c r="B9012" i="17"/>
  <c r="B9013" i="17"/>
  <c r="B9014" i="17"/>
  <c r="B9015" i="17"/>
  <c r="B9016" i="17"/>
  <c r="B9017" i="17"/>
  <c r="B9018" i="17"/>
  <c r="B9019" i="17"/>
  <c r="B9020" i="17"/>
  <c r="B9021" i="17"/>
  <c r="B9022" i="17"/>
  <c r="B9023" i="17"/>
  <c r="B9024" i="17"/>
  <c r="B9025" i="17"/>
  <c r="B9026" i="17"/>
  <c r="B9027" i="17"/>
  <c r="B9028" i="17"/>
  <c r="B9029" i="17"/>
  <c r="B9030" i="17"/>
  <c r="B9031" i="17"/>
  <c r="B9032" i="17"/>
  <c r="B9033" i="17"/>
  <c r="B9034" i="17"/>
  <c r="B9035" i="17"/>
  <c r="B9036" i="17"/>
  <c r="B9037" i="17"/>
  <c r="B9038" i="17"/>
  <c r="B9039" i="17"/>
  <c r="B9040" i="17"/>
  <c r="B9041" i="17"/>
  <c r="B9042" i="17"/>
  <c r="B9043" i="17"/>
  <c r="B9044" i="17"/>
  <c r="B9045" i="17"/>
  <c r="B9046" i="17"/>
  <c r="B9047" i="17"/>
  <c r="B9048" i="17"/>
  <c r="B9049" i="17"/>
  <c r="B9050" i="17"/>
  <c r="B9051" i="17"/>
  <c r="B9052" i="17"/>
  <c r="B9053" i="17"/>
  <c r="B9054" i="17"/>
  <c r="B9055" i="17"/>
  <c r="B9056" i="17"/>
  <c r="B9057" i="17"/>
  <c r="B9058" i="17"/>
  <c r="B9059" i="17"/>
  <c r="B9060" i="17"/>
  <c r="B9061" i="17"/>
  <c r="B9062" i="17"/>
  <c r="B9063" i="17"/>
  <c r="B9064" i="17"/>
  <c r="B9065" i="17"/>
  <c r="B9066" i="17"/>
  <c r="B9067" i="17"/>
  <c r="B9068" i="17"/>
  <c r="B9069" i="17"/>
  <c r="B9070" i="17"/>
  <c r="B9071" i="17"/>
  <c r="B9072" i="17"/>
  <c r="B9073" i="17"/>
  <c r="B9074" i="17"/>
  <c r="B9075" i="17"/>
  <c r="B9076" i="17"/>
  <c r="B9077" i="17"/>
  <c r="B9078" i="17"/>
  <c r="B9079" i="17"/>
  <c r="B9080" i="17"/>
  <c r="B9081" i="17"/>
  <c r="B9082" i="17"/>
  <c r="B9083" i="17"/>
  <c r="B9084" i="17"/>
  <c r="B9085" i="17"/>
  <c r="B9086" i="17"/>
  <c r="B9087" i="17"/>
  <c r="B9088" i="17"/>
  <c r="B9089" i="17"/>
  <c r="B9090" i="17"/>
  <c r="B9091" i="17"/>
  <c r="B9092" i="17"/>
  <c r="B9093" i="17"/>
  <c r="B9094" i="17"/>
  <c r="B9095" i="17"/>
  <c r="B9096" i="17"/>
  <c r="B9097" i="17"/>
  <c r="B9098" i="17"/>
  <c r="B9099" i="17"/>
  <c r="B9100" i="17"/>
  <c r="B9101" i="17"/>
  <c r="B9102" i="17"/>
  <c r="B9103" i="17"/>
  <c r="B9104" i="17"/>
  <c r="B9105" i="17"/>
  <c r="B9106" i="17"/>
  <c r="B9107" i="17"/>
  <c r="B9108" i="17"/>
  <c r="B9109" i="17"/>
  <c r="B9110" i="17"/>
  <c r="B9111" i="17"/>
  <c r="B9112" i="17"/>
  <c r="B9113" i="17"/>
  <c r="B9114" i="17"/>
  <c r="B9115" i="17"/>
  <c r="B9116" i="17"/>
  <c r="B9117" i="17"/>
  <c r="B9118" i="17"/>
  <c r="B9119" i="17"/>
  <c r="B9120" i="17"/>
  <c r="B9121" i="17"/>
  <c r="B9122" i="17"/>
  <c r="B9123" i="17"/>
  <c r="B9124" i="17"/>
  <c r="B9125" i="17"/>
  <c r="B9126" i="17"/>
  <c r="B9127" i="17"/>
  <c r="B9128" i="17"/>
  <c r="B9129" i="17"/>
  <c r="B9130" i="17"/>
  <c r="B9131" i="17"/>
  <c r="B9132" i="17"/>
  <c r="B9133" i="17"/>
  <c r="B9134" i="17"/>
  <c r="B9135" i="17"/>
  <c r="B9136" i="17"/>
  <c r="B9137" i="17"/>
  <c r="B9138" i="17"/>
  <c r="B9139" i="17"/>
  <c r="B9140" i="17"/>
  <c r="B9141" i="17"/>
  <c r="B9142" i="17"/>
  <c r="B9143" i="17"/>
  <c r="B9144" i="17"/>
  <c r="B9145" i="17"/>
  <c r="B9146" i="17"/>
  <c r="B9147" i="17"/>
  <c r="B9148" i="17"/>
  <c r="B9149" i="17"/>
  <c r="B9150" i="17"/>
  <c r="B9151" i="17"/>
  <c r="B9152" i="17"/>
  <c r="B9153" i="17"/>
  <c r="B9154" i="17"/>
  <c r="B9155" i="17"/>
  <c r="B9156" i="17"/>
  <c r="B9157" i="17"/>
  <c r="B9158" i="17"/>
  <c r="B9159" i="17"/>
  <c r="B9160" i="17"/>
  <c r="B9161" i="17"/>
  <c r="B9162" i="17"/>
  <c r="B9163" i="17"/>
  <c r="B9164" i="17"/>
  <c r="B9165" i="17"/>
  <c r="B9166" i="17"/>
  <c r="B9167" i="17"/>
  <c r="B9168" i="17"/>
  <c r="B9169" i="17"/>
  <c r="B9170" i="17"/>
  <c r="B9171" i="17"/>
  <c r="B9172" i="17"/>
  <c r="B9173" i="17"/>
  <c r="B9174" i="17"/>
  <c r="B9175" i="17"/>
  <c r="B9176" i="17"/>
  <c r="B9177" i="17"/>
  <c r="B9178" i="17"/>
  <c r="B9179" i="17"/>
  <c r="B9180" i="17"/>
  <c r="B9181" i="17"/>
  <c r="B9182" i="17"/>
  <c r="B9183" i="17"/>
  <c r="B9184" i="17"/>
  <c r="B9185" i="17"/>
  <c r="B9186" i="17"/>
  <c r="B9187" i="17"/>
  <c r="B9188" i="17"/>
  <c r="B9189" i="17"/>
  <c r="B9190" i="17"/>
  <c r="B9191" i="17"/>
  <c r="B9192" i="17"/>
  <c r="B9193" i="17"/>
  <c r="B9194" i="17"/>
  <c r="B9195" i="17"/>
  <c r="B9196" i="17"/>
  <c r="B9197" i="17"/>
  <c r="B9198" i="17"/>
  <c r="B9199" i="17"/>
  <c r="B9200" i="17"/>
  <c r="B9201" i="17"/>
  <c r="B9202" i="17"/>
  <c r="B9203" i="17"/>
  <c r="B9204" i="17"/>
  <c r="B9205" i="17"/>
  <c r="B9206" i="17"/>
  <c r="B9207" i="17"/>
  <c r="B9208" i="17"/>
  <c r="B9209" i="17"/>
  <c r="B9210" i="17"/>
  <c r="B9211" i="17"/>
  <c r="B9212" i="17"/>
  <c r="B9213" i="17"/>
  <c r="B9214" i="17"/>
  <c r="B9215" i="17"/>
  <c r="B9216" i="17"/>
  <c r="B9217" i="17"/>
  <c r="B9218" i="17"/>
  <c r="B9219" i="17"/>
  <c r="B9220" i="17"/>
  <c r="B9221" i="17"/>
  <c r="B9222" i="17"/>
  <c r="B9223" i="17"/>
  <c r="B9224" i="17"/>
  <c r="B9225" i="17"/>
  <c r="B9226" i="17"/>
  <c r="B9227" i="17"/>
  <c r="B9228" i="17"/>
  <c r="B9229" i="17"/>
  <c r="B9230" i="17"/>
  <c r="B9231" i="17"/>
  <c r="B9232" i="17"/>
  <c r="B9233" i="17"/>
  <c r="B9234" i="17"/>
  <c r="B9235" i="17"/>
  <c r="B9236" i="17"/>
  <c r="B9237" i="17"/>
  <c r="B9238" i="17"/>
  <c r="B9239" i="17"/>
  <c r="B9240" i="17"/>
  <c r="B9241" i="17"/>
  <c r="B9242" i="17"/>
  <c r="B9243" i="17"/>
  <c r="B9244" i="17"/>
  <c r="B9245" i="17"/>
  <c r="B9246" i="17"/>
  <c r="B9247" i="17"/>
  <c r="B9248" i="17"/>
  <c r="B9249" i="17"/>
  <c r="B9250" i="17"/>
  <c r="B9251" i="17"/>
  <c r="B9252" i="17"/>
  <c r="B9253" i="17"/>
  <c r="B9254" i="17"/>
  <c r="B9255" i="17"/>
  <c r="B9256" i="17"/>
  <c r="B9257" i="17"/>
  <c r="B9258" i="17"/>
  <c r="B9259" i="17"/>
  <c r="B9260" i="17"/>
  <c r="B9261" i="17"/>
  <c r="B9262" i="17"/>
  <c r="B9263" i="17"/>
  <c r="B9264" i="17"/>
  <c r="B9265" i="17"/>
  <c r="B9266" i="17"/>
  <c r="B9267" i="17"/>
  <c r="B9268" i="17"/>
  <c r="B9269" i="17"/>
  <c r="B9270" i="17"/>
  <c r="B9271" i="17"/>
  <c r="B9272" i="17"/>
  <c r="B9273" i="17"/>
  <c r="B9274" i="17"/>
  <c r="B9275" i="17"/>
  <c r="B9276" i="17"/>
  <c r="B9277" i="17"/>
  <c r="B9278" i="17"/>
  <c r="B9279" i="17"/>
  <c r="B9280" i="17"/>
  <c r="B9281" i="17"/>
  <c r="B9282" i="17"/>
  <c r="B9283" i="17"/>
  <c r="B9284" i="17"/>
  <c r="B9285" i="17"/>
  <c r="B9286" i="17"/>
  <c r="B9287" i="17"/>
  <c r="B9288" i="17"/>
  <c r="B9289" i="17"/>
  <c r="B9290" i="17"/>
  <c r="B9291" i="17"/>
  <c r="B9292" i="17"/>
  <c r="B9293" i="17"/>
  <c r="B9294" i="17"/>
  <c r="B9295" i="17"/>
  <c r="B9296" i="17"/>
  <c r="B9297" i="17"/>
  <c r="B9298" i="17"/>
  <c r="B9299" i="17"/>
  <c r="B9300" i="17"/>
  <c r="B9301" i="17"/>
  <c r="B9302" i="17"/>
  <c r="B9303" i="17"/>
  <c r="B9304" i="17"/>
  <c r="B9305" i="17"/>
  <c r="B9306" i="17"/>
  <c r="B9307" i="17"/>
  <c r="B9308" i="17"/>
  <c r="B9309" i="17"/>
  <c r="B9310" i="17"/>
  <c r="B9311" i="17"/>
  <c r="B9312" i="17"/>
  <c r="B9313" i="17"/>
  <c r="B9314" i="17"/>
  <c r="B9315" i="17"/>
  <c r="B9316" i="17"/>
  <c r="B9317" i="17"/>
  <c r="B9318" i="17"/>
  <c r="B9319" i="17"/>
  <c r="B9320" i="17"/>
  <c r="B9321" i="17"/>
  <c r="B9322" i="17"/>
  <c r="B9323" i="17"/>
  <c r="B9324" i="17"/>
  <c r="B9325" i="17"/>
  <c r="B9326" i="17"/>
  <c r="B9327" i="17"/>
  <c r="B9328" i="17"/>
  <c r="B9329" i="17"/>
  <c r="B9330" i="17"/>
  <c r="B9331" i="17"/>
  <c r="B9332" i="17"/>
  <c r="B9333" i="17"/>
  <c r="B9334" i="17"/>
  <c r="B9335" i="17"/>
  <c r="B9336" i="17"/>
  <c r="B9337" i="17"/>
  <c r="B9338" i="17"/>
  <c r="B9339" i="17"/>
  <c r="B9340" i="17"/>
  <c r="B9341" i="17"/>
  <c r="B9342" i="17"/>
  <c r="B9343" i="17"/>
  <c r="B9344" i="17"/>
  <c r="B9345" i="17"/>
  <c r="B9346" i="17"/>
  <c r="B9347" i="17"/>
  <c r="B9348" i="17"/>
  <c r="B9349" i="17"/>
  <c r="B9350" i="17"/>
  <c r="B9351" i="17"/>
  <c r="B9352" i="17"/>
  <c r="B9353" i="17"/>
  <c r="B9354" i="17"/>
  <c r="B9355" i="17"/>
  <c r="B9356" i="17"/>
  <c r="B9357" i="17"/>
  <c r="B9358" i="17"/>
  <c r="B9359" i="17"/>
  <c r="B9360" i="17"/>
  <c r="B9361" i="17"/>
  <c r="B9362" i="17"/>
  <c r="B9363" i="17"/>
  <c r="B9364" i="17"/>
  <c r="B9365" i="17"/>
  <c r="B9366" i="17"/>
  <c r="B9367" i="17"/>
  <c r="B9368" i="17"/>
  <c r="B9369" i="17"/>
  <c r="B9370" i="17"/>
  <c r="B9371" i="17"/>
  <c r="B9372" i="17"/>
  <c r="B9373" i="17"/>
  <c r="B9374" i="17"/>
  <c r="B9375" i="17"/>
  <c r="B9376" i="17"/>
  <c r="B9377" i="17"/>
  <c r="B9378" i="17"/>
  <c r="B9379" i="17"/>
  <c r="B9380" i="17"/>
  <c r="B9381" i="17"/>
  <c r="B9382" i="17"/>
  <c r="B9383" i="17"/>
  <c r="B9384" i="17"/>
  <c r="B9385" i="17"/>
  <c r="B9386" i="17"/>
  <c r="B9387" i="17"/>
  <c r="B9388" i="17"/>
  <c r="B9389" i="17"/>
  <c r="B9390" i="17"/>
  <c r="B9391" i="17"/>
  <c r="B9392" i="17"/>
  <c r="B9393" i="17"/>
  <c r="B9394" i="17"/>
  <c r="B9395" i="17"/>
  <c r="B9396" i="17"/>
  <c r="B9397" i="17"/>
  <c r="B9398" i="17"/>
  <c r="B9399" i="17"/>
  <c r="B9400" i="17"/>
  <c r="B9401" i="17"/>
  <c r="B9402" i="17"/>
  <c r="B9403" i="17"/>
  <c r="B9404" i="17"/>
  <c r="B9405" i="17"/>
  <c r="B9406" i="17"/>
  <c r="B9407" i="17"/>
  <c r="B9408" i="17"/>
  <c r="B9409" i="17"/>
  <c r="B9410" i="17"/>
  <c r="B9411" i="17"/>
  <c r="B9412" i="17"/>
  <c r="B9413" i="17"/>
  <c r="B9414" i="17"/>
  <c r="B9415" i="17"/>
  <c r="B9416" i="17"/>
  <c r="B9417" i="17"/>
  <c r="B9418" i="17"/>
  <c r="B9419" i="17"/>
  <c r="B9420" i="17"/>
  <c r="B9421" i="17"/>
  <c r="B9422" i="17"/>
  <c r="B9423" i="17"/>
  <c r="B9424" i="17"/>
  <c r="B9425" i="17"/>
  <c r="B9426" i="17"/>
  <c r="B9427" i="17"/>
  <c r="B9428" i="17"/>
  <c r="B9429" i="17"/>
  <c r="B9430" i="17"/>
  <c r="B9431" i="17"/>
  <c r="B9432" i="17"/>
  <c r="B9433" i="17"/>
  <c r="B9434" i="17"/>
  <c r="B9435" i="17"/>
  <c r="B9436" i="17"/>
  <c r="B9437" i="17"/>
  <c r="B9438" i="17"/>
  <c r="B9439" i="17"/>
  <c r="B9440" i="17"/>
  <c r="B9441" i="17"/>
  <c r="B9442" i="17"/>
  <c r="B9443" i="17"/>
  <c r="B9444" i="17"/>
  <c r="B9445" i="17"/>
  <c r="B9446" i="17"/>
  <c r="B9447" i="17"/>
  <c r="B9448" i="17"/>
  <c r="B9449" i="17"/>
  <c r="B9450" i="17"/>
  <c r="B9451" i="17"/>
  <c r="B9452" i="17"/>
  <c r="B9453" i="17"/>
  <c r="B9454" i="17"/>
  <c r="B9455" i="17"/>
  <c r="B9456" i="17"/>
  <c r="B9457" i="17"/>
  <c r="B9458" i="17"/>
  <c r="B9459" i="17"/>
  <c r="B9460" i="17"/>
  <c r="B9461" i="17"/>
  <c r="B9462" i="17"/>
  <c r="B9463" i="17"/>
  <c r="B9464" i="17"/>
  <c r="B9465" i="17"/>
  <c r="B9466" i="17"/>
  <c r="B9467" i="17"/>
  <c r="B9468" i="17"/>
  <c r="B9469" i="17"/>
  <c r="B9470" i="17"/>
  <c r="B9471" i="17"/>
  <c r="B9472" i="17"/>
  <c r="B9473" i="17"/>
  <c r="B9474" i="17"/>
  <c r="B9475" i="17"/>
  <c r="B9476" i="17"/>
  <c r="B9477" i="17"/>
  <c r="B9478" i="17"/>
  <c r="B9479" i="17"/>
  <c r="B9480" i="17"/>
  <c r="B9481" i="17"/>
  <c r="B9482" i="17"/>
  <c r="B9483" i="17"/>
  <c r="B9484" i="17"/>
  <c r="B9485" i="17"/>
  <c r="B9486" i="17"/>
  <c r="B9487" i="17"/>
  <c r="B9488" i="17"/>
  <c r="B9489" i="17"/>
  <c r="B9490" i="17"/>
  <c r="B9491" i="17"/>
  <c r="B9492" i="17"/>
  <c r="B9493" i="17"/>
  <c r="B9494" i="17"/>
  <c r="B9495" i="17"/>
  <c r="B9496" i="17"/>
  <c r="B9497" i="17"/>
  <c r="B9498" i="17"/>
  <c r="B9499" i="17"/>
  <c r="B9500" i="17"/>
  <c r="B9501" i="17"/>
  <c r="B9502" i="17"/>
  <c r="B9503" i="17"/>
  <c r="B9504" i="17"/>
  <c r="B9505" i="17"/>
  <c r="B9506" i="17"/>
  <c r="B9507" i="17"/>
  <c r="B9508" i="17"/>
  <c r="B9509" i="17"/>
  <c r="B9510" i="17"/>
  <c r="B9511" i="17"/>
  <c r="B9512" i="17"/>
  <c r="B9513" i="17"/>
  <c r="B9514" i="17"/>
  <c r="B9515" i="17"/>
  <c r="B9516" i="17"/>
  <c r="B9517" i="17"/>
  <c r="B9518" i="17"/>
  <c r="B9519" i="17"/>
  <c r="B9520" i="17"/>
  <c r="B9521" i="17"/>
  <c r="B9522" i="17"/>
  <c r="B9523" i="17"/>
  <c r="B9524" i="17"/>
  <c r="B9525" i="17"/>
  <c r="B9526" i="17"/>
  <c r="B9527" i="17"/>
  <c r="B9528" i="17"/>
  <c r="B9529" i="17"/>
  <c r="B9530" i="17"/>
  <c r="B9531" i="17"/>
  <c r="B9532" i="17"/>
  <c r="B9533" i="17"/>
  <c r="B9534" i="17"/>
  <c r="B9535" i="17"/>
  <c r="B9536" i="17"/>
  <c r="B9537" i="17"/>
  <c r="B9538" i="17"/>
  <c r="B9539" i="17"/>
  <c r="B9540" i="17"/>
  <c r="B9541" i="17"/>
  <c r="B9542" i="17"/>
  <c r="B9543" i="17"/>
  <c r="B9544" i="17"/>
  <c r="B9545" i="17"/>
  <c r="B9546" i="17"/>
  <c r="B9547" i="17"/>
  <c r="B9548" i="17"/>
  <c r="B9549" i="17"/>
  <c r="B9550" i="17"/>
  <c r="B9551" i="17"/>
  <c r="B9552" i="17"/>
  <c r="B9553" i="17"/>
  <c r="B9554" i="17"/>
  <c r="B9555" i="17"/>
  <c r="B9556" i="17"/>
  <c r="B9557" i="17"/>
  <c r="B9558" i="17"/>
  <c r="B9559" i="17"/>
  <c r="B9560" i="17"/>
  <c r="B9561" i="17"/>
  <c r="B9562" i="17"/>
  <c r="B9563" i="17"/>
  <c r="B9564" i="17"/>
  <c r="B9565" i="17"/>
  <c r="B9566" i="17"/>
  <c r="B9567" i="17"/>
  <c r="B9568" i="17"/>
  <c r="B9569" i="17"/>
  <c r="B9570" i="17"/>
  <c r="B9571" i="17"/>
  <c r="B9572" i="17"/>
  <c r="B9573" i="17"/>
  <c r="B9574" i="17"/>
  <c r="B9575" i="17"/>
  <c r="B9576" i="17"/>
  <c r="B9577" i="17"/>
  <c r="B9578" i="17"/>
  <c r="B9579" i="17"/>
  <c r="B9580" i="17"/>
  <c r="B9581" i="17"/>
  <c r="B9582" i="17"/>
  <c r="B9583" i="17"/>
  <c r="B9584" i="17"/>
  <c r="B9585" i="17"/>
  <c r="B9586" i="17"/>
  <c r="B9587" i="17"/>
  <c r="B9588" i="17"/>
  <c r="B9589" i="17"/>
  <c r="B9590" i="17"/>
  <c r="B9591" i="17"/>
  <c r="B9592" i="17"/>
  <c r="B9593" i="17"/>
  <c r="B9594" i="17"/>
  <c r="B9595" i="17"/>
  <c r="B9596" i="17"/>
  <c r="B9597" i="17"/>
  <c r="B9598" i="17"/>
  <c r="B9599" i="17"/>
  <c r="B9600" i="17"/>
  <c r="B9601" i="17"/>
  <c r="B9602" i="17"/>
  <c r="B9603" i="17"/>
  <c r="B9604" i="17"/>
  <c r="B9605" i="17"/>
  <c r="B9606" i="17"/>
  <c r="B9607" i="17"/>
  <c r="B9608" i="17"/>
  <c r="B9609" i="17"/>
  <c r="B9610" i="17"/>
  <c r="B9611" i="17"/>
  <c r="B9612" i="17"/>
  <c r="B9613" i="17"/>
  <c r="B9614" i="17"/>
  <c r="B9615" i="17"/>
  <c r="B9616" i="17"/>
  <c r="B9617" i="17"/>
  <c r="B9618" i="17"/>
  <c r="B9619" i="17"/>
  <c r="B9620" i="17"/>
  <c r="B9621" i="17"/>
  <c r="B9622" i="17"/>
  <c r="B9623" i="17"/>
  <c r="B9624" i="17"/>
  <c r="B9625" i="17"/>
  <c r="B9626" i="17"/>
  <c r="B9627" i="17"/>
  <c r="B9628" i="17"/>
  <c r="B9629" i="17"/>
  <c r="B9630" i="17"/>
  <c r="B9631" i="17"/>
  <c r="B9632" i="17"/>
  <c r="B9633" i="17"/>
  <c r="B9634" i="17"/>
  <c r="B9635" i="17"/>
  <c r="B9636" i="17"/>
  <c r="B9637" i="17"/>
  <c r="B9638" i="17"/>
  <c r="B9639" i="17"/>
  <c r="B9640" i="17"/>
  <c r="B9641" i="17"/>
  <c r="B9642" i="17"/>
  <c r="B9643" i="17"/>
  <c r="B9644" i="17"/>
  <c r="B9645" i="17"/>
  <c r="B9646" i="17"/>
  <c r="B9647" i="17"/>
  <c r="B9648" i="17"/>
  <c r="B9649" i="17"/>
  <c r="B9650" i="17"/>
  <c r="B9651" i="17"/>
  <c r="B9652" i="17"/>
  <c r="B9653" i="17"/>
  <c r="B9654" i="17"/>
  <c r="B9655" i="17"/>
  <c r="B9656" i="17"/>
  <c r="B9657" i="17"/>
  <c r="B9658" i="17"/>
  <c r="B9659" i="17"/>
  <c r="B9660" i="17"/>
  <c r="B9661" i="17"/>
  <c r="B9662" i="17"/>
  <c r="B9663" i="17"/>
  <c r="B9664" i="17"/>
  <c r="B9665" i="17"/>
  <c r="B9666" i="17"/>
  <c r="B9667" i="17"/>
  <c r="B9668" i="17"/>
  <c r="B9669" i="17"/>
  <c r="B9670" i="17"/>
  <c r="B9671" i="17"/>
  <c r="B9672" i="17"/>
  <c r="B9673" i="17"/>
  <c r="B9674" i="17"/>
  <c r="B9675" i="17"/>
  <c r="B9676" i="17"/>
  <c r="B9677" i="17"/>
  <c r="B9678" i="17"/>
  <c r="B9679" i="17"/>
  <c r="B9680" i="17"/>
  <c r="B9681" i="17"/>
  <c r="B9682" i="17"/>
  <c r="B9683" i="17"/>
  <c r="B9684" i="17"/>
  <c r="B9685" i="17"/>
  <c r="B9686" i="17"/>
  <c r="B9687" i="17"/>
  <c r="B9688" i="17"/>
  <c r="B9689" i="17"/>
  <c r="B9690" i="17"/>
  <c r="B9691" i="17"/>
  <c r="B9692" i="17"/>
  <c r="B9693" i="17"/>
  <c r="B9694" i="17"/>
  <c r="B9695" i="17"/>
  <c r="B9696" i="17"/>
  <c r="B9697" i="17"/>
  <c r="B9698" i="17"/>
  <c r="B9699" i="17"/>
  <c r="B9700" i="17"/>
  <c r="B9701" i="17"/>
  <c r="B9702" i="17"/>
  <c r="B9703" i="17"/>
  <c r="B9704" i="17"/>
  <c r="B9705" i="17"/>
  <c r="B9706" i="17"/>
  <c r="B9707" i="17"/>
  <c r="B9708" i="17"/>
  <c r="B9709" i="17"/>
  <c r="B9710" i="17"/>
  <c r="B9711" i="17"/>
  <c r="B9712" i="17"/>
  <c r="B9713" i="17"/>
  <c r="B9714" i="17"/>
  <c r="B9715" i="17"/>
  <c r="B9716" i="17"/>
  <c r="B9717" i="17"/>
  <c r="B9718" i="17"/>
  <c r="B9719" i="17"/>
  <c r="B9720" i="17"/>
  <c r="B9721" i="17"/>
  <c r="B9722" i="17"/>
  <c r="B9723" i="17"/>
  <c r="B9724" i="17"/>
  <c r="B9725" i="17"/>
  <c r="B9726" i="17"/>
  <c r="B9727" i="17"/>
  <c r="B9728" i="17"/>
  <c r="B9729" i="17"/>
  <c r="B9730" i="17"/>
  <c r="B9731" i="17"/>
  <c r="B9732" i="17"/>
  <c r="B9733" i="17"/>
  <c r="B9734" i="17"/>
  <c r="B9735" i="17"/>
  <c r="B9736" i="17"/>
  <c r="B9737" i="17"/>
  <c r="B9738" i="17"/>
  <c r="B9739" i="17"/>
  <c r="B9740" i="17"/>
  <c r="B9741" i="17"/>
  <c r="B9742" i="17"/>
  <c r="B9743" i="17"/>
  <c r="B9744" i="17"/>
  <c r="B9745" i="17"/>
  <c r="B9746" i="17"/>
  <c r="B9747" i="17"/>
  <c r="B9748" i="17"/>
  <c r="B9749" i="17"/>
  <c r="B9750" i="17"/>
  <c r="B9751" i="17"/>
  <c r="B9752" i="17"/>
  <c r="B9753" i="17"/>
  <c r="B9754" i="17"/>
  <c r="B9755" i="17"/>
  <c r="B9756" i="17"/>
  <c r="B9757" i="17"/>
  <c r="B9758" i="17"/>
  <c r="B9759" i="17"/>
  <c r="B9760" i="17"/>
  <c r="B9761" i="17"/>
  <c r="B9762" i="17"/>
  <c r="B9763" i="17"/>
  <c r="B9764" i="17"/>
  <c r="B9765" i="17"/>
  <c r="B9766" i="17"/>
  <c r="B9767" i="17"/>
  <c r="B9768" i="17"/>
  <c r="B9769" i="17"/>
  <c r="B9770" i="17"/>
  <c r="B9771" i="17"/>
  <c r="B9772" i="17"/>
  <c r="B9773" i="17"/>
  <c r="B9774" i="17"/>
  <c r="B9775" i="17"/>
  <c r="B9776" i="17"/>
  <c r="B9777" i="17"/>
  <c r="B9778" i="17"/>
  <c r="B9779" i="17"/>
  <c r="B9780" i="17"/>
  <c r="B9781" i="17"/>
  <c r="B9782" i="17"/>
  <c r="B9783" i="17"/>
  <c r="B9784" i="17"/>
  <c r="B9785" i="17"/>
  <c r="B9786" i="17"/>
  <c r="B9787" i="17"/>
  <c r="B9788" i="17"/>
  <c r="B9789" i="17"/>
  <c r="B9790" i="17"/>
  <c r="B9791" i="17"/>
  <c r="B9792" i="17"/>
  <c r="B9793" i="17"/>
  <c r="B9794" i="17"/>
  <c r="B9795" i="17"/>
  <c r="B9796" i="17"/>
  <c r="B9797" i="17"/>
  <c r="B9798" i="17"/>
  <c r="B9799" i="17"/>
  <c r="B9800" i="17"/>
  <c r="B9801" i="17"/>
  <c r="B9802" i="17"/>
  <c r="B9803" i="17"/>
  <c r="B9804" i="17"/>
  <c r="B9805" i="17"/>
  <c r="B9806" i="17"/>
  <c r="B9807" i="17"/>
  <c r="B9808" i="17"/>
  <c r="B9809" i="17"/>
  <c r="B9810" i="17"/>
  <c r="B9811" i="17"/>
  <c r="B9812" i="17"/>
  <c r="B9813" i="17"/>
  <c r="B9814" i="17"/>
  <c r="B9815" i="17"/>
  <c r="B9816" i="17"/>
  <c r="B9817" i="17"/>
  <c r="B9818" i="17"/>
  <c r="B9819" i="17"/>
  <c r="B9820" i="17"/>
  <c r="B9821" i="17"/>
  <c r="B9822" i="17"/>
  <c r="B9823" i="17"/>
  <c r="B9824" i="17"/>
  <c r="B9825" i="17"/>
  <c r="B9826" i="17"/>
  <c r="B9827" i="17"/>
  <c r="B9828" i="17"/>
  <c r="B9829" i="17"/>
  <c r="B9830" i="17"/>
  <c r="B9831" i="17"/>
  <c r="B9832" i="17"/>
  <c r="B9833" i="17"/>
  <c r="B9834" i="17"/>
  <c r="B9835" i="17"/>
  <c r="B9836" i="17"/>
  <c r="B9837" i="17"/>
  <c r="B9838" i="17"/>
  <c r="B9839" i="17"/>
  <c r="B9840" i="17"/>
  <c r="B9841" i="17"/>
  <c r="B9842" i="17"/>
  <c r="B9843" i="17"/>
  <c r="B9844" i="17"/>
  <c r="B9845" i="17"/>
  <c r="B9846" i="17"/>
  <c r="B9847" i="17"/>
  <c r="B9848" i="17"/>
  <c r="B9849" i="17"/>
  <c r="B9850" i="17"/>
  <c r="B9851" i="17"/>
  <c r="B9852" i="17"/>
  <c r="B9853" i="17"/>
  <c r="B9854" i="17"/>
  <c r="B9855" i="17"/>
  <c r="B9856" i="17"/>
  <c r="B9857" i="17"/>
  <c r="B9858" i="17"/>
  <c r="B9859" i="17"/>
  <c r="B9860" i="17"/>
  <c r="B9861" i="17"/>
  <c r="B9862" i="17"/>
  <c r="B9863" i="17"/>
  <c r="B9864" i="17"/>
  <c r="B9865" i="17"/>
  <c r="B9866" i="17"/>
  <c r="B9867" i="17"/>
  <c r="B9868" i="17"/>
  <c r="B9869" i="17"/>
  <c r="B9870" i="17"/>
  <c r="B9871" i="17"/>
  <c r="B9872" i="17"/>
  <c r="B9873" i="17"/>
  <c r="B9874" i="17"/>
  <c r="B9875" i="17"/>
  <c r="B9876" i="17"/>
  <c r="B9877" i="17"/>
  <c r="B9878" i="17"/>
  <c r="B9879" i="17"/>
  <c r="B9880" i="17"/>
  <c r="B9881" i="17"/>
  <c r="B9882" i="17"/>
  <c r="B9883" i="17"/>
  <c r="B9884" i="17"/>
  <c r="B9885" i="17"/>
  <c r="B9886" i="17"/>
  <c r="B9887" i="17"/>
  <c r="B9888" i="17"/>
  <c r="B9889" i="17"/>
  <c r="B9890" i="17"/>
  <c r="B9891" i="17"/>
  <c r="B9892" i="17"/>
  <c r="B9893" i="17"/>
  <c r="B9894" i="17"/>
  <c r="B9895" i="17"/>
  <c r="B9896" i="17"/>
  <c r="B9897" i="17"/>
  <c r="B9898" i="17"/>
  <c r="B9899" i="17"/>
  <c r="B9900" i="17"/>
  <c r="B9901" i="17"/>
  <c r="B9902" i="17"/>
  <c r="B9903" i="17"/>
  <c r="B9904" i="17"/>
  <c r="B9905" i="17"/>
  <c r="B9906" i="17"/>
  <c r="B9907" i="17"/>
  <c r="B9908" i="17"/>
  <c r="B9909" i="17"/>
  <c r="B9910" i="17"/>
  <c r="B9911" i="17"/>
  <c r="B9912" i="17"/>
  <c r="B9913" i="17"/>
  <c r="B9914" i="17"/>
  <c r="B9915" i="17"/>
  <c r="B9916" i="17"/>
  <c r="B9917" i="17"/>
  <c r="B9918" i="17"/>
  <c r="B9919" i="17"/>
  <c r="B9920" i="17"/>
  <c r="B9921" i="17"/>
  <c r="B9922" i="17"/>
  <c r="B9923" i="17"/>
  <c r="B9924" i="17"/>
  <c r="B9925" i="17"/>
  <c r="B9926" i="17"/>
  <c r="B9927" i="17"/>
  <c r="B9928" i="17"/>
  <c r="B9929" i="17"/>
  <c r="B9930" i="17"/>
  <c r="B9931" i="17"/>
  <c r="B9932" i="17"/>
  <c r="B9933" i="17"/>
  <c r="B9934" i="17"/>
  <c r="B9935" i="17"/>
  <c r="B9936" i="17"/>
  <c r="B9937" i="17"/>
  <c r="B9938" i="17"/>
  <c r="B9939" i="17"/>
  <c r="B9940" i="17"/>
  <c r="B9941" i="17"/>
  <c r="B9942" i="17"/>
  <c r="B9943" i="17"/>
  <c r="B9944" i="17"/>
  <c r="B9945" i="17"/>
  <c r="B9946" i="17"/>
  <c r="B9947" i="17"/>
  <c r="B9948" i="17"/>
  <c r="B9949" i="17"/>
  <c r="B9950" i="17"/>
  <c r="B9951" i="17"/>
  <c r="B9952" i="17"/>
  <c r="B9953" i="17"/>
  <c r="B9954" i="17"/>
  <c r="B9955" i="17"/>
  <c r="B9956" i="17"/>
  <c r="B9957" i="17"/>
  <c r="B9958" i="17"/>
  <c r="B9959" i="17"/>
  <c r="B9960" i="17"/>
  <c r="B9961" i="17"/>
  <c r="B9962" i="17"/>
  <c r="B9963" i="17"/>
  <c r="B9964" i="17"/>
  <c r="B9965" i="17"/>
  <c r="B9966" i="17"/>
  <c r="B9967" i="17"/>
  <c r="B9968" i="17"/>
  <c r="B9969" i="17"/>
  <c r="B9970" i="17"/>
  <c r="B9971" i="17"/>
  <c r="B9972" i="17"/>
  <c r="B9973" i="17"/>
  <c r="B9974" i="17"/>
  <c r="B9975" i="17"/>
  <c r="B9976" i="17"/>
  <c r="B9977" i="17"/>
  <c r="B9978" i="17"/>
  <c r="B9979" i="17"/>
  <c r="B9980" i="17"/>
  <c r="B9981" i="17"/>
  <c r="B9982" i="17"/>
  <c r="B9983" i="17"/>
  <c r="B9984" i="17"/>
  <c r="B9985" i="17"/>
  <c r="B9986" i="17"/>
  <c r="B9987" i="17"/>
  <c r="B9988" i="17"/>
  <c r="B9989" i="17"/>
  <c r="B9990" i="17"/>
  <c r="B9991" i="17"/>
  <c r="B9992" i="17"/>
  <c r="B9993" i="17"/>
  <c r="B9994" i="17"/>
  <c r="B9995" i="17"/>
  <c r="B9996" i="17"/>
  <c r="B9997" i="17"/>
  <c r="B9998" i="17"/>
  <c r="B9999" i="17"/>
  <c r="B10000" i="17"/>
  <c r="B10001" i="17"/>
  <c r="B10002" i="17"/>
  <c r="B10003" i="17"/>
  <c r="B10004" i="17"/>
  <c r="B10005" i="17"/>
  <c r="B10006" i="17"/>
  <c r="B10007" i="17"/>
  <c r="B10008" i="17"/>
  <c r="B10009" i="17"/>
  <c r="B10010" i="17"/>
  <c r="B10011" i="17"/>
  <c r="B10012" i="17"/>
  <c r="B10013" i="17"/>
  <c r="B10014" i="17"/>
  <c r="B10015" i="17"/>
  <c r="B10016" i="17"/>
  <c r="B10017" i="17"/>
  <c r="B10018" i="17"/>
  <c r="B10019" i="17"/>
  <c r="B10020" i="17"/>
  <c r="B10021" i="17"/>
  <c r="B10022" i="17"/>
  <c r="B10023" i="17"/>
  <c r="B10024" i="17"/>
  <c r="B10025" i="17"/>
  <c r="B10026" i="17"/>
  <c r="B10027" i="17"/>
  <c r="B10028" i="17"/>
  <c r="B10029" i="17"/>
  <c r="B10030" i="17"/>
  <c r="B10031" i="17"/>
  <c r="B10032" i="17"/>
  <c r="B10033" i="17"/>
  <c r="B10034" i="17"/>
  <c r="B10035" i="17"/>
  <c r="B10036" i="17"/>
  <c r="B10037" i="17"/>
  <c r="B10038" i="17"/>
  <c r="B10039" i="17"/>
  <c r="B10040" i="17"/>
  <c r="B10041" i="17"/>
  <c r="B10042" i="17"/>
  <c r="B10043" i="17"/>
  <c r="B10044" i="17"/>
  <c r="B10045" i="17"/>
  <c r="B10046" i="17"/>
  <c r="B10047" i="17"/>
  <c r="B10048" i="17"/>
  <c r="B10049" i="17"/>
  <c r="B10050" i="17"/>
  <c r="B10051" i="17"/>
  <c r="B10052" i="17"/>
  <c r="B10053" i="17"/>
  <c r="B10054" i="17"/>
  <c r="B10055" i="17"/>
  <c r="B10056" i="17"/>
  <c r="B10057" i="17"/>
  <c r="B10058" i="17"/>
  <c r="B10059" i="17"/>
  <c r="B10060" i="17"/>
  <c r="B10061" i="17"/>
  <c r="B10062" i="17"/>
  <c r="B10063" i="17"/>
  <c r="B10064" i="17"/>
  <c r="B10065" i="17"/>
  <c r="B10066" i="17"/>
  <c r="B10067" i="17"/>
  <c r="B10068" i="17"/>
  <c r="B10069" i="17"/>
  <c r="B10070" i="17"/>
  <c r="B10071" i="17"/>
  <c r="B10072" i="17"/>
  <c r="B10073" i="17"/>
  <c r="B10074" i="17"/>
  <c r="B10075" i="17"/>
  <c r="B10076" i="17"/>
  <c r="B10077" i="17"/>
  <c r="B10078" i="17"/>
  <c r="B10079" i="17"/>
  <c r="B10080" i="17"/>
  <c r="B10081" i="17"/>
  <c r="B10082" i="17"/>
  <c r="B10083" i="17"/>
  <c r="B10084" i="17"/>
  <c r="B10085" i="17"/>
  <c r="B10086" i="17"/>
  <c r="B10087" i="17"/>
  <c r="B10088" i="17"/>
  <c r="B10089" i="17"/>
  <c r="B10090" i="17"/>
  <c r="B10091" i="17"/>
  <c r="B10092" i="17"/>
  <c r="B10093" i="17"/>
  <c r="B10094" i="17"/>
  <c r="B10095" i="17"/>
  <c r="B10096" i="17"/>
  <c r="B10097" i="17"/>
  <c r="B10098" i="17"/>
  <c r="B10099" i="17"/>
  <c r="B10100" i="17"/>
  <c r="B10101" i="17"/>
  <c r="B10102" i="17"/>
  <c r="B10103" i="17"/>
  <c r="B10104" i="17"/>
  <c r="B10105" i="17"/>
  <c r="B10106" i="17"/>
  <c r="B10107" i="17"/>
  <c r="B10108" i="17"/>
  <c r="B10109" i="17"/>
  <c r="B10110" i="17"/>
  <c r="B10111" i="17"/>
  <c r="B10112" i="17"/>
  <c r="B10113" i="17"/>
  <c r="B10114" i="17"/>
  <c r="B10115" i="17"/>
  <c r="B10116" i="17"/>
  <c r="B10117" i="17"/>
  <c r="B10118" i="17"/>
  <c r="B10119" i="17"/>
  <c r="B10120" i="17"/>
  <c r="B10121" i="17"/>
  <c r="B10122" i="17"/>
  <c r="B10123" i="17"/>
  <c r="B10124" i="17"/>
  <c r="B10125" i="17"/>
  <c r="B10126" i="17"/>
  <c r="B10127" i="17"/>
  <c r="B10128" i="17"/>
  <c r="B10129" i="17"/>
  <c r="B10130" i="17"/>
  <c r="B10131" i="17"/>
  <c r="B10132" i="17"/>
  <c r="B10133" i="17"/>
  <c r="B10134" i="17"/>
  <c r="B10135" i="17"/>
  <c r="B10136" i="17"/>
  <c r="B10137" i="17"/>
  <c r="B10138" i="17"/>
  <c r="B10139" i="17"/>
  <c r="B10140" i="17"/>
  <c r="B10141" i="17"/>
  <c r="B10142" i="17"/>
  <c r="B10143" i="17"/>
  <c r="B10144" i="17"/>
  <c r="B10145" i="17"/>
  <c r="B10146" i="17"/>
  <c r="B10147" i="17"/>
  <c r="B10148" i="17"/>
  <c r="B10149" i="17"/>
  <c r="B10150" i="17"/>
  <c r="B10151" i="17"/>
  <c r="B10152" i="17"/>
  <c r="B10153" i="17"/>
  <c r="B10154" i="17"/>
  <c r="B10155" i="17"/>
  <c r="B10156" i="17"/>
  <c r="B10157" i="17"/>
  <c r="B10158" i="17"/>
  <c r="B10159" i="17"/>
  <c r="B10160" i="17"/>
  <c r="B10161" i="17"/>
  <c r="B10162" i="17"/>
  <c r="B10163" i="17"/>
  <c r="B10164" i="17"/>
  <c r="B10165" i="17"/>
  <c r="B10166" i="17"/>
  <c r="B10167" i="17"/>
  <c r="B10168" i="17"/>
  <c r="B10169" i="17"/>
  <c r="B10170" i="17"/>
  <c r="B10171" i="17"/>
  <c r="B10172" i="17"/>
  <c r="B10173" i="17"/>
  <c r="B10174" i="17"/>
  <c r="B10175" i="17"/>
  <c r="B10176" i="17"/>
  <c r="B10177" i="17"/>
  <c r="B10178" i="17"/>
  <c r="C30" i="17"/>
  <c r="C31" i="17"/>
  <c r="C32" i="17"/>
  <c r="C33" i="17"/>
  <c r="C34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40" i="17"/>
  <c r="C341" i="17"/>
  <c r="C342" i="17"/>
  <c r="C343" i="17"/>
  <c r="C344" i="17"/>
  <c r="C345" i="17"/>
  <c r="C346" i="17"/>
  <c r="C347" i="17"/>
  <c r="C348" i="17"/>
  <c r="C349" i="17"/>
  <c r="C350" i="17"/>
  <c r="C351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76" i="17"/>
  <c r="C377" i="17"/>
  <c r="C378" i="17"/>
  <c r="C379" i="17"/>
  <c r="C380" i="17"/>
  <c r="C381" i="17"/>
  <c r="C382" i="17"/>
  <c r="C383" i="17"/>
  <c r="C384" i="17"/>
  <c r="C385" i="17"/>
  <c r="C386" i="17"/>
  <c r="C387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12" i="17"/>
  <c r="C413" i="17"/>
  <c r="C414" i="17"/>
  <c r="C415" i="17"/>
  <c r="C416" i="17"/>
  <c r="C417" i="17"/>
  <c r="C418" i="17"/>
  <c r="C419" i="17"/>
  <c r="C420" i="17"/>
  <c r="C421" i="17"/>
  <c r="C422" i="17"/>
  <c r="C423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48" i="17"/>
  <c r="C449" i="17"/>
  <c r="C450" i="17"/>
  <c r="C451" i="17"/>
  <c r="C452" i="17"/>
  <c r="C453" i="17"/>
  <c r="C454" i="17"/>
  <c r="C455" i="17"/>
  <c r="C456" i="17"/>
  <c r="C457" i="17"/>
  <c r="C458" i="17"/>
  <c r="C459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84" i="17"/>
  <c r="C485" i="17"/>
  <c r="C486" i="17"/>
  <c r="C487" i="17"/>
  <c r="C488" i="17"/>
  <c r="C489" i="17"/>
  <c r="C490" i="17"/>
  <c r="C491" i="17"/>
  <c r="C492" i="17"/>
  <c r="C493" i="17"/>
  <c r="C494" i="17"/>
  <c r="C495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20" i="17"/>
  <c r="C521" i="17"/>
  <c r="C522" i="17"/>
  <c r="C523" i="17"/>
  <c r="C524" i="17"/>
  <c r="C525" i="17"/>
  <c r="C526" i="17"/>
  <c r="C527" i="17"/>
  <c r="C528" i="17"/>
  <c r="C529" i="17"/>
  <c r="C530" i="17"/>
  <c r="C531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56" i="17"/>
  <c r="C557" i="17"/>
  <c r="C558" i="17"/>
  <c r="C559" i="17"/>
  <c r="C560" i="17"/>
  <c r="C561" i="17"/>
  <c r="C562" i="17"/>
  <c r="C563" i="17"/>
  <c r="C564" i="17"/>
  <c r="C565" i="17"/>
  <c r="C566" i="17"/>
  <c r="C567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592" i="17"/>
  <c r="C593" i="17"/>
  <c r="C594" i="17"/>
  <c r="C595" i="17"/>
  <c r="C596" i="17"/>
  <c r="C597" i="17"/>
  <c r="C598" i="17"/>
  <c r="C599" i="17"/>
  <c r="C600" i="17"/>
  <c r="C601" i="17"/>
  <c r="C602" i="17"/>
  <c r="C603" i="17"/>
  <c r="C604" i="17"/>
  <c r="C605" i="17"/>
  <c r="C606" i="17"/>
  <c r="C607" i="17"/>
  <c r="C608" i="17"/>
  <c r="C609" i="17"/>
  <c r="C610" i="17"/>
  <c r="C611" i="17"/>
  <c r="C612" i="17"/>
  <c r="C613" i="17"/>
  <c r="C614" i="17"/>
  <c r="C615" i="17"/>
  <c r="C616" i="17"/>
  <c r="C617" i="17"/>
  <c r="C618" i="17"/>
  <c r="C619" i="17"/>
  <c r="C620" i="17"/>
  <c r="C621" i="17"/>
  <c r="C622" i="17"/>
  <c r="C623" i="17"/>
  <c r="C624" i="17"/>
  <c r="C625" i="17"/>
  <c r="C626" i="17"/>
  <c r="C627" i="17"/>
  <c r="C628" i="17"/>
  <c r="C629" i="17"/>
  <c r="C630" i="17"/>
  <c r="C631" i="17"/>
  <c r="C632" i="17"/>
  <c r="C633" i="17"/>
  <c r="C634" i="17"/>
  <c r="C635" i="17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C653" i="17"/>
  <c r="C654" i="17"/>
  <c r="C655" i="17"/>
  <c r="C656" i="17"/>
  <c r="C657" i="17"/>
  <c r="C658" i="17"/>
  <c r="C659" i="17"/>
  <c r="C660" i="17"/>
  <c r="C661" i="17"/>
  <c r="C662" i="17"/>
  <c r="C663" i="17"/>
  <c r="C664" i="17"/>
  <c r="C665" i="17"/>
  <c r="C666" i="17"/>
  <c r="C667" i="17"/>
  <c r="C668" i="17"/>
  <c r="C669" i="17"/>
  <c r="C670" i="17"/>
  <c r="C671" i="17"/>
  <c r="C672" i="17"/>
  <c r="C673" i="17"/>
  <c r="C674" i="17"/>
  <c r="C675" i="17"/>
  <c r="C676" i="17"/>
  <c r="C677" i="17"/>
  <c r="C678" i="17"/>
  <c r="C679" i="17"/>
  <c r="C680" i="17"/>
  <c r="C681" i="17"/>
  <c r="C682" i="17"/>
  <c r="C683" i="17"/>
  <c r="C684" i="17"/>
  <c r="C685" i="17"/>
  <c r="C686" i="17"/>
  <c r="C687" i="17"/>
  <c r="C688" i="17"/>
  <c r="C689" i="17"/>
  <c r="C690" i="17"/>
  <c r="C691" i="17"/>
  <c r="C692" i="17"/>
  <c r="C693" i="17"/>
  <c r="C694" i="17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C708" i="17"/>
  <c r="C709" i="17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735" i="17"/>
  <c r="C736" i="17"/>
  <c r="C737" i="17"/>
  <c r="C738" i="17"/>
  <c r="C739" i="17"/>
  <c r="C740" i="17"/>
  <c r="C741" i="17"/>
  <c r="C742" i="17"/>
  <c r="C743" i="17"/>
  <c r="C744" i="17"/>
  <c r="C745" i="17"/>
  <c r="C746" i="17"/>
  <c r="C747" i="17"/>
  <c r="C748" i="17"/>
  <c r="C749" i="17"/>
  <c r="C750" i="17"/>
  <c r="C751" i="17"/>
  <c r="C752" i="17"/>
  <c r="C753" i="17"/>
  <c r="C754" i="17"/>
  <c r="C755" i="17"/>
  <c r="C756" i="17"/>
  <c r="C757" i="17"/>
  <c r="C761" i="17"/>
  <c r="C762" i="17"/>
  <c r="C763" i="17"/>
  <c r="C764" i="17"/>
  <c r="C765" i="17"/>
  <c r="C766" i="17"/>
  <c r="C767" i="17"/>
  <c r="C768" i="17"/>
  <c r="C769" i="17"/>
  <c r="C770" i="17"/>
  <c r="C771" i="17"/>
  <c r="C772" i="17"/>
  <c r="C773" i="17"/>
  <c r="C774" i="17"/>
  <c r="C775" i="17"/>
  <c r="C776" i="17"/>
  <c r="C777" i="17"/>
  <c r="C778" i="17"/>
  <c r="C779" i="17"/>
  <c r="C780" i="17"/>
  <c r="C781" i="17"/>
  <c r="C782" i="17"/>
  <c r="C783" i="17"/>
  <c r="C784" i="17"/>
  <c r="C785" i="17"/>
  <c r="C786" i="17"/>
  <c r="C787" i="17"/>
  <c r="C788" i="17"/>
  <c r="C789" i="17"/>
  <c r="C790" i="17"/>
  <c r="C791" i="17"/>
  <c r="C792" i="17"/>
  <c r="C793" i="17"/>
  <c r="C794" i="17"/>
  <c r="C795" i="17"/>
  <c r="C796" i="17"/>
  <c r="C797" i="17"/>
  <c r="C798" i="17"/>
  <c r="C799" i="17"/>
  <c r="C800" i="17"/>
  <c r="C801" i="17"/>
  <c r="C802" i="17"/>
  <c r="C803" i="17"/>
  <c r="C804" i="17"/>
  <c r="C805" i="17"/>
  <c r="C806" i="17"/>
  <c r="C807" i="17"/>
  <c r="C808" i="17"/>
  <c r="C809" i="17"/>
  <c r="C810" i="17"/>
  <c r="C811" i="17"/>
  <c r="C812" i="17"/>
  <c r="C813" i="17"/>
  <c r="C814" i="17"/>
  <c r="C815" i="17"/>
  <c r="C816" i="17"/>
  <c r="C817" i="17"/>
  <c r="C818" i="17"/>
  <c r="C819" i="17"/>
  <c r="C820" i="17"/>
  <c r="C821" i="17"/>
  <c r="C822" i="17"/>
  <c r="C823" i="17"/>
  <c r="C824" i="17"/>
  <c r="C825" i="17"/>
  <c r="C826" i="17"/>
  <c r="C827" i="17"/>
  <c r="C828" i="17"/>
  <c r="C829" i="17"/>
  <c r="C830" i="17"/>
  <c r="C831" i="17"/>
  <c r="C832" i="17"/>
  <c r="C833" i="17"/>
  <c r="C834" i="17"/>
  <c r="C835" i="17"/>
  <c r="C836" i="17"/>
  <c r="C837" i="17"/>
  <c r="C838" i="17"/>
  <c r="C839" i="17"/>
  <c r="C840" i="17"/>
  <c r="C841" i="17"/>
  <c r="C842" i="17"/>
  <c r="C843" i="17"/>
  <c r="C844" i="17"/>
  <c r="C845" i="17"/>
  <c r="C846" i="17"/>
  <c r="C847" i="17"/>
  <c r="C848" i="17"/>
  <c r="C849" i="17"/>
  <c r="C850" i="17"/>
  <c r="C851" i="17"/>
  <c r="C852" i="17"/>
  <c r="C853" i="17"/>
  <c r="C854" i="17"/>
  <c r="C855" i="17"/>
  <c r="C856" i="17"/>
  <c r="C857" i="17"/>
  <c r="C858" i="17"/>
  <c r="C859" i="17"/>
  <c r="C860" i="17"/>
  <c r="C861" i="17"/>
  <c r="C862" i="17"/>
  <c r="C863" i="17"/>
  <c r="C864" i="17"/>
  <c r="C865" i="17"/>
  <c r="C866" i="17"/>
  <c r="C867" i="17"/>
  <c r="C868" i="17"/>
  <c r="C869" i="17"/>
  <c r="C870" i="17"/>
  <c r="C871" i="17"/>
  <c r="C872" i="17"/>
  <c r="C873" i="17"/>
  <c r="C874" i="17"/>
  <c r="C875" i="17"/>
  <c r="C876" i="17"/>
  <c r="C877" i="17"/>
  <c r="C878" i="17"/>
  <c r="C879" i="17"/>
  <c r="C880" i="17"/>
  <c r="C881" i="17"/>
  <c r="C882" i="17"/>
  <c r="C883" i="17"/>
  <c r="C884" i="17"/>
  <c r="C885" i="17"/>
  <c r="C886" i="17"/>
  <c r="C887" i="17"/>
  <c r="C888" i="17"/>
  <c r="C889" i="17"/>
  <c r="C890" i="17"/>
  <c r="C891" i="17"/>
  <c r="C892" i="17"/>
  <c r="C893" i="17"/>
  <c r="C894" i="17"/>
  <c r="C895" i="17"/>
  <c r="C896" i="17"/>
  <c r="C897" i="17"/>
  <c r="C898" i="17"/>
  <c r="C899" i="17"/>
  <c r="C900" i="17"/>
  <c r="C901" i="17"/>
  <c r="C902" i="17"/>
  <c r="C903" i="17"/>
  <c r="C904" i="17"/>
  <c r="C905" i="17"/>
  <c r="C906" i="17"/>
  <c r="C907" i="17"/>
  <c r="C908" i="17"/>
  <c r="C909" i="17"/>
  <c r="C910" i="17"/>
  <c r="C911" i="17"/>
  <c r="C912" i="17"/>
  <c r="C913" i="17"/>
  <c r="C914" i="17"/>
  <c r="C915" i="17"/>
  <c r="C916" i="17"/>
  <c r="C917" i="17"/>
  <c r="C918" i="17"/>
  <c r="C919" i="17"/>
  <c r="C920" i="17"/>
  <c r="C921" i="17"/>
  <c r="C922" i="17"/>
  <c r="C923" i="17"/>
  <c r="C924" i="17"/>
  <c r="C925" i="17"/>
  <c r="C926" i="17"/>
  <c r="C927" i="17"/>
  <c r="C928" i="17"/>
  <c r="C929" i="17"/>
  <c r="C930" i="17"/>
  <c r="C931" i="17"/>
  <c r="C932" i="17"/>
  <c r="C933" i="17"/>
  <c r="C934" i="17"/>
  <c r="C935" i="17"/>
  <c r="C936" i="17"/>
  <c r="C937" i="17"/>
  <c r="C938" i="17"/>
  <c r="C939" i="17"/>
  <c r="C940" i="17"/>
  <c r="C941" i="17"/>
  <c r="C942" i="17"/>
  <c r="C943" i="17"/>
  <c r="C944" i="17"/>
  <c r="C945" i="17"/>
  <c r="C946" i="17"/>
  <c r="C947" i="17"/>
  <c r="C948" i="17"/>
  <c r="C949" i="17"/>
  <c r="C950" i="17"/>
  <c r="C951" i="17"/>
  <c r="C952" i="17"/>
  <c r="C953" i="17"/>
  <c r="C954" i="17"/>
  <c r="C955" i="17"/>
  <c r="C956" i="17"/>
  <c r="C957" i="17"/>
  <c r="C958" i="17"/>
  <c r="C959" i="17"/>
  <c r="C960" i="17"/>
  <c r="C961" i="17"/>
  <c r="C962" i="17"/>
  <c r="C963" i="17"/>
  <c r="C964" i="17"/>
  <c r="C965" i="17"/>
  <c r="C966" i="17"/>
  <c r="C967" i="17"/>
  <c r="C968" i="17"/>
  <c r="C969" i="17"/>
  <c r="C970" i="17"/>
  <c r="C971" i="17"/>
  <c r="C972" i="17"/>
  <c r="C973" i="17"/>
  <c r="C974" i="17"/>
  <c r="C975" i="17"/>
  <c r="C976" i="17"/>
  <c r="C977" i="17"/>
  <c r="C978" i="17"/>
  <c r="C979" i="17"/>
  <c r="C980" i="17"/>
  <c r="C981" i="17"/>
  <c r="C982" i="17"/>
  <c r="C983" i="17"/>
  <c r="C984" i="17"/>
  <c r="C985" i="17"/>
  <c r="C986" i="17"/>
  <c r="C987" i="17"/>
  <c r="C988" i="17"/>
  <c r="C989" i="17"/>
  <c r="C990" i="17"/>
  <c r="C991" i="17"/>
  <c r="C992" i="17"/>
  <c r="C993" i="17"/>
  <c r="C994" i="17"/>
  <c r="C995" i="17"/>
  <c r="C996" i="17"/>
  <c r="C997" i="17"/>
  <c r="C998" i="17"/>
  <c r="C999" i="17"/>
  <c r="C1000" i="17"/>
  <c r="C1001" i="17"/>
  <c r="C1002" i="17"/>
  <c r="C1003" i="17"/>
  <c r="C1004" i="17"/>
  <c r="C1005" i="17"/>
  <c r="C1006" i="17"/>
  <c r="C1007" i="17"/>
  <c r="C1008" i="17"/>
  <c r="C1009" i="17"/>
  <c r="C1010" i="17"/>
  <c r="C1011" i="17"/>
  <c r="C1012" i="17"/>
  <c r="C1013" i="17"/>
  <c r="C1014" i="17"/>
  <c r="C1015" i="17"/>
  <c r="C1016" i="17"/>
  <c r="C1017" i="17"/>
  <c r="C1018" i="17"/>
  <c r="C1019" i="17"/>
  <c r="C1020" i="17"/>
  <c r="C1021" i="17"/>
  <c r="C1022" i="17"/>
  <c r="C1023" i="17"/>
  <c r="C1024" i="17"/>
  <c r="C1025" i="17"/>
  <c r="C1026" i="17"/>
  <c r="C1027" i="17"/>
  <c r="C1028" i="17"/>
  <c r="C1029" i="17"/>
  <c r="C1030" i="17"/>
  <c r="C1031" i="17"/>
  <c r="C1032" i="17"/>
  <c r="C1033" i="17"/>
  <c r="C1034" i="17"/>
  <c r="C1035" i="17"/>
  <c r="C1036" i="17"/>
  <c r="C1037" i="17"/>
  <c r="C1038" i="17"/>
  <c r="C1039" i="17"/>
  <c r="C1040" i="17"/>
  <c r="C1041" i="17"/>
  <c r="C1042" i="17"/>
  <c r="C1043" i="17"/>
  <c r="C1044" i="17"/>
  <c r="C1045" i="17"/>
  <c r="C1046" i="17"/>
  <c r="C1047" i="17"/>
  <c r="C1048" i="17"/>
  <c r="C1049" i="17"/>
  <c r="C1050" i="17"/>
  <c r="C1051" i="17"/>
  <c r="C1052" i="17"/>
  <c r="C1053" i="17"/>
  <c r="C1054" i="17"/>
  <c r="C1055" i="17"/>
  <c r="C1056" i="17"/>
  <c r="C1057" i="17"/>
  <c r="C1058" i="17"/>
  <c r="C1059" i="17"/>
  <c r="C1060" i="17"/>
  <c r="C1061" i="17"/>
  <c r="C1062" i="17"/>
  <c r="C1063" i="17"/>
  <c r="C1064" i="17"/>
  <c r="C1065" i="17"/>
  <c r="C1066" i="17"/>
  <c r="C1067" i="17"/>
  <c r="C1068" i="17"/>
  <c r="C1069" i="17"/>
  <c r="C1070" i="17"/>
  <c r="C1071" i="17"/>
  <c r="C1072" i="17"/>
  <c r="C1073" i="17"/>
  <c r="C1074" i="17"/>
  <c r="C1075" i="17"/>
  <c r="C1076" i="17"/>
  <c r="C1077" i="17"/>
  <c r="C1078" i="17"/>
  <c r="C1079" i="17"/>
  <c r="C1080" i="17"/>
  <c r="C1081" i="17"/>
  <c r="C1082" i="17"/>
  <c r="C1083" i="17"/>
  <c r="C1084" i="17"/>
  <c r="C1085" i="17"/>
  <c r="C1086" i="17"/>
  <c r="C1087" i="17"/>
  <c r="C1088" i="17"/>
  <c r="C1089" i="17"/>
  <c r="C1090" i="17"/>
  <c r="C1091" i="17"/>
  <c r="C1092" i="17"/>
  <c r="C1093" i="17"/>
  <c r="C1094" i="17"/>
  <c r="C1095" i="17"/>
  <c r="C1096" i="17"/>
  <c r="C1097" i="17"/>
  <c r="C1098" i="17"/>
  <c r="C1099" i="17"/>
  <c r="C1100" i="17"/>
  <c r="C1101" i="17"/>
  <c r="C1102" i="17"/>
  <c r="C1103" i="17"/>
  <c r="C1104" i="17"/>
  <c r="C1105" i="17"/>
  <c r="C1106" i="17"/>
  <c r="C1107" i="17"/>
  <c r="C1108" i="17"/>
  <c r="C1109" i="17"/>
  <c r="C1110" i="17"/>
  <c r="C1111" i="17"/>
  <c r="C1112" i="17"/>
  <c r="C1113" i="17"/>
  <c r="C1114" i="17"/>
  <c r="C1115" i="17"/>
  <c r="C1116" i="17"/>
  <c r="C1117" i="17"/>
  <c r="C1118" i="17"/>
  <c r="C1119" i="17"/>
  <c r="C1120" i="17"/>
  <c r="C1121" i="17"/>
  <c r="C1122" i="17"/>
  <c r="C1123" i="17"/>
  <c r="C1124" i="17"/>
  <c r="C1125" i="17"/>
  <c r="C1126" i="17"/>
  <c r="C1127" i="17"/>
  <c r="C1128" i="17"/>
  <c r="C1129" i="17"/>
  <c r="C1130" i="17"/>
  <c r="C1131" i="17"/>
  <c r="C1132" i="17"/>
  <c r="C1133" i="17"/>
  <c r="C1134" i="17"/>
  <c r="C1135" i="17"/>
  <c r="C1136" i="17"/>
  <c r="C1137" i="17"/>
  <c r="C1138" i="17"/>
  <c r="C1139" i="17"/>
  <c r="C1140" i="17"/>
  <c r="C1141" i="17"/>
  <c r="C1142" i="17"/>
  <c r="C1143" i="17"/>
  <c r="C1144" i="17"/>
  <c r="C1145" i="17"/>
  <c r="C1146" i="17"/>
  <c r="C1147" i="17"/>
  <c r="C1148" i="17"/>
  <c r="C1149" i="17"/>
  <c r="C1150" i="17"/>
  <c r="C1151" i="17"/>
  <c r="C1152" i="17"/>
  <c r="C1153" i="17"/>
  <c r="C1154" i="17"/>
  <c r="C1155" i="17"/>
  <c r="C1156" i="17"/>
  <c r="C1157" i="17"/>
  <c r="C1158" i="17"/>
  <c r="C1159" i="17"/>
  <c r="C1160" i="17"/>
  <c r="C1161" i="17"/>
  <c r="C1162" i="17"/>
  <c r="C1163" i="17"/>
  <c r="C1164" i="17"/>
  <c r="C1165" i="17"/>
  <c r="C1166" i="17"/>
  <c r="C1167" i="17"/>
  <c r="C1168" i="17"/>
  <c r="C1169" i="17"/>
  <c r="C1170" i="17"/>
  <c r="C1171" i="17"/>
  <c r="C1172" i="17"/>
  <c r="C1173" i="17"/>
  <c r="C1174" i="17"/>
  <c r="C1175" i="17"/>
  <c r="C1176" i="17"/>
  <c r="C1177" i="17"/>
  <c r="C1178" i="17"/>
  <c r="C1179" i="17"/>
  <c r="C1180" i="17"/>
  <c r="C1181" i="17"/>
  <c r="C1182" i="17"/>
  <c r="C1183" i="17"/>
  <c r="C1184" i="17"/>
  <c r="C1185" i="17"/>
  <c r="C1186" i="17"/>
  <c r="C1187" i="17"/>
  <c r="C1188" i="17"/>
  <c r="C1189" i="17"/>
  <c r="C1190" i="17"/>
  <c r="C1191" i="17"/>
  <c r="C1192" i="17"/>
  <c r="C1193" i="17"/>
  <c r="C1194" i="17"/>
  <c r="C1195" i="17"/>
  <c r="C1196" i="17"/>
  <c r="C1197" i="17"/>
  <c r="C1198" i="17"/>
  <c r="C1199" i="17"/>
  <c r="C1200" i="17"/>
  <c r="C1201" i="17"/>
  <c r="C1202" i="17"/>
  <c r="C1203" i="17"/>
  <c r="C1204" i="17"/>
  <c r="C1205" i="17"/>
  <c r="C1206" i="17"/>
  <c r="C1207" i="17"/>
  <c r="C1208" i="17"/>
  <c r="C1209" i="17"/>
  <c r="C1210" i="17"/>
  <c r="C1211" i="17"/>
  <c r="C1212" i="17"/>
  <c r="C1213" i="17"/>
  <c r="C1214" i="17"/>
  <c r="C1215" i="17"/>
  <c r="C1216" i="17"/>
  <c r="C1217" i="17"/>
  <c r="C1218" i="17"/>
  <c r="C1219" i="17"/>
  <c r="C1220" i="17"/>
  <c r="C1221" i="17"/>
  <c r="C1222" i="17"/>
  <c r="C1223" i="17"/>
  <c r="C1224" i="17"/>
  <c r="C1225" i="17"/>
  <c r="C1226" i="17"/>
  <c r="C1227" i="17"/>
  <c r="C1228" i="17"/>
  <c r="C1229" i="17"/>
  <c r="C1230" i="17"/>
  <c r="C1231" i="17"/>
  <c r="C1232" i="17"/>
  <c r="C1233" i="17"/>
  <c r="C1234" i="17"/>
  <c r="C1235" i="17"/>
  <c r="C1236" i="17"/>
  <c r="C1237" i="17"/>
  <c r="C1238" i="17"/>
  <c r="C1239" i="17"/>
  <c r="C1240" i="17"/>
  <c r="C1241" i="17"/>
  <c r="C1242" i="17"/>
  <c r="C1243" i="17"/>
  <c r="C1244" i="17"/>
  <c r="C1245" i="17"/>
  <c r="C1246" i="17"/>
  <c r="C1247" i="17"/>
  <c r="C1248" i="17"/>
  <c r="C1249" i="17"/>
  <c r="C1250" i="17"/>
  <c r="C1251" i="17"/>
  <c r="C1252" i="17"/>
  <c r="C1253" i="17"/>
  <c r="C1254" i="17"/>
  <c r="C1255" i="17"/>
  <c r="C1256" i="17"/>
  <c r="C1257" i="17"/>
  <c r="C1258" i="17"/>
  <c r="C1259" i="17"/>
  <c r="C1260" i="17"/>
  <c r="C1261" i="17"/>
  <c r="C1262" i="17"/>
  <c r="C1263" i="17"/>
  <c r="C1264" i="17"/>
  <c r="C1265" i="17"/>
  <c r="C1266" i="17"/>
  <c r="C1267" i="17"/>
  <c r="C1268" i="17"/>
  <c r="C1269" i="17"/>
  <c r="C1270" i="17"/>
  <c r="C1271" i="17"/>
  <c r="C1272" i="17"/>
  <c r="C1273" i="17"/>
  <c r="C1274" i="17"/>
  <c r="C1275" i="17"/>
  <c r="C1276" i="17"/>
  <c r="C1277" i="17"/>
  <c r="C1278" i="17"/>
  <c r="C1279" i="17"/>
  <c r="C1280" i="17"/>
  <c r="C1281" i="17"/>
  <c r="C1282" i="17"/>
  <c r="C1283" i="17"/>
  <c r="C1284" i="17"/>
  <c r="C1285" i="17"/>
  <c r="C1286" i="17"/>
  <c r="C1287" i="17"/>
  <c r="C1288" i="17"/>
  <c r="C1289" i="17"/>
  <c r="C1290" i="17"/>
  <c r="C1291" i="17"/>
  <c r="C1292" i="17"/>
  <c r="C1293" i="17"/>
  <c r="C1294" i="17"/>
  <c r="C1295" i="17"/>
  <c r="C1296" i="17"/>
  <c r="C1297" i="17"/>
  <c r="C1298" i="17"/>
  <c r="C1299" i="17"/>
  <c r="C1300" i="17"/>
  <c r="C1301" i="17"/>
  <c r="C1302" i="17"/>
  <c r="C1303" i="17"/>
  <c r="C1304" i="17"/>
  <c r="C1305" i="17"/>
  <c r="C1306" i="17"/>
  <c r="C1307" i="17"/>
  <c r="C1308" i="17"/>
  <c r="C1309" i="17"/>
  <c r="C1310" i="17"/>
  <c r="C1311" i="17"/>
  <c r="C1312" i="17"/>
  <c r="C1313" i="17"/>
  <c r="C1314" i="17"/>
  <c r="C1315" i="17"/>
  <c r="C1316" i="17"/>
  <c r="C1317" i="17"/>
  <c r="C1318" i="17"/>
  <c r="C1319" i="17"/>
  <c r="C1320" i="17"/>
  <c r="C1321" i="17"/>
  <c r="C1322" i="17"/>
  <c r="C1323" i="17"/>
  <c r="C1324" i="17"/>
  <c r="C1325" i="17"/>
  <c r="C1326" i="17"/>
  <c r="C1327" i="17"/>
  <c r="C1328" i="17"/>
  <c r="C1329" i="17"/>
  <c r="C1330" i="17"/>
  <c r="C1331" i="17"/>
  <c r="C1332" i="17"/>
  <c r="C1333" i="17"/>
  <c r="C1334" i="17"/>
  <c r="C1335" i="17"/>
  <c r="C1336" i="17"/>
  <c r="C1337" i="17"/>
  <c r="C1338" i="17"/>
  <c r="C1339" i="17"/>
  <c r="C1340" i="17"/>
  <c r="C1341" i="17"/>
  <c r="C1342" i="17"/>
  <c r="C1343" i="17"/>
  <c r="C1344" i="17"/>
  <c r="C1345" i="17"/>
  <c r="C1346" i="17"/>
  <c r="C1347" i="17"/>
  <c r="C1348" i="17"/>
  <c r="C1349" i="17"/>
  <c r="C1350" i="17"/>
  <c r="C1351" i="17"/>
  <c r="C1352" i="17"/>
  <c r="C1353" i="17"/>
  <c r="C1354" i="17"/>
  <c r="C1355" i="17"/>
  <c r="C1356" i="17"/>
  <c r="C1357" i="17"/>
  <c r="C1358" i="17"/>
  <c r="C1359" i="17"/>
  <c r="C1360" i="17"/>
  <c r="C1361" i="17"/>
  <c r="C1362" i="17"/>
  <c r="C1363" i="17"/>
  <c r="C1364" i="17"/>
  <c r="C1365" i="17"/>
  <c r="C1366" i="17"/>
  <c r="C1367" i="17"/>
  <c r="C1368" i="17"/>
  <c r="C1369" i="17"/>
  <c r="C1370" i="17"/>
  <c r="C1371" i="17"/>
  <c r="C1372" i="17"/>
  <c r="C1373" i="17"/>
  <c r="C1374" i="17"/>
  <c r="C1375" i="17"/>
  <c r="C1376" i="17"/>
  <c r="C1377" i="17"/>
  <c r="C1378" i="17"/>
  <c r="C1379" i="17"/>
  <c r="C1380" i="17"/>
  <c r="C1381" i="17"/>
  <c r="C1382" i="17"/>
  <c r="C1383" i="17"/>
  <c r="C1384" i="17"/>
  <c r="C1385" i="17"/>
  <c r="C1386" i="17"/>
  <c r="C1387" i="17"/>
  <c r="C1388" i="17"/>
  <c r="C1389" i="17"/>
  <c r="C1390" i="17"/>
  <c r="C1391" i="17"/>
  <c r="C1392" i="17"/>
  <c r="C1393" i="17"/>
  <c r="C1394" i="17"/>
  <c r="C1395" i="17"/>
  <c r="C1396" i="17"/>
  <c r="C1397" i="17"/>
  <c r="C1398" i="17"/>
  <c r="C1399" i="17"/>
  <c r="C1400" i="17"/>
  <c r="C1401" i="17"/>
  <c r="C1402" i="17"/>
  <c r="C1403" i="17"/>
  <c r="C1404" i="17"/>
  <c r="C1405" i="17"/>
  <c r="C1406" i="17"/>
  <c r="C1407" i="17"/>
  <c r="C1408" i="17"/>
  <c r="C1409" i="17"/>
  <c r="C1410" i="17"/>
  <c r="C1411" i="17"/>
  <c r="C1412" i="17"/>
  <c r="C1413" i="17"/>
  <c r="C1414" i="17"/>
  <c r="C1415" i="17"/>
  <c r="C1416" i="17"/>
  <c r="C1417" i="17"/>
  <c r="C1418" i="17"/>
  <c r="C1419" i="17"/>
  <c r="C1420" i="17"/>
  <c r="C1421" i="17"/>
  <c r="C1422" i="17"/>
  <c r="C1423" i="17"/>
  <c r="C1424" i="17"/>
  <c r="C1425" i="17"/>
  <c r="C1426" i="17"/>
  <c r="C1427" i="17"/>
  <c r="C1428" i="17"/>
  <c r="C1429" i="17"/>
  <c r="C1430" i="17"/>
  <c r="C1431" i="17"/>
  <c r="C1432" i="17"/>
  <c r="C1433" i="17"/>
  <c r="C1434" i="17"/>
  <c r="C1435" i="17"/>
  <c r="C1436" i="17"/>
  <c r="C1437" i="17"/>
  <c r="C1438" i="17"/>
  <c r="C1439" i="17"/>
  <c r="C1440" i="17"/>
  <c r="C1441" i="17"/>
  <c r="C1442" i="17"/>
  <c r="C1443" i="17"/>
  <c r="C1444" i="17"/>
  <c r="C1445" i="17"/>
  <c r="C1446" i="17"/>
  <c r="C1447" i="17"/>
  <c r="C1448" i="17"/>
  <c r="C1449" i="17"/>
  <c r="C1450" i="17"/>
  <c r="C1451" i="17"/>
  <c r="C1452" i="17"/>
  <c r="C1453" i="17"/>
  <c r="C1454" i="17"/>
  <c r="C1455" i="17"/>
  <c r="C1456" i="17"/>
  <c r="C1457" i="17"/>
  <c r="C1458" i="17"/>
  <c r="C1459" i="17"/>
  <c r="C1460" i="17"/>
  <c r="C1461" i="17"/>
  <c r="C1462" i="17"/>
  <c r="C1463" i="17"/>
  <c r="C1464" i="17"/>
  <c r="C1465" i="17"/>
  <c r="C1466" i="17"/>
  <c r="C1467" i="17"/>
  <c r="C1468" i="17"/>
  <c r="C1469" i="17"/>
  <c r="C1470" i="17"/>
  <c r="C1471" i="17"/>
  <c r="C1472" i="17"/>
  <c r="C1473" i="17"/>
  <c r="C1474" i="17"/>
  <c r="C1475" i="17"/>
  <c r="C1476" i="17"/>
  <c r="C1477" i="17"/>
  <c r="C1478" i="17"/>
  <c r="C1479" i="17"/>
  <c r="C1480" i="17"/>
  <c r="C1481" i="17"/>
  <c r="C1482" i="17"/>
  <c r="C1483" i="17"/>
  <c r="C1484" i="17"/>
  <c r="C1485" i="17"/>
  <c r="C1486" i="17"/>
  <c r="C1487" i="17"/>
  <c r="C1488" i="17"/>
  <c r="C1489" i="17"/>
  <c r="C1490" i="17"/>
  <c r="C1491" i="17"/>
  <c r="C1492" i="17"/>
  <c r="C1493" i="17"/>
  <c r="C1494" i="17"/>
  <c r="C1495" i="17"/>
  <c r="C1496" i="17"/>
  <c r="C1497" i="17"/>
  <c r="C1498" i="17"/>
  <c r="C1499" i="17"/>
  <c r="C1500" i="17"/>
  <c r="C1501" i="17"/>
  <c r="C1502" i="17"/>
  <c r="C1503" i="17"/>
  <c r="C1504" i="17"/>
  <c r="C1505" i="17"/>
  <c r="C1506" i="17"/>
  <c r="C1507" i="17"/>
  <c r="C1508" i="17"/>
  <c r="C1509" i="17"/>
  <c r="C1510" i="17"/>
  <c r="C1511" i="17"/>
  <c r="C1512" i="17"/>
  <c r="C1513" i="17"/>
  <c r="C1514" i="17"/>
  <c r="C1515" i="17"/>
  <c r="C1516" i="17"/>
  <c r="C1517" i="17"/>
  <c r="C1518" i="17"/>
  <c r="C1519" i="17"/>
  <c r="C1520" i="17"/>
  <c r="C1521" i="17"/>
  <c r="C1522" i="17"/>
  <c r="C1523" i="17"/>
  <c r="C1524" i="17"/>
  <c r="C1525" i="17"/>
  <c r="C1526" i="17"/>
  <c r="C1527" i="17"/>
  <c r="C1528" i="17"/>
  <c r="C1529" i="17"/>
  <c r="C1530" i="17"/>
  <c r="C1531" i="17"/>
  <c r="C1532" i="17"/>
  <c r="C1533" i="17"/>
  <c r="C1534" i="17"/>
  <c r="C1535" i="17"/>
  <c r="C1536" i="17"/>
  <c r="C1537" i="17"/>
  <c r="C1538" i="17"/>
  <c r="C1539" i="17"/>
  <c r="C1540" i="17"/>
  <c r="C1541" i="17"/>
  <c r="C1542" i="17"/>
  <c r="C1543" i="17"/>
  <c r="C1544" i="17"/>
  <c r="C1545" i="17"/>
  <c r="C1546" i="17"/>
  <c r="C1547" i="17"/>
  <c r="C1548" i="17"/>
  <c r="C1549" i="17"/>
  <c r="C1550" i="17"/>
  <c r="C1551" i="17"/>
  <c r="C1552" i="17"/>
  <c r="C1553" i="17"/>
  <c r="C1554" i="17"/>
  <c r="C1555" i="17"/>
  <c r="C1556" i="17"/>
  <c r="C1557" i="17"/>
  <c r="C1558" i="17"/>
  <c r="C1559" i="17"/>
  <c r="C1560" i="17"/>
  <c r="C1561" i="17"/>
  <c r="C1562" i="17"/>
  <c r="C1563" i="17"/>
  <c r="C1564" i="17"/>
  <c r="C1565" i="17"/>
  <c r="C1566" i="17"/>
  <c r="C1567" i="17"/>
  <c r="C1568" i="17"/>
  <c r="C1569" i="17"/>
  <c r="C1570" i="17"/>
  <c r="C1571" i="17"/>
  <c r="C1572" i="17"/>
  <c r="C1573" i="17"/>
  <c r="C1574" i="17"/>
  <c r="C1575" i="17"/>
  <c r="C1576" i="17"/>
  <c r="C1577" i="17"/>
  <c r="C1578" i="17"/>
  <c r="C1579" i="17"/>
  <c r="C1580" i="17"/>
  <c r="C1581" i="17"/>
  <c r="C1582" i="17"/>
  <c r="C1583" i="17"/>
  <c r="C1584" i="17"/>
  <c r="C1585" i="17"/>
  <c r="C1586" i="17"/>
  <c r="C1587" i="17"/>
  <c r="C1588" i="17"/>
  <c r="C1589" i="17"/>
  <c r="C1590" i="17"/>
  <c r="C1591" i="17"/>
  <c r="C1592" i="17"/>
  <c r="C1593" i="17"/>
  <c r="C1594" i="17"/>
  <c r="C1595" i="17"/>
  <c r="C1596" i="17"/>
  <c r="C1597" i="17"/>
  <c r="C1598" i="17"/>
  <c r="C1599" i="17"/>
  <c r="C1600" i="17"/>
  <c r="C1601" i="17"/>
  <c r="C1602" i="17"/>
  <c r="C1603" i="17"/>
  <c r="C1604" i="17"/>
  <c r="C1605" i="17"/>
  <c r="C1606" i="17"/>
  <c r="C1607" i="17"/>
  <c r="C1608" i="17"/>
  <c r="C1609" i="17"/>
  <c r="C1610" i="17"/>
  <c r="C1611" i="17"/>
  <c r="C1612" i="17"/>
  <c r="C1613" i="17"/>
  <c r="C1614" i="17"/>
  <c r="C1615" i="17"/>
  <c r="C1616" i="17"/>
  <c r="C1617" i="17"/>
  <c r="C1618" i="17"/>
  <c r="C1619" i="17"/>
  <c r="C1620" i="17"/>
  <c r="C1621" i="17"/>
  <c r="C1622" i="17"/>
  <c r="C1623" i="17"/>
  <c r="C1624" i="17"/>
  <c r="C1625" i="17"/>
  <c r="C1626" i="17"/>
  <c r="C1627" i="17"/>
  <c r="C1628" i="17"/>
  <c r="C1629" i="17"/>
  <c r="C1630" i="17"/>
  <c r="C1631" i="17"/>
  <c r="C1632" i="17"/>
  <c r="C1633" i="17"/>
  <c r="C1634" i="17"/>
  <c r="C1635" i="17"/>
  <c r="C1636" i="17"/>
  <c r="C1637" i="17"/>
  <c r="C1638" i="17"/>
  <c r="C1639" i="17"/>
  <c r="C1640" i="17"/>
  <c r="C1641" i="17"/>
  <c r="C1642" i="17"/>
  <c r="C1643" i="17"/>
  <c r="C1644" i="17"/>
  <c r="C1645" i="17"/>
  <c r="C1646" i="17"/>
  <c r="C1647" i="17"/>
  <c r="C1648" i="17"/>
  <c r="C1649" i="17"/>
  <c r="C1650" i="17"/>
  <c r="C1651" i="17"/>
  <c r="C1652" i="17"/>
  <c r="C1653" i="17"/>
  <c r="C1654" i="17"/>
  <c r="C1655" i="17"/>
  <c r="C1656" i="17"/>
  <c r="C1657" i="17"/>
  <c r="C1658" i="17"/>
  <c r="C1659" i="17"/>
  <c r="C1660" i="17"/>
  <c r="C1661" i="17"/>
  <c r="C1662" i="17"/>
  <c r="C1663" i="17"/>
  <c r="C1664" i="17"/>
  <c r="C1665" i="17"/>
  <c r="C1666" i="17"/>
  <c r="C1667" i="17"/>
  <c r="C1668" i="17"/>
  <c r="C1669" i="17"/>
  <c r="C1670" i="17"/>
  <c r="C1671" i="17"/>
  <c r="C1672" i="17"/>
  <c r="C1673" i="17"/>
  <c r="C1674" i="17"/>
  <c r="C1675" i="17"/>
  <c r="C1676" i="17"/>
  <c r="C1677" i="17"/>
  <c r="C1678" i="17"/>
  <c r="C1679" i="17"/>
  <c r="C1680" i="17"/>
  <c r="C1681" i="17"/>
  <c r="C1682" i="17"/>
  <c r="C1683" i="17"/>
  <c r="C1684" i="17"/>
  <c r="C1685" i="17"/>
  <c r="C1686" i="17"/>
  <c r="C1687" i="17"/>
  <c r="C1688" i="17"/>
  <c r="C1689" i="17"/>
  <c r="C1690" i="17"/>
  <c r="C1691" i="17"/>
  <c r="C1692" i="17"/>
  <c r="C1693" i="17"/>
  <c r="C1694" i="17"/>
  <c r="C1695" i="17"/>
  <c r="C1696" i="17"/>
  <c r="C1697" i="17"/>
  <c r="C1698" i="17"/>
  <c r="C1699" i="17"/>
  <c r="C1700" i="17"/>
  <c r="C1701" i="17"/>
  <c r="C1702" i="17"/>
  <c r="C1703" i="17"/>
  <c r="C1704" i="17"/>
  <c r="C1705" i="17"/>
  <c r="C1706" i="17"/>
  <c r="C1707" i="17"/>
  <c r="C1708" i="17"/>
  <c r="C1709" i="17"/>
  <c r="C1710" i="17"/>
  <c r="C1711" i="17"/>
  <c r="C1712" i="17"/>
  <c r="C1713" i="17"/>
  <c r="C1714" i="17"/>
  <c r="C1715" i="17"/>
  <c r="C1716" i="17"/>
  <c r="C1717" i="17"/>
  <c r="C1718" i="17"/>
  <c r="C1719" i="17"/>
  <c r="C1720" i="17"/>
  <c r="C1721" i="17"/>
  <c r="C1722" i="17"/>
  <c r="C1723" i="17"/>
  <c r="C1724" i="17"/>
  <c r="C1725" i="17"/>
  <c r="C1726" i="17"/>
  <c r="C1727" i="17"/>
  <c r="C1728" i="17"/>
  <c r="C1729" i="17"/>
  <c r="C1730" i="17"/>
  <c r="C1731" i="17"/>
  <c r="C1732" i="17"/>
  <c r="C1733" i="17"/>
  <c r="C1734" i="17"/>
  <c r="C1735" i="17"/>
  <c r="C1736" i="17"/>
  <c r="C1737" i="17"/>
  <c r="C1738" i="17"/>
  <c r="C1739" i="17"/>
  <c r="C1740" i="17"/>
  <c r="C1741" i="17"/>
  <c r="C1742" i="17"/>
  <c r="C1743" i="17"/>
  <c r="C1744" i="17"/>
  <c r="C1745" i="17"/>
  <c r="C1746" i="17"/>
  <c r="C1747" i="17"/>
  <c r="C1748" i="17"/>
  <c r="C1749" i="17"/>
  <c r="C1750" i="17"/>
  <c r="C1751" i="17"/>
  <c r="C1752" i="17"/>
  <c r="C1753" i="17"/>
  <c r="C1754" i="17"/>
  <c r="C1755" i="17"/>
  <c r="C1756" i="17"/>
  <c r="C1757" i="17"/>
  <c r="C1758" i="17"/>
  <c r="C1759" i="17"/>
  <c r="C1760" i="17"/>
  <c r="C1761" i="17"/>
  <c r="C1762" i="17"/>
  <c r="C1763" i="17"/>
  <c r="C1764" i="17"/>
  <c r="C1765" i="17"/>
  <c r="C1766" i="17"/>
  <c r="C1767" i="17"/>
  <c r="C1768" i="17"/>
  <c r="C1769" i="17"/>
  <c r="C1770" i="17"/>
  <c r="C1771" i="17"/>
  <c r="C1772" i="17"/>
  <c r="C1773" i="17"/>
  <c r="C1774" i="17"/>
  <c r="C1775" i="17"/>
  <c r="C1776" i="17"/>
  <c r="C1777" i="17"/>
  <c r="C1778" i="17"/>
  <c r="C1779" i="17"/>
  <c r="C1780" i="17"/>
  <c r="C1781" i="17"/>
  <c r="C1782" i="17"/>
  <c r="C1783" i="17"/>
  <c r="C1784" i="17"/>
  <c r="C1785" i="17"/>
  <c r="C1786" i="17"/>
  <c r="C1787" i="17"/>
  <c r="C1788" i="17"/>
  <c r="C1789" i="17"/>
  <c r="C1790" i="17"/>
  <c r="C1791" i="17"/>
  <c r="C1792" i="17"/>
  <c r="C1793" i="17"/>
  <c r="C1794" i="17"/>
  <c r="C1795" i="17"/>
  <c r="C1796" i="17"/>
  <c r="C1797" i="17"/>
  <c r="C1798" i="17"/>
  <c r="C1799" i="17"/>
  <c r="C1800" i="17"/>
  <c r="C1801" i="17"/>
  <c r="C1802" i="17"/>
  <c r="C1803" i="17"/>
  <c r="C1804" i="17"/>
  <c r="C1805" i="17"/>
  <c r="C1806" i="17"/>
  <c r="C1807" i="17"/>
  <c r="C1808" i="17"/>
  <c r="C1809" i="17"/>
  <c r="C1810" i="17"/>
  <c r="C1811" i="17"/>
  <c r="C1812" i="17"/>
  <c r="C1813" i="17"/>
  <c r="C1814" i="17"/>
  <c r="C1815" i="17"/>
  <c r="C1816" i="17"/>
  <c r="C1817" i="17"/>
  <c r="C1818" i="17"/>
  <c r="C1819" i="17"/>
  <c r="C1820" i="17"/>
  <c r="C1821" i="17"/>
  <c r="C1822" i="17"/>
  <c r="C1823" i="17"/>
  <c r="C1824" i="17"/>
  <c r="C1825" i="17"/>
  <c r="C1826" i="17"/>
  <c r="C1827" i="17"/>
  <c r="C1828" i="17"/>
  <c r="C1829" i="17"/>
  <c r="C1830" i="17"/>
  <c r="C1831" i="17"/>
  <c r="C1832" i="17"/>
  <c r="C1833" i="17"/>
  <c r="C1834" i="17"/>
  <c r="C1835" i="17"/>
  <c r="C1836" i="17"/>
  <c r="C1837" i="17"/>
  <c r="C1838" i="17"/>
  <c r="C1839" i="17"/>
  <c r="C1840" i="17"/>
  <c r="C1841" i="17"/>
  <c r="C1842" i="17"/>
  <c r="C1843" i="17"/>
  <c r="C1844" i="17"/>
  <c r="C1845" i="17"/>
  <c r="C1846" i="17"/>
  <c r="C1847" i="17"/>
  <c r="C1848" i="17"/>
  <c r="C1849" i="17"/>
  <c r="C1850" i="17"/>
  <c r="C1851" i="17"/>
  <c r="C1852" i="17"/>
  <c r="C1853" i="17"/>
  <c r="C1854" i="17"/>
  <c r="C1855" i="17"/>
  <c r="C1856" i="17"/>
  <c r="C1857" i="17"/>
  <c r="C1858" i="17"/>
  <c r="C1859" i="17"/>
  <c r="C1860" i="17"/>
  <c r="C1861" i="17"/>
  <c r="C1862" i="17"/>
  <c r="C1863" i="17"/>
  <c r="C1864" i="17"/>
  <c r="C1865" i="17"/>
  <c r="C1866" i="17"/>
  <c r="C1867" i="17"/>
  <c r="C1868" i="17"/>
  <c r="C1869" i="17"/>
  <c r="C1870" i="17"/>
  <c r="C1871" i="17"/>
  <c r="C1872" i="17"/>
  <c r="C1873" i="17"/>
  <c r="C1874" i="17"/>
  <c r="C1875" i="17"/>
  <c r="C1876" i="17"/>
  <c r="C1877" i="17"/>
  <c r="C1878" i="17"/>
  <c r="C1879" i="17"/>
  <c r="C1880" i="17"/>
  <c r="C1881" i="17"/>
  <c r="C1882" i="17"/>
  <c r="C1883" i="17"/>
  <c r="C1884" i="17"/>
  <c r="C1885" i="17"/>
  <c r="C1886" i="17"/>
  <c r="C1887" i="17"/>
  <c r="C1888" i="17"/>
  <c r="C1889" i="17"/>
  <c r="C1890" i="17"/>
  <c r="C1891" i="17"/>
  <c r="C1892" i="17"/>
  <c r="C1893" i="17"/>
  <c r="C1894" i="17"/>
  <c r="C1895" i="17"/>
  <c r="C1896" i="17"/>
  <c r="C1897" i="17"/>
  <c r="C1898" i="17"/>
  <c r="C1899" i="17"/>
  <c r="C1900" i="17"/>
  <c r="C1901" i="17"/>
  <c r="C1902" i="17"/>
  <c r="C1903" i="17"/>
  <c r="C1904" i="17"/>
  <c r="C1905" i="17"/>
  <c r="C1906" i="17"/>
  <c r="C1907" i="17"/>
  <c r="C1908" i="17"/>
  <c r="C1909" i="17"/>
  <c r="C1910" i="17"/>
  <c r="C1911" i="17"/>
  <c r="C1912" i="17"/>
  <c r="C1913" i="17"/>
  <c r="C1914" i="17"/>
  <c r="C1915" i="17"/>
  <c r="C1916" i="17"/>
  <c r="C1917" i="17"/>
  <c r="C1918" i="17"/>
  <c r="C1919" i="17"/>
  <c r="C1920" i="17"/>
  <c r="C1921" i="17"/>
  <c r="C1922" i="17"/>
  <c r="C1923" i="17"/>
  <c r="C1924" i="17"/>
  <c r="C1925" i="17"/>
  <c r="C1926" i="17"/>
  <c r="C1927" i="17"/>
  <c r="C1928" i="17"/>
  <c r="C1929" i="17"/>
  <c r="C1930" i="17"/>
  <c r="C1931" i="17"/>
  <c r="C1932" i="17"/>
  <c r="C1933" i="17"/>
  <c r="C1934" i="17"/>
  <c r="C1935" i="17"/>
  <c r="C1936" i="17"/>
  <c r="C1937" i="17"/>
  <c r="C1938" i="17"/>
  <c r="C1939" i="17"/>
  <c r="C1940" i="17"/>
  <c r="C1941" i="17"/>
  <c r="C1942" i="17"/>
  <c r="C1943" i="17"/>
  <c r="C1944" i="17"/>
  <c r="C1945" i="17"/>
  <c r="C1946" i="17"/>
  <c r="C1947" i="17"/>
  <c r="C1948" i="17"/>
  <c r="C1949" i="17"/>
  <c r="C1950" i="17"/>
  <c r="C1951" i="17"/>
  <c r="C1952" i="17"/>
  <c r="C1953" i="17"/>
  <c r="C1954" i="17"/>
  <c r="C1955" i="17"/>
  <c r="C1956" i="17"/>
  <c r="C1957" i="17"/>
  <c r="C1958" i="17"/>
  <c r="C1959" i="17"/>
  <c r="C1960" i="17"/>
  <c r="C1961" i="17"/>
  <c r="C1962" i="17"/>
  <c r="C1963" i="17"/>
  <c r="C1964" i="17"/>
  <c r="C1965" i="17"/>
  <c r="C1966" i="17"/>
  <c r="C1967" i="17"/>
  <c r="C1968" i="17"/>
  <c r="C1969" i="17"/>
  <c r="C1970" i="17"/>
  <c r="C1971" i="17"/>
  <c r="C1972" i="17"/>
  <c r="C1973" i="17"/>
  <c r="C1974" i="17"/>
  <c r="C1975" i="17"/>
  <c r="C1976" i="17"/>
  <c r="C1977" i="17"/>
  <c r="C1978" i="17"/>
  <c r="C1979" i="17"/>
  <c r="C1980" i="17"/>
  <c r="C1981" i="17"/>
  <c r="C1982" i="17"/>
  <c r="C1983" i="17"/>
  <c r="C1984" i="17"/>
  <c r="C1985" i="17"/>
  <c r="C1986" i="17"/>
  <c r="C1987" i="17"/>
  <c r="C1988" i="17"/>
  <c r="C1989" i="17"/>
  <c r="C1990" i="17"/>
  <c r="C1991" i="17"/>
  <c r="C1992" i="17"/>
  <c r="C1993" i="17"/>
  <c r="C1994" i="17"/>
  <c r="C1995" i="17"/>
  <c r="C1996" i="17"/>
  <c r="C1997" i="17"/>
  <c r="C1998" i="17"/>
  <c r="C1999" i="17"/>
  <c r="C2000" i="17"/>
  <c r="C2001" i="17"/>
  <c r="C2002" i="17"/>
  <c r="C2003" i="17"/>
  <c r="C2004" i="17"/>
  <c r="C2005" i="17"/>
  <c r="C2006" i="17"/>
  <c r="C2007" i="17"/>
  <c r="C2008" i="17"/>
  <c r="C2009" i="17"/>
  <c r="C2010" i="17"/>
  <c r="C2011" i="17"/>
  <c r="C2012" i="17"/>
  <c r="C2013" i="17"/>
  <c r="C2014" i="17"/>
  <c r="C2015" i="17"/>
  <c r="C2016" i="17"/>
  <c r="C2017" i="17"/>
  <c r="C2018" i="17"/>
  <c r="C2019" i="17"/>
  <c r="C2020" i="17"/>
  <c r="C2021" i="17"/>
  <c r="C2022" i="17"/>
  <c r="C2023" i="17"/>
  <c r="C2024" i="17"/>
  <c r="C2025" i="17"/>
  <c r="C2026" i="17"/>
  <c r="C2027" i="17"/>
  <c r="C2028" i="17"/>
  <c r="C2029" i="17"/>
  <c r="C2030" i="17"/>
  <c r="C2031" i="17"/>
  <c r="C2032" i="17"/>
  <c r="C2033" i="17"/>
  <c r="C2034" i="17"/>
  <c r="C2035" i="17"/>
  <c r="C2036" i="17"/>
  <c r="C2037" i="17"/>
  <c r="C2038" i="17"/>
  <c r="C2039" i="17"/>
  <c r="C2040" i="17"/>
  <c r="C2041" i="17"/>
  <c r="C2042" i="17"/>
  <c r="C2043" i="17"/>
  <c r="C2044" i="17"/>
  <c r="C2045" i="17"/>
  <c r="C2046" i="17"/>
  <c r="C2047" i="17"/>
  <c r="C2048" i="17"/>
  <c r="C2049" i="17"/>
  <c r="C2050" i="17"/>
  <c r="C2051" i="17"/>
  <c r="C2052" i="17"/>
  <c r="C2053" i="17"/>
  <c r="C2054" i="17"/>
  <c r="C2055" i="17"/>
  <c r="C2056" i="17"/>
  <c r="C2057" i="17"/>
  <c r="C2058" i="17"/>
  <c r="C2059" i="17"/>
  <c r="C2060" i="17"/>
  <c r="C2061" i="17"/>
  <c r="C2062" i="17"/>
  <c r="C2063" i="17"/>
  <c r="C2064" i="17"/>
  <c r="C2065" i="17"/>
  <c r="C2066" i="17"/>
  <c r="C2067" i="17"/>
  <c r="C2068" i="17"/>
  <c r="C2069" i="17"/>
  <c r="C2070" i="17"/>
  <c r="C2071" i="17"/>
  <c r="C2072" i="17"/>
  <c r="C2073" i="17"/>
  <c r="C2074" i="17"/>
  <c r="C2075" i="17"/>
  <c r="C2076" i="17"/>
  <c r="C2077" i="17"/>
  <c r="C2078" i="17"/>
  <c r="C2079" i="17"/>
  <c r="C2080" i="17"/>
  <c r="C2081" i="17"/>
  <c r="C2082" i="17"/>
  <c r="C2083" i="17"/>
  <c r="C2084" i="17"/>
  <c r="C2085" i="17"/>
  <c r="C2086" i="17"/>
  <c r="C2087" i="17"/>
  <c r="C2088" i="17"/>
  <c r="C2089" i="17"/>
  <c r="C2090" i="17"/>
  <c r="C2091" i="17"/>
  <c r="C2092" i="17"/>
  <c r="C2093" i="17"/>
  <c r="C2094" i="17"/>
  <c r="C2095" i="17"/>
  <c r="C2096" i="17"/>
  <c r="C2097" i="17"/>
  <c r="C2098" i="17"/>
  <c r="C2099" i="17"/>
  <c r="C2100" i="17"/>
  <c r="C2101" i="17"/>
  <c r="C2102" i="17"/>
  <c r="C2103" i="17"/>
  <c r="C2104" i="17"/>
  <c r="C2105" i="17"/>
  <c r="C2106" i="17"/>
  <c r="C2107" i="17"/>
  <c r="C2108" i="17"/>
  <c r="C2109" i="17"/>
  <c r="C2110" i="17"/>
  <c r="C2111" i="17"/>
  <c r="C2112" i="17"/>
  <c r="C2113" i="17"/>
  <c r="C2114" i="17"/>
  <c r="C2115" i="17"/>
  <c r="C2116" i="17"/>
  <c r="C2117" i="17"/>
  <c r="C2118" i="17"/>
  <c r="C2119" i="17"/>
  <c r="C2120" i="17"/>
  <c r="C2121" i="17"/>
  <c r="C2122" i="17"/>
  <c r="C2123" i="17"/>
  <c r="C2124" i="17"/>
  <c r="C2125" i="17"/>
  <c r="C2126" i="17"/>
  <c r="C2127" i="17"/>
  <c r="C2128" i="17"/>
  <c r="C2129" i="17"/>
  <c r="C2130" i="17"/>
  <c r="C2131" i="17"/>
  <c r="C2132" i="17"/>
  <c r="C2133" i="17"/>
  <c r="C2134" i="17"/>
  <c r="C2135" i="17"/>
  <c r="C2136" i="17"/>
  <c r="C2137" i="17"/>
  <c r="C2138" i="17"/>
  <c r="C2139" i="17"/>
  <c r="C2140" i="17"/>
  <c r="C2141" i="17"/>
  <c r="C2142" i="17"/>
  <c r="C2143" i="17"/>
  <c r="C2144" i="17"/>
  <c r="C2145" i="17"/>
  <c r="C2146" i="17"/>
  <c r="C2147" i="17"/>
  <c r="C2148" i="17"/>
  <c r="C2149" i="17"/>
  <c r="C2150" i="17"/>
  <c r="C2151" i="17"/>
  <c r="C2152" i="17"/>
  <c r="C2153" i="17"/>
  <c r="C2154" i="17"/>
  <c r="C2155" i="17"/>
  <c r="C2156" i="17"/>
  <c r="C2157" i="17"/>
  <c r="C2158" i="17"/>
  <c r="C2159" i="17"/>
  <c r="C2160" i="17"/>
  <c r="C2161" i="17"/>
  <c r="C2162" i="17"/>
  <c r="C2163" i="17"/>
  <c r="C2164" i="17"/>
  <c r="C2165" i="17"/>
  <c r="C2166" i="17"/>
  <c r="C2167" i="17"/>
  <c r="C2168" i="17"/>
  <c r="C2169" i="17"/>
  <c r="C2170" i="17"/>
  <c r="C2171" i="17"/>
  <c r="C2172" i="17"/>
  <c r="C2173" i="17"/>
  <c r="C2174" i="17"/>
  <c r="C2175" i="17"/>
  <c r="C2176" i="17"/>
  <c r="C2177" i="17"/>
  <c r="C2178" i="17"/>
  <c r="C2179" i="17"/>
  <c r="C2180" i="17"/>
  <c r="C2181" i="17"/>
  <c r="C2182" i="17"/>
  <c r="C2183" i="17"/>
  <c r="C2184" i="17"/>
  <c r="C2185" i="17"/>
  <c r="C2186" i="17"/>
  <c r="C2187" i="17"/>
  <c r="C2188" i="17"/>
  <c r="C2189" i="17"/>
  <c r="C2190" i="17"/>
  <c r="C2191" i="17"/>
  <c r="C2192" i="17"/>
  <c r="C2193" i="17"/>
  <c r="C2194" i="17"/>
  <c r="C2195" i="17"/>
  <c r="C2196" i="17"/>
  <c r="C2197" i="17"/>
  <c r="C2198" i="17"/>
  <c r="C2199" i="17"/>
  <c r="C2200" i="17"/>
  <c r="C2201" i="17"/>
  <c r="C2202" i="17"/>
  <c r="C2203" i="17"/>
  <c r="C2204" i="17"/>
  <c r="C2205" i="17"/>
  <c r="C2206" i="17"/>
  <c r="C2207" i="17"/>
  <c r="C2208" i="17"/>
  <c r="C2209" i="17"/>
  <c r="C2210" i="17"/>
  <c r="C2211" i="17"/>
  <c r="C2212" i="17"/>
  <c r="C2213" i="17"/>
  <c r="C2214" i="17"/>
  <c r="C2215" i="17"/>
  <c r="C2216" i="17"/>
  <c r="C2217" i="17"/>
  <c r="C2218" i="17"/>
  <c r="C2219" i="17"/>
  <c r="C2220" i="17"/>
  <c r="C2221" i="17"/>
  <c r="C2222" i="17"/>
  <c r="C2223" i="17"/>
  <c r="C2224" i="17"/>
  <c r="C2225" i="17"/>
  <c r="C2226" i="17"/>
  <c r="C2227" i="17"/>
  <c r="C2228" i="17"/>
  <c r="C2229" i="17"/>
  <c r="C2230" i="17"/>
  <c r="C2231" i="17"/>
  <c r="C2232" i="17"/>
  <c r="C2233" i="17"/>
  <c r="C2234" i="17"/>
  <c r="C2235" i="17"/>
  <c r="C2236" i="17"/>
  <c r="C2237" i="17"/>
  <c r="C2238" i="17"/>
  <c r="C2239" i="17"/>
  <c r="C2240" i="17"/>
  <c r="C2241" i="17"/>
  <c r="C2242" i="17"/>
  <c r="C2243" i="17"/>
  <c r="C2244" i="17"/>
  <c r="C2245" i="17"/>
  <c r="C2246" i="17"/>
  <c r="C2247" i="17"/>
  <c r="C2248" i="17"/>
  <c r="C2249" i="17"/>
  <c r="C2250" i="17"/>
  <c r="C2251" i="17"/>
  <c r="C2252" i="17"/>
  <c r="C2253" i="17"/>
  <c r="C2254" i="17"/>
  <c r="C2255" i="17"/>
  <c r="C2256" i="17"/>
  <c r="C2257" i="17"/>
  <c r="C2258" i="17"/>
  <c r="C2259" i="17"/>
  <c r="C2260" i="17"/>
  <c r="C2261" i="17"/>
  <c r="C2262" i="17"/>
  <c r="C2263" i="17"/>
  <c r="C2264" i="17"/>
  <c r="C2265" i="17"/>
  <c r="C2266" i="17"/>
  <c r="C2267" i="17"/>
  <c r="C2268" i="17"/>
  <c r="C2269" i="17"/>
  <c r="C2270" i="17"/>
  <c r="C2271" i="17"/>
  <c r="C2272" i="17"/>
  <c r="C2273" i="17"/>
  <c r="C2274" i="17"/>
  <c r="C2275" i="17"/>
  <c r="C2276" i="17"/>
  <c r="C2277" i="17"/>
  <c r="C2278" i="17"/>
  <c r="C2279" i="17"/>
  <c r="C2280" i="17"/>
  <c r="C2281" i="17"/>
  <c r="C2282" i="17"/>
  <c r="C2283" i="17"/>
  <c r="C2284" i="17"/>
  <c r="C2285" i="17"/>
  <c r="C2286" i="17"/>
  <c r="C2287" i="17"/>
  <c r="C2288" i="17"/>
  <c r="C2289" i="17"/>
  <c r="C2290" i="17"/>
  <c r="C2291" i="17"/>
  <c r="C2292" i="17"/>
  <c r="C2293" i="17"/>
  <c r="C2294" i="17"/>
  <c r="C2295" i="17"/>
  <c r="C2296" i="17"/>
  <c r="C2297" i="17"/>
  <c r="C2298" i="17"/>
  <c r="C2299" i="17"/>
  <c r="C2300" i="17"/>
  <c r="C2301" i="17"/>
  <c r="C2302" i="17"/>
  <c r="C2303" i="17"/>
  <c r="C2304" i="17"/>
  <c r="C2305" i="17"/>
  <c r="C2306" i="17"/>
  <c r="C2307" i="17"/>
  <c r="C2308" i="17"/>
  <c r="C2309" i="17"/>
  <c r="C2310" i="17"/>
  <c r="C2311" i="17"/>
  <c r="C2312" i="17"/>
  <c r="C2313" i="17"/>
  <c r="C2314" i="17"/>
  <c r="C2315" i="17"/>
  <c r="C2316" i="17"/>
  <c r="C2317" i="17"/>
  <c r="C2318" i="17"/>
  <c r="C2319" i="17"/>
  <c r="C2320" i="17"/>
  <c r="C2321" i="17"/>
  <c r="C2322" i="17"/>
  <c r="C2323" i="17"/>
  <c r="C2324" i="17"/>
  <c r="C2325" i="17"/>
  <c r="C2326" i="17"/>
  <c r="C2327" i="17"/>
  <c r="C2328" i="17"/>
  <c r="C2329" i="17"/>
  <c r="C2330" i="17"/>
  <c r="C2331" i="17"/>
  <c r="C2332" i="17"/>
  <c r="C2333" i="17"/>
  <c r="C2334" i="17"/>
  <c r="C2335" i="17"/>
  <c r="C2336" i="17"/>
  <c r="C2337" i="17"/>
  <c r="C2338" i="17"/>
  <c r="C2339" i="17"/>
  <c r="C2340" i="17"/>
  <c r="C2341" i="17"/>
  <c r="C2342" i="17"/>
  <c r="C2343" i="17"/>
  <c r="C2344" i="17"/>
  <c r="C2345" i="17"/>
  <c r="C2346" i="17"/>
  <c r="C2347" i="17"/>
  <c r="C2348" i="17"/>
  <c r="C2349" i="17"/>
  <c r="C2350" i="17"/>
  <c r="C2351" i="17"/>
  <c r="C2352" i="17"/>
  <c r="C2353" i="17"/>
  <c r="C2354" i="17"/>
  <c r="C2355" i="17"/>
  <c r="C2356" i="17"/>
  <c r="C2357" i="17"/>
  <c r="C2358" i="17"/>
  <c r="C2359" i="17"/>
  <c r="C2360" i="17"/>
  <c r="C2361" i="17"/>
  <c r="C2362" i="17"/>
  <c r="C2363" i="17"/>
  <c r="C2364" i="17"/>
  <c r="C2365" i="17"/>
  <c r="C2366" i="17"/>
  <c r="C2367" i="17"/>
  <c r="C2368" i="17"/>
  <c r="C2369" i="17"/>
  <c r="C2370" i="17"/>
  <c r="C2371" i="17"/>
  <c r="C2372" i="17"/>
  <c r="C2373" i="17"/>
  <c r="C2374" i="17"/>
  <c r="C2375" i="17"/>
  <c r="C2376" i="17"/>
  <c r="C2377" i="17"/>
  <c r="C2378" i="17"/>
  <c r="C2379" i="17"/>
  <c r="C2380" i="17"/>
  <c r="C2381" i="17"/>
  <c r="C2382" i="17"/>
  <c r="C2383" i="17"/>
  <c r="C2384" i="17"/>
  <c r="C2385" i="17"/>
  <c r="C2386" i="17"/>
  <c r="C2387" i="17"/>
  <c r="C2388" i="17"/>
  <c r="C2389" i="17"/>
  <c r="C2390" i="17"/>
  <c r="C2391" i="17"/>
  <c r="C2392" i="17"/>
  <c r="C2393" i="17"/>
  <c r="C2394" i="17"/>
  <c r="C2395" i="17"/>
  <c r="C2396" i="17"/>
  <c r="C2397" i="17"/>
  <c r="C2398" i="17"/>
  <c r="C2399" i="17"/>
  <c r="C2400" i="17"/>
  <c r="C2401" i="17"/>
  <c r="C2402" i="17"/>
  <c r="C2403" i="17"/>
  <c r="C2404" i="17"/>
  <c r="C2405" i="17"/>
  <c r="C2406" i="17"/>
  <c r="C2407" i="17"/>
  <c r="C2408" i="17"/>
  <c r="C2409" i="17"/>
  <c r="C2410" i="17"/>
  <c r="C2411" i="17"/>
  <c r="C2412" i="17"/>
  <c r="C2413" i="17"/>
  <c r="C2414" i="17"/>
  <c r="C2415" i="17"/>
  <c r="C2416" i="17"/>
  <c r="C2417" i="17"/>
  <c r="C2418" i="17"/>
  <c r="C2419" i="17"/>
  <c r="C2420" i="17"/>
  <c r="C2421" i="17"/>
  <c r="C2422" i="17"/>
  <c r="C2423" i="17"/>
  <c r="C2424" i="17"/>
  <c r="C2425" i="17"/>
  <c r="C2426" i="17"/>
  <c r="C2427" i="17"/>
  <c r="C2428" i="17"/>
  <c r="C2429" i="17"/>
  <c r="C2430" i="17"/>
  <c r="C2431" i="17"/>
  <c r="C2432" i="17"/>
  <c r="C2433" i="17"/>
  <c r="C2434" i="17"/>
  <c r="C2435" i="17"/>
  <c r="C2436" i="17"/>
  <c r="C2437" i="17"/>
  <c r="C2438" i="17"/>
  <c r="C2439" i="17"/>
  <c r="C2440" i="17"/>
  <c r="C2441" i="17"/>
  <c r="C2442" i="17"/>
  <c r="C2443" i="17"/>
  <c r="C2444" i="17"/>
  <c r="C2445" i="17"/>
  <c r="C2446" i="17"/>
  <c r="C2447" i="17"/>
  <c r="C2448" i="17"/>
  <c r="C2449" i="17"/>
  <c r="C2450" i="17"/>
  <c r="C2451" i="17"/>
  <c r="C2452" i="17"/>
  <c r="C2453" i="17"/>
  <c r="C2454" i="17"/>
  <c r="C2455" i="17"/>
  <c r="C2456" i="17"/>
  <c r="C2457" i="17"/>
  <c r="C2458" i="17"/>
  <c r="C2459" i="17"/>
  <c r="C2460" i="17"/>
  <c r="C2461" i="17"/>
  <c r="C2462" i="17"/>
  <c r="C2463" i="17"/>
  <c r="C2464" i="17"/>
  <c r="C2465" i="17"/>
  <c r="C2466" i="17"/>
  <c r="C2467" i="17"/>
  <c r="C2468" i="17"/>
  <c r="C2469" i="17"/>
  <c r="C2470" i="17"/>
  <c r="C2471" i="17"/>
  <c r="C2472" i="17"/>
  <c r="C2473" i="17"/>
  <c r="C2474" i="17"/>
  <c r="C2475" i="17"/>
  <c r="C2476" i="17"/>
  <c r="C2477" i="17"/>
  <c r="C2478" i="17"/>
  <c r="C2479" i="17"/>
  <c r="C2480" i="17"/>
  <c r="C2481" i="17"/>
  <c r="C2482" i="17"/>
  <c r="C2483" i="17"/>
  <c r="C2484" i="17"/>
  <c r="C2485" i="17"/>
  <c r="C2486" i="17"/>
  <c r="C2487" i="17"/>
  <c r="C2488" i="17"/>
  <c r="C2489" i="17"/>
  <c r="C2490" i="17"/>
  <c r="C2491" i="17"/>
  <c r="C2492" i="17"/>
  <c r="C2493" i="17"/>
  <c r="C2494" i="17"/>
  <c r="C2495" i="17"/>
  <c r="C2496" i="17"/>
  <c r="C2497" i="17"/>
  <c r="C2498" i="17"/>
  <c r="C2499" i="17"/>
  <c r="C2500" i="17"/>
  <c r="C2501" i="17"/>
  <c r="C2502" i="17"/>
  <c r="C2503" i="17"/>
  <c r="C2504" i="17"/>
  <c r="C2505" i="17"/>
  <c r="C2506" i="17"/>
  <c r="C2507" i="17"/>
  <c r="C2508" i="17"/>
  <c r="C2509" i="17"/>
  <c r="C2510" i="17"/>
  <c r="C2511" i="17"/>
  <c r="C2512" i="17"/>
  <c r="C2513" i="17"/>
  <c r="C2514" i="17"/>
  <c r="C2515" i="17"/>
  <c r="C2516" i="17"/>
  <c r="C2517" i="17"/>
  <c r="C2518" i="17"/>
  <c r="C2519" i="17"/>
  <c r="C2520" i="17"/>
  <c r="C2521" i="17"/>
  <c r="C2522" i="17"/>
  <c r="C2523" i="17"/>
  <c r="C2524" i="17"/>
  <c r="C2525" i="17"/>
  <c r="C2526" i="17"/>
  <c r="C2527" i="17"/>
  <c r="C2528" i="17"/>
  <c r="C2529" i="17"/>
  <c r="C2530" i="17"/>
  <c r="C2531" i="17"/>
  <c r="C2532" i="17"/>
  <c r="C2533" i="17"/>
  <c r="C2534" i="17"/>
  <c r="C2535" i="17"/>
  <c r="C2536" i="17"/>
  <c r="C2537" i="17"/>
  <c r="C2538" i="17"/>
  <c r="C2539" i="17"/>
  <c r="C2540" i="17"/>
  <c r="C2541" i="17"/>
  <c r="C2542" i="17"/>
  <c r="C2543" i="17"/>
  <c r="C2544" i="17"/>
  <c r="C2545" i="17"/>
  <c r="C2546" i="17"/>
  <c r="C2547" i="17"/>
  <c r="C2548" i="17"/>
  <c r="C2549" i="17"/>
  <c r="C2550" i="17"/>
  <c r="C2551" i="17"/>
  <c r="C2552" i="17"/>
  <c r="C2553" i="17"/>
  <c r="C2554" i="17"/>
  <c r="C2555" i="17"/>
  <c r="C2556" i="17"/>
  <c r="C2557" i="17"/>
  <c r="C2558" i="17"/>
  <c r="C2559" i="17"/>
  <c r="C2560" i="17"/>
  <c r="C2561" i="17"/>
  <c r="C2562" i="17"/>
  <c r="C2563" i="17"/>
  <c r="C2564" i="17"/>
  <c r="C2565" i="17"/>
  <c r="C2566" i="17"/>
  <c r="C2567" i="17"/>
  <c r="C2568" i="17"/>
  <c r="C2569" i="17"/>
  <c r="C2570" i="17"/>
  <c r="C2571" i="17"/>
  <c r="C2572" i="17"/>
  <c r="C2573" i="17"/>
  <c r="C2574" i="17"/>
  <c r="C2575" i="17"/>
  <c r="C2576" i="17"/>
  <c r="C2577" i="17"/>
  <c r="C2578" i="17"/>
  <c r="C2579" i="17"/>
  <c r="C2580" i="17"/>
  <c r="C2581" i="17"/>
  <c r="C2582" i="17"/>
  <c r="C2583" i="17"/>
  <c r="C2584" i="17"/>
  <c r="C2585" i="17"/>
  <c r="C2586" i="17"/>
  <c r="C2587" i="17"/>
  <c r="C2588" i="17"/>
  <c r="C2589" i="17"/>
  <c r="C2590" i="17"/>
  <c r="C2591" i="17"/>
  <c r="C2592" i="17"/>
  <c r="C2593" i="17"/>
  <c r="C2594" i="17"/>
  <c r="C2595" i="17"/>
  <c r="C2596" i="17"/>
  <c r="C2597" i="17"/>
  <c r="C2598" i="17"/>
  <c r="C2599" i="17"/>
  <c r="C2600" i="17"/>
  <c r="C2601" i="17"/>
  <c r="C2602" i="17"/>
  <c r="C2603" i="17"/>
  <c r="C2604" i="17"/>
  <c r="C2605" i="17"/>
  <c r="C2606" i="17"/>
  <c r="C2607" i="17"/>
  <c r="C2608" i="17"/>
  <c r="C2609" i="17"/>
  <c r="C2610" i="17"/>
  <c r="C2611" i="17"/>
  <c r="C2612" i="17"/>
  <c r="C2613" i="17"/>
  <c r="C2614" i="17"/>
  <c r="C2615" i="17"/>
  <c r="C2616" i="17"/>
  <c r="C2617" i="17"/>
  <c r="C2618" i="17"/>
  <c r="C2619" i="17"/>
  <c r="C2620" i="17"/>
  <c r="C2621" i="17"/>
  <c r="C2622" i="17"/>
  <c r="C2623" i="17"/>
  <c r="C2624" i="17"/>
  <c r="C2625" i="17"/>
  <c r="C2626" i="17"/>
  <c r="C2627" i="17"/>
  <c r="C2628" i="17"/>
  <c r="C2629" i="17"/>
  <c r="C2630" i="17"/>
  <c r="C2631" i="17"/>
  <c r="C2632" i="17"/>
  <c r="C2633" i="17"/>
  <c r="C2634" i="17"/>
  <c r="C2635" i="17"/>
  <c r="C2636" i="17"/>
  <c r="C2637" i="17"/>
  <c r="C2638" i="17"/>
  <c r="C2639" i="17"/>
  <c r="C2640" i="17"/>
  <c r="C2641" i="17"/>
  <c r="C2642" i="17"/>
  <c r="C2643" i="17"/>
  <c r="C2644" i="17"/>
  <c r="C2645" i="17"/>
  <c r="C2646" i="17"/>
  <c r="C2647" i="17"/>
  <c r="C2648" i="17"/>
  <c r="C2649" i="17"/>
  <c r="C2650" i="17"/>
  <c r="C2651" i="17"/>
  <c r="C2652" i="17"/>
  <c r="C2653" i="17"/>
  <c r="C2654" i="17"/>
  <c r="C2655" i="17"/>
  <c r="C2656" i="17"/>
  <c r="C2657" i="17"/>
  <c r="C2658" i="17"/>
  <c r="C2659" i="17"/>
  <c r="C2660" i="17"/>
  <c r="C2661" i="17"/>
  <c r="C2662" i="17"/>
  <c r="C2663" i="17"/>
  <c r="C2664" i="17"/>
  <c r="C2665" i="17"/>
  <c r="C2666" i="17"/>
  <c r="C2667" i="17"/>
  <c r="C2668" i="17"/>
  <c r="C2669" i="17"/>
  <c r="C2670" i="17"/>
  <c r="C2671" i="17"/>
  <c r="C2672" i="17"/>
  <c r="C2673" i="17"/>
  <c r="C2674" i="17"/>
  <c r="C2675" i="17"/>
  <c r="C2676" i="17"/>
  <c r="C2677" i="17"/>
  <c r="C2678" i="17"/>
  <c r="C2679" i="17"/>
  <c r="C2680" i="17"/>
  <c r="C2681" i="17"/>
  <c r="C2682" i="17"/>
  <c r="C2683" i="17"/>
  <c r="C2684" i="17"/>
  <c r="C2685" i="17"/>
  <c r="C2686" i="17"/>
  <c r="C2687" i="17"/>
  <c r="C2688" i="17"/>
  <c r="C2689" i="17"/>
  <c r="C2690" i="17"/>
  <c r="C2691" i="17"/>
  <c r="C2692" i="17"/>
  <c r="C2693" i="17"/>
  <c r="C2694" i="17"/>
  <c r="C2695" i="17"/>
  <c r="C2696" i="17"/>
  <c r="C2697" i="17"/>
  <c r="C2698" i="17"/>
  <c r="C2699" i="17"/>
  <c r="C2700" i="17"/>
  <c r="C2701" i="17"/>
  <c r="C2702" i="17"/>
  <c r="C2703" i="17"/>
  <c r="C2704" i="17"/>
  <c r="C2705" i="17"/>
  <c r="C2706" i="17"/>
  <c r="C2707" i="17"/>
  <c r="C2708" i="17"/>
  <c r="C2709" i="17"/>
  <c r="C2710" i="17"/>
  <c r="C2711" i="17"/>
  <c r="C2712" i="17"/>
  <c r="C2713" i="17"/>
  <c r="C2714" i="17"/>
  <c r="C2715" i="17"/>
  <c r="C2716" i="17"/>
  <c r="C2717" i="17"/>
  <c r="C2718" i="17"/>
  <c r="C2719" i="17"/>
  <c r="C2720" i="17"/>
  <c r="C2721" i="17"/>
  <c r="C2722" i="17"/>
  <c r="C2723" i="17"/>
  <c r="C2724" i="17"/>
  <c r="C2725" i="17"/>
  <c r="C2726" i="17"/>
  <c r="C2727" i="17"/>
  <c r="C2728" i="17"/>
  <c r="C2729" i="17"/>
  <c r="C2730" i="17"/>
  <c r="C2731" i="17"/>
  <c r="C2732" i="17"/>
  <c r="C2733" i="17"/>
  <c r="C2734" i="17"/>
  <c r="C2735" i="17"/>
  <c r="C2736" i="17"/>
  <c r="C2737" i="17"/>
  <c r="C2738" i="17"/>
  <c r="C2739" i="17"/>
  <c r="C2740" i="17"/>
  <c r="C2741" i="17"/>
  <c r="C2742" i="17"/>
  <c r="C2743" i="17"/>
  <c r="C2744" i="17"/>
  <c r="C2745" i="17"/>
  <c r="C2746" i="17"/>
  <c r="C2747" i="17"/>
  <c r="C2748" i="17"/>
  <c r="C2749" i="17"/>
  <c r="C2750" i="17"/>
  <c r="C2751" i="17"/>
  <c r="C2752" i="17"/>
  <c r="C2753" i="17"/>
  <c r="C2754" i="17"/>
  <c r="C2755" i="17"/>
  <c r="C2756" i="17"/>
  <c r="C2757" i="17"/>
  <c r="C2758" i="17"/>
  <c r="C2759" i="17"/>
  <c r="C2760" i="17"/>
  <c r="C2761" i="17"/>
  <c r="C2762" i="17"/>
  <c r="C2763" i="17"/>
  <c r="C2764" i="17"/>
  <c r="C2765" i="17"/>
  <c r="C2766" i="17"/>
  <c r="C2767" i="17"/>
  <c r="C2768" i="17"/>
  <c r="C2769" i="17"/>
  <c r="C2770" i="17"/>
  <c r="C2771" i="17"/>
  <c r="C2772" i="17"/>
  <c r="C2773" i="17"/>
  <c r="C2774" i="17"/>
  <c r="C2775" i="17"/>
  <c r="C2776" i="17"/>
  <c r="C2777" i="17"/>
  <c r="C2778" i="17"/>
  <c r="C2779" i="17"/>
  <c r="C2780" i="17"/>
  <c r="C2781" i="17"/>
  <c r="C2782" i="17"/>
  <c r="C2783" i="17"/>
  <c r="C2784" i="17"/>
  <c r="C2785" i="17"/>
  <c r="C2786" i="17"/>
  <c r="C2787" i="17"/>
  <c r="C2788" i="17"/>
  <c r="C2789" i="17"/>
  <c r="C2790" i="17"/>
  <c r="C2791" i="17"/>
  <c r="C2792" i="17"/>
  <c r="C2793" i="17"/>
  <c r="C2794" i="17"/>
  <c r="C2795" i="17"/>
  <c r="C2796" i="17"/>
  <c r="C2797" i="17"/>
  <c r="C2798" i="17"/>
  <c r="C2799" i="17"/>
  <c r="C2800" i="17"/>
  <c r="C2801" i="17"/>
  <c r="C2802" i="17"/>
  <c r="C2803" i="17"/>
  <c r="C2804" i="17"/>
  <c r="C2805" i="17"/>
  <c r="C2806" i="17"/>
  <c r="C2807" i="17"/>
  <c r="C2808" i="17"/>
  <c r="C2809" i="17"/>
  <c r="C2810" i="17"/>
  <c r="C2811" i="17"/>
  <c r="C2812" i="17"/>
  <c r="C2813" i="17"/>
  <c r="C2814" i="17"/>
  <c r="C2815" i="17"/>
  <c r="C2816" i="17"/>
  <c r="C2817" i="17"/>
  <c r="C2818" i="17"/>
  <c r="C2819" i="17"/>
  <c r="C2820" i="17"/>
  <c r="C2821" i="17"/>
  <c r="C2822" i="17"/>
  <c r="C2823" i="17"/>
  <c r="C2824" i="17"/>
  <c r="C2825" i="17"/>
  <c r="C2826" i="17"/>
  <c r="C2827" i="17"/>
  <c r="C2828" i="17"/>
  <c r="C2829" i="17"/>
  <c r="C2830" i="17"/>
  <c r="C2831" i="17"/>
  <c r="C2832" i="17"/>
  <c r="C2833" i="17"/>
  <c r="C2834" i="17"/>
  <c r="C2835" i="17"/>
  <c r="C2836" i="17"/>
  <c r="C2837" i="17"/>
  <c r="C2838" i="17"/>
  <c r="C2839" i="17"/>
  <c r="C2840" i="17"/>
  <c r="C2841" i="17"/>
  <c r="C2842" i="17"/>
  <c r="C2843" i="17"/>
  <c r="C2844" i="17"/>
  <c r="C2845" i="17"/>
  <c r="C2846" i="17"/>
  <c r="C2847" i="17"/>
  <c r="C2848" i="17"/>
  <c r="C2849" i="17"/>
  <c r="C2850" i="17"/>
  <c r="C2851" i="17"/>
  <c r="C2852" i="17"/>
  <c r="C2853" i="17"/>
  <c r="C2854" i="17"/>
  <c r="C2855" i="17"/>
  <c r="C2856" i="17"/>
  <c r="C2857" i="17"/>
  <c r="C2858" i="17"/>
  <c r="C2859" i="17"/>
  <c r="C2860" i="17"/>
  <c r="C2861" i="17"/>
  <c r="C2862" i="17"/>
  <c r="C2863" i="17"/>
  <c r="C2864" i="17"/>
  <c r="C2865" i="17"/>
  <c r="C2866" i="17"/>
  <c r="C2867" i="17"/>
  <c r="C2868" i="17"/>
  <c r="C2869" i="17"/>
  <c r="C2870" i="17"/>
  <c r="C2871" i="17"/>
  <c r="C2872" i="17"/>
  <c r="C2873" i="17"/>
  <c r="C2874" i="17"/>
  <c r="C2875" i="17"/>
  <c r="C2876" i="17"/>
  <c r="C2877" i="17"/>
  <c r="C2878" i="17"/>
  <c r="C2879" i="17"/>
  <c r="C2880" i="17"/>
  <c r="C2881" i="17"/>
  <c r="C2882" i="17"/>
  <c r="C2883" i="17"/>
  <c r="C2884" i="17"/>
  <c r="C2885" i="17"/>
  <c r="C2886" i="17"/>
  <c r="C2887" i="17"/>
  <c r="C2888" i="17"/>
  <c r="C2889" i="17"/>
  <c r="C2890" i="17"/>
  <c r="C2891" i="17"/>
  <c r="C2892" i="17"/>
  <c r="C2893" i="17"/>
  <c r="C2894" i="17"/>
  <c r="C2895" i="17"/>
  <c r="C2896" i="17"/>
  <c r="C2897" i="17"/>
  <c r="C2898" i="17"/>
  <c r="C2899" i="17"/>
  <c r="C2900" i="17"/>
  <c r="C2901" i="17"/>
  <c r="C2902" i="17"/>
  <c r="C2903" i="17"/>
  <c r="C2904" i="17"/>
  <c r="C2905" i="17"/>
  <c r="C2906" i="17"/>
  <c r="C2907" i="17"/>
  <c r="C2908" i="17"/>
  <c r="C2909" i="17"/>
  <c r="C2910" i="17"/>
  <c r="C2911" i="17"/>
  <c r="C2912" i="17"/>
  <c r="C2913" i="17"/>
  <c r="C2914" i="17"/>
  <c r="C2915" i="17"/>
  <c r="C2916" i="17"/>
  <c r="C2917" i="17"/>
  <c r="C2918" i="17"/>
  <c r="C2919" i="17"/>
  <c r="C2920" i="17"/>
  <c r="C2921" i="17"/>
  <c r="C2922" i="17"/>
  <c r="C2923" i="17"/>
  <c r="C2924" i="17"/>
  <c r="C2925" i="17"/>
  <c r="C2926" i="17"/>
  <c r="C2927" i="17"/>
  <c r="C2928" i="17"/>
  <c r="C2929" i="17"/>
  <c r="C2930" i="17"/>
  <c r="C2931" i="17"/>
  <c r="C2932" i="17"/>
  <c r="C2933" i="17"/>
  <c r="C2934" i="17"/>
  <c r="C2935" i="17"/>
  <c r="C2936" i="17"/>
  <c r="C2937" i="17"/>
  <c r="C2938" i="17"/>
  <c r="C2939" i="17"/>
  <c r="C2940" i="17"/>
  <c r="C2941" i="17"/>
  <c r="C2942" i="17"/>
  <c r="C2943" i="17"/>
  <c r="C2944" i="17"/>
  <c r="C2945" i="17"/>
  <c r="C2946" i="17"/>
  <c r="C2947" i="17"/>
  <c r="C2948" i="17"/>
  <c r="C2949" i="17"/>
  <c r="C2950" i="17"/>
  <c r="C2951" i="17"/>
  <c r="C2952" i="17"/>
  <c r="C2953" i="17"/>
  <c r="C2954" i="17"/>
  <c r="C2955" i="17"/>
  <c r="C2956" i="17"/>
  <c r="C2957" i="17"/>
  <c r="C2958" i="17"/>
  <c r="C2959" i="17"/>
  <c r="C2960" i="17"/>
  <c r="C2961" i="17"/>
  <c r="C2962" i="17"/>
  <c r="C2963" i="17"/>
  <c r="C2964" i="17"/>
  <c r="C2965" i="17"/>
  <c r="C2966" i="17"/>
  <c r="C2967" i="17"/>
  <c r="C2968" i="17"/>
  <c r="C2969" i="17"/>
  <c r="C2970" i="17"/>
  <c r="C2971" i="17"/>
  <c r="C2972" i="17"/>
  <c r="C2973" i="17"/>
  <c r="C2974" i="17"/>
  <c r="C2975" i="17"/>
  <c r="C2976" i="17"/>
  <c r="C2977" i="17"/>
  <c r="C2978" i="17"/>
  <c r="C2979" i="17"/>
  <c r="C2980" i="17"/>
  <c r="C2981" i="17"/>
  <c r="C2982" i="17"/>
  <c r="C2983" i="17"/>
  <c r="C2984" i="17"/>
  <c r="C2985" i="17"/>
  <c r="C2986" i="17"/>
  <c r="C2987" i="17"/>
  <c r="C2988" i="17"/>
  <c r="C2989" i="17"/>
  <c r="C2990" i="17"/>
  <c r="C2991" i="17"/>
  <c r="C2992" i="17"/>
  <c r="C2993" i="17"/>
  <c r="C2994" i="17"/>
  <c r="C2995" i="17"/>
  <c r="C2996" i="17"/>
  <c r="C2997" i="17"/>
  <c r="C2998" i="17"/>
  <c r="C2999" i="17"/>
  <c r="C3000" i="17"/>
  <c r="C3001" i="17"/>
  <c r="C3002" i="17"/>
  <c r="C3003" i="17"/>
  <c r="C3004" i="17"/>
  <c r="C3005" i="17"/>
  <c r="C3006" i="17"/>
  <c r="C3007" i="17"/>
  <c r="C3008" i="17"/>
  <c r="C3009" i="17"/>
  <c r="C3010" i="17"/>
  <c r="C3011" i="17"/>
  <c r="C3012" i="17"/>
  <c r="C3013" i="17"/>
  <c r="C3014" i="17"/>
  <c r="C3015" i="17"/>
  <c r="C3016" i="17"/>
  <c r="C3017" i="17"/>
  <c r="C3018" i="17"/>
  <c r="C3019" i="17"/>
  <c r="C3020" i="17"/>
  <c r="C3021" i="17"/>
  <c r="C3022" i="17"/>
  <c r="C3023" i="17"/>
  <c r="C3024" i="17"/>
  <c r="C3025" i="17"/>
  <c r="C3026" i="17"/>
  <c r="C3027" i="17"/>
  <c r="C3028" i="17"/>
  <c r="C3029" i="17"/>
  <c r="C3030" i="17"/>
  <c r="C3031" i="17"/>
  <c r="C3032" i="17"/>
  <c r="C3033" i="17"/>
  <c r="C3034" i="17"/>
  <c r="C3035" i="17"/>
  <c r="C3036" i="17"/>
  <c r="C3037" i="17"/>
  <c r="C3038" i="17"/>
  <c r="C3039" i="17"/>
  <c r="C3040" i="17"/>
  <c r="C3041" i="17"/>
  <c r="C3042" i="17"/>
  <c r="C3043" i="17"/>
  <c r="C3044" i="17"/>
  <c r="C3045" i="17"/>
  <c r="C3046" i="17"/>
  <c r="C3047" i="17"/>
  <c r="C3048" i="17"/>
  <c r="C3049" i="17"/>
  <c r="C3050" i="17"/>
  <c r="C3051" i="17"/>
  <c r="C3052" i="17"/>
  <c r="C3053" i="17"/>
  <c r="C3054" i="17"/>
  <c r="C3055" i="17"/>
  <c r="C3056" i="17"/>
  <c r="C3057" i="17"/>
  <c r="C3058" i="17"/>
  <c r="C3059" i="17"/>
  <c r="C3060" i="17"/>
  <c r="C3061" i="17"/>
  <c r="C3062" i="17"/>
  <c r="C3063" i="17"/>
  <c r="C3064" i="17"/>
  <c r="C3065" i="17"/>
  <c r="C3066" i="17"/>
  <c r="C3067" i="17"/>
  <c r="C3068" i="17"/>
  <c r="C3069" i="17"/>
  <c r="C3070" i="17"/>
  <c r="C3071" i="17"/>
  <c r="C3072" i="17"/>
  <c r="C3073" i="17"/>
  <c r="C3074" i="17"/>
  <c r="C3075" i="17"/>
  <c r="C3076" i="17"/>
  <c r="C3077" i="17"/>
  <c r="C3078" i="17"/>
  <c r="C3079" i="17"/>
  <c r="C3080" i="17"/>
  <c r="C3081" i="17"/>
  <c r="C3082" i="17"/>
  <c r="C3083" i="17"/>
  <c r="C3084" i="17"/>
  <c r="C3085" i="17"/>
  <c r="C3086" i="17"/>
  <c r="C3087" i="17"/>
  <c r="C3088" i="17"/>
  <c r="C3089" i="17"/>
  <c r="C3090" i="17"/>
  <c r="C3091" i="17"/>
  <c r="C3092" i="17"/>
  <c r="C3093" i="17"/>
  <c r="C3094" i="17"/>
  <c r="C3095" i="17"/>
  <c r="C3096" i="17"/>
  <c r="C3097" i="17"/>
  <c r="C3098" i="17"/>
  <c r="C3099" i="17"/>
  <c r="C3100" i="17"/>
  <c r="C3101" i="17"/>
  <c r="C3102" i="17"/>
  <c r="C3103" i="17"/>
  <c r="C3104" i="17"/>
  <c r="C3105" i="17"/>
  <c r="C3106" i="17"/>
  <c r="C3107" i="17"/>
  <c r="C3108" i="17"/>
  <c r="C3109" i="17"/>
  <c r="C3110" i="17"/>
  <c r="C3111" i="17"/>
  <c r="C3112" i="17"/>
  <c r="C3113" i="17"/>
  <c r="C3114" i="17"/>
  <c r="C3115" i="17"/>
  <c r="C3116" i="17"/>
  <c r="C3117" i="17"/>
  <c r="C3118" i="17"/>
  <c r="C3119" i="17"/>
  <c r="C3120" i="17"/>
  <c r="C3121" i="17"/>
  <c r="C3122" i="17"/>
  <c r="C3123" i="17"/>
  <c r="C3124" i="17"/>
  <c r="C3125" i="17"/>
  <c r="C3126" i="17"/>
  <c r="C3127" i="17"/>
  <c r="C3128" i="17"/>
  <c r="C3129" i="17"/>
  <c r="C3130" i="17"/>
  <c r="C3131" i="17"/>
  <c r="C3132" i="17"/>
  <c r="C3133" i="17"/>
  <c r="C3134" i="17"/>
  <c r="C3135" i="17"/>
  <c r="C3136" i="17"/>
  <c r="C3137" i="17"/>
  <c r="C3138" i="17"/>
  <c r="C3139" i="17"/>
  <c r="C3140" i="17"/>
  <c r="C3141" i="17"/>
  <c r="C3142" i="17"/>
  <c r="C3143" i="17"/>
  <c r="C3144" i="17"/>
  <c r="C3145" i="17"/>
  <c r="C3146" i="17"/>
  <c r="C3147" i="17"/>
  <c r="C3148" i="17"/>
  <c r="C3149" i="17"/>
  <c r="C3150" i="17"/>
  <c r="C3151" i="17"/>
  <c r="C3152" i="17"/>
  <c r="C3153" i="17"/>
  <c r="C3154" i="17"/>
  <c r="C3155" i="17"/>
  <c r="C3156" i="17"/>
  <c r="C3157" i="17"/>
  <c r="C3158" i="17"/>
  <c r="C3159" i="17"/>
  <c r="C3160" i="17"/>
  <c r="C3161" i="17"/>
  <c r="C3162" i="17"/>
  <c r="C3163" i="17"/>
  <c r="C3164" i="17"/>
  <c r="C3165" i="17"/>
  <c r="C3166" i="17"/>
  <c r="C3167" i="17"/>
  <c r="C3168" i="17"/>
  <c r="C3169" i="17"/>
  <c r="C3170" i="17"/>
  <c r="C3171" i="17"/>
  <c r="C3172" i="17"/>
  <c r="C3173" i="17"/>
  <c r="C3174" i="17"/>
  <c r="C3175" i="17"/>
  <c r="C3176" i="17"/>
  <c r="C3177" i="17"/>
  <c r="C3178" i="17"/>
  <c r="C3179" i="17"/>
  <c r="C3180" i="17"/>
  <c r="C3181" i="17"/>
  <c r="C3182" i="17"/>
  <c r="C3183" i="17"/>
  <c r="C3184" i="17"/>
  <c r="C3185" i="17"/>
  <c r="C3186" i="17"/>
  <c r="C3187" i="17"/>
  <c r="C3188" i="17"/>
  <c r="C3189" i="17"/>
  <c r="C3190" i="17"/>
  <c r="C3191" i="17"/>
  <c r="C3192" i="17"/>
  <c r="C3193" i="17"/>
  <c r="C3194" i="17"/>
  <c r="C3195" i="17"/>
  <c r="C3196" i="17"/>
  <c r="C3197" i="17"/>
  <c r="C3198" i="17"/>
  <c r="C3199" i="17"/>
  <c r="C3200" i="17"/>
  <c r="C3201" i="17"/>
  <c r="C3202" i="17"/>
  <c r="C3203" i="17"/>
  <c r="C3204" i="17"/>
  <c r="C3205" i="17"/>
  <c r="C3206" i="17"/>
  <c r="C3207" i="17"/>
  <c r="C3208" i="17"/>
  <c r="C3209" i="17"/>
  <c r="C3210" i="17"/>
  <c r="C3211" i="17"/>
  <c r="C3212" i="17"/>
  <c r="C3213" i="17"/>
  <c r="C3214" i="17"/>
  <c r="C3215" i="17"/>
  <c r="C3216" i="17"/>
  <c r="C3217" i="17"/>
  <c r="C3218" i="17"/>
  <c r="C3219" i="17"/>
  <c r="C3220" i="17"/>
  <c r="C3221" i="17"/>
  <c r="C3222" i="17"/>
  <c r="C3223" i="17"/>
  <c r="C3224" i="17"/>
  <c r="C3225" i="17"/>
  <c r="C3226" i="17"/>
  <c r="C3227" i="17"/>
  <c r="C3228" i="17"/>
  <c r="C3229" i="17"/>
  <c r="C3230" i="17"/>
  <c r="C3231" i="17"/>
  <c r="C3232" i="17"/>
  <c r="C3233" i="17"/>
  <c r="C3234" i="17"/>
  <c r="C3235" i="17"/>
  <c r="C3236" i="17"/>
  <c r="C3237" i="17"/>
  <c r="C3238" i="17"/>
  <c r="C3239" i="17"/>
  <c r="C3240" i="17"/>
  <c r="C3241" i="17"/>
  <c r="C3242" i="17"/>
  <c r="C3243" i="17"/>
  <c r="C3244" i="17"/>
  <c r="C3245" i="17"/>
  <c r="C3246" i="17"/>
  <c r="C3247" i="17"/>
  <c r="C3248" i="17"/>
  <c r="C3249" i="17"/>
  <c r="C3250" i="17"/>
  <c r="C3251" i="17"/>
  <c r="C3252" i="17"/>
  <c r="C3253" i="17"/>
  <c r="C3254" i="17"/>
  <c r="C3255" i="17"/>
  <c r="C3256" i="17"/>
  <c r="C3257" i="17"/>
  <c r="C3258" i="17"/>
  <c r="C3259" i="17"/>
  <c r="C3260" i="17"/>
  <c r="C3261" i="17"/>
  <c r="C3262" i="17"/>
  <c r="C3263" i="17"/>
  <c r="C3264" i="17"/>
  <c r="C3265" i="17"/>
  <c r="C3266" i="17"/>
  <c r="C3267" i="17"/>
  <c r="C3268" i="17"/>
  <c r="C3269" i="17"/>
  <c r="C3270" i="17"/>
  <c r="C3271" i="17"/>
  <c r="C3272" i="17"/>
  <c r="C3273" i="17"/>
  <c r="C3274" i="17"/>
  <c r="C3275" i="17"/>
  <c r="C3276" i="17"/>
  <c r="C3277" i="17"/>
  <c r="C3278" i="17"/>
  <c r="C3279" i="17"/>
  <c r="C3280" i="17"/>
  <c r="C3281" i="17"/>
  <c r="C3282" i="17"/>
  <c r="C3283" i="17"/>
  <c r="C3284" i="17"/>
  <c r="C3285" i="17"/>
  <c r="C3286" i="17"/>
  <c r="C3287" i="17"/>
  <c r="C3288" i="17"/>
  <c r="C3289" i="17"/>
  <c r="C3290" i="17"/>
  <c r="C3291" i="17"/>
  <c r="C3292" i="17"/>
  <c r="C3293" i="17"/>
  <c r="C3294" i="17"/>
  <c r="C3295" i="17"/>
  <c r="C3296" i="17"/>
  <c r="C3297" i="17"/>
  <c r="C3298" i="17"/>
  <c r="C3299" i="17"/>
  <c r="C3300" i="17"/>
  <c r="C3301" i="17"/>
  <c r="C3302" i="17"/>
  <c r="C3303" i="17"/>
  <c r="C3304" i="17"/>
  <c r="C3305" i="17"/>
  <c r="C3306" i="17"/>
  <c r="C3307" i="17"/>
  <c r="C3308" i="17"/>
  <c r="C3309" i="17"/>
  <c r="C3310" i="17"/>
  <c r="C3311" i="17"/>
  <c r="C3312" i="17"/>
  <c r="C3313" i="17"/>
  <c r="C3314" i="17"/>
  <c r="C3315" i="17"/>
  <c r="C3316" i="17"/>
  <c r="C3317" i="17"/>
  <c r="C3318" i="17"/>
  <c r="C3319" i="17"/>
  <c r="C3320" i="17"/>
  <c r="C3321" i="17"/>
  <c r="C3322" i="17"/>
  <c r="C3323" i="17"/>
  <c r="C3324" i="17"/>
  <c r="C3325" i="17"/>
  <c r="C3326" i="17"/>
  <c r="C3327" i="17"/>
  <c r="C3328" i="17"/>
  <c r="C3329" i="17"/>
  <c r="C3330" i="17"/>
  <c r="C3331" i="17"/>
  <c r="C3332" i="17"/>
  <c r="C3333" i="17"/>
  <c r="C3334" i="17"/>
  <c r="C3335" i="17"/>
  <c r="C3336" i="17"/>
  <c r="C3337" i="17"/>
  <c r="C3338" i="17"/>
  <c r="C3339" i="17"/>
  <c r="C3340" i="17"/>
  <c r="C3341" i="17"/>
  <c r="C3342" i="17"/>
  <c r="C3343" i="17"/>
  <c r="C3344" i="17"/>
  <c r="C3345" i="17"/>
  <c r="C3346" i="17"/>
  <c r="C3347" i="17"/>
  <c r="C3348" i="17"/>
  <c r="C3349" i="17"/>
  <c r="C3350" i="17"/>
  <c r="C3351" i="17"/>
  <c r="C3352" i="17"/>
  <c r="C3353" i="17"/>
  <c r="C3354" i="17"/>
  <c r="C3355" i="17"/>
  <c r="C3356" i="17"/>
  <c r="C3357" i="17"/>
  <c r="C3358" i="17"/>
  <c r="C3359" i="17"/>
  <c r="C3360" i="17"/>
  <c r="C3361" i="17"/>
  <c r="C3362" i="17"/>
  <c r="C3363" i="17"/>
  <c r="C3364" i="17"/>
  <c r="C3365" i="17"/>
  <c r="C3366" i="17"/>
  <c r="C3367" i="17"/>
  <c r="C3368" i="17"/>
  <c r="C3369" i="17"/>
  <c r="C3370" i="17"/>
  <c r="C3371" i="17"/>
  <c r="C3372" i="17"/>
  <c r="C3373" i="17"/>
  <c r="C3374" i="17"/>
  <c r="C3375" i="17"/>
  <c r="C3376" i="17"/>
  <c r="C3377" i="17"/>
  <c r="C3378" i="17"/>
  <c r="C3379" i="17"/>
  <c r="C3380" i="17"/>
  <c r="C3381" i="17"/>
  <c r="C3382" i="17"/>
  <c r="C3383" i="17"/>
  <c r="C3384" i="17"/>
  <c r="C3385" i="17"/>
  <c r="C3386" i="17"/>
  <c r="C3387" i="17"/>
  <c r="C3388" i="17"/>
  <c r="C3389" i="17"/>
  <c r="C3390" i="17"/>
  <c r="C3391" i="17"/>
  <c r="C3392" i="17"/>
  <c r="C3393" i="17"/>
  <c r="C3394" i="17"/>
  <c r="C3395" i="17"/>
  <c r="C3396" i="17"/>
  <c r="C3397" i="17"/>
  <c r="C3398" i="17"/>
  <c r="C3399" i="17"/>
  <c r="C3400" i="17"/>
  <c r="C3401" i="17"/>
  <c r="C3402" i="17"/>
  <c r="C3403" i="17"/>
  <c r="C3404" i="17"/>
  <c r="C3405" i="17"/>
  <c r="C3406" i="17"/>
  <c r="C3407" i="17"/>
  <c r="C3408" i="17"/>
  <c r="C3409" i="17"/>
  <c r="C3410" i="17"/>
  <c r="C3411" i="17"/>
  <c r="C3412" i="17"/>
  <c r="C3413" i="17"/>
  <c r="C3414" i="17"/>
  <c r="C3415" i="17"/>
  <c r="C3416" i="17"/>
  <c r="C3417" i="17"/>
  <c r="C3418" i="17"/>
  <c r="C3419" i="17"/>
  <c r="C3420" i="17"/>
  <c r="C3421" i="17"/>
  <c r="C3422" i="17"/>
  <c r="C3423" i="17"/>
  <c r="C3424" i="17"/>
  <c r="C3425" i="17"/>
  <c r="C3426" i="17"/>
  <c r="C3427" i="17"/>
  <c r="C3428" i="17"/>
  <c r="C3429" i="17"/>
  <c r="C3430" i="17"/>
  <c r="C3431" i="17"/>
  <c r="C3432" i="17"/>
  <c r="C3433" i="17"/>
  <c r="C3434" i="17"/>
  <c r="C3435" i="17"/>
  <c r="C3436" i="17"/>
  <c r="C3437" i="17"/>
  <c r="C3438" i="17"/>
  <c r="C3439" i="17"/>
  <c r="C3440" i="17"/>
  <c r="C3441" i="17"/>
  <c r="C3442" i="17"/>
  <c r="C3443" i="17"/>
  <c r="C3444" i="17"/>
  <c r="C3445" i="17"/>
  <c r="C3446" i="17"/>
  <c r="C3447" i="17"/>
  <c r="C3448" i="17"/>
  <c r="C3449" i="17"/>
  <c r="C3450" i="17"/>
  <c r="C3451" i="17"/>
  <c r="C3452" i="17"/>
  <c r="C3453" i="17"/>
  <c r="C3454" i="17"/>
  <c r="C3455" i="17"/>
  <c r="C3456" i="17"/>
  <c r="C3457" i="17"/>
  <c r="C3458" i="17"/>
  <c r="C3459" i="17"/>
  <c r="C3460" i="17"/>
  <c r="C3461" i="17"/>
  <c r="C3462" i="17"/>
  <c r="C3463" i="17"/>
  <c r="C3464" i="17"/>
  <c r="C3465" i="17"/>
  <c r="C3466" i="17"/>
  <c r="C3467" i="17"/>
  <c r="C3468" i="17"/>
  <c r="C3469" i="17"/>
  <c r="C3470" i="17"/>
  <c r="C3471" i="17"/>
  <c r="C3472" i="17"/>
  <c r="C3473" i="17"/>
  <c r="C3474" i="17"/>
  <c r="C3475" i="17"/>
  <c r="C3476" i="17"/>
  <c r="C3477" i="17"/>
  <c r="C3478" i="17"/>
  <c r="C3479" i="17"/>
  <c r="C3480" i="17"/>
  <c r="C3481" i="17"/>
  <c r="C3482" i="17"/>
  <c r="C3483" i="17"/>
  <c r="C3484" i="17"/>
  <c r="C3485" i="17"/>
  <c r="C3486" i="17"/>
  <c r="C3487" i="17"/>
  <c r="C3488" i="17"/>
  <c r="C3489" i="17"/>
  <c r="C3490" i="17"/>
  <c r="C3491" i="17"/>
  <c r="C3492" i="17"/>
  <c r="C3493" i="17"/>
  <c r="C3494" i="17"/>
  <c r="C3495" i="17"/>
  <c r="C3496" i="17"/>
  <c r="C3497" i="17"/>
  <c r="C3498" i="17"/>
  <c r="C3499" i="17"/>
  <c r="C3500" i="17"/>
  <c r="C3501" i="17"/>
  <c r="C3502" i="17"/>
  <c r="C3503" i="17"/>
  <c r="C3504" i="17"/>
  <c r="C3505" i="17"/>
  <c r="C3506" i="17"/>
  <c r="C3507" i="17"/>
  <c r="C3508" i="17"/>
  <c r="C3509" i="17"/>
  <c r="C3510" i="17"/>
  <c r="C3511" i="17"/>
  <c r="C3512" i="17"/>
  <c r="C3513" i="17"/>
  <c r="C3514" i="17"/>
  <c r="C3515" i="17"/>
  <c r="C3516" i="17"/>
  <c r="C3517" i="17"/>
  <c r="C3518" i="17"/>
  <c r="C3519" i="17"/>
  <c r="C3520" i="17"/>
  <c r="C3521" i="17"/>
  <c r="C3522" i="17"/>
  <c r="C3523" i="17"/>
  <c r="C3524" i="17"/>
  <c r="C3525" i="17"/>
  <c r="C3526" i="17"/>
  <c r="C3527" i="17"/>
  <c r="C3528" i="17"/>
  <c r="C3529" i="17"/>
  <c r="C3530" i="17"/>
  <c r="C3531" i="17"/>
  <c r="C3532" i="17"/>
  <c r="C3533" i="17"/>
  <c r="C3534" i="17"/>
  <c r="C3535" i="17"/>
  <c r="C3536" i="17"/>
  <c r="C3537" i="17"/>
  <c r="C3538" i="17"/>
  <c r="C3539" i="17"/>
  <c r="C3540" i="17"/>
  <c r="C3541" i="17"/>
  <c r="C3542" i="17"/>
  <c r="C3543" i="17"/>
  <c r="C3544" i="17"/>
  <c r="C3545" i="17"/>
  <c r="C3546" i="17"/>
  <c r="C3547" i="17"/>
  <c r="C3548" i="17"/>
  <c r="C3549" i="17"/>
  <c r="C3550" i="17"/>
  <c r="C3551" i="17"/>
  <c r="C3552" i="17"/>
  <c r="C3553" i="17"/>
  <c r="C3554" i="17"/>
  <c r="C3555" i="17"/>
  <c r="C3556" i="17"/>
  <c r="C3557" i="17"/>
  <c r="C3558" i="17"/>
  <c r="C3559" i="17"/>
  <c r="C3560" i="17"/>
  <c r="C3561" i="17"/>
  <c r="C3562" i="17"/>
  <c r="C3563" i="17"/>
  <c r="C3564" i="17"/>
  <c r="C3565" i="17"/>
  <c r="C3566" i="17"/>
  <c r="C3567" i="17"/>
  <c r="C3568" i="17"/>
  <c r="C3569" i="17"/>
  <c r="C3570" i="17"/>
  <c r="C3571" i="17"/>
  <c r="C3572" i="17"/>
  <c r="C3573" i="17"/>
  <c r="C3574" i="17"/>
  <c r="C3575" i="17"/>
  <c r="C3576" i="17"/>
  <c r="C3577" i="17"/>
  <c r="C3578" i="17"/>
  <c r="C3579" i="17"/>
  <c r="C3580" i="17"/>
  <c r="C3581" i="17"/>
  <c r="C3582" i="17"/>
  <c r="C3583" i="17"/>
  <c r="C3584" i="17"/>
  <c r="C3585" i="17"/>
  <c r="C3586" i="17"/>
  <c r="C3587" i="17"/>
  <c r="C3588" i="17"/>
  <c r="C3589" i="17"/>
  <c r="C3590" i="17"/>
  <c r="C3591" i="17"/>
  <c r="C3592" i="17"/>
  <c r="C3593" i="17"/>
  <c r="C3594" i="17"/>
  <c r="C3595" i="17"/>
  <c r="C3596" i="17"/>
  <c r="C3597" i="17"/>
  <c r="C3598" i="17"/>
  <c r="C3599" i="17"/>
  <c r="C3600" i="17"/>
  <c r="C3601" i="17"/>
  <c r="C3602" i="17"/>
  <c r="C3603" i="17"/>
  <c r="C3604" i="17"/>
  <c r="C3605" i="17"/>
  <c r="C3606" i="17"/>
  <c r="C3607" i="17"/>
  <c r="C3608" i="17"/>
  <c r="C3609" i="17"/>
  <c r="C3610" i="17"/>
  <c r="C3611" i="17"/>
  <c r="C3612" i="17"/>
  <c r="C3613" i="17"/>
  <c r="C3614" i="17"/>
  <c r="C3615" i="17"/>
  <c r="C3616" i="17"/>
  <c r="C3617" i="17"/>
  <c r="C3618" i="17"/>
  <c r="C3619" i="17"/>
  <c r="C3620" i="17"/>
  <c r="C3621" i="17"/>
  <c r="C3622" i="17"/>
  <c r="C3623" i="17"/>
  <c r="C3624" i="17"/>
  <c r="C3625" i="17"/>
  <c r="C3626" i="17"/>
  <c r="C3627" i="17"/>
  <c r="C3628" i="17"/>
  <c r="C3629" i="17"/>
  <c r="C3630" i="17"/>
  <c r="C3631" i="17"/>
  <c r="C3632" i="17"/>
  <c r="C3633" i="17"/>
  <c r="C3634" i="17"/>
  <c r="C3635" i="17"/>
  <c r="C3636" i="17"/>
  <c r="C3637" i="17"/>
  <c r="C3638" i="17"/>
  <c r="C3639" i="17"/>
  <c r="C3640" i="17"/>
  <c r="C3641" i="17"/>
  <c r="C3642" i="17"/>
  <c r="C3643" i="17"/>
  <c r="C3644" i="17"/>
  <c r="C3645" i="17"/>
  <c r="C3646" i="17"/>
  <c r="C3647" i="17"/>
  <c r="C3648" i="17"/>
  <c r="C3649" i="17"/>
  <c r="C3650" i="17"/>
  <c r="C3651" i="17"/>
  <c r="C3652" i="17"/>
  <c r="C3653" i="17"/>
  <c r="C3654" i="17"/>
  <c r="C3655" i="17"/>
  <c r="C3656" i="17"/>
  <c r="C3657" i="17"/>
  <c r="C3658" i="17"/>
  <c r="C3659" i="17"/>
  <c r="C3660" i="17"/>
  <c r="C3661" i="17"/>
  <c r="C3662" i="17"/>
  <c r="C3663" i="17"/>
  <c r="C3664" i="17"/>
  <c r="C3665" i="17"/>
  <c r="C3666" i="17"/>
  <c r="C3667" i="17"/>
  <c r="C3668" i="17"/>
  <c r="C3669" i="17"/>
  <c r="C3670" i="17"/>
  <c r="C3671" i="17"/>
  <c r="C3672" i="17"/>
  <c r="C3673" i="17"/>
  <c r="C3674" i="17"/>
  <c r="C3675" i="17"/>
  <c r="C3676" i="17"/>
  <c r="C3677" i="17"/>
  <c r="C3678" i="17"/>
  <c r="C3679" i="17"/>
  <c r="C3680" i="17"/>
  <c r="C3681" i="17"/>
  <c r="C3682" i="17"/>
  <c r="C3683" i="17"/>
  <c r="C3684" i="17"/>
  <c r="C3685" i="17"/>
  <c r="C3686" i="17"/>
  <c r="C3687" i="17"/>
  <c r="C3688" i="17"/>
  <c r="C3689" i="17"/>
  <c r="C3690" i="17"/>
  <c r="C3691" i="17"/>
  <c r="C3692" i="17"/>
  <c r="C3693" i="17"/>
  <c r="C3694" i="17"/>
  <c r="C3695" i="17"/>
  <c r="C3696" i="17"/>
  <c r="C3697" i="17"/>
  <c r="C3698" i="17"/>
  <c r="C3699" i="17"/>
  <c r="C3700" i="17"/>
  <c r="C3701" i="17"/>
  <c r="C3702" i="17"/>
  <c r="C3703" i="17"/>
  <c r="C3704" i="17"/>
  <c r="C3705" i="17"/>
  <c r="C3706" i="17"/>
  <c r="C3707" i="17"/>
  <c r="C3708" i="17"/>
  <c r="C3709" i="17"/>
  <c r="C3710" i="17"/>
  <c r="C3711" i="17"/>
  <c r="C3712" i="17"/>
  <c r="C3713" i="17"/>
  <c r="C3714" i="17"/>
  <c r="C3715" i="17"/>
  <c r="C3716" i="17"/>
  <c r="C3717" i="17"/>
  <c r="C3718" i="17"/>
  <c r="C3719" i="17"/>
  <c r="C3720" i="17"/>
  <c r="C3721" i="17"/>
  <c r="C3722" i="17"/>
  <c r="C3723" i="17"/>
  <c r="C3724" i="17"/>
  <c r="C3725" i="17"/>
  <c r="C3726" i="17"/>
  <c r="C3727" i="17"/>
  <c r="C3728" i="17"/>
  <c r="C3729" i="17"/>
  <c r="C3730" i="17"/>
  <c r="C3731" i="17"/>
  <c r="C3732" i="17"/>
  <c r="C3733" i="17"/>
  <c r="C3734" i="17"/>
  <c r="C3735" i="17"/>
  <c r="C3736" i="17"/>
  <c r="C3737" i="17"/>
  <c r="C3738" i="17"/>
  <c r="C3739" i="17"/>
  <c r="C3740" i="17"/>
  <c r="C3741" i="17"/>
  <c r="C3742" i="17"/>
  <c r="C3743" i="17"/>
  <c r="C3744" i="17"/>
  <c r="C3745" i="17"/>
  <c r="C3746" i="17"/>
  <c r="C3747" i="17"/>
  <c r="C3748" i="17"/>
  <c r="C3749" i="17"/>
  <c r="C3750" i="17"/>
  <c r="C3751" i="17"/>
  <c r="C3752" i="17"/>
  <c r="C3753" i="17"/>
  <c r="C3754" i="17"/>
  <c r="C3755" i="17"/>
  <c r="C3756" i="17"/>
  <c r="C3757" i="17"/>
  <c r="C3758" i="17"/>
  <c r="C3759" i="17"/>
  <c r="C3760" i="17"/>
  <c r="C3761" i="17"/>
  <c r="C3762" i="17"/>
  <c r="C3763" i="17"/>
  <c r="C3764" i="17"/>
  <c r="C3765" i="17"/>
  <c r="C3766" i="17"/>
  <c r="C3767" i="17"/>
  <c r="C3768" i="17"/>
  <c r="C3769" i="17"/>
  <c r="C3770" i="17"/>
  <c r="C3771" i="17"/>
  <c r="C3772" i="17"/>
  <c r="C3773" i="17"/>
  <c r="C3774" i="17"/>
  <c r="C3775" i="17"/>
  <c r="C3776" i="17"/>
  <c r="C3777" i="17"/>
  <c r="C3778" i="17"/>
  <c r="C3779" i="17"/>
  <c r="C3780" i="17"/>
  <c r="C3781" i="17"/>
  <c r="C3782" i="17"/>
  <c r="C3783" i="17"/>
  <c r="C3784" i="17"/>
  <c r="C3785" i="17"/>
  <c r="C3786" i="17"/>
  <c r="C3787" i="17"/>
  <c r="C3788" i="17"/>
  <c r="C3789" i="17"/>
  <c r="C3790" i="17"/>
  <c r="C3791" i="17"/>
  <c r="C3792" i="17"/>
  <c r="C3793" i="17"/>
  <c r="C3794" i="17"/>
  <c r="C3795" i="17"/>
  <c r="C3796" i="17"/>
  <c r="C3797" i="17"/>
  <c r="C3798" i="17"/>
  <c r="C3799" i="17"/>
  <c r="C3800" i="17"/>
  <c r="C3801" i="17"/>
  <c r="C3802" i="17"/>
  <c r="C3803" i="17"/>
  <c r="C3804" i="17"/>
  <c r="C3805" i="17"/>
  <c r="C3806" i="17"/>
  <c r="C3807" i="17"/>
  <c r="C3808" i="17"/>
  <c r="C3809" i="17"/>
  <c r="C3810" i="17"/>
  <c r="C3811" i="17"/>
  <c r="C3812" i="17"/>
  <c r="C3813" i="17"/>
  <c r="C3814" i="17"/>
  <c r="C3815" i="17"/>
  <c r="C3816" i="17"/>
  <c r="C3817" i="17"/>
  <c r="C3818" i="17"/>
  <c r="C3819" i="17"/>
  <c r="C3820" i="17"/>
  <c r="C3821" i="17"/>
  <c r="C3822" i="17"/>
  <c r="C3823" i="17"/>
  <c r="C3824" i="17"/>
  <c r="C3825" i="17"/>
  <c r="C3826" i="17"/>
  <c r="C3827" i="17"/>
  <c r="C3828" i="17"/>
  <c r="C3829" i="17"/>
  <c r="C3830" i="17"/>
  <c r="C3831" i="17"/>
  <c r="C3832" i="17"/>
  <c r="C3833" i="17"/>
  <c r="C3834" i="17"/>
  <c r="C3835" i="17"/>
  <c r="C3836" i="17"/>
  <c r="C3837" i="17"/>
  <c r="C3838" i="17"/>
  <c r="C3839" i="17"/>
  <c r="C3840" i="17"/>
  <c r="C3841" i="17"/>
  <c r="C3842" i="17"/>
  <c r="C3843" i="17"/>
  <c r="C3844" i="17"/>
  <c r="C3845" i="17"/>
  <c r="C3846" i="17"/>
  <c r="C3847" i="17"/>
  <c r="C3848" i="17"/>
  <c r="C3849" i="17"/>
  <c r="C3850" i="17"/>
  <c r="C3851" i="17"/>
  <c r="C3852" i="17"/>
  <c r="C3853" i="17"/>
  <c r="C3854" i="17"/>
  <c r="C3855" i="17"/>
  <c r="C3856" i="17"/>
  <c r="C3857" i="17"/>
  <c r="C3858" i="17"/>
  <c r="C3859" i="17"/>
  <c r="C3860" i="17"/>
  <c r="C3861" i="17"/>
  <c r="C3862" i="17"/>
  <c r="C3863" i="17"/>
  <c r="C3864" i="17"/>
  <c r="C3865" i="17"/>
  <c r="C3866" i="17"/>
  <c r="C3867" i="17"/>
  <c r="C3868" i="17"/>
  <c r="C3869" i="17"/>
  <c r="C3870" i="17"/>
  <c r="C3871" i="17"/>
  <c r="C3872" i="17"/>
  <c r="C3873" i="17"/>
  <c r="C3874" i="17"/>
  <c r="C3875" i="17"/>
  <c r="C3876" i="17"/>
  <c r="C3877" i="17"/>
  <c r="C3878" i="17"/>
  <c r="C3879" i="17"/>
  <c r="C3880" i="17"/>
  <c r="C3881" i="17"/>
  <c r="C3882" i="17"/>
  <c r="C3883" i="17"/>
  <c r="C3884" i="17"/>
  <c r="C3885" i="17"/>
  <c r="C3886" i="17"/>
  <c r="C3887" i="17"/>
  <c r="C3888" i="17"/>
  <c r="C3889" i="17"/>
  <c r="C3890" i="17"/>
  <c r="C3891" i="17"/>
  <c r="C3892" i="17"/>
  <c r="C3893" i="17"/>
  <c r="C3894" i="17"/>
  <c r="C3895" i="17"/>
  <c r="C3896" i="17"/>
  <c r="C3897" i="17"/>
  <c r="C3898" i="17"/>
  <c r="C3899" i="17"/>
  <c r="C3900" i="17"/>
  <c r="C3901" i="17"/>
  <c r="C3902" i="17"/>
  <c r="C3903" i="17"/>
  <c r="C3904" i="17"/>
  <c r="C3905" i="17"/>
  <c r="C3906" i="17"/>
  <c r="C3907" i="17"/>
  <c r="C3908" i="17"/>
  <c r="C3909" i="17"/>
  <c r="C3910" i="17"/>
  <c r="C3911" i="17"/>
  <c r="C3912" i="17"/>
  <c r="C3913" i="17"/>
  <c r="C3914" i="17"/>
  <c r="C3915" i="17"/>
  <c r="C3916" i="17"/>
  <c r="C3917" i="17"/>
  <c r="C3918" i="17"/>
  <c r="C3919" i="17"/>
  <c r="C3920" i="17"/>
  <c r="C3921" i="17"/>
  <c r="C3922" i="17"/>
  <c r="C3923" i="17"/>
  <c r="C3924" i="17"/>
  <c r="C3925" i="17"/>
  <c r="C3926" i="17"/>
  <c r="C3927" i="17"/>
  <c r="C3928" i="17"/>
  <c r="C3929" i="17"/>
  <c r="C3930" i="17"/>
  <c r="C3931" i="17"/>
  <c r="C3932" i="17"/>
  <c r="C3933" i="17"/>
  <c r="C3934" i="17"/>
  <c r="C3935" i="17"/>
  <c r="C3936" i="17"/>
  <c r="C3937" i="17"/>
  <c r="C3938" i="17"/>
  <c r="C3939" i="17"/>
  <c r="C3940" i="17"/>
  <c r="C3941" i="17"/>
  <c r="C3942" i="17"/>
  <c r="C3943" i="17"/>
  <c r="C3944" i="17"/>
  <c r="C3945" i="17"/>
  <c r="C3946" i="17"/>
  <c r="C3947" i="17"/>
  <c r="C3948" i="17"/>
  <c r="C3949" i="17"/>
  <c r="C3950" i="17"/>
  <c r="C3951" i="17"/>
  <c r="C3952" i="17"/>
  <c r="C3953" i="17"/>
  <c r="C3954" i="17"/>
  <c r="C3955" i="17"/>
  <c r="C3956" i="17"/>
  <c r="C3957" i="17"/>
  <c r="C3958" i="17"/>
  <c r="C3959" i="17"/>
  <c r="C3960" i="17"/>
  <c r="C3961" i="17"/>
  <c r="C3962" i="17"/>
  <c r="C3963" i="17"/>
  <c r="C3964" i="17"/>
  <c r="C3965" i="17"/>
  <c r="C3966" i="17"/>
  <c r="C3967" i="17"/>
  <c r="C3968" i="17"/>
  <c r="C3969" i="17"/>
  <c r="C3970" i="17"/>
  <c r="C3971" i="17"/>
  <c r="C3972" i="17"/>
  <c r="C3973" i="17"/>
  <c r="C3974" i="17"/>
  <c r="C3975" i="17"/>
  <c r="C3976" i="17"/>
  <c r="C3977" i="17"/>
  <c r="C3978" i="17"/>
  <c r="C3979" i="17"/>
  <c r="C3980" i="17"/>
  <c r="C3981" i="17"/>
  <c r="C3982" i="17"/>
  <c r="C3983" i="17"/>
  <c r="C3984" i="17"/>
  <c r="C3985" i="17"/>
  <c r="C3986" i="17"/>
  <c r="C3987" i="17"/>
  <c r="C3988" i="17"/>
  <c r="C3989" i="17"/>
  <c r="C3990" i="17"/>
  <c r="C3991" i="17"/>
  <c r="C3992" i="17"/>
  <c r="C3993" i="17"/>
  <c r="C3994" i="17"/>
  <c r="C3995" i="17"/>
  <c r="C3996" i="17"/>
  <c r="C3997" i="17"/>
  <c r="C3998" i="17"/>
  <c r="C3999" i="17"/>
  <c r="C4000" i="17"/>
  <c r="C4001" i="17"/>
  <c r="C4002" i="17"/>
  <c r="C4003" i="17"/>
  <c r="C4004" i="17"/>
  <c r="C4005" i="17"/>
  <c r="C4006" i="17"/>
  <c r="C4007" i="17"/>
  <c r="C4008" i="17"/>
  <c r="C4009" i="17"/>
  <c r="C4010" i="17"/>
  <c r="C4011" i="17"/>
  <c r="C4012" i="17"/>
  <c r="C4013" i="17"/>
  <c r="C4014" i="17"/>
  <c r="C4015" i="17"/>
  <c r="C4016" i="17"/>
  <c r="C4017" i="17"/>
  <c r="C4018" i="17"/>
  <c r="C4019" i="17"/>
  <c r="C4020" i="17"/>
  <c r="C4021" i="17"/>
  <c r="C4022" i="17"/>
  <c r="C4023" i="17"/>
  <c r="C4024" i="17"/>
  <c r="C4025" i="17"/>
  <c r="C4026" i="17"/>
  <c r="C4027" i="17"/>
  <c r="C4028" i="17"/>
  <c r="C4029" i="17"/>
  <c r="C4030" i="17"/>
  <c r="C4031" i="17"/>
  <c r="C4032" i="17"/>
  <c r="C4033" i="17"/>
  <c r="C4034" i="17"/>
  <c r="C4035" i="17"/>
  <c r="C4036" i="17"/>
  <c r="C4037" i="17"/>
  <c r="C4038" i="17"/>
  <c r="C4039" i="17"/>
  <c r="C4040" i="17"/>
  <c r="C4041" i="17"/>
  <c r="C4042" i="17"/>
  <c r="C4043" i="17"/>
  <c r="C4044" i="17"/>
  <c r="C4045" i="17"/>
  <c r="C4046" i="17"/>
  <c r="C4047" i="17"/>
  <c r="C4048" i="17"/>
  <c r="C4049" i="17"/>
  <c r="C4050" i="17"/>
  <c r="C4051" i="17"/>
  <c r="C4052" i="17"/>
  <c r="C4053" i="17"/>
  <c r="C4054" i="17"/>
  <c r="C4055" i="17"/>
  <c r="C4056" i="17"/>
  <c r="C4057" i="17"/>
  <c r="C4058" i="17"/>
  <c r="C4059" i="17"/>
  <c r="C4060" i="17"/>
  <c r="C4061" i="17"/>
  <c r="C4062" i="17"/>
  <c r="C4063" i="17"/>
  <c r="C4064" i="17"/>
  <c r="C4065" i="17"/>
  <c r="C4066" i="17"/>
  <c r="C4067" i="17"/>
  <c r="C4068" i="17"/>
  <c r="C4069" i="17"/>
  <c r="C4070" i="17"/>
  <c r="C4071" i="17"/>
  <c r="C4072" i="17"/>
  <c r="C4073" i="17"/>
  <c r="C4074" i="17"/>
  <c r="C4075" i="17"/>
  <c r="C4076" i="17"/>
  <c r="C4077" i="17"/>
  <c r="C4078" i="17"/>
  <c r="C4079" i="17"/>
  <c r="C4080" i="17"/>
  <c r="C4081" i="17"/>
  <c r="C4082" i="17"/>
  <c r="C4083" i="17"/>
  <c r="C4084" i="17"/>
  <c r="C4085" i="17"/>
  <c r="C4086" i="17"/>
  <c r="C4087" i="17"/>
  <c r="C4088" i="17"/>
  <c r="C4089" i="17"/>
  <c r="C4090" i="17"/>
  <c r="C4091" i="17"/>
  <c r="C4092" i="17"/>
  <c r="C4093" i="17"/>
  <c r="C4094" i="17"/>
  <c r="C4095" i="17"/>
  <c r="C4096" i="17"/>
  <c r="C4097" i="17"/>
  <c r="C4098" i="17"/>
  <c r="C4099" i="17"/>
  <c r="C4100" i="17"/>
  <c r="C4101" i="17"/>
  <c r="C4102" i="17"/>
  <c r="C4103" i="17"/>
  <c r="C4104" i="17"/>
  <c r="C4105" i="17"/>
  <c r="C4106" i="17"/>
  <c r="C4107" i="17"/>
  <c r="C4108" i="17"/>
  <c r="C4109" i="17"/>
  <c r="C4110" i="17"/>
  <c r="C4111" i="17"/>
  <c r="C4112" i="17"/>
  <c r="C4113" i="17"/>
  <c r="C4114" i="17"/>
  <c r="C4115" i="17"/>
  <c r="C4116" i="17"/>
  <c r="C4117" i="17"/>
  <c r="C4118" i="17"/>
  <c r="C4119" i="17"/>
  <c r="C4120" i="17"/>
  <c r="C4121" i="17"/>
  <c r="C4122" i="17"/>
  <c r="C4123" i="17"/>
  <c r="C4124" i="17"/>
  <c r="C4125" i="17"/>
  <c r="C4126" i="17"/>
  <c r="C4127" i="17"/>
  <c r="C4128" i="17"/>
  <c r="C4129" i="17"/>
  <c r="C4130" i="17"/>
  <c r="C4131" i="17"/>
  <c r="C4132" i="17"/>
  <c r="C4133" i="17"/>
  <c r="C4134" i="17"/>
  <c r="C4135" i="17"/>
  <c r="C4136" i="17"/>
  <c r="C4137" i="17"/>
  <c r="C4138" i="17"/>
  <c r="C4139" i="17"/>
  <c r="C4140" i="17"/>
  <c r="C4141" i="17"/>
  <c r="C4142" i="17"/>
  <c r="C4143" i="17"/>
  <c r="C4144" i="17"/>
  <c r="C4145" i="17"/>
  <c r="C4146" i="17"/>
  <c r="C4147" i="17"/>
  <c r="C4148" i="17"/>
  <c r="C4149" i="17"/>
  <c r="C4150" i="17"/>
  <c r="C4151" i="17"/>
  <c r="C4152" i="17"/>
  <c r="C4153" i="17"/>
  <c r="C4154" i="17"/>
  <c r="C4155" i="17"/>
  <c r="C4156" i="17"/>
  <c r="C4157" i="17"/>
  <c r="C4158" i="17"/>
  <c r="C4159" i="17"/>
  <c r="C4160" i="17"/>
  <c r="C4161" i="17"/>
  <c r="C4162" i="17"/>
  <c r="C4163" i="17"/>
  <c r="C4164" i="17"/>
  <c r="C4165" i="17"/>
  <c r="C4166" i="17"/>
  <c r="C4167" i="17"/>
  <c r="C4168" i="17"/>
  <c r="C4169" i="17"/>
  <c r="C4170" i="17"/>
  <c r="C4171" i="17"/>
  <c r="C4172" i="17"/>
  <c r="C4173" i="17"/>
  <c r="C4174" i="17"/>
  <c r="C4175" i="17"/>
  <c r="C4176" i="17"/>
  <c r="C4177" i="17"/>
  <c r="C4178" i="17"/>
  <c r="C4179" i="17"/>
  <c r="C4180" i="17"/>
  <c r="C4181" i="17"/>
  <c r="C4182" i="17"/>
  <c r="C4183" i="17"/>
  <c r="C4184" i="17"/>
  <c r="C4185" i="17"/>
  <c r="C4186" i="17"/>
  <c r="C4187" i="17"/>
  <c r="C4188" i="17"/>
  <c r="C4189" i="17"/>
  <c r="C4190" i="17"/>
  <c r="C4191" i="17"/>
  <c r="C4192" i="17"/>
  <c r="C4193" i="17"/>
  <c r="C4194" i="17"/>
  <c r="C4195" i="17"/>
  <c r="C4196" i="17"/>
  <c r="C4197" i="17"/>
  <c r="C4198" i="17"/>
  <c r="C4199" i="17"/>
  <c r="C4200" i="17"/>
  <c r="C4201" i="17"/>
  <c r="C4202" i="17"/>
  <c r="C4203" i="17"/>
  <c r="C4204" i="17"/>
  <c r="C4205" i="17"/>
  <c r="C4206" i="17"/>
  <c r="C4207" i="17"/>
  <c r="C4208" i="17"/>
  <c r="C4209" i="17"/>
  <c r="C4210" i="17"/>
  <c r="C4211" i="17"/>
  <c r="C4212" i="17"/>
  <c r="C4213" i="17"/>
  <c r="C4214" i="17"/>
  <c r="C4215" i="17"/>
  <c r="C4216" i="17"/>
  <c r="C4217" i="17"/>
  <c r="C4218" i="17"/>
  <c r="C4219" i="17"/>
  <c r="C4220" i="17"/>
  <c r="C4221" i="17"/>
  <c r="C4222" i="17"/>
  <c r="C4223" i="17"/>
  <c r="C4224" i="17"/>
  <c r="C4225" i="17"/>
  <c r="C4226" i="17"/>
  <c r="C4227" i="17"/>
  <c r="C4228" i="17"/>
  <c r="C4229" i="17"/>
  <c r="C4230" i="17"/>
  <c r="C4231" i="17"/>
  <c r="C4232" i="17"/>
  <c r="C4233" i="17"/>
  <c r="C4234" i="17"/>
  <c r="C4235" i="17"/>
  <c r="C4236" i="17"/>
  <c r="C4237" i="17"/>
  <c r="C4238" i="17"/>
  <c r="C4239" i="17"/>
  <c r="C4240" i="17"/>
  <c r="C4241" i="17"/>
  <c r="C4242" i="17"/>
  <c r="C4243" i="17"/>
  <c r="C4244" i="17"/>
  <c r="C4245" i="17"/>
  <c r="C4246" i="17"/>
  <c r="C4247" i="17"/>
  <c r="C4248" i="17"/>
  <c r="C4249" i="17"/>
  <c r="C4250" i="17"/>
  <c r="C4251" i="17"/>
  <c r="C4252" i="17"/>
  <c r="C4253" i="17"/>
  <c r="C4254" i="17"/>
  <c r="C4255" i="17"/>
  <c r="C4256" i="17"/>
  <c r="C4257" i="17"/>
  <c r="C4258" i="17"/>
  <c r="C4259" i="17"/>
  <c r="C4260" i="17"/>
  <c r="C4261" i="17"/>
  <c r="C4262" i="17"/>
  <c r="C4263" i="17"/>
  <c r="C4264" i="17"/>
  <c r="C4265" i="17"/>
  <c r="C4266" i="17"/>
  <c r="C4267" i="17"/>
  <c r="C4268" i="17"/>
  <c r="C4269" i="17"/>
  <c r="C4270" i="17"/>
  <c r="C4271" i="17"/>
  <c r="C4272" i="17"/>
  <c r="C4273" i="17"/>
  <c r="C4274" i="17"/>
  <c r="C4275" i="17"/>
  <c r="C4276" i="17"/>
  <c r="C4277" i="17"/>
  <c r="C4278" i="17"/>
  <c r="C4279" i="17"/>
  <c r="C4280" i="17"/>
  <c r="C4281" i="17"/>
  <c r="C4282" i="17"/>
  <c r="C4283" i="17"/>
  <c r="C4284" i="17"/>
  <c r="C4285" i="17"/>
  <c r="C4286" i="17"/>
  <c r="C4287" i="17"/>
  <c r="C4288" i="17"/>
  <c r="C4289" i="17"/>
  <c r="C4290" i="17"/>
  <c r="C4291" i="17"/>
  <c r="C4292" i="17"/>
  <c r="C4293" i="17"/>
  <c r="C4294" i="17"/>
  <c r="C4295" i="17"/>
  <c r="C4296" i="17"/>
  <c r="C4297" i="17"/>
  <c r="C4298" i="17"/>
  <c r="C4299" i="17"/>
  <c r="C4300" i="17"/>
  <c r="C4301" i="17"/>
  <c r="C4302" i="17"/>
  <c r="C4303" i="17"/>
  <c r="C4304" i="17"/>
  <c r="C4305" i="17"/>
  <c r="C4306" i="17"/>
  <c r="C4307" i="17"/>
  <c r="C4308" i="17"/>
  <c r="C4309" i="17"/>
  <c r="C4310" i="17"/>
  <c r="C4311" i="17"/>
  <c r="C4312" i="17"/>
  <c r="C4313" i="17"/>
  <c r="C4314" i="17"/>
  <c r="C4315" i="17"/>
  <c r="C4316" i="17"/>
  <c r="C4317" i="17"/>
  <c r="C4318" i="17"/>
  <c r="C4319" i="17"/>
  <c r="C4320" i="17"/>
  <c r="C4321" i="17"/>
  <c r="C4322" i="17"/>
  <c r="C4323" i="17"/>
  <c r="C4324" i="17"/>
  <c r="C4325" i="17"/>
  <c r="C4326" i="17"/>
  <c r="C4327" i="17"/>
  <c r="C4328" i="17"/>
  <c r="C4329" i="17"/>
  <c r="C4330" i="17"/>
  <c r="C4331" i="17"/>
  <c r="C4332" i="17"/>
  <c r="C4333" i="17"/>
  <c r="C4334" i="17"/>
  <c r="C4335" i="17"/>
  <c r="C4336" i="17"/>
  <c r="C4337" i="17"/>
  <c r="C4338" i="17"/>
  <c r="C4339" i="17"/>
  <c r="C4340" i="17"/>
  <c r="C4341" i="17"/>
  <c r="C4342" i="17"/>
  <c r="C4343" i="17"/>
  <c r="C4344" i="17"/>
  <c r="C4345" i="17"/>
  <c r="C4346" i="17"/>
  <c r="C4347" i="17"/>
  <c r="C4348" i="17"/>
  <c r="C4349" i="17"/>
  <c r="C4350" i="17"/>
  <c r="C4351" i="17"/>
  <c r="C4352" i="17"/>
  <c r="C4353" i="17"/>
  <c r="C4354" i="17"/>
  <c r="C4355" i="17"/>
  <c r="C4356" i="17"/>
  <c r="C4357" i="17"/>
  <c r="C4358" i="17"/>
  <c r="C4359" i="17"/>
  <c r="C4360" i="17"/>
  <c r="C4361" i="17"/>
  <c r="C4362" i="17"/>
  <c r="C4363" i="17"/>
  <c r="C4364" i="17"/>
  <c r="C4365" i="17"/>
  <c r="C4366" i="17"/>
  <c r="C4367" i="17"/>
  <c r="C4368" i="17"/>
  <c r="C4369" i="17"/>
  <c r="C4370" i="17"/>
  <c r="C4371" i="17"/>
  <c r="C4372" i="17"/>
  <c r="C4373" i="17"/>
  <c r="C4374" i="17"/>
  <c r="C4375" i="17"/>
  <c r="C4376" i="17"/>
  <c r="C4377" i="17"/>
  <c r="C4378" i="17"/>
  <c r="C4379" i="17"/>
  <c r="C4380" i="17"/>
  <c r="C4381" i="17"/>
  <c r="C4382" i="17"/>
  <c r="C4383" i="17"/>
  <c r="C4384" i="17"/>
  <c r="C4385" i="17"/>
  <c r="C4386" i="17"/>
  <c r="C4387" i="17"/>
  <c r="C4388" i="17"/>
  <c r="C4389" i="17"/>
  <c r="C4390" i="17"/>
  <c r="C4391" i="17"/>
  <c r="C4392" i="17"/>
  <c r="C4393" i="17"/>
  <c r="C4394" i="17"/>
  <c r="C4395" i="17"/>
  <c r="C4396" i="17"/>
  <c r="C4397" i="17"/>
  <c r="C4398" i="17"/>
  <c r="C4399" i="17"/>
  <c r="C4400" i="17"/>
  <c r="C4401" i="17"/>
  <c r="C4402" i="17"/>
  <c r="C4403" i="17"/>
  <c r="C4404" i="17"/>
  <c r="C4405" i="17"/>
  <c r="C4406" i="17"/>
  <c r="C4407" i="17"/>
  <c r="C4408" i="17"/>
  <c r="C4409" i="17"/>
  <c r="C4410" i="17"/>
  <c r="C4411" i="17"/>
  <c r="C4412" i="17"/>
  <c r="C4413" i="17"/>
  <c r="C4414" i="17"/>
  <c r="C4415" i="17"/>
  <c r="C4416" i="17"/>
  <c r="C4417" i="17"/>
  <c r="C4418" i="17"/>
  <c r="C4419" i="17"/>
  <c r="C4420" i="17"/>
  <c r="C4421" i="17"/>
  <c r="C4422" i="17"/>
  <c r="C4423" i="17"/>
  <c r="C4424" i="17"/>
  <c r="C4425" i="17"/>
  <c r="C4426" i="17"/>
  <c r="C4427" i="17"/>
  <c r="C4428" i="17"/>
  <c r="C4429" i="17"/>
  <c r="C4430" i="17"/>
  <c r="C4431" i="17"/>
  <c r="C4432" i="17"/>
  <c r="C4433" i="17"/>
  <c r="C4434" i="17"/>
  <c r="C4435" i="17"/>
  <c r="C4436" i="17"/>
  <c r="C4437" i="17"/>
  <c r="C4438" i="17"/>
  <c r="C4439" i="17"/>
  <c r="C4440" i="17"/>
  <c r="C4441" i="17"/>
  <c r="C4442" i="17"/>
  <c r="C4443" i="17"/>
  <c r="C4444" i="17"/>
  <c r="C4445" i="17"/>
  <c r="C4446" i="17"/>
  <c r="C4447" i="17"/>
  <c r="C4448" i="17"/>
  <c r="C4449" i="17"/>
  <c r="C4450" i="17"/>
  <c r="C4451" i="17"/>
  <c r="C4452" i="17"/>
  <c r="C4453" i="17"/>
  <c r="C4454" i="17"/>
  <c r="C4455" i="17"/>
  <c r="C4456" i="17"/>
  <c r="C4457" i="17"/>
  <c r="C4458" i="17"/>
  <c r="C4459" i="17"/>
  <c r="C4460" i="17"/>
  <c r="C4461" i="17"/>
  <c r="C4462" i="17"/>
  <c r="C4463" i="17"/>
  <c r="C4464" i="17"/>
  <c r="C4465" i="17"/>
  <c r="C4466" i="17"/>
  <c r="C4467" i="17"/>
  <c r="C4468" i="17"/>
  <c r="C4469" i="17"/>
  <c r="C4470" i="17"/>
  <c r="C4471" i="17"/>
  <c r="C4472" i="17"/>
  <c r="C4473" i="17"/>
  <c r="C4474" i="17"/>
  <c r="C4475" i="17"/>
  <c r="C4476" i="17"/>
  <c r="C4477" i="17"/>
  <c r="C4478" i="17"/>
  <c r="C4479" i="17"/>
  <c r="C4480" i="17"/>
  <c r="C4481" i="17"/>
  <c r="C4482" i="17"/>
  <c r="C4483" i="17"/>
  <c r="C4484" i="17"/>
  <c r="C4485" i="17"/>
  <c r="C4486" i="17"/>
  <c r="C4487" i="17"/>
  <c r="C4488" i="17"/>
  <c r="C4489" i="17"/>
  <c r="C4490" i="17"/>
  <c r="C4491" i="17"/>
  <c r="C4492" i="17"/>
  <c r="C4493" i="17"/>
  <c r="C4494" i="17"/>
  <c r="C4495" i="17"/>
  <c r="C4496" i="17"/>
  <c r="C4497" i="17"/>
  <c r="C4498" i="17"/>
  <c r="C4499" i="17"/>
  <c r="C4500" i="17"/>
  <c r="C4501" i="17"/>
  <c r="C4502" i="17"/>
  <c r="C4503" i="17"/>
  <c r="C4504" i="17"/>
  <c r="C4505" i="17"/>
  <c r="C4506" i="17"/>
  <c r="C4507" i="17"/>
  <c r="C4508" i="17"/>
  <c r="C4509" i="17"/>
  <c r="C4510" i="17"/>
  <c r="C4511" i="17"/>
  <c r="C4512" i="17"/>
  <c r="C4513" i="17"/>
  <c r="C4514" i="17"/>
  <c r="C4515" i="17"/>
  <c r="C4516" i="17"/>
  <c r="C4517" i="17"/>
  <c r="C4518" i="17"/>
  <c r="C4519" i="17"/>
  <c r="C4520" i="17"/>
  <c r="C4521" i="17"/>
  <c r="C4522" i="17"/>
  <c r="C4523" i="17"/>
  <c r="C4524" i="17"/>
  <c r="C4525" i="17"/>
  <c r="C4526" i="17"/>
  <c r="C4527" i="17"/>
  <c r="C4528" i="17"/>
  <c r="C4529" i="17"/>
  <c r="C4530" i="17"/>
  <c r="C4531" i="17"/>
  <c r="C4532" i="17"/>
  <c r="C4533" i="17"/>
  <c r="C4534" i="17"/>
  <c r="C4535" i="17"/>
  <c r="C4536" i="17"/>
  <c r="C4537" i="17"/>
  <c r="C4538" i="17"/>
  <c r="C4539" i="17"/>
  <c r="C4540" i="17"/>
  <c r="C4541" i="17"/>
  <c r="C4542" i="17"/>
  <c r="C4543" i="17"/>
  <c r="C4544" i="17"/>
  <c r="C4545" i="17"/>
  <c r="C4546" i="17"/>
  <c r="C4547" i="17"/>
  <c r="C4548" i="17"/>
  <c r="C4549" i="17"/>
  <c r="C4550" i="17"/>
  <c r="C4551" i="17"/>
  <c r="C4552" i="17"/>
  <c r="C4553" i="17"/>
  <c r="C4554" i="17"/>
  <c r="C4555" i="17"/>
  <c r="C4556" i="17"/>
  <c r="C4557" i="17"/>
  <c r="C4558" i="17"/>
  <c r="C4559" i="17"/>
  <c r="C4560" i="17"/>
  <c r="C4561" i="17"/>
  <c r="C4562" i="17"/>
  <c r="C4563" i="17"/>
  <c r="C4564" i="17"/>
  <c r="C4565" i="17"/>
  <c r="C4566" i="17"/>
  <c r="C4567" i="17"/>
  <c r="C4568" i="17"/>
  <c r="C4569" i="17"/>
  <c r="C4570" i="17"/>
  <c r="C4571" i="17"/>
  <c r="C4572" i="17"/>
  <c r="C4573" i="17"/>
  <c r="C4574" i="17"/>
  <c r="C4575" i="17"/>
  <c r="C4576" i="17"/>
  <c r="C4577" i="17"/>
  <c r="C4578" i="17"/>
  <c r="C4579" i="17"/>
  <c r="C4580" i="17"/>
  <c r="C4581" i="17"/>
  <c r="C4582" i="17"/>
  <c r="C4583" i="17"/>
  <c r="C4584" i="17"/>
  <c r="C4585" i="17"/>
  <c r="C4586" i="17"/>
  <c r="C4587" i="17"/>
  <c r="C4588" i="17"/>
  <c r="C4589" i="17"/>
  <c r="C4590" i="17"/>
  <c r="C4591" i="17"/>
  <c r="C4592" i="17"/>
  <c r="C4593" i="17"/>
  <c r="C4594" i="17"/>
  <c r="C4595" i="17"/>
  <c r="C4596" i="17"/>
  <c r="C4597" i="17"/>
  <c r="C4598" i="17"/>
  <c r="C4599" i="17"/>
  <c r="C4600" i="17"/>
  <c r="C4601" i="17"/>
  <c r="C4602" i="17"/>
  <c r="C4603" i="17"/>
  <c r="C4604" i="17"/>
  <c r="C4605" i="17"/>
  <c r="C4606" i="17"/>
  <c r="C4607" i="17"/>
  <c r="C4608" i="17"/>
  <c r="C4609" i="17"/>
  <c r="C4610" i="17"/>
  <c r="C4611" i="17"/>
  <c r="C4612" i="17"/>
  <c r="C4613" i="17"/>
  <c r="C4614" i="17"/>
  <c r="C4615" i="17"/>
  <c r="C4616" i="17"/>
  <c r="C4617" i="17"/>
  <c r="C4618" i="17"/>
  <c r="C4619" i="17"/>
  <c r="C4620" i="17"/>
  <c r="C4621" i="17"/>
  <c r="C4622" i="17"/>
  <c r="C4623" i="17"/>
  <c r="C4624" i="17"/>
  <c r="C4625" i="17"/>
  <c r="C4626" i="17"/>
  <c r="C4627" i="17"/>
  <c r="C4628" i="17"/>
  <c r="C4629" i="17"/>
  <c r="C4630" i="17"/>
  <c r="C4631" i="17"/>
  <c r="C4632" i="17"/>
  <c r="C4633" i="17"/>
  <c r="C4634" i="17"/>
  <c r="C4635" i="17"/>
  <c r="C4636" i="17"/>
  <c r="C4637" i="17"/>
  <c r="C4638" i="17"/>
  <c r="C4639" i="17"/>
  <c r="C4640" i="17"/>
  <c r="C4641" i="17"/>
  <c r="C4642" i="17"/>
  <c r="C4643" i="17"/>
  <c r="C4644" i="17"/>
  <c r="C4645" i="17"/>
  <c r="C4646" i="17"/>
  <c r="C4647" i="17"/>
  <c r="C4648" i="17"/>
  <c r="C4649" i="17"/>
  <c r="C4650" i="17"/>
  <c r="C4651" i="17"/>
  <c r="C4652" i="17"/>
  <c r="C4653" i="17"/>
  <c r="C4654" i="17"/>
  <c r="C4655" i="17"/>
  <c r="C4656" i="17"/>
  <c r="C4657" i="17"/>
  <c r="C4658" i="17"/>
  <c r="C4659" i="17"/>
  <c r="C4660" i="17"/>
  <c r="C4661" i="17"/>
  <c r="C4662" i="17"/>
  <c r="C4663" i="17"/>
  <c r="C4664" i="17"/>
  <c r="C4665" i="17"/>
  <c r="C4666" i="17"/>
  <c r="C4667" i="17"/>
  <c r="C4668" i="17"/>
  <c r="C4669" i="17"/>
  <c r="C4670" i="17"/>
  <c r="C4671" i="17"/>
  <c r="C4672" i="17"/>
  <c r="C4673" i="17"/>
  <c r="C4674" i="17"/>
  <c r="C4675" i="17"/>
  <c r="C4676" i="17"/>
  <c r="C4677" i="17"/>
  <c r="C4678" i="17"/>
  <c r="C4679" i="17"/>
  <c r="C4680" i="17"/>
  <c r="C4681" i="17"/>
  <c r="C4682" i="17"/>
  <c r="C4683" i="17"/>
  <c r="C4684" i="17"/>
  <c r="C4685" i="17"/>
  <c r="C4686" i="17"/>
  <c r="C4687" i="17"/>
  <c r="C4688" i="17"/>
  <c r="C4689" i="17"/>
  <c r="C4690" i="17"/>
  <c r="C4691" i="17"/>
  <c r="C4692" i="17"/>
  <c r="C4693" i="17"/>
  <c r="C4694" i="17"/>
  <c r="C4695" i="17"/>
  <c r="C4696" i="17"/>
  <c r="C4697" i="17"/>
  <c r="C4698" i="17"/>
  <c r="C4699" i="17"/>
  <c r="C4700" i="17"/>
  <c r="C4701" i="17"/>
  <c r="C4702" i="17"/>
  <c r="C4703" i="17"/>
  <c r="C4704" i="17"/>
  <c r="C4705" i="17"/>
  <c r="C4706" i="17"/>
  <c r="C4707" i="17"/>
  <c r="C4708" i="17"/>
  <c r="C4709" i="17"/>
  <c r="C4710" i="17"/>
  <c r="C4711" i="17"/>
  <c r="C4712" i="17"/>
  <c r="C4713" i="17"/>
  <c r="C4714" i="17"/>
  <c r="C4715" i="17"/>
  <c r="C4716" i="17"/>
  <c r="C4717" i="17"/>
  <c r="C4718" i="17"/>
  <c r="C4719" i="17"/>
  <c r="C4720" i="17"/>
  <c r="C4721" i="17"/>
  <c r="C4722" i="17"/>
  <c r="C4723" i="17"/>
  <c r="C4724" i="17"/>
  <c r="C4725" i="17"/>
  <c r="C4726" i="17"/>
  <c r="C4727" i="17"/>
  <c r="C4728" i="17"/>
  <c r="C4729" i="17"/>
  <c r="C4730" i="17"/>
  <c r="C4731" i="17"/>
  <c r="C4732" i="17"/>
  <c r="C4733" i="17"/>
  <c r="C4734" i="17"/>
  <c r="C4735" i="17"/>
  <c r="C4736" i="17"/>
  <c r="C4737" i="17"/>
  <c r="C4738" i="17"/>
  <c r="C4739" i="17"/>
  <c r="C4740" i="17"/>
  <c r="C4741" i="17"/>
  <c r="C4742" i="17"/>
  <c r="C4743" i="17"/>
  <c r="C4744" i="17"/>
  <c r="C4745" i="17"/>
  <c r="C4746" i="17"/>
  <c r="C4747" i="17"/>
  <c r="C4748" i="17"/>
  <c r="C4749" i="17"/>
  <c r="C4750" i="17"/>
  <c r="C4751" i="17"/>
  <c r="C4752" i="17"/>
  <c r="C4753" i="17"/>
  <c r="C4754" i="17"/>
  <c r="C4755" i="17"/>
  <c r="C4756" i="17"/>
  <c r="C4757" i="17"/>
  <c r="C4758" i="17"/>
  <c r="C4759" i="17"/>
  <c r="C4760" i="17"/>
  <c r="C4761" i="17"/>
  <c r="C4762" i="17"/>
  <c r="C4763" i="17"/>
  <c r="C4764" i="17"/>
  <c r="C4765" i="17"/>
  <c r="C4766" i="17"/>
  <c r="C4767" i="17"/>
  <c r="C4768" i="17"/>
  <c r="C4769" i="17"/>
  <c r="C4770" i="17"/>
  <c r="C4771" i="17"/>
  <c r="C4772" i="17"/>
  <c r="C4773" i="17"/>
  <c r="C4774" i="17"/>
  <c r="C4775" i="17"/>
  <c r="C4776" i="17"/>
  <c r="C4777" i="17"/>
  <c r="C4778" i="17"/>
  <c r="C4779" i="17"/>
  <c r="C4780" i="17"/>
  <c r="C4781" i="17"/>
  <c r="C4782" i="17"/>
  <c r="C4783" i="17"/>
  <c r="C4784" i="17"/>
  <c r="C4785" i="17"/>
  <c r="C4786" i="17"/>
  <c r="C4787" i="17"/>
  <c r="C4788" i="17"/>
  <c r="C4789" i="17"/>
  <c r="C4790" i="17"/>
  <c r="C4791" i="17"/>
  <c r="C4792" i="17"/>
  <c r="C4793" i="17"/>
  <c r="C4794" i="17"/>
  <c r="C4795" i="17"/>
  <c r="C4796" i="17"/>
  <c r="C4797" i="17"/>
  <c r="C4798" i="17"/>
  <c r="C4799" i="17"/>
  <c r="C4800" i="17"/>
  <c r="C4801" i="17"/>
  <c r="C4802" i="17"/>
  <c r="C4803" i="17"/>
  <c r="C4804" i="17"/>
  <c r="C4805" i="17"/>
  <c r="C4806" i="17"/>
  <c r="C4807" i="17"/>
  <c r="C4808" i="17"/>
  <c r="C4809" i="17"/>
  <c r="C4810" i="17"/>
  <c r="C4811" i="17"/>
  <c r="C4812" i="17"/>
  <c r="C4813" i="17"/>
  <c r="C4814" i="17"/>
  <c r="C4815" i="17"/>
  <c r="C4816" i="17"/>
  <c r="C4817" i="17"/>
  <c r="C4818" i="17"/>
  <c r="C4819" i="17"/>
  <c r="C4820" i="17"/>
  <c r="C4821" i="17"/>
  <c r="C4822" i="17"/>
  <c r="C4823" i="17"/>
  <c r="C4824" i="17"/>
  <c r="C4825" i="17"/>
  <c r="C4826" i="17"/>
  <c r="C4827" i="17"/>
  <c r="C4828" i="17"/>
  <c r="C4829" i="17"/>
  <c r="C4830" i="17"/>
  <c r="C4831" i="17"/>
  <c r="C4832" i="17"/>
  <c r="C4833" i="17"/>
  <c r="C4834" i="17"/>
  <c r="C4835" i="17"/>
  <c r="C4836" i="17"/>
  <c r="C4837" i="17"/>
  <c r="C4838" i="17"/>
  <c r="C4839" i="17"/>
  <c r="C4840" i="17"/>
  <c r="C4841" i="17"/>
  <c r="C4842" i="17"/>
  <c r="C4843" i="17"/>
  <c r="C4844" i="17"/>
  <c r="C4845" i="17"/>
  <c r="C4846" i="17"/>
  <c r="C4847" i="17"/>
  <c r="C4848" i="17"/>
  <c r="C4849" i="17"/>
  <c r="C4850" i="17"/>
  <c r="C4851" i="17"/>
  <c r="C4852" i="17"/>
  <c r="C4853" i="17"/>
  <c r="C4854" i="17"/>
  <c r="C4855" i="17"/>
  <c r="C4856" i="17"/>
  <c r="C4857" i="17"/>
  <c r="C4858" i="17"/>
  <c r="C4859" i="17"/>
  <c r="C4860" i="17"/>
  <c r="C4861" i="17"/>
  <c r="C4862" i="17"/>
  <c r="C4863" i="17"/>
  <c r="C4864" i="17"/>
  <c r="C4865" i="17"/>
  <c r="C4866" i="17"/>
  <c r="C4867" i="17"/>
  <c r="C4868" i="17"/>
  <c r="C4869" i="17"/>
  <c r="C4870" i="17"/>
  <c r="C4871" i="17"/>
  <c r="C4872" i="17"/>
  <c r="C4873" i="17"/>
  <c r="C4874" i="17"/>
  <c r="C4875" i="17"/>
  <c r="C4876" i="17"/>
  <c r="C4877" i="17"/>
  <c r="C4878" i="17"/>
  <c r="C4879" i="17"/>
  <c r="C4880" i="17"/>
  <c r="C4881" i="17"/>
  <c r="C4882" i="17"/>
  <c r="C4883" i="17"/>
  <c r="C4884" i="17"/>
  <c r="C4885" i="17"/>
  <c r="C4886" i="17"/>
  <c r="C4887" i="17"/>
  <c r="C4888" i="17"/>
  <c r="C4889" i="17"/>
  <c r="C4890" i="17"/>
  <c r="C4891" i="17"/>
  <c r="C4892" i="17"/>
  <c r="C4893" i="17"/>
  <c r="C4894" i="17"/>
  <c r="C4895" i="17"/>
  <c r="C4896" i="17"/>
  <c r="C4897" i="17"/>
  <c r="C4898" i="17"/>
  <c r="C4899" i="17"/>
  <c r="C4900" i="17"/>
  <c r="C4901" i="17"/>
  <c r="C4902" i="17"/>
  <c r="C4903" i="17"/>
  <c r="C4904" i="17"/>
  <c r="C4905" i="17"/>
  <c r="C4906" i="17"/>
  <c r="C4907" i="17"/>
  <c r="C4908" i="17"/>
  <c r="C4909" i="17"/>
  <c r="C4910" i="17"/>
  <c r="C4911" i="17"/>
  <c r="C4912" i="17"/>
  <c r="C4913" i="17"/>
  <c r="C4914" i="17"/>
  <c r="C4915" i="17"/>
  <c r="C4916" i="17"/>
  <c r="C4917" i="17"/>
  <c r="C4918" i="17"/>
  <c r="C4919" i="17"/>
  <c r="C4920" i="17"/>
  <c r="C4921" i="17"/>
  <c r="C4922" i="17"/>
  <c r="C4923" i="17"/>
  <c r="C4924" i="17"/>
  <c r="C4925" i="17"/>
  <c r="C4926" i="17"/>
  <c r="C4927" i="17"/>
  <c r="C4928" i="17"/>
  <c r="C4929" i="17"/>
  <c r="C4930" i="17"/>
  <c r="C4931" i="17"/>
  <c r="C4932" i="17"/>
  <c r="C4933" i="17"/>
  <c r="C4934" i="17"/>
  <c r="C4935" i="17"/>
  <c r="C4936" i="17"/>
  <c r="C4937" i="17"/>
  <c r="C4938" i="17"/>
  <c r="C4939" i="17"/>
  <c r="C4940" i="17"/>
  <c r="C4941" i="17"/>
  <c r="C4942" i="17"/>
  <c r="C4943" i="17"/>
  <c r="C4944" i="17"/>
  <c r="C4945" i="17"/>
  <c r="C4946" i="17"/>
  <c r="C4947" i="17"/>
  <c r="C4948" i="17"/>
  <c r="C4949" i="17"/>
  <c r="C4950" i="17"/>
  <c r="C4951" i="17"/>
  <c r="C4952" i="17"/>
  <c r="C4953" i="17"/>
  <c r="C4954" i="17"/>
  <c r="C4955" i="17"/>
  <c r="C4956" i="17"/>
  <c r="C4957" i="17"/>
  <c r="C4958" i="17"/>
  <c r="C4959" i="17"/>
  <c r="C4960" i="17"/>
  <c r="C4961" i="17"/>
  <c r="C4962" i="17"/>
  <c r="C4963" i="17"/>
  <c r="C4964" i="17"/>
  <c r="C4965" i="17"/>
  <c r="C4966" i="17"/>
  <c r="C4967" i="17"/>
  <c r="C4968" i="17"/>
  <c r="C4969" i="17"/>
  <c r="C4970" i="17"/>
  <c r="C4971" i="17"/>
  <c r="C4972" i="17"/>
  <c r="C4973" i="17"/>
  <c r="C4974" i="17"/>
  <c r="C4975" i="17"/>
  <c r="C4976" i="17"/>
  <c r="C4977" i="17"/>
  <c r="C4978" i="17"/>
  <c r="C4979" i="17"/>
  <c r="C4980" i="17"/>
  <c r="C4981" i="17"/>
  <c r="C4982" i="17"/>
  <c r="C4983" i="17"/>
  <c r="C4984" i="17"/>
  <c r="C4985" i="17"/>
  <c r="C4986" i="17"/>
  <c r="C4987" i="17"/>
  <c r="C4988" i="17"/>
  <c r="C4989" i="17"/>
  <c r="C4990" i="17"/>
  <c r="C4991" i="17"/>
  <c r="C4992" i="17"/>
  <c r="C4993" i="17"/>
  <c r="C4994" i="17"/>
  <c r="C4995" i="17"/>
  <c r="C4996" i="17"/>
  <c r="C4997" i="17"/>
  <c r="C4998" i="17"/>
  <c r="C4999" i="17"/>
  <c r="C5000" i="17"/>
  <c r="C5001" i="17"/>
  <c r="C5002" i="17"/>
  <c r="C5003" i="17"/>
  <c r="C5004" i="17"/>
  <c r="C5005" i="17"/>
  <c r="C5006" i="17"/>
  <c r="C5007" i="17"/>
  <c r="C5008" i="17"/>
  <c r="C5009" i="17"/>
  <c r="C5010" i="17"/>
  <c r="C5011" i="17"/>
  <c r="C5012" i="17"/>
  <c r="C5013" i="17"/>
  <c r="C5014" i="17"/>
  <c r="C5015" i="17"/>
  <c r="C5016" i="17"/>
  <c r="C5017" i="17"/>
  <c r="C5018" i="17"/>
  <c r="C5019" i="17"/>
  <c r="C5020" i="17"/>
  <c r="C5021" i="17"/>
  <c r="C5022" i="17"/>
  <c r="C5023" i="17"/>
  <c r="C5024" i="17"/>
  <c r="C5025" i="17"/>
  <c r="C5026" i="17"/>
  <c r="C5027" i="17"/>
  <c r="C5028" i="17"/>
  <c r="C5029" i="17"/>
  <c r="C5030" i="17"/>
  <c r="C5031" i="17"/>
  <c r="C5032" i="17"/>
  <c r="C5033" i="17"/>
  <c r="C5034" i="17"/>
  <c r="C5035" i="17"/>
  <c r="C5036" i="17"/>
  <c r="C5037" i="17"/>
  <c r="C5038" i="17"/>
  <c r="C5039" i="17"/>
  <c r="C5040" i="17"/>
  <c r="C5041" i="17"/>
  <c r="C5042" i="17"/>
  <c r="C5043" i="17"/>
  <c r="C5044" i="17"/>
  <c r="C5045" i="17"/>
  <c r="C5046" i="17"/>
  <c r="C5047" i="17"/>
  <c r="C5048" i="17"/>
  <c r="C5049" i="17"/>
  <c r="C5050" i="17"/>
  <c r="C5051" i="17"/>
  <c r="C5052" i="17"/>
  <c r="C5053" i="17"/>
  <c r="C5054" i="17"/>
  <c r="C5055" i="17"/>
  <c r="C5056" i="17"/>
  <c r="C5057" i="17"/>
  <c r="C5058" i="17"/>
  <c r="C5059" i="17"/>
  <c r="C5060" i="17"/>
  <c r="C5061" i="17"/>
  <c r="C5062" i="17"/>
  <c r="C5063" i="17"/>
  <c r="C5064" i="17"/>
  <c r="C5065" i="17"/>
  <c r="C5066" i="17"/>
  <c r="C5067" i="17"/>
  <c r="C5068" i="17"/>
  <c r="C5069" i="17"/>
  <c r="C5070" i="17"/>
  <c r="C5071" i="17"/>
  <c r="C5072" i="17"/>
  <c r="C5073" i="17"/>
  <c r="C5074" i="17"/>
  <c r="C5075" i="17"/>
  <c r="C5076" i="17"/>
  <c r="C5077" i="17"/>
  <c r="C5078" i="17"/>
  <c r="C5079" i="17"/>
  <c r="C5080" i="17"/>
  <c r="C5081" i="17"/>
  <c r="C5082" i="17"/>
  <c r="C5083" i="17"/>
  <c r="C5084" i="17"/>
  <c r="C5085" i="17"/>
  <c r="C5086" i="17"/>
  <c r="C5087" i="17"/>
  <c r="C5088" i="17"/>
  <c r="C5089" i="17"/>
  <c r="C5090" i="17"/>
  <c r="C5091" i="17"/>
  <c r="C5092" i="17"/>
  <c r="C5093" i="17"/>
  <c r="C5094" i="17"/>
  <c r="C5095" i="17"/>
  <c r="C5096" i="17"/>
  <c r="C5097" i="17"/>
  <c r="C5098" i="17"/>
  <c r="C5099" i="17"/>
  <c r="C5100" i="17"/>
  <c r="C5101" i="17"/>
  <c r="C5102" i="17"/>
  <c r="C5103" i="17"/>
  <c r="C5104" i="17"/>
  <c r="C5105" i="17"/>
  <c r="C5106" i="17"/>
  <c r="C5107" i="17"/>
  <c r="C5108" i="17"/>
  <c r="C5109" i="17"/>
  <c r="C5110" i="17"/>
  <c r="C5111" i="17"/>
  <c r="C5112" i="17"/>
  <c r="C5113" i="17"/>
  <c r="C5114" i="17"/>
  <c r="C5115" i="17"/>
  <c r="C5116" i="17"/>
  <c r="C5117" i="17"/>
  <c r="C5118" i="17"/>
  <c r="C5119" i="17"/>
  <c r="C5120" i="17"/>
  <c r="C5121" i="17"/>
  <c r="C5122" i="17"/>
  <c r="C5123" i="17"/>
  <c r="C5124" i="17"/>
  <c r="C5125" i="17"/>
  <c r="C5126" i="17"/>
  <c r="C5127" i="17"/>
  <c r="C5128" i="17"/>
  <c r="C5129" i="17"/>
  <c r="C5130" i="17"/>
  <c r="C5131" i="17"/>
  <c r="C5132" i="17"/>
  <c r="C5133" i="17"/>
  <c r="C5134" i="17"/>
  <c r="C5135" i="17"/>
  <c r="C5136" i="17"/>
  <c r="C5137" i="17"/>
  <c r="C5138" i="17"/>
  <c r="C5139" i="17"/>
  <c r="C5140" i="17"/>
  <c r="C5141" i="17"/>
  <c r="C5142" i="17"/>
  <c r="C5143" i="17"/>
  <c r="C5144" i="17"/>
  <c r="C5145" i="17"/>
  <c r="C5146" i="17"/>
  <c r="C5147" i="17"/>
  <c r="C5148" i="17"/>
  <c r="C5149" i="17"/>
  <c r="C5150" i="17"/>
  <c r="C5151" i="17"/>
  <c r="C5152" i="17"/>
  <c r="C5153" i="17"/>
  <c r="C5154" i="17"/>
  <c r="C5155" i="17"/>
  <c r="C5156" i="17"/>
  <c r="C5157" i="17"/>
  <c r="C5158" i="17"/>
  <c r="C5159" i="17"/>
  <c r="C5160" i="17"/>
  <c r="C5161" i="17"/>
  <c r="C5162" i="17"/>
  <c r="C5163" i="17"/>
  <c r="C5164" i="17"/>
  <c r="C5165" i="17"/>
  <c r="C5166" i="17"/>
  <c r="C5167" i="17"/>
  <c r="C5168" i="17"/>
  <c r="C5169" i="17"/>
  <c r="C5170" i="17"/>
  <c r="C5171" i="17"/>
  <c r="C5172" i="17"/>
  <c r="C5173" i="17"/>
  <c r="C5174" i="17"/>
  <c r="C5175" i="17"/>
  <c r="C5176" i="17"/>
  <c r="C5177" i="17"/>
  <c r="C5178" i="17"/>
  <c r="C5179" i="17"/>
  <c r="C5180" i="17"/>
  <c r="C5181" i="17"/>
  <c r="C5182" i="17"/>
  <c r="C5183" i="17"/>
  <c r="C5184" i="17"/>
  <c r="C5185" i="17"/>
  <c r="C5186" i="17"/>
  <c r="C5187" i="17"/>
  <c r="C5188" i="17"/>
  <c r="C5189" i="17"/>
  <c r="C5190" i="17"/>
  <c r="C5191" i="17"/>
  <c r="C5192" i="17"/>
  <c r="C5193" i="17"/>
  <c r="C5194" i="17"/>
  <c r="C5195" i="17"/>
  <c r="C5196" i="17"/>
  <c r="C5197" i="17"/>
  <c r="C5198" i="17"/>
  <c r="C5199" i="17"/>
  <c r="C5200" i="17"/>
  <c r="C5201" i="17"/>
  <c r="C5202" i="17"/>
  <c r="C5203" i="17"/>
  <c r="C5204" i="17"/>
  <c r="C5205" i="17"/>
  <c r="C5206" i="17"/>
  <c r="C5207" i="17"/>
  <c r="C5208" i="17"/>
  <c r="C5209" i="17"/>
  <c r="C5210" i="17"/>
  <c r="C5211" i="17"/>
  <c r="C5212" i="17"/>
  <c r="C5213" i="17"/>
  <c r="C5214" i="17"/>
  <c r="C5215" i="17"/>
  <c r="C5216" i="17"/>
  <c r="C5217" i="17"/>
  <c r="C5218" i="17"/>
  <c r="C5219" i="17"/>
  <c r="C5220" i="17"/>
  <c r="C5221" i="17"/>
  <c r="C5222" i="17"/>
  <c r="C5223" i="17"/>
  <c r="C5224" i="17"/>
  <c r="C5225" i="17"/>
  <c r="C5226" i="17"/>
  <c r="C5227" i="17"/>
  <c r="C5228" i="17"/>
  <c r="C5229" i="17"/>
  <c r="C5230" i="17"/>
  <c r="C5231" i="17"/>
  <c r="C5232" i="17"/>
  <c r="C5233" i="17"/>
  <c r="C5234" i="17"/>
  <c r="C5235" i="17"/>
  <c r="C5236" i="17"/>
  <c r="C5237" i="17"/>
  <c r="C5238" i="17"/>
  <c r="C5239" i="17"/>
  <c r="C5240" i="17"/>
  <c r="C5241" i="17"/>
  <c r="C5242" i="17"/>
  <c r="C5243" i="17"/>
  <c r="C5244" i="17"/>
  <c r="C5245" i="17"/>
  <c r="C5246" i="17"/>
  <c r="C5247" i="17"/>
  <c r="C5248" i="17"/>
  <c r="C5249" i="17"/>
  <c r="C5250" i="17"/>
  <c r="C5251" i="17"/>
  <c r="C5252" i="17"/>
  <c r="C5253" i="17"/>
  <c r="C5254" i="17"/>
  <c r="C5255" i="17"/>
  <c r="C5256" i="17"/>
  <c r="C5257" i="17"/>
  <c r="C5258" i="17"/>
  <c r="C5259" i="17"/>
  <c r="C5260" i="17"/>
  <c r="C5261" i="17"/>
  <c r="C5262" i="17"/>
  <c r="C5263" i="17"/>
  <c r="C5264" i="17"/>
  <c r="C5265" i="17"/>
  <c r="C5266" i="17"/>
  <c r="C5267" i="17"/>
  <c r="C5268" i="17"/>
  <c r="C5269" i="17"/>
  <c r="C5270" i="17"/>
  <c r="C5271" i="17"/>
  <c r="C5272" i="17"/>
  <c r="C5273" i="17"/>
  <c r="C5274" i="17"/>
  <c r="C5275" i="17"/>
  <c r="C5276" i="17"/>
  <c r="C5277" i="17"/>
  <c r="C5278" i="17"/>
  <c r="C5279" i="17"/>
  <c r="C5280" i="17"/>
  <c r="C5281" i="17"/>
  <c r="C5282" i="17"/>
  <c r="C5283" i="17"/>
  <c r="C5284" i="17"/>
  <c r="C5285" i="17"/>
  <c r="C5286" i="17"/>
  <c r="C5287" i="17"/>
  <c r="C5288" i="17"/>
  <c r="C5289" i="17"/>
  <c r="C5290" i="17"/>
  <c r="C5291" i="17"/>
  <c r="C5292" i="17"/>
  <c r="C5293" i="17"/>
  <c r="C5294" i="17"/>
  <c r="C5295" i="17"/>
  <c r="C5296" i="17"/>
  <c r="C5297" i="17"/>
  <c r="C5298" i="17"/>
  <c r="C5299" i="17"/>
  <c r="C5300" i="17"/>
  <c r="C5301" i="17"/>
  <c r="C5302" i="17"/>
  <c r="C5303" i="17"/>
  <c r="C5304" i="17"/>
  <c r="C5305" i="17"/>
  <c r="C5306" i="17"/>
  <c r="C5307" i="17"/>
  <c r="C5308" i="17"/>
  <c r="C5309" i="17"/>
  <c r="C5310" i="17"/>
  <c r="C5311" i="17"/>
  <c r="C5312" i="17"/>
  <c r="C5313" i="17"/>
  <c r="C5314" i="17"/>
  <c r="C5315" i="17"/>
  <c r="C5316" i="17"/>
  <c r="C5317" i="17"/>
  <c r="C5318" i="17"/>
  <c r="C5319" i="17"/>
  <c r="C5320" i="17"/>
  <c r="C5321" i="17"/>
  <c r="C5322" i="17"/>
  <c r="C5323" i="17"/>
  <c r="C5324" i="17"/>
  <c r="C5325" i="17"/>
  <c r="C5326" i="17"/>
  <c r="C5327" i="17"/>
  <c r="C5328" i="17"/>
  <c r="C5329" i="17"/>
  <c r="C5330" i="17"/>
  <c r="C5331" i="17"/>
  <c r="C5332" i="17"/>
  <c r="C5333" i="17"/>
  <c r="C5334" i="17"/>
  <c r="C5335" i="17"/>
  <c r="C5336" i="17"/>
  <c r="C5337" i="17"/>
  <c r="C5338" i="17"/>
  <c r="C5339" i="17"/>
  <c r="C5340" i="17"/>
  <c r="C5341" i="17"/>
  <c r="C5342" i="17"/>
  <c r="C5343" i="17"/>
  <c r="C5344" i="17"/>
  <c r="C5345" i="17"/>
  <c r="C5346" i="17"/>
  <c r="C5347" i="17"/>
  <c r="C5348" i="17"/>
  <c r="C5349" i="17"/>
  <c r="C5350" i="17"/>
  <c r="C5351" i="17"/>
  <c r="C5352" i="17"/>
  <c r="C5353" i="17"/>
  <c r="C5354" i="17"/>
  <c r="C5355" i="17"/>
  <c r="C5356" i="17"/>
  <c r="C5357" i="17"/>
  <c r="C5358" i="17"/>
  <c r="C5359" i="17"/>
  <c r="C5360" i="17"/>
  <c r="C5361" i="17"/>
  <c r="C5362" i="17"/>
  <c r="C5363" i="17"/>
  <c r="C5364" i="17"/>
  <c r="C5365" i="17"/>
  <c r="C5366" i="17"/>
  <c r="C5367" i="17"/>
  <c r="C5368" i="17"/>
  <c r="C5369" i="17"/>
  <c r="C5370" i="17"/>
  <c r="C5371" i="17"/>
  <c r="C5372" i="17"/>
  <c r="C5373" i="17"/>
  <c r="C5374" i="17"/>
  <c r="C5375" i="17"/>
  <c r="C5376" i="17"/>
  <c r="C5377" i="17"/>
  <c r="C5378" i="17"/>
  <c r="C5379" i="17"/>
  <c r="C5380" i="17"/>
  <c r="C5381" i="17"/>
  <c r="C5382" i="17"/>
  <c r="C5383" i="17"/>
  <c r="C5384" i="17"/>
  <c r="C5385" i="17"/>
  <c r="C5386" i="17"/>
  <c r="C5387" i="17"/>
  <c r="C5388" i="17"/>
  <c r="C5389" i="17"/>
  <c r="C5390" i="17"/>
  <c r="C5391" i="17"/>
  <c r="C5392" i="17"/>
  <c r="C5393" i="17"/>
  <c r="C5394" i="17"/>
  <c r="C5395" i="17"/>
  <c r="C5396" i="17"/>
  <c r="C5397" i="17"/>
  <c r="C5398" i="17"/>
  <c r="C5399" i="17"/>
  <c r="C5400" i="17"/>
  <c r="C5401" i="17"/>
  <c r="C5402" i="17"/>
  <c r="C5403" i="17"/>
  <c r="C5404" i="17"/>
  <c r="C5405" i="17"/>
  <c r="C5406" i="17"/>
  <c r="C5407" i="17"/>
  <c r="C5408" i="17"/>
  <c r="C5409" i="17"/>
  <c r="C5410" i="17"/>
  <c r="C5411" i="17"/>
  <c r="C5412" i="17"/>
  <c r="C5413" i="17"/>
  <c r="C5414" i="17"/>
  <c r="C5415" i="17"/>
  <c r="C5416" i="17"/>
  <c r="C5417" i="17"/>
  <c r="C5418" i="17"/>
  <c r="C5419" i="17"/>
  <c r="C5420" i="17"/>
  <c r="C5421" i="17"/>
  <c r="C5422" i="17"/>
  <c r="C5423" i="17"/>
  <c r="C5424" i="17"/>
  <c r="C5425" i="17"/>
  <c r="C5426" i="17"/>
  <c r="C5427" i="17"/>
  <c r="C5428" i="17"/>
  <c r="C5429" i="17"/>
  <c r="C5430" i="17"/>
  <c r="C5431" i="17"/>
  <c r="C5432" i="17"/>
  <c r="C5433" i="17"/>
  <c r="C5434" i="17"/>
  <c r="C5435" i="17"/>
  <c r="C5436" i="17"/>
  <c r="C5437" i="17"/>
  <c r="C5438" i="17"/>
  <c r="C5439" i="17"/>
  <c r="C5440" i="17"/>
  <c r="C5441" i="17"/>
  <c r="C5442" i="17"/>
  <c r="C5443" i="17"/>
  <c r="C5444" i="17"/>
  <c r="C5445" i="17"/>
  <c r="C5446" i="17"/>
  <c r="C5447" i="17"/>
  <c r="C5448" i="17"/>
  <c r="C5449" i="17"/>
  <c r="C5450" i="17"/>
  <c r="C5451" i="17"/>
  <c r="C5452" i="17"/>
  <c r="C5453" i="17"/>
  <c r="C5454" i="17"/>
  <c r="C5455" i="17"/>
  <c r="C5456" i="17"/>
  <c r="C5457" i="17"/>
  <c r="C5458" i="17"/>
  <c r="C5459" i="17"/>
  <c r="C5460" i="17"/>
  <c r="C5461" i="17"/>
  <c r="C5462" i="17"/>
  <c r="C5463" i="17"/>
  <c r="C5464" i="17"/>
  <c r="C5465" i="17"/>
  <c r="C5466" i="17"/>
  <c r="C5467" i="17"/>
  <c r="C5468" i="17"/>
  <c r="C5469" i="17"/>
  <c r="C5470" i="17"/>
  <c r="C5471" i="17"/>
  <c r="C5472" i="17"/>
  <c r="C5473" i="17"/>
  <c r="C5474" i="17"/>
  <c r="C5475" i="17"/>
  <c r="C5476" i="17"/>
  <c r="C5477" i="17"/>
  <c r="C5478" i="17"/>
  <c r="C5479" i="17"/>
  <c r="C5480" i="17"/>
  <c r="C5481" i="17"/>
  <c r="C5482" i="17"/>
  <c r="C5483" i="17"/>
  <c r="C5484" i="17"/>
  <c r="C5485" i="17"/>
  <c r="C5486" i="17"/>
  <c r="C5487" i="17"/>
  <c r="C5488" i="17"/>
  <c r="C5489" i="17"/>
  <c r="C5490" i="17"/>
  <c r="C5491" i="17"/>
  <c r="C5492" i="17"/>
  <c r="C5493" i="17"/>
  <c r="C5494" i="17"/>
  <c r="C5495" i="17"/>
  <c r="C5496" i="17"/>
  <c r="C5497" i="17"/>
  <c r="C5498" i="17"/>
  <c r="C5499" i="17"/>
  <c r="C5500" i="17"/>
  <c r="C5501" i="17"/>
  <c r="C5502" i="17"/>
  <c r="C5503" i="17"/>
  <c r="C5504" i="17"/>
  <c r="C5505" i="17"/>
  <c r="C5506" i="17"/>
  <c r="C5507" i="17"/>
  <c r="C5508" i="17"/>
  <c r="C5509" i="17"/>
  <c r="C5510" i="17"/>
  <c r="C5511" i="17"/>
  <c r="C5512" i="17"/>
  <c r="C5513" i="17"/>
  <c r="C5514" i="17"/>
  <c r="C5515" i="17"/>
  <c r="C5516" i="17"/>
  <c r="C5517" i="17"/>
  <c r="C5518" i="17"/>
  <c r="C5519" i="17"/>
  <c r="C5520" i="17"/>
  <c r="C5521" i="17"/>
  <c r="C5522" i="17"/>
  <c r="C5523" i="17"/>
  <c r="C5524" i="17"/>
  <c r="C5525" i="17"/>
  <c r="C5526" i="17"/>
  <c r="C5527" i="17"/>
  <c r="C5528" i="17"/>
  <c r="C5529" i="17"/>
  <c r="C5530" i="17"/>
  <c r="C5531" i="17"/>
  <c r="C5532" i="17"/>
  <c r="C5533" i="17"/>
  <c r="C5534" i="17"/>
  <c r="C5535" i="17"/>
  <c r="C5536" i="17"/>
  <c r="C5537" i="17"/>
  <c r="C5538" i="17"/>
  <c r="C5539" i="17"/>
  <c r="C5540" i="17"/>
  <c r="C5541" i="17"/>
  <c r="C5542" i="17"/>
  <c r="C5543" i="17"/>
  <c r="C5544" i="17"/>
  <c r="C5545" i="17"/>
  <c r="C5546" i="17"/>
  <c r="C5547" i="17"/>
  <c r="C5548" i="17"/>
  <c r="C5549" i="17"/>
  <c r="C5550" i="17"/>
  <c r="C5551" i="17"/>
  <c r="C5552" i="17"/>
  <c r="C5553" i="17"/>
  <c r="C5554" i="17"/>
  <c r="C5555" i="17"/>
  <c r="C5556" i="17"/>
  <c r="C5557" i="17"/>
  <c r="C5558" i="17"/>
  <c r="C5559" i="17"/>
  <c r="C5560" i="17"/>
  <c r="C5561" i="17"/>
  <c r="C5562" i="17"/>
  <c r="C5563" i="17"/>
  <c r="C5564" i="17"/>
  <c r="C5565" i="17"/>
  <c r="C5566" i="17"/>
  <c r="C5567" i="17"/>
  <c r="C5568" i="17"/>
  <c r="C5569" i="17"/>
  <c r="C5570" i="17"/>
  <c r="C5571" i="17"/>
  <c r="C5572" i="17"/>
  <c r="C5573" i="17"/>
  <c r="C5574" i="17"/>
  <c r="C5575" i="17"/>
  <c r="C5576" i="17"/>
  <c r="C5577" i="17"/>
  <c r="C5578" i="17"/>
  <c r="C5579" i="17"/>
  <c r="C5580" i="17"/>
  <c r="C5581" i="17"/>
  <c r="C5582" i="17"/>
  <c r="C5583" i="17"/>
  <c r="C5584" i="17"/>
  <c r="C5585" i="17"/>
  <c r="C5586" i="17"/>
  <c r="C5587" i="17"/>
  <c r="C5588" i="17"/>
  <c r="C5589" i="17"/>
  <c r="C5590" i="17"/>
  <c r="C5591" i="17"/>
  <c r="C5592" i="17"/>
  <c r="C5593" i="17"/>
  <c r="C5594" i="17"/>
  <c r="C5595" i="17"/>
  <c r="C5596" i="17"/>
  <c r="C5597" i="17"/>
  <c r="C5598" i="17"/>
  <c r="C5599" i="17"/>
  <c r="C5600" i="17"/>
  <c r="C5601" i="17"/>
  <c r="C5602" i="17"/>
  <c r="C5603" i="17"/>
  <c r="C5604" i="17"/>
  <c r="C5605" i="17"/>
  <c r="C5606" i="17"/>
  <c r="C5607" i="17"/>
  <c r="C5608" i="17"/>
  <c r="C5609" i="17"/>
  <c r="C5610" i="17"/>
  <c r="C5611" i="17"/>
  <c r="C5612" i="17"/>
  <c r="C5613" i="17"/>
  <c r="C5614" i="17"/>
  <c r="C5615" i="17"/>
  <c r="C5616" i="17"/>
  <c r="C5617" i="17"/>
  <c r="C5618" i="17"/>
  <c r="C5619" i="17"/>
  <c r="C5620" i="17"/>
  <c r="C5621" i="17"/>
  <c r="C5622" i="17"/>
  <c r="C5623" i="17"/>
  <c r="C5624" i="17"/>
  <c r="C5625" i="17"/>
  <c r="C5626" i="17"/>
  <c r="C5627" i="17"/>
  <c r="C5628" i="17"/>
  <c r="C5629" i="17"/>
  <c r="C5630" i="17"/>
  <c r="C5631" i="17"/>
  <c r="C5632" i="17"/>
  <c r="C5633" i="17"/>
  <c r="C5634" i="17"/>
  <c r="C5635" i="17"/>
  <c r="C5636" i="17"/>
  <c r="C5637" i="17"/>
  <c r="C5638" i="17"/>
  <c r="C5639" i="17"/>
  <c r="C5640" i="17"/>
  <c r="C5641" i="17"/>
  <c r="C5642" i="17"/>
  <c r="C5643" i="17"/>
  <c r="C5644" i="17"/>
  <c r="C5645" i="17"/>
  <c r="C5646" i="17"/>
  <c r="C5647" i="17"/>
  <c r="C5648" i="17"/>
  <c r="C5649" i="17"/>
  <c r="C5650" i="17"/>
  <c r="C5651" i="17"/>
  <c r="C5652" i="17"/>
  <c r="C5653" i="17"/>
  <c r="C5654" i="17"/>
  <c r="C5655" i="17"/>
  <c r="C5656" i="17"/>
  <c r="C5657" i="17"/>
  <c r="C5658" i="17"/>
  <c r="C5659" i="17"/>
  <c r="C5660" i="17"/>
  <c r="C5661" i="17"/>
  <c r="C5662" i="17"/>
  <c r="C5663" i="17"/>
  <c r="C5664" i="17"/>
  <c r="C5665" i="17"/>
  <c r="C5666" i="17"/>
  <c r="C5667" i="17"/>
  <c r="C5668" i="17"/>
  <c r="C5669" i="17"/>
  <c r="C5670" i="17"/>
  <c r="C5671" i="17"/>
  <c r="C5672" i="17"/>
  <c r="C5673" i="17"/>
  <c r="C5674" i="17"/>
  <c r="C5675" i="17"/>
  <c r="C5676" i="17"/>
  <c r="C5677" i="17"/>
  <c r="C5678" i="17"/>
  <c r="C5679" i="17"/>
  <c r="C5680" i="17"/>
  <c r="C5681" i="17"/>
  <c r="C5682" i="17"/>
  <c r="C5683" i="17"/>
  <c r="C5684" i="17"/>
  <c r="C5685" i="17"/>
  <c r="C5686" i="17"/>
  <c r="C5687" i="17"/>
  <c r="C5688" i="17"/>
  <c r="C5689" i="17"/>
  <c r="C5690" i="17"/>
  <c r="C5691" i="17"/>
  <c r="C5692" i="17"/>
  <c r="C5693" i="17"/>
  <c r="C5694" i="17"/>
  <c r="C5695" i="17"/>
  <c r="C5696" i="17"/>
  <c r="C5697" i="17"/>
  <c r="C5698" i="17"/>
  <c r="C5699" i="17"/>
  <c r="C5700" i="17"/>
  <c r="C5701" i="17"/>
  <c r="C5702" i="17"/>
  <c r="C5703" i="17"/>
  <c r="C5704" i="17"/>
  <c r="C5705" i="17"/>
  <c r="C5706" i="17"/>
  <c r="C5707" i="17"/>
  <c r="C5708" i="17"/>
  <c r="C5709" i="17"/>
  <c r="C5710" i="17"/>
  <c r="C5711" i="17"/>
  <c r="C5712" i="17"/>
  <c r="C5713" i="17"/>
  <c r="C5714" i="17"/>
  <c r="C5715" i="17"/>
  <c r="C5716" i="17"/>
  <c r="C5717" i="17"/>
  <c r="C5718" i="17"/>
  <c r="C5719" i="17"/>
  <c r="C5720" i="17"/>
  <c r="C5721" i="17"/>
  <c r="C5722" i="17"/>
  <c r="C5723" i="17"/>
  <c r="C5724" i="17"/>
  <c r="C5725" i="17"/>
  <c r="C5726" i="17"/>
  <c r="C5727" i="17"/>
  <c r="C5728" i="17"/>
  <c r="C5729" i="17"/>
  <c r="C5730" i="17"/>
  <c r="C5731" i="17"/>
  <c r="C5732" i="17"/>
  <c r="C5733" i="17"/>
  <c r="C5734" i="17"/>
  <c r="C5735" i="17"/>
  <c r="C5736" i="17"/>
  <c r="C5737" i="17"/>
  <c r="C5738" i="17"/>
  <c r="C5739" i="17"/>
  <c r="C5740" i="17"/>
  <c r="C5741" i="17"/>
  <c r="C5742" i="17"/>
  <c r="C5743" i="17"/>
  <c r="C5744" i="17"/>
  <c r="C5745" i="17"/>
  <c r="C5746" i="17"/>
  <c r="C5747" i="17"/>
  <c r="C5748" i="17"/>
  <c r="C5749" i="17"/>
  <c r="C5750" i="17"/>
  <c r="C5751" i="17"/>
  <c r="C5752" i="17"/>
  <c r="C5753" i="17"/>
  <c r="C5754" i="17"/>
  <c r="C5755" i="17"/>
  <c r="C5756" i="17"/>
  <c r="C5757" i="17"/>
  <c r="C5758" i="17"/>
  <c r="C5759" i="17"/>
  <c r="C5760" i="17"/>
  <c r="C5761" i="17"/>
  <c r="C5762" i="17"/>
  <c r="C5763" i="17"/>
  <c r="C5764" i="17"/>
  <c r="C5765" i="17"/>
  <c r="C5766" i="17"/>
  <c r="C5767" i="17"/>
  <c r="C5768" i="17"/>
  <c r="C5769" i="17"/>
  <c r="C5770" i="17"/>
  <c r="C5771" i="17"/>
  <c r="C5772" i="17"/>
  <c r="C5773" i="17"/>
  <c r="C5774" i="17"/>
  <c r="C5775" i="17"/>
  <c r="C5776" i="17"/>
  <c r="C5777" i="17"/>
  <c r="C5778" i="17"/>
  <c r="C5779" i="17"/>
  <c r="C5780" i="17"/>
  <c r="C5781" i="17"/>
  <c r="C5782" i="17"/>
  <c r="C5783" i="17"/>
  <c r="C5784" i="17"/>
  <c r="C5785" i="17"/>
  <c r="C5786" i="17"/>
  <c r="C5787" i="17"/>
  <c r="C5788" i="17"/>
  <c r="C5789" i="17"/>
  <c r="C5790" i="17"/>
  <c r="C5791" i="17"/>
  <c r="C5792" i="17"/>
  <c r="C5793" i="17"/>
  <c r="C5794" i="17"/>
  <c r="C5795" i="17"/>
  <c r="C5796" i="17"/>
  <c r="C5797" i="17"/>
  <c r="C5798" i="17"/>
  <c r="C5799" i="17"/>
  <c r="C5800" i="17"/>
  <c r="C5801" i="17"/>
  <c r="C5802" i="17"/>
  <c r="C5803" i="17"/>
  <c r="C5804" i="17"/>
  <c r="C5805" i="17"/>
  <c r="C5806" i="17"/>
  <c r="C5807" i="17"/>
  <c r="C5808" i="17"/>
  <c r="C5809" i="17"/>
  <c r="C5810" i="17"/>
  <c r="C5811" i="17"/>
  <c r="C5812" i="17"/>
  <c r="C5813" i="17"/>
  <c r="C5814" i="17"/>
  <c r="C5815" i="17"/>
  <c r="C5816" i="17"/>
  <c r="C5817" i="17"/>
  <c r="C5818" i="17"/>
  <c r="C5819" i="17"/>
  <c r="C5820" i="17"/>
  <c r="C5821" i="17"/>
  <c r="C5822" i="17"/>
  <c r="C5823" i="17"/>
  <c r="C5824" i="17"/>
  <c r="C5825" i="17"/>
  <c r="C5826" i="17"/>
  <c r="C5827" i="17"/>
  <c r="C5828" i="17"/>
  <c r="C5829" i="17"/>
  <c r="C5830" i="17"/>
  <c r="C5831" i="17"/>
  <c r="C5832" i="17"/>
  <c r="C5833" i="17"/>
  <c r="C5834" i="17"/>
  <c r="C5835" i="17"/>
  <c r="C5836" i="17"/>
  <c r="C5837" i="17"/>
  <c r="C5838" i="17"/>
  <c r="C5839" i="17"/>
  <c r="C5840" i="17"/>
  <c r="C5841" i="17"/>
  <c r="C5842" i="17"/>
  <c r="C5843" i="17"/>
  <c r="C5844" i="17"/>
  <c r="C5845" i="17"/>
  <c r="C5846" i="17"/>
  <c r="C5847" i="17"/>
  <c r="C5848" i="17"/>
  <c r="C5849" i="17"/>
  <c r="C5850" i="17"/>
  <c r="C5851" i="17"/>
  <c r="C5852" i="17"/>
  <c r="C5853" i="17"/>
  <c r="C5854" i="17"/>
  <c r="C5855" i="17"/>
  <c r="C5856" i="17"/>
  <c r="C5857" i="17"/>
  <c r="C5858" i="17"/>
  <c r="C5859" i="17"/>
  <c r="C5860" i="17"/>
  <c r="C5861" i="17"/>
  <c r="C5862" i="17"/>
  <c r="C5863" i="17"/>
  <c r="C5864" i="17"/>
  <c r="C5865" i="17"/>
  <c r="C5866" i="17"/>
  <c r="C5867" i="17"/>
  <c r="C5868" i="17"/>
  <c r="C5869" i="17"/>
  <c r="C5870" i="17"/>
  <c r="C5871" i="17"/>
  <c r="C5872" i="17"/>
  <c r="C5873" i="17"/>
  <c r="C5874" i="17"/>
  <c r="C5875" i="17"/>
  <c r="C5876" i="17"/>
  <c r="C5877" i="17"/>
  <c r="C5878" i="17"/>
  <c r="C5879" i="17"/>
  <c r="C5880" i="17"/>
  <c r="C5881" i="17"/>
  <c r="C5882" i="17"/>
  <c r="C5883" i="17"/>
  <c r="C5884" i="17"/>
  <c r="C5885" i="17"/>
  <c r="C5886" i="17"/>
  <c r="C5887" i="17"/>
  <c r="C5888" i="17"/>
  <c r="C5889" i="17"/>
  <c r="C5890" i="17"/>
  <c r="C5891" i="17"/>
  <c r="C5892" i="17"/>
  <c r="C5893" i="17"/>
  <c r="C5894" i="17"/>
  <c r="C5895" i="17"/>
  <c r="C5896" i="17"/>
  <c r="C5897" i="17"/>
  <c r="C5898" i="17"/>
  <c r="C5899" i="17"/>
  <c r="C5900" i="17"/>
  <c r="C5901" i="17"/>
  <c r="C5902" i="17"/>
  <c r="C5903" i="17"/>
  <c r="C5904" i="17"/>
  <c r="C5905" i="17"/>
  <c r="C5906" i="17"/>
  <c r="C5907" i="17"/>
  <c r="C5908" i="17"/>
  <c r="C5909" i="17"/>
  <c r="C5910" i="17"/>
  <c r="C5911" i="17"/>
  <c r="C5912" i="17"/>
  <c r="C5913" i="17"/>
  <c r="C5914" i="17"/>
  <c r="C5915" i="17"/>
  <c r="C5916" i="17"/>
  <c r="C5917" i="17"/>
  <c r="C5918" i="17"/>
  <c r="C5919" i="17"/>
  <c r="C5920" i="17"/>
  <c r="C5921" i="17"/>
  <c r="C5922" i="17"/>
  <c r="C5923" i="17"/>
  <c r="C5924" i="17"/>
  <c r="C5925" i="17"/>
  <c r="C5926" i="17"/>
  <c r="C5927" i="17"/>
  <c r="C5928" i="17"/>
  <c r="C5929" i="17"/>
  <c r="C5930" i="17"/>
  <c r="C5931" i="17"/>
  <c r="C5932" i="17"/>
  <c r="C5933" i="17"/>
  <c r="C5934" i="17"/>
  <c r="C5935" i="17"/>
  <c r="C5936" i="17"/>
  <c r="C5937" i="17"/>
  <c r="C5938" i="17"/>
  <c r="C5939" i="17"/>
  <c r="C5940" i="17"/>
  <c r="C5941" i="17"/>
  <c r="C5942" i="17"/>
  <c r="C5943" i="17"/>
  <c r="C5944" i="17"/>
  <c r="C5945" i="17"/>
  <c r="C5946" i="17"/>
  <c r="C5947" i="17"/>
  <c r="C5948" i="17"/>
  <c r="C5949" i="17"/>
  <c r="C5950" i="17"/>
  <c r="C5951" i="17"/>
  <c r="C5952" i="17"/>
  <c r="C5953" i="17"/>
  <c r="C5954" i="17"/>
  <c r="C5955" i="17"/>
  <c r="C5956" i="17"/>
  <c r="C5957" i="17"/>
  <c r="C5958" i="17"/>
  <c r="C5959" i="17"/>
  <c r="C5960" i="17"/>
  <c r="C5961" i="17"/>
  <c r="C5962" i="17"/>
  <c r="C5963" i="17"/>
  <c r="C5964" i="17"/>
  <c r="C5965" i="17"/>
  <c r="C5966" i="17"/>
  <c r="C5967" i="17"/>
  <c r="C5968" i="17"/>
  <c r="C5969" i="17"/>
  <c r="C5970" i="17"/>
  <c r="C5971" i="17"/>
  <c r="C5972" i="17"/>
  <c r="C5973" i="17"/>
  <c r="C5974" i="17"/>
  <c r="C5975" i="17"/>
  <c r="C5976" i="17"/>
  <c r="C5977" i="17"/>
  <c r="C5978" i="17"/>
  <c r="C5979" i="17"/>
  <c r="C5980" i="17"/>
  <c r="C5981" i="17"/>
  <c r="C5982" i="17"/>
  <c r="C5983" i="17"/>
  <c r="C5984" i="17"/>
  <c r="C5985" i="17"/>
  <c r="C5986" i="17"/>
  <c r="C5987" i="17"/>
  <c r="C5988" i="17"/>
  <c r="C5989" i="17"/>
  <c r="C5990" i="17"/>
  <c r="C5991" i="17"/>
  <c r="C5992" i="17"/>
  <c r="C5993" i="17"/>
  <c r="C5994" i="17"/>
  <c r="C5995" i="17"/>
  <c r="C5996" i="17"/>
  <c r="C5997" i="17"/>
  <c r="C5998" i="17"/>
  <c r="C5999" i="17"/>
  <c r="C6000" i="17"/>
  <c r="C6001" i="17"/>
  <c r="C6002" i="17"/>
  <c r="C6003" i="17"/>
  <c r="C6004" i="17"/>
  <c r="C6005" i="17"/>
  <c r="C6006" i="17"/>
  <c r="C6007" i="17"/>
  <c r="C6008" i="17"/>
  <c r="C6009" i="17"/>
  <c r="C6010" i="17"/>
  <c r="C6011" i="17"/>
  <c r="C6012" i="17"/>
  <c r="C6013" i="17"/>
  <c r="C6014" i="17"/>
  <c r="C6015" i="17"/>
  <c r="C6016" i="17"/>
  <c r="C6017" i="17"/>
  <c r="C6018" i="17"/>
  <c r="C6019" i="17"/>
  <c r="C6020" i="17"/>
  <c r="C6021" i="17"/>
  <c r="C6022" i="17"/>
  <c r="C6023" i="17"/>
  <c r="C6024" i="17"/>
  <c r="C6025" i="17"/>
  <c r="C6026" i="17"/>
  <c r="C6027" i="17"/>
  <c r="C6028" i="17"/>
  <c r="C6029" i="17"/>
  <c r="C6030" i="17"/>
  <c r="C6031" i="17"/>
  <c r="C6032" i="17"/>
  <c r="C6033" i="17"/>
  <c r="C6034" i="17"/>
  <c r="C6035" i="17"/>
  <c r="C6036" i="17"/>
  <c r="C6037" i="17"/>
  <c r="C6038" i="17"/>
  <c r="C6039" i="17"/>
  <c r="C6040" i="17"/>
  <c r="C6041" i="17"/>
  <c r="C6042" i="17"/>
  <c r="C6043" i="17"/>
  <c r="C6044" i="17"/>
  <c r="C6045" i="17"/>
  <c r="C6046" i="17"/>
  <c r="C6047" i="17"/>
  <c r="C6048" i="17"/>
  <c r="C6049" i="17"/>
  <c r="C6050" i="17"/>
  <c r="C6051" i="17"/>
  <c r="C6052" i="17"/>
  <c r="C6053" i="17"/>
  <c r="C6054" i="17"/>
  <c r="C6055" i="17"/>
  <c r="C6056" i="17"/>
  <c r="C6057" i="17"/>
  <c r="C6058" i="17"/>
  <c r="C6059" i="17"/>
  <c r="C6060" i="17"/>
  <c r="C6061" i="17"/>
  <c r="C6062" i="17"/>
  <c r="C6063" i="17"/>
  <c r="C6064" i="17"/>
  <c r="C6065" i="17"/>
  <c r="C6066" i="17"/>
  <c r="C6067" i="17"/>
  <c r="C6068" i="17"/>
  <c r="C6069" i="17"/>
  <c r="C6070" i="17"/>
  <c r="C6071" i="17"/>
  <c r="C6072" i="17"/>
  <c r="C6073" i="17"/>
  <c r="C6074" i="17"/>
  <c r="C6075" i="17"/>
  <c r="C6076" i="17"/>
  <c r="C6077" i="17"/>
  <c r="C6078" i="17"/>
  <c r="C6079" i="17"/>
  <c r="C6080" i="17"/>
  <c r="C6081" i="17"/>
  <c r="C6082" i="17"/>
  <c r="C6083" i="17"/>
  <c r="C6084" i="17"/>
  <c r="C6085" i="17"/>
  <c r="C6086" i="17"/>
  <c r="C6087" i="17"/>
  <c r="C6088" i="17"/>
  <c r="C6089" i="17"/>
  <c r="C6090" i="17"/>
  <c r="C6091" i="17"/>
  <c r="C6092" i="17"/>
  <c r="C6093" i="17"/>
  <c r="C6094" i="17"/>
  <c r="C6095" i="17"/>
  <c r="C6096" i="17"/>
  <c r="C6097" i="17"/>
  <c r="C6098" i="17"/>
  <c r="C6099" i="17"/>
  <c r="C6100" i="17"/>
  <c r="C6101" i="17"/>
  <c r="C6102" i="17"/>
  <c r="C6103" i="17"/>
  <c r="C6104" i="17"/>
  <c r="C6105" i="17"/>
  <c r="C6106" i="17"/>
  <c r="C6107" i="17"/>
  <c r="C6108" i="17"/>
  <c r="C6109" i="17"/>
  <c r="C6110" i="17"/>
  <c r="C6111" i="17"/>
  <c r="C6112" i="17"/>
  <c r="C6113" i="17"/>
  <c r="C6114" i="17"/>
  <c r="C6115" i="17"/>
  <c r="C6116" i="17"/>
  <c r="C6117" i="17"/>
  <c r="C6118" i="17"/>
  <c r="C6119" i="17"/>
  <c r="C6120" i="17"/>
  <c r="C6121" i="17"/>
  <c r="C6122" i="17"/>
  <c r="C6123" i="17"/>
  <c r="C6124" i="17"/>
  <c r="C6125" i="17"/>
  <c r="C6126" i="17"/>
  <c r="C6127" i="17"/>
  <c r="C6128" i="17"/>
  <c r="C6129" i="17"/>
  <c r="C6130" i="17"/>
  <c r="C6131" i="17"/>
  <c r="C6132" i="17"/>
  <c r="C6133" i="17"/>
  <c r="C6134" i="17"/>
  <c r="C6135" i="17"/>
  <c r="C6136" i="17"/>
  <c r="C6137" i="17"/>
  <c r="C6138" i="17"/>
  <c r="C6139" i="17"/>
  <c r="C6140" i="17"/>
  <c r="C6141" i="17"/>
  <c r="C6142" i="17"/>
  <c r="C6143" i="17"/>
  <c r="C6144" i="17"/>
  <c r="C6145" i="17"/>
  <c r="C6146" i="17"/>
  <c r="C6147" i="17"/>
  <c r="C6148" i="17"/>
  <c r="C6149" i="17"/>
  <c r="C6150" i="17"/>
  <c r="C6151" i="17"/>
  <c r="C6152" i="17"/>
  <c r="C6153" i="17"/>
  <c r="C6154" i="17"/>
  <c r="C6155" i="17"/>
  <c r="C6156" i="17"/>
  <c r="C6157" i="17"/>
  <c r="C6158" i="17"/>
  <c r="C6159" i="17"/>
  <c r="C6160" i="17"/>
  <c r="C6161" i="17"/>
  <c r="C6162" i="17"/>
  <c r="C6163" i="17"/>
  <c r="C6164" i="17"/>
  <c r="C6165" i="17"/>
  <c r="C6166" i="17"/>
  <c r="C6167" i="17"/>
  <c r="C6168" i="17"/>
  <c r="C6169" i="17"/>
  <c r="C6170" i="17"/>
  <c r="C6171" i="17"/>
  <c r="C6172" i="17"/>
  <c r="C6173" i="17"/>
  <c r="C6174" i="17"/>
  <c r="C6175" i="17"/>
  <c r="C6176" i="17"/>
  <c r="C6177" i="17"/>
  <c r="C6178" i="17"/>
  <c r="C6179" i="17"/>
  <c r="C6180" i="17"/>
  <c r="C6181" i="17"/>
  <c r="C6182" i="17"/>
  <c r="C6183" i="17"/>
  <c r="C6184" i="17"/>
  <c r="C6185" i="17"/>
  <c r="C6186" i="17"/>
  <c r="C6187" i="17"/>
  <c r="C6188" i="17"/>
  <c r="C6189" i="17"/>
  <c r="C6190" i="17"/>
  <c r="C6191" i="17"/>
  <c r="C6192" i="17"/>
  <c r="C6193" i="17"/>
  <c r="C6194" i="17"/>
  <c r="C6195" i="17"/>
  <c r="C6196" i="17"/>
  <c r="C6197" i="17"/>
  <c r="C6198" i="17"/>
  <c r="C6199" i="17"/>
  <c r="C6200" i="17"/>
  <c r="C6201" i="17"/>
  <c r="C6202" i="17"/>
  <c r="C6203" i="17"/>
  <c r="C6204" i="17"/>
  <c r="C6205" i="17"/>
  <c r="C6206" i="17"/>
  <c r="C6207" i="17"/>
  <c r="C6208" i="17"/>
  <c r="C6209" i="17"/>
  <c r="C6210" i="17"/>
  <c r="C6211" i="17"/>
  <c r="C6212" i="17"/>
  <c r="C6213" i="17"/>
  <c r="C6214" i="17"/>
  <c r="C6215" i="17"/>
  <c r="C6216" i="17"/>
  <c r="C6217" i="17"/>
  <c r="C6218" i="17"/>
  <c r="C6219" i="17"/>
  <c r="C6220" i="17"/>
  <c r="C6221" i="17"/>
  <c r="C6222" i="17"/>
  <c r="C6223" i="17"/>
  <c r="C6224" i="17"/>
  <c r="C6225" i="17"/>
  <c r="C6226" i="17"/>
  <c r="C6227" i="17"/>
  <c r="C6228" i="17"/>
  <c r="C6229" i="17"/>
  <c r="C6230" i="17"/>
  <c r="C6231" i="17"/>
  <c r="C6232" i="17"/>
  <c r="C6233" i="17"/>
  <c r="C6234" i="17"/>
  <c r="C6235" i="17"/>
  <c r="C6236" i="17"/>
  <c r="C6237" i="17"/>
  <c r="C6238" i="17"/>
  <c r="C6239" i="17"/>
  <c r="C6240" i="17"/>
  <c r="C6241" i="17"/>
  <c r="C6242" i="17"/>
  <c r="C6243" i="17"/>
  <c r="C6244" i="17"/>
  <c r="C6245" i="17"/>
  <c r="C6246" i="17"/>
  <c r="C6247" i="17"/>
  <c r="C6248" i="17"/>
  <c r="C6249" i="17"/>
  <c r="C6250" i="17"/>
  <c r="C6251" i="17"/>
  <c r="C6252" i="17"/>
  <c r="C6253" i="17"/>
  <c r="C6254" i="17"/>
  <c r="C6255" i="17"/>
  <c r="C6256" i="17"/>
  <c r="C6257" i="17"/>
  <c r="C6258" i="17"/>
  <c r="C6259" i="17"/>
  <c r="C6260" i="17"/>
  <c r="C6261" i="17"/>
  <c r="C6262" i="17"/>
  <c r="C6263" i="17"/>
  <c r="C6264" i="17"/>
  <c r="C6265" i="17"/>
  <c r="C6266" i="17"/>
  <c r="C6267" i="17"/>
  <c r="C6268" i="17"/>
  <c r="C6269" i="17"/>
  <c r="C6270" i="17"/>
  <c r="C6271" i="17"/>
  <c r="C6272" i="17"/>
  <c r="C6273" i="17"/>
  <c r="C6274" i="17"/>
  <c r="C6275" i="17"/>
  <c r="C6276" i="17"/>
  <c r="C6277" i="17"/>
  <c r="C6278" i="17"/>
  <c r="C6279" i="17"/>
  <c r="C6280" i="17"/>
  <c r="C6281" i="17"/>
  <c r="C6282" i="17"/>
  <c r="C6283" i="17"/>
  <c r="C6284" i="17"/>
  <c r="C6285" i="17"/>
  <c r="C6286" i="17"/>
  <c r="C6287" i="17"/>
  <c r="C6288" i="17"/>
  <c r="C6289" i="17"/>
  <c r="C6290" i="17"/>
  <c r="C6291" i="17"/>
  <c r="C6292" i="17"/>
  <c r="C6293" i="17"/>
  <c r="C6294" i="17"/>
  <c r="C6295" i="17"/>
  <c r="C6296" i="17"/>
  <c r="C6297" i="17"/>
  <c r="C6298" i="17"/>
  <c r="C6299" i="17"/>
  <c r="C6300" i="17"/>
  <c r="C6301" i="17"/>
  <c r="C6302" i="17"/>
  <c r="C6303" i="17"/>
  <c r="C6304" i="17"/>
  <c r="C6305" i="17"/>
  <c r="C6306" i="17"/>
  <c r="C6307" i="17"/>
  <c r="C6308" i="17"/>
  <c r="C6309" i="17"/>
  <c r="C6310" i="17"/>
  <c r="C6311" i="17"/>
  <c r="C6312" i="17"/>
  <c r="C6313" i="17"/>
  <c r="C6314" i="17"/>
  <c r="C6315" i="17"/>
  <c r="C6316" i="17"/>
  <c r="C6317" i="17"/>
  <c r="C6318" i="17"/>
  <c r="C6319" i="17"/>
  <c r="C6320" i="17"/>
  <c r="C6321" i="17"/>
  <c r="C6322" i="17"/>
  <c r="C6323" i="17"/>
  <c r="C6324" i="17"/>
  <c r="C6325" i="17"/>
  <c r="C6326" i="17"/>
  <c r="C6327" i="17"/>
  <c r="C6328" i="17"/>
  <c r="C6329" i="17"/>
  <c r="C6330" i="17"/>
  <c r="C6331" i="17"/>
  <c r="C6332" i="17"/>
  <c r="C6333" i="17"/>
  <c r="C6334" i="17"/>
  <c r="C6335" i="17"/>
  <c r="C6336" i="17"/>
  <c r="C6337" i="17"/>
  <c r="C6338" i="17"/>
  <c r="C6339" i="17"/>
  <c r="C6340" i="17"/>
  <c r="C6341" i="17"/>
  <c r="C6342" i="17"/>
  <c r="C6343" i="17"/>
  <c r="C6344" i="17"/>
  <c r="C6345" i="17"/>
  <c r="C6346" i="17"/>
  <c r="C6347" i="17"/>
  <c r="C6348" i="17"/>
  <c r="C6349" i="17"/>
  <c r="C6350" i="17"/>
  <c r="C6351" i="17"/>
  <c r="C6352" i="17"/>
  <c r="C6353" i="17"/>
  <c r="C6354" i="17"/>
  <c r="C6355" i="17"/>
  <c r="C6356" i="17"/>
  <c r="C6357" i="17"/>
  <c r="C6358" i="17"/>
  <c r="C6359" i="17"/>
  <c r="C6360" i="17"/>
  <c r="C6361" i="17"/>
  <c r="C6362" i="17"/>
  <c r="C6363" i="17"/>
  <c r="C6364" i="17"/>
  <c r="C6365" i="17"/>
  <c r="C6366" i="17"/>
  <c r="C6367" i="17"/>
  <c r="C6368" i="17"/>
  <c r="C6369" i="17"/>
  <c r="C6370" i="17"/>
  <c r="C6371" i="17"/>
  <c r="C6372" i="17"/>
  <c r="C6373" i="17"/>
  <c r="C6374" i="17"/>
  <c r="C6375" i="17"/>
  <c r="C6376" i="17"/>
  <c r="C6377" i="17"/>
  <c r="C6378" i="17"/>
  <c r="C6379" i="17"/>
  <c r="C6380" i="17"/>
  <c r="C6381" i="17"/>
  <c r="C6382" i="17"/>
  <c r="C6383" i="17"/>
  <c r="C6384" i="17"/>
  <c r="C6385" i="17"/>
  <c r="C6386" i="17"/>
  <c r="C6387" i="17"/>
  <c r="C6388" i="17"/>
  <c r="C6389" i="17"/>
  <c r="C6390" i="17"/>
  <c r="C6391" i="17"/>
  <c r="C6392" i="17"/>
  <c r="C6393" i="17"/>
  <c r="C6394" i="17"/>
  <c r="C6395" i="17"/>
  <c r="C6396" i="17"/>
  <c r="C6397" i="17"/>
  <c r="C6398" i="17"/>
  <c r="C6399" i="17"/>
  <c r="C6400" i="17"/>
  <c r="C6401" i="17"/>
  <c r="C6402" i="17"/>
  <c r="C6403" i="17"/>
  <c r="C6404" i="17"/>
  <c r="C6405" i="17"/>
  <c r="C6406" i="17"/>
  <c r="C6407" i="17"/>
  <c r="C6408" i="17"/>
  <c r="C6409" i="17"/>
  <c r="C6410" i="17"/>
  <c r="C6411" i="17"/>
  <c r="C6412" i="17"/>
  <c r="C6413" i="17"/>
  <c r="C6414" i="17"/>
  <c r="C6415" i="17"/>
  <c r="C6416" i="17"/>
  <c r="C6417" i="17"/>
  <c r="C6418" i="17"/>
  <c r="C6419" i="17"/>
  <c r="C6420" i="17"/>
  <c r="C6421" i="17"/>
  <c r="C6422" i="17"/>
  <c r="C6423" i="17"/>
  <c r="C6424" i="17"/>
  <c r="C6425" i="17"/>
  <c r="C6426" i="17"/>
  <c r="C6427" i="17"/>
  <c r="C6428" i="17"/>
  <c r="C6429" i="17"/>
  <c r="C6430" i="17"/>
  <c r="C6431" i="17"/>
  <c r="C6432" i="17"/>
  <c r="C6433" i="17"/>
  <c r="C6434" i="17"/>
  <c r="C6435" i="17"/>
  <c r="C6436" i="17"/>
  <c r="C6437" i="17"/>
  <c r="C6438" i="17"/>
  <c r="C6439" i="17"/>
  <c r="C6440" i="17"/>
  <c r="C6441" i="17"/>
  <c r="C6442" i="17"/>
  <c r="C6443" i="17"/>
  <c r="C6444" i="17"/>
  <c r="C6445" i="17"/>
  <c r="C6446" i="17"/>
  <c r="C6447" i="17"/>
  <c r="C6448" i="17"/>
  <c r="C6449" i="17"/>
  <c r="C6450" i="17"/>
  <c r="C6451" i="17"/>
  <c r="C6452" i="17"/>
  <c r="C6453" i="17"/>
  <c r="C6454" i="17"/>
  <c r="C6455" i="17"/>
  <c r="C6456" i="17"/>
  <c r="C6457" i="17"/>
  <c r="C6458" i="17"/>
  <c r="C6459" i="17"/>
  <c r="C6460" i="17"/>
  <c r="C6461" i="17"/>
  <c r="C6462" i="17"/>
  <c r="C6463" i="17"/>
  <c r="C6464" i="17"/>
  <c r="C6465" i="17"/>
  <c r="C6466" i="17"/>
  <c r="C6467" i="17"/>
  <c r="C6468" i="17"/>
  <c r="C6469" i="17"/>
  <c r="C6470" i="17"/>
  <c r="C6471" i="17"/>
  <c r="C6472" i="17"/>
  <c r="C6473" i="17"/>
  <c r="C6474" i="17"/>
  <c r="C6475" i="17"/>
  <c r="C6476" i="17"/>
  <c r="C6477" i="17"/>
  <c r="C6478" i="17"/>
  <c r="C6479" i="17"/>
  <c r="C6480" i="17"/>
  <c r="C6481" i="17"/>
  <c r="C6482" i="17"/>
  <c r="C6483" i="17"/>
  <c r="C6484" i="17"/>
  <c r="C6485" i="17"/>
  <c r="C6486" i="17"/>
  <c r="C6487" i="17"/>
  <c r="C6488" i="17"/>
  <c r="C6489" i="17"/>
  <c r="C6490" i="17"/>
  <c r="C6491" i="17"/>
  <c r="C6492" i="17"/>
  <c r="C6493" i="17"/>
  <c r="C6494" i="17"/>
  <c r="C6495" i="17"/>
  <c r="C6496" i="17"/>
  <c r="C6497" i="17"/>
  <c r="C6498" i="17"/>
  <c r="C6499" i="17"/>
  <c r="C6500" i="17"/>
  <c r="C6501" i="17"/>
  <c r="C6502" i="17"/>
  <c r="C6503" i="17"/>
  <c r="C6504" i="17"/>
  <c r="C6505" i="17"/>
  <c r="C6506" i="17"/>
  <c r="C6507" i="17"/>
  <c r="C6508" i="17"/>
  <c r="C6509" i="17"/>
  <c r="C6510" i="17"/>
  <c r="C6511" i="17"/>
  <c r="C6512" i="17"/>
  <c r="C6513" i="17"/>
  <c r="C6514" i="17"/>
  <c r="C6515" i="17"/>
  <c r="C6516" i="17"/>
  <c r="C6517" i="17"/>
  <c r="C6518" i="17"/>
  <c r="C6519" i="17"/>
  <c r="C6520" i="17"/>
  <c r="C6521" i="17"/>
  <c r="C6522" i="17"/>
  <c r="C6523" i="17"/>
  <c r="C6524" i="17"/>
  <c r="C6525" i="17"/>
  <c r="C6526" i="17"/>
  <c r="C6527" i="17"/>
  <c r="C6528" i="17"/>
  <c r="C6529" i="17"/>
  <c r="C6530" i="17"/>
  <c r="C6531" i="17"/>
  <c r="C6532" i="17"/>
  <c r="C6533" i="17"/>
  <c r="C6534" i="17"/>
  <c r="C6535" i="17"/>
  <c r="C6536" i="17"/>
  <c r="C6537" i="17"/>
  <c r="C6538" i="17"/>
  <c r="C6539" i="17"/>
  <c r="C6540" i="17"/>
  <c r="C6541" i="17"/>
  <c r="C6542" i="17"/>
  <c r="C6543" i="17"/>
  <c r="C6544" i="17"/>
  <c r="C6545" i="17"/>
  <c r="C6546" i="17"/>
  <c r="C6547" i="17"/>
  <c r="C6548" i="17"/>
  <c r="C6549" i="17"/>
  <c r="C6550" i="17"/>
  <c r="C6551" i="17"/>
  <c r="C6552" i="17"/>
  <c r="C6553" i="17"/>
  <c r="C6554" i="17"/>
  <c r="C6555" i="17"/>
  <c r="C6556" i="17"/>
  <c r="C6557" i="17"/>
  <c r="C6558" i="17"/>
  <c r="C6559" i="17"/>
  <c r="C6560" i="17"/>
  <c r="C6561" i="17"/>
  <c r="C6562" i="17"/>
  <c r="C6563" i="17"/>
  <c r="C6564" i="17"/>
  <c r="C6565" i="17"/>
  <c r="C6566" i="17"/>
  <c r="C6567" i="17"/>
  <c r="C6568" i="17"/>
  <c r="C6569" i="17"/>
  <c r="C6570" i="17"/>
  <c r="C6571" i="17"/>
  <c r="C6572" i="17"/>
  <c r="C6573" i="17"/>
  <c r="C6574" i="17"/>
  <c r="C6575" i="17"/>
  <c r="C6576" i="17"/>
  <c r="C6577" i="17"/>
  <c r="C6578" i="17"/>
  <c r="C6579" i="17"/>
  <c r="C6580" i="17"/>
  <c r="C6581" i="17"/>
  <c r="C6582" i="17"/>
  <c r="C6583" i="17"/>
  <c r="C6584" i="17"/>
  <c r="C6585" i="17"/>
  <c r="C6586" i="17"/>
  <c r="C6587" i="17"/>
  <c r="C6588" i="17"/>
  <c r="C6589" i="17"/>
  <c r="C6590" i="17"/>
  <c r="C6591" i="17"/>
  <c r="C6592" i="17"/>
  <c r="C6593" i="17"/>
  <c r="C6594" i="17"/>
  <c r="C6595" i="17"/>
  <c r="C6596" i="17"/>
  <c r="C6597" i="17"/>
  <c r="C6598" i="17"/>
  <c r="C6599" i="17"/>
  <c r="C6600" i="17"/>
  <c r="C6601" i="17"/>
  <c r="C6602" i="17"/>
  <c r="C6603" i="17"/>
  <c r="C6604" i="17"/>
  <c r="C6605" i="17"/>
  <c r="C6606" i="17"/>
  <c r="C6607" i="17"/>
  <c r="C6608" i="17"/>
  <c r="C6609" i="17"/>
  <c r="C6610" i="17"/>
  <c r="C6611" i="17"/>
  <c r="C6612" i="17"/>
  <c r="C6613" i="17"/>
  <c r="C6614" i="17"/>
  <c r="C6615" i="17"/>
  <c r="C6616" i="17"/>
  <c r="C6617" i="17"/>
  <c r="C6618" i="17"/>
  <c r="C6619" i="17"/>
  <c r="C6620" i="17"/>
  <c r="C6621" i="17"/>
  <c r="C6622" i="17"/>
  <c r="C6623" i="17"/>
  <c r="C6624" i="17"/>
  <c r="C6625" i="17"/>
  <c r="C6626" i="17"/>
  <c r="C6627" i="17"/>
  <c r="C6628" i="17"/>
  <c r="C6629" i="17"/>
  <c r="C6630" i="17"/>
  <c r="C6631" i="17"/>
  <c r="C6632" i="17"/>
  <c r="C6633" i="17"/>
  <c r="C6634" i="17"/>
  <c r="C6635" i="17"/>
  <c r="C6636" i="17"/>
  <c r="C6637" i="17"/>
  <c r="C6638" i="17"/>
  <c r="C6639" i="17"/>
  <c r="C6640" i="17"/>
  <c r="C6641" i="17"/>
  <c r="C6642" i="17"/>
  <c r="C6643" i="17"/>
  <c r="C6644" i="17"/>
  <c r="C6645" i="17"/>
  <c r="C6646" i="17"/>
  <c r="C6647" i="17"/>
  <c r="C6648" i="17"/>
  <c r="C6649" i="17"/>
  <c r="C6650" i="17"/>
  <c r="C6651" i="17"/>
  <c r="C6652" i="17"/>
  <c r="C6653" i="17"/>
  <c r="C6654" i="17"/>
  <c r="C6655" i="17"/>
  <c r="C6656" i="17"/>
  <c r="C6657" i="17"/>
  <c r="C6658" i="17"/>
  <c r="C6659" i="17"/>
  <c r="C6660" i="17"/>
  <c r="C6661" i="17"/>
  <c r="C6662" i="17"/>
  <c r="C6663" i="17"/>
  <c r="C6664" i="17"/>
  <c r="C6665" i="17"/>
  <c r="C6666" i="17"/>
  <c r="C6667" i="17"/>
  <c r="C6668" i="17"/>
  <c r="C6669" i="17"/>
  <c r="C6670" i="17"/>
  <c r="C6671" i="17"/>
  <c r="C6672" i="17"/>
  <c r="C6673" i="17"/>
  <c r="C6674" i="17"/>
  <c r="C6675" i="17"/>
  <c r="C6676" i="17"/>
  <c r="C6677" i="17"/>
  <c r="C6678" i="17"/>
  <c r="C6679" i="17"/>
  <c r="C6680" i="17"/>
  <c r="C6681" i="17"/>
  <c r="C6682" i="17"/>
  <c r="C6683" i="17"/>
  <c r="C6684" i="17"/>
  <c r="C6685" i="17"/>
  <c r="C6686" i="17"/>
  <c r="C6687" i="17"/>
  <c r="C6688" i="17"/>
  <c r="C6689" i="17"/>
  <c r="C6690" i="17"/>
  <c r="C6691" i="17"/>
  <c r="C6692" i="17"/>
  <c r="C6693" i="17"/>
  <c r="C6694" i="17"/>
  <c r="C6695" i="17"/>
  <c r="C6696" i="17"/>
  <c r="C6697" i="17"/>
  <c r="C6698" i="17"/>
  <c r="C6699" i="17"/>
  <c r="C6700" i="17"/>
  <c r="C6701" i="17"/>
  <c r="C6702" i="17"/>
  <c r="C6703" i="17"/>
  <c r="C6704" i="17"/>
  <c r="C6705" i="17"/>
  <c r="C6706" i="17"/>
  <c r="C6707" i="17"/>
  <c r="C6708" i="17"/>
  <c r="C6709" i="17"/>
  <c r="C6710" i="17"/>
  <c r="C6711" i="17"/>
  <c r="C6712" i="17"/>
  <c r="C6713" i="17"/>
  <c r="C6714" i="17"/>
  <c r="C6715" i="17"/>
  <c r="C6716" i="17"/>
  <c r="C6717" i="17"/>
  <c r="C6718" i="17"/>
  <c r="C6719" i="17"/>
  <c r="C6720" i="17"/>
  <c r="C6721" i="17"/>
  <c r="C6722" i="17"/>
  <c r="C6723" i="17"/>
  <c r="C6724" i="17"/>
  <c r="C6725" i="17"/>
  <c r="C6726" i="17"/>
  <c r="C6727" i="17"/>
  <c r="C6728" i="17"/>
  <c r="C6729" i="17"/>
  <c r="C6730" i="17"/>
  <c r="C6731" i="17"/>
  <c r="C6732" i="17"/>
  <c r="C6733" i="17"/>
  <c r="C6734" i="17"/>
  <c r="C6735" i="17"/>
  <c r="C6736" i="17"/>
  <c r="C6737" i="17"/>
  <c r="C6738" i="17"/>
  <c r="C6739" i="17"/>
  <c r="C6740" i="17"/>
  <c r="C6741" i="17"/>
  <c r="C6742" i="17"/>
  <c r="C6743" i="17"/>
  <c r="C6744" i="17"/>
  <c r="C6745" i="17"/>
  <c r="C6746" i="17"/>
  <c r="C6747" i="17"/>
  <c r="C6748" i="17"/>
  <c r="C6749" i="17"/>
  <c r="C6750" i="17"/>
  <c r="C6751" i="17"/>
  <c r="C6752" i="17"/>
  <c r="C6753" i="17"/>
  <c r="C6754" i="17"/>
  <c r="C6755" i="17"/>
  <c r="C6756" i="17"/>
  <c r="C6757" i="17"/>
  <c r="C6758" i="17"/>
  <c r="C6759" i="17"/>
  <c r="C6760" i="17"/>
  <c r="C6761" i="17"/>
  <c r="C6762" i="17"/>
  <c r="C6763" i="17"/>
  <c r="C6764" i="17"/>
  <c r="C6765" i="17"/>
  <c r="C6766" i="17"/>
  <c r="C6767" i="17"/>
  <c r="C6768" i="17"/>
  <c r="C6769" i="17"/>
  <c r="C6770" i="17"/>
  <c r="C6771" i="17"/>
  <c r="C6772" i="17"/>
  <c r="C6773" i="17"/>
  <c r="C6774" i="17"/>
  <c r="C6775" i="17"/>
  <c r="C6776" i="17"/>
  <c r="C6777" i="17"/>
  <c r="C6778" i="17"/>
  <c r="C6779" i="17"/>
  <c r="C6780" i="17"/>
  <c r="C6781" i="17"/>
  <c r="C6782" i="17"/>
  <c r="C6783" i="17"/>
  <c r="C6784" i="17"/>
  <c r="C6785" i="17"/>
  <c r="C6786" i="17"/>
  <c r="C6787" i="17"/>
  <c r="C6788" i="17"/>
  <c r="C6789" i="17"/>
  <c r="C6790" i="17"/>
  <c r="C6791" i="17"/>
  <c r="C6792" i="17"/>
  <c r="C6793" i="17"/>
  <c r="C6794" i="17"/>
  <c r="C6795" i="17"/>
  <c r="C6796" i="17"/>
  <c r="C6797" i="17"/>
  <c r="C6798" i="17"/>
  <c r="C6799" i="17"/>
  <c r="C6800" i="17"/>
  <c r="C6801" i="17"/>
  <c r="C6802" i="17"/>
  <c r="C6803" i="17"/>
  <c r="C6804" i="17"/>
  <c r="C6805" i="17"/>
  <c r="C6806" i="17"/>
  <c r="C6807" i="17"/>
  <c r="C6808" i="17"/>
  <c r="C6809" i="17"/>
  <c r="C6810" i="17"/>
  <c r="C6811" i="17"/>
  <c r="C6812" i="17"/>
  <c r="C6813" i="17"/>
  <c r="C6814" i="17"/>
  <c r="C6815" i="17"/>
  <c r="C6816" i="17"/>
  <c r="C6817" i="17"/>
  <c r="C6818" i="17"/>
  <c r="C6819" i="17"/>
  <c r="C6820" i="17"/>
  <c r="C6821" i="17"/>
  <c r="C6822" i="17"/>
  <c r="C6823" i="17"/>
  <c r="C6824" i="17"/>
  <c r="C6825" i="17"/>
  <c r="C6826" i="17"/>
  <c r="C6827" i="17"/>
  <c r="C6828" i="17"/>
  <c r="C6829" i="17"/>
  <c r="C6830" i="17"/>
  <c r="C6831" i="17"/>
  <c r="C6832" i="17"/>
  <c r="C6833" i="17"/>
  <c r="C6834" i="17"/>
  <c r="C6835" i="17"/>
  <c r="C6836" i="17"/>
  <c r="C6837" i="17"/>
  <c r="C6838" i="17"/>
  <c r="C6839" i="17"/>
  <c r="C6840" i="17"/>
  <c r="C6841" i="17"/>
  <c r="C6842" i="17"/>
  <c r="C6843" i="17"/>
  <c r="C6844" i="17"/>
  <c r="C6845" i="17"/>
  <c r="C6846" i="17"/>
  <c r="C6847" i="17"/>
  <c r="C6848" i="17"/>
  <c r="C6849" i="17"/>
  <c r="C6850" i="17"/>
  <c r="C6851" i="17"/>
  <c r="C6852" i="17"/>
  <c r="C6853" i="17"/>
  <c r="C6854" i="17"/>
  <c r="C6855" i="17"/>
  <c r="C6856" i="17"/>
  <c r="C6857" i="17"/>
  <c r="C6858" i="17"/>
  <c r="C6859" i="17"/>
  <c r="C6860" i="17"/>
  <c r="C6861" i="17"/>
  <c r="C6862" i="17"/>
  <c r="C6863" i="17"/>
  <c r="C6864" i="17"/>
  <c r="C6865" i="17"/>
  <c r="C6866" i="17"/>
  <c r="C6867" i="17"/>
  <c r="C6868" i="17"/>
  <c r="C6869" i="17"/>
  <c r="C6870" i="17"/>
  <c r="C6871" i="17"/>
  <c r="C6872" i="17"/>
  <c r="C6873" i="17"/>
  <c r="C6874" i="17"/>
  <c r="C6875" i="17"/>
  <c r="C6876" i="17"/>
  <c r="C6877" i="17"/>
  <c r="C6878" i="17"/>
  <c r="C6879" i="17"/>
  <c r="C6880" i="17"/>
  <c r="C6881" i="17"/>
  <c r="C6882" i="17"/>
  <c r="C6883" i="17"/>
  <c r="C6884" i="17"/>
  <c r="C6885" i="17"/>
  <c r="C6886" i="17"/>
  <c r="C6887" i="17"/>
  <c r="C6888" i="17"/>
  <c r="C6889" i="17"/>
  <c r="C6890" i="17"/>
  <c r="C6891" i="17"/>
  <c r="C6892" i="17"/>
  <c r="C6893" i="17"/>
  <c r="C6894" i="17"/>
  <c r="C6895" i="17"/>
  <c r="C6896" i="17"/>
  <c r="C6897" i="17"/>
  <c r="C6898" i="17"/>
  <c r="C6899" i="17"/>
  <c r="C6900" i="17"/>
  <c r="C6901" i="17"/>
  <c r="C6902" i="17"/>
  <c r="C6903" i="17"/>
  <c r="C6904" i="17"/>
  <c r="C6905" i="17"/>
  <c r="C6906" i="17"/>
  <c r="C6907" i="17"/>
  <c r="C6908" i="17"/>
  <c r="C6909" i="17"/>
  <c r="C6910" i="17"/>
  <c r="C6911" i="17"/>
  <c r="C6912" i="17"/>
  <c r="C6913" i="17"/>
  <c r="C6914" i="17"/>
  <c r="C6915" i="17"/>
  <c r="C6916" i="17"/>
  <c r="C6917" i="17"/>
  <c r="C6918" i="17"/>
  <c r="C6919" i="17"/>
  <c r="C6920" i="17"/>
  <c r="C6921" i="17"/>
  <c r="C6922" i="17"/>
  <c r="C6923" i="17"/>
  <c r="C6924" i="17"/>
  <c r="C6925" i="17"/>
  <c r="C6926" i="17"/>
  <c r="C6927" i="17"/>
  <c r="C6928" i="17"/>
  <c r="C6929" i="17"/>
  <c r="C6930" i="17"/>
  <c r="C6931" i="17"/>
  <c r="C6932" i="17"/>
  <c r="C6933" i="17"/>
  <c r="C6934" i="17"/>
  <c r="C6935" i="17"/>
  <c r="C6936" i="17"/>
  <c r="C6937" i="17"/>
  <c r="C6938" i="17"/>
  <c r="C6939" i="17"/>
  <c r="C6940" i="17"/>
  <c r="C6941" i="17"/>
  <c r="C6942" i="17"/>
  <c r="C6943" i="17"/>
  <c r="C6944" i="17"/>
  <c r="C6945" i="17"/>
  <c r="C6946" i="17"/>
  <c r="C6947" i="17"/>
  <c r="C6948" i="17"/>
  <c r="C6949" i="17"/>
  <c r="C6950" i="17"/>
  <c r="C6951" i="17"/>
  <c r="C6952" i="17"/>
  <c r="C6953" i="17"/>
  <c r="C6954" i="17"/>
  <c r="C6955" i="17"/>
  <c r="C6956" i="17"/>
  <c r="C6957" i="17"/>
  <c r="C6958" i="17"/>
  <c r="C6959" i="17"/>
  <c r="C6960" i="17"/>
  <c r="C6961" i="17"/>
  <c r="C6962" i="17"/>
  <c r="C6963" i="17"/>
  <c r="C6964" i="17"/>
  <c r="C6965" i="17"/>
  <c r="C6966" i="17"/>
  <c r="C6967" i="17"/>
  <c r="C6968" i="17"/>
  <c r="C6969" i="17"/>
  <c r="C6970" i="17"/>
  <c r="C6971" i="17"/>
  <c r="C6972" i="17"/>
  <c r="C6973" i="17"/>
  <c r="C6974" i="17"/>
  <c r="C6975" i="17"/>
  <c r="C6976" i="17"/>
  <c r="C6977" i="17"/>
  <c r="C6978" i="17"/>
  <c r="C6979" i="17"/>
  <c r="C6980" i="17"/>
  <c r="C6981" i="17"/>
  <c r="C6982" i="17"/>
  <c r="C6983" i="17"/>
  <c r="C6984" i="17"/>
  <c r="C6985" i="17"/>
  <c r="C6986" i="17"/>
  <c r="C6987" i="17"/>
  <c r="C6988" i="17"/>
  <c r="C6989" i="17"/>
  <c r="C6990" i="17"/>
  <c r="C6991" i="17"/>
  <c r="C6992" i="17"/>
  <c r="C6993" i="17"/>
  <c r="C6994" i="17"/>
  <c r="C6995" i="17"/>
  <c r="C6996" i="17"/>
  <c r="C6997" i="17"/>
  <c r="C6998" i="17"/>
  <c r="C6999" i="17"/>
  <c r="C7000" i="17"/>
  <c r="C7001" i="17"/>
  <c r="C7002" i="17"/>
  <c r="C7003" i="17"/>
  <c r="C7004" i="17"/>
  <c r="C7005" i="17"/>
  <c r="C7006" i="17"/>
  <c r="C7007" i="17"/>
  <c r="C7008" i="17"/>
  <c r="C7009" i="17"/>
  <c r="C7010" i="17"/>
  <c r="C7011" i="17"/>
  <c r="C7012" i="17"/>
  <c r="C7013" i="17"/>
  <c r="C7014" i="17"/>
  <c r="C7015" i="17"/>
  <c r="C7016" i="17"/>
  <c r="C7017" i="17"/>
  <c r="C7018" i="17"/>
  <c r="C7019" i="17"/>
  <c r="C7020" i="17"/>
  <c r="C7021" i="17"/>
  <c r="C7022" i="17"/>
  <c r="C7023" i="17"/>
  <c r="C7024" i="17"/>
  <c r="C7025" i="17"/>
  <c r="C7026" i="17"/>
  <c r="C7027" i="17"/>
  <c r="C7028" i="17"/>
  <c r="C7029" i="17"/>
  <c r="C7030" i="17"/>
  <c r="C7031" i="17"/>
  <c r="C7032" i="17"/>
  <c r="C7033" i="17"/>
  <c r="C7034" i="17"/>
  <c r="C7035" i="17"/>
  <c r="C7036" i="17"/>
  <c r="C7037" i="17"/>
  <c r="C7038" i="17"/>
  <c r="C7039" i="17"/>
  <c r="C7040" i="17"/>
  <c r="C7041" i="17"/>
  <c r="C7042" i="17"/>
  <c r="C7043" i="17"/>
  <c r="C7044" i="17"/>
  <c r="C7045" i="17"/>
  <c r="C7046" i="17"/>
  <c r="C7047" i="17"/>
  <c r="C7048" i="17"/>
  <c r="C7049" i="17"/>
  <c r="C7050" i="17"/>
  <c r="C7051" i="17"/>
  <c r="C7052" i="17"/>
  <c r="C7053" i="17"/>
  <c r="C7054" i="17"/>
  <c r="C7055" i="17"/>
  <c r="C7056" i="17"/>
  <c r="C7057" i="17"/>
  <c r="C7058" i="17"/>
  <c r="C7059" i="17"/>
  <c r="C7060" i="17"/>
  <c r="C7061" i="17"/>
  <c r="C7062" i="17"/>
  <c r="C7063" i="17"/>
  <c r="C7064" i="17"/>
  <c r="C7065" i="17"/>
  <c r="C7066" i="17"/>
  <c r="C7067" i="17"/>
  <c r="C7068" i="17"/>
  <c r="C7069" i="17"/>
  <c r="C7070" i="17"/>
  <c r="C7071" i="17"/>
  <c r="C7072" i="17"/>
  <c r="C7073" i="17"/>
  <c r="C7074" i="17"/>
  <c r="C7075" i="17"/>
  <c r="C7076" i="17"/>
  <c r="C7077" i="17"/>
  <c r="C7078" i="17"/>
  <c r="C7079" i="17"/>
  <c r="C7080" i="17"/>
  <c r="C7081" i="17"/>
  <c r="C7082" i="17"/>
  <c r="C7083" i="17"/>
  <c r="C7084" i="17"/>
  <c r="C7085" i="17"/>
  <c r="C7086" i="17"/>
  <c r="C7087" i="17"/>
  <c r="C7088" i="17"/>
  <c r="C7089" i="17"/>
  <c r="C7090" i="17"/>
  <c r="C7091" i="17"/>
  <c r="C7092" i="17"/>
  <c r="C7093" i="17"/>
  <c r="C7094" i="17"/>
  <c r="C7095" i="17"/>
  <c r="C7096" i="17"/>
  <c r="C7097" i="17"/>
  <c r="C7098" i="17"/>
  <c r="C7099" i="17"/>
  <c r="C7100" i="17"/>
  <c r="C7101" i="17"/>
  <c r="C7102" i="17"/>
  <c r="C7103" i="17"/>
  <c r="C7104" i="17"/>
  <c r="C7105" i="17"/>
  <c r="C7106" i="17"/>
  <c r="C7107" i="17"/>
  <c r="C7108" i="17"/>
  <c r="C7109" i="17"/>
  <c r="C7110" i="17"/>
  <c r="C7111" i="17"/>
  <c r="C7112" i="17"/>
  <c r="C7113" i="17"/>
  <c r="C7114" i="17"/>
  <c r="C7115" i="17"/>
  <c r="C7116" i="17"/>
  <c r="C7117" i="17"/>
  <c r="C7118" i="17"/>
  <c r="C7119" i="17"/>
  <c r="C7120" i="17"/>
  <c r="C7121" i="17"/>
  <c r="C7122" i="17"/>
  <c r="C7123" i="17"/>
  <c r="C7124" i="17"/>
  <c r="C7125" i="17"/>
  <c r="C7126" i="17"/>
  <c r="C7127" i="17"/>
  <c r="C7128" i="17"/>
  <c r="C7129" i="17"/>
  <c r="C7130" i="17"/>
  <c r="C7131" i="17"/>
  <c r="C7132" i="17"/>
  <c r="C7133" i="17"/>
  <c r="C7134" i="17"/>
  <c r="C7135" i="17"/>
  <c r="C7136" i="17"/>
  <c r="C7137" i="17"/>
  <c r="C7138" i="17"/>
  <c r="C7139" i="17"/>
  <c r="C7140" i="17"/>
  <c r="C7141" i="17"/>
  <c r="C7142" i="17"/>
  <c r="C7143" i="17"/>
  <c r="C7144" i="17"/>
  <c r="C7145" i="17"/>
  <c r="C7146" i="17"/>
  <c r="C7147" i="17"/>
  <c r="C7148" i="17"/>
  <c r="C7149" i="17"/>
  <c r="C7150" i="17"/>
  <c r="C7151" i="17"/>
  <c r="C7152" i="17"/>
  <c r="C7153" i="17"/>
  <c r="C7154" i="17"/>
  <c r="C7155" i="17"/>
  <c r="C7156" i="17"/>
  <c r="C7157" i="17"/>
  <c r="C7158" i="17"/>
  <c r="C7159" i="17"/>
  <c r="C7160" i="17"/>
  <c r="C7161" i="17"/>
  <c r="C7162" i="17"/>
  <c r="C7163" i="17"/>
  <c r="C7164" i="17"/>
  <c r="C7165" i="17"/>
  <c r="C7166" i="17"/>
  <c r="C7167" i="17"/>
  <c r="C7168" i="17"/>
  <c r="C7169" i="17"/>
  <c r="C7170" i="17"/>
  <c r="C7171" i="17"/>
  <c r="C7172" i="17"/>
  <c r="C7173" i="17"/>
  <c r="C7174" i="17"/>
  <c r="C7175" i="17"/>
  <c r="C7176" i="17"/>
  <c r="C7177" i="17"/>
  <c r="C7178" i="17"/>
  <c r="C7179" i="17"/>
  <c r="C7180" i="17"/>
  <c r="C7181" i="17"/>
  <c r="C7182" i="17"/>
  <c r="C7183" i="17"/>
  <c r="C7184" i="17"/>
  <c r="C7185" i="17"/>
  <c r="C7186" i="17"/>
  <c r="C7187" i="17"/>
  <c r="C7188" i="17"/>
  <c r="C7189" i="17"/>
  <c r="C7190" i="17"/>
  <c r="C7191" i="17"/>
  <c r="C7192" i="17"/>
  <c r="C7193" i="17"/>
  <c r="C7194" i="17"/>
  <c r="C7195" i="17"/>
  <c r="C7196" i="17"/>
  <c r="C7197" i="17"/>
  <c r="C7198" i="17"/>
  <c r="C7199" i="17"/>
  <c r="C7200" i="17"/>
  <c r="C7201" i="17"/>
  <c r="C7202" i="17"/>
  <c r="C7203" i="17"/>
  <c r="C7204" i="17"/>
  <c r="C7205" i="17"/>
  <c r="C7206" i="17"/>
  <c r="C7207" i="17"/>
  <c r="C7208" i="17"/>
  <c r="C7209" i="17"/>
  <c r="C7210" i="17"/>
  <c r="C7211" i="17"/>
  <c r="C7212" i="17"/>
  <c r="C7213" i="17"/>
  <c r="C7214" i="17"/>
  <c r="C7215" i="17"/>
  <c r="C7216" i="17"/>
  <c r="C7217" i="17"/>
  <c r="C7218" i="17"/>
  <c r="C7219" i="17"/>
  <c r="C7220" i="17"/>
  <c r="C7221" i="17"/>
  <c r="C7222" i="17"/>
  <c r="C7223" i="17"/>
  <c r="C7224" i="17"/>
  <c r="C7225" i="17"/>
  <c r="C7226" i="17"/>
  <c r="C7227" i="17"/>
  <c r="C7228" i="17"/>
  <c r="C7229" i="17"/>
  <c r="C7230" i="17"/>
  <c r="C7231" i="17"/>
  <c r="C7232" i="17"/>
  <c r="C7233" i="17"/>
  <c r="C7234" i="17"/>
  <c r="C7235" i="17"/>
  <c r="C7236" i="17"/>
  <c r="C7237" i="17"/>
  <c r="C7238" i="17"/>
  <c r="C7239" i="17"/>
  <c r="C7240" i="17"/>
  <c r="C7241" i="17"/>
  <c r="C7242" i="17"/>
  <c r="C7243" i="17"/>
  <c r="C7244" i="17"/>
  <c r="C7245" i="17"/>
  <c r="C7246" i="17"/>
  <c r="C7247" i="17"/>
  <c r="C7248" i="17"/>
  <c r="C7249" i="17"/>
  <c r="C7250" i="17"/>
  <c r="C7251" i="17"/>
  <c r="C7252" i="17"/>
  <c r="C7253" i="17"/>
  <c r="C7254" i="17"/>
  <c r="C7255" i="17"/>
  <c r="C7256" i="17"/>
  <c r="C7257" i="17"/>
  <c r="C7258" i="17"/>
  <c r="C7259" i="17"/>
  <c r="C7260" i="17"/>
  <c r="C7261" i="17"/>
  <c r="C7262" i="17"/>
  <c r="C7263" i="17"/>
  <c r="C7264" i="17"/>
  <c r="C7265" i="17"/>
  <c r="C7266" i="17"/>
  <c r="C7267" i="17"/>
  <c r="C7268" i="17"/>
  <c r="C7269" i="17"/>
  <c r="C7270" i="17"/>
  <c r="C7271" i="17"/>
  <c r="C7272" i="17"/>
  <c r="C7273" i="17"/>
  <c r="C7274" i="17"/>
  <c r="C7275" i="17"/>
  <c r="C7276" i="17"/>
  <c r="C7277" i="17"/>
  <c r="C7278" i="17"/>
  <c r="C7279" i="17"/>
  <c r="C7280" i="17"/>
  <c r="C7281" i="17"/>
  <c r="C7282" i="17"/>
  <c r="C7283" i="17"/>
  <c r="C7284" i="17"/>
  <c r="C7285" i="17"/>
  <c r="C7286" i="17"/>
  <c r="C7287" i="17"/>
  <c r="C7288" i="17"/>
  <c r="C7289" i="17"/>
  <c r="C7290" i="17"/>
  <c r="C7291" i="17"/>
  <c r="C7292" i="17"/>
  <c r="C7293" i="17"/>
  <c r="C7294" i="17"/>
  <c r="C7295" i="17"/>
  <c r="C7296" i="17"/>
  <c r="C7297" i="17"/>
  <c r="C7298" i="17"/>
  <c r="C7299" i="17"/>
  <c r="C7300" i="17"/>
  <c r="C7301" i="17"/>
  <c r="C7302" i="17"/>
  <c r="C7303" i="17"/>
  <c r="C7304" i="17"/>
  <c r="C7305" i="17"/>
  <c r="C7306" i="17"/>
  <c r="C7307" i="17"/>
  <c r="C7308" i="17"/>
  <c r="C7309" i="17"/>
  <c r="C7310" i="17"/>
  <c r="C7311" i="17"/>
  <c r="C7312" i="17"/>
  <c r="C7313" i="17"/>
  <c r="C7314" i="17"/>
  <c r="C7315" i="17"/>
  <c r="C7316" i="17"/>
  <c r="C7317" i="17"/>
  <c r="C7318" i="17"/>
  <c r="C7319" i="17"/>
  <c r="C7320" i="17"/>
  <c r="C7321" i="17"/>
  <c r="C7322" i="17"/>
  <c r="C7323" i="17"/>
  <c r="C7324" i="17"/>
  <c r="C7325" i="17"/>
  <c r="C7326" i="17"/>
  <c r="C7327" i="17"/>
  <c r="C7328" i="17"/>
  <c r="C7329" i="17"/>
  <c r="C7330" i="17"/>
  <c r="C7331" i="17"/>
  <c r="C7332" i="17"/>
  <c r="C7333" i="17"/>
  <c r="C7334" i="17"/>
  <c r="C7335" i="17"/>
  <c r="C7336" i="17"/>
  <c r="C7337" i="17"/>
  <c r="C7338" i="17"/>
  <c r="C7339" i="17"/>
  <c r="C7340" i="17"/>
  <c r="C7341" i="17"/>
  <c r="C7342" i="17"/>
  <c r="C7343" i="17"/>
  <c r="C7344" i="17"/>
  <c r="C7345" i="17"/>
  <c r="C7346" i="17"/>
  <c r="C7347" i="17"/>
  <c r="C7348" i="17"/>
  <c r="C7349" i="17"/>
  <c r="C7350" i="17"/>
  <c r="C7351" i="17"/>
  <c r="C7352" i="17"/>
  <c r="C7353" i="17"/>
  <c r="C7354" i="17"/>
  <c r="C7355" i="17"/>
  <c r="C7356" i="17"/>
  <c r="C7357" i="17"/>
  <c r="C7358" i="17"/>
  <c r="C7359" i="17"/>
  <c r="C7360" i="17"/>
  <c r="C7361" i="17"/>
  <c r="C7362" i="17"/>
  <c r="C7363" i="17"/>
  <c r="C7364" i="17"/>
  <c r="C7365" i="17"/>
  <c r="C7366" i="17"/>
  <c r="C7367" i="17"/>
  <c r="C7368" i="17"/>
  <c r="C7369" i="17"/>
  <c r="C7370" i="17"/>
  <c r="C7371" i="17"/>
  <c r="C7372" i="17"/>
  <c r="C7373" i="17"/>
  <c r="C7374" i="17"/>
  <c r="C7375" i="17"/>
  <c r="C7376" i="17"/>
  <c r="C7377" i="17"/>
  <c r="C7378" i="17"/>
  <c r="C7379" i="17"/>
  <c r="C7380" i="17"/>
  <c r="C7381" i="17"/>
  <c r="C7382" i="17"/>
  <c r="C7383" i="17"/>
  <c r="C7384" i="17"/>
  <c r="C7385" i="17"/>
  <c r="C7386" i="17"/>
  <c r="C7387" i="17"/>
  <c r="C7388" i="17"/>
  <c r="C7389" i="17"/>
  <c r="C7390" i="17"/>
  <c r="C7391" i="17"/>
  <c r="C7392" i="17"/>
  <c r="C7393" i="17"/>
  <c r="C7394" i="17"/>
  <c r="C7395" i="17"/>
  <c r="C7396" i="17"/>
  <c r="C7397" i="17"/>
  <c r="C7398" i="17"/>
  <c r="C7399" i="17"/>
  <c r="C7400" i="17"/>
  <c r="C7401" i="17"/>
  <c r="C7402" i="17"/>
  <c r="C7403" i="17"/>
  <c r="C7404" i="17"/>
  <c r="C7405" i="17"/>
  <c r="C7406" i="17"/>
  <c r="C7407" i="17"/>
  <c r="C7408" i="17"/>
  <c r="C7409" i="17"/>
  <c r="C7410" i="17"/>
  <c r="C7411" i="17"/>
  <c r="C7412" i="17"/>
  <c r="C7413" i="17"/>
  <c r="C7414" i="17"/>
  <c r="C7415" i="17"/>
  <c r="C7416" i="17"/>
  <c r="C7417" i="17"/>
  <c r="C7418" i="17"/>
  <c r="C7419" i="17"/>
  <c r="C7420" i="17"/>
  <c r="C7421" i="17"/>
  <c r="C7422" i="17"/>
  <c r="C7423" i="17"/>
  <c r="C7424" i="17"/>
  <c r="C7425" i="17"/>
  <c r="C7426" i="17"/>
  <c r="C7427" i="17"/>
  <c r="C7428" i="17"/>
  <c r="C7429" i="17"/>
  <c r="C7430" i="17"/>
  <c r="C7431" i="17"/>
  <c r="C7432" i="17"/>
  <c r="C7433" i="17"/>
  <c r="C7434" i="17"/>
  <c r="C7435" i="17"/>
  <c r="C7436" i="17"/>
  <c r="C7437" i="17"/>
  <c r="C7438" i="17"/>
  <c r="C7439" i="17"/>
  <c r="C7440" i="17"/>
  <c r="C7441" i="17"/>
  <c r="C7442" i="17"/>
  <c r="C7443" i="17"/>
  <c r="C7444" i="17"/>
  <c r="C7445" i="17"/>
  <c r="C7446" i="17"/>
  <c r="C7447" i="17"/>
  <c r="C7448" i="17"/>
  <c r="C7449" i="17"/>
  <c r="C7450" i="17"/>
  <c r="C7451" i="17"/>
  <c r="C7452" i="17"/>
  <c r="C7453" i="17"/>
  <c r="C7454" i="17"/>
  <c r="C7455" i="17"/>
  <c r="C7456" i="17"/>
  <c r="C7457" i="17"/>
  <c r="C7458" i="17"/>
  <c r="C7459" i="17"/>
  <c r="C7460" i="17"/>
  <c r="C7461" i="17"/>
  <c r="C7462" i="17"/>
  <c r="C7463" i="17"/>
  <c r="C7464" i="17"/>
  <c r="C7465" i="17"/>
  <c r="C7466" i="17"/>
  <c r="C7467" i="17"/>
  <c r="C7468" i="17"/>
  <c r="C7469" i="17"/>
  <c r="C7470" i="17"/>
  <c r="C7471" i="17"/>
  <c r="C7472" i="17"/>
  <c r="C7473" i="17"/>
  <c r="C7474" i="17"/>
  <c r="C7475" i="17"/>
  <c r="C7476" i="17"/>
  <c r="C7477" i="17"/>
  <c r="C7478" i="17"/>
  <c r="C7479" i="17"/>
  <c r="C7480" i="17"/>
  <c r="C7481" i="17"/>
  <c r="C7482" i="17"/>
  <c r="C7483" i="17"/>
  <c r="C7484" i="17"/>
  <c r="C7485" i="17"/>
  <c r="C7486" i="17"/>
  <c r="C7487" i="17"/>
  <c r="C7488" i="17"/>
  <c r="C7489" i="17"/>
  <c r="C7490" i="17"/>
  <c r="C7491" i="17"/>
  <c r="C7492" i="17"/>
  <c r="C7493" i="17"/>
  <c r="C7494" i="17"/>
  <c r="C7495" i="17"/>
  <c r="C7496" i="17"/>
  <c r="C7497" i="17"/>
  <c r="C7498" i="17"/>
  <c r="C7499" i="17"/>
  <c r="C7500" i="17"/>
  <c r="C7501" i="17"/>
  <c r="C7502" i="17"/>
  <c r="C7503" i="17"/>
  <c r="C7504" i="17"/>
  <c r="C7505" i="17"/>
  <c r="C7506" i="17"/>
  <c r="C7507" i="17"/>
  <c r="C7508" i="17"/>
  <c r="C7509" i="17"/>
  <c r="C7510" i="17"/>
  <c r="C7511" i="17"/>
  <c r="C7512" i="17"/>
  <c r="C7513" i="17"/>
  <c r="C7514" i="17"/>
  <c r="C7515" i="17"/>
  <c r="C7516" i="17"/>
  <c r="C7517" i="17"/>
  <c r="C7518" i="17"/>
  <c r="C7519" i="17"/>
  <c r="C7520" i="17"/>
  <c r="C7521" i="17"/>
  <c r="C7522" i="17"/>
  <c r="C7523" i="17"/>
  <c r="C7524" i="17"/>
  <c r="C7525" i="17"/>
  <c r="C7526" i="17"/>
  <c r="C7527" i="17"/>
  <c r="C7528" i="17"/>
  <c r="C7529" i="17"/>
  <c r="C7530" i="17"/>
  <c r="C7531" i="17"/>
  <c r="C7532" i="17"/>
  <c r="C7533" i="17"/>
  <c r="C7534" i="17"/>
  <c r="C7535" i="17"/>
  <c r="C7536" i="17"/>
  <c r="C7537" i="17"/>
  <c r="C7538" i="17"/>
  <c r="C7539" i="17"/>
  <c r="C7540" i="17"/>
  <c r="C7541" i="17"/>
  <c r="C7542" i="17"/>
  <c r="C7543" i="17"/>
  <c r="C7544" i="17"/>
  <c r="C7545" i="17"/>
  <c r="C7546" i="17"/>
  <c r="C7547" i="17"/>
  <c r="C7548" i="17"/>
  <c r="C7549" i="17"/>
  <c r="C7550" i="17"/>
  <c r="C7551" i="17"/>
  <c r="C7552" i="17"/>
  <c r="C7553" i="17"/>
  <c r="C7554" i="17"/>
  <c r="C7555" i="17"/>
  <c r="C7556" i="17"/>
  <c r="C7557" i="17"/>
  <c r="C7558" i="17"/>
  <c r="C7559" i="17"/>
  <c r="C7560" i="17"/>
  <c r="C7561" i="17"/>
  <c r="C7562" i="17"/>
  <c r="C7563" i="17"/>
  <c r="C7564" i="17"/>
  <c r="C7565" i="17"/>
  <c r="C7566" i="17"/>
  <c r="C7567" i="17"/>
  <c r="C7568" i="17"/>
  <c r="C7569" i="17"/>
  <c r="C7570" i="17"/>
  <c r="C7571" i="17"/>
  <c r="C7572" i="17"/>
  <c r="C7573" i="17"/>
  <c r="C7574" i="17"/>
  <c r="C7575" i="17"/>
  <c r="C7576" i="17"/>
  <c r="C7577" i="17"/>
  <c r="C7578" i="17"/>
  <c r="C7579" i="17"/>
  <c r="C7580" i="17"/>
  <c r="C7581" i="17"/>
  <c r="C7582" i="17"/>
  <c r="C7583" i="17"/>
  <c r="C7584" i="17"/>
  <c r="C7585" i="17"/>
  <c r="C7586" i="17"/>
  <c r="C7587" i="17"/>
  <c r="C7588" i="17"/>
  <c r="C7589" i="17"/>
  <c r="C7590" i="17"/>
  <c r="C7591" i="17"/>
  <c r="C7592" i="17"/>
  <c r="C7593" i="17"/>
  <c r="C7594" i="17"/>
  <c r="C7595" i="17"/>
  <c r="C7596" i="17"/>
  <c r="C7597" i="17"/>
  <c r="C7598" i="17"/>
  <c r="C7599" i="17"/>
  <c r="C7600" i="17"/>
  <c r="C7601" i="17"/>
  <c r="C7602" i="17"/>
  <c r="C7603" i="17"/>
  <c r="C7604" i="17"/>
  <c r="C7605" i="17"/>
  <c r="C7606" i="17"/>
  <c r="C7607" i="17"/>
  <c r="C7608" i="17"/>
  <c r="C7609" i="17"/>
  <c r="C7610" i="17"/>
  <c r="C7611" i="17"/>
  <c r="C7612" i="17"/>
  <c r="C7613" i="17"/>
  <c r="C7614" i="17"/>
  <c r="C7615" i="17"/>
  <c r="C7616" i="17"/>
  <c r="C7617" i="17"/>
  <c r="C7618" i="17"/>
  <c r="C7619" i="17"/>
  <c r="C7620" i="17"/>
  <c r="C7621" i="17"/>
  <c r="C7622" i="17"/>
  <c r="C7623" i="17"/>
  <c r="C7624" i="17"/>
  <c r="C7625" i="17"/>
  <c r="C7626" i="17"/>
  <c r="C7627" i="17"/>
  <c r="C7628" i="17"/>
  <c r="C7629" i="17"/>
  <c r="C7630" i="17"/>
  <c r="C7631" i="17"/>
  <c r="C7632" i="17"/>
  <c r="C7633" i="17"/>
  <c r="C7634" i="17"/>
  <c r="C7635" i="17"/>
  <c r="C7636" i="17"/>
  <c r="C7637" i="17"/>
  <c r="C7638" i="17"/>
  <c r="C7639" i="17"/>
  <c r="C7640" i="17"/>
  <c r="C7641" i="17"/>
  <c r="C7642" i="17"/>
  <c r="C7643" i="17"/>
  <c r="C7644" i="17"/>
  <c r="C7645" i="17"/>
  <c r="C7646" i="17"/>
  <c r="C7647" i="17"/>
  <c r="C7648" i="17"/>
  <c r="C7649" i="17"/>
  <c r="C7650" i="17"/>
  <c r="C7651" i="17"/>
  <c r="C7652" i="17"/>
  <c r="C7653" i="17"/>
  <c r="C7654" i="17"/>
  <c r="C7655" i="17"/>
  <c r="C7656" i="17"/>
  <c r="C7657" i="17"/>
  <c r="C7658" i="17"/>
  <c r="C7659" i="17"/>
  <c r="C7660" i="17"/>
  <c r="C7661" i="17"/>
  <c r="C7662" i="17"/>
  <c r="C7663" i="17"/>
  <c r="C7664" i="17"/>
  <c r="C7665" i="17"/>
  <c r="C7666" i="17"/>
  <c r="C7667" i="17"/>
  <c r="C7668" i="17"/>
  <c r="C7669" i="17"/>
  <c r="C7670" i="17"/>
  <c r="C7671" i="17"/>
  <c r="C7672" i="17"/>
  <c r="C7673" i="17"/>
  <c r="C7674" i="17"/>
  <c r="C7675" i="17"/>
  <c r="C7676" i="17"/>
  <c r="C7677" i="17"/>
  <c r="C7678" i="17"/>
  <c r="C7679" i="17"/>
  <c r="C7680" i="17"/>
  <c r="C7681" i="17"/>
  <c r="C7682" i="17"/>
  <c r="C7683" i="17"/>
  <c r="C7684" i="17"/>
  <c r="C7685" i="17"/>
  <c r="C7686" i="17"/>
  <c r="C7687" i="17"/>
  <c r="C7688" i="17"/>
  <c r="C7689" i="17"/>
  <c r="C7690" i="17"/>
  <c r="C7691" i="17"/>
  <c r="C7692" i="17"/>
  <c r="C7693" i="17"/>
  <c r="C7694" i="17"/>
  <c r="C7695" i="17"/>
  <c r="C7696" i="17"/>
  <c r="C7697" i="17"/>
  <c r="C7698" i="17"/>
  <c r="C7699" i="17"/>
  <c r="C7700" i="17"/>
  <c r="C7701" i="17"/>
  <c r="C7702" i="17"/>
  <c r="C7703" i="17"/>
  <c r="C7704" i="17"/>
  <c r="C7705" i="17"/>
  <c r="C7706" i="17"/>
  <c r="C7707" i="17"/>
  <c r="C7708" i="17"/>
  <c r="C7709" i="17"/>
  <c r="C7710" i="17"/>
  <c r="C7711" i="17"/>
  <c r="C7712" i="17"/>
  <c r="C7713" i="17"/>
  <c r="C7714" i="17"/>
  <c r="C7715" i="17"/>
  <c r="C7716" i="17"/>
  <c r="C7717" i="17"/>
  <c r="C7718" i="17"/>
  <c r="C7719" i="17"/>
  <c r="C7720" i="17"/>
  <c r="C7721" i="17"/>
  <c r="C7722" i="17"/>
  <c r="C7723" i="17"/>
  <c r="C7724" i="17"/>
  <c r="C7725" i="17"/>
  <c r="C7726" i="17"/>
  <c r="C7727" i="17"/>
  <c r="C7728" i="17"/>
  <c r="C7729" i="17"/>
  <c r="C7730" i="17"/>
  <c r="C7731" i="17"/>
  <c r="C7732" i="17"/>
  <c r="C7733" i="17"/>
  <c r="C7734" i="17"/>
  <c r="C7735" i="17"/>
  <c r="C7736" i="17"/>
  <c r="C7737" i="17"/>
  <c r="C7738" i="17"/>
  <c r="C7739" i="17"/>
  <c r="C7740" i="17"/>
  <c r="C7741" i="17"/>
  <c r="C7742" i="17"/>
  <c r="C7743" i="17"/>
  <c r="C7744" i="17"/>
  <c r="C7745" i="17"/>
  <c r="C7746" i="17"/>
  <c r="C7747" i="17"/>
  <c r="C7748" i="17"/>
  <c r="C7749" i="17"/>
  <c r="C7750" i="17"/>
  <c r="C7751" i="17"/>
  <c r="C7752" i="17"/>
  <c r="C7753" i="17"/>
  <c r="C7754" i="17"/>
  <c r="C7755" i="17"/>
  <c r="C7756" i="17"/>
  <c r="C7757" i="17"/>
  <c r="C7758" i="17"/>
  <c r="C7759" i="17"/>
  <c r="C7760" i="17"/>
  <c r="C7761" i="17"/>
  <c r="C7762" i="17"/>
  <c r="C7763" i="17"/>
  <c r="C7764" i="17"/>
  <c r="C7765" i="17"/>
  <c r="C7766" i="17"/>
  <c r="C7767" i="17"/>
  <c r="C7768" i="17"/>
  <c r="C7769" i="17"/>
  <c r="C7770" i="17"/>
  <c r="C7771" i="17"/>
  <c r="C7772" i="17"/>
  <c r="C7773" i="17"/>
  <c r="C7774" i="17"/>
  <c r="C7775" i="17"/>
  <c r="C7776" i="17"/>
  <c r="C7777" i="17"/>
  <c r="C7778" i="17"/>
  <c r="C7779" i="17"/>
  <c r="C7780" i="17"/>
  <c r="C7781" i="17"/>
  <c r="C7782" i="17"/>
  <c r="C7783" i="17"/>
  <c r="C7784" i="17"/>
  <c r="C7785" i="17"/>
  <c r="C7786" i="17"/>
  <c r="C7787" i="17"/>
  <c r="C7788" i="17"/>
  <c r="C7789" i="17"/>
  <c r="C7790" i="17"/>
  <c r="C7791" i="17"/>
  <c r="C7792" i="17"/>
  <c r="C7793" i="17"/>
  <c r="C7794" i="17"/>
  <c r="C7795" i="17"/>
  <c r="C7796" i="17"/>
  <c r="C7797" i="17"/>
  <c r="C7798" i="17"/>
  <c r="C7799" i="17"/>
  <c r="C7800" i="17"/>
  <c r="C7801" i="17"/>
  <c r="C7802" i="17"/>
  <c r="C7803" i="17"/>
  <c r="C7804" i="17"/>
  <c r="C7805" i="17"/>
  <c r="C7806" i="17"/>
  <c r="C7807" i="17"/>
  <c r="C7808" i="17"/>
  <c r="C7809" i="17"/>
  <c r="C7810" i="17"/>
  <c r="C7811" i="17"/>
  <c r="C7812" i="17"/>
  <c r="C7813" i="17"/>
  <c r="C7814" i="17"/>
  <c r="C7815" i="17"/>
  <c r="C7816" i="17"/>
  <c r="C7817" i="17"/>
  <c r="C7818" i="17"/>
  <c r="C7819" i="17"/>
  <c r="C7820" i="17"/>
  <c r="C7821" i="17"/>
  <c r="C7822" i="17"/>
  <c r="C7823" i="17"/>
  <c r="C7824" i="17"/>
  <c r="C7825" i="17"/>
  <c r="C7826" i="17"/>
  <c r="C7827" i="17"/>
  <c r="C7828" i="17"/>
  <c r="C7829" i="17"/>
  <c r="C7830" i="17"/>
  <c r="C7831" i="17"/>
  <c r="C7832" i="17"/>
  <c r="C7833" i="17"/>
  <c r="C7834" i="17"/>
  <c r="C7835" i="17"/>
  <c r="C7836" i="17"/>
  <c r="C7837" i="17"/>
  <c r="C7838" i="17"/>
  <c r="C7839" i="17"/>
  <c r="C7840" i="17"/>
  <c r="C7841" i="17"/>
  <c r="C7842" i="17"/>
  <c r="C7843" i="17"/>
  <c r="C7844" i="17"/>
  <c r="C7845" i="17"/>
  <c r="C7846" i="17"/>
  <c r="C7847" i="17"/>
  <c r="C7848" i="17"/>
  <c r="C7849" i="17"/>
  <c r="C7850" i="17"/>
  <c r="C7851" i="17"/>
  <c r="C7852" i="17"/>
  <c r="C7853" i="17"/>
  <c r="C7854" i="17"/>
  <c r="C7855" i="17"/>
  <c r="C7856" i="17"/>
  <c r="C7857" i="17"/>
  <c r="C7858" i="17"/>
  <c r="C7859" i="17"/>
  <c r="C7860" i="17"/>
  <c r="C7861" i="17"/>
  <c r="C7862" i="17"/>
  <c r="C7863" i="17"/>
  <c r="C7864" i="17"/>
  <c r="C7865" i="17"/>
  <c r="C7866" i="17"/>
  <c r="C7867" i="17"/>
  <c r="C7868" i="17"/>
  <c r="C7869" i="17"/>
  <c r="C7870" i="17"/>
  <c r="C7871" i="17"/>
  <c r="C7872" i="17"/>
  <c r="C7873" i="17"/>
  <c r="C7874" i="17"/>
  <c r="C7875" i="17"/>
  <c r="C7876" i="17"/>
  <c r="C7877" i="17"/>
  <c r="C7878" i="17"/>
  <c r="C7879" i="17"/>
  <c r="C7880" i="17"/>
  <c r="C7881" i="17"/>
  <c r="C7882" i="17"/>
  <c r="C7883" i="17"/>
  <c r="C7884" i="17"/>
  <c r="C7885" i="17"/>
  <c r="C7886" i="17"/>
  <c r="C7887" i="17"/>
  <c r="C7888" i="17"/>
  <c r="C7889" i="17"/>
  <c r="C7890" i="17"/>
  <c r="C7891" i="17"/>
  <c r="C7892" i="17"/>
  <c r="C7893" i="17"/>
  <c r="C7894" i="17"/>
  <c r="C7895" i="17"/>
  <c r="C7896" i="17"/>
  <c r="C7897" i="17"/>
  <c r="C7898" i="17"/>
  <c r="C7899" i="17"/>
  <c r="C7900" i="17"/>
  <c r="C7901" i="17"/>
  <c r="C7902" i="17"/>
  <c r="C7903" i="17"/>
  <c r="C7904" i="17"/>
  <c r="C7905" i="17"/>
  <c r="C7906" i="17"/>
  <c r="C7907" i="17"/>
  <c r="C7908" i="17"/>
  <c r="C7909" i="17"/>
  <c r="C7910" i="17"/>
  <c r="C7911" i="17"/>
  <c r="C7912" i="17"/>
  <c r="C7913" i="17"/>
  <c r="C7914" i="17"/>
  <c r="C7915" i="17"/>
  <c r="C7916" i="17"/>
  <c r="C7917" i="17"/>
  <c r="C7918" i="17"/>
  <c r="C7919" i="17"/>
  <c r="C7920" i="17"/>
  <c r="C7921" i="17"/>
  <c r="C7922" i="17"/>
  <c r="C7923" i="17"/>
  <c r="C7924" i="17"/>
  <c r="C7925" i="17"/>
  <c r="C7926" i="17"/>
  <c r="C7927" i="17"/>
  <c r="C7928" i="17"/>
  <c r="C7929" i="17"/>
  <c r="C7930" i="17"/>
  <c r="C7931" i="17"/>
  <c r="C7932" i="17"/>
  <c r="C7933" i="17"/>
  <c r="C7934" i="17"/>
  <c r="C7935" i="17"/>
  <c r="C7936" i="17"/>
  <c r="C7937" i="17"/>
  <c r="C7938" i="17"/>
  <c r="C7939" i="17"/>
  <c r="C7940" i="17"/>
  <c r="C7941" i="17"/>
  <c r="C7942" i="17"/>
  <c r="C7943" i="17"/>
  <c r="C7944" i="17"/>
  <c r="C7945" i="17"/>
  <c r="C7946" i="17"/>
  <c r="C7947" i="17"/>
  <c r="C7948" i="17"/>
  <c r="C7949" i="17"/>
  <c r="C7950" i="17"/>
  <c r="C7951" i="17"/>
  <c r="C7952" i="17"/>
  <c r="C7953" i="17"/>
  <c r="C7954" i="17"/>
  <c r="C7955" i="17"/>
  <c r="C7956" i="17"/>
  <c r="C7957" i="17"/>
  <c r="C7958" i="17"/>
  <c r="C7959" i="17"/>
  <c r="C7960" i="17"/>
  <c r="C7961" i="17"/>
  <c r="C7962" i="17"/>
  <c r="C7963" i="17"/>
  <c r="C7964" i="17"/>
  <c r="C7965" i="17"/>
  <c r="C7966" i="17"/>
  <c r="C7967" i="17"/>
  <c r="C7968" i="17"/>
  <c r="C7969" i="17"/>
  <c r="C7970" i="17"/>
  <c r="C7971" i="17"/>
  <c r="C7972" i="17"/>
  <c r="C7973" i="17"/>
  <c r="C7974" i="17"/>
  <c r="C7975" i="17"/>
  <c r="C7976" i="17"/>
  <c r="C7977" i="17"/>
  <c r="C7978" i="17"/>
  <c r="C7979" i="17"/>
  <c r="C7980" i="17"/>
  <c r="C7981" i="17"/>
  <c r="C7982" i="17"/>
  <c r="C7983" i="17"/>
  <c r="C7984" i="17"/>
  <c r="C7985" i="17"/>
  <c r="C7986" i="17"/>
  <c r="C7987" i="17"/>
  <c r="C7988" i="17"/>
  <c r="C7989" i="17"/>
  <c r="C7990" i="17"/>
  <c r="C7991" i="17"/>
  <c r="C7992" i="17"/>
  <c r="C7993" i="17"/>
  <c r="C7994" i="17"/>
  <c r="C7995" i="17"/>
  <c r="C7996" i="17"/>
  <c r="C7997" i="17"/>
  <c r="C7998" i="17"/>
  <c r="C7999" i="17"/>
  <c r="C8000" i="17"/>
  <c r="C8001" i="17"/>
  <c r="C8002" i="17"/>
  <c r="C8003" i="17"/>
  <c r="C8004" i="17"/>
  <c r="C8005" i="17"/>
  <c r="C8006" i="17"/>
  <c r="C8007" i="17"/>
  <c r="C8008" i="17"/>
  <c r="C8009" i="17"/>
  <c r="C8010" i="17"/>
  <c r="C8011" i="17"/>
  <c r="C8012" i="17"/>
  <c r="C8013" i="17"/>
  <c r="C8014" i="17"/>
  <c r="C8015" i="17"/>
  <c r="C8016" i="17"/>
  <c r="C8017" i="17"/>
  <c r="C8018" i="17"/>
  <c r="C8019" i="17"/>
  <c r="C8020" i="17"/>
  <c r="C8021" i="17"/>
  <c r="C8022" i="17"/>
  <c r="C8023" i="17"/>
  <c r="C8024" i="17"/>
  <c r="C8025" i="17"/>
  <c r="C8026" i="17"/>
  <c r="C8027" i="17"/>
  <c r="C8028" i="17"/>
  <c r="C8029" i="17"/>
  <c r="C8030" i="17"/>
  <c r="C8031" i="17"/>
  <c r="C8032" i="17"/>
  <c r="C8033" i="17"/>
  <c r="C8034" i="17"/>
  <c r="C8035" i="17"/>
  <c r="C8036" i="17"/>
  <c r="C8037" i="17"/>
  <c r="C8038" i="17"/>
  <c r="C8039" i="17"/>
  <c r="C8040" i="17"/>
  <c r="C8041" i="17"/>
  <c r="C8042" i="17"/>
  <c r="C8043" i="17"/>
  <c r="C8044" i="17"/>
  <c r="C8045" i="17"/>
  <c r="C8046" i="17"/>
  <c r="C8047" i="17"/>
  <c r="C8048" i="17"/>
  <c r="C8049" i="17"/>
  <c r="C8050" i="17"/>
  <c r="C8051" i="17"/>
  <c r="C8052" i="17"/>
  <c r="C8053" i="17"/>
  <c r="C8054" i="17"/>
  <c r="C8055" i="17"/>
  <c r="C8056" i="17"/>
  <c r="C8057" i="17"/>
  <c r="C8058" i="17"/>
  <c r="C8059" i="17"/>
  <c r="C8060" i="17"/>
  <c r="C8061" i="17"/>
  <c r="C8062" i="17"/>
  <c r="C8063" i="17"/>
  <c r="C8064" i="17"/>
  <c r="C8065" i="17"/>
  <c r="C8066" i="17"/>
  <c r="C8067" i="17"/>
  <c r="C8068" i="17"/>
  <c r="C8069" i="17"/>
  <c r="C8070" i="17"/>
  <c r="C8071" i="17"/>
  <c r="C8072" i="17"/>
  <c r="C8073" i="17"/>
  <c r="C8074" i="17"/>
  <c r="C8075" i="17"/>
  <c r="C8076" i="17"/>
  <c r="C8077" i="17"/>
  <c r="C8078" i="17"/>
  <c r="C8079" i="17"/>
  <c r="C8080" i="17"/>
  <c r="C8081" i="17"/>
  <c r="C8082" i="17"/>
  <c r="C8083" i="17"/>
  <c r="C8084" i="17"/>
  <c r="C8085" i="17"/>
  <c r="C8086" i="17"/>
  <c r="C8087" i="17"/>
  <c r="C8088" i="17"/>
  <c r="C8089" i="17"/>
  <c r="C8090" i="17"/>
  <c r="C8091" i="17"/>
  <c r="C8092" i="17"/>
  <c r="C8093" i="17"/>
  <c r="C8094" i="17"/>
  <c r="C8095" i="17"/>
  <c r="C8096" i="17"/>
  <c r="C8097" i="17"/>
  <c r="C8098" i="17"/>
  <c r="C8099" i="17"/>
  <c r="C8100" i="17"/>
  <c r="C8101" i="17"/>
  <c r="C8102" i="17"/>
  <c r="C8103" i="17"/>
  <c r="C8104" i="17"/>
  <c r="C8105" i="17"/>
  <c r="C8106" i="17"/>
  <c r="C8107" i="17"/>
  <c r="C8108" i="17"/>
  <c r="C8109" i="17"/>
  <c r="C8110" i="17"/>
  <c r="C8111" i="17"/>
  <c r="C8112" i="17"/>
  <c r="C8113" i="17"/>
  <c r="C8114" i="17"/>
  <c r="C8115" i="17"/>
  <c r="C8116" i="17"/>
  <c r="C8117" i="17"/>
  <c r="C8118" i="17"/>
  <c r="C8119" i="17"/>
  <c r="C8120" i="17"/>
  <c r="C8121" i="17"/>
  <c r="C8122" i="17"/>
  <c r="C8123" i="17"/>
  <c r="C8124" i="17"/>
  <c r="C8125" i="17"/>
  <c r="C8126" i="17"/>
  <c r="C8127" i="17"/>
  <c r="C8128" i="17"/>
  <c r="C8129" i="17"/>
  <c r="C8130" i="17"/>
  <c r="C8131" i="17"/>
  <c r="C8132" i="17"/>
  <c r="C8133" i="17"/>
  <c r="C8134" i="17"/>
  <c r="C8135" i="17"/>
  <c r="C8136" i="17"/>
  <c r="C8137" i="17"/>
  <c r="C8138" i="17"/>
  <c r="C8139" i="17"/>
  <c r="C8140" i="17"/>
  <c r="C8141" i="17"/>
  <c r="C8142" i="17"/>
  <c r="C8143" i="17"/>
  <c r="C8144" i="17"/>
  <c r="C8145" i="17"/>
  <c r="C8146" i="17"/>
  <c r="C8147" i="17"/>
  <c r="C8148" i="17"/>
  <c r="C8149" i="17"/>
  <c r="C8150" i="17"/>
  <c r="C8151" i="17"/>
  <c r="C8152" i="17"/>
  <c r="C8153" i="17"/>
  <c r="C8154" i="17"/>
  <c r="C8155" i="17"/>
  <c r="C8156" i="17"/>
  <c r="C8157" i="17"/>
  <c r="C8158" i="17"/>
  <c r="C8159" i="17"/>
  <c r="C8160" i="17"/>
  <c r="C8161" i="17"/>
  <c r="C8162" i="17"/>
  <c r="C8163" i="17"/>
  <c r="C8164" i="17"/>
  <c r="C8165" i="17"/>
  <c r="C8166" i="17"/>
  <c r="C8167" i="17"/>
  <c r="C8168" i="17"/>
  <c r="C8169" i="17"/>
  <c r="C8170" i="17"/>
  <c r="C8171" i="17"/>
  <c r="C8172" i="17"/>
  <c r="C8173" i="17"/>
  <c r="C8174" i="17"/>
  <c r="C8175" i="17"/>
  <c r="C8176" i="17"/>
  <c r="C8177" i="17"/>
  <c r="C8178" i="17"/>
  <c r="C8179" i="17"/>
  <c r="C8180" i="17"/>
  <c r="C8181" i="17"/>
  <c r="C8182" i="17"/>
  <c r="C8183" i="17"/>
  <c r="C8184" i="17"/>
  <c r="C8185" i="17"/>
  <c r="C8186" i="17"/>
  <c r="C8187" i="17"/>
  <c r="C8188" i="17"/>
  <c r="C8189" i="17"/>
  <c r="C8190" i="17"/>
  <c r="C8191" i="17"/>
  <c r="C8192" i="17"/>
  <c r="C8193" i="17"/>
  <c r="C8194" i="17"/>
  <c r="C8195" i="17"/>
  <c r="C8196" i="17"/>
  <c r="C8197" i="17"/>
  <c r="C8198" i="17"/>
  <c r="C8199" i="17"/>
  <c r="C8200" i="17"/>
  <c r="C8201" i="17"/>
  <c r="C8202" i="17"/>
  <c r="C8203" i="17"/>
  <c r="C8204" i="17"/>
  <c r="C8205" i="17"/>
  <c r="C8206" i="17"/>
  <c r="C8207" i="17"/>
  <c r="C8208" i="17"/>
  <c r="C8209" i="17"/>
  <c r="C8210" i="17"/>
  <c r="C8211" i="17"/>
  <c r="C8212" i="17"/>
  <c r="C8213" i="17"/>
  <c r="C8214" i="17"/>
  <c r="C8215" i="17"/>
  <c r="C8216" i="17"/>
  <c r="C8217" i="17"/>
  <c r="C8218" i="17"/>
  <c r="C8219" i="17"/>
  <c r="C8220" i="17"/>
  <c r="C8221" i="17"/>
  <c r="C8222" i="17"/>
  <c r="C8223" i="17"/>
  <c r="C8224" i="17"/>
  <c r="C8225" i="17"/>
  <c r="C8226" i="17"/>
  <c r="C8227" i="17"/>
  <c r="C8228" i="17"/>
  <c r="C8229" i="17"/>
  <c r="C8230" i="17"/>
  <c r="C8231" i="17"/>
  <c r="C8232" i="17"/>
  <c r="C8233" i="17"/>
  <c r="C8234" i="17"/>
  <c r="C8235" i="17"/>
  <c r="C8236" i="17"/>
  <c r="C8237" i="17"/>
  <c r="C8238" i="17"/>
  <c r="C8239" i="17"/>
  <c r="C8240" i="17"/>
  <c r="C8241" i="17"/>
  <c r="C8242" i="17"/>
  <c r="C8243" i="17"/>
  <c r="C8244" i="17"/>
  <c r="C8245" i="17"/>
  <c r="C8246" i="17"/>
  <c r="C8247" i="17"/>
  <c r="C8248" i="17"/>
  <c r="C8249" i="17"/>
  <c r="C8250" i="17"/>
  <c r="C8251" i="17"/>
  <c r="C8252" i="17"/>
  <c r="C8253" i="17"/>
  <c r="C8254" i="17"/>
  <c r="C8255" i="17"/>
  <c r="C8256" i="17"/>
  <c r="C8257" i="17"/>
  <c r="C8258" i="17"/>
  <c r="C8259" i="17"/>
  <c r="C8260" i="17"/>
  <c r="C8261" i="17"/>
  <c r="C8262" i="17"/>
  <c r="C8263" i="17"/>
  <c r="C8264" i="17"/>
  <c r="C8265" i="17"/>
  <c r="C8266" i="17"/>
  <c r="C8267" i="17"/>
  <c r="C8268" i="17"/>
  <c r="C8269" i="17"/>
  <c r="C8270" i="17"/>
  <c r="C8271" i="17"/>
  <c r="C8272" i="17"/>
  <c r="C8273" i="17"/>
  <c r="C8274" i="17"/>
  <c r="C8275" i="17"/>
  <c r="C8276" i="17"/>
  <c r="C8277" i="17"/>
  <c r="C8278" i="17"/>
  <c r="C8279" i="17"/>
  <c r="C8280" i="17"/>
  <c r="C8281" i="17"/>
  <c r="C8282" i="17"/>
  <c r="C8283" i="17"/>
  <c r="C8284" i="17"/>
  <c r="C8285" i="17"/>
  <c r="C8286" i="17"/>
  <c r="C8287" i="17"/>
  <c r="C8288" i="17"/>
  <c r="C8289" i="17"/>
  <c r="C8290" i="17"/>
  <c r="C8291" i="17"/>
  <c r="C8292" i="17"/>
  <c r="C8293" i="17"/>
  <c r="C8294" i="17"/>
  <c r="C8295" i="17"/>
  <c r="C8296" i="17"/>
  <c r="C8297" i="17"/>
  <c r="C8298" i="17"/>
  <c r="C8299" i="17"/>
  <c r="C8300" i="17"/>
  <c r="C8301" i="17"/>
  <c r="C8302" i="17"/>
  <c r="C8303" i="17"/>
  <c r="C8304" i="17"/>
  <c r="C8305" i="17"/>
  <c r="C8306" i="17"/>
  <c r="C8307" i="17"/>
  <c r="C8308" i="17"/>
  <c r="C8309" i="17"/>
  <c r="C8310" i="17"/>
  <c r="C8311" i="17"/>
  <c r="C8312" i="17"/>
  <c r="C8313" i="17"/>
  <c r="C8314" i="17"/>
  <c r="C8315" i="17"/>
  <c r="C8316" i="17"/>
  <c r="C8317" i="17"/>
  <c r="C8318" i="17"/>
  <c r="C8319" i="17"/>
  <c r="C8320" i="17"/>
  <c r="C8321" i="17"/>
  <c r="C8322" i="17"/>
  <c r="C8323" i="17"/>
  <c r="C8324" i="17"/>
  <c r="C8325" i="17"/>
  <c r="C8326" i="17"/>
  <c r="C8327" i="17"/>
  <c r="C8328" i="17"/>
  <c r="C8329" i="17"/>
  <c r="C8330" i="17"/>
  <c r="C8331" i="17"/>
  <c r="C8332" i="17"/>
  <c r="C8333" i="17"/>
  <c r="C8334" i="17"/>
  <c r="C8335" i="17"/>
  <c r="C8336" i="17"/>
  <c r="C8337" i="17"/>
  <c r="C8338" i="17"/>
  <c r="C8339" i="17"/>
  <c r="C8340" i="17"/>
  <c r="C8341" i="17"/>
  <c r="C8342" i="17"/>
  <c r="C8343" i="17"/>
  <c r="C8344" i="17"/>
  <c r="C8345" i="17"/>
  <c r="C8346" i="17"/>
  <c r="C8347" i="17"/>
  <c r="C8348" i="17"/>
  <c r="C8349" i="17"/>
  <c r="C8350" i="17"/>
  <c r="C8351" i="17"/>
  <c r="C8352" i="17"/>
  <c r="C8353" i="17"/>
  <c r="C8354" i="17"/>
  <c r="C8355" i="17"/>
  <c r="C8356" i="17"/>
  <c r="C8357" i="17"/>
  <c r="C8358" i="17"/>
  <c r="C8359" i="17"/>
  <c r="C8360" i="17"/>
  <c r="C8361" i="17"/>
  <c r="C8362" i="17"/>
  <c r="C8363" i="17"/>
  <c r="C8364" i="17"/>
  <c r="C8365" i="17"/>
  <c r="C8366" i="17"/>
  <c r="C8367" i="17"/>
  <c r="C8368" i="17"/>
  <c r="C8369" i="17"/>
  <c r="C8370" i="17"/>
  <c r="C8371" i="17"/>
  <c r="C8372" i="17"/>
  <c r="C8373" i="17"/>
  <c r="C8374" i="17"/>
  <c r="C8375" i="17"/>
  <c r="C8376" i="17"/>
  <c r="C8377" i="17"/>
  <c r="C8378" i="17"/>
  <c r="C8379" i="17"/>
  <c r="C8380" i="17"/>
  <c r="C8381" i="17"/>
  <c r="C8382" i="17"/>
  <c r="C8383" i="17"/>
  <c r="C8384" i="17"/>
  <c r="C8385" i="17"/>
  <c r="C8386" i="17"/>
  <c r="C8387" i="17"/>
  <c r="C8388" i="17"/>
  <c r="C8389" i="17"/>
  <c r="C8390" i="17"/>
  <c r="C8391" i="17"/>
  <c r="C8392" i="17"/>
  <c r="C8393" i="17"/>
  <c r="C8394" i="17"/>
  <c r="C8395" i="17"/>
  <c r="C8396" i="17"/>
  <c r="C8397" i="17"/>
  <c r="C8398" i="17"/>
  <c r="C8399" i="17"/>
  <c r="C8400" i="17"/>
  <c r="C8401" i="17"/>
  <c r="C8402" i="17"/>
  <c r="C8403" i="17"/>
  <c r="C8404" i="17"/>
  <c r="C8405" i="17"/>
  <c r="C8406" i="17"/>
  <c r="C8407" i="17"/>
  <c r="C8408" i="17"/>
  <c r="C8409" i="17"/>
  <c r="C8410" i="17"/>
  <c r="C8411" i="17"/>
  <c r="C8412" i="17"/>
  <c r="C8413" i="17"/>
  <c r="C8414" i="17"/>
  <c r="C8415" i="17"/>
  <c r="C8416" i="17"/>
  <c r="C8417" i="17"/>
  <c r="C8418" i="17"/>
  <c r="C8419" i="17"/>
  <c r="C8420" i="17"/>
  <c r="C8421" i="17"/>
  <c r="C8422" i="17"/>
  <c r="C8423" i="17"/>
  <c r="C8424" i="17"/>
  <c r="C8425" i="17"/>
  <c r="C8426" i="17"/>
  <c r="C8427" i="17"/>
  <c r="C8428" i="17"/>
  <c r="C8429" i="17"/>
  <c r="C8430" i="17"/>
  <c r="C8431" i="17"/>
  <c r="C8432" i="17"/>
  <c r="C8433" i="17"/>
  <c r="C8434" i="17"/>
  <c r="C8435" i="17"/>
  <c r="C8436" i="17"/>
  <c r="C8437" i="17"/>
  <c r="C8438" i="17"/>
  <c r="C8439" i="17"/>
  <c r="C8440" i="17"/>
  <c r="C8441" i="17"/>
  <c r="C8442" i="17"/>
  <c r="C8443" i="17"/>
  <c r="C8444" i="17"/>
  <c r="C8445" i="17"/>
  <c r="C8446" i="17"/>
  <c r="C8447" i="17"/>
  <c r="C8448" i="17"/>
  <c r="C8449" i="17"/>
  <c r="C8450" i="17"/>
  <c r="C8451" i="17"/>
  <c r="C8452" i="17"/>
  <c r="C8453" i="17"/>
  <c r="C8454" i="17"/>
  <c r="C8455" i="17"/>
  <c r="C8456" i="17"/>
  <c r="C8457" i="17"/>
  <c r="C8458" i="17"/>
  <c r="C8459" i="17"/>
  <c r="C8460" i="17"/>
  <c r="C8461" i="17"/>
  <c r="C8462" i="17"/>
  <c r="C8463" i="17"/>
  <c r="C8464" i="17"/>
  <c r="C8465" i="17"/>
  <c r="C8466" i="17"/>
  <c r="C8467" i="17"/>
  <c r="C8468" i="17"/>
  <c r="C8469" i="17"/>
  <c r="C8470" i="17"/>
  <c r="C8471" i="17"/>
  <c r="C8472" i="17"/>
  <c r="C8473" i="17"/>
  <c r="C8474" i="17"/>
  <c r="C8475" i="17"/>
  <c r="C8476" i="17"/>
  <c r="C8477" i="17"/>
  <c r="C8478" i="17"/>
  <c r="C8479" i="17"/>
  <c r="C8480" i="17"/>
  <c r="C8481" i="17"/>
  <c r="C8482" i="17"/>
  <c r="C8483" i="17"/>
  <c r="C8484" i="17"/>
  <c r="C8485" i="17"/>
  <c r="C8486" i="17"/>
  <c r="C8487" i="17"/>
  <c r="C8488" i="17"/>
  <c r="C8489" i="17"/>
  <c r="C8490" i="17"/>
  <c r="C8491" i="17"/>
  <c r="C8492" i="17"/>
  <c r="C8493" i="17"/>
  <c r="C8494" i="17"/>
  <c r="C8495" i="17"/>
  <c r="C8496" i="17"/>
  <c r="C8497" i="17"/>
  <c r="C8498" i="17"/>
  <c r="C8499" i="17"/>
  <c r="C8500" i="17"/>
  <c r="C8501" i="17"/>
  <c r="C8502" i="17"/>
  <c r="C8503" i="17"/>
  <c r="C8504" i="17"/>
  <c r="C8505" i="17"/>
  <c r="C8506" i="17"/>
  <c r="C8507" i="17"/>
  <c r="C8508" i="17"/>
  <c r="C8509" i="17"/>
  <c r="C8510" i="17"/>
  <c r="C8511" i="17"/>
  <c r="C8512" i="17"/>
  <c r="C8513" i="17"/>
  <c r="C8514" i="17"/>
  <c r="C8515" i="17"/>
  <c r="C8516" i="17"/>
  <c r="C8517" i="17"/>
  <c r="C8518" i="17"/>
  <c r="C8519" i="17"/>
  <c r="C8520" i="17"/>
  <c r="C8521" i="17"/>
  <c r="C8522" i="17"/>
  <c r="C8523" i="17"/>
  <c r="C8524" i="17"/>
  <c r="C8525" i="17"/>
  <c r="C8526" i="17"/>
  <c r="C8527" i="17"/>
  <c r="C8528" i="17"/>
  <c r="C8529" i="17"/>
  <c r="C8530" i="17"/>
  <c r="C8531" i="17"/>
  <c r="C8532" i="17"/>
  <c r="C8533" i="17"/>
  <c r="C8534" i="17"/>
  <c r="C8535" i="17"/>
  <c r="C8536" i="17"/>
  <c r="C8537" i="17"/>
  <c r="C8538" i="17"/>
  <c r="C8539" i="17"/>
  <c r="C8540" i="17"/>
  <c r="C8541" i="17"/>
  <c r="C8542" i="17"/>
  <c r="C8543" i="17"/>
  <c r="C8544" i="17"/>
  <c r="C8545" i="17"/>
  <c r="C8546" i="17"/>
  <c r="C8547" i="17"/>
  <c r="C8548" i="17"/>
  <c r="C8549" i="17"/>
  <c r="C8550" i="17"/>
  <c r="C8551" i="17"/>
  <c r="C8552" i="17"/>
  <c r="C8553" i="17"/>
  <c r="C8554" i="17"/>
  <c r="C8555" i="17"/>
  <c r="C8556" i="17"/>
  <c r="C8557" i="17"/>
  <c r="C8558" i="17"/>
  <c r="C8559" i="17"/>
  <c r="C8560" i="17"/>
  <c r="C8561" i="17"/>
  <c r="C8562" i="17"/>
  <c r="C8563" i="17"/>
  <c r="C8564" i="17"/>
  <c r="C8565" i="17"/>
  <c r="C8566" i="17"/>
  <c r="C8567" i="17"/>
  <c r="C8568" i="17"/>
  <c r="C8569" i="17"/>
  <c r="C8570" i="17"/>
  <c r="C8571" i="17"/>
  <c r="C8572" i="17"/>
  <c r="C8573" i="17"/>
  <c r="C8574" i="17"/>
  <c r="C8575" i="17"/>
  <c r="C8576" i="17"/>
  <c r="C8577" i="17"/>
  <c r="C8578" i="17"/>
  <c r="C8579" i="17"/>
  <c r="C8580" i="17"/>
  <c r="C8581" i="17"/>
  <c r="C8582" i="17"/>
  <c r="C8583" i="17"/>
  <c r="C8584" i="17"/>
  <c r="C8585" i="17"/>
  <c r="C8586" i="17"/>
  <c r="C8587" i="17"/>
  <c r="C8588" i="17"/>
  <c r="C8589" i="17"/>
  <c r="C8590" i="17"/>
  <c r="C8591" i="17"/>
  <c r="C8592" i="17"/>
  <c r="C8593" i="17"/>
  <c r="C8594" i="17"/>
  <c r="C8595" i="17"/>
  <c r="C8596" i="17"/>
  <c r="C8597" i="17"/>
  <c r="C8598" i="17"/>
  <c r="C8599" i="17"/>
  <c r="C8600" i="17"/>
  <c r="C8601" i="17"/>
  <c r="C8602" i="17"/>
  <c r="C8603" i="17"/>
  <c r="C8604" i="17"/>
  <c r="C8605" i="17"/>
  <c r="C8606" i="17"/>
  <c r="C8607" i="17"/>
  <c r="C8608" i="17"/>
  <c r="C8609" i="17"/>
  <c r="C8610" i="17"/>
  <c r="C8611" i="17"/>
  <c r="C8612" i="17"/>
  <c r="C8613" i="17"/>
  <c r="C8614" i="17"/>
  <c r="C8615" i="17"/>
  <c r="C8616" i="17"/>
  <c r="C8617" i="17"/>
  <c r="C8618" i="17"/>
  <c r="C8619" i="17"/>
  <c r="C8620" i="17"/>
  <c r="C8621" i="17"/>
  <c r="C8622" i="17"/>
  <c r="C8623" i="17"/>
  <c r="C8624" i="17"/>
  <c r="C8625" i="17"/>
  <c r="C8626" i="17"/>
  <c r="C8627" i="17"/>
  <c r="C8628" i="17"/>
  <c r="C8629" i="17"/>
  <c r="C8630" i="17"/>
  <c r="C8631" i="17"/>
  <c r="C8632" i="17"/>
  <c r="C8633" i="17"/>
  <c r="C8634" i="17"/>
  <c r="C8635" i="17"/>
  <c r="C8636" i="17"/>
  <c r="C8637" i="17"/>
  <c r="C8638" i="17"/>
  <c r="C8639" i="17"/>
  <c r="C8640" i="17"/>
  <c r="C8641" i="17"/>
  <c r="C8642" i="17"/>
  <c r="C8643" i="17"/>
  <c r="C8644" i="17"/>
  <c r="C8645" i="17"/>
  <c r="C8646" i="17"/>
  <c r="C8647" i="17"/>
  <c r="C8648" i="17"/>
  <c r="C8649" i="17"/>
  <c r="C8650" i="17"/>
  <c r="C8651" i="17"/>
  <c r="C8652" i="17"/>
  <c r="C8653" i="17"/>
  <c r="C8654" i="17"/>
  <c r="C8655" i="17"/>
  <c r="C8656" i="17"/>
  <c r="C8657" i="17"/>
  <c r="C8658" i="17"/>
  <c r="C8659" i="17"/>
  <c r="C8660" i="17"/>
  <c r="C8661" i="17"/>
  <c r="C8662" i="17"/>
  <c r="C8663" i="17"/>
  <c r="C8664" i="17"/>
  <c r="C8665" i="17"/>
  <c r="C8666" i="17"/>
  <c r="C8667" i="17"/>
  <c r="C8668" i="17"/>
  <c r="C8669" i="17"/>
  <c r="C8670" i="17"/>
  <c r="C8671" i="17"/>
  <c r="C8672" i="17"/>
  <c r="C8673" i="17"/>
  <c r="C8674" i="17"/>
  <c r="C8675" i="17"/>
  <c r="C8676" i="17"/>
  <c r="C8677" i="17"/>
  <c r="C8678" i="17"/>
  <c r="C8679" i="17"/>
  <c r="C8680" i="17"/>
  <c r="C8681" i="17"/>
  <c r="C8682" i="17"/>
  <c r="C8683" i="17"/>
  <c r="C8684" i="17"/>
  <c r="C8685" i="17"/>
  <c r="C8686" i="17"/>
  <c r="C8687" i="17"/>
  <c r="C8688" i="17"/>
  <c r="C8689" i="17"/>
  <c r="C8690" i="17"/>
  <c r="C8691" i="17"/>
  <c r="C8692" i="17"/>
  <c r="C8693" i="17"/>
  <c r="C8694" i="17"/>
  <c r="C8695" i="17"/>
  <c r="C8696" i="17"/>
  <c r="C8697" i="17"/>
  <c r="C8698" i="17"/>
  <c r="C8699" i="17"/>
  <c r="C8700" i="17"/>
  <c r="C8701" i="17"/>
  <c r="C8702" i="17"/>
  <c r="C8703" i="17"/>
  <c r="C8704" i="17"/>
  <c r="C8705" i="17"/>
  <c r="C8706" i="17"/>
  <c r="C8707" i="17"/>
  <c r="C8708" i="17"/>
  <c r="C8709" i="17"/>
  <c r="C8710" i="17"/>
  <c r="C8711" i="17"/>
  <c r="C8712" i="17"/>
  <c r="C8713" i="17"/>
  <c r="C8714" i="17"/>
  <c r="C8715" i="17"/>
  <c r="C8716" i="17"/>
  <c r="C8717" i="17"/>
  <c r="C8718" i="17"/>
  <c r="C8719" i="17"/>
  <c r="C8720" i="17"/>
  <c r="C8721" i="17"/>
  <c r="C8722" i="17"/>
  <c r="C8723" i="17"/>
  <c r="C8724" i="17"/>
  <c r="C8725" i="17"/>
  <c r="C8726" i="17"/>
  <c r="C8727" i="17"/>
  <c r="C8728" i="17"/>
  <c r="C8729" i="17"/>
  <c r="C8730" i="17"/>
  <c r="C8731" i="17"/>
  <c r="C8732" i="17"/>
  <c r="C8733" i="17"/>
  <c r="C8734" i="17"/>
  <c r="C8735" i="17"/>
  <c r="C8736" i="17"/>
  <c r="C8737" i="17"/>
  <c r="C8738" i="17"/>
  <c r="C8739" i="17"/>
  <c r="C8740" i="17"/>
  <c r="C8741" i="17"/>
  <c r="C8742" i="17"/>
  <c r="C8743" i="17"/>
  <c r="C8744" i="17"/>
  <c r="C8745" i="17"/>
  <c r="C8746" i="17"/>
  <c r="C8747" i="17"/>
  <c r="C8748" i="17"/>
  <c r="C8749" i="17"/>
  <c r="C8750" i="17"/>
  <c r="C8751" i="17"/>
  <c r="C8752" i="17"/>
  <c r="C8753" i="17"/>
  <c r="C8754" i="17"/>
  <c r="C8755" i="17"/>
  <c r="C8756" i="17"/>
  <c r="C8757" i="17"/>
  <c r="C8758" i="17"/>
  <c r="C8759" i="17"/>
  <c r="C8760" i="17"/>
  <c r="C8761" i="17"/>
  <c r="C8762" i="17"/>
  <c r="C8763" i="17"/>
  <c r="C8764" i="17"/>
  <c r="C8765" i="17"/>
  <c r="C8766" i="17"/>
  <c r="C8767" i="17"/>
  <c r="C8768" i="17"/>
  <c r="C8769" i="17"/>
  <c r="C8770" i="17"/>
  <c r="C8771" i="17"/>
  <c r="C8772" i="17"/>
  <c r="C8773" i="17"/>
  <c r="C8774" i="17"/>
  <c r="C8775" i="17"/>
  <c r="C8776" i="17"/>
  <c r="C8777" i="17"/>
  <c r="C8778" i="17"/>
  <c r="C8779" i="17"/>
  <c r="C8780" i="17"/>
  <c r="C8781" i="17"/>
  <c r="C8782" i="17"/>
  <c r="C8783" i="17"/>
  <c r="C8784" i="17"/>
  <c r="C8785" i="17"/>
  <c r="C8786" i="17"/>
  <c r="C8787" i="17"/>
  <c r="C8788" i="17"/>
  <c r="C8789" i="17"/>
  <c r="C8790" i="17"/>
  <c r="C8791" i="17"/>
  <c r="C8792" i="17"/>
  <c r="C8793" i="17"/>
  <c r="C8794" i="17"/>
  <c r="C8795" i="17"/>
  <c r="C8796" i="17"/>
  <c r="C8797" i="17"/>
  <c r="C8798" i="17"/>
  <c r="C8799" i="17"/>
  <c r="C8800" i="17"/>
  <c r="C8801" i="17"/>
  <c r="C8802" i="17"/>
  <c r="C8803" i="17"/>
  <c r="C8804" i="17"/>
  <c r="C8805" i="17"/>
  <c r="C8806" i="17"/>
  <c r="C8807" i="17"/>
  <c r="C8808" i="17"/>
  <c r="C8809" i="17"/>
  <c r="C8810" i="17"/>
  <c r="C8811" i="17"/>
  <c r="C8812" i="17"/>
  <c r="C8813" i="17"/>
  <c r="C8814" i="17"/>
  <c r="C8815" i="17"/>
  <c r="C8816" i="17"/>
  <c r="C8817" i="17"/>
  <c r="C8818" i="17"/>
  <c r="C8819" i="17"/>
  <c r="C8820" i="17"/>
  <c r="C8821" i="17"/>
  <c r="C8822" i="17"/>
  <c r="C8823" i="17"/>
  <c r="C8824" i="17"/>
  <c r="C8825" i="17"/>
  <c r="C8826" i="17"/>
  <c r="C8827" i="17"/>
  <c r="C8828" i="17"/>
  <c r="C8829" i="17"/>
  <c r="C8830" i="17"/>
  <c r="C8831" i="17"/>
  <c r="C8832" i="17"/>
  <c r="C8833" i="17"/>
  <c r="C8834" i="17"/>
  <c r="C8835" i="17"/>
  <c r="C8836" i="17"/>
  <c r="C8837" i="17"/>
  <c r="C8838" i="17"/>
  <c r="C8839" i="17"/>
  <c r="C8840" i="17"/>
  <c r="C8841" i="17"/>
  <c r="C8842" i="17"/>
  <c r="C8843" i="17"/>
  <c r="C8844" i="17"/>
  <c r="C8845" i="17"/>
  <c r="C8846" i="17"/>
  <c r="C8847" i="17"/>
  <c r="C8848" i="17"/>
  <c r="C8849" i="17"/>
  <c r="C8850" i="17"/>
  <c r="C8851" i="17"/>
  <c r="C8852" i="17"/>
  <c r="C8853" i="17"/>
  <c r="C8854" i="17"/>
  <c r="C8855" i="17"/>
  <c r="C8856" i="17"/>
  <c r="C8857" i="17"/>
  <c r="C8858" i="17"/>
  <c r="C8859" i="17"/>
  <c r="C8860" i="17"/>
  <c r="C8861" i="17"/>
  <c r="C8862" i="17"/>
  <c r="C8863" i="17"/>
  <c r="C8864" i="17"/>
  <c r="C8865" i="17"/>
  <c r="C8866" i="17"/>
  <c r="C8867" i="17"/>
  <c r="C8868" i="17"/>
  <c r="C8869" i="17"/>
  <c r="C8870" i="17"/>
  <c r="C8871" i="17"/>
  <c r="C8872" i="17"/>
  <c r="C8873" i="17"/>
  <c r="C8874" i="17"/>
  <c r="C8875" i="17"/>
  <c r="C8876" i="17"/>
  <c r="C8877" i="17"/>
  <c r="C8878" i="17"/>
  <c r="C8879" i="17"/>
  <c r="C8880" i="17"/>
  <c r="C8881" i="17"/>
  <c r="C8882" i="17"/>
  <c r="C8883" i="17"/>
  <c r="C8884" i="17"/>
  <c r="C8885" i="17"/>
  <c r="C8886" i="17"/>
  <c r="C8887" i="17"/>
  <c r="C8888" i="17"/>
  <c r="C8889" i="17"/>
  <c r="C8890" i="17"/>
  <c r="C8891" i="17"/>
  <c r="C8892" i="17"/>
  <c r="C8893" i="17"/>
  <c r="C8894" i="17"/>
  <c r="C8895" i="17"/>
  <c r="C8896" i="17"/>
  <c r="C8897" i="17"/>
  <c r="C8898" i="17"/>
  <c r="C8899" i="17"/>
  <c r="C8900" i="17"/>
  <c r="C8901" i="17"/>
  <c r="C8902" i="17"/>
  <c r="C8903" i="17"/>
  <c r="C8904" i="17"/>
  <c r="C8905" i="17"/>
  <c r="C8906" i="17"/>
  <c r="C8907" i="17"/>
  <c r="C8908" i="17"/>
  <c r="C8909" i="17"/>
  <c r="C8910" i="17"/>
  <c r="C8911" i="17"/>
  <c r="C8912" i="17"/>
  <c r="C8913" i="17"/>
  <c r="C8914" i="17"/>
  <c r="C8915" i="17"/>
  <c r="C8916" i="17"/>
  <c r="C8917" i="17"/>
  <c r="C8918" i="17"/>
  <c r="C8919" i="17"/>
  <c r="C8920" i="17"/>
  <c r="C8921" i="17"/>
  <c r="C8922" i="17"/>
  <c r="C8923" i="17"/>
  <c r="C8924" i="17"/>
  <c r="C8925" i="17"/>
  <c r="C8926" i="17"/>
  <c r="C8927" i="17"/>
  <c r="C8928" i="17"/>
  <c r="C8929" i="17"/>
  <c r="C8930" i="17"/>
  <c r="C8931" i="17"/>
  <c r="C8932" i="17"/>
  <c r="C8933" i="17"/>
  <c r="C8934" i="17"/>
  <c r="C8935" i="17"/>
  <c r="C8936" i="17"/>
  <c r="C8937" i="17"/>
  <c r="C8938" i="17"/>
  <c r="C8939" i="17"/>
  <c r="C8940" i="17"/>
  <c r="C8941" i="17"/>
  <c r="C8942" i="17"/>
  <c r="C8943" i="17"/>
  <c r="C8944" i="17"/>
  <c r="C8945" i="17"/>
  <c r="C8946" i="17"/>
  <c r="C8947" i="17"/>
  <c r="C8948" i="17"/>
  <c r="C8949" i="17"/>
  <c r="C8950" i="17"/>
  <c r="C8951" i="17"/>
  <c r="C8952" i="17"/>
  <c r="C8953" i="17"/>
  <c r="C8954" i="17"/>
  <c r="C8955" i="17"/>
  <c r="C8956" i="17"/>
  <c r="C8957" i="17"/>
  <c r="C8958" i="17"/>
  <c r="C8959" i="17"/>
  <c r="C8960" i="17"/>
  <c r="C8961" i="17"/>
  <c r="C8962" i="17"/>
  <c r="C8963" i="17"/>
  <c r="C8964" i="17"/>
  <c r="C8965" i="17"/>
  <c r="C8966" i="17"/>
  <c r="C8967" i="17"/>
  <c r="C8968" i="17"/>
  <c r="C8969" i="17"/>
  <c r="C8970" i="17"/>
  <c r="C8971" i="17"/>
  <c r="C8972" i="17"/>
  <c r="C8973" i="17"/>
  <c r="C8974" i="17"/>
  <c r="C8975" i="17"/>
  <c r="C8976" i="17"/>
  <c r="C8977" i="17"/>
  <c r="C8978" i="17"/>
  <c r="C8979" i="17"/>
  <c r="C8980" i="17"/>
  <c r="C8981" i="17"/>
  <c r="C8982" i="17"/>
  <c r="C8983" i="17"/>
  <c r="C8984" i="17"/>
  <c r="C8985" i="17"/>
  <c r="C8986" i="17"/>
  <c r="C8987" i="17"/>
  <c r="C8988" i="17"/>
  <c r="C8989" i="17"/>
  <c r="C8990" i="17"/>
  <c r="C8991" i="17"/>
  <c r="C8992" i="17"/>
  <c r="C8993" i="17"/>
  <c r="C8994" i="17"/>
  <c r="C8995" i="17"/>
  <c r="C8996" i="17"/>
  <c r="C8997" i="17"/>
  <c r="C8998" i="17"/>
  <c r="C8999" i="17"/>
  <c r="C9000" i="17"/>
  <c r="C9001" i="17"/>
  <c r="C9002" i="17"/>
  <c r="C9003" i="17"/>
  <c r="C9004" i="17"/>
  <c r="C9005" i="17"/>
  <c r="C9006" i="17"/>
  <c r="C9007" i="17"/>
  <c r="C9008" i="17"/>
  <c r="C9009" i="17"/>
  <c r="C9010" i="17"/>
  <c r="C9011" i="17"/>
  <c r="C9012" i="17"/>
  <c r="C9013" i="17"/>
  <c r="C9014" i="17"/>
  <c r="C9015" i="17"/>
  <c r="C9016" i="17"/>
  <c r="C9017" i="17"/>
  <c r="C9018" i="17"/>
  <c r="C9019" i="17"/>
  <c r="C9020" i="17"/>
  <c r="C9021" i="17"/>
  <c r="C9022" i="17"/>
  <c r="C9023" i="17"/>
  <c r="C9024" i="17"/>
  <c r="C9025" i="17"/>
  <c r="C9026" i="17"/>
  <c r="C9027" i="17"/>
  <c r="C9028" i="17"/>
  <c r="C9029" i="17"/>
  <c r="C9030" i="17"/>
  <c r="C9031" i="17"/>
  <c r="C9032" i="17"/>
  <c r="C9033" i="17"/>
  <c r="C9034" i="17"/>
  <c r="C9035" i="17"/>
  <c r="C9036" i="17"/>
  <c r="C9037" i="17"/>
  <c r="C9038" i="17"/>
  <c r="C9039" i="17"/>
  <c r="C9040" i="17"/>
  <c r="C9041" i="17"/>
  <c r="C9042" i="17"/>
  <c r="C9043" i="17"/>
  <c r="C9044" i="17"/>
  <c r="C9045" i="17"/>
  <c r="C9046" i="17"/>
  <c r="C9047" i="17"/>
  <c r="C9048" i="17"/>
  <c r="C9049" i="17"/>
  <c r="C9050" i="17"/>
  <c r="C9051" i="17"/>
  <c r="C9052" i="17"/>
  <c r="C9053" i="17"/>
  <c r="C9054" i="17"/>
  <c r="C9055" i="17"/>
  <c r="C9056" i="17"/>
  <c r="C9057" i="17"/>
  <c r="C9058" i="17"/>
  <c r="C9059" i="17"/>
  <c r="C9060" i="17"/>
  <c r="C9061" i="17"/>
  <c r="C9062" i="17"/>
  <c r="C9063" i="17"/>
  <c r="C9064" i="17"/>
  <c r="C9065" i="17"/>
  <c r="C9066" i="17"/>
  <c r="C9067" i="17"/>
  <c r="C9068" i="17"/>
  <c r="C9069" i="17"/>
  <c r="C9070" i="17"/>
  <c r="C9071" i="17"/>
  <c r="C9072" i="17"/>
  <c r="C9073" i="17"/>
  <c r="C9074" i="17"/>
  <c r="C9075" i="17"/>
  <c r="C9076" i="17"/>
  <c r="C9077" i="17"/>
  <c r="C9078" i="17"/>
  <c r="C9079" i="17"/>
  <c r="C9080" i="17"/>
  <c r="C9081" i="17"/>
  <c r="C9082" i="17"/>
  <c r="C9083" i="17"/>
  <c r="C9084" i="17"/>
  <c r="C9085" i="17"/>
  <c r="C9086" i="17"/>
  <c r="C9087" i="17"/>
  <c r="C9088" i="17"/>
  <c r="C9089" i="17"/>
  <c r="C9090" i="17"/>
  <c r="C9091" i="17"/>
  <c r="C9092" i="17"/>
  <c r="C9093" i="17"/>
  <c r="C9094" i="17"/>
  <c r="C9095" i="17"/>
  <c r="C9096" i="17"/>
  <c r="C9097" i="17"/>
  <c r="C9098" i="17"/>
  <c r="C9099" i="17"/>
  <c r="C9100" i="17"/>
  <c r="C9101" i="17"/>
  <c r="C9102" i="17"/>
  <c r="C9103" i="17"/>
  <c r="C9104" i="17"/>
  <c r="C9105" i="17"/>
  <c r="C9106" i="17"/>
  <c r="C9107" i="17"/>
  <c r="C9108" i="17"/>
  <c r="C9109" i="17"/>
  <c r="C9110" i="17"/>
  <c r="C9111" i="17"/>
  <c r="C9112" i="17"/>
  <c r="C9113" i="17"/>
  <c r="C9114" i="17"/>
  <c r="C9115" i="17"/>
  <c r="C9116" i="17"/>
  <c r="C9117" i="17"/>
  <c r="C9118" i="17"/>
  <c r="C9119" i="17"/>
  <c r="C9120" i="17"/>
  <c r="C9121" i="17"/>
  <c r="C9122" i="17"/>
  <c r="C9123" i="17"/>
  <c r="C9124" i="17"/>
  <c r="C9125" i="17"/>
  <c r="C9126" i="17"/>
  <c r="C9127" i="17"/>
  <c r="C9128" i="17"/>
  <c r="C9129" i="17"/>
  <c r="C9130" i="17"/>
  <c r="C9131" i="17"/>
  <c r="C9132" i="17"/>
  <c r="C9133" i="17"/>
  <c r="C9134" i="17"/>
  <c r="C9135" i="17"/>
  <c r="C9136" i="17"/>
  <c r="C9137" i="17"/>
  <c r="C9138" i="17"/>
  <c r="C9139" i="17"/>
  <c r="C9140" i="17"/>
  <c r="C9141" i="17"/>
  <c r="C9142" i="17"/>
  <c r="C9143" i="17"/>
  <c r="C9144" i="17"/>
  <c r="C9145" i="17"/>
  <c r="C9146" i="17"/>
  <c r="C9147" i="17"/>
  <c r="C9148" i="17"/>
  <c r="C9149" i="17"/>
  <c r="C9150" i="17"/>
  <c r="C9151" i="17"/>
  <c r="C9152" i="17"/>
  <c r="C9153" i="17"/>
  <c r="C9154" i="17"/>
  <c r="C9155" i="17"/>
  <c r="C9156" i="17"/>
  <c r="C9157" i="17"/>
  <c r="C9158" i="17"/>
  <c r="C9159" i="17"/>
  <c r="C9160" i="17"/>
  <c r="C9161" i="17"/>
  <c r="C9162" i="17"/>
  <c r="C9163" i="17"/>
  <c r="C9164" i="17"/>
  <c r="C9165" i="17"/>
  <c r="C9166" i="17"/>
  <c r="C9167" i="17"/>
  <c r="C9168" i="17"/>
  <c r="C9169" i="17"/>
  <c r="C9170" i="17"/>
  <c r="C9171" i="17"/>
  <c r="C9172" i="17"/>
  <c r="C9173" i="17"/>
  <c r="C9174" i="17"/>
  <c r="C9175" i="17"/>
  <c r="C9176" i="17"/>
  <c r="C9177" i="17"/>
  <c r="C9178" i="17"/>
  <c r="C9179" i="17"/>
  <c r="C9180" i="17"/>
  <c r="C9181" i="17"/>
  <c r="C9182" i="17"/>
  <c r="C9183" i="17"/>
  <c r="C9184" i="17"/>
  <c r="C9185" i="17"/>
  <c r="C9186" i="17"/>
  <c r="C9187" i="17"/>
  <c r="C9188" i="17"/>
  <c r="C9189" i="17"/>
  <c r="C9190" i="17"/>
  <c r="C9191" i="17"/>
  <c r="C9192" i="17"/>
  <c r="C9193" i="17"/>
  <c r="C9194" i="17"/>
  <c r="C9195" i="17"/>
  <c r="C9196" i="17"/>
  <c r="C9197" i="17"/>
  <c r="C9198" i="17"/>
  <c r="C9199" i="17"/>
  <c r="C9200" i="17"/>
  <c r="C9201" i="17"/>
  <c r="C9202" i="17"/>
  <c r="C9203" i="17"/>
  <c r="C9204" i="17"/>
  <c r="C9205" i="17"/>
  <c r="C9206" i="17"/>
  <c r="C9207" i="17"/>
  <c r="C9208" i="17"/>
  <c r="C9209" i="17"/>
  <c r="C9210" i="17"/>
  <c r="C9211" i="17"/>
  <c r="C9212" i="17"/>
  <c r="C9213" i="17"/>
  <c r="C9214" i="17"/>
  <c r="C9215" i="17"/>
  <c r="C9216" i="17"/>
  <c r="C9217" i="17"/>
  <c r="C9218" i="17"/>
  <c r="C9219" i="17"/>
  <c r="C9220" i="17"/>
  <c r="C9221" i="17"/>
  <c r="C9222" i="17"/>
  <c r="C9223" i="17"/>
  <c r="C9224" i="17"/>
  <c r="C9225" i="17"/>
  <c r="C9226" i="17"/>
  <c r="C9227" i="17"/>
  <c r="C9228" i="17"/>
  <c r="C9229" i="17"/>
  <c r="C9230" i="17"/>
  <c r="C9231" i="17"/>
  <c r="C9232" i="17"/>
  <c r="C9233" i="17"/>
  <c r="C9234" i="17"/>
  <c r="C9235" i="17"/>
  <c r="C9236" i="17"/>
  <c r="C9237" i="17"/>
  <c r="C9238" i="17"/>
  <c r="C9239" i="17"/>
  <c r="C9240" i="17"/>
  <c r="C9241" i="17"/>
  <c r="C9242" i="17"/>
  <c r="C9243" i="17"/>
  <c r="C9244" i="17"/>
  <c r="C9245" i="17"/>
  <c r="C9246" i="17"/>
  <c r="C9247" i="17"/>
  <c r="C9248" i="17"/>
  <c r="C9249" i="17"/>
  <c r="C9250" i="17"/>
  <c r="C9251" i="17"/>
  <c r="C9252" i="17"/>
  <c r="C9253" i="17"/>
  <c r="C9254" i="17"/>
  <c r="C9255" i="17"/>
  <c r="C9256" i="17"/>
  <c r="C9257" i="17"/>
  <c r="C9258" i="17"/>
  <c r="C9259" i="17"/>
  <c r="C9260" i="17"/>
  <c r="C9261" i="17"/>
  <c r="C9262" i="17"/>
  <c r="C9263" i="17"/>
  <c r="C9264" i="17"/>
  <c r="C9265" i="17"/>
  <c r="C9266" i="17"/>
  <c r="C9267" i="17"/>
  <c r="C9268" i="17"/>
  <c r="C9269" i="17"/>
  <c r="C9270" i="17"/>
  <c r="C9271" i="17"/>
  <c r="C9272" i="17"/>
  <c r="C9273" i="17"/>
  <c r="C9274" i="17"/>
  <c r="C9275" i="17"/>
  <c r="C9276" i="17"/>
  <c r="C9277" i="17"/>
  <c r="C9278" i="17"/>
  <c r="C9279" i="17"/>
  <c r="C9280" i="17"/>
  <c r="C9281" i="17"/>
  <c r="C9282" i="17"/>
  <c r="C9283" i="17"/>
  <c r="C9284" i="17"/>
  <c r="C9285" i="17"/>
  <c r="C9286" i="17"/>
  <c r="C9287" i="17"/>
  <c r="C9288" i="17"/>
  <c r="C9289" i="17"/>
  <c r="C9290" i="17"/>
  <c r="C9291" i="17"/>
  <c r="C9292" i="17"/>
  <c r="C9293" i="17"/>
  <c r="C9294" i="17"/>
  <c r="C9295" i="17"/>
  <c r="C9296" i="17"/>
  <c r="C9297" i="17"/>
  <c r="C9298" i="17"/>
  <c r="C9299" i="17"/>
  <c r="C9300" i="17"/>
  <c r="C9301" i="17"/>
  <c r="C9302" i="17"/>
  <c r="C9303" i="17"/>
  <c r="C9304" i="17"/>
  <c r="C9305" i="17"/>
  <c r="C9306" i="17"/>
  <c r="C9307" i="17"/>
  <c r="C9308" i="17"/>
  <c r="C9309" i="17"/>
  <c r="C9310" i="17"/>
  <c r="C9311" i="17"/>
  <c r="C9312" i="17"/>
  <c r="C9313" i="17"/>
  <c r="C9314" i="17"/>
  <c r="C9315" i="17"/>
  <c r="C9316" i="17"/>
  <c r="C9317" i="17"/>
  <c r="C9318" i="17"/>
  <c r="C9319" i="17"/>
  <c r="C9320" i="17"/>
  <c r="C9321" i="17"/>
  <c r="C9322" i="17"/>
  <c r="C9323" i="17"/>
  <c r="C9324" i="17"/>
  <c r="C9325" i="17"/>
  <c r="C9326" i="17"/>
  <c r="C9327" i="17"/>
  <c r="C9328" i="17"/>
  <c r="C9329" i="17"/>
  <c r="C9330" i="17"/>
  <c r="C9331" i="17"/>
  <c r="C9332" i="17"/>
  <c r="C9333" i="17"/>
  <c r="C9334" i="17"/>
  <c r="C9335" i="17"/>
  <c r="C9336" i="17"/>
  <c r="C9337" i="17"/>
  <c r="C9338" i="17"/>
  <c r="C9339" i="17"/>
  <c r="C9340" i="17"/>
  <c r="C9341" i="17"/>
  <c r="C9342" i="17"/>
  <c r="C9343" i="17"/>
  <c r="C9344" i="17"/>
  <c r="C9345" i="17"/>
  <c r="C9346" i="17"/>
  <c r="C9347" i="17"/>
  <c r="C9348" i="17"/>
  <c r="C9349" i="17"/>
  <c r="C9350" i="17"/>
  <c r="C9351" i="17"/>
  <c r="C9352" i="17"/>
  <c r="C9353" i="17"/>
  <c r="C9354" i="17"/>
  <c r="C9355" i="17"/>
  <c r="C9356" i="17"/>
  <c r="C9357" i="17"/>
  <c r="C9358" i="17"/>
  <c r="C9359" i="17"/>
  <c r="C9360" i="17"/>
  <c r="C9361" i="17"/>
  <c r="C9362" i="17"/>
  <c r="C9363" i="17"/>
  <c r="C9364" i="17"/>
  <c r="C9365" i="17"/>
  <c r="C9366" i="17"/>
  <c r="C9367" i="17"/>
  <c r="C9368" i="17"/>
  <c r="C9369" i="17"/>
  <c r="C9370" i="17"/>
  <c r="C9371" i="17"/>
  <c r="C9372" i="17"/>
  <c r="C9373" i="17"/>
  <c r="C9374" i="17"/>
  <c r="C9375" i="17"/>
  <c r="C9376" i="17"/>
  <c r="C9377" i="17"/>
  <c r="C9378" i="17"/>
  <c r="C9379" i="17"/>
  <c r="C9380" i="17"/>
  <c r="C9381" i="17"/>
  <c r="C9382" i="17"/>
  <c r="C9383" i="17"/>
  <c r="C9384" i="17"/>
  <c r="C9385" i="17"/>
  <c r="C9386" i="17"/>
  <c r="C9387" i="17"/>
  <c r="C9388" i="17"/>
  <c r="C9389" i="17"/>
  <c r="C9390" i="17"/>
  <c r="C9391" i="17"/>
  <c r="C9392" i="17"/>
  <c r="C9393" i="17"/>
  <c r="C9394" i="17"/>
  <c r="C9395" i="17"/>
  <c r="C9396" i="17"/>
  <c r="C9397" i="17"/>
  <c r="C9398" i="17"/>
  <c r="C9399" i="17"/>
  <c r="C9400" i="17"/>
  <c r="C9401" i="17"/>
  <c r="C9402" i="17"/>
  <c r="C9403" i="17"/>
  <c r="C9404" i="17"/>
  <c r="C9405" i="17"/>
  <c r="C9406" i="17"/>
  <c r="C9407" i="17"/>
  <c r="C9408" i="17"/>
  <c r="C9409" i="17"/>
  <c r="C9410" i="17"/>
  <c r="C9411" i="17"/>
  <c r="C9412" i="17"/>
  <c r="C9413" i="17"/>
  <c r="C9414" i="17"/>
  <c r="C9415" i="17"/>
  <c r="C9416" i="17"/>
  <c r="C9417" i="17"/>
  <c r="C9418" i="17"/>
  <c r="C9419" i="17"/>
  <c r="C9420" i="17"/>
  <c r="C9421" i="17"/>
  <c r="C9422" i="17"/>
  <c r="C9423" i="17"/>
  <c r="C9424" i="17"/>
  <c r="C9425" i="17"/>
  <c r="C9426" i="17"/>
  <c r="C9427" i="17"/>
  <c r="C9428" i="17"/>
  <c r="C9429" i="17"/>
  <c r="C9430" i="17"/>
  <c r="C9431" i="17"/>
  <c r="C9432" i="17"/>
  <c r="C9433" i="17"/>
  <c r="C9434" i="17"/>
  <c r="C9435" i="17"/>
  <c r="C9436" i="17"/>
  <c r="C9437" i="17"/>
  <c r="C9438" i="17"/>
  <c r="C9439" i="17"/>
  <c r="C9440" i="17"/>
  <c r="C9441" i="17"/>
  <c r="C9442" i="17"/>
  <c r="C9443" i="17"/>
  <c r="C9444" i="17"/>
  <c r="C9445" i="17"/>
  <c r="C9446" i="17"/>
  <c r="C9447" i="17"/>
  <c r="C9448" i="17"/>
  <c r="C9449" i="17"/>
  <c r="C9450" i="17"/>
  <c r="C9451" i="17"/>
  <c r="C9452" i="17"/>
  <c r="C9453" i="17"/>
  <c r="C9454" i="17"/>
  <c r="C9455" i="17"/>
  <c r="C9456" i="17"/>
  <c r="C9457" i="17"/>
  <c r="C9458" i="17"/>
  <c r="C9459" i="17"/>
  <c r="C9460" i="17"/>
  <c r="C9461" i="17"/>
  <c r="C9462" i="17"/>
  <c r="C9463" i="17"/>
  <c r="C9464" i="17"/>
  <c r="C9465" i="17"/>
  <c r="C9466" i="17"/>
  <c r="C9467" i="17"/>
  <c r="C9468" i="17"/>
  <c r="C9469" i="17"/>
  <c r="C9470" i="17"/>
  <c r="C9471" i="17"/>
  <c r="C9472" i="17"/>
  <c r="C9473" i="17"/>
  <c r="C9474" i="17"/>
  <c r="C9475" i="17"/>
  <c r="C9476" i="17"/>
  <c r="C9477" i="17"/>
  <c r="C9478" i="17"/>
  <c r="C9479" i="17"/>
  <c r="C9480" i="17"/>
  <c r="C9481" i="17"/>
  <c r="C9482" i="17"/>
  <c r="C9483" i="17"/>
  <c r="C9484" i="17"/>
  <c r="C9485" i="17"/>
  <c r="C9486" i="17"/>
  <c r="C9487" i="17"/>
  <c r="C9488" i="17"/>
  <c r="C9489" i="17"/>
  <c r="C9490" i="17"/>
  <c r="C9491" i="17"/>
  <c r="C9492" i="17"/>
  <c r="C9493" i="17"/>
  <c r="C9494" i="17"/>
  <c r="C9495" i="17"/>
  <c r="C9496" i="17"/>
  <c r="C9497" i="17"/>
  <c r="C9498" i="17"/>
  <c r="C9499" i="17"/>
  <c r="C9500" i="17"/>
  <c r="C9501" i="17"/>
  <c r="C9502" i="17"/>
  <c r="C9503" i="17"/>
  <c r="C9504" i="17"/>
  <c r="C9505" i="17"/>
  <c r="C9506" i="17"/>
  <c r="C9507" i="17"/>
  <c r="C9508" i="17"/>
  <c r="C9509" i="17"/>
  <c r="C9510" i="17"/>
  <c r="C9511" i="17"/>
  <c r="C9512" i="17"/>
  <c r="C9513" i="17"/>
  <c r="C9514" i="17"/>
  <c r="C9515" i="17"/>
  <c r="C9516" i="17"/>
  <c r="C9517" i="17"/>
  <c r="C9518" i="17"/>
  <c r="C9519" i="17"/>
  <c r="C9520" i="17"/>
  <c r="C9521" i="17"/>
  <c r="C9522" i="17"/>
  <c r="C9523" i="17"/>
  <c r="C9524" i="17"/>
  <c r="C9525" i="17"/>
  <c r="C9526" i="17"/>
  <c r="C9527" i="17"/>
  <c r="C9528" i="17"/>
  <c r="C9529" i="17"/>
  <c r="C9530" i="17"/>
  <c r="C9531" i="17"/>
  <c r="C9532" i="17"/>
  <c r="C9533" i="17"/>
  <c r="C9534" i="17"/>
  <c r="C9535" i="17"/>
  <c r="C9536" i="17"/>
  <c r="C9537" i="17"/>
  <c r="C9538" i="17"/>
  <c r="C9539" i="17"/>
  <c r="C9540" i="17"/>
  <c r="C9541" i="17"/>
  <c r="C9542" i="17"/>
  <c r="C9543" i="17"/>
  <c r="C9544" i="17"/>
  <c r="C9545" i="17"/>
  <c r="C9546" i="17"/>
  <c r="C9547" i="17"/>
  <c r="C9548" i="17"/>
  <c r="C9549" i="17"/>
  <c r="C9550" i="17"/>
  <c r="C9551" i="17"/>
  <c r="C9552" i="17"/>
  <c r="C9553" i="17"/>
  <c r="C9554" i="17"/>
  <c r="C9555" i="17"/>
  <c r="C9556" i="17"/>
  <c r="C9557" i="17"/>
  <c r="C9558" i="17"/>
  <c r="C9559" i="17"/>
  <c r="C9560" i="17"/>
  <c r="C9561" i="17"/>
  <c r="C9562" i="17"/>
  <c r="C9563" i="17"/>
  <c r="C9564" i="17"/>
  <c r="C9565" i="17"/>
  <c r="C9566" i="17"/>
  <c r="C9567" i="17"/>
  <c r="C9568" i="17"/>
  <c r="C9569" i="17"/>
  <c r="C9570" i="17"/>
  <c r="C9571" i="17"/>
  <c r="C9572" i="17"/>
  <c r="C9573" i="17"/>
  <c r="C9574" i="17"/>
  <c r="C9575" i="17"/>
  <c r="C9576" i="17"/>
  <c r="C9577" i="17"/>
  <c r="C9578" i="17"/>
  <c r="C9579" i="17"/>
  <c r="C9580" i="17"/>
  <c r="C9581" i="17"/>
  <c r="C9582" i="17"/>
  <c r="C9583" i="17"/>
  <c r="C9584" i="17"/>
  <c r="C9585" i="17"/>
  <c r="C9586" i="17"/>
  <c r="C9587" i="17"/>
  <c r="C9588" i="17"/>
  <c r="C9589" i="17"/>
  <c r="C9590" i="17"/>
  <c r="C9591" i="17"/>
  <c r="C9592" i="17"/>
  <c r="C9593" i="17"/>
  <c r="C9594" i="17"/>
  <c r="C9595" i="17"/>
  <c r="C9596" i="17"/>
  <c r="C9597" i="17"/>
  <c r="C9598" i="17"/>
  <c r="C9599" i="17"/>
  <c r="C9600" i="17"/>
  <c r="C9601" i="17"/>
  <c r="C9602" i="17"/>
  <c r="C9603" i="17"/>
  <c r="C9604" i="17"/>
  <c r="C9605" i="17"/>
  <c r="C9606" i="17"/>
  <c r="C9607" i="17"/>
  <c r="C9608" i="17"/>
  <c r="C9609" i="17"/>
  <c r="C9610" i="17"/>
  <c r="C9611" i="17"/>
  <c r="C9612" i="17"/>
  <c r="C9613" i="17"/>
  <c r="C9614" i="17"/>
  <c r="C9615" i="17"/>
  <c r="C9616" i="17"/>
  <c r="C9617" i="17"/>
  <c r="C9618" i="17"/>
  <c r="C9619" i="17"/>
  <c r="C9620" i="17"/>
  <c r="C9621" i="17"/>
  <c r="C9622" i="17"/>
  <c r="C9623" i="17"/>
  <c r="C9624" i="17"/>
  <c r="C9625" i="17"/>
  <c r="C9626" i="17"/>
  <c r="C9627" i="17"/>
  <c r="C9628" i="17"/>
  <c r="C9629" i="17"/>
  <c r="C9630" i="17"/>
  <c r="C9631" i="17"/>
  <c r="C9632" i="17"/>
  <c r="C9633" i="17"/>
  <c r="C9634" i="17"/>
  <c r="C9635" i="17"/>
  <c r="C9636" i="17"/>
  <c r="C9637" i="17"/>
  <c r="C9638" i="17"/>
  <c r="C9639" i="17"/>
  <c r="C9640" i="17"/>
  <c r="C9641" i="17"/>
  <c r="C9642" i="17"/>
  <c r="C9643" i="17"/>
  <c r="C9644" i="17"/>
  <c r="C9645" i="17"/>
  <c r="C9646" i="17"/>
  <c r="C9647" i="17"/>
  <c r="C9648" i="17"/>
  <c r="C9649" i="17"/>
  <c r="C9650" i="17"/>
  <c r="C9651" i="17"/>
  <c r="C9652" i="17"/>
  <c r="C9653" i="17"/>
  <c r="C9654" i="17"/>
  <c r="C9655" i="17"/>
  <c r="C9656" i="17"/>
  <c r="C9657" i="17"/>
  <c r="C9658" i="17"/>
  <c r="C9659" i="17"/>
  <c r="C9660" i="17"/>
  <c r="C9661" i="17"/>
  <c r="C9662" i="17"/>
  <c r="C9663" i="17"/>
  <c r="C9664" i="17"/>
  <c r="C9665" i="17"/>
  <c r="C9666" i="17"/>
  <c r="C9667" i="17"/>
  <c r="C9668" i="17"/>
  <c r="C9669" i="17"/>
  <c r="C9670" i="17"/>
  <c r="C9671" i="17"/>
  <c r="C9672" i="17"/>
  <c r="C9673" i="17"/>
  <c r="C9674" i="17"/>
  <c r="C9675" i="17"/>
  <c r="C9676" i="17"/>
  <c r="C9677" i="17"/>
  <c r="C9678" i="17"/>
  <c r="C9679" i="17"/>
  <c r="C9680" i="17"/>
  <c r="C9681" i="17"/>
  <c r="C9682" i="17"/>
  <c r="C9683" i="17"/>
  <c r="C9684" i="17"/>
  <c r="C9685" i="17"/>
  <c r="C9686" i="17"/>
  <c r="C9687" i="17"/>
  <c r="C9688" i="17"/>
  <c r="C9689" i="17"/>
  <c r="C9690" i="17"/>
  <c r="C9691" i="17"/>
  <c r="C9692" i="17"/>
  <c r="C9693" i="17"/>
  <c r="C9694" i="17"/>
  <c r="C9695" i="17"/>
  <c r="C9696" i="17"/>
  <c r="C9697" i="17"/>
  <c r="C9698" i="17"/>
  <c r="C9699" i="17"/>
  <c r="C9700" i="17"/>
  <c r="C9701" i="17"/>
  <c r="C9702" i="17"/>
  <c r="C9703" i="17"/>
  <c r="C9704" i="17"/>
  <c r="C9705" i="17"/>
  <c r="C9706" i="17"/>
  <c r="C9707" i="17"/>
  <c r="C9708" i="17"/>
  <c r="C9709" i="17"/>
  <c r="C9710" i="17"/>
  <c r="C9711" i="17"/>
  <c r="C9712" i="17"/>
  <c r="C9713" i="17"/>
  <c r="C9714" i="17"/>
  <c r="C9715" i="17"/>
  <c r="C9716" i="17"/>
  <c r="C9717" i="17"/>
  <c r="C9718" i="17"/>
  <c r="C9719" i="17"/>
  <c r="C9720" i="17"/>
  <c r="C9721" i="17"/>
  <c r="C9722" i="17"/>
  <c r="C9723" i="17"/>
  <c r="C9724" i="17"/>
  <c r="C9725" i="17"/>
  <c r="C9726" i="17"/>
  <c r="C9727" i="17"/>
  <c r="C9728" i="17"/>
  <c r="C9729" i="17"/>
  <c r="C9730" i="17"/>
  <c r="C9731" i="17"/>
  <c r="C9732" i="17"/>
  <c r="C9733" i="17"/>
  <c r="C9734" i="17"/>
  <c r="C9735" i="17"/>
  <c r="C9736" i="17"/>
  <c r="C9737" i="17"/>
  <c r="C9738" i="17"/>
  <c r="C9739" i="17"/>
  <c r="C9740" i="17"/>
  <c r="C9741" i="17"/>
  <c r="C9742" i="17"/>
  <c r="C9743" i="17"/>
  <c r="C9744" i="17"/>
  <c r="C9745" i="17"/>
  <c r="C9746" i="17"/>
  <c r="C9747" i="17"/>
  <c r="C9748" i="17"/>
  <c r="C9749" i="17"/>
  <c r="C9750" i="17"/>
  <c r="C9751" i="17"/>
  <c r="C9752" i="17"/>
  <c r="C9753" i="17"/>
  <c r="C9754" i="17"/>
  <c r="C9755" i="17"/>
  <c r="C9756" i="17"/>
  <c r="C9757" i="17"/>
  <c r="C9758" i="17"/>
  <c r="C9759" i="17"/>
  <c r="C9760" i="17"/>
  <c r="C9761" i="17"/>
  <c r="C9762" i="17"/>
  <c r="C9763" i="17"/>
  <c r="C9764" i="17"/>
  <c r="C9765" i="17"/>
  <c r="C9766" i="17"/>
  <c r="C9767" i="17"/>
  <c r="C9768" i="17"/>
  <c r="C9769" i="17"/>
  <c r="C9770" i="17"/>
  <c r="C9771" i="17"/>
  <c r="C9772" i="17"/>
  <c r="C9773" i="17"/>
  <c r="C9774" i="17"/>
  <c r="C9775" i="17"/>
  <c r="C9776" i="17"/>
  <c r="C9777" i="17"/>
  <c r="C9778" i="17"/>
  <c r="C9779" i="17"/>
  <c r="C9780" i="17"/>
  <c r="C9781" i="17"/>
  <c r="C9782" i="17"/>
  <c r="C9783" i="17"/>
  <c r="C9784" i="17"/>
  <c r="C9785" i="17"/>
  <c r="C9786" i="17"/>
  <c r="C9787" i="17"/>
  <c r="C9788" i="17"/>
  <c r="C9789" i="17"/>
  <c r="C9790" i="17"/>
  <c r="C9791" i="17"/>
  <c r="C9792" i="17"/>
  <c r="C9793" i="17"/>
  <c r="C9794" i="17"/>
  <c r="C9795" i="17"/>
  <c r="C9796" i="17"/>
  <c r="C9797" i="17"/>
  <c r="C9798" i="17"/>
  <c r="C9799" i="17"/>
  <c r="C9800" i="17"/>
  <c r="C9801" i="17"/>
  <c r="C9802" i="17"/>
  <c r="C9803" i="17"/>
  <c r="C9804" i="17"/>
  <c r="C9805" i="17"/>
  <c r="C9806" i="17"/>
  <c r="C9807" i="17"/>
  <c r="C9808" i="17"/>
  <c r="C9809" i="17"/>
  <c r="C9810" i="17"/>
  <c r="C9811" i="17"/>
  <c r="C9812" i="17"/>
  <c r="C9813" i="17"/>
  <c r="C9814" i="17"/>
  <c r="C9815" i="17"/>
  <c r="C9816" i="17"/>
  <c r="C9817" i="17"/>
  <c r="C9818" i="17"/>
  <c r="C9819" i="17"/>
  <c r="C9820" i="17"/>
  <c r="C9821" i="17"/>
  <c r="C9822" i="17"/>
  <c r="C9823" i="17"/>
  <c r="C9824" i="17"/>
  <c r="C9825" i="17"/>
  <c r="C9826" i="17"/>
  <c r="C9827" i="17"/>
  <c r="C9828" i="17"/>
  <c r="C9829" i="17"/>
  <c r="C9830" i="17"/>
  <c r="C9831" i="17"/>
  <c r="C9832" i="17"/>
  <c r="C9833" i="17"/>
  <c r="C9834" i="17"/>
  <c r="C9835" i="17"/>
  <c r="C9836" i="17"/>
  <c r="C9837" i="17"/>
  <c r="C9838" i="17"/>
  <c r="C9839" i="17"/>
  <c r="C9840" i="17"/>
  <c r="C9841" i="17"/>
  <c r="C9842" i="17"/>
  <c r="C9843" i="17"/>
  <c r="C9844" i="17"/>
  <c r="C9845" i="17"/>
  <c r="C9846" i="17"/>
  <c r="C9847" i="17"/>
  <c r="C9848" i="17"/>
  <c r="C9849" i="17"/>
  <c r="C9850" i="17"/>
  <c r="C9851" i="17"/>
  <c r="C9852" i="17"/>
  <c r="C9853" i="17"/>
  <c r="C9854" i="17"/>
  <c r="C9855" i="17"/>
  <c r="C9856" i="17"/>
  <c r="C9857" i="17"/>
  <c r="C9858" i="17"/>
  <c r="C9859" i="17"/>
  <c r="C9860" i="17"/>
  <c r="C9861" i="17"/>
  <c r="C9862" i="17"/>
  <c r="C9863" i="17"/>
  <c r="C9864" i="17"/>
  <c r="C9865" i="17"/>
  <c r="C9866" i="17"/>
  <c r="C9867" i="17"/>
  <c r="C9868" i="17"/>
  <c r="C9869" i="17"/>
  <c r="C9870" i="17"/>
  <c r="C9871" i="17"/>
  <c r="C9872" i="17"/>
  <c r="C9873" i="17"/>
  <c r="C9874" i="17"/>
  <c r="C9875" i="17"/>
  <c r="C9876" i="17"/>
  <c r="C9877" i="17"/>
  <c r="C9878" i="17"/>
  <c r="C9879" i="17"/>
  <c r="C9880" i="17"/>
  <c r="C9881" i="17"/>
  <c r="C9882" i="17"/>
  <c r="C9883" i="17"/>
  <c r="C9884" i="17"/>
  <c r="C9885" i="17"/>
  <c r="C9886" i="17"/>
  <c r="C9887" i="17"/>
  <c r="C9888" i="17"/>
  <c r="C9889" i="17"/>
  <c r="C9890" i="17"/>
  <c r="C9891" i="17"/>
  <c r="C9892" i="17"/>
  <c r="C9893" i="17"/>
  <c r="C9894" i="17"/>
  <c r="C9895" i="17"/>
  <c r="C9896" i="17"/>
  <c r="C9897" i="17"/>
  <c r="C9898" i="17"/>
  <c r="C9899" i="17"/>
  <c r="C9900" i="17"/>
  <c r="C9901" i="17"/>
  <c r="C9902" i="17"/>
  <c r="C9903" i="17"/>
  <c r="C9904" i="17"/>
  <c r="C9905" i="17"/>
  <c r="C9906" i="17"/>
  <c r="C9907" i="17"/>
  <c r="C9908" i="17"/>
  <c r="C9909" i="17"/>
  <c r="C9910" i="17"/>
  <c r="C9911" i="17"/>
  <c r="C9912" i="17"/>
  <c r="C9913" i="17"/>
  <c r="C9914" i="17"/>
  <c r="C9915" i="17"/>
  <c r="C9916" i="17"/>
  <c r="C9917" i="17"/>
  <c r="C9918" i="17"/>
  <c r="C9919" i="17"/>
  <c r="C9920" i="17"/>
  <c r="C9921" i="17"/>
  <c r="C9922" i="17"/>
  <c r="C9923" i="17"/>
  <c r="C9924" i="17"/>
  <c r="C9925" i="17"/>
  <c r="C9926" i="17"/>
  <c r="C9927" i="17"/>
  <c r="C9928" i="17"/>
  <c r="C9929" i="17"/>
  <c r="C9930" i="17"/>
  <c r="C9931" i="17"/>
  <c r="C9932" i="17"/>
  <c r="C9933" i="17"/>
  <c r="C9934" i="17"/>
  <c r="C9935" i="17"/>
  <c r="C9936" i="17"/>
  <c r="C9937" i="17"/>
  <c r="C9938" i="17"/>
  <c r="C9939" i="17"/>
  <c r="C9940" i="17"/>
  <c r="C9941" i="17"/>
  <c r="C9942" i="17"/>
  <c r="C9943" i="17"/>
  <c r="C9944" i="17"/>
  <c r="C9945" i="17"/>
  <c r="C9946" i="17"/>
  <c r="C9947" i="17"/>
  <c r="C9948" i="17"/>
  <c r="C9949" i="17"/>
  <c r="C9950" i="17"/>
  <c r="C9951" i="17"/>
  <c r="C9952" i="17"/>
  <c r="C9953" i="17"/>
  <c r="C9954" i="17"/>
  <c r="C9955" i="17"/>
  <c r="C9956" i="17"/>
  <c r="C9957" i="17"/>
  <c r="C9958" i="17"/>
  <c r="C9959" i="17"/>
  <c r="C9960" i="17"/>
  <c r="C9961" i="17"/>
  <c r="C9962" i="17"/>
  <c r="C9963" i="17"/>
  <c r="C9964" i="17"/>
  <c r="C9965" i="17"/>
  <c r="C9966" i="17"/>
  <c r="C9967" i="17"/>
  <c r="C9968" i="17"/>
  <c r="C9969" i="17"/>
  <c r="C9970" i="17"/>
  <c r="C9971" i="17"/>
  <c r="C9972" i="17"/>
  <c r="C9973" i="17"/>
  <c r="C9974" i="17"/>
  <c r="C9975" i="17"/>
  <c r="C9976" i="17"/>
  <c r="C9977" i="17"/>
  <c r="C9978" i="17"/>
  <c r="C9979" i="17"/>
  <c r="C9980" i="17"/>
  <c r="C9981" i="17"/>
  <c r="C9982" i="17"/>
  <c r="C9983" i="17"/>
  <c r="C9984" i="17"/>
  <c r="C9985" i="17"/>
  <c r="C9986" i="17"/>
  <c r="C9987" i="17"/>
  <c r="C9988" i="17"/>
  <c r="C9989" i="17"/>
  <c r="C9990" i="17"/>
  <c r="C9991" i="17"/>
  <c r="C9992" i="17"/>
  <c r="C9993" i="17"/>
  <c r="C9994" i="17"/>
  <c r="C9995" i="17"/>
  <c r="C9996" i="17"/>
  <c r="C9997" i="17"/>
  <c r="C9998" i="17"/>
  <c r="C9999" i="17"/>
  <c r="C10000" i="17"/>
  <c r="C10001" i="17"/>
  <c r="C10002" i="17"/>
  <c r="C10003" i="17"/>
  <c r="C10004" i="17"/>
  <c r="C10005" i="17"/>
  <c r="C10006" i="17"/>
  <c r="C10007" i="17"/>
  <c r="C10008" i="17"/>
  <c r="C10009" i="17"/>
  <c r="C10010" i="17"/>
  <c r="C10011" i="17"/>
  <c r="C10012" i="17"/>
  <c r="C10013" i="17"/>
  <c r="C10014" i="17"/>
  <c r="C10015" i="17"/>
  <c r="C10016" i="17"/>
  <c r="C10017" i="17"/>
  <c r="C10018" i="17"/>
  <c r="C10019" i="17"/>
  <c r="C10020" i="17"/>
  <c r="C10021" i="17"/>
  <c r="C10022" i="17"/>
  <c r="C10023" i="17"/>
  <c r="C10024" i="17"/>
  <c r="C10025" i="17"/>
  <c r="C10026" i="17"/>
  <c r="C10027" i="17"/>
  <c r="C10028" i="17"/>
  <c r="C10029" i="17"/>
  <c r="C10030" i="17"/>
  <c r="C10031" i="17"/>
  <c r="C10032" i="17"/>
  <c r="C10033" i="17"/>
  <c r="C10034" i="17"/>
  <c r="C10035" i="17"/>
  <c r="C10036" i="17"/>
  <c r="C10037" i="17"/>
  <c r="C10038" i="17"/>
  <c r="C10039" i="17"/>
  <c r="C10040" i="17"/>
  <c r="C10041" i="17"/>
  <c r="C10042" i="17"/>
  <c r="C10043" i="17"/>
  <c r="C10044" i="17"/>
  <c r="C10045" i="17"/>
  <c r="C10046" i="17"/>
  <c r="C10047" i="17"/>
  <c r="C10048" i="17"/>
  <c r="C10049" i="17"/>
  <c r="C10050" i="17"/>
  <c r="C10051" i="17"/>
  <c r="C10052" i="17"/>
  <c r="C10053" i="17"/>
  <c r="C10054" i="17"/>
  <c r="C10055" i="17"/>
  <c r="C10056" i="17"/>
  <c r="C10057" i="17"/>
  <c r="C10058" i="17"/>
  <c r="C10059" i="17"/>
  <c r="C10060" i="17"/>
  <c r="C10061" i="17"/>
  <c r="C10062" i="17"/>
  <c r="C10063" i="17"/>
  <c r="C10064" i="17"/>
  <c r="C10065" i="17"/>
  <c r="C10066" i="17"/>
  <c r="C10067" i="17"/>
  <c r="C10068" i="17"/>
  <c r="C10069" i="17"/>
  <c r="C10070" i="17"/>
  <c r="C10071" i="17"/>
  <c r="C10072" i="17"/>
  <c r="C10073" i="17"/>
  <c r="C10074" i="17"/>
  <c r="C10075" i="17"/>
  <c r="C10076" i="17"/>
  <c r="C10077" i="17"/>
  <c r="C10078" i="17"/>
  <c r="C10079" i="17"/>
  <c r="C10080" i="17"/>
  <c r="C10081" i="17"/>
  <c r="C10082" i="17"/>
  <c r="C10083" i="17"/>
  <c r="C10084" i="17"/>
  <c r="C10085" i="17"/>
  <c r="C10086" i="17"/>
  <c r="C10087" i="17"/>
  <c r="C10088" i="17"/>
  <c r="C10089" i="17"/>
  <c r="C10090" i="17"/>
  <c r="C10091" i="17"/>
  <c r="C10092" i="17"/>
  <c r="C10093" i="17"/>
  <c r="C10094" i="17"/>
  <c r="C10095" i="17"/>
  <c r="C10096" i="17"/>
  <c r="C10097" i="17"/>
  <c r="C10098" i="17"/>
  <c r="C10099" i="17"/>
  <c r="C10100" i="17"/>
  <c r="C10101" i="17"/>
  <c r="C10102" i="17"/>
  <c r="C10103" i="17"/>
  <c r="C10104" i="17"/>
  <c r="C10105" i="17"/>
  <c r="C10106" i="17"/>
  <c r="C10107" i="17"/>
  <c r="C10108" i="17"/>
  <c r="C10109" i="17"/>
  <c r="C10110" i="17"/>
  <c r="C10111" i="17"/>
  <c r="C10112" i="17"/>
  <c r="C10113" i="17"/>
  <c r="C10114" i="17"/>
  <c r="C10115" i="17"/>
  <c r="C10116" i="17"/>
  <c r="C10117" i="17"/>
  <c r="C10118" i="17"/>
  <c r="C10119" i="17"/>
  <c r="C10120" i="17"/>
  <c r="C10121" i="17"/>
  <c r="C10122" i="17"/>
  <c r="C10123" i="17"/>
  <c r="C10124" i="17"/>
  <c r="C10125" i="17"/>
  <c r="C10126" i="17"/>
  <c r="C10127" i="17"/>
  <c r="C10128" i="17"/>
  <c r="C10129" i="17"/>
  <c r="C10130" i="17"/>
  <c r="C10131" i="17"/>
  <c r="C10132" i="17"/>
  <c r="C10133" i="17"/>
  <c r="C10134" i="17"/>
  <c r="C10135" i="17"/>
  <c r="C10136" i="17"/>
  <c r="C10137" i="17"/>
  <c r="C10138" i="17"/>
  <c r="C10139" i="17"/>
  <c r="C10140" i="17"/>
  <c r="C10141" i="17"/>
  <c r="C10142" i="17"/>
  <c r="C10143" i="17"/>
  <c r="C10144" i="17"/>
  <c r="C10145" i="17"/>
  <c r="C10146" i="17"/>
  <c r="C10147" i="17"/>
  <c r="C10148" i="17"/>
  <c r="C10149" i="17"/>
  <c r="C10150" i="17"/>
  <c r="C10151" i="17"/>
  <c r="C10152" i="17"/>
  <c r="C10153" i="17"/>
  <c r="C10154" i="17"/>
  <c r="C10155" i="17"/>
  <c r="C10156" i="17"/>
  <c r="C10157" i="17"/>
  <c r="C10158" i="17"/>
  <c r="C10159" i="17"/>
  <c r="C10160" i="17"/>
  <c r="C10161" i="17"/>
  <c r="C10162" i="17"/>
  <c r="C10163" i="17"/>
  <c r="C10164" i="17"/>
  <c r="C10165" i="17"/>
  <c r="C10166" i="17"/>
  <c r="C10167" i="17"/>
  <c r="C10168" i="17"/>
  <c r="C10169" i="17"/>
  <c r="C10170" i="17"/>
  <c r="C10171" i="17"/>
  <c r="C10172" i="17"/>
  <c r="C10173" i="17"/>
  <c r="C10174" i="17"/>
  <c r="C10175" i="17"/>
  <c r="C10176" i="17"/>
  <c r="C10177" i="17"/>
  <c r="C10178" i="17"/>
  <c r="T4" i="17"/>
  <c r="E50" i="73"/>
  <c r="E49" i="73"/>
  <c r="E48" i="73"/>
  <c r="E47" i="73"/>
  <c r="E46" i="73"/>
  <c r="E45" i="73"/>
  <c r="E44" i="73"/>
  <c r="E43" i="73"/>
  <c r="E42" i="73"/>
  <c r="E41" i="73"/>
  <c r="E40" i="73"/>
  <c r="E39" i="73"/>
  <c r="E38" i="73"/>
  <c r="E37" i="73"/>
  <c r="E36" i="73"/>
  <c r="E35" i="73"/>
  <c r="D9" i="73"/>
  <c r="E8" i="73"/>
  <c r="E2" i="73"/>
  <c r="F2" i="73"/>
  <c r="E6" i="73"/>
  <c r="E3" i="73"/>
  <c r="E7" i="73"/>
  <c r="E5" i="73"/>
  <c r="E4" i="73"/>
  <c r="P6" i="52"/>
  <c r="F3" i="73"/>
  <c r="F4" i="73"/>
  <c r="F5" i="73"/>
  <c r="F6" i="73"/>
  <c r="F7" i="73"/>
  <c r="F8" i="73"/>
  <c r="O6" i="52"/>
  <c r="N6" i="52"/>
  <c r="D705" i="17"/>
  <c r="D706" i="17"/>
  <c r="D647" i="17"/>
  <c r="D648" i="17"/>
  <c r="D649" i="17"/>
  <c r="D650" i="17"/>
  <c r="D651" i="17"/>
  <c r="D652" i="17"/>
  <c r="K6" i="52"/>
  <c r="L6" i="52"/>
  <c r="M6" i="52"/>
  <c r="I6" i="52"/>
  <c r="J6" i="52"/>
  <c r="D676" i="17"/>
  <c r="D677" i="17"/>
  <c r="D291" i="17"/>
  <c r="D290" i="17"/>
  <c r="D292" i="17"/>
  <c r="A25" i="17"/>
  <c r="D25" i="17"/>
  <c r="D704" i="17"/>
  <c r="D288" i="17"/>
  <c r="D289" i="17"/>
  <c r="D293" i="17"/>
  <c r="D294" i="17"/>
  <c r="D285" i="17"/>
  <c r="D286" i="17"/>
  <c r="D287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C8" i="17"/>
  <c r="B8" i="17"/>
  <c r="C6" i="17"/>
  <c r="B6" i="17"/>
  <c r="C5" i="17"/>
  <c r="B5" i="17"/>
  <c r="C4" i="17"/>
  <c r="B4" i="17"/>
  <c r="Q8" i="52"/>
  <c r="P8" i="52"/>
  <c r="O8" i="52"/>
  <c r="N8" i="52"/>
  <c r="M8" i="52"/>
  <c r="L8" i="52"/>
  <c r="K8" i="52"/>
  <c r="J8" i="52"/>
  <c r="I8" i="52"/>
  <c r="H8" i="52"/>
  <c r="G8" i="52"/>
  <c r="F6" i="52"/>
  <c r="D6" i="52"/>
  <c r="AC1860" i="17"/>
  <c r="L6" i="48"/>
  <c r="AD2019" i="17"/>
  <c r="AD2020" i="17"/>
  <c r="AD2021" i="17"/>
  <c r="AD2011" i="17"/>
  <c r="AD2012" i="17"/>
  <c r="AD2013" i="17"/>
  <c r="AD2014" i="17"/>
  <c r="AD2015" i="17"/>
  <c r="AD2016" i="17"/>
  <c r="AD2017" i="17"/>
  <c r="AD2018" i="17"/>
  <c r="AD2002" i="17"/>
  <c r="AD2003" i="17"/>
  <c r="AD2004" i="17"/>
  <c r="AD2005" i="17"/>
  <c r="AD2006" i="17"/>
  <c r="AD2007" i="17"/>
  <c r="AD2008" i="17"/>
  <c r="AD2009" i="17"/>
  <c r="AD2010" i="17"/>
  <c r="AD1987" i="17"/>
  <c r="AD1988" i="17"/>
  <c r="AD1989" i="17"/>
  <c r="AD1990" i="17"/>
  <c r="AD1991" i="17"/>
  <c r="AD1992" i="17"/>
  <c r="AD1993" i="17"/>
  <c r="AD1994" i="17"/>
  <c r="AD1995" i="17"/>
  <c r="AD1996" i="17"/>
  <c r="AD1997" i="17"/>
  <c r="AD1998" i="17"/>
  <c r="AD1999" i="17"/>
  <c r="AD2000" i="17"/>
  <c r="AD2001" i="17"/>
  <c r="AD1949" i="17"/>
  <c r="AD1950" i="17"/>
  <c r="AD1951" i="17"/>
  <c r="AD1952" i="17"/>
  <c r="AD1953" i="17"/>
  <c r="AD1954" i="17"/>
  <c r="AD1955" i="17"/>
  <c r="AD1956" i="17"/>
  <c r="AD1957" i="17"/>
  <c r="AD1958" i="17"/>
  <c r="AD1959" i="17"/>
  <c r="AD1960" i="17"/>
  <c r="AD1961" i="17"/>
  <c r="AD1962" i="17"/>
  <c r="AD1963" i="17"/>
  <c r="AD1964" i="17"/>
  <c r="AD1965" i="17"/>
  <c r="AD1966" i="17"/>
  <c r="AD1967" i="17"/>
  <c r="AD1968" i="17"/>
  <c r="AD1969" i="17"/>
  <c r="AD1970" i="17"/>
  <c r="AD1971" i="17"/>
  <c r="AD1972" i="17"/>
  <c r="AD1973" i="17"/>
  <c r="AD1974" i="17"/>
  <c r="AD1975" i="17"/>
  <c r="AD1976" i="17"/>
  <c r="AD1977" i="17"/>
  <c r="AD1978" i="17"/>
  <c r="AD1979" i="17"/>
  <c r="AD1980" i="17"/>
  <c r="AD1981" i="17"/>
  <c r="AD1982" i="17"/>
  <c r="AD1983" i="17"/>
  <c r="AD1984" i="17"/>
  <c r="AD1985" i="17"/>
  <c r="AD1986" i="17"/>
  <c r="AD1932" i="17"/>
  <c r="AD1933" i="17"/>
  <c r="AD1934" i="17"/>
  <c r="AD1935" i="17"/>
  <c r="AD1936" i="17"/>
  <c r="AD1937" i="17"/>
  <c r="AD1938" i="17"/>
  <c r="AD1939" i="17"/>
  <c r="AD1940" i="17"/>
  <c r="AD1941" i="17"/>
  <c r="AD1942" i="17"/>
  <c r="AD1943" i="17"/>
  <c r="AD1944" i="17"/>
  <c r="AD1945" i="17"/>
  <c r="AD1946" i="17"/>
  <c r="AD1947" i="17"/>
  <c r="AD1948" i="17"/>
  <c r="AD1810" i="17"/>
  <c r="AD1815" i="17"/>
  <c r="AD1816" i="17"/>
  <c r="AD1817" i="17"/>
  <c r="AD1818" i="17"/>
  <c r="AD1819" i="17"/>
  <c r="AD1820" i="17"/>
  <c r="AD1821" i="17"/>
  <c r="AD1822" i="17"/>
  <c r="AD1823" i="17"/>
  <c r="AD1825" i="17"/>
  <c r="AD1826" i="17"/>
  <c r="AD1827" i="17"/>
  <c r="AD1831" i="17"/>
  <c r="AD1834" i="17"/>
  <c r="AD1836" i="17"/>
  <c r="AD1837" i="17"/>
  <c r="AD1838" i="17"/>
  <c r="AD1839" i="17"/>
  <c r="AD1840" i="17"/>
  <c r="AD1842" i="17"/>
  <c r="AD1844" i="17"/>
  <c r="AD1846" i="17"/>
  <c r="AD1847" i="17"/>
  <c r="AD1848" i="17"/>
  <c r="AD1849" i="17"/>
  <c r="AD1850" i="17"/>
  <c r="AD1851" i="17"/>
  <c r="AD1854" i="17"/>
  <c r="AD1856" i="17"/>
  <c r="AD1857" i="17"/>
  <c r="AD1858" i="17"/>
  <c r="AD1859" i="17"/>
  <c r="AD1860" i="17"/>
  <c r="AD1861" i="17"/>
  <c r="AD1862" i="17"/>
  <c r="AD1863" i="17"/>
  <c r="AD1864" i="17"/>
  <c r="AD1865" i="17"/>
  <c r="AD1866" i="17"/>
  <c r="AD1867" i="17"/>
  <c r="AD1868" i="17"/>
  <c r="AD1869" i="17"/>
  <c r="AD1870" i="17"/>
  <c r="AD1871" i="17"/>
  <c r="AD1872" i="17"/>
  <c r="AD1873" i="17"/>
  <c r="AD1874" i="17"/>
  <c r="AD1875" i="17"/>
  <c r="AD1876" i="17"/>
  <c r="AD1877" i="17"/>
  <c r="AD1878" i="17"/>
  <c r="AD1879" i="17"/>
  <c r="AD1880" i="17"/>
  <c r="AD1881" i="17"/>
  <c r="AD1882" i="17"/>
  <c r="AD1883" i="17"/>
  <c r="AD1884" i="17"/>
  <c r="AD1885" i="17"/>
  <c r="AD1886" i="17"/>
  <c r="AD1887" i="17"/>
  <c r="AD1888" i="17"/>
  <c r="AD1889" i="17"/>
  <c r="AD1890" i="17"/>
  <c r="AD1891" i="17"/>
  <c r="AD1892" i="17"/>
  <c r="AD1893" i="17"/>
  <c r="AD1894" i="17"/>
  <c r="AD1895" i="17"/>
  <c r="AD1896" i="17"/>
  <c r="AD1897" i="17"/>
  <c r="AD1898" i="17"/>
  <c r="AD1899" i="17"/>
  <c r="AD1900" i="17"/>
  <c r="AD1901" i="17"/>
  <c r="AD1902" i="17"/>
  <c r="AD1903" i="17"/>
  <c r="AD1904" i="17"/>
  <c r="AD1905" i="17"/>
  <c r="AD1906" i="17"/>
  <c r="AD1907" i="17"/>
  <c r="AD1908" i="17"/>
  <c r="AD1909" i="17"/>
  <c r="AD1910" i="17"/>
  <c r="AD1911" i="17"/>
  <c r="AD1912" i="17"/>
  <c r="AD1913" i="17"/>
  <c r="AD1914" i="17"/>
  <c r="AD1915" i="17"/>
  <c r="AD1916" i="17"/>
  <c r="AD1917" i="17"/>
  <c r="AD1918" i="17"/>
  <c r="AD1919" i="17"/>
  <c r="AD1920" i="17"/>
  <c r="AD1921" i="17"/>
  <c r="AD1922" i="17"/>
  <c r="AD1923" i="17"/>
  <c r="AD1924" i="17"/>
  <c r="AD1925" i="17"/>
  <c r="AD1926" i="17"/>
  <c r="AD1927" i="17"/>
  <c r="AD1928" i="17"/>
  <c r="AD1929" i="17"/>
  <c r="AD1930" i="17"/>
  <c r="AD1931" i="17"/>
  <c r="AD1832" i="17"/>
  <c r="AD1852" i="17"/>
  <c r="AD1855" i="17"/>
  <c r="AD1843" i="17"/>
  <c r="AD1833" i="17"/>
  <c r="AD1829" i="17"/>
  <c r="AD1841" i="17"/>
  <c r="AD1835" i="17"/>
  <c r="AD1853" i="17"/>
  <c r="AD1830" i="17"/>
  <c r="AD1828" i="17"/>
  <c r="AD1845" i="17"/>
  <c r="AD1814" i="17"/>
  <c r="AD1824" i="17"/>
  <c r="AD1812" i="17"/>
  <c r="AD1809" i="17"/>
  <c r="AD1811" i="17"/>
  <c r="AD1813" i="17"/>
  <c r="AD1350" i="17"/>
  <c r="AD1351" i="17"/>
  <c r="AD1354" i="17"/>
  <c r="AD1355" i="17"/>
  <c r="AD1356" i="17"/>
  <c r="AD1358" i="17"/>
  <c r="AD1360" i="17"/>
  <c r="AD1361" i="17"/>
  <c r="AD1363" i="17"/>
  <c r="AD1364" i="17"/>
  <c r="AD1366" i="17"/>
  <c r="AD1367" i="17"/>
  <c r="AD1370" i="17"/>
  <c r="AD1372" i="17"/>
  <c r="AD1373" i="17"/>
  <c r="AD1374" i="17"/>
  <c r="AD1375" i="17"/>
  <c r="AD1376" i="17"/>
  <c r="AD1378" i="17"/>
  <c r="AD1380" i="17"/>
  <c r="AD1385" i="17"/>
  <c r="AD1386" i="17"/>
  <c r="AD1387" i="17"/>
  <c r="AD1388" i="17"/>
  <c r="AD1389" i="17"/>
  <c r="AD1390" i="17"/>
  <c r="AD1392" i="17"/>
  <c r="AD1393" i="17"/>
  <c r="AD1396" i="17"/>
  <c r="AD1399" i="17"/>
  <c r="AD1401" i="17"/>
  <c r="AD1402" i="17"/>
  <c r="AD1404" i="17"/>
  <c r="AD1409" i="17"/>
  <c r="AD1411" i="17"/>
  <c r="AD1412" i="17"/>
  <c r="AD1413" i="17"/>
  <c r="AD1414" i="17"/>
  <c r="AD1415" i="17"/>
  <c r="AD1418" i="17"/>
  <c r="AD1419" i="17"/>
  <c r="AD1420" i="17"/>
  <c r="AD1421" i="17"/>
  <c r="AD1422" i="17"/>
  <c r="AD1425" i="17"/>
  <c r="AD1428" i="17"/>
  <c r="AD1430" i="17"/>
  <c r="AD1431" i="17"/>
  <c r="AD1433" i="17"/>
  <c r="AD1434" i="17"/>
  <c r="AD1440" i="17"/>
  <c r="AD1441" i="17"/>
  <c r="AD1442" i="17"/>
  <c r="AD1443" i="17"/>
  <c r="AD1444" i="17"/>
  <c r="AD1447" i="17"/>
  <c r="AD1448" i="17"/>
  <c r="AD1449" i="17"/>
  <c r="AD1450" i="17"/>
  <c r="AD1451" i="17"/>
  <c r="AD1454" i="17"/>
  <c r="AD1457" i="17"/>
  <c r="AD1459" i="17"/>
  <c r="AD1460" i="17"/>
  <c r="AD1462" i="17"/>
  <c r="AD1463" i="17"/>
  <c r="AD1469" i="17"/>
  <c r="AD1470" i="17"/>
  <c r="AD1472" i="17"/>
  <c r="AD1473" i="17"/>
  <c r="AD1476" i="17"/>
  <c r="AD1477" i="17"/>
  <c r="AD1478" i="17"/>
  <c r="AD1479" i="17"/>
  <c r="AD1480" i="17"/>
  <c r="AD1483" i="17"/>
  <c r="AD1486" i="17"/>
  <c r="AD1488" i="17"/>
  <c r="AD1489" i="17"/>
  <c r="AD1492" i="17"/>
  <c r="AD1498" i="17"/>
  <c r="AD1504" i="17"/>
  <c r="AD1505" i="17"/>
  <c r="AD1506" i="17"/>
  <c r="AD1508" i="17"/>
  <c r="AD1512" i="17"/>
  <c r="AD1515" i="17"/>
  <c r="AD1517" i="17"/>
  <c r="AD1518" i="17"/>
  <c r="AD1520" i="17"/>
  <c r="AD1521" i="17"/>
  <c r="AD1525" i="17"/>
  <c r="AD1527" i="17"/>
  <c r="AD1528" i="17"/>
  <c r="AD1529" i="17"/>
  <c r="AD1530" i="17"/>
  <c r="AD1531" i="17"/>
  <c r="AD1534" i="17"/>
  <c r="AD1535" i="17"/>
  <c r="AD1536" i="17"/>
  <c r="AD1537" i="17"/>
  <c r="AD1541" i="17"/>
  <c r="AD1544" i="17"/>
  <c r="AD1549" i="17"/>
  <c r="AD1550" i="17"/>
  <c r="AD1554" i="17"/>
  <c r="AD1556" i="17"/>
  <c r="AD1557" i="17"/>
  <c r="AD1558" i="17"/>
  <c r="AD1559" i="17"/>
  <c r="AD1560" i="17"/>
  <c r="AD1561" i="17"/>
  <c r="AD1563" i="17"/>
  <c r="AD1565" i="17"/>
  <c r="AD1566" i="17"/>
  <c r="AD1570" i="17"/>
  <c r="AD1573" i="17"/>
  <c r="AD1575" i="17"/>
  <c r="AD1576" i="17"/>
  <c r="AD1578" i="17"/>
  <c r="AD1581" i="17"/>
  <c r="AD1583" i="17"/>
  <c r="AD1585" i="17"/>
  <c r="AD1586" i="17"/>
  <c r="AD1587" i="17"/>
  <c r="AD1588" i="17"/>
  <c r="AD1589" i="17"/>
  <c r="AD1590" i="17"/>
  <c r="AD1592" i="17"/>
  <c r="AD1593" i="17"/>
  <c r="AD1595" i="17"/>
  <c r="AD1602" i="17"/>
  <c r="AD1604" i="17"/>
  <c r="AD1605" i="17"/>
  <c r="AD1607" i="17"/>
  <c r="AD1610" i="17"/>
  <c r="AD1612" i="17"/>
  <c r="AD1614" i="17"/>
  <c r="AD1615" i="17"/>
  <c r="AD1616" i="17"/>
  <c r="AD1617" i="17"/>
  <c r="AD1618" i="17"/>
  <c r="AD1619" i="17"/>
  <c r="AD1621" i="17"/>
  <c r="AD1622" i="17"/>
  <c r="AD1623" i="17"/>
  <c r="AD1624" i="17"/>
  <c r="AD1625" i="17"/>
  <c r="AD1626" i="17"/>
  <c r="AD1627" i="17"/>
  <c r="AD1628" i="17"/>
  <c r="AD1629" i="17"/>
  <c r="AD1630" i="17"/>
  <c r="AD1631" i="17"/>
  <c r="AD1632" i="17"/>
  <c r="AD1633" i="17"/>
  <c r="AD1634" i="17"/>
  <c r="AD1635" i="17"/>
  <c r="AD1636" i="17"/>
  <c r="AD1637" i="17"/>
  <c r="AD1638" i="17"/>
  <c r="AD1639" i="17"/>
  <c r="AD1640" i="17"/>
  <c r="AD1641" i="17"/>
  <c r="AD1642" i="17"/>
  <c r="AD1643" i="17"/>
  <c r="AD1644" i="17"/>
  <c r="AD1645" i="17"/>
  <c r="AD1646" i="17"/>
  <c r="AD1647" i="17"/>
  <c r="AD1648" i="17"/>
  <c r="AD1649" i="17"/>
  <c r="AD1650" i="17"/>
  <c r="AD1651" i="17"/>
  <c r="AD1652" i="17"/>
  <c r="AD1653" i="17"/>
  <c r="AD1654" i="17"/>
  <c r="AD1655" i="17"/>
  <c r="AD1656" i="17"/>
  <c r="AD1657" i="17"/>
  <c r="AD1658" i="17"/>
  <c r="AD1659" i="17"/>
  <c r="AD1660" i="17"/>
  <c r="AD1661" i="17"/>
  <c r="AD1662" i="17"/>
  <c r="AD1663" i="17"/>
  <c r="AD1664" i="17"/>
  <c r="AD1665" i="17"/>
  <c r="AD1666" i="17"/>
  <c r="AD1667" i="17"/>
  <c r="AD1668" i="17"/>
  <c r="AD1669" i="17"/>
  <c r="AD1670" i="17"/>
  <c r="AD1671" i="17"/>
  <c r="AD1672" i="17"/>
  <c r="AD1673" i="17"/>
  <c r="AD1674" i="17"/>
  <c r="AD1675" i="17"/>
  <c r="AD1676" i="17"/>
  <c r="AD1677" i="17"/>
  <c r="AD1678" i="17"/>
  <c r="AD1679" i="17"/>
  <c r="AD1680" i="17"/>
  <c r="AD1681" i="17"/>
  <c r="AD1682" i="17"/>
  <c r="AD1683" i="17"/>
  <c r="AD1684" i="17"/>
  <c r="AD1685" i="17"/>
  <c r="AD1686" i="17"/>
  <c r="AD1687" i="17"/>
  <c r="AD1688" i="17"/>
  <c r="AD1689" i="17"/>
  <c r="AD1690" i="17"/>
  <c r="AD1691" i="17"/>
  <c r="AD1692" i="17"/>
  <c r="AD1693" i="17"/>
  <c r="AD1694" i="17"/>
  <c r="AD1695" i="17"/>
  <c r="AD1696" i="17"/>
  <c r="AD1697" i="17"/>
  <c r="AD1698" i="17"/>
  <c r="AD1699" i="17"/>
  <c r="AD1700" i="17"/>
  <c r="AD1701" i="17"/>
  <c r="AD1702" i="17"/>
  <c r="AD1703" i="17"/>
  <c r="AD1704" i="17"/>
  <c r="AD1705" i="17"/>
  <c r="AD1706" i="17"/>
  <c r="AD1707" i="17"/>
  <c r="AD1708" i="17"/>
  <c r="AD1709" i="17"/>
  <c r="AD1710" i="17"/>
  <c r="AD1711" i="17"/>
  <c r="AD1712" i="17"/>
  <c r="AD1713" i="17"/>
  <c r="AD1714" i="17"/>
  <c r="AD1715" i="17"/>
  <c r="AD1716" i="17"/>
  <c r="AD1717" i="17"/>
  <c r="AD1718" i="17"/>
  <c r="AD1719" i="17"/>
  <c r="AD1720" i="17"/>
  <c r="AD1721" i="17"/>
  <c r="AD1722" i="17"/>
  <c r="AD1723" i="17"/>
  <c r="AD1724" i="17"/>
  <c r="AD1725" i="17"/>
  <c r="AD1726" i="17"/>
  <c r="AD1727" i="17"/>
  <c r="AD1728" i="17"/>
  <c r="AD1729" i="17"/>
  <c r="AD1730" i="17"/>
  <c r="AD1731" i="17"/>
  <c r="AD1732" i="17"/>
  <c r="AD1733" i="17"/>
  <c r="AD1734" i="17"/>
  <c r="AD1735" i="17"/>
  <c r="AD1736" i="17"/>
  <c r="AD1737" i="17"/>
  <c r="AD1738" i="17"/>
  <c r="AD1739" i="17"/>
  <c r="AD1740" i="17"/>
  <c r="AD1741" i="17"/>
  <c r="AD1742" i="17"/>
  <c r="AD1743" i="17"/>
  <c r="AD1744" i="17"/>
  <c r="AD1745" i="17"/>
  <c r="AD1746" i="17"/>
  <c r="AD1747" i="17"/>
  <c r="AD1748" i="17"/>
  <c r="AD1749" i="17"/>
  <c r="AD1750" i="17"/>
  <c r="AD1751" i="17"/>
  <c r="AD1752" i="17"/>
  <c r="AD1753" i="17"/>
  <c r="AD1754" i="17"/>
  <c r="AD1755" i="17"/>
  <c r="AD1756" i="17"/>
  <c r="AD1757" i="17"/>
  <c r="AD1758" i="17"/>
  <c r="AD1759" i="17"/>
  <c r="AD1760" i="17"/>
  <c r="AD1761" i="17"/>
  <c r="AD1762" i="17"/>
  <c r="AD1763" i="17"/>
  <c r="AD1764" i="17"/>
  <c r="AD1765" i="17"/>
  <c r="AD1766" i="17"/>
  <c r="AD1767" i="17"/>
  <c r="AD1768" i="17"/>
  <c r="AD1769" i="17"/>
  <c r="AD1770" i="17"/>
  <c r="AD1771" i="17"/>
  <c r="AD1772" i="17"/>
  <c r="AD1773" i="17"/>
  <c r="AD1774" i="17"/>
  <c r="AD1775" i="17"/>
  <c r="AD1776" i="17"/>
  <c r="AD1777" i="17"/>
  <c r="AD1778" i="17"/>
  <c r="AD1779" i="17"/>
  <c r="AD1780" i="17"/>
  <c r="AD1781" i="17"/>
  <c r="AD1782" i="17"/>
  <c r="AD1783" i="17"/>
  <c r="AD1784" i="17"/>
  <c r="AD1785" i="17"/>
  <c r="AD1786" i="17"/>
  <c r="AD1787" i="17"/>
  <c r="AD1788" i="17"/>
  <c r="AD1789" i="17"/>
  <c r="AD1790" i="17"/>
  <c r="AD1791" i="17"/>
  <c r="AD1792" i="17"/>
  <c r="AD1793" i="17"/>
  <c r="AD1794" i="17"/>
  <c r="AD1795" i="17"/>
  <c r="AD1796" i="17"/>
  <c r="AD1797" i="17"/>
  <c r="AD1798" i="17"/>
  <c r="AD1799" i="17"/>
  <c r="AD1800" i="17"/>
  <c r="AD1801" i="17"/>
  <c r="AD1802" i="17"/>
  <c r="AD1803" i="17"/>
  <c r="AD1804" i="17"/>
  <c r="AD1805" i="17"/>
  <c r="AD1806" i="17"/>
  <c r="AD1807" i="17"/>
  <c r="AD1808" i="17"/>
  <c r="AD1606" i="17"/>
  <c r="AD1599" i="17"/>
  <c r="AD1596" i="17"/>
  <c r="AD1597" i="17"/>
  <c r="AD1598" i="17"/>
  <c r="AD1613" i="17"/>
  <c r="AD1608" i="17"/>
  <c r="AD1609" i="17"/>
  <c r="AD1600" i="17"/>
  <c r="AD1603" i="17"/>
  <c r="AD1620" i="17"/>
  <c r="AD1601" i="17"/>
  <c r="AD1611" i="17"/>
  <c r="K6" i="48"/>
  <c r="AD1574" i="17"/>
  <c r="AD1572" i="17"/>
  <c r="AD1567" i="17"/>
  <c r="AD1584" i="17"/>
  <c r="AD1571" i="17"/>
  <c r="AD1591" i="17"/>
  <c r="AD1577" i="17"/>
  <c r="AD1579" i="17"/>
  <c r="AD1582" i="17"/>
  <c r="AD1569" i="17"/>
  <c r="AD1594" i="17"/>
  <c r="AD1568" i="17"/>
  <c r="AD1580" i="17"/>
  <c r="AD1562" i="17"/>
  <c r="AD1553" i="17"/>
  <c r="AD1546" i="17"/>
  <c r="AD1543" i="17"/>
  <c r="AD1564" i="17"/>
  <c r="AD1547" i="17"/>
  <c r="AD1552" i="17"/>
  <c r="AD1545" i="17"/>
  <c r="AD1542" i="17"/>
  <c r="AD1551" i="17"/>
  <c r="AD1555" i="17"/>
  <c r="AD1540" i="17"/>
  <c r="AD1548" i="17"/>
  <c r="AD1539" i="17"/>
  <c r="AD1538" i="17"/>
  <c r="AD1522" i="17"/>
  <c r="AD1533" i="17"/>
  <c r="AD1532" i="17"/>
  <c r="AD1523" i="17"/>
  <c r="AD1519" i="17"/>
  <c r="AD1513" i="17"/>
  <c r="AD1526" i="17"/>
  <c r="AD1511" i="17"/>
  <c r="AD1524" i="17"/>
  <c r="AD1514" i="17"/>
  <c r="AD1516" i="17"/>
  <c r="AD1509" i="17"/>
  <c r="AD1510" i="17"/>
  <c r="AD1495" i="17"/>
  <c r="AD1496" i="17"/>
  <c r="AD1494" i="17"/>
  <c r="AD1503" i="17"/>
  <c r="AD1490" i="17"/>
  <c r="AD1481" i="17"/>
  <c r="AD1484" i="17"/>
  <c r="AD1487" i="17"/>
  <c r="AD1493" i="17"/>
  <c r="AD1485" i="17"/>
  <c r="AD1497" i="17"/>
  <c r="AD1482" i="17"/>
  <c r="AD1491" i="17"/>
  <c r="AD1502" i="17"/>
  <c r="AD1501" i="17"/>
  <c r="AD1500" i="17"/>
  <c r="AD1499" i="17"/>
  <c r="AD1507" i="17"/>
  <c r="AD1467" i="17"/>
  <c r="AD1466" i="17"/>
  <c r="AD1471" i="17"/>
  <c r="AD1465" i="17"/>
  <c r="AD1455" i="17"/>
  <c r="AD1474" i="17"/>
  <c r="AD1461" i="17"/>
  <c r="AD1452" i="17"/>
  <c r="AD1458" i="17"/>
  <c r="AD1456" i="17"/>
  <c r="AD1453" i="17"/>
  <c r="AD1468" i="17"/>
  <c r="AD1475" i="17"/>
  <c r="AD1464" i="17"/>
  <c r="AD1438" i="17"/>
  <c r="AD1437" i="17"/>
  <c r="AD1432" i="17"/>
  <c r="AD1435" i="17"/>
  <c r="AD1445" i="17"/>
  <c r="AD1427" i="17"/>
  <c r="AD1423" i="17"/>
  <c r="AD1424" i="17"/>
  <c r="AD1426" i="17"/>
  <c r="AD1439" i="17"/>
  <c r="AD1446" i="17"/>
  <c r="AD1436" i="17"/>
  <c r="AD1429" i="17"/>
  <c r="AD1403" i="17"/>
  <c r="AD1398" i="17"/>
  <c r="AD1395" i="17"/>
  <c r="AD1416" i="17"/>
  <c r="AD1410" i="17"/>
  <c r="AD1400" i="17"/>
  <c r="AD1417" i="17"/>
  <c r="AD1405" i="17"/>
  <c r="AD1406" i="17"/>
  <c r="AD1408" i="17"/>
  <c r="AD1407" i="17"/>
  <c r="AD1397" i="17"/>
  <c r="AD1394" i="17"/>
  <c r="AD1377" i="17"/>
  <c r="AD1379" i="17"/>
  <c r="AD1369" i="17"/>
  <c r="AD1383" i="17"/>
  <c r="AD1384" i="17"/>
  <c r="AD1391" i="17"/>
  <c r="AD1381" i="17"/>
  <c r="AD1371" i="17"/>
  <c r="AD1382" i="17"/>
  <c r="AD1368" i="17"/>
  <c r="AD1365" i="17"/>
  <c r="AD1357" i="17"/>
  <c r="AD1352" i="17"/>
  <c r="AD1359" i="17"/>
  <c r="AD1353" i="17"/>
  <c r="AD1362" i="17"/>
  <c r="J6" i="48"/>
  <c r="I6" i="48"/>
  <c r="A381" i="17"/>
  <c r="D381" i="17"/>
  <c r="A382" i="17"/>
  <c r="D382" i="17"/>
  <c r="A383" i="17"/>
  <c r="D383" i="17"/>
  <c r="A384" i="17"/>
  <c r="D384" i="17"/>
  <c r="A385" i="17"/>
  <c r="D385" i="17"/>
  <c r="A386" i="17"/>
  <c r="D386" i="17"/>
  <c r="A387" i="17"/>
  <c r="D387" i="17"/>
  <c r="A388" i="17"/>
  <c r="D388" i="17"/>
  <c r="A389" i="17"/>
  <c r="D389" i="17"/>
  <c r="A390" i="17"/>
  <c r="D390" i="17"/>
  <c r="A391" i="17"/>
  <c r="D391" i="17"/>
  <c r="A392" i="17"/>
  <c r="D392" i="17"/>
  <c r="A393" i="17"/>
  <c r="D393" i="17"/>
  <c r="A394" i="17"/>
  <c r="D394" i="17"/>
  <c r="A395" i="17"/>
  <c r="D395" i="17"/>
  <c r="A396" i="17"/>
  <c r="D396" i="17"/>
  <c r="A397" i="17"/>
  <c r="D397" i="17"/>
  <c r="A398" i="17"/>
  <c r="D398" i="17"/>
  <c r="A399" i="17"/>
  <c r="D399" i="17"/>
  <c r="A400" i="17"/>
  <c r="D400" i="17"/>
  <c r="A401" i="17"/>
  <c r="D401" i="17"/>
  <c r="A402" i="17"/>
  <c r="D402" i="17"/>
  <c r="A403" i="17"/>
  <c r="D403" i="17"/>
  <c r="A404" i="17"/>
  <c r="D404" i="17"/>
  <c r="A405" i="17"/>
  <c r="D405" i="17"/>
  <c r="A406" i="17"/>
  <c r="D406" i="17"/>
  <c r="A407" i="17"/>
  <c r="D407" i="17"/>
  <c r="A408" i="17"/>
  <c r="D408" i="17"/>
  <c r="A409" i="17"/>
  <c r="D409" i="17"/>
  <c r="A410" i="17"/>
  <c r="D410" i="17"/>
  <c r="A411" i="17"/>
  <c r="D411" i="17"/>
  <c r="A412" i="17"/>
  <c r="D412" i="17"/>
  <c r="A413" i="17"/>
  <c r="D413" i="17"/>
  <c r="A414" i="17"/>
  <c r="D414" i="17"/>
  <c r="A415" i="17"/>
  <c r="D415" i="17"/>
  <c r="A416" i="17"/>
  <c r="D416" i="17"/>
  <c r="A417" i="17"/>
  <c r="D417" i="17"/>
  <c r="A418" i="17"/>
  <c r="D418" i="17"/>
  <c r="A419" i="17"/>
  <c r="D419" i="17"/>
  <c r="A420" i="17"/>
  <c r="D420" i="17"/>
  <c r="A421" i="17"/>
  <c r="D421" i="17"/>
  <c r="A422" i="17"/>
  <c r="D422" i="17"/>
  <c r="A423" i="17"/>
  <c r="D423" i="17"/>
  <c r="A424" i="17"/>
  <c r="D424" i="17"/>
  <c r="A425" i="17"/>
  <c r="D425" i="17"/>
  <c r="A426" i="17"/>
  <c r="D426" i="17"/>
  <c r="A427" i="17"/>
  <c r="D427" i="17"/>
  <c r="A428" i="17"/>
  <c r="D428" i="17"/>
  <c r="A429" i="17"/>
  <c r="D429" i="17"/>
  <c r="A430" i="17"/>
  <c r="D430" i="17"/>
  <c r="A431" i="17"/>
  <c r="D431" i="17"/>
  <c r="A432" i="17"/>
  <c r="D432" i="17"/>
  <c r="A433" i="17"/>
  <c r="D433" i="17"/>
  <c r="A434" i="17"/>
  <c r="D434" i="17"/>
  <c r="A435" i="17"/>
  <c r="D435" i="17"/>
  <c r="A436" i="17"/>
  <c r="D436" i="17"/>
  <c r="A437" i="17"/>
  <c r="D437" i="17"/>
  <c r="A438" i="17"/>
  <c r="D438" i="17"/>
  <c r="A439" i="17"/>
  <c r="D439" i="17"/>
  <c r="A440" i="17"/>
  <c r="D440" i="17"/>
  <c r="A441" i="17"/>
  <c r="D441" i="17"/>
  <c r="A442" i="17"/>
  <c r="D442" i="17"/>
  <c r="A443" i="17"/>
  <c r="D443" i="17"/>
  <c r="A444" i="17"/>
  <c r="D444" i="17"/>
  <c r="A445" i="17"/>
  <c r="D445" i="17"/>
  <c r="A446" i="17"/>
  <c r="D446" i="17"/>
  <c r="A447" i="17"/>
  <c r="D447" i="17"/>
  <c r="A448" i="17"/>
  <c r="D448" i="17"/>
  <c r="A449" i="17"/>
  <c r="D449" i="17"/>
  <c r="A450" i="17"/>
  <c r="D450" i="17"/>
  <c r="A451" i="17"/>
  <c r="D451" i="17"/>
  <c r="A452" i="17"/>
  <c r="D452" i="17"/>
  <c r="A453" i="17"/>
  <c r="D453" i="17"/>
  <c r="A454" i="17"/>
  <c r="D454" i="17"/>
  <c r="A455" i="17"/>
  <c r="D455" i="17"/>
  <c r="A456" i="17"/>
  <c r="D456" i="17"/>
  <c r="A457" i="17"/>
  <c r="D457" i="17"/>
  <c r="A458" i="17"/>
  <c r="D458" i="17"/>
  <c r="A459" i="17"/>
  <c r="D459" i="17"/>
  <c r="A460" i="17"/>
  <c r="D460" i="17"/>
  <c r="A461" i="17"/>
  <c r="D461" i="17"/>
  <c r="A462" i="17"/>
  <c r="D462" i="17"/>
  <c r="A463" i="17"/>
  <c r="D463" i="17"/>
  <c r="A464" i="17"/>
  <c r="D464" i="17"/>
  <c r="A465" i="17"/>
  <c r="D465" i="17"/>
  <c r="A466" i="17"/>
  <c r="D466" i="17"/>
  <c r="A467" i="17"/>
  <c r="D467" i="17"/>
  <c r="A468" i="17"/>
  <c r="D468" i="17"/>
  <c r="A469" i="17"/>
  <c r="D469" i="17"/>
  <c r="A470" i="17"/>
  <c r="D470" i="17"/>
  <c r="A471" i="17"/>
  <c r="D471" i="17"/>
  <c r="A472" i="17"/>
  <c r="D472" i="17"/>
  <c r="A473" i="17"/>
  <c r="D473" i="17"/>
  <c r="A474" i="17"/>
  <c r="D474" i="17"/>
  <c r="A475" i="17"/>
  <c r="D475" i="17"/>
  <c r="A476" i="17"/>
  <c r="D476" i="17"/>
  <c r="A477" i="17"/>
  <c r="D477" i="17"/>
  <c r="A478" i="17"/>
  <c r="D478" i="17"/>
  <c r="A479" i="17"/>
  <c r="D479" i="17"/>
  <c r="A480" i="17"/>
  <c r="D480" i="17"/>
  <c r="A481" i="17"/>
  <c r="D481" i="17"/>
  <c r="A482" i="17"/>
  <c r="D482" i="17"/>
  <c r="A483" i="17"/>
  <c r="D483" i="17"/>
  <c r="A484" i="17"/>
  <c r="D484" i="17"/>
  <c r="A485" i="17"/>
  <c r="D485" i="17"/>
  <c r="A486" i="17"/>
  <c r="D486" i="17"/>
  <c r="A487" i="17"/>
  <c r="D487" i="17"/>
  <c r="A488" i="17"/>
  <c r="D488" i="17"/>
  <c r="A489" i="17"/>
  <c r="D489" i="17"/>
  <c r="A490" i="17"/>
  <c r="D490" i="17"/>
  <c r="A491" i="17"/>
  <c r="D491" i="17"/>
  <c r="A492" i="17"/>
  <c r="D492" i="17"/>
  <c r="A493" i="17"/>
  <c r="D493" i="17"/>
  <c r="A494" i="17"/>
  <c r="D494" i="17"/>
  <c r="A495" i="17"/>
  <c r="D495" i="17"/>
  <c r="A496" i="17"/>
  <c r="D496" i="17"/>
  <c r="A497" i="17"/>
  <c r="D497" i="17"/>
  <c r="A498" i="17"/>
  <c r="D498" i="17"/>
  <c r="A499" i="17"/>
  <c r="D499" i="17"/>
  <c r="A500" i="17"/>
  <c r="D500" i="17"/>
  <c r="A501" i="17"/>
  <c r="D501" i="17"/>
  <c r="A502" i="17"/>
  <c r="D502" i="17"/>
  <c r="A503" i="17"/>
  <c r="D503" i="17"/>
  <c r="A504" i="17"/>
  <c r="D504" i="17"/>
  <c r="A505" i="17"/>
  <c r="D505" i="17"/>
  <c r="A506" i="17"/>
  <c r="D506" i="17"/>
  <c r="A507" i="17"/>
  <c r="D507" i="17"/>
  <c r="A508" i="17"/>
  <c r="D508" i="17"/>
  <c r="A509" i="17"/>
  <c r="D509" i="17"/>
  <c r="A510" i="17"/>
  <c r="D510" i="17"/>
  <c r="A511" i="17"/>
  <c r="D511" i="17"/>
  <c r="A512" i="17"/>
  <c r="D512" i="17"/>
  <c r="A513" i="17"/>
  <c r="D513" i="17"/>
  <c r="A514" i="17"/>
  <c r="D514" i="17"/>
  <c r="A515" i="17"/>
  <c r="D515" i="17"/>
  <c r="A516" i="17"/>
  <c r="D516" i="17"/>
  <c r="A517" i="17"/>
  <c r="D517" i="17"/>
  <c r="A518" i="17"/>
  <c r="D518" i="17"/>
  <c r="A519" i="17"/>
  <c r="D519" i="17"/>
  <c r="A520" i="17"/>
  <c r="D520" i="17"/>
  <c r="A521" i="17"/>
  <c r="D521" i="17"/>
  <c r="A522" i="17"/>
  <c r="D522" i="17"/>
  <c r="A523" i="17"/>
  <c r="D523" i="17"/>
  <c r="A524" i="17"/>
  <c r="D524" i="17"/>
  <c r="A525" i="17"/>
  <c r="D525" i="17"/>
  <c r="A526" i="17"/>
  <c r="D526" i="17"/>
  <c r="A527" i="17"/>
  <c r="D527" i="17"/>
  <c r="A528" i="17"/>
  <c r="D528" i="17"/>
  <c r="A529" i="17"/>
  <c r="D529" i="17"/>
  <c r="A530" i="17"/>
  <c r="D530" i="17"/>
  <c r="A531" i="17"/>
  <c r="D531" i="17"/>
  <c r="A532" i="17"/>
  <c r="D532" i="17"/>
  <c r="A533" i="17"/>
  <c r="D533" i="17"/>
  <c r="A534" i="17"/>
  <c r="D534" i="17"/>
  <c r="A535" i="17"/>
  <c r="D535" i="17"/>
  <c r="A536" i="17"/>
  <c r="D536" i="17"/>
  <c r="A537" i="17"/>
  <c r="D537" i="17"/>
  <c r="A538" i="17"/>
  <c r="D538" i="17"/>
  <c r="A539" i="17"/>
  <c r="D539" i="17"/>
  <c r="A540" i="17"/>
  <c r="D540" i="17"/>
  <c r="A541" i="17"/>
  <c r="D541" i="17"/>
  <c r="A542" i="17"/>
  <c r="D542" i="17"/>
  <c r="A543" i="17"/>
  <c r="D543" i="17"/>
  <c r="A544" i="17"/>
  <c r="D544" i="17"/>
  <c r="A545" i="17"/>
  <c r="D545" i="17"/>
  <c r="A546" i="17"/>
  <c r="D546" i="17"/>
  <c r="A547" i="17"/>
  <c r="D547" i="17"/>
  <c r="A548" i="17"/>
  <c r="D548" i="17"/>
  <c r="A549" i="17"/>
  <c r="D549" i="17"/>
  <c r="A550" i="17"/>
  <c r="D550" i="17"/>
  <c r="A551" i="17"/>
  <c r="D551" i="17"/>
  <c r="A552" i="17"/>
  <c r="D552" i="17"/>
  <c r="A553" i="17"/>
  <c r="D553" i="17"/>
  <c r="A554" i="17"/>
  <c r="D554" i="17"/>
  <c r="A555" i="17"/>
  <c r="D555" i="17"/>
  <c r="A556" i="17"/>
  <c r="D556" i="17"/>
  <c r="A557" i="17"/>
  <c r="D557" i="17"/>
  <c r="A558" i="17"/>
  <c r="D558" i="17"/>
  <c r="A559" i="17"/>
  <c r="D559" i="17"/>
  <c r="A560" i="17"/>
  <c r="D560" i="17"/>
  <c r="A561" i="17"/>
  <c r="D561" i="17"/>
  <c r="A562" i="17"/>
  <c r="D562" i="17"/>
  <c r="A563" i="17"/>
  <c r="D563" i="17"/>
  <c r="A564" i="17"/>
  <c r="D564" i="17"/>
  <c r="A565" i="17"/>
  <c r="D565" i="17"/>
  <c r="A566" i="17"/>
  <c r="D566" i="17"/>
  <c r="A567" i="17"/>
  <c r="D567" i="17"/>
  <c r="A568" i="17"/>
  <c r="D568" i="17"/>
  <c r="A569" i="17"/>
  <c r="D569" i="17"/>
  <c r="A570" i="17"/>
  <c r="D570" i="17"/>
  <c r="A571" i="17"/>
  <c r="D571" i="17"/>
  <c r="A572" i="17"/>
  <c r="D572" i="17"/>
  <c r="A573" i="17"/>
  <c r="D573" i="17"/>
  <c r="A574" i="17"/>
  <c r="D574" i="17"/>
  <c r="A575" i="17"/>
  <c r="D575" i="17"/>
  <c r="A576" i="17"/>
  <c r="D576" i="17"/>
  <c r="A577" i="17"/>
  <c r="D577" i="17"/>
  <c r="A578" i="17"/>
  <c r="D578" i="17"/>
  <c r="A579" i="17"/>
  <c r="D579" i="17"/>
  <c r="A580" i="17"/>
  <c r="D580" i="17"/>
  <c r="A581" i="17"/>
  <c r="D581" i="17"/>
  <c r="A582" i="17"/>
  <c r="D582" i="17"/>
  <c r="A583" i="17"/>
  <c r="D583" i="17"/>
  <c r="A584" i="17"/>
  <c r="D584" i="17"/>
  <c r="A585" i="17"/>
  <c r="D585" i="17"/>
  <c r="A586" i="17"/>
  <c r="D586" i="17"/>
  <c r="A587" i="17"/>
  <c r="D587" i="17"/>
  <c r="A588" i="17"/>
  <c r="D588" i="17"/>
  <c r="A589" i="17"/>
  <c r="D589" i="17"/>
  <c r="A590" i="17"/>
  <c r="D590" i="17"/>
  <c r="A591" i="17"/>
  <c r="D591" i="17"/>
  <c r="A592" i="17"/>
  <c r="D592" i="17"/>
  <c r="A593" i="17"/>
  <c r="D593" i="17"/>
  <c r="A594" i="17"/>
  <c r="D594" i="17"/>
  <c r="A595" i="17"/>
  <c r="D595" i="17"/>
  <c r="A596" i="17"/>
  <c r="D596" i="17"/>
  <c r="A597" i="17"/>
  <c r="D597" i="17"/>
  <c r="A598" i="17"/>
  <c r="D598" i="17"/>
  <c r="A599" i="17"/>
  <c r="D599" i="17"/>
  <c r="A600" i="17"/>
  <c r="D600" i="17"/>
  <c r="A601" i="17"/>
  <c r="D601" i="17"/>
  <c r="A602" i="17"/>
  <c r="D602" i="17"/>
  <c r="A603" i="17"/>
  <c r="D603" i="17"/>
  <c r="A604" i="17"/>
  <c r="D604" i="17"/>
  <c r="A605" i="17"/>
  <c r="D605" i="17"/>
  <c r="A606" i="17"/>
  <c r="D606" i="17"/>
  <c r="A607" i="17"/>
  <c r="D607" i="17"/>
  <c r="A608" i="17"/>
  <c r="D608" i="17"/>
  <c r="A609" i="17"/>
  <c r="D609" i="17"/>
  <c r="A610" i="17"/>
  <c r="D610" i="17"/>
  <c r="A611" i="17"/>
  <c r="D611" i="17"/>
  <c r="A612" i="17"/>
  <c r="D612" i="17"/>
  <c r="A613" i="17"/>
  <c r="D613" i="17"/>
  <c r="A614" i="17"/>
  <c r="D614" i="17"/>
  <c r="A615" i="17"/>
  <c r="D615" i="17"/>
  <c r="A616" i="17"/>
  <c r="D616" i="17"/>
  <c r="A617" i="17"/>
  <c r="D617" i="17"/>
  <c r="A618" i="17"/>
  <c r="D618" i="17"/>
  <c r="A619" i="17"/>
  <c r="D619" i="17"/>
  <c r="A620" i="17"/>
  <c r="D620" i="17"/>
  <c r="A621" i="17"/>
  <c r="D621" i="17"/>
  <c r="A622" i="17"/>
  <c r="D622" i="17"/>
  <c r="A623" i="17"/>
  <c r="D623" i="17"/>
  <c r="A624" i="17"/>
  <c r="D624" i="17"/>
  <c r="A625" i="17"/>
  <c r="D625" i="17"/>
  <c r="A626" i="17"/>
  <c r="D626" i="17"/>
  <c r="A627" i="17"/>
  <c r="D627" i="17"/>
  <c r="A628" i="17"/>
  <c r="D628" i="17"/>
  <c r="A629" i="17"/>
  <c r="D629" i="17"/>
  <c r="A630" i="17"/>
  <c r="D630" i="17"/>
  <c r="A631" i="17"/>
  <c r="D631" i="17"/>
  <c r="A632" i="17"/>
  <c r="D632" i="17"/>
  <c r="A633" i="17"/>
  <c r="D633" i="17"/>
  <c r="A634" i="17"/>
  <c r="D634" i="17"/>
  <c r="A635" i="17"/>
  <c r="D635" i="17"/>
  <c r="A636" i="17"/>
  <c r="D636" i="17"/>
  <c r="A637" i="17"/>
  <c r="D637" i="17"/>
  <c r="A638" i="17"/>
  <c r="D638" i="17"/>
  <c r="A639" i="17"/>
  <c r="D639" i="17"/>
  <c r="A640" i="17"/>
  <c r="D640" i="17"/>
  <c r="A641" i="17"/>
  <c r="D641" i="17"/>
  <c r="A642" i="17"/>
  <c r="D642" i="17"/>
  <c r="A643" i="17"/>
  <c r="D643" i="17"/>
  <c r="A644" i="17"/>
  <c r="D644" i="17"/>
  <c r="A645" i="17"/>
  <c r="D645" i="17"/>
  <c r="A646" i="17"/>
  <c r="D646" i="17"/>
  <c r="A647" i="17"/>
  <c r="A648" i="17"/>
  <c r="A649" i="17"/>
  <c r="A650" i="17"/>
  <c r="A651" i="17"/>
  <c r="A652" i="17"/>
  <c r="A653" i="17"/>
  <c r="D653" i="17"/>
  <c r="A654" i="17"/>
  <c r="D654" i="17"/>
  <c r="A655" i="17"/>
  <c r="D655" i="17"/>
  <c r="A656" i="17"/>
  <c r="D656" i="17"/>
  <c r="A657" i="17"/>
  <c r="D657" i="17"/>
  <c r="A658" i="17"/>
  <c r="D658" i="17"/>
  <c r="A659" i="17"/>
  <c r="D659" i="17"/>
  <c r="A660" i="17"/>
  <c r="D660" i="17"/>
  <c r="A661" i="17"/>
  <c r="D661" i="17"/>
  <c r="A662" i="17"/>
  <c r="D662" i="17"/>
  <c r="A663" i="17"/>
  <c r="D663" i="17"/>
  <c r="A664" i="17"/>
  <c r="D664" i="17"/>
  <c r="A665" i="17"/>
  <c r="D665" i="17"/>
  <c r="A666" i="17"/>
  <c r="D666" i="17"/>
  <c r="A667" i="17"/>
  <c r="D667" i="17"/>
  <c r="A668" i="17"/>
  <c r="D668" i="17"/>
  <c r="A669" i="17"/>
  <c r="D669" i="17"/>
  <c r="A670" i="17"/>
  <c r="D670" i="17"/>
  <c r="A671" i="17"/>
  <c r="D671" i="17"/>
  <c r="A672" i="17"/>
  <c r="D672" i="17"/>
  <c r="A673" i="17"/>
  <c r="D673" i="17"/>
  <c r="A674" i="17"/>
  <c r="D674" i="17"/>
  <c r="A675" i="17"/>
  <c r="D675" i="17"/>
  <c r="A676" i="17"/>
  <c r="A677" i="17"/>
  <c r="A678" i="17"/>
  <c r="D678" i="17"/>
  <c r="A679" i="17"/>
  <c r="D679" i="17"/>
  <c r="A680" i="17"/>
  <c r="D680" i="17"/>
  <c r="A681" i="17"/>
  <c r="D681" i="17"/>
  <c r="A682" i="17"/>
  <c r="D682" i="17"/>
  <c r="A683" i="17"/>
  <c r="D683" i="17"/>
  <c r="A684" i="17"/>
  <c r="D684" i="17"/>
  <c r="A685" i="17"/>
  <c r="D685" i="17"/>
  <c r="A686" i="17"/>
  <c r="D686" i="17"/>
  <c r="A687" i="17"/>
  <c r="D687" i="17"/>
  <c r="A688" i="17"/>
  <c r="D688" i="17"/>
  <c r="A689" i="17"/>
  <c r="D689" i="17"/>
  <c r="A690" i="17"/>
  <c r="D690" i="17"/>
  <c r="A691" i="17"/>
  <c r="D691" i="17"/>
  <c r="A692" i="17"/>
  <c r="D692" i="17"/>
  <c r="A693" i="17"/>
  <c r="D693" i="17"/>
  <c r="A694" i="17"/>
  <c r="D694" i="17"/>
  <c r="A695" i="17"/>
  <c r="D695" i="17"/>
  <c r="A696" i="17"/>
  <c r="D696" i="17"/>
  <c r="A697" i="17"/>
  <c r="D697" i="17"/>
  <c r="A698" i="17"/>
  <c r="D698" i="17"/>
  <c r="A699" i="17"/>
  <c r="D699" i="17"/>
  <c r="A700" i="17"/>
  <c r="D700" i="17"/>
  <c r="A701" i="17"/>
  <c r="D701" i="17"/>
  <c r="A702" i="17"/>
  <c r="D702" i="17"/>
  <c r="A703" i="17"/>
  <c r="D703" i="17"/>
  <c r="A704" i="17"/>
  <c r="A705" i="17"/>
  <c r="A706" i="17"/>
  <c r="A707" i="17"/>
  <c r="D707" i="17"/>
  <c r="A708" i="17"/>
  <c r="D708" i="17"/>
  <c r="A709" i="17"/>
  <c r="D709" i="17"/>
  <c r="A710" i="17"/>
  <c r="D710" i="17"/>
  <c r="A711" i="17"/>
  <c r="D711" i="17"/>
  <c r="A712" i="17"/>
  <c r="D712" i="17"/>
  <c r="A713" i="17"/>
  <c r="D713" i="17"/>
  <c r="A714" i="17"/>
  <c r="D714" i="17"/>
  <c r="A715" i="17"/>
  <c r="D715" i="17"/>
  <c r="A716" i="17"/>
  <c r="D716" i="17"/>
  <c r="A717" i="17"/>
  <c r="D717" i="17"/>
  <c r="A718" i="17"/>
  <c r="D718" i="17"/>
  <c r="A719" i="17"/>
  <c r="D719" i="17"/>
  <c r="A720" i="17"/>
  <c r="D720" i="17"/>
  <c r="A721" i="17"/>
  <c r="D721" i="17"/>
  <c r="A722" i="17"/>
  <c r="D722" i="17"/>
  <c r="A723" i="17"/>
  <c r="D723" i="17"/>
  <c r="A724" i="17"/>
  <c r="D724" i="17"/>
  <c r="A725" i="17"/>
  <c r="D725" i="17"/>
  <c r="A726" i="17"/>
  <c r="D726" i="17"/>
  <c r="A727" i="17"/>
  <c r="D727" i="17"/>
  <c r="A728" i="17"/>
  <c r="D728" i="17"/>
  <c r="A729" i="17"/>
  <c r="D729" i="17"/>
  <c r="A730" i="17"/>
  <c r="D730" i="17"/>
  <c r="A731" i="17"/>
  <c r="D731" i="17"/>
  <c r="A732" i="17"/>
  <c r="D732" i="17"/>
  <c r="A733" i="17"/>
  <c r="D733" i="17"/>
  <c r="A734" i="17"/>
  <c r="D734" i="17"/>
  <c r="A735" i="17"/>
  <c r="D735" i="17"/>
  <c r="A736" i="17"/>
  <c r="D736" i="17"/>
  <c r="A737" i="17"/>
  <c r="D737" i="17"/>
  <c r="A738" i="17"/>
  <c r="D738" i="17"/>
  <c r="A739" i="17"/>
  <c r="D739" i="17"/>
  <c r="A740" i="17"/>
  <c r="D740" i="17"/>
  <c r="A741" i="17"/>
  <c r="D741" i="17"/>
  <c r="A742" i="17"/>
  <c r="D742" i="17"/>
  <c r="A743" i="17"/>
  <c r="D743" i="17"/>
  <c r="A744" i="17"/>
  <c r="D744" i="17"/>
  <c r="A745" i="17"/>
  <c r="D745" i="17"/>
  <c r="A746" i="17"/>
  <c r="D746" i="17"/>
  <c r="A747" i="17"/>
  <c r="D747" i="17"/>
  <c r="A748" i="17"/>
  <c r="D748" i="17"/>
  <c r="A749" i="17"/>
  <c r="D749" i="17"/>
  <c r="A750" i="17"/>
  <c r="D750" i="17"/>
  <c r="A751" i="17"/>
  <c r="D751" i="17"/>
  <c r="A752" i="17"/>
  <c r="D752" i="17"/>
  <c r="A753" i="17"/>
  <c r="D753" i="17"/>
  <c r="A754" i="17"/>
  <c r="D754" i="17"/>
  <c r="A755" i="17"/>
  <c r="D755" i="17"/>
  <c r="A756" i="17"/>
  <c r="D756" i="17"/>
  <c r="A757" i="17"/>
  <c r="D757" i="17"/>
  <c r="A758" i="17"/>
  <c r="A759" i="17"/>
  <c r="A760" i="17"/>
  <c r="A761" i="17"/>
  <c r="D761" i="17"/>
  <c r="A762" i="17"/>
  <c r="D762" i="17"/>
  <c r="A763" i="17"/>
  <c r="D763" i="17"/>
  <c r="A764" i="17"/>
  <c r="D764" i="17"/>
  <c r="A765" i="17"/>
  <c r="D765" i="17"/>
  <c r="A766" i="17"/>
  <c r="D766" i="17"/>
  <c r="A767" i="17"/>
  <c r="D767" i="17"/>
  <c r="A768" i="17"/>
  <c r="D768" i="17"/>
  <c r="A769" i="17"/>
  <c r="D769" i="17"/>
  <c r="A770" i="17"/>
  <c r="D770" i="17"/>
  <c r="A771" i="17"/>
  <c r="D771" i="17"/>
  <c r="A772" i="17"/>
  <c r="D772" i="17"/>
  <c r="A773" i="17"/>
  <c r="D773" i="17"/>
  <c r="A774" i="17"/>
  <c r="D774" i="17"/>
  <c r="A775" i="17"/>
  <c r="D775" i="17"/>
  <c r="A776" i="17"/>
  <c r="D776" i="17"/>
  <c r="A777" i="17"/>
  <c r="D777" i="17"/>
  <c r="A778" i="17"/>
  <c r="D778" i="17"/>
  <c r="A779" i="17"/>
  <c r="D779" i="17"/>
  <c r="A780" i="17"/>
  <c r="D780" i="17"/>
  <c r="A781" i="17"/>
  <c r="D781" i="17"/>
  <c r="A782" i="17"/>
  <c r="D782" i="17"/>
  <c r="A783" i="17"/>
  <c r="D783" i="17"/>
  <c r="A784" i="17"/>
  <c r="D784" i="17"/>
  <c r="A785" i="17"/>
  <c r="D785" i="17"/>
  <c r="A786" i="17"/>
  <c r="D786" i="17"/>
  <c r="A787" i="17"/>
  <c r="D787" i="17"/>
  <c r="A788" i="17"/>
  <c r="D788" i="17"/>
  <c r="A789" i="17"/>
  <c r="D789" i="17"/>
  <c r="A790" i="17"/>
  <c r="D790" i="17"/>
  <c r="A791" i="17"/>
  <c r="D791" i="17"/>
  <c r="A792" i="17"/>
  <c r="D792" i="17"/>
  <c r="A793" i="17"/>
  <c r="D793" i="17"/>
  <c r="A794" i="17"/>
  <c r="D794" i="17"/>
  <c r="A795" i="17"/>
  <c r="D795" i="17"/>
  <c r="A796" i="17"/>
  <c r="D796" i="17"/>
  <c r="A797" i="17"/>
  <c r="D797" i="17"/>
  <c r="A798" i="17"/>
  <c r="D798" i="17"/>
  <c r="A799" i="17"/>
  <c r="D799" i="17"/>
  <c r="A800" i="17"/>
  <c r="D800" i="17"/>
  <c r="A801" i="17"/>
  <c r="D801" i="17"/>
  <c r="A802" i="17"/>
  <c r="D802" i="17"/>
  <c r="A803" i="17"/>
  <c r="D803" i="17"/>
  <c r="A804" i="17"/>
  <c r="D804" i="17"/>
  <c r="A805" i="17"/>
  <c r="D805" i="17"/>
  <c r="A806" i="17"/>
  <c r="D806" i="17"/>
  <c r="A807" i="17"/>
  <c r="D807" i="17"/>
  <c r="A808" i="17"/>
  <c r="D808" i="17"/>
  <c r="A809" i="17"/>
  <c r="D809" i="17"/>
  <c r="A810" i="17"/>
  <c r="D810" i="17"/>
  <c r="A811" i="17"/>
  <c r="D811" i="17"/>
  <c r="A812" i="17"/>
  <c r="D812" i="17"/>
  <c r="A813" i="17"/>
  <c r="D813" i="17"/>
  <c r="A814" i="17"/>
  <c r="D814" i="17"/>
  <c r="A815" i="17"/>
  <c r="D815" i="17"/>
  <c r="A816" i="17"/>
  <c r="D816" i="17"/>
  <c r="A817" i="17"/>
  <c r="D817" i="17"/>
  <c r="A818" i="17"/>
  <c r="D818" i="17"/>
  <c r="A819" i="17"/>
  <c r="D819" i="17"/>
  <c r="A820" i="17"/>
  <c r="D820" i="17"/>
  <c r="A821" i="17"/>
  <c r="D821" i="17"/>
  <c r="A822" i="17"/>
  <c r="D822" i="17"/>
  <c r="A823" i="17"/>
  <c r="D823" i="17"/>
  <c r="A824" i="17"/>
  <c r="D824" i="17"/>
  <c r="A825" i="17"/>
  <c r="D825" i="17"/>
  <c r="A826" i="17"/>
  <c r="D826" i="17"/>
  <c r="A827" i="17"/>
  <c r="D827" i="17"/>
  <c r="A828" i="17"/>
  <c r="D828" i="17"/>
  <c r="A829" i="17"/>
  <c r="D829" i="17"/>
  <c r="A830" i="17"/>
  <c r="D830" i="17"/>
  <c r="A831" i="17"/>
  <c r="D831" i="17"/>
  <c r="A832" i="17"/>
  <c r="D832" i="17"/>
  <c r="A833" i="17"/>
  <c r="D833" i="17"/>
  <c r="A834" i="17"/>
  <c r="D834" i="17"/>
  <c r="A835" i="17"/>
  <c r="D835" i="17"/>
  <c r="A836" i="17"/>
  <c r="D836" i="17"/>
  <c r="A837" i="17"/>
  <c r="D837" i="17"/>
  <c r="A838" i="17"/>
  <c r="D838" i="17"/>
  <c r="A839" i="17"/>
  <c r="D839" i="17"/>
  <c r="A840" i="17"/>
  <c r="D840" i="17"/>
  <c r="A841" i="17"/>
  <c r="D841" i="17"/>
  <c r="A842" i="17"/>
  <c r="D842" i="17"/>
  <c r="A843" i="17"/>
  <c r="D843" i="17"/>
  <c r="A844" i="17"/>
  <c r="D844" i="17"/>
  <c r="A845" i="17"/>
  <c r="D845" i="17"/>
  <c r="A846" i="17"/>
  <c r="D846" i="17"/>
  <c r="A847" i="17"/>
  <c r="D847" i="17"/>
  <c r="A848" i="17"/>
  <c r="D848" i="17"/>
  <c r="A849" i="17"/>
  <c r="D849" i="17"/>
  <c r="A850" i="17"/>
  <c r="D850" i="17"/>
  <c r="A851" i="17"/>
  <c r="D851" i="17"/>
  <c r="A852" i="17"/>
  <c r="D852" i="17"/>
  <c r="A853" i="17"/>
  <c r="D853" i="17"/>
  <c r="A854" i="17"/>
  <c r="D854" i="17"/>
  <c r="A855" i="17"/>
  <c r="D855" i="17"/>
  <c r="A856" i="17"/>
  <c r="D856" i="17"/>
  <c r="A857" i="17"/>
  <c r="D857" i="17"/>
  <c r="A858" i="17"/>
  <c r="D858" i="17"/>
  <c r="A859" i="17"/>
  <c r="D859" i="17"/>
  <c r="A860" i="17"/>
  <c r="D860" i="17"/>
  <c r="A861" i="17"/>
  <c r="D861" i="17"/>
  <c r="A862" i="17"/>
  <c r="D862" i="17"/>
  <c r="A863" i="17"/>
  <c r="D863" i="17"/>
  <c r="A864" i="17"/>
  <c r="D864" i="17"/>
  <c r="A865" i="17"/>
  <c r="D865" i="17"/>
  <c r="A866" i="17"/>
  <c r="D866" i="17"/>
  <c r="A867" i="17"/>
  <c r="D867" i="17"/>
  <c r="A868" i="17"/>
  <c r="D868" i="17"/>
  <c r="A869" i="17"/>
  <c r="D869" i="17"/>
  <c r="A870" i="17"/>
  <c r="D870" i="17"/>
  <c r="A871" i="17"/>
  <c r="D871" i="17"/>
  <c r="A872" i="17"/>
  <c r="D872" i="17"/>
  <c r="A873" i="17"/>
  <c r="D873" i="17"/>
  <c r="A874" i="17"/>
  <c r="D874" i="17"/>
  <c r="A875" i="17"/>
  <c r="D875" i="17"/>
  <c r="A876" i="17"/>
  <c r="D876" i="17"/>
  <c r="A877" i="17"/>
  <c r="D877" i="17"/>
  <c r="A878" i="17"/>
  <c r="D878" i="17"/>
  <c r="A879" i="17"/>
  <c r="D879" i="17"/>
  <c r="A880" i="17"/>
  <c r="D880" i="17"/>
  <c r="A881" i="17"/>
  <c r="D881" i="17"/>
  <c r="A882" i="17"/>
  <c r="D882" i="17"/>
  <c r="A883" i="17"/>
  <c r="D883" i="17"/>
  <c r="A884" i="17"/>
  <c r="D884" i="17"/>
  <c r="A885" i="17"/>
  <c r="D885" i="17"/>
  <c r="A886" i="17"/>
  <c r="D886" i="17"/>
  <c r="A887" i="17"/>
  <c r="D887" i="17"/>
  <c r="A888" i="17"/>
  <c r="D888" i="17"/>
  <c r="A889" i="17"/>
  <c r="D889" i="17"/>
  <c r="A890" i="17"/>
  <c r="D890" i="17"/>
  <c r="A891" i="17"/>
  <c r="D891" i="17"/>
  <c r="A892" i="17"/>
  <c r="D892" i="17"/>
  <c r="A893" i="17"/>
  <c r="D893" i="17"/>
  <c r="A894" i="17"/>
  <c r="D894" i="17"/>
  <c r="A895" i="17"/>
  <c r="D895" i="17"/>
  <c r="A896" i="17"/>
  <c r="D896" i="17"/>
  <c r="A897" i="17"/>
  <c r="D897" i="17"/>
  <c r="A898" i="17"/>
  <c r="D898" i="17"/>
  <c r="A899" i="17"/>
  <c r="D899" i="17"/>
  <c r="A900" i="17"/>
  <c r="D900" i="17"/>
  <c r="A901" i="17"/>
  <c r="D901" i="17"/>
  <c r="A902" i="17"/>
  <c r="D902" i="17"/>
  <c r="A903" i="17"/>
  <c r="D903" i="17"/>
  <c r="A904" i="17"/>
  <c r="D904" i="17"/>
  <c r="A905" i="17"/>
  <c r="D905" i="17"/>
  <c r="A906" i="17"/>
  <c r="D906" i="17"/>
  <c r="A907" i="17"/>
  <c r="D907" i="17"/>
  <c r="A908" i="17"/>
  <c r="D908" i="17"/>
  <c r="A909" i="17"/>
  <c r="D909" i="17"/>
  <c r="A910" i="17"/>
  <c r="D910" i="17"/>
  <c r="A911" i="17"/>
  <c r="D911" i="17"/>
  <c r="A912" i="17"/>
  <c r="D912" i="17"/>
  <c r="A913" i="17"/>
  <c r="D913" i="17"/>
  <c r="A914" i="17"/>
  <c r="D914" i="17"/>
  <c r="A915" i="17"/>
  <c r="D915" i="17"/>
  <c r="A916" i="17"/>
  <c r="D916" i="17"/>
  <c r="A917" i="17"/>
  <c r="D917" i="17"/>
  <c r="A918" i="17"/>
  <c r="D918" i="17"/>
  <c r="A919" i="17"/>
  <c r="D919" i="17"/>
  <c r="A920" i="17"/>
  <c r="D920" i="17"/>
  <c r="A921" i="17"/>
  <c r="D921" i="17"/>
  <c r="A922" i="17"/>
  <c r="D922" i="17"/>
  <c r="A923" i="17"/>
  <c r="D923" i="17"/>
  <c r="A924" i="17"/>
  <c r="D924" i="17"/>
  <c r="A925" i="17"/>
  <c r="D925" i="17"/>
  <c r="A926" i="17"/>
  <c r="D926" i="17"/>
  <c r="A927" i="17"/>
  <c r="D927" i="17"/>
  <c r="A928" i="17"/>
  <c r="D928" i="17"/>
  <c r="A929" i="17"/>
  <c r="D929" i="17"/>
  <c r="A930" i="17"/>
  <c r="D930" i="17"/>
  <c r="A931" i="17"/>
  <c r="D931" i="17"/>
  <c r="A932" i="17"/>
  <c r="D932" i="17"/>
  <c r="A933" i="17"/>
  <c r="D933" i="17"/>
  <c r="A934" i="17"/>
  <c r="D934" i="17"/>
  <c r="A935" i="17"/>
  <c r="D935" i="17"/>
  <c r="A936" i="17"/>
  <c r="D936" i="17"/>
  <c r="A937" i="17"/>
  <c r="D937" i="17"/>
  <c r="A938" i="17"/>
  <c r="D938" i="17"/>
  <c r="A939" i="17"/>
  <c r="D939" i="17"/>
  <c r="A940" i="17"/>
  <c r="D940" i="17"/>
  <c r="A941" i="17"/>
  <c r="D941" i="17"/>
  <c r="A942" i="17"/>
  <c r="D942" i="17"/>
  <c r="A943" i="17"/>
  <c r="D943" i="17"/>
  <c r="A944" i="17"/>
  <c r="D944" i="17"/>
  <c r="A945" i="17"/>
  <c r="D945" i="17"/>
  <c r="A946" i="17"/>
  <c r="D946" i="17"/>
  <c r="A947" i="17"/>
  <c r="D947" i="17"/>
  <c r="A948" i="17"/>
  <c r="D948" i="17"/>
  <c r="A949" i="17"/>
  <c r="D949" i="17"/>
  <c r="A950" i="17"/>
  <c r="D950" i="17"/>
  <c r="A951" i="17"/>
  <c r="D951" i="17"/>
  <c r="A952" i="17"/>
  <c r="D952" i="17"/>
  <c r="A953" i="17"/>
  <c r="D953" i="17"/>
  <c r="A954" i="17"/>
  <c r="D954" i="17"/>
  <c r="A955" i="17"/>
  <c r="D955" i="17"/>
  <c r="A956" i="17"/>
  <c r="D956" i="17"/>
  <c r="A957" i="17"/>
  <c r="D957" i="17"/>
  <c r="A958" i="17"/>
  <c r="D958" i="17"/>
  <c r="A959" i="17"/>
  <c r="D959" i="17"/>
  <c r="A960" i="17"/>
  <c r="D960" i="17"/>
  <c r="A961" i="17"/>
  <c r="D961" i="17"/>
  <c r="A962" i="17"/>
  <c r="D962" i="17"/>
  <c r="A963" i="17"/>
  <c r="D963" i="17"/>
  <c r="A964" i="17"/>
  <c r="D964" i="17"/>
  <c r="A965" i="17"/>
  <c r="D965" i="17"/>
  <c r="A966" i="17"/>
  <c r="D966" i="17"/>
  <c r="A967" i="17"/>
  <c r="D967" i="17"/>
  <c r="A968" i="17"/>
  <c r="D968" i="17"/>
  <c r="A969" i="17"/>
  <c r="D969" i="17"/>
  <c r="A970" i="17"/>
  <c r="D970" i="17"/>
  <c r="A971" i="17"/>
  <c r="D971" i="17"/>
  <c r="A972" i="17"/>
  <c r="D972" i="17"/>
  <c r="A973" i="17"/>
  <c r="D973" i="17"/>
  <c r="A974" i="17"/>
  <c r="D974" i="17"/>
  <c r="A975" i="17"/>
  <c r="D975" i="17"/>
  <c r="A976" i="17"/>
  <c r="D976" i="17"/>
  <c r="A977" i="17"/>
  <c r="D977" i="17"/>
  <c r="A978" i="17"/>
  <c r="D978" i="17"/>
  <c r="A979" i="17"/>
  <c r="D979" i="17"/>
  <c r="A980" i="17"/>
  <c r="D980" i="17"/>
  <c r="A981" i="17"/>
  <c r="D981" i="17"/>
  <c r="A982" i="17"/>
  <c r="D982" i="17"/>
  <c r="A983" i="17"/>
  <c r="D983" i="17"/>
  <c r="A984" i="17"/>
  <c r="D984" i="17"/>
  <c r="A985" i="17"/>
  <c r="D985" i="17"/>
  <c r="A986" i="17"/>
  <c r="D986" i="17"/>
  <c r="A987" i="17"/>
  <c r="D987" i="17"/>
  <c r="A988" i="17"/>
  <c r="D988" i="17"/>
  <c r="A989" i="17"/>
  <c r="D989" i="17"/>
  <c r="A990" i="17"/>
  <c r="D990" i="17"/>
  <c r="A991" i="17"/>
  <c r="D991" i="17"/>
  <c r="A992" i="17"/>
  <c r="D992" i="17"/>
  <c r="A993" i="17"/>
  <c r="D993" i="17"/>
  <c r="A994" i="17"/>
  <c r="D994" i="17"/>
  <c r="A995" i="17"/>
  <c r="D995" i="17"/>
  <c r="A996" i="17"/>
  <c r="D996" i="17"/>
  <c r="A997" i="17"/>
  <c r="D997" i="17"/>
  <c r="A998" i="17"/>
  <c r="D998" i="17"/>
  <c r="A999" i="17"/>
  <c r="D999" i="17"/>
  <c r="A1000" i="17"/>
  <c r="D1000" i="17"/>
  <c r="A1001" i="17"/>
  <c r="D1001" i="17"/>
  <c r="A1002" i="17"/>
  <c r="D1002" i="17"/>
  <c r="A1003" i="17"/>
  <c r="D1003" i="17"/>
  <c r="A1004" i="17"/>
  <c r="D1004" i="17"/>
  <c r="A1005" i="17"/>
  <c r="D1005" i="17"/>
  <c r="A1006" i="17"/>
  <c r="D1006" i="17"/>
  <c r="A1007" i="17"/>
  <c r="D1007" i="17"/>
  <c r="A1008" i="17"/>
  <c r="D1008" i="17"/>
  <c r="A1009" i="17"/>
  <c r="D1009" i="17"/>
  <c r="A1010" i="17"/>
  <c r="D1010" i="17"/>
  <c r="A1011" i="17"/>
  <c r="D1011" i="17"/>
  <c r="A1012" i="17"/>
  <c r="D1012" i="17"/>
  <c r="A1013" i="17"/>
  <c r="D1013" i="17"/>
  <c r="A1014" i="17"/>
  <c r="D1014" i="17"/>
  <c r="A1015" i="17"/>
  <c r="D1015" i="17"/>
  <c r="A1016" i="17"/>
  <c r="D1016" i="17"/>
  <c r="A1017" i="17"/>
  <c r="D1017" i="17"/>
  <c r="A1018" i="17"/>
  <c r="D1018" i="17"/>
  <c r="A1019" i="17"/>
  <c r="D1019" i="17"/>
  <c r="A1020" i="17"/>
  <c r="D1020" i="17"/>
  <c r="A1021" i="17"/>
  <c r="D1021" i="17"/>
  <c r="A1022" i="17"/>
  <c r="D1022" i="17"/>
  <c r="A1023" i="17"/>
  <c r="D1023" i="17"/>
  <c r="A1024" i="17"/>
  <c r="D1024" i="17"/>
  <c r="A1025" i="17"/>
  <c r="D1025" i="17"/>
  <c r="A1026" i="17"/>
  <c r="D1026" i="17"/>
  <c r="A1027" i="17"/>
  <c r="D1027" i="17"/>
  <c r="A1028" i="17"/>
  <c r="D1028" i="17"/>
  <c r="A1029" i="17"/>
  <c r="D1029" i="17"/>
  <c r="A1030" i="17"/>
  <c r="D1030" i="17"/>
  <c r="A1031" i="17"/>
  <c r="D1031" i="17"/>
  <c r="A1032" i="17"/>
  <c r="D1032" i="17"/>
  <c r="A1033" i="17"/>
  <c r="D1033" i="17"/>
  <c r="A1034" i="17"/>
  <c r="D1034" i="17"/>
  <c r="A1035" i="17"/>
  <c r="D1035" i="17"/>
  <c r="A1036" i="17"/>
  <c r="D1036" i="17"/>
  <c r="A1037" i="17"/>
  <c r="D1037" i="17"/>
  <c r="A1038" i="17"/>
  <c r="D1038" i="17"/>
  <c r="A1039" i="17"/>
  <c r="D1039" i="17"/>
  <c r="A1040" i="17"/>
  <c r="D1040" i="17"/>
  <c r="A1041" i="17"/>
  <c r="D1041" i="17"/>
  <c r="A1042" i="17"/>
  <c r="D1042" i="17"/>
  <c r="A1043" i="17"/>
  <c r="D1043" i="17"/>
  <c r="A1044" i="17"/>
  <c r="D1044" i="17"/>
  <c r="A1045" i="17"/>
  <c r="D1045" i="17"/>
  <c r="A1046" i="17"/>
  <c r="D1046" i="17"/>
  <c r="A1047" i="17"/>
  <c r="D1047" i="17"/>
  <c r="A1048" i="17"/>
  <c r="D1048" i="17"/>
  <c r="A1049" i="17"/>
  <c r="D1049" i="17"/>
  <c r="A1050" i="17"/>
  <c r="D1050" i="17"/>
  <c r="A1051" i="17"/>
  <c r="D1051" i="17"/>
  <c r="A1052" i="17"/>
  <c r="D1052" i="17"/>
  <c r="A1053" i="17"/>
  <c r="D1053" i="17"/>
  <c r="A1054" i="17"/>
  <c r="D1054" i="17"/>
  <c r="A1055" i="17"/>
  <c r="D1055" i="17"/>
  <c r="A1056" i="17"/>
  <c r="D1056" i="17"/>
  <c r="A1057" i="17"/>
  <c r="D1057" i="17"/>
  <c r="A1058" i="17"/>
  <c r="D1058" i="17"/>
  <c r="A1059" i="17"/>
  <c r="D1059" i="17"/>
  <c r="A1060" i="17"/>
  <c r="D1060" i="17"/>
  <c r="A1061" i="17"/>
  <c r="D1061" i="17"/>
  <c r="A1062" i="17"/>
  <c r="D1062" i="17"/>
  <c r="A1063" i="17"/>
  <c r="D1063" i="17"/>
  <c r="A1064" i="17"/>
  <c r="D1064" i="17"/>
  <c r="A1065" i="17"/>
  <c r="D1065" i="17"/>
  <c r="A1066" i="17"/>
  <c r="D1066" i="17"/>
  <c r="A1067" i="17"/>
  <c r="D1067" i="17"/>
  <c r="A1068" i="17"/>
  <c r="D1068" i="17"/>
  <c r="A1069" i="17"/>
  <c r="D1069" i="17"/>
  <c r="A1070" i="17"/>
  <c r="D1070" i="17"/>
  <c r="A1071" i="17"/>
  <c r="D1071" i="17"/>
  <c r="A1072" i="17"/>
  <c r="D1072" i="17"/>
  <c r="A1073" i="17"/>
  <c r="D1073" i="17"/>
  <c r="A1074" i="17"/>
  <c r="D1074" i="17"/>
  <c r="A1075" i="17"/>
  <c r="D1075" i="17"/>
  <c r="A1076" i="17"/>
  <c r="D1076" i="17"/>
  <c r="A1077" i="17"/>
  <c r="D1077" i="17"/>
  <c r="A1078" i="17"/>
  <c r="D1078" i="17"/>
  <c r="A1079" i="17"/>
  <c r="D1079" i="17"/>
  <c r="A1080" i="17"/>
  <c r="D1080" i="17"/>
  <c r="A1081" i="17"/>
  <c r="D1081" i="17"/>
  <c r="A1082" i="17"/>
  <c r="D1082" i="17"/>
  <c r="A1083" i="17"/>
  <c r="D1083" i="17"/>
  <c r="A1084" i="17"/>
  <c r="D1084" i="17"/>
  <c r="A1085" i="17"/>
  <c r="D1085" i="17"/>
  <c r="A1086" i="17"/>
  <c r="D1086" i="17"/>
  <c r="A1087" i="17"/>
  <c r="D1087" i="17"/>
  <c r="A1088" i="17"/>
  <c r="D1088" i="17"/>
  <c r="A1089" i="17"/>
  <c r="D1089" i="17"/>
  <c r="A1090" i="17"/>
  <c r="D1090" i="17"/>
  <c r="A1091" i="17"/>
  <c r="D1091" i="17"/>
  <c r="A1092" i="17"/>
  <c r="D1092" i="17"/>
  <c r="A1093" i="17"/>
  <c r="D1093" i="17"/>
  <c r="A1094" i="17"/>
  <c r="D1094" i="17"/>
  <c r="A1095" i="17"/>
  <c r="D1095" i="17"/>
  <c r="A1096" i="17"/>
  <c r="D1096" i="17"/>
  <c r="A1097" i="17"/>
  <c r="D1097" i="17"/>
  <c r="A1098" i="17"/>
  <c r="D1098" i="17"/>
  <c r="A1099" i="17"/>
  <c r="D1099" i="17"/>
  <c r="A1100" i="17"/>
  <c r="D1100" i="17"/>
  <c r="A1101" i="17"/>
  <c r="D1101" i="17"/>
  <c r="A1102" i="17"/>
  <c r="D1102" i="17"/>
  <c r="A1103" i="17"/>
  <c r="D1103" i="17"/>
  <c r="A1104" i="17"/>
  <c r="D1104" i="17"/>
  <c r="A1105" i="17"/>
  <c r="D1105" i="17"/>
  <c r="A1106" i="17"/>
  <c r="D1106" i="17"/>
  <c r="A1107" i="17"/>
  <c r="D1107" i="17"/>
  <c r="A1108" i="17"/>
  <c r="D1108" i="17"/>
  <c r="A1109" i="17"/>
  <c r="D1109" i="17"/>
  <c r="A1110" i="17"/>
  <c r="D1110" i="17"/>
  <c r="A1111" i="17"/>
  <c r="D1111" i="17"/>
  <c r="A1112" i="17"/>
  <c r="D1112" i="17"/>
  <c r="A1113" i="17"/>
  <c r="D1113" i="17"/>
  <c r="A1114" i="17"/>
  <c r="D1114" i="17"/>
  <c r="A1115" i="17"/>
  <c r="D1115" i="17"/>
  <c r="A1116" i="17"/>
  <c r="D1116" i="17"/>
  <c r="A1117" i="17"/>
  <c r="D1117" i="17"/>
  <c r="A1118" i="17"/>
  <c r="D1118" i="17"/>
  <c r="A1119" i="17"/>
  <c r="D1119" i="17"/>
  <c r="A1120" i="17"/>
  <c r="D1120" i="17"/>
  <c r="A1121" i="17"/>
  <c r="D1121" i="17"/>
  <c r="A1122" i="17"/>
  <c r="D1122" i="17"/>
  <c r="A1123" i="17"/>
  <c r="D1123" i="17"/>
  <c r="A1124" i="17"/>
  <c r="D1124" i="17"/>
  <c r="A1125" i="17"/>
  <c r="D1125" i="17"/>
  <c r="A1126" i="17"/>
  <c r="D1126" i="17"/>
  <c r="A1127" i="17"/>
  <c r="D1127" i="17"/>
  <c r="A1128" i="17"/>
  <c r="D1128" i="17"/>
  <c r="A1129" i="17"/>
  <c r="D1129" i="17"/>
  <c r="A1130" i="17"/>
  <c r="D1130" i="17"/>
  <c r="A1131" i="17"/>
  <c r="D1131" i="17"/>
  <c r="A1132" i="17"/>
  <c r="D1132" i="17"/>
  <c r="A1133" i="17"/>
  <c r="D1133" i="17"/>
  <c r="A1134" i="17"/>
  <c r="D1134" i="17"/>
  <c r="A1135" i="17"/>
  <c r="D1135" i="17"/>
  <c r="A1136" i="17"/>
  <c r="D1136" i="17"/>
  <c r="A1137" i="17"/>
  <c r="D1137" i="17"/>
  <c r="A1138" i="17"/>
  <c r="D1138" i="17"/>
  <c r="A1139" i="17"/>
  <c r="D1139" i="17"/>
  <c r="A1140" i="17"/>
  <c r="D1140" i="17"/>
  <c r="A1141" i="17"/>
  <c r="D1141" i="17"/>
  <c r="A1142" i="17"/>
  <c r="D1142" i="17"/>
  <c r="A1143" i="17"/>
  <c r="D1143" i="17"/>
  <c r="A1144" i="17"/>
  <c r="D1144" i="17"/>
  <c r="A1145" i="17"/>
  <c r="D1145" i="17"/>
  <c r="A1146" i="17"/>
  <c r="D1146" i="17"/>
  <c r="A1147" i="17"/>
  <c r="D1147" i="17"/>
  <c r="A1148" i="17"/>
  <c r="D1148" i="17"/>
  <c r="A1149" i="17"/>
  <c r="D1149" i="17"/>
  <c r="A1150" i="17"/>
  <c r="D1150" i="17"/>
  <c r="A1151" i="17"/>
  <c r="D1151" i="17"/>
  <c r="A1152" i="17"/>
  <c r="D1152" i="17"/>
  <c r="A1153" i="17"/>
  <c r="D1153" i="17"/>
  <c r="A1154" i="17"/>
  <c r="D1154" i="17"/>
  <c r="A1155" i="17"/>
  <c r="D1155" i="17"/>
  <c r="A1156" i="17"/>
  <c r="D1156" i="17"/>
  <c r="A1157" i="17"/>
  <c r="D1157" i="17"/>
  <c r="A1158" i="17"/>
  <c r="D1158" i="17"/>
  <c r="A1159" i="17"/>
  <c r="D1159" i="17"/>
  <c r="A1160" i="17"/>
  <c r="D1160" i="17"/>
  <c r="A1161" i="17"/>
  <c r="D1161" i="17"/>
  <c r="A1162" i="17"/>
  <c r="D1162" i="17"/>
  <c r="A1163" i="17"/>
  <c r="D1163" i="17"/>
  <c r="A1164" i="17"/>
  <c r="D1164" i="17"/>
  <c r="A1165" i="17"/>
  <c r="D1165" i="17"/>
  <c r="A1166" i="17"/>
  <c r="D1166" i="17"/>
  <c r="A1167" i="17"/>
  <c r="D1167" i="17"/>
  <c r="A1168" i="17"/>
  <c r="D1168" i="17"/>
  <c r="A1169" i="17"/>
  <c r="D1169" i="17"/>
  <c r="A1170" i="17"/>
  <c r="D1170" i="17"/>
  <c r="A1171" i="17"/>
  <c r="D1171" i="17"/>
  <c r="A1172" i="17"/>
  <c r="D1172" i="17"/>
  <c r="A1173" i="17"/>
  <c r="D1173" i="17"/>
  <c r="A1174" i="17"/>
  <c r="D1174" i="17"/>
  <c r="A1175" i="17"/>
  <c r="D1175" i="17"/>
  <c r="A1176" i="17"/>
  <c r="D1176" i="17"/>
  <c r="A1177" i="17"/>
  <c r="D1177" i="17"/>
  <c r="A1178" i="17"/>
  <c r="D1178" i="17"/>
  <c r="A1179" i="17"/>
  <c r="D1179" i="17"/>
  <c r="A1180" i="17"/>
  <c r="D1180" i="17"/>
  <c r="A1181" i="17"/>
  <c r="D1181" i="17"/>
  <c r="A1182" i="17"/>
  <c r="D1182" i="17"/>
  <c r="A1183" i="17"/>
  <c r="D1183" i="17"/>
  <c r="A1184" i="17"/>
  <c r="D1184" i="17"/>
  <c r="A1185" i="17"/>
  <c r="D1185" i="17"/>
  <c r="A1186" i="17"/>
  <c r="D1186" i="17"/>
  <c r="A1187" i="17"/>
  <c r="D1187" i="17"/>
  <c r="A1188" i="17"/>
  <c r="D1188" i="17"/>
  <c r="A1189" i="17"/>
  <c r="D1189" i="17"/>
  <c r="A1190" i="17"/>
  <c r="D1190" i="17"/>
  <c r="A1191" i="17"/>
  <c r="D1191" i="17"/>
  <c r="A1192" i="17"/>
  <c r="D1192" i="17"/>
  <c r="A1193" i="17"/>
  <c r="D1193" i="17"/>
  <c r="A1194" i="17"/>
  <c r="D1194" i="17"/>
  <c r="A1195" i="17"/>
  <c r="D1195" i="17"/>
  <c r="A1196" i="17"/>
  <c r="D1196" i="17"/>
  <c r="A1197" i="17"/>
  <c r="D1197" i="17"/>
  <c r="A1198" i="17"/>
  <c r="D1198" i="17"/>
  <c r="A1199" i="17"/>
  <c r="D1199" i="17"/>
  <c r="A1200" i="17"/>
  <c r="D1200" i="17"/>
  <c r="A1201" i="17"/>
  <c r="D1201" i="17"/>
  <c r="A1202" i="17"/>
  <c r="D1202" i="17"/>
  <c r="A1203" i="17"/>
  <c r="D1203" i="17"/>
  <c r="A1204" i="17"/>
  <c r="D1204" i="17"/>
  <c r="A1205" i="17"/>
  <c r="D1205" i="17"/>
  <c r="A1206" i="17"/>
  <c r="D1206" i="17"/>
  <c r="A1207" i="17"/>
  <c r="D1207" i="17"/>
  <c r="A1208" i="17"/>
  <c r="D1208" i="17"/>
  <c r="A1209" i="17"/>
  <c r="D1209" i="17"/>
  <c r="A1210" i="17"/>
  <c r="D1210" i="17"/>
  <c r="A1211" i="17"/>
  <c r="D1211" i="17"/>
  <c r="A1212" i="17"/>
  <c r="D1212" i="17"/>
  <c r="A1213" i="17"/>
  <c r="D1213" i="17"/>
  <c r="A1214" i="17"/>
  <c r="D1214" i="17"/>
  <c r="A1215" i="17"/>
  <c r="D1215" i="17"/>
  <c r="A1216" i="17"/>
  <c r="D1216" i="17"/>
  <c r="A1217" i="17"/>
  <c r="D1217" i="17"/>
  <c r="A1218" i="17"/>
  <c r="D1218" i="17"/>
  <c r="A1219" i="17"/>
  <c r="D1219" i="17"/>
  <c r="A1220" i="17"/>
  <c r="D1220" i="17"/>
  <c r="A1221" i="17"/>
  <c r="D1221" i="17"/>
  <c r="A1222" i="17"/>
  <c r="D1222" i="17"/>
  <c r="A1223" i="17"/>
  <c r="D1223" i="17"/>
  <c r="A1224" i="17"/>
  <c r="D1224" i="17"/>
  <c r="A1225" i="17"/>
  <c r="D1225" i="17"/>
  <c r="A1226" i="17"/>
  <c r="D1226" i="17"/>
  <c r="A1227" i="17"/>
  <c r="D1227" i="17"/>
  <c r="A1228" i="17"/>
  <c r="D1228" i="17"/>
  <c r="A1229" i="17"/>
  <c r="D1229" i="17"/>
  <c r="A1230" i="17"/>
  <c r="D1230" i="17"/>
  <c r="A1231" i="17"/>
  <c r="D1231" i="17"/>
  <c r="A1232" i="17"/>
  <c r="D1232" i="17"/>
  <c r="A1233" i="17"/>
  <c r="D1233" i="17"/>
  <c r="A1234" i="17"/>
  <c r="D1234" i="17"/>
  <c r="A1235" i="17"/>
  <c r="D1235" i="17"/>
  <c r="A1236" i="17"/>
  <c r="D1236" i="17"/>
  <c r="A1237" i="17"/>
  <c r="D1237" i="17"/>
  <c r="A1238" i="17"/>
  <c r="D1238" i="17"/>
  <c r="A1239" i="17"/>
  <c r="D1239" i="17"/>
  <c r="A1240" i="17"/>
  <c r="D1240" i="17"/>
  <c r="A1241" i="17"/>
  <c r="D1241" i="17"/>
  <c r="A1242" i="17"/>
  <c r="D1242" i="17"/>
  <c r="A1243" i="17"/>
  <c r="D1243" i="17"/>
  <c r="A1244" i="17"/>
  <c r="D1244" i="17"/>
  <c r="A1245" i="17"/>
  <c r="D1245" i="17"/>
  <c r="A1246" i="17"/>
  <c r="D1246" i="17"/>
  <c r="A1247" i="17"/>
  <c r="D1247" i="17"/>
  <c r="A1248" i="17"/>
  <c r="D1248" i="17"/>
  <c r="A1249" i="17"/>
  <c r="D1249" i="17"/>
  <c r="A1250" i="17"/>
  <c r="D1250" i="17"/>
  <c r="A1251" i="17"/>
  <c r="D1251" i="17"/>
  <c r="A1252" i="17"/>
  <c r="D1252" i="17"/>
  <c r="A1253" i="17"/>
  <c r="D1253" i="17"/>
  <c r="A1254" i="17"/>
  <c r="D1254" i="17"/>
  <c r="A1255" i="17"/>
  <c r="D1255" i="17"/>
  <c r="A1256" i="17"/>
  <c r="D1256" i="17"/>
  <c r="A1257" i="17"/>
  <c r="D1257" i="17"/>
  <c r="A1258" i="17"/>
  <c r="D1258" i="17"/>
  <c r="A1259" i="17"/>
  <c r="D1259" i="17"/>
  <c r="A1260" i="17"/>
  <c r="D1260" i="17"/>
  <c r="A1261" i="17"/>
  <c r="D1261" i="17"/>
  <c r="A1262" i="17"/>
  <c r="D1262" i="17"/>
  <c r="A1263" i="17"/>
  <c r="D1263" i="17"/>
  <c r="A1264" i="17"/>
  <c r="D1264" i="17"/>
  <c r="A1265" i="17"/>
  <c r="D1265" i="17"/>
  <c r="A1266" i="17"/>
  <c r="D1266" i="17"/>
  <c r="A1267" i="17"/>
  <c r="D1267" i="17"/>
  <c r="A1268" i="17"/>
  <c r="D1268" i="17"/>
  <c r="A1269" i="17"/>
  <c r="D1269" i="17"/>
  <c r="A1270" i="17"/>
  <c r="D1270" i="17"/>
  <c r="A1271" i="17"/>
  <c r="D1271" i="17"/>
  <c r="A1272" i="17"/>
  <c r="D1272" i="17"/>
  <c r="A1273" i="17"/>
  <c r="D1273" i="17"/>
  <c r="A1274" i="17"/>
  <c r="D1274" i="17"/>
  <c r="A1275" i="17"/>
  <c r="D1275" i="17"/>
  <c r="A1276" i="17"/>
  <c r="D1276" i="17"/>
  <c r="A1277" i="17"/>
  <c r="D1277" i="17"/>
  <c r="A1278" i="17"/>
  <c r="D1278" i="17"/>
  <c r="A1279" i="17"/>
  <c r="D1279" i="17"/>
  <c r="A1280" i="17"/>
  <c r="D1280" i="17"/>
  <c r="A1281" i="17"/>
  <c r="D1281" i="17"/>
  <c r="A1282" i="17"/>
  <c r="D1282" i="17"/>
  <c r="A1283" i="17"/>
  <c r="D1283" i="17"/>
  <c r="A1284" i="17"/>
  <c r="D1284" i="17"/>
  <c r="A1285" i="17"/>
  <c r="D1285" i="17"/>
  <c r="A1286" i="17"/>
  <c r="D1286" i="17"/>
  <c r="A1287" i="17"/>
  <c r="D1287" i="17"/>
  <c r="A1288" i="17"/>
  <c r="D1288" i="17"/>
  <c r="A1289" i="17"/>
  <c r="D1289" i="17"/>
  <c r="A1290" i="17"/>
  <c r="D1290" i="17"/>
  <c r="A1291" i="17"/>
  <c r="D1291" i="17"/>
  <c r="A1292" i="17"/>
  <c r="D1292" i="17"/>
  <c r="A1293" i="17"/>
  <c r="D1293" i="17"/>
  <c r="A1294" i="17"/>
  <c r="D1294" i="17"/>
  <c r="A1295" i="17"/>
  <c r="D1295" i="17"/>
  <c r="A1296" i="17"/>
  <c r="D1296" i="17"/>
  <c r="A1297" i="17"/>
  <c r="D1297" i="17"/>
  <c r="A1298" i="17"/>
  <c r="D1298" i="17"/>
  <c r="A1299" i="17"/>
  <c r="D1299" i="17"/>
  <c r="A1300" i="17"/>
  <c r="D1300" i="17"/>
  <c r="A1301" i="17"/>
  <c r="D1301" i="17"/>
  <c r="A1302" i="17"/>
  <c r="D1302" i="17"/>
  <c r="A1303" i="17"/>
  <c r="D1303" i="17"/>
  <c r="A1304" i="17"/>
  <c r="D1304" i="17"/>
  <c r="A1305" i="17"/>
  <c r="D1305" i="17"/>
  <c r="A1306" i="17"/>
  <c r="D1306" i="17"/>
  <c r="A1307" i="17"/>
  <c r="D1307" i="17"/>
  <c r="A1308" i="17"/>
  <c r="D1308" i="17"/>
  <c r="A1309" i="17"/>
  <c r="D1309" i="17"/>
  <c r="A1310" i="17"/>
  <c r="D1310" i="17"/>
  <c r="A1311" i="17"/>
  <c r="D1311" i="17"/>
  <c r="A1312" i="17"/>
  <c r="D1312" i="17"/>
  <c r="A1313" i="17"/>
  <c r="D1313" i="17"/>
  <c r="A1314" i="17"/>
  <c r="D1314" i="17"/>
  <c r="A1315" i="17"/>
  <c r="D1315" i="17"/>
  <c r="A1316" i="17"/>
  <c r="D1316" i="17"/>
  <c r="A1317" i="17"/>
  <c r="D1317" i="17"/>
  <c r="A1318" i="17"/>
  <c r="D1318" i="17"/>
  <c r="A1319" i="17"/>
  <c r="D1319" i="17"/>
  <c r="A1320" i="17"/>
  <c r="D1320" i="17"/>
  <c r="A1321" i="17"/>
  <c r="D1321" i="17"/>
  <c r="A1322" i="17"/>
  <c r="D1322" i="17"/>
  <c r="A1323" i="17"/>
  <c r="D1323" i="17"/>
  <c r="A1324" i="17"/>
  <c r="D1324" i="17"/>
  <c r="A1325" i="17"/>
  <c r="D1325" i="17"/>
  <c r="A1326" i="17"/>
  <c r="D1326" i="17"/>
  <c r="A1327" i="17"/>
  <c r="D1327" i="17"/>
  <c r="A1328" i="17"/>
  <c r="D1328" i="17"/>
  <c r="A1329" i="17"/>
  <c r="D1329" i="17"/>
  <c r="A1330" i="17"/>
  <c r="D1330" i="17"/>
  <c r="A1331" i="17"/>
  <c r="D1331" i="17"/>
  <c r="A1332" i="17"/>
  <c r="D1332" i="17"/>
  <c r="A1333" i="17"/>
  <c r="D1333" i="17"/>
  <c r="A1334" i="17"/>
  <c r="D1334" i="17"/>
  <c r="A1335" i="17"/>
  <c r="D1335" i="17"/>
  <c r="A1336" i="17"/>
  <c r="D1336" i="17"/>
  <c r="A1337" i="17"/>
  <c r="D1337" i="17"/>
  <c r="A1338" i="17"/>
  <c r="D1338" i="17"/>
  <c r="A1339" i="17"/>
  <c r="D1339" i="17"/>
  <c r="A1340" i="17"/>
  <c r="D1340" i="17"/>
  <c r="A1341" i="17"/>
  <c r="D1341" i="17"/>
  <c r="A1342" i="17"/>
  <c r="D1342" i="17"/>
  <c r="A1343" i="17"/>
  <c r="D1343" i="17"/>
  <c r="A1344" i="17"/>
  <c r="D1344" i="17"/>
  <c r="A1345" i="17"/>
  <c r="D1345" i="17"/>
  <c r="A1346" i="17"/>
  <c r="D1346" i="17"/>
  <c r="A1347" i="17"/>
  <c r="D1347" i="17"/>
  <c r="A1348" i="17"/>
  <c r="D1348" i="17"/>
  <c r="A1349" i="17"/>
  <c r="D1349" i="17"/>
  <c r="A1350" i="17"/>
  <c r="D1350" i="17"/>
  <c r="A1351" i="17"/>
  <c r="D1351" i="17"/>
  <c r="A1352" i="17"/>
  <c r="D1352" i="17"/>
  <c r="A1353" i="17"/>
  <c r="D1353" i="17"/>
  <c r="A1354" i="17"/>
  <c r="D1354" i="17"/>
  <c r="A1355" i="17"/>
  <c r="D1355" i="17"/>
  <c r="A1356" i="17"/>
  <c r="D1356" i="17"/>
  <c r="A1357" i="17"/>
  <c r="D1357" i="17"/>
  <c r="A1358" i="17"/>
  <c r="D1358" i="17"/>
  <c r="A1359" i="17"/>
  <c r="D1359" i="17"/>
  <c r="A1360" i="17"/>
  <c r="D1360" i="17"/>
  <c r="A1361" i="17"/>
  <c r="D1361" i="17"/>
  <c r="A1362" i="17"/>
  <c r="D1362" i="17"/>
  <c r="A1363" i="17"/>
  <c r="D1363" i="17"/>
  <c r="A1364" i="17"/>
  <c r="D1364" i="17"/>
  <c r="A1365" i="17"/>
  <c r="D1365" i="17"/>
  <c r="A1366" i="17"/>
  <c r="D1366" i="17"/>
  <c r="A1367" i="17"/>
  <c r="D1367" i="17"/>
  <c r="A1368" i="17"/>
  <c r="D1368" i="17"/>
  <c r="A1369" i="17"/>
  <c r="D1369" i="17"/>
  <c r="A1370" i="17"/>
  <c r="D1370" i="17"/>
  <c r="A1371" i="17"/>
  <c r="D1371" i="17"/>
  <c r="A1372" i="17"/>
  <c r="D1372" i="17"/>
  <c r="A1373" i="17"/>
  <c r="D1373" i="17"/>
  <c r="A1374" i="17"/>
  <c r="D1374" i="17"/>
  <c r="A1375" i="17"/>
  <c r="D1375" i="17"/>
  <c r="A1376" i="17"/>
  <c r="D1376" i="17"/>
  <c r="A1377" i="17"/>
  <c r="D1377" i="17"/>
  <c r="A1378" i="17"/>
  <c r="D1378" i="17"/>
  <c r="A1379" i="17"/>
  <c r="D1379" i="17"/>
  <c r="A1380" i="17"/>
  <c r="D1380" i="17"/>
  <c r="A1381" i="17"/>
  <c r="D1381" i="17"/>
  <c r="A1382" i="17"/>
  <c r="D1382" i="17"/>
  <c r="A1383" i="17"/>
  <c r="D1383" i="17"/>
  <c r="A1384" i="17"/>
  <c r="D1384" i="17"/>
  <c r="A1385" i="17"/>
  <c r="D1385" i="17"/>
  <c r="A1386" i="17"/>
  <c r="D1386" i="17"/>
  <c r="A1387" i="17"/>
  <c r="D1387" i="17"/>
  <c r="A1388" i="17"/>
  <c r="D1388" i="17"/>
  <c r="A1389" i="17"/>
  <c r="D1389" i="17"/>
  <c r="A1390" i="17"/>
  <c r="D1390" i="17"/>
  <c r="A1391" i="17"/>
  <c r="D1391" i="17"/>
  <c r="A1392" i="17"/>
  <c r="D1392" i="17"/>
  <c r="A1393" i="17"/>
  <c r="D1393" i="17"/>
  <c r="A1394" i="17"/>
  <c r="D1394" i="17"/>
  <c r="A1395" i="17"/>
  <c r="D1395" i="17"/>
  <c r="A1396" i="17"/>
  <c r="D1396" i="17"/>
  <c r="A1397" i="17"/>
  <c r="D1397" i="17"/>
  <c r="A1398" i="17"/>
  <c r="D1398" i="17"/>
  <c r="A1399" i="17"/>
  <c r="D1399" i="17"/>
  <c r="A1400" i="17"/>
  <c r="D1400" i="17"/>
  <c r="A1401" i="17"/>
  <c r="D1401" i="17"/>
  <c r="A1402" i="17"/>
  <c r="D1402" i="17"/>
  <c r="A1403" i="17"/>
  <c r="D1403" i="17"/>
  <c r="A1404" i="17"/>
  <c r="D1404" i="17"/>
  <c r="A1405" i="17"/>
  <c r="D1405" i="17"/>
  <c r="A1406" i="17"/>
  <c r="D1406" i="17"/>
  <c r="A1407" i="17"/>
  <c r="D1407" i="17"/>
  <c r="A1408" i="17"/>
  <c r="D1408" i="17"/>
  <c r="A1409" i="17"/>
  <c r="D1409" i="17"/>
  <c r="A1410" i="17"/>
  <c r="D1410" i="17"/>
  <c r="A1411" i="17"/>
  <c r="D1411" i="17"/>
  <c r="A1412" i="17"/>
  <c r="D1412" i="17"/>
  <c r="A1413" i="17"/>
  <c r="D1413" i="17"/>
  <c r="A1414" i="17"/>
  <c r="D1414" i="17"/>
  <c r="A1415" i="17"/>
  <c r="D1415" i="17"/>
  <c r="A1416" i="17"/>
  <c r="D1416" i="17"/>
  <c r="A1417" i="17"/>
  <c r="D1417" i="17"/>
  <c r="A1418" i="17"/>
  <c r="D1418" i="17"/>
  <c r="A1419" i="17"/>
  <c r="D1419" i="17"/>
  <c r="A1420" i="17"/>
  <c r="D1420" i="17"/>
  <c r="A1421" i="17"/>
  <c r="D1421" i="17"/>
  <c r="A1422" i="17"/>
  <c r="D1422" i="17"/>
  <c r="A1423" i="17"/>
  <c r="D1423" i="17"/>
  <c r="A1424" i="17"/>
  <c r="D1424" i="17"/>
  <c r="A1425" i="17"/>
  <c r="D1425" i="17"/>
  <c r="A1426" i="17"/>
  <c r="D1426" i="17"/>
  <c r="A1427" i="17"/>
  <c r="D1427" i="17"/>
  <c r="A1428" i="17"/>
  <c r="D1428" i="17"/>
  <c r="A1429" i="17"/>
  <c r="D1429" i="17"/>
  <c r="A1430" i="17"/>
  <c r="D1430" i="17"/>
  <c r="A1431" i="17"/>
  <c r="D1431" i="17"/>
  <c r="A1432" i="17"/>
  <c r="D1432" i="17"/>
  <c r="A1433" i="17"/>
  <c r="D1433" i="17"/>
  <c r="A1434" i="17"/>
  <c r="D1434" i="17"/>
  <c r="A1435" i="17"/>
  <c r="D1435" i="17"/>
  <c r="A1436" i="17"/>
  <c r="D1436" i="17"/>
  <c r="A1437" i="17"/>
  <c r="D1437" i="17"/>
  <c r="A1438" i="17"/>
  <c r="D1438" i="17"/>
  <c r="A1439" i="17"/>
  <c r="D1439" i="17"/>
  <c r="A1440" i="17"/>
  <c r="D1440" i="17"/>
  <c r="A1441" i="17"/>
  <c r="D1441" i="17"/>
  <c r="A1442" i="17"/>
  <c r="D1442" i="17"/>
  <c r="A1443" i="17"/>
  <c r="D1443" i="17"/>
  <c r="A1444" i="17"/>
  <c r="D1444" i="17"/>
  <c r="A1445" i="17"/>
  <c r="D1445" i="17"/>
  <c r="A1446" i="17"/>
  <c r="D1446" i="17"/>
  <c r="A1447" i="17"/>
  <c r="D1447" i="17"/>
  <c r="A1448" i="17"/>
  <c r="D1448" i="17"/>
  <c r="A1449" i="17"/>
  <c r="D1449" i="17"/>
  <c r="A1450" i="17"/>
  <c r="D1450" i="17"/>
  <c r="A1451" i="17"/>
  <c r="D1451" i="17"/>
  <c r="A1452" i="17"/>
  <c r="D1452" i="17"/>
  <c r="A1453" i="17"/>
  <c r="D1453" i="17"/>
  <c r="A1454" i="17"/>
  <c r="D1454" i="17"/>
  <c r="A1455" i="17"/>
  <c r="D1455" i="17"/>
  <c r="A1456" i="17"/>
  <c r="D1456" i="17"/>
  <c r="A1457" i="17"/>
  <c r="D1457" i="17"/>
  <c r="A1458" i="17"/>
  <c r="D1458" i="17"/>
  <c r="A1459" i="17"/>
  <c r="D1459" i="17"/>
  <c r="A1460" i="17"/>
  <c r="D1460" i="17"/>
  <c r="A1461" i="17"/>
  <c r="D1461" i="17"/>
  <c r="A1462" i="17"/>
  <c r="D1462" i="17"/>
  <c r="A1463" i="17"/>
  <c r="D1463" i="17"/>
  <c r="A1464" i="17"/>
  <c r="D1464" i="17"/>
  <c r="A1465" i="17"/>
  <c r="D1465" i="17"/>
  <c r="A1466" i="17"/>
  <c r="D1466" i="17"/>
  <c r="A1467" i="17"/>
  <c r="D1467" i="17"/>
  <c r="A1468" i="17"/>
  <c r="D1468" i="17"/>
  <c r="A1469" i="17"/>
  <c r="D1469" i="17"/>
  <c r="A1470" i="17"/>
  <c r="D1470" i="17"/>
  <c r="A1471" i="17"/>
  <c r="D1471" i="17"/>
  <c r="A1472" i="17"/>
  <c r="D1472" i="17"/>
  <c r="A1473" i="17"/>
  <c r="D1473" i="17"/>
  <c r="A1474" i="17"/>
  <c r="D1474" i="17"/>
  <c r="A1475" i="17"/>
  <c r="D1475" i="17"/>
  <c r="A1476" i="17"/>
  <c r="D1476" i="17"/>
  <c r="A1477" i="17"/>
  <c r="D1477" i="17"/>
  <c r="A1478" i="17"/>
  <c r="D1478" i="17"/>
  <c r="A1479" i="17"/>
  <c r="D1479" i="17"/>
  <c r="A1480" i="17"/>
  <c r="D1480" i="17"/>
  <c r="A1481" i="17"/>
  <c r="D1481" i="17"/>
  <c r="A1482" i="17"/>
  <c r="D1482" i="17"/>
  <c r="A1483" i="17"/>
  <c r="D1483" i="17"/>
  <c r="A1484" i="17"/>
  <c r="D1484" i="17"/>
  <c r="A1485" i="17"/>
  <c r="D1485" i="17"/>
  <c r="A1486" i="17"/>
  <c r="D1486" i="17"/>
  <c r="A1487" i="17"/>
  <c r="D1487" i="17"/>
  <c r="A1488" i="17"/>
  <c r="D1488" i="17"/>
  <c r="A1489" i="17"/>
  <c r="D1489" i="17"/>
  <c r="A1490" i="17"/>
  <c r="D1490" i="17"/>
  <c r="A1491" i="17"/>
  <c r="D1491" i="17"/>
  <c r="A1492" i="17"/>
  <c r="D1492" i="17"/>
  <c r="A1493" i="17"/>
  <c r="D1493" i="17"/>
  <c r="A1494" i="17"/>
  <c r="D1494" i="17"/>
  <c r="A1495" i="17"/>
  <c r="D1495" i="17"/>
  <c r="A1496" i="17"/>
  <c r="D1496" i="17"/>
  <c r="A1497" i="17"/>
  <c r="D1497" i="17"/>
  <c r="A1498" i="17"/>
  <c r="D1498" i="17"/>
  <c r="A1499" i="17"/>
  <c r="D1499" i="17"/>
  <c r="A1500" i="17"/>
  <c r="D1500" i="17"/>
  <c r="A1501" i="17"/>
  <c r="D1501" i="17"/>
  <c r="A1502" i="17"/>
  <c r="D1502" i="17"/>
  <c r="A1503" i="17"/>
  <c r="D1503" i="17"/>
  <c r="A1504" i="17"/>
  <c r="D1504" i="17"/>
  <c r="A1505" i="17"/>
  <c r="D1505" i="17"/>
  <c r="A1506" i="17"/>
  <c r="D1506" i="17"/>
  <c r="A1507" i="17"/>
  <c r="D1507" i="17"/>
  <c r="A1508" i="17"/>
  <c r="D1508" i="17"/>
  <c r="A1509" i="17"/>
  <c r="D1509" i="17"/>
  <c r="A1510" i="17"/>
  <c r="D1510" i="17"/>
  <c r="A1511" i="17"/>
  <c r="D1511" i="17"/>
  <c r="A1512" i="17"/>
  <c r="D1512" i="17"/>
  <c r="A1513" i="17"/>
  <c r="D1513" i="17"/>
  <c r="A1514" i="17"/>
  <c r="D1514" i="17"/>
  <c r="A1515" i="17"/>
  <c r="D1515" i="17"/>
  <c r="A1516" i="17"/>
  <c r="D1516" i="17"/>
  <c r="A1517" i="17"/>
  <c r="D1517" i="17"/>
  <c r="A1518" i="17"/>
  <c r="D1518" i="17"/>
  <c r="A1519" i="17"/>
  <c r="D1519" i="17"/>
  <c r="A1520" i="17"/>
  <c r="D1520" i="17"/>
  <c r="A1521" i="17"/>
  <c r="D1521" i="17"/>
  <c r="A1522" i="17"/>
  <c r="D1522" i="17"/>
  <c r="A1523" i="17"/>
  <c r="D1523" i="17"/>
  <c r="A1524" i="17"/>
  <c r="D1524" i="17"/>
  <c r="A1525" i="17"/>
  <c r="D1525" i="17"/>
  <c r="A1526" i="17"/>
  <c r="D1526" i="17"/>
  <c r="A1527" i="17"/>
  <c r="D1527" i="17"/>
  <c r="A1528" i="17"/>
  <c r="D1528" i="17"/>
  <c r="A1529" i="17"/>
  <c r="D1529" i="17"/>
  <c r="A1530" i="17"/>
  <c r="D1530" i="17"/>
  <c r="A1531" i="17"/>
  <c r="D1531" i="17"/>
  <c r="A1532" i="17"/>
  <c r="D1532" i="17"/>
  <c r="A1533" i="17"/>
  <c r="D1533" i="17"/>
  <c r="A1534" i="17"/>
  <c r="D1534" i="17"/>
  <c r="A1535" i="17"/>
  <c r="D1535" i="17"/>
  <c r="A1536" i="17"/>
  <c r="D1536" i="17"/>
  <c r="A1537" i="17"/>
  <c r="D1537" i="17"/>
  <c r="A1538" i="17"/>
  <c r="D1538" i="17"/>
  <c r="A1539" i="17"/>
  <c r="D1539" i="17"/>
  <c r="A1540" i="17"/>
  <c r="D1540" i="17"/>
  <c r="A1541" i="17"/>
  <c r="D1541" i="17"/>
  <c r="A1542" i="17"/>
  <c r="D1542" i="17"/>
  <c r="A1543" i="17"/>
  <c r="D1543" i="17"/>
  <c r="A1544" i="17"/>
  <c r="D1544" i="17"/>
  <c r="A1545" i="17"/>
  <c r="D1545" i="17"/>
  <c r="A1546" i="17"/>
  <c r="D1546" i="17"/>
  <c r="A1547" i="17"/>
  <c r="D1547" i="17"/>
  <c r="A1548" i="17"/>
  <c r="D1548" i="17"/>
  <c r="A1549" i="17"/>
  <c r="D1549" i="17"/>
  <c r="A1550" i="17"/>
  <c r="D1550" i="17"/>
  <c r="A1551" i="17"/>
  <c r="D1551" i="17"/>
  <c r="A1552" i="17"/>
  <c r="D1552" i="17"/>
  <c r="A1553" i="17"/>
  <c r="D1553" i="17"/>
  <c r="A1554" i="17"/>
  <c r="D1554" i="17"/>
  <c r="A1555" i="17"/>
  <c r="D1555" i="17"/>
  <c r="A1556" i="17"/>
  <c r="D1556" i="17"/>
  <c r="A1557" i="17"/>
  <c r="D1557" i="17"/>
  <c r="A1558" i="17"/>
  <c r="D1558" i="17"/>
  <c r="A1559" i="17"/>
  <c r="D1559" i="17"/>
  <c r="A1560" i="17"/>
  <c r="D1560" i="17"/>
  <c r="A1561" i="17"/>
  <c r="D1561" i="17"/>
  <c r="A1562" i="17"/>
  <c r="D1562" i="17"/>
  <c r="A1563" i="17"/>
  <c r="D1563" i="17"/>
  <c r="A1564" i="17"/>
  <c r="D1564" i="17"/>
  <c r="A1565" i="17"/>
  <c r="D1565" i="17"/>
  <c r="A1566" i="17"/>
  <c r="D1566" i="17"/>
  <c r="A1567" i="17"/>
  <c r="D1567" i="17"/>
  <c r="A1568" i="17"/>
  <c r="D1568" i="17"/>
  <c r="A1569" i="17"/>
  <c r="D1569" i="17"/>
  <c r="A1570" i="17"/>
  <c r="D1570" i="17"/>
  <c r="A1571" i="17"/>
  <c r="D1571" i="17"/>
  <c r="A1572" i="17"/>
  <c r="D1572" i="17"/>
  <c r="A1573" i="17"/>
  <c r="D1573" i="17"/>
  <c r="A1574" i="17"/>
  <c r="D1574" i="17"/>
  <c r="A1575" i="17"/>
  <c r="D1575" i="17"/>
  <c r="A1576" i="17"/>
  <c r="D1576" i="17"/>
  <c r="A1577" i="17"/>
  <c r="D1577" i="17"/>
  <c r="A1578" i="17"/>
  <c r="D1578" i="17"/>
  <c r="A1579" i="17"/>
  <c r="D1579" i="17"/>
  <c r="A1580" i="17"/>
  <c r="D1580" i="17"/>
  <c r="A1581" i="17"/>
  <c r="D1581" i="17"/>
  <c r="A1582" i="17"/>
  <c r="D1582" i="17"/>
  <c r="A1583" i="17"/>
  <c r="D1583" i="17"/>
  <c r="A1584" i="17"/>
  <c r="D1584" i="17"/>
  <c r="A1585" i="17"/>
  <c r="D1585" i="17"/>
  <c r="A1586" i="17"/>
  <c r="D1586" i="17"/>
  <c r="A1587" i="17"/>
  <c r="D1587" i="17"/>
  <c r="A1588" i="17"/>
  <c r="D1588" i="17"/>
  <c r="A1589" i="17"/>
  <c r="D1589" i="17"/>
  <c r="A1590" i="17"/>
  <c r="D1590" i="17"/>
  <c r="A1591" i="17"/>
  <c r="D1591" i="17"/>
  <c r="A1592" i="17"/>
  <c r="D1592" i="17"/>
  <c r="A1593" i="17"/>
  <c r="D1593" i="17"/>
  <c r="A1594" i="17"/>
  <c r="D1594" i="17"/>
  <c r="A1595" i="17"/>
  <c r="D1595" i="17"/>
  <c r="A1596" i="17"/>
  <c r="D1596" i="17"/>
  <c r="A1597" i="17"/>
  <c r="D1597" i="17"/>
  <c r="A1598" i="17"/>
  <c r="D1598" i="17"/>
  <c r="A1599" i="17"/>
  <c r="D1599" i="17"/>
  <c r="A1600" i="17"/>
  <c r="D1600" i="17"/>
  <c r="A1601" i="17"/>
  <c r="D1601" i="17"/>
  <c r="A1602" i="17"/>
  <c r="D1602" i="17"/>
  <c r="A1603" i="17"/>
  <c r="D1603" i="17"/>
  <c r="A1604" i="17"/>
  <c r="D1604" i="17"/>
  <c r="A1605" i="17"/>
  <c r="D1605" i="17"/>
  <c r="A1606" i="17"/>
  <c r="D1606" i="17"/>
  <c r="A1607" i="17"/>
  <c r="D1607" i="17"/>
  <c r="A1608" i="17"/>
  <c r="D1608" i="17"/>
  <c r="A1609" i="17"/>
  <c r="D1609" i="17"/>
  <c r="A1610" i="17"/>
  <c r="D1610" i="17"/>
  <c r="A1611" i="17"/>
  <c r="D1611" i="17"/>
  <c r="A1612" i="17"/>
  <c r="D1612" i="17"/>
  <c r="A1613" i="17"/>
  <c r="D1613" i="17"/>
  <c r="A1614" i="17"/>
  <c r="D1614" i="17"/>
  <c r="A1615" i="17"/>
  <c r="D1615" i="17"/>
  <c r="A1616" i="17"/>
  <c r="D1616" i="17"/>
  <c r="A1617" i="17"/>
  <c r="D1617" i="17"/>
  <c r="A1618" i="17"/>
  <c r="D1618" i="17"/>
  <c r="A1619" i="17"/>
  <c r="D1619" i="17"/>
  <c r="A1620" i="17"/>
  <c r="D1620" i="17"/>
  <c r="A1621" i="17"/>
  <c r="D1621" i="17"/>
  <c r="A1622" i="17"/>
  <c r="D1622" i="17"/>
  <c r="A1623" i="17"/>
  <c r="D1623" i="17"/>
  <c r="A1624" i="17"/>
  <c r="D1624" i="17"/>
  <c r="A1625" i="17"/>
  <c r="D1625" i="17"/>
  <c r="A1626" i="17"/>
  <c r="D1626" i="17"/>
  <c r="A1627" i="17"/>
  <c r="D1627" i="17"/>
  <c r="A1628" i="17"/>
  <c r="D1628" i="17"/>
  <c r="A1629" i="17"/>
  <c r="D1629" i="17"/>
  <c r="A1630" i="17"/>
  <c r="D1630" i="17"/>
  <c r="A1631" i="17"/>
  <c r="D1631" i="17"/>
  <c r="A1632" i="17"/>
  <c r="D1632" i="17"/>
  <c r="A1633" i="17"/>
  <c r="D1633" i="17"/>
  <c r="A1634" i="17"/>
  <c r="D1634" i="17"/>
  <c r="A1635" i="17"/>
  <c r="D1635" i="17"/>
  <c r="A1636" i="17"/>
  <c r="D1636" i="17"/>
  <c r="A1637" i="17"/>
  <c r="D1637" i="17"/>
  <c r="A1638" i="17"/>
  <c r="D1638" i="17"/>
  <c r="A1639" i="17"/>
  <c r="D1639" i="17"/>
  <c r="A1640" i="17"/>
  <c r="D1640" i="17"/>
  <c r="A1641" i="17"/>
  <c r="D1641" i="17"/>
  <c r="A1642" i="17"/>
  <c r="D1642" i="17"/>
  <c r="A1643" i="17"/>
  <c r="D1643" i="17"/>
  <c r="A1644" i="17"/>
  <c r="D1644" i="17"/>
  <c r="A1645" i="17"/>
  <c r="D1645" i="17"/>
  <c r="A1646" i="17"/>
  <c r="D1646" i="17"/>
  <c r="A1647" i="17"/>
  <c r="D1647" i="17"/>
  <c r="A1648" i="17"/>
  <c r="D1648" i="17"/>
  <c r="A1649" i="17"/>
  <c r="D1649" i="17"/>
  <c r="A1650" i="17"/>
  <c r="D1650" i="17"/>
  <c r="A1651" i="17"/>
  <c r="D1651" i="17"/>
  <c r="A1652" i="17"/>
  <c r="D1652" i="17"/>
  <c r="A1653" i="17"/>
  <c r="D1653" i="17"/>
  <c r="A1654" i="17"/>
  <c r="D1654" i="17"/>
  <c r="A1655" i="17"/>
  <c r="D1655" i="17"/>
  <c r="A1656" i="17"/>
  <c r="D1656" i="17"/>
  <c r="A1657" i="17"/>
  <c r="D1657" i="17"/>
  <c r="A1658" i="17"/>
  <c r="D1658" i="17"/>
  <c r="A1659" i="17"/>
  <c r="D1659" i="17"/>
  <c r="A1660" i="17"/>
  <c r="D1660" i="17"/>
  <c r="A1661" i="17"/>
  <c r="D1661" i="17"/>
  <c r="A1662" i="17"/>
  <c r="D1662" i="17"/>
  <c r="A1663" i="17"/>
  <c r="D1663" i="17"/>
  <c r="A1664" i="17"/>
  <c r="D1664" i="17"/>
  <c r="A1665" i="17"/>
  <c r="D1665" i="17"/>
  <c r="A1666" i="17"/>
  <c r="D1666" i="17"/>
  <c r="A1667" i="17"/>
  <c r="D1667" i="17"/>
  <c r="A1668" i="17"/>
  <c r="D1668" i="17"/>
  <c r="A1669" i="17"/>
  <c r="D1669" i="17"/>
  <c r="A1670" i="17"/>
  <c r="D1670" i="17"/>
  <c r="A1671" i="17"/>
  <c r="D1671" i="17"/>
  <c r="A1672" i="17"/>
  <c r="D1672" i="17"/>
  <c r="A1673" i="17"/>
  <c r="D1673" i="17"/>
  <c r="A1674" i="17"/>
  <c r="D1674" i="17"/>
  <c r="A1675" i="17"/>
  <c r="D1675" i="17"/>
  <c r="A1676" i="17"/>
  <c r="D1676" i="17"/>
  <c r="A1677" i="17"/>
  <c r="D1677" i="17"/>
  <c r="A1678" i="17"/>
  <c r="D1678" i="17"/>
  <c r="A1679" i="17"/>
  <c r="D1679" i="17"/>
  <c r="A1680" i="17"/>
  <c r="D1680" i="17"/>
  <c r="A1681" i="17"/>
  <c r="D1681" i="17"/>
  <c r="A1682" i="17"/>
  <c r="D1682" i="17"/>
  <c r="A1683" i="17"/>
  <c r="D1683" i="17"/>
  <c r="A1684" i="17"/>
  <c r="D1684" i="17"/>
  <c r="A1685" i="17"/>
  <c r="D1685" i="17"/>
  <c r="A1686" i="17"/>
  <c r="D1686" i="17"/>
  <c r="A1687" i="17"/>
  <c r="D1687" i="17"/>
  <c r="A1688" i="17"/>
  <c r="D1688" i="17"/>
  <c r="A1689" i="17"/>
  <c r="D1689" i="17"/>
  <c r="A1690" i="17"/>
  <c r="D1690" i="17"/>
  <c r="A1691" i="17"/>
  <c r="D1691" i="17"/>
  <c r="A1692" i="17"/>
  <c r="D1692" i="17"/>
  <c r="A1693" i="17"/>
  <c r="D1693" i="17"/>
  <c r="A1694" i="17"/>
  <c r="D1694" i="17"/>
  <c r="A1695" i="17"/>
  <c r="D1695" i="17"/>
  <c r="A1696" i="17"/>
  <c r="D1696" i="17"/>
  <c r="A1697" i="17"/>
  <c r="D1697" i="17"/>
  <c r="A1698" i="17"/>
  <c r="D1698" i="17"/>
  <c r="A1699" i="17"/>
  <c r="D1699" i="17"/>
  <c r="A1700" i="17"/>
  <c r="D1700" i="17"/>
  <c r="A1701" i="17"/>
  <c r="D1701" i="17"/>
  <c r="A1702" i="17"/>
  <c r="D1702" i="17"/>
  <c r="A1703" i="17"/>
  <c r="D1703" i="17"/>
  <c r="A1704" i="17"/>
  <c r="D1704" i="17"/>
  <c r="A1705" i="17"/>
  <c r="D1705" i="17"/>
  <c r="A1706" i="17"/>
  <c r="D1706" i="17"/>
  <c r="A1707" i="17"/>
  <c r="D1707" i="17"/>
  <c r="A1708" i="17"/>
  <c r="D1708" i="17"/>
  <c r="A1709" i="17"/>
  <c r="D1709" i="17"/>
  <c r="A1710" i="17"/>
  <c r="D1710" i="17"/>
  <c r="A1711" i="17"/>
  <c r="D1711" i="17"/>
  <c r="A1712" i="17"/>
  <c r="D1712" i="17"/>
  <c r="A1713" i="17"/>
  <c r="D1713" i="17"/>
  <c r="A1714" i="17"/>
  <c r="D1714" i="17"/>
  <c r="A1715" i="17"/>
  <c r="D1715" i="17"/>
  <c r="A1716" i="17"/>
  <c r="D1716" i="17"/>
  <c r="A1717" i="17"/>
  <c r="D1717" i="17"/>
  <c r="A1718" i="17"/>
  <c r="D1718" i="17"/>
  <c r="A1719" i="17"/>
  <c r="D1719" i="17"/>
  <c r="A1720" i="17"/>
  <c r="D1720" i="17"/>
  <c r="A1721" i="17"/>
  <c r="D1721" i="17"/>
  <c r="A1722" i="17"/>
  <c r="D1722" i="17"/>
  <c r="A1723" i="17"/>
  <c r="D1723" i="17"/>
  <c r="A1724" i="17"/>
  <c r="D1724" i="17"/>
  <c r="A1725" i="17"/>
  <c r="D1725" i="17"/>
  <c r="A1726" i="17"/>
  <c r="D1726" i="17"/>
  <c r="A1727" i="17"/>
  <c r="D1727" i="17"/>
  <c r="A1728" i="17"/>
  <c r="D1728" i="17"/>
  <c r="A1729" i="17"/>
  <c r="D1729" i="17"/>
  <c r="A1730" i="17"/>
  <c r="D1730" i="17"/>
  <c r="A1731" i="17"/>
  <c r="D1731" i="17"/>
  <c r="A1732" i="17"/>
  <c r="D1732" i="17"/>
  <c r="A1733" i="17"/>
  <c r="D1733" i="17"/>
  <c r="A1734" i="17"/>
  <c r="D1734" i="17"/>
  <c r="A1735" i="17"/>
  <c r="D1735" i="17"/>
  <c r="A1736" i="17"/>
  <c r="D1736" i="17"/>
  <c r="A1737" i="17"/>
  <c r="D1737" i="17"/>
  <c r="A1738" i="17"/>
  <c r="D1738" i="17"/>
  <c r="A1739" i="17"/>
  <c r="D1739" i="17"/>
  <c r="A1740" i="17"/>
  <c r="D1740" i="17"/>
  <c r="A1741" i="17"/>
  <c r="D1741" i="17"/>
  <c r="A1742" i="17"/>
  <c r="D1742" i="17"/>
  <c r="A1743" i="17"/>
  <c r="D1743" i="17"/>
  <c r="A1744" i="17"/>
  <c r="D1744" i="17"/>
  <c r="A1745" i="17"/>
  <c r="D1745" i="17"/>
  <c r="A1746" i="17"/>
  <c r="D1746" i="17"/>
  <c r="A1747" i="17"/>
  <c r="D1747" i="17"/>
  <c r="A1748" i="17"/>
  <c r="D1748" i="17"/>
  <c r="A1749" i="17"/>
  <c r="D1749" i="17"/>
  <c r="A1750" i="17"/>
  <c r="D1750" i="17"/>
  <c r="A1751" i="17"/>
  <c r="D1751" i="17"/>
  <c r="A1752" i="17"/>
  <c r="D1752" i="17"/>
  <c r="A1753" i="17"/>
  <c r="D1753" i="17"/>
  <c r="A1754" i="17"/>
  <c r="D1754" i="17"/>
  <c r="A1755" i="17"/>
  <c r="D1755" i="17"/>
  <c r="A1756" i="17"/>
  <c r="D1756" i="17"/>
  <c r="A1757" i="17"/>
  <c r="D1757" i="17"/>
  <c r="A1758" i="17"/>
  <c r="D1758" i="17"/>
  <c r="A1759" i="17"/>
  <c r="D1759" i="17"/>
  <c r="A1760" i="17"/>
  <c r="D1760" i="17"/>
  <c r="A1761" i="17"/>
  <c r="D1761" i="17"/>
  <c r="A1762" i="17"/>
  <c r="D1762" i="17"/>
  <c r="A1763" i="17"/>
  <c r="D1763" i="17"/>
  <c r="A1764" i="17"/>
  <c r="D1764" i="17"/>
  <c r="A1765" i="17"/>
  <c r="D1765" i="17"/>
  <c r="A1766" i="17"/>
  <c r="D1766" i="17"/>
  <c r="A1767" i="17"/>
  <c r="D1767" i="17"/>
  <c r="A1768" i="17"/>
  <c r="D1768" i="17"/>
  <c r="A1769" i="17"/>
  <c r="D1769" i="17"/>
  <c r="A1770" i="17"/>
  <c r="D1770" i="17"/>
  <c r="A1771" i="17"/>
  <c r="D1771" i="17"/>
  <c r="A1772" i="17"/>
  <c r="D1772" i="17"/>
  <c r="A1773" i="17"/>
  <c r="D1773" i="17"/>
  <c r="A1774" i="17"/>
  <c r="D1774" i="17"/>
  <c r="A1775" i="17"/>
  <c r="D1775" i="17"/>
  <c r="A1776" i="17"/>
  <c r="D1776" i="17"/>
  <c r="A1777" i="17"/>
  <c r="D1777" i="17"/>
  <c r="A1778" i="17"/>
  <c r="D1778" i="17"/>
  <c r="A1779" i="17"/>
  <c r="D1779" i="17"/>
  <c r="A1780" i="17"/>
  <c r="D1780" i="17"/>
  <c r="A1781" i="17"/>
  <c r="D1781" i="17"/>
  <c r="A1782" i="17"/>
  <c r="D1782" i="17"/>
  <c r="A1783" i="17"/>
  <c r="D1783" i="17"/>
  <c r="A1784" i="17"/>
  <c r="D1784" i="17"/>
  <c r="A1785" i="17"/>
  <c r="D1785" i="17"/>
  <c r="A1786" i="17"/>
  <c r="D1786" i="17"/>
  <c r="A1787" i="17"/>
  <c r="D1787" i="17"/>
  <c r="A1788" i="17"/>
  <c r="D1788" i="17"/>
  <c r="A1789" i="17"/>
  <c r="D1789" i="17"/>
  <c r="A1790" i="17"/>
  <c r="D1790" i="17"/>
  <c r="A1791" i="17"/>
  <c r="D1791" i="17"/>
  <c r="A1792" i="17"/>
  <c r="D1792" i="17"/>
  <c r="A1793" i="17"/>
  <c r="D1793" i="17"/>
  <c r="A1794" i="17"/>
  <c r="D1794" i="17"/>
  <c r="A1795" i="17"/>
  <c r="D1795" i="17"/>
  <c r="A1796" i="17"/>
  <c r="D1796" i="17"/>
  <c r="A1797" i="17"/>
  <c r="D1797" i="17"/>
  <c r="A1798" i="17"/>
  <c r="D1798" i="17"/>
  <c r="A1799" i="17"/>
  <c r="D1799" i="17"/>
  <c r="A1800" i="17"/>
  <c r="D1800" i="17"/>
  <c r="A1801" i="17"/>
  <c r="D1801" i="17"/>
  <c r="A1802" i="17"/>
  <c r="D1802" i="17"/>
  <c r="A1803" i="17"/>
  <c r="D1803" i="17"/>
  <c r="A1804" i="17"/>
  <c r="D1804" i="17"/>
  <c r="A1805" i="17"/>
  <c r="D1805" i="17"/>
  <c r="A1806" i="17"/>
  <c r="D1806" i="17"/>
  <c r="A1807" i="17"/>
  <c r="D1807" i="17"/>
  <c r="A1808" i="17"/>
  <c r="D1808" i="17"/>
  <c r="A1809" i="17"/>
  <c r="D1809" i="17"/>
  <c r="A1810" i="17"/>
  <c r="D1810" i="17"/>
  <c r="A1811" i="17"/>
  <c r="D1811" i="17"/>
  <c r="A1812" i="17"/>
  <c r="D1812" i="17"/>
  <c r="A1813" i="17"/>
  <c r="D1813" i="17"/>
  <c r="A1814" i="17"/>
  <c r="D1814" i="17"/>
  <c r="A1815" i="17"/>
  <c r="D1815" i="17"/>
  <c r="A1816" i="17"/>
  <c r="D1816" i="17"/>
  <c r="A1817" i="17"/>
  <c r="D1817" i="17"/>
  <c r="A1818" i="17"/>
  <c r="D1818" i="17"/>
  <c r="A1819" i="17"/>
  <c r="D1819" i="17"/>
  <c r="A1820" i="17"/>
  <c r="D1820" i="17"/>
  <c r="A1821" i="17"/>
  <c r="D1821" i="17"/>
  <c r="A1822" i="17"/>
  <c r="D1822" i="17"/>
  <c r="A1823" i="17"/>
  <c r="D1823" i="17"/>
  <c r="A1824" i="17"/>
  <c r="D1824" i="17"/>
  <c r="A1825" i="17"/>
  <c r="D1825" i="17"/>
  <c r="A1826" i="17"/>
  <c r="D1826" i="17"/>
  <c r="A1827" i="17"/>
  <c r="D1827" i="17"/>
  <c r="A1828" i="17"/>
  <c r="D1828" i="17"/>
  <c r="A1829" i="17"/>
  <c r="D1829" i="17"/>
  <c r="A1830" i="17"/>
  <c r="D1830" i="17"/>
  <c r="A1831" i="17"/>
  <c r="D1831" i="17"/>
  <c r="A1832" i="17"/>
  <c r="D1832" i="17"/>
  <c r="A1833" i="17"/>
  <c r="D1833" i="17"/>
  <c r="A1834" i="17"/>
  <c r="D1834" i="17"/>
  <c r="A1835" i="17"/>
  <c r="D1835" i="17"/>
  <c r="A1836" i="17"/>
  <c r="D1836" i="17"/>
  <c r="A1837" i="17"/>
  <c r="D1837" i="17"/>
  <c r="A1838" i="17"/>
  <c r="D1838" i="17"/>
  <c r="A1839" i="17"/>
  <c r="D1839" i="17"/>
  <c r="A1840" i="17"/>
  <c r="D1840" i="17"/>
  <c r="A1841" i="17"/>
  <c r="D1841" i="17"/>
  <c r="A1842" i="17"/>
  <c r="D1842" i="17"/>
  <c r="A1843" i="17"/>
  <c r="D1843" i="17"/>
  <c r="A1844" i="17"/>
  <c r="D1844" i="17"/>
  <c r="A1845" i="17"/>
  <c r="D1845" i="17"/>
  <c r="A1846" i="17"/>
  <c r="D1846" i="17"/>
  <c r="A1847" i="17"/>
  <c r="D1847" i="17"/>
  <c r="A1848" i="17"/>
  <c r="D1848" i="17"/>
  <c r="A1849" i="17"/>
  <c r="D1849" i="17"/>
  <c r="A1850" i="17"/>
  <c r="D1850" i="17"/>
  <c r="A1851" i="17"/>
  <c r="D1851" i="17"/>
  <c r="A1852" i="17"/>
  <c r="D1852" i="17"/>
  <c r="A1853" i="17"/>
  <c r="D1853" i="17"/>
  <c r="A1854" i="17"/>
  <c r="D1854" i="17"/>
  <c r="A1855" i="17"/>
  <c r="D1855" i="17"/>
  <c r="A1856" i="17"/>
  <c r="D1856" i="17"/>
  <c r="A1857" i="17"/>
  <c r="D1857" i="17"/>
  <c r="A1858" i="17"/>
  <c r="D1858" i="17"/>
  <c r="A1859" i="17"/>
  <c r="D1859" i="17"/>
  <c r="A1860" i="17"/>
  <c r="D1860" i="17"/>
  <c r="A1861" i="17"/>
  <c r="D1861" i="17"/>
  <c r="A1862" i="17"/>
  <c r="D1862" i="17"/>
  <c r="A1863" i="17"/>
  <c r="D1863" i="17"/>
  <c r="A1864" i="17"/>
  <c r="D1864" i="17"/>
  <c r="A1865" i="17"/>
  <c r="D1865" i="17"/>
  <c r="A1866" i="17"/>
  <c r="D1866" i="17"/>
  <c r="A1867" i="17"/>
  <c r="D1867" i="17"/>
  <c r="A1868" i="17"/>
  <c r="D1868" i="17"/>
  <c r="A1869" i="17"/>
  <c r="D1869" i="17"/>
  <c r="A1870" i="17"/>
  <c r="D1870" i="17"/>
  <c r="A1871" i="17"/>
  <c r="D1871" i="17"/>
  <c r="A1872" i="17"/>
  <c r="D1872" i="17"/>
  <c r="A1873" i="17"/>
  <c r="D1873" i="17"/>
  <c r="A1874" i="17"/>
  <c r="D1874" i="17"/>
  <c r="A1875" i="17"/>
  <c r="D1875" i="17"/>
  <c r="A1876" i="17"/>
  <c r="D1876" i="17"/>
  <c r="A1877" i="17"/>
  <c r="D1877" i="17"/>
  <c r="A1878" i="17"/>
  <c r="D1878" i="17"/>
  <c r="A1879" i="17"/>
  <c r="D1879" i="17"/>
  <c r="A1880" i="17"/>
  <c r="D1880" i="17"/>
  <c r="A1881" i="17"/>
  <c r="D1881" i="17"/>
  <c r="A1882" i="17"/>
  <c r="D1882" i="17"/>
  <c r="A1883" i="17"/>
  <c r="D1883" i="17"/>
  <c r="A1884" i="17"/>
  <c r="D1884" i="17"/>
  <c r="A1885" i="17"/>
  <c r="D1885" i="17"/>
  <c r="A1886" i="17"/>
  <c r="D1886" i="17"/>
  <c r="A1887" i="17"/>
  <c r="D1887" i="17"/>
  <c r="A1888" i="17"/>
  <c r="D1888" i="17"/>
  <c r="A1889" i="17"/>
  <c r="D1889" i="17"/>
  <c r="A1890" i="17"/>
  <c r="D1890" i="17"/>
  <c r="A1891" i="17"/>
  <c r="D1891" i="17"/>
  <c r="A1892" i="17"/>
  <c r="D1892" i="17"/>
  <c r="A1893" i="17"/>
  <c r="D1893" i="17"/>
  <c r="A1894" i="17"/>
  <c r="D1894" i="17"/>
  <c r="A1895" i="17"/>
  <c r="D1895" i="17"/>
  <c r="A1896" i="17"/>
  <c r="D1896" i="17"/>
  <c r="A1897" i="17"/>
  <c r="D1897" i="17"/>
  <c r="A1898" i="17"/>
  <c r="D1898" i="17"/>
  <c r="A1899" i="17"/>
  <c r="D1899" i="17"/>
  <c r="A1900" i="17"/>
  <c r="D1900" i="17"/>
  <c r="A1901" i="17"/>
  <c r="D1901" i="17"/>
  <c r="A1902" i="17"/>
  <c r="D1902" i="17"/>
  <c r="A1903" i="17"/>
  <c r="D1903" i="17"/>
  <c r="A1904" i="17"/>
  <c r="D1904" i="17"/>
  <c r="A1905" i="17"/>
  <c r="D1905" i="17"/>
  <c r="A1906" i="17"/>
  <c r="D1906" i="17"/>
  <c r="A1907" i="17"/>
  <c r="D1907" i="17"/>
  <c r="A1908" i="17"/>
  <c r="D1908" i="17"/>
  <c r="A1909" i="17"/>
  <c r="D1909" i="17"/>
  <c r="A1910" i="17"/>
  <c r="D1910" i="17"/>
  <c r="A1911" i="17"/>
  <c r="D1911" i="17"/>
  <c r="A1912" i="17"/>
  <c r="D1912" i="17"/>
  <c r="A1913" i="17"/>
  <c r="D1913" i="17"/>
  <c r="A1914" i="17"/>
  <c r="D1914" i="17"/>
  <c r="A1915" i="17"/>
  <c r="D1915" i="17"/>
  <c r="A1916" i="17"/>
  <c r="D1916" i="17"/>
  <c r="A1917" i="17"/>
  <c r="D1917" i="17"/>
  <c r="A1918" i="17"/>
  <c r="D1918" i="17"/>
  <c r="A1919" i="17"/>
  <c r="D1919" i="17"/>
  <c r="A1920" i="17"/>
  <c r="D1920" i="17"/>
  <c r="A1921" i="17"/>
  <c r="D1921" i="17"/>
  <c r="A1922" i="17"/>
  <c r="D1922" i="17"/>
  <c r="A1923" i="17"/>
  <c r="D1923" i="17"/>
  <c r="A1924" i="17"/>
  <c r="D1924" i="17"/>
  <c r="A1925" i="17"/>
  <c r="D1925" i="17"/>
  <c r="A1926" i="17"/>
  <c r="D1926" i="17"/>
  <c r="A1927" i="17"/>
  <c r="D1927" i="17"/>
  <c r="A1928" i="17"/>
  <c r="D1928" i="17"/>
  <c r="A1929" i="17"/>
  <c r="D1929" i="17"/>
  <c r="A1930" i="17"/>
  <c r="D1930" i="17"/>
  <c r="A1931" i="17"/>
  <c r="D1931" i="17"/>
  <c r="A1932" i="17"/>
  <c r="D1932" i="17"/>
  <c r="A1933" i="17"/>
  <c r="D1933" i="17"/>
  <c r="A1934" i="17"/>
  <c r="D1934" i="17"/>
  <c r="A1935" i="17"/>
  <c r="D1935" i="17"/>
  <c r="A1936" i="17"/>
  <c r="D1936" i="17"/>
  <c r="A1937" i="17"/>
  <c r="D1937" i="17"/>
  <c r="A1938" i="17"/>
  <c r="D1938" i="17"/>
  <c r="A1939" i="17"/>
  <c r="D1939" i="17"/>
  <c r="A1940" i="17"/>
  <c r="D1940" i="17"/>
  <c r="A1941" i="17"/>
  <c r="D1941" i="17"/>
  <c r="A1942" i="17"/>
  <c r="D1942" i="17"/>
  <c r="A1943" i="17"/>
  <c r="D1943" i="17"/>
  <c r="A1944" i="17"/>
  <c r="D1944" i="17"/>
  <c r="A1945" i="17"/>
  <c r="D1945" i="17"/>
  <c r="A1946" i="17"/>
  <c r="D1946" i="17"/>
  <c r="A1947" i="17"/>
  <c r="D1947" i="17"/>
  <c r="A1948" i="17"/>
  <c r="D1948" i="17"/>
  <c r="A1949" i="17"/>
  <c r="D1949" i="17"/>
  <c r="A1950" i="17"/>
  <c r="D1950" i="17"/>
  <c r="A1951" i="17"/>
  <c r="D1951" i="17"/>
  <c r="A1952" i="17"/>
  <c r="D1952" i="17"/>
  <c r="A1953" i="17"/>
  <c r="D1953" i="17"/>
  <c r="A1954" i="17"/>
  <c r="D1954" i="17"/>
  <c r="A1955" i="17"/>
  <c r="D1955" i="17"/>
  <c r="A1956" i="17"/>
  <c r="D1956" i="17"/>
  <c r="A1957" i="17"/>
  <c r="D1957" i="17"/>
  <c r="A1958" i="17"/>
  <c r="D1958" i="17"/>
  <c r="A1959" i="17"/>
  <c r="D1959" i="17"/>
  <c r="A1960" i="17"/>
  <c r="D1960" i="17"/>
  <c r="A1961" i="17"/>
  <c r="D1961" i="17"/>
  <c r="A1962" i="17"/>
  <c r="D1962" i="17"/>
  <c r="A1963" i="17"/>
  <c r="D1963" i="17"/>
  <c r="A1964" i="17"/>
  <c r="D1964" i="17"/>
  <c r="A1965" i="17"/>
  <c r="D1965" i="17"/>
  <c r="A1966" i="17"/>
  <c r="D1966" i="17"/>
  <c r="A1967" i="17"/>
  <c r="D1967" i="17"/>
  <c r="A1968" i="17"/>
  <c r="D1968" i="17"/>
  <c r="A1969" i="17"/>
  <c r="D1969" i="17"/>
  <c r="A1970" i="17"/>
  <c r="D1970" i="17"/>
  <c r="A1971" i="17"/>
  <c r="D1971" i="17"/>
  <c r="A1972" i="17"/>
  <c r="D1972" i="17"/>
  <c r="A1973" i="17"/>
  <c r="D1973" i="17"/>
  <c r="A1974" i="17"/>
  <c r="D1974" i="17"/>
  <c r="A1975" i="17"/>
  <c r="D1975" i="17"/>
  <c r="A1976" i="17"/>
  <c r="D1976" i="17"/>
  <c r="A1977" i="17"/>
  <c r="D1977" i="17"/>
  <c r="A1978" i="17"/>
  <c r="D1978" i="17"/>
  <c r="A1979" i="17"/>
  <c r="D1979" i="17"/>
  <c r="A1980" i="17"/>
  <c r="D1980" i="17"/>
  <c r="A1981" i="17"/>
  <c r="D1981" i="17"/>
  <c r="A1982" i="17"/>
  <c r="D1982" i="17"/>
  <c r="A1983" i="17"/>
  <c r="D1983" i="17"/>
  <c r="A1984" i="17"/>
  <c r="D1984" i="17"/>
  <c r="A1985" i="17"/>
  <c r="D1985" i="17"/>
  <c r="A1986" i="17"/>
  <c r="D1986" i="17"/>
  <c r="A1987" i="17"/>
  <c r="D1987" i="17"/>
  <c r="A1988" i="17"/>
  <c r="D1988" i="17"/>
  <c r="A1989" i="17"/>
  <c r="D1989" i="17"/>
  <c r="A1990" i="17"/>
  <c r="D1990" i="17"/>
  <c r="A1991" i="17"/>
  <c r="D1991" i="17"/>
  <c r="A1992" i="17"/>
  <c r="D1992" i="17"/>
  <c r="A1993" i="17"/>
  <c r="D1993" i="17"/>
  <c r="A1994" i="17"/>
  <c r="D1994" i="17"/>
  <c r="A1995" i="17"/>
  <c r="D1995" i="17"/>
  <c r="A1996" i="17"/>
  <c r="D1996" i="17"/>
  <c r="A1997" i="17"/>
  <c r="D1997" i="17"/>
  <c r="A1998" i="17"/>
  <c r="D1998" i="17"/>
  <c r="A1999" i="17"/>
  <c r="D1999" i="17"/>
  <c r="A2000" i="17"/>
  <c r="D2000" i="17"/>
  <c r="A2001" i="17"/>
  <c r="D2001" i="17"/>
  <c r="A2002" i="17"/>
  <c r="D2002" i="17"/>
  <c r="A2003" i="17"/>
  <c r="D2003" i="17"/>
  <c r="A2004" i="17"/>
  <c r="D2004" i="17"/>
  <c r="A2005" i="17"/>
  <c r="D2005" i="17"/>
  <c r="A2006" i="17"/>
  <c r="D2006" i="17"/>
  <c r="A2007" i="17"/>
  <c r="D2007" i="17"/>
  <c r="A2008" i="17"/>
  <c r="D2008" i="17"/>
  <c r="A2009" i="17"/>
  <c r="D2009" i="17"/>
  <c r="A2010" i="17"/>
  <c r="D2010" i="17"/>
  <c r="A2011" i="17"/>
  <c r="D2011" i="17"/>
  <c r="A2012" i="17"/>
  <c r="D2012" i="17"/>
  <c r="A2013" i="17"/>
  <c r="D2013" i="17"/>
  <c r="A2014" i="17"/>
  <c r="D2014" i="17"/>
  <c r="A2015" i="17"/>
  <c r="D2015" i="17"/>
  <c r="A2016" i="17"/>
  <c r="D2016" i="17"/>
  <c r="A2017" i="17"/>
  <c r="D2017" i="17"/>
  <c r="A2018" i="17"/>
  <c r="D2018" i="17"/>
  <c r="A2019" i="17"/>
  <c r="D2019" i="17"/>
  <c r="A2020" i="17"/>
  <c r="D2020" i="17"/>
  <c r="A2021" i="17"/>
  <c r="D2021" i="17"/>
  <c r="A2022" i="17"/>
  <c r="D2022" i="17"/>
  <c r="A2023" i="17"/>
  <c r="D2023" i="17"/>
  <c r="A2024" i="17"/>
  <c r="D2024" i="17"/>
  <c r="A2025" i="17"/>
  <c r="D2025" i="17"/>
  <c r="A2026" i="17"/>
  <c r="D2026" i="17"/>
  <c r="A2027" i="17"/>
  <c r="D2027" i="17"/>
  <c r="A2028" i="17"/>
  <c r="D2028" i="17"/>
  <c r="A2029" i="17"/>
  <c r="D2029" i="17"/>
  <c r="A2030" i="17"/>
  <c r="D2030" i="17"/>
  <c r="A2031" i="17"/>
  <c r="D2031" i="17"/>
  <c r="A2032" i="17"/>
  <c r="D2032" i="17"/>
  <c r="A2033" i="17"/>
  <c r="D2033" i="17"/>
  <c r="A2034" i="17"/>
  <c r="D2034" i="17"/>
  <c r="A2035" i="17"/>
  <c r="D2035" i="17"/>
  <c r="A2036" i="17"/>
  <c r="D2036" i="17"/>
  <c r="A2037" i="17"/>
  <c r="D2037" i="17"/>
  <c r="A2038" i="17"/>
  <c r="D2038" i="17"/>
  <c r="A2039" i="17"/>
  <c r="D2039" i="17"/>
  <c r="A2040" i="17"/>
  <c r="D2040" i="17"/>
  <c r="A2041" i="17"/>
  <c r="D2041" i="17"/>
  <c r="A2042" i="17"/>
  <c r="D2042" i="17"/>
  <c r="A2043" i="17"/>
  <c r="D2043" i="17"/>
  <c r="A2044" i="17"/>
  <c r="D2044" i="17"/>
  <c r="A2045" i="17"/>
  <c r="D2045" i="17"/>
  <c r="A2046" i="17"/>
  <c r="D2046" i="17"/>
  <c r="A2047" i="17"/>
  <c r="D2047" i="17"/>
  <c r="A2048" i="17"/>
  <c r="D2048" i="17"/>
  <c r="A2049" i="17"/>
  <c r="D2049" i="17"/>
  <c r="A2050" i="17"/>
  <c r="D2050" i="17"/>
  <c r="A2051" i="17"/>
  <c r="D2051" i="17"/>
  <c r="A2052" i="17"/>
  <c r="D2052" i="17"/>
  <c r="A2053" i="17"/>
  <c r="D2053" i="17"/>
  <c r="A2054" i="17"/>
  <c r="D2054" i="17"/>
  <c r="A2055" i="17"/>
  <c r="D2055" i="17"/>
  <c r="A2056" i="17"/>
  <c r="D2056" i="17"/>
  <c r="A2057" i="17"/>
  <c r="D2057" i="17"/>
  <c r="A2058" i="17"/>
  <c r="D2058" i="17"/>
  <c r="A2059" i="17"/>
  <c r="D2059" i="17"/>
  <c r="A2060" i="17"/>
  <c r="D2060" i="17"/>
  <c r="A2061" i="17"/>
  <c r="D2061" i="17"/>
  <c r="A2062" i="17"/>
  <c r="D2062" i="17"/>
  <c r="A2063" i="17"/>
  <c r="D2063" i="17"/>
  <c r="A2064" i="17"/>
  <c r="D2064" i="17"/>
  <c r="A2065" i="17"/>
  <c r="D2065" i="17"/>
  <c r="A2066" i="17"/>
  <c r="D2066" i="17"/>
  <c r="A2067" i="17"/>
  <c r="D2067" i="17"/>
  <c r="A2068" i="17"/>
  <c r="D2068" i="17"/>
  <c r="A2069" i="17"/>
  <c r="D2069" i="17"/>
  <c r="A2070" i="17"/>
  <c r="D2070" i="17"/>
  <c r="A2071" i="17"/>
  <c r="D2071" i="17"/>
  <c r="A2072" i="17"/>
  <c r="D2072" i="17"/>
  <c r="A2073" i="17"/>
  <c r="D2073" i="17"/>
  <c r="A2074" i="17"/>
  <c r="D2074" i="17"/>
  <c r="A2075" i="17"/>
  <c r="D2075" i="17"/>
  <c r="A2076" i="17"/>
  <c r="D2076" i="17"/>
  <c r="A2077" i="17"/>
  <c r="D2077" i="17"/>
  <c r="A2078" i="17"/>
  <c r="D2078" i="17"/>
  <c r="A2079" i="17"/>
  <c r="D2079" i="17"/>
  <c r="A2080" i="17"/>
  <c r="D2080" i="17"/>
  <c r="A2081" i="17"/>
  <c r="D2081" i="17"/>
  <c r="A2082" i="17"/>
  <c r="D2082" i="17"/>
  <c r="A2083" i="17"/>
  <c r="D2083" i="17"/>
  <c r="A2084" i="17"/>
  <c r="D2084" i="17"/>
  <c r="A2085" i="17"/>
  <c r="D2085" i="17"/>
  <c r="A2086" i="17"/>
  <c r="D2086" i="17"/>
  <c r="A2087" i="17"/>
  <c r="D2087" i="17"/>
  <c r="A2088" i="17"/>
  <c r="D2088" i="17"/>
  <c r="A2089" i="17"/>
  <c r="D2089" i="17"/>
  <c r="A2090" i="17"/>
  <c r="D2090" i="17"/>
  <c r="A2091" i="17"/>
  <c r="D2091" i="17"/>
  <c r="A2092" i="17"/>
  <c r="D2092" i="17"/>
  <c r="A2093" i="17"/>
  <c r="D2093" i="17"/>
  <c r="A2094" i="17"/>
  <c r="D2094" i="17"/>
  <c r="A2095" i="17"/>
  <c r="D2095" i="17"/>
  <c r="A2096" i="17"/>
  <c r="D2096" i="17"/>
  <c r="A2097" i="17"/>
  <c r="D2097" i="17"/>
  <c r="A2098" i="17"/>
  <c r="D2098" i="17"/>
  <c r="A2099" i="17"/>
  <c r="D2099" i="17"/>
  <c r="A2100" i="17"/>
  <c r="D2100" i="17"/>
  <c r="A2101" i="17"/>
  <c r="D2101" i="17"/>
  <c r="A2102" i="17"/>
  <c r="D2102" i="17"/>
  <c r="A2103" i="17"/>
  <c r="D2103" i="17"/>
  <c r="A2104" i="17"/>
  <c r="D2104" i="17"/>
  <c r="A2105" i="17"/>
  <c r="D2105" i="17"/>
  <c r="A2106" i="17"/>
  <c r="D2106" i="17"/>
  <c r="A2107" i="17"/>
  <c r="D2107" i="17"/>
  <c r="A2108" i="17"/>
  <c r="D2108" i="17"/>
  <c r="A2109" i="17"/>
  <c r="D2109" i="17"/>
  <c r="A2110" i="17"/>
  <c r="D2110" i="17"/>
  <c r="A2111" i="17"/>
  <c r="D2111" i="17"/>
  <c r="A2112" i="17"/>
  <c r="D2112" i="17"/>
  <c r="A2113" i="17"/>
  <c r="D2113" i="17"/>
  <c r="A2114" i="17"/>
  <c r="D2114" i="17"/>
  <c r="A2115" i="17"/>
  <c r="D2115" i="17"/>
  <c r="A2116" i="17"/>
  <c r="D2116" i="17"/>
  <c r="A2117" i="17"/>
  <c r="D2117" i="17"/>
  <c r="A2118" i="17"/>
  <c r="D2118" i="17"/>
  <c r="A2119" i="17"/>
  <c r="D2119" i="17"/>
  <c r="A2120" i="17"/>
  <c r="D2120" i="17"/>
  <c r="A2121" i="17"/>
  <c r="D2121" i="17"/>
  <c r="A2122" i="17"/>
  <c r="D2122" i="17"/>
  <c r="A2123" i="17"/>
  <c r="D2123" i="17"/>
  <c r="A2124" i="17"/>
  <c r="D2124" i="17"/>
  <c r="A2125" i="17"/>
  <c r="D2125" i="17"/>
  <c r="A2126" i="17"/>
  <c r="D2126" i="17"/>
  <c r="A2127" i="17"/>
  <c r="D2127" i="17"/>
  <c r="A2128" i="17"/>
  <c r="D2128" i="17"/>
  <c r="A2129" i="17"/>
  <c r="D2129" i="17"/>
  <c r="A2130" i="17"/>
  <c r="D2130" i="17"/>
  <c r="A2131" i="17"/>
  <c r="D2131" i="17"/>
  <c r="A2132" i="17"/>
  <c r="D2132" i="17"/>
  <c r="A2133" i="17"/>
  <c r="D2133" i="17"/>
  <c r="A2134" i="17"/>
  <c r="D2134" i="17"/>
  <c r="A2135" i="17"/>
  <c r="D2135" i="17"/>
  <c r="A2136" i="17"/>
  <c r="D2136" i="17"/>
  <c r="A2137" i="17"/>
  <c r="D2137" i="17"/>
  <c r="A2138" i="17"/>
  <c r="D2138" i="17"/>
  <c r="A2139" i="17"/>
  <c r="D2139" i="17"/>
  <c r="A2140" i="17"/>
  <c r="D2140" i="17"/>
  <c r="A2141" i="17"/>
  <c r="D2141" i="17"/>
  <c r="A2142" i="17"/>
  <c r="D2142" i="17"/>
  <c r="A2143" i="17"/>
  <c r="D2143" i="17"/>
  <c r="A2144" i="17"/>
  <c r="D2144" i="17"/>
  <c r="A2145" i="17"/>
  <c r="D2145" i="17"/>
  <c r="A2146" i="17"/>
  <c r="D2146" i="17"/>
  <c r="A2147" i="17"/>
  <c r="D2147" i="17"/>
  <c r="A2148" i="17"/>
  <c r="D2148" i="17"/>
  <c r="A2149" i="17"/>
  <c r="D2149" i="17"/>
  <c r="A2150" i="17"/>
  <c r="D2150" i="17"/>
  <c r="A2151" i="17"/>
  <c r="D2151" i="17"/>
  <c r="A2152" i="17"/>
  <c r="D2152" i="17"/>
  <c r="A2153" i="17"/>
  <c r="D2153" i="17"/>
  <c r="A2154" i="17"/>
  <c r="D2154" i="17"/>
  <c r="A2155" i="17"/>
  <c r="D2155" i="17"/>
  <c r="A2156" i="17"/>
  <c r="D2156" i="17"/>
  <c r="A2157" i="17"/>
  <c r="D2157" i="17"/>
  <c r="A2158" i="17"/>
  <c r="D2158" i="17"/>
  <c r="A2159" i="17"/>
  <c r="D2159" i="17"/>
  <c r="A2160" i="17"/>
  <c r="D2160" i="17"/>
  <c r="A2161" i="17"/>
  <c r="D2161" i="17"/>
  <c r="A2162" i="17"/>
  <c r="D2162" i="17"/>
  <c r="A2163" i="17"/>
  <c r="D2163" i="17"/>
  <c r="A2164" i="17"/>
  <c r="D2164" i="17"/>
  <c r="A2165" i="17"/>
  <c r="D2165" i="17"/>
  <c r="A2166" i="17"/>
  <c r="D2166" i="17"/>
  <c r="A2167" i="17"/>
  <c r="D2167" i="17"/>
  <c r="A2168" i="17"/>
  <c r="D2168" i="17"/>
  <c r="A2169" i="17"/>
  <c r="D2169" i="17"/>
  <c r="A2170" i="17"/>
  <c r="D2170" i="17"/>
  <c r="A2171" i="17"/>
  <c r="D2171" i="17"/>
  <c r="A2172" i="17"/>
  <c r="D2172" i="17"/>
  <c r="A2173" i="17"/>
  <c r="D2173" i="17"/>
  <c r="A2174" i="17"/>
  <c r="D2174" i="17"/>
  <c r="A2175" i="17"/>
  <c r="D2175" i="17"/>
  <c r="A2176" i="17"/>
  <c r="D2176" i="17"/>
  <c r="A2177" i="17"/>
  <c r="D2177" i="17"/>
  <c r="A2178" i="17"/>
  <c r="D2178" i="17"/>
  <c r="A2179" i="17"/>
  <c r="D2179" i="17"/>
  <c r="A2180" i="17"/>
  <c r="D2180" i="17"/>
  <c r="A2181" i="17"/>
  <c r="D2181" i="17"/>
  <c r="A2182" i="17"/>
  <c r="D2182" i="17"/>
  <c r="A2183" i="17"/>
  <c r="D2183" i="17"/>
  <c r="A2184" i="17"/>
  <c r="D2184" i="17"/>
  <c r="A2185" i="17"/>
  <c r="D2185" i="17"/>
  <c r="A2186" i="17"/>
  <c r="D2186" i="17"/>
  <c r="A2187" i="17"/>
  <c r="D2187" i="17"/>
  <c r="A2188" i="17"/>
  <c r="D2188" i="17"/>
  <c r="A2189" i="17"/>
  <c r="D2189" i="17"/>
  <c r="A2190" i="17"/>
  <c r="D2190" i="17"/>
  <c r="A2191" i="17"/>
  <c r="D2191" i="17"/>
  <c r="A2192" i="17"/>
  <c r="D2192" i="17"/>
  <c r="A2193" i="17"/>
  <c r="D2193" i="17"/>
  <c r="A2194" i="17"/>
  <c r="D2194" i="17"/>
  <c r="A2195" i="17"/>
  <c r="D2195" i="17"/>
  <c r="A2196" i="17"/>
  <c r="D2196" i="17"/>
  <c r="A2197" i="17"/>
  <c r="D2197" i="17"/>
  <c r="A2198" i="17"/>
  <c r="D2198" i="17"/>
  <c r="A2199" i="17"/>
  <c r="D2199" i="17"/>
  <c r="A2200" i="17"/>
  <c r="D2200" i="17"/>
  <c r="A2201" i="17"/>
  <c r="D2201" i="17"/>
  <c r="A2202" i="17"/>
  <c r="D2202" i="17"/>
  <c r="A2203" i="17"/>
  <c r="D2203" i="17"/>
  <c r="A2204" i="17"/>
  <c r="D2204" i="17"/>
  <c r="A2205" i="17"/>
  <c r="D2205" i="17"/>
  <c r="A2206" i="17"/>
  <c r="D2206" i="17"/>
  <c r="A2207" i="17"/>
  <c r="D2207" i="17"/>
  <c r="A2208" i="17"/>
  <c r="D2208" i="17"/>
  <c r="A2209" i="17"/>
  <c r="D2209" i="17"/>
  <c r="A2210" i="17"/>
  <c r="D2210" i="17"/>
  <c r="A2211" i="17"/>
  <c r="D2211" i="17"/>
  <c r="A2212" i="17"/>
  <c r="D2212" i="17"/>
  <c r="A2213" i="17"/>
  <c r="D2213" i="17"/>
  <c r="A2214" i="17"/>
  <c r="D2214" i="17"/>
  <c r="A2215" i="17"/>
  <c r="D2215" i="17"/>
  <c r="A2216" i="17"/>
  <c r="D2216" i="17"/>
  <c r="A2217" i="17"/>
  <c r="D2217" i="17"/>
  <c r="A2218" i="17"/>
  <c r="D2218" i="17"/>
  <c r="A2219" i="17"/>
  <c r="D2219" i="17"/>
  <c r="A2220" i="17"/>
  <c r="D2220" i="17"/>
  <c r="A2221" i="17"/>
  <c r="D2221" i="17"/>
  <c r="A2222" i="17"/>
  <c r="D2222" i="17"/>
  <c r="A2223" i="17"/>
  <c r="D2223" i="17"/>
  <c r="A2224" i="17"/>
  <c r="D2224" i="17"/>
  <c r="A2225" i="17"/>
  <c r="D2225" i="17"/>
  <c r="A2226" i="17"/>
  <c r="D2226" i="17"/>
  <c r="A2227" i="17"/>
  <c r="D2227" i="17"/>
  <c r="A2228" i="17"/>
  <c r="D2228" i="17"/>
  <c r="A2229" i="17"/>
  <c r="D2229" i="17"/>
  <c r="A2230" i="17"/>
  <c r="D2230" i="17"/>
  <c r="A2231" i="17"/>
  <c r="D2231" i="17"/>
  <c r="A2232" i="17"/>
  <c r="D2232" i="17"/>
  <c r="A2233" i="17"/>
  <c r="D2233" i="17"/>
  <c r="A2234" i="17"/>
  <c r="D2234" i="17"/>
  <c r="A2235" i="17"/>
  <c r="D2235" i="17"/>
  <c r="A2236" i="17"/>
  <c r="D2236" i="17"/>
  <c r="A2237" i="17"/>
  <c r="D2237" i="17"/>
  <c r="A2238" i="17"/>
  <c r="D2238" i="17"/>
  <c r="A2239" i="17"/>
  <c r="D2239" i="17"/>
  <c r="A2240" i="17"/>
  <c r="D2240" i="17"/>
  <c r="A2241" i="17"/>
  <c r="D2241" i="17"/>
  <c r="A2242" i="17"/>
  <c r="D2242" i="17"/>
  <c r="A2243" i="17"/>
  <c r="D2243" i="17"/>
  <c r="A2244" i="17"/>
  <c r="D2244" i="17"/>
  <c r="A2245" i="17"/>
  <c r="D2245" i="17"/>
  <c r="A2246" i="17"/>
  <c r="D2246" i="17"/>
  <c r="A2247" i="17"/>
  <c r="D2247" i="17"/>
  <c r="A2248" i="17"/>
  <c r="D2248" i="17"/>
  <c r="A2249" i="17"/>
  <c r="D2249" i="17"/>
  <c r="A2250" i="17"/>
  <c r="D2250" i="17"/>
  <c r="A2251" i="17"/>
  <c r="D2251" i="17"/>
  <c r="A2252" i="17"/>
  <c r="D2252" i="17"/>
  <c r="A2253" i="17"/>
  <c r="D2253" i="17"/>
  <c r="A2254" i="17"/>
  <c r="D2254" i="17"/>
  <c r="A2255" i="17"/>
  <c r="D2255" i="17"/>
  <c r="A2256" i="17"/>
  <c r="D2256" i="17"/>
  <c r="A2257" i="17"/>
  <c r="D2257" i="17"/>
  <c r="A2258" i="17"/>
  <c r="D2258" i="17"/>
  <c r="A2259" i="17"/>
  <c r="D2259" i="17"/>
  <c r="A2260" i="17"/>
  <c r="D2260" i="17"/>
  <c r="A2261" i="17"/>
  <c r="D2261" i="17"/>
  <c r="A2262" i="17"/>
  <c r="D2262" i="17"/>
  <c r="A2263" i="17"/>
  <c r="D2263" i="17"/>
  <c r="A2264" i="17"/>
  <c r="D2264" i="17"/>
  <c r="A2265" i="17"/>
  <c r="D2265" i="17"/>
  <c r="A2266" i="17"/>
  <c r="D2266" i="17"/>
  <c r="A2267" i="17"/>
  <c r="D2267" i="17"/>
  <c r="A2268" i="17"/>
  <c r="D2268" i="17"/>
  <c r="A2269" i="17"/>
  <c r="D2269" i="17"/>
  <c r="A2270" i="17"/>
  <c r="D2270" i="17"/>
  <c r="A2271" i="17"/>
  <c r="D2271" i="17"/>
  <c r="A2272" i="17"/>
  <c r="D2272" i="17"/>
  <c r="A2273" i="17"/>
  <c r="D2273" i="17"/>
  <c r="A2274" i="17"/>
  <c r="D2274" i="17"/>
  <c r="A2275" i="17"/>
  <c r="D2275" i="17"/>
  <c r="A2276" i="17"/>
  <c r="D2276" i="17"/>
  <c r="A2277" i="17"/>
  <c r="D2277" i="17"/>
  <c r="A2278" i="17"/>
  <c r="D2278" i="17"/>
  <c r="A2279" i="17"/>
  <c r="D2279" i="17"/>
  <c r="A2280" i="17"/>
  <c r="D2280" i="17"/>
  <c r="A2281" i="17"/>
  <c r="D2281" i="17"/>
  <c r="A2282" i="17"/>
  <c r="D2282" i="17"/>
  <c r="A2283" i="17"/>
  <c r="D2283" i="17"/>
  <c r="A2284" i="17"/>
  <c r="D2284" i="17"/>
  <c r="A2285" i="17"/>
  <c r="D2285" i="17"/>
  <c r="A2286" i="17"/>
  <c r="D2286" i="17"/>
  <c r="A2287" i="17"/>
  <c r="D2287" i="17"/>
  <c r="A2288" i="17"/>
  <c r="D2288" i="17"/>
  <c r="A2289" i="17"/>
  <c r="D2289" i="17"/>
  <c r="A2290" i="17"/>
  <c r="D2290" i="17"/>
  <c r="A2291" i="17"/>
  <c r="D2291" i="17"/>
  <c r="A2292" i="17"/>
  <c r="D2292" i="17"/>
  <c r="A2293" i="17"/>
  <c r="D2293" i="17"/>
  <c r="A2294" i="17"/>
  <c r="D2294" i="17"/>
  <c r="A2295" i="17"/>
  <c r="D2295" i="17"/>
  <c r="A2296" i="17"/>
  <c r="D2296" i="17"/>
  <c r="A2297" i="17"/>
  <c r="D2297" i="17"/>
  <c r="A2298" i="17"/>
  <c r="D2298" i="17"/>
  <c r="A2299" i="17"/>
  <c r="D2299" i="17"/>
  <c r="A2300" i="17"/>
  <c r="D2300" i="17"/>
  <c r="A2301" i="17"/>
  <c r="D2301" i="17"/>
  <c r="A2302" i="17"/>
  <c r="D2302" i="17"/>
  <c r="A2303" i="17"/>
  <c r="D2303" i="17"/>
  <c r="A2304" i="17"/>
  <c r="D2304" i="17"/>
  <c r="A2305" i="17"/>
  <c r="D2305" i="17"/>
  <c r="A2306" i="17"/>
  <c r="D2306" i="17"/>
  <c r="A2307" i="17"/>
  <c r="D2307" i="17"/>
  <c r="A2308" i="17"/>
  <c r="D2308" i="17"/>
  <c r="A2309" i="17"/>
  <c r="D2309" i="17"/>
  <c r="A2310" i="17"/>
  <c r="D2310" i="17"/>
  <c r="A2311" i="17"/>
  <c r="D2311" i="17"/>
  <c r="A2312" i="17"/>
  <c r="D2312" i="17"/>
  <c r="A2313" i="17"/>
  <c r="D2313" i="17"/>
  <c r="A2314" i="17"/>
  <c r="D2314" i="17"/>
  <c r="A2315" i="17"/>
  <c r="D2315" i="17"/>
  <c r="A2316" i="17"/>
  <c r="D2316" i="17"/>
  <c r="A2317" i="17"/>
  <c r="D2317" i="17"/>
  <c r="A2318" i="17"/>
  <c r="D2318" i="17"/>
  <c r="A2319" i="17"/>
  <c r="D2319" i="17"/>
  <c r="A2320" i="17"/>
  <c r="D2320" i="17"/>
  <c r="A2321" i="17"/>
  <c r="D2321" i="17"/>
  <c r="A2322" i="17"/>
  <c r="D2322" i="17"/>
  <c r="A2323" i="17"/>
  <c r="D2323" i="17"/>
  <c r="A2324" i="17"/>
  <c r="D2324" i="17"/>
  <c r="A2325" i="17"/>
  <c r="D2325" i="17"/>
  <c r="A2326" i="17"/>
  <c r="D2326" i="17"/>
  <c r="A2327" i="17"/>
  <c r="D2327" i="17"/>
  <c r="A2328" i="17"/>
  <c r="D2328" i="17"/>
  <c r="A2329" i="17"/>
  <c r="D2329" i="17"/>
  <c r="A2330" i="17"/>
  <c r="D2330" i="17"/>
  <c r="A2331" i="17"/>
  <c r="D2331" i="17"/>
  <c r="A2332" i="17"/>
  <c r="D2332" i="17"/>
  <c r="A2333" i="17"/>
  <c r="D2333" i="17"/>
  <c r="A2334" i="17"/>
  <c r="D2334" i="17"/>
  <c r="A2335" i="17"/>
  <c r="D2335" i="17"/>
  <c r="A2336" i="17"/>
  <c r="D2336" i="17"/>
  <c r="A2337" i="17"/>
  <c r="D2337" i="17"/>
  <c r="A2338" i="17"/>
  <c r="D2338" i="17"/>
  <c r="A2339" i="17"/>
  <c r="D2339" i="17"/>
  <c r="A2340" i="17"/>
  <c r="D2340" i="17"/>
  <c r="A2341" i="17"/>
  <c r="D2341" i="17"/>
  <c r="A2342" i="17"/>
  <c r="D2342" i="17"/>
  <c r="A2343" i="17"/>
  <c r="D2343" i="17"/>
  <c r="A2344" i="17"/>
  <c r="D2344" i="17"/>
  <c r="A2345" i="17"/>
  <c r="D2345" i="17"/>
  <c r="A2346" i="17"/>
  <c r="D2346" i="17"/>
  <c r="A2347" i="17"/>
  <c r="D2347" i="17"/>
  <c r="A2348" i="17"/>
  <c r="D2348" i="17"/>
  <c r="A2349" i="17"/>
  <c r="D2349" i="17"/>
  <c r="A2350" i="17"/>
  <c r="D2350" i="17"/>
  <c r="A2351" i="17"/>
  <c r="D2351" i="17"/>
  <c r="A2352" i="17"/>
  <c r="D2352" i="17"/>
  <c r="A2353" i="17"/>
  <c r="D2353" i="17"/>
  <c r="A2354" i="17"/>
  <c r="D2354" i="17"/>
  <c r="A2355" i="17"/>
  <c r="D2355" i="17"/>
  <c r="A2356" i="17"/>
  <c r="D2356" i="17"/>
  <c r="A2357" i="17"/>
  <c r="D2357" i="17"/>
  <c r="A2358" i="17"/>
  <c r="D2358" i="17"/>
  <c r="A2359" i="17"/>
  <c r="D2359" i="17"/>
  <c r="A2360" i="17"/>
  <c r="D2360" i="17"/>
  <c r="A2361" i="17"/>
  <c r="D2361" i="17"/>
  <c r="A2362" i="17"/>
  <c r="D2362" i="17"/>
  <c r="A2363" i="17"/>
  <c r="D2363" i="17"/>
  <c r="A2364" i="17"/>
  <c r="D2364" i="17"/>
  <c r="A2365" i="17"/>
  <c r="D2365" i="17"/>
  <c r="A2366" i="17"/>
  <c r="D2366" i="17"/>
  <c r="A2367" i="17"/>
  <c r="D2367" i="17"/>
  <c r="A2368" i="17"/>
  <c r="D2368" i="17"/>
  <c r="A2369" i="17"/>
  <c r="D2369" i="17"/>
  <c r="A2370" i="17"/>
  <c r="D2370" i="17"/>
  <c r="A2371" i="17"/>
  <c r="D2371" i="17"/>
  <c r="A2372" i="17"/>
  <c r="D2372" i="17"/>
  <c r="A2373" i="17"/>
  <c r="D2373" i="17"/>
  <c r="A2374" i="17"/>
  <c r="D2374" i="17"/>
  <c r="A2375" i="17"/>
  <c r="D2375" i="17"/>
  <c r="A2376" i="17"/>
  <c r="D2376" i="17"/>
  <c r="A2377" i="17"/>
  <c r="D2377" i="17"/>
  <c r="A2378" i="17"/>
  <c r="D2378" i="17"/>
  <c r="A2379" i="17"/>
  <c r="D2379" i="17"/>
  <c r="A2380" i="17"/>
  <c r="D2380" i="17"/>
  <c r="A2381" i="17"/>
  <c r="D2381" i="17"/>
  <c r="A2382" i="17"/>
  <c r="D2382" i="17"/>
  <c r="A2383" i="17"/>
  <c r="D2383" i="17"/>
  <c r="A2384" i="17"/>
  <c r="D2384" i="17"/>
  <c r="A2385" i="17"/>
  <c r="D2385" i="17"/>
  <c r="A2386" i="17"/>
  <c r="D2386" i="17"/>
  <c r="A2387" i="17"/>
  <c r="D2387" i="17"/>
  <c r="A2388" i="17"/>
  <c r="D2388" i="17"/>
  <c r="A2389" i="17"/>
  <c r="D2389" i="17"/>
  <c r="A2390" i="17"/>
  <c r="D2390" i="17"/>
  <c r="A2391" i="17"/>
  <c r="D2391" i="17"/>
  <c r="A2392" i="17"/>
  <c r="D2392" i="17"/>
  <c r="A2393" i="17"/>
  <c r="D2393" i="17"/>
  <c r="A2394" i="17"/>
  <c r="D2394" i="17"/>
  <c r="A2395" i="17"/>
  <c r="D2395" i="17"/>
  <c r="A2396" i="17"/>
  <c r="D2396" i="17"/>
  <c r="A2397" i="17"/>
  <c r="D2397" i="17"/>
  <c r="A2398" i="17"/>
  <c r="D2398" i="17"/>
  <c r="A2399" i="17"/>
  <c r="D2399" i="17"/>
  <c r="A2400" i="17"/>
  <c r="D2400" i="17"/>
  <c r="A2401" i="17"/>
  <c r="D2401" i="17"/>
  <c r="A2402" i="17"/>
  <c r="D2402" i="17"/>
  <c r="A2403" i="17"/>
  <c r="D2403" i="17"/>
  <c r="A2404" i="17"/>
  <c r="D2404" i="17"/>
  <c r="A2405" i="17"/>
  <c r="D2405" i="17"/>
  <c r="A2406" i="17"/>
  <c r="D2406" i="17"/>
  <c r="A2407" i="17"/>
  <c r="D2407" i="17"/>
  <c r="A2408" i="17"/>
  <c r="D2408" i="17"/>
  <c r="A2409" i="17"/>
  <c r="D2409" i="17"/>
  <c r="A2410" i="17"/>
  <c r="D2410" i="17"/>
  <c r="A2411" i="17"/>
  <c r="D2411" i="17"/>
  <c r="A2412" i="17"/>
  <c r="D2412" i="17"/>
  <c r="A2413" i="17"/>
  <c r="D2413" i="17"/>
  <c r="A2414" i="17"/>
  <c r="D2414" i="17"/>
  <c r="A2415" i="17"/>
  <c r="D2415" i="17"/>
  <c r="A2416" i="17"/>
  <c r="D2416" i="17"/>
  <c r="A2417" i="17"/>
  <c r="D2417" i="17"/>
  <c r="A2418" i="17"/>
  <c r="D2418" i="17"/>
  <c r="A2419" i="17"/>
  <c r="D2419" i="17"/>
  <c r="A2420" i="17"/>
  <c r="D2420" i="17"/>
  <c r="A2421" i="17"/>
  <c r="D2421" i="17"/>
  <c r="A2422" i="17"/>
  <c r="D2422" i="17"/>
  <c r="A2423" i="17"/>
  <c r="D2423" i="17"/>
  <c r="A2424" i="17"/>
  <c r="D2424" i="17"/>
  <c r="A2425" i="17"/>
  <c r="D2425" i="17"/>
  <c r="A2426" i="17"/>
  <c r="D2426" i="17"/>
  <c r="A2427" i="17"/>
  <c r="D2427" i="17"/>
  <c r="A2428" i="17"/>
  <c r="D2428" i="17"/>
  <c r="A2429" i="17"/>
  <c r="D2429" i="17"/>
  <c r="A2430" i="17"/>
  <c r="D2430" i="17"/>
  <c r="A2431" i="17"/>
  <c r="D2431" i="17"/>
  <c r="A2432" i="17"/>
  <c r="D2432" i="17"/>
  <c r="A2433" i="17"/>
  <c r="D2433" i="17"/>
  <c r="A2434" i="17"/>
  <c r="D2434" i="17"/>
  <c r="A2435" i="17"/>
  <c r="D2435" i="17"/>
  <c r="A2436" i="17"/>
  <c r="D2436" i="17"/>
  <c r="A2437" i="17"/>
  <c r="D2437" i="17"/>
  <c r="A2438" i="17"/>
  <c r="D2438" i="17"/>
  <c r="A2439" i="17"/>
  <c r="D2439" i="17"/>
  <c r="A2440" i="17"/>
  <c r="D2440" i="17"/>
  <c r="A2441" i="17"/>
  <c r="D2441" i="17"/>
  <c r="A2442" i="17"/>
  <c r="D2442" i="17"/>
  <c r="A2443" i="17"/>
  <c r="D2443" i="17"/>
  <c r="A2444" i="17"/>
  <c r="D2444" i="17"/>
  <c r="A2445" i="17"/>
  <c r="D2445" i="17"/>
  <c r="A2446" i="17"/>
  <c r="D2446" i="17"/>
  <c r="A2447" i="17"/>
  <c r="D2447" i="17"/>
  <c r="A2448" i="17"/>
  <c r="D2448" i="17"/>
  <c r="A2449" i="17"/>
  <c r="D2449" i="17"/>
  <c r="A2450" i="17"/>
  <c r="D2450" i="17"/>
  <c r="A2451" i="17"/>
  <c r="D2451" i="17"/>
  <c r="A2452" i="17"/>
  <c r="D2452" i="17"/>
  <c r="A2453" i="17"/>
  <c r="D2453" i="17"/>
  <c r="A2454" i="17"/>
  <c r="D2454" i="17"/>
  <c r="A2455" i="17"/>
  <c r="D2455" i="17"/>
  <c r="A2456" i="17"/>
  <c r="D2456" i="17"/>
  <c r="A2457" i="17"/>
  <c r="D2457" i="17"/>
  <c r="A2458" i="17"/>
  <c r="D2458" i="17"/>
  <c r="A2459" i="17"/>
  <c r="D2459" i="17"/>
  <c r="A2460" i="17"/>
  <c r="D2460" i="17"/>
  <c r="A2461" i="17"/>
  <c r="D2461" i="17"/>
  <c r="A2462" i="17"/>
  <c r="D2462" i="17"/>
  <c r="A2463" i="17"/>
  <c r="D2463" i="17"/>
  <c r="A2464" i="17"/>
  <c r="D2464" i="17"/>
  <c r="A2465" i="17"/>
  <c r="D2465" i="17"/>
  <c r="A2466" i="17"/>
  <c r="D2466" i="17"/>
  <c r="A2467" i="17"/>
  <c r="D2467" i="17"/>
  <c r="A2468" i="17"/>
  <c r="D2468" i="17"/>
  <c r="A2469" i="17"/>
  <c r="D2469" i="17"/>
  <c r="A2470" i="17"/>
  <c r="D2470" i="17"/>
  <c r="A2471" i="17"/>
  <c r="D2471" i="17"/>
  <c r="A2472" i="17"/>
  <c r="D2472" i="17"/>
  <c r="A2473" i="17"/>
  <c r="D2473" i="17"/>
  <c r="A2474" i="17"/>
  <c r="D2474" i="17"/>
  <c r="A2475" i="17"/>
  <c r="D2475" i="17"/>
  <c r="A2476" i="17"/>
  <c r="D2476" i="17"/>
  <c r="A2477" i="17"/>
  <c r="D2477" i="17"/>
  <c r="A2478" i="17"/>
  <c r="D2478" i="17"/>
  <c r="A2479" i="17"/>
  <c r="D2479" i="17"/>
  <c r="A2480" i="17"/>
  <c r="D2480" i="17"/>
  <c r="A2481" i="17"/>
  <c r="D2481" i="17"/>
  <c r="A2482" i="17"/>
  <c r="D2482" i="17"/>
  <c r="A2483" i="17"/>
  <c r="D2483" i="17"/>
  <c r="A2484" i="17"/>
  <c r="D2484" i="17"/>
  <c r="A2485" i="17"/>
  <c r="D2485" i="17"/>
  <c r="A2486" i="17"/>
  <c r="D2486" i="17"/>
  <c r="A2487" i="17"/>
  <c r="D2487" i="17"/>
  <c r="A2488" i="17"/>
  <c r="D2488" i="17"/>
  <c r="A2489" i="17"/>
  <c r="D2489" i="17"/>
  <c r="A2490" i="17"/>
  <c r="D2490" i="17"/>
  <c r="A2491" i="17"/>
  <c r="D2491" i="17"/>
  <c r="A2492" i="17"/>
  <c r="D2492" i="17"/>
  <c r="A2493" i="17"/>
  <c r="D2493" i="17"/>
  <c r="A2494" i="17"/>
  <c r="D2494" i="17"/>
  <c r="A2495" i="17"/>
  <c r="D2495" i="17"/>
  <c r="A2496" i="17"/>
  <c r="D2496" i="17"/>
  <c r="A2497" i="17"/>
  <c r="D2497" i="17"/>
  <c r="A2498" i="17"/>
  <c r="D2498" i="17"/>
  <c r="A2499" i="17"/>
  <c r="D2499" i="17"/>
  <c r="A2500" i="17"/>
  <c r="D2500" i="17"/>
  <c r="A2501" i="17"/>
  <c r="D2501" i="17"/>
  <c r="A2502" i="17"/>
  <c r="D2502" i="17"/>
  <c r="A2503" i="17"/>
  <c r="D2503" i="17"/>
  <c r="A2504" i="17"/>
  <c r="D2504" i="17"/>
  <c r="A2505" i="17"/>
  <c r="D2505" i="17"/>
  <c r="A2506" i="17"/>
  <c r="D2506" i="17"/>
  <c r="A2507" i="17"/>
  <c r="D2507" i="17"/>
  <c r="A2508" i="17"/>
  <c r="D2508" i="17"/>
  <c r="A2509" i="17"/>
  <c r="D2509" i="17"/>
  <c r="A2510" i="17"/>
  <c r="D2510" i="17"/>
  <c r="A2511" i="17"/>
  <c r="D2511" i="17"/>
  <c r="A2512" i="17"/>
  <c r="D2512" i="17"/>
  <c r="A2513" i="17"/>
  <c r="D2513" i="17"/>
  <c r="A2514" i="17"/>
  <c r="D2514" i="17"/>
  <c r="A2515" i="17"/>
  <c r="D2515" i="17"/>
  <c r="A2516" i="17"/>
  <c r="D2516" i="17"/>
  <c r="A2517" i="17"/>
  <c r="D2517" i="17"/>
  <c r="A2518" i="17"/>
  <c r="D2518" i="17"/>
  <c r="A2519" i="17"/>
  <c r="D2519" i="17"/>
  <c r="A2520" i="17"/>
  <c r="D2520" i="17"/>
  <c r="A2521" i="17"/>
  <c r="D2521" i="17"/>
  <c r="A2522" i="17"/>
  <c r="D2522" i="17"/>
  <c r="A2523" i="17"/>
  <c r="D2523" i="17"/>
  <c r="A2524" i="17"/>
  <c r="D2524" i="17"/>
  <c r="A2525" i="17"/>
  <c r="D2525" i="17"/>
  <c r="A2526" i="17"/>
  <c r="D2526" i="17"/>
  <c r="A2527" i="17"/>
  <c r="D2527" i="17"/>
  <c r="A2528" i="17"/>
  <c r="D2528" i="17"/>
  <c r="A2529" i="17"/>
  <c r="D2529" i="17"/>
  <c r="A2530" i="17"/>
  <c r="D2530" i="17"/>
  <c r="A2531" i="17"/>
  <c r="D2531" i="17"/>
  <c r="A2532" i="17"/>
  <c r="D2532" i="17"/>
  <c r="A2533" i="17"/>
  <c r="D2533" i="17"/>
  <c r="A2534" i="17"/>
  <c r="D2534" i="17"/>
  <c r="A2535" i="17"/>
  <c r="D2535" i="17"/>
  <c r="A2536" i="17"/>
  <c r="D2536" i="17"/>
  <c r="A2537" i="17"/>
  <c r="D2537" i="17"/>
  <c r="A2538" i="17"/>
  <c r="D2538" i="17"/>
  <c r="A2539" i="17"/>
  <c r="D2539" i="17"/>
  <c r="A2540" i="17"/>
  <c r="D2540" i="17"/>
  <c r="A2541" i="17"/>
  <c r="D2541" i="17"/>
  <c r="A2542" i="17"/>
  <c r="D2542" i="17"/>
  <c r="A2543" i="17"/>
  <c r="D2543" i="17"/>
  <c r="A2544" i="17"/>
  <c r="D2544" i="17"/>
  <c r="A2545" i="17"/>
  <c r="D2545" i="17"/>
  <c r="A2546" i="17"/>
  <c r="D2546" i="17"/>
  <c r="A2547" i="17"/>
  <c r="D2547" i="17"/>
  <c r="A2548" i="17"/>
  <c r="D2548" i="17"/>
  <c r="A2549" i="17"/>
  <c r="D2549" i="17"/>
  <c r="A2550" i="17"/>
  <c r="D2550" i="17"/>
  <c r="A2551" i="17"/>
  <c r="D2551" i="17"/>
  <c r="A2552" i="17"/>
  <c r="D2552" i="17"/>
  <c r="A2553" i="17"/>
  <c r="D2553" i="17"/>
  <c r="A2554" i="17"/>
  <c r="D2554" i="17"/>
  <c r="A2555" i="17"/>
  <c r="D2555" i="17"/>
  <c r="A2556" i="17"/>
  <c r="D2556" i="17"/>
  <c r="A2557" i="17"/>
  <c r="D2557" i="17"/>
  <c r="A2558" i="17"/>
  <c r="D2558" i="17"/>
  <c r="A2559" i="17"/>
  <c r="D2559" i="17"/>
  <c r="A2560" i="17"/>
  <c r="D2560" i="17"/>
  <c r="A2561" i="17"/>
  <c r="D2561" i="17"/>
  <c r="A2562" i="17"/>
  <c r="D2562" i="17"/>
  <c r="A2563" i="17"/>
  <c r="D2563" i="17"/>
  <c r="A2564" i="17"/>
  <c r="D2564" i="17"/>
  <c r="A2565" i="17"/>
  <c r="D2565" i="17"/>
  <c r="A2566" i="17"/>
  <c r="D2566" i="17"/>
  <c r="A2567" i="17"/>
  <c r="D2567" i="17"/>
  <c r="A2568" i="17"/>
  <c r="D2568" i="17"/>
  <c r="A2569" i="17"/>
  <c r="D2569" i="17"/>
  <c r="A2570" i="17"/>
  <c r="D2570" i="17"/>
  <c r="A2571" i="17"/>
  <c r="D2571" i="17"/>
  <c r="A2572" i="17"/>
  <c r="D2572" i="17"/>
  <c r="A2573" i="17"/>
  <c r="D2573" i="17"/>
  <c r="A2574" i="17"/>
  <c r="D2574" i="17"/>
  <c r="A2575" i="17"/>
  <c r="D2575" i="17"/>
  <c r="A2576" i="17"/>
  <c r="D2576" i="17"/>
  <c r="A2577" i="17"/>
  <c r="D2577" i="17"/>
  <c r="A2578" i="17"/>
  <c r="D2578" i="17"/>
  <c r="A2579" i="17"/>
  <c r="D2579" i="17"/>
  <c r="A2580" i="17"/>
  <c r="D2580" i="17"/>
  <c r="A2581" i="17"/>
  <c r="D2581" i="17"/>
  <c r="A2582" i="17"/>
  <c r="D2582" i="17"/>
  <c r="A2583" i="17"/>
  <c r="D2583" i="17"/>
  <c r="A2584" i="17"/>
  <c r="D2584" i="17"/>
  <c r="A2585" i="17"/>
  <c r="D2585" i="17"/>
  <c r="A2586" i="17"/>
  <c r="D2586" i="17"/>
  <c r="A2587" i="17"/>
  <c r="D2587" i="17"/>
  <c r="A2588" i="17"/>
  <c r="D2588" i="17"/>
  <c r="A2589" i="17"/>
  <c r="D2589" i="17"/>
  <c r="A2590" i="17"/>
  <c r="D2590" i="17"/>
  <c r="A2591" i="17"/>
  <c r="D2591" i="17"/>
  <c r="A2592" i="17"/>
  <c r="D2592" i="17"/>
  <c r="A2593" i="17"/>
  <c r="D2593" i="17"/>
  <c r="A2594" i="17"/>
  <c r="D2594" i="17"/>
  <c r="A2595" i="17"/>
  <c r="D2595" i="17"/>
  <c r="A2596" i="17"/>
  <c r="D2596" i="17"/>
  <c r="A2597" i="17"/>
  <c r="D2597" i="17"/>
  <c r="A2598" i="17"/>
  <c r="D2598" i="17"/>
  <c r="A2599" i="17"/>
  <c r="D2599" i="17"/>
  <c r="A2600" i="17"/>
  <c r="D2600" i="17"/>
  <c r="A2601" i="17"/>
  <c r="D2601" i="17"/>
  <c r="A2602" i="17"/>
  <c r="D2602" i="17"/>
  <c r="A2603" i="17"/>
  <c r="D2603" i="17"/>
  <c r="A2604" i="17"/>
  <c r="D2604" i="17"/>
  <c r="A2605" i="17"/>
  <c r="D2605" i="17"/>
  <c r="A2606" i="17"/>
  <c r="D2606" i="17"/>
  <c r="A2607" i="17"/>
  <c r="D2607" i="17"/>
  <c r="A2608" i="17"/>
  <c r="D2608" i="17"/>
  <c r="A2609" i="17"/>
  <c r="D2609" i="17"/>
  <c r="A2610" i="17"/>
  <c r="D2610" i="17"/>
  <c r="A2611" i="17"/>
  <c r="D2611" i="17"/>
  <c r="A2612" i="17"/>
  <c r="D2612" i="17"/>
  <c r="A2613" i="17"/>
  <c r="D2613" i="17"/>
  <c r="A2614" i="17"/>
  <c r="D2614" i="17"/>
  <c r="A2615" i="17"/>
  <c r="D2615" i="17"/>
  <c r="A2616" i="17"/>
  <c r="D2616" i="17"/>
  <c r="A2617" i="17"/>
  <c r="D2617" i="17"/>
  <c r="A2618" i="17"/>
  <c r="D2618" i="17"/>
  <c r="A2619" i="17"/>
  <c r="D2619" i="17"/>
  <c r="A2620" i="17"/>
  <c r="D2620" i="17"/>
  <c r="A2621" i="17"/>
  <c r="D2621" i="17"/>
  <c r="A2622" i="17"/>
  <c r="D2622" i="17"/>
  <c r="A2623" i="17"/>
  <c r="D2623" i="17"/>
  <c r="A2624" i="17"/>
  <c r="D2624" i="17"/>
  <c r="A2625" i="17"/>
  <c r="D2625" i="17"/>
  <c r="A2626" i="17"/>
  <c r="D2626" i="17"/>
  <c r="A2627" i="17"/>
  <c r="D2627" i="17"/>
  <c r="A2628" i="17"/>
  <c r="D2628" i="17"/>
  <c r="A2629" i="17"/>
  <c r="D2629" i="17"/>
  <c r="A2630" i="17"/>
  <c r="D2630" i="17"/>
  <c r="A2631" i="17"/>
  <c r="D2631" i="17"/>
  <c r="A2632" i="17"/>
  <c r="D2632" i="17"/>
  <c r="A2633" i="17"/>
  <c r="D2633" i="17"/>
  <c r="A2634" i="17"/>
  <c r="D2634" i="17"/>
  <c r="A2635" i="17"/>
  <c r="D2635" i="17"/>
  <c r="A2636" i="17"/>
  <c r="D2636" i="17"/>
  <c r="A2637" i="17"/>
  <c r="D2637" i="17"/>
  <c r="A2638" i="17"/>
  <c r="D2638" i="17"/>
  <c r="A2639" i="17"/>
  <c r="D2639" i="17"/>
  <c r="A2640" i="17"/>
  <c r="D2640" i="17"/>
  <c r="A2641" i="17"/>
  <c r="D2641" i="17"/>
  <c r="A2642" i="17"/>
  <c r="D2642" i="17"/>
  <c r="A2643" i="17"/>
  <c r="D2643" i="17"/>
  <c r="A2644" i="17"/>
  <c r="D2644" i="17"/>
  <c r="A2645" i="17"/>
  <c r="D2645" i="17"/>
  <c r="A2646" i="17"/>
  <c r="D2646" i="17"/>
  <c r="A2647" i="17"/>
  <c r="D2647" i="17"/>
  <c r="A2648" i="17"/>
  <c r="D2648" i="17"/>
  <c r="A2649" i="17"/>
  <c r="D2649" i="17"/>
  <c r="A2650" i="17"/>
  <c r="D2650" i="17"/>
  <c r="A2651" i="17"/>
  <c r="D2651" i="17"/>
  <c r="A2652" i="17"/>
  <c r="D2652" i="17"/>
  <c r="A2653" i="17"/>
  <c r="D2653" i="17"/>
  <c r="A2654" i="17"/>
  <c r="D2654" i="17"/>
  <c r="A2655" i="17"/>
  <c r="D2655" i="17"/>
  <c r="A2656" i="17"/>
  <c r="D2656" i="17"/>
  <c r="A2657" i="17"/>
  <c r="D2657" i="17"/>
  <c r="A2658" i="17"/>
  <c r="D2658" i="17"/>
  <c r="A2659" i="17"/>
  <c r="D2659" i="17"/>
  <c r="A2660" i="17"/>
  <c r="D2660" i="17"/>
  <c r="A2661" i="17"/>
  <c r="D2661" i="17"/>
  <c r="A2662" i="17"/>
  <c r="D2662" i="17"/>
  <c r="A2663" i="17"/>
  <c r="D2663" i="17"/>
  <c r="A2664" i="17"/>
  <c r="D2664" i="17"/>
  <c r="A2665" i="17"/>
  <c r="D2665" i="17"/>
  <c r="A2666" i="17"/>
  <c r="D2666" i="17"/>
  <c r="A2667" i="17"/>
  <c r="D2667" i="17"/>
  <c r="A2668" i="17"/>
  <c r="D2668" i="17"/>
  <c r="A2669" i="17"/>
  <c r="D2669" i="17"/>
  <c r="A2670" i="17"/>
  <c r="D2670" i="17"/>
  <c r="A2671" i="17"/>
  <c r="D2671" i="17"/>
  <c r="A2672" i="17"/>
  <c r="D2672" i="17"/>
  <c r="A2673" i="17"/>
  <c r="D2673" i="17"/>
  <c r="A2674" i="17"/>
  <c r="D2674" i="17"/>
  <c r="A2675" i="17"/>
  <c r="D2675" i="17"/>
  <c r="A2676" i="17"/>
  <c r="D2676" i="17"/>
  <c r="A2677" i="17"/>
  <c r="D2677" i="17"/>
  <c r="A2678" i="17"/>
  <c r="D2678" i="17"/>
  <c r="A2679" i="17"/>
  <c r="D2679" i="17"/>
  <c r="A2680" i="17"/>
  <c r="D2680" i="17"/>
  <c r="A2681" i="17"/>
  <c r="D2681" i="17"/>
  <c r="A2682" i="17"/>
  <c r="D2682" i="17"/>
  <c r="A2683" i="17"/>
  <c r="D2683" i="17"/>
  <c r="A2684" i="17"/>
  <c r="D2684" i="17"/>
  <c r="A2685" i="17"/>
  <c r="D2685" i="17"/>
  <c r="A2686" i="17"/>
  <c r="D2686" i="17"/>
  <c r="A2687" i="17"/>
  <c r="D2687" i="17"/>
  <c r="A2688" i="17"/>
  <c r="D2688" i="17"/>
  <c r="A2689" i="17"/>
  <c r="D2689" i="17"/>
  <c r="A2690" i="17"/>
  <c r="D2690" i="17"/>
  <c r="A2691" i="17"/>
  <c r="D2691" i="17"/>
  <c r="A2692" i="17"/>
  <c r="D2692" i="17"/>
  <c r="A2693" i="17"/>
  <c r="D2693" i="17"/>
  <c r="A2694" i="17"/>
  <c r="D2694" i="17"/>
  <c r="A2695" i="17"/>
  <c r="D2695" i="17"/>
  <c r="A2696" i="17"/>
  <c r="D2696" i="17"/>
  <c r="A2697" i="17"/>
  <c r="D2697" i="17"/>
  <c r="A2698" i="17"/>
  <c r="D2698" i="17"/>
  <c r="A2699" i="17"/>
  <c r="D2699" i="17"/>
  <c r="A2700" i="17"/>
  <c r="D2700" i="17"/>
  <c r="A2701" i="17"/>
  <c r="D2701" i="17"/>
  <c r="A2702" i="17"/>
  <c r="D2702" i="17"/>
  <c r="A2703" i="17"/>
  <c r="D2703" i="17"/>
  <c r="A2704" i="17"/>
  <c r="D2704" i="17"/>
  <c r="A2705" i="17"/>
  <c r="D2705" i="17"/>
  <c r="A2706" i="17"/>
  <c r="D2706" i="17"/>
  <c r="A2707" i="17"/>
  <c r="D2707" i="17"/>
  <c r="A2708" i="17"/>
  <c r="D2708" i="17"/>
  <c r="A2709" i="17"/>
  <c r="D2709" i="17"/>
  <c r="A2710" i="17"/>
  <c r="D2710" i="17"/>
  <c r="A2711" i="17"/>
  <c r="D2711" i="17"/>
  <c r="A2712" i="17"/>
  <c r="D2712" i="17"/>
  <c r="A2713" i="17"/>
  <c r="D2713" i="17"/>
  <c r="A2714" i="17"/>
  <c r="D2714" i="17"/>
  <c r="A2715" i="17"/>
  <c r="D2715" i="17"/>
  <c r="A2716" i="17"/>
  <c r="D2716" i="17"/>
  <c r="A2717" i="17"/>
  <c r="D2717" i="17"/>
  <c r="A2718" i="17"/>
  <c r="D2718" i="17"/>
  <c r="A2719" i="17"/>
  <c r="D2719" i="17"/>
  <c r="A2720" i="17"/>
  <c r="D2720" i="17"/>
  <c r="A2721" i="17"/>
  <c r="D2721" i="17"/>
  <c r="A2722" i="17"/>
  <c r="D2722" i="17"/>
  <c r="A2723" i="17"/>
  <c r="D2723" i="17"/>
  <c r="A2724" i="17"/>
  <c r="D2724" i="17"/>
  <c r="A2725" i="17"/>
  <c r="D2725" i="17"/>
  <c r="A2726" i="17"/>
  <c r="D2726" i="17"/>
  <c r="A2727" i="17"/>
  <c r="D2727" i="17"/>
  <c r="A2728" i="17"/>
  <c r="D2728" i="17"/>
  <c r="A2729" i="17"/>
  <c r="D2729" i="17"/>
  <c r="A2730" i="17"/>
  <c r="D2730" i="17"/>
  <c r="A2731" i="17"/>
  <c r="D2731" i="17"/>
  <c r="A2732" i="17"/>
  <c r="D2732" i="17"/>
  <c r="A2733" i="17"/>
  <c r="D2733" i="17"/>
  <c r="A2734" i="17"/>
  <c r="D2734" i="17"/>
  <c r="A2735" i="17"/>
  <c r="D2735" i="17"/>
  <c r="A2736" i="17"/>
  <c r="D2736" i="17"/>
  <c r="A2737" i="17"/>
  <c r="D2737" i="17"/>
  <c r="A2738" i="17"/>
  <c r="D2738" i="17"/>
  <c r="A2739" i="17"/>
  <c r="D2739" i="17"/>
  <c r="A2740" i="17"/>
  <c r="D2740" i="17"/>
  <c r="A2741" i="17"/>
  <c r="D2741" i="17"/>
  <c r="A2742" i="17"/>
  <c r="D2742" i="17"/>
  <c r="A2743" i="17"/>
  <c r="D2743" i="17"/>
  <c r="A2744" i="17"/>
  <c r="D2744" i="17"/>
  <c r="A2745" i="17"/>
  <c r="D2745" i="17"/>
  <c r="A2746" i="17"/>
  <c r="D2746" i="17"/>
  <c r="A2747" i="17"/>
  <c r="D2747" i="17"/>
  <c r="A2748" i="17"/>
  <c r="D2748" i="17"/>
  <c r="A2749" i="17"/>
  <c r="D2749" i="17"/>
  <c r="A2750" i="17"/>
  <c r="D2750" i="17"/>
  <c r="A2751" i="17"/>
  <c r="D2751" i="17"/>
  <c r="A2752" i="17"/>
  <c r="D2752" i="17"/>
  <c r="A2753" i="17"/>
  <c r="D2753" i="17"/>
  <c r="A2754" i="17"/>
  <c r="D2754" i="17"/>
  <c r="A2755" i="17"/>
  <c r="D2755" i="17"/>
  <c r="A2756" i="17"/>
  <c r="D2756" i="17"/>
  <c r="A2757" i="17"/>
  <c r="D2757" i="17"/>
  <c r="A2758" i="17"/>
  <c r="D2758" i="17"/>
  <c r="A2759" i="17"/>
  <c r="D2759" i="17"/>
  <c r="A2760" i="17"/>
  <c r="D2760" i="17"/>
  <c r="A2761" i="17"/>
  <c r="D2761" i="17"/>
  <c r="A2762" i="17"/>
  <c r="D2762" i="17"/>
  <c r="A2763" i="17"/>
  <c r="D2763" i="17"/>
  <c r="A2764" i="17"/>
  <c r="D2764" i="17"/>
  <c r="A2765" i="17"/>
  <c r="D2765" i="17"/>
  <c r="A2766" i="17"/>
  <c r="D2766" i="17"/>
  <c r="A2767" i="17"/>
  <c r="D2767" i="17"/>
  <c r="A2768" i="17"/>
  <c r="D2768" i="17"/>
  <c r="A2769" i="17"/>
  <c r="D2769" i="17"/>
  <c r="A2770" i="17"/>
  <c r="D2770" i="17"/>
  <c r="A2771" i="17"/>
  <c r="D2771" i="17"/>
  <c r="A2772" i="17"/>
  <c r="D2772" i="17"/>
  <c r="A2773" i="17"/>
  <c r="D2773" i="17"/>
  <c r="A2774" i="17"/>
  <c r="D2774" i="17"/>
  <c r="A2775" i="17"/>
  <c r="D2775" i="17"/>
  <c r="A2776" i="17"/>
  <c r="D2776" i="17"/>
  <c r="A2777" i="17"/>
  <c r="D2777" i="17"/>
  <c r="A2778" i="17"/>
  <c r="D2778" i="17"/>
  <c r="A2779" i="17"/>
  <c r="D2779" i="17"/>
  <c r="A2780" i="17"/>
  <c r="D2780" i="17"/>
  <c r="A2781" i="17"/>
  <c r="D2781" i="17"/>
  <c r="A2782" i="17"/>
  <c r="D2782" i="17"/>
  <c r="A2783" i="17"/>
  <c r="D2783" i="17"/>
  <c r="A2784" i="17"/>
  <c r="D2784" i="17"/>
  <c r="A2785" i="17"/>
  <c r="D2785" i="17"/>
  <c r="A2786" i="17"/>
  <c r="D2786" i="17"/>
  <c r="A2787" i="17"/>
  <c r="D2787" i="17"/>
  <c r="A2788" i="17"/>
  <c r="D2788" i="17"/>
  <c r="A2789" i="17"/>
  <c r="D2789" i="17"/>
  <c r="A2790" i="17"/>
  <c r="D2790" i="17"/>
  <c r="A2791" i="17"/>
  <c r="D2791" i="17"/>
  <c r="A2792" i="17"/>
  <c r="D2792" i="17"/>
  <c r="A2793" i="17"/>
  <c r="D2793" i="17"/>
  <c r="A2794" i="17"/>
  <c r="D2794" i="17"/>
  <c r="A2795" i="17"/>
  <c r="D2795" i="17"/>
  <c r="A2796" i="17"/>
  <c r="D2796" i="17"/>
  <c r="A2797" i="17"/>
  <c r="D2797" i="17"/>
  <c r="A2798" i="17"/>
  <c r="D2798" i="17"/>
  <c r="A2799" i="17"/>
  <c r="D2799" i="17"/>
  <c r="A2800" i="17"/>
  <c r="D2800" i="17"/>
  <c r="A2801" i="17"/>
  <c r="D2801" i="17"/>
  <c r="A2802" i="17"/>
  <c r="D2802" i="17"/>
  <c r="A2803" i="17"/>
  <c r="D2803" i="17"/>
  <c r="A2804" i="17"/>
  <c r="D2804" i="17"/>
  <c r="A2805" i="17"/>
  <c r="D2805" i="17"/>
  <c r="A2806" i="17"/>
  <c r="D2806" i="17"/>
  <c r="A2807" i="17"/>
  <c r="D2807" i="17"/>
  <c r="A2808" i="17"/>
  <c r="D2808" i="17"/>
  <c r="A2809" i="17"/>
  <c r="D2809" i="17"/>
  <c r="A2810" i="17"/>
  <c r="D2810" i="17"/>
  <c r="A2811" i="17"/>
  <c r="D2811" i="17"/>
  <c r="A2812" i="17"/>
  <c r="D2812" i="17"/>
  <c r="A2813" i="17"/>
  <c r="D2813" i="17"/>
  <c r="A2814" i="17"/>
  <c r="D2814" i="17"/>
  <c r="A2815" i="17"/>
  <c r="D2815" i="17"/>
  <c r="A2816" i="17"/>
  <c r="D2816" i="17"/>
  <c r="A2817" i="17"/>
  <c r="D2817" i="17"/>
  <c r="A2818" i="17"/>
  <c r="D2818" i="17"/>
  <c r="A2819" i="17"/>
  <c r="D2819" i="17"/>
  <c r="A2820" i="17"/>
  <c r="D2820" i="17"/>
  <c r="A2821" i="17"/>
  <c r="D2821" i="17"/>
  <c r="A2822" i="17"/>
  <c r="D2822" i="17"/>
  <c r="A2823" i="17"/>
  <c r="D2823" i="17"/>
  <c r="A2824" i="17"/>
  <c r="D2824" i="17"/>
  <c r="A2825" i="17"/>
  <c r="D2825" i="17"/>
  <c r="A2826" i="17"/>
  <c r="D2826" i="17"/>
  <c r="A2827" i="17"/>
  <c r="D2827" i="17"/>
  <c r="A2828" i="17"/>
  <c r="D2828" i="17"/>
  <c r="A2829" i="17"/>
  <c r="D2829" i="17"/>
  <c r="A2830" i="17"/>
  <c r="D2830" i="17"/>
  <c r="A2831" i="17"/>
  <c r="D2831" i="17"/>
  <c r="A2832" i="17"/>
  <c r="D2832" i="17"/>
  <c r="A2833" i="17"/>
  <c r="D2833" i="17"/>
  <c r="A2834" i="17"/>
  <c r="D2834" i="17"/>
  <c r="A2835" i="17"/>
  <c r="D2835" i="17"/>
  <c r="A2836" i="17"/>
  <c r="D2836" i="17"/>
  <c r="A2837" i="17"/>
  <c r="D2837" i="17"/>
  <c r="A2838" i="17"/>
  <c r="D2838" i="17"/>
  <c r="A2839" i="17"/>
  <c r="D2839" i="17"/>
  <c r="A2840" i="17"/>
  <c r="D2840" i="17"/>
  <c r="A2841" i="17"/>
  <c r="D2841" i="17"/>
  <c r="A2842" i="17"/>
  <c r="D2842" i="17"/>
  <c r="A2843" i="17"/>
  <c r="D2843" i="17"/>
  <c r="A2844" i="17"/>
  <c r="D2844" i="17"/>
  <c r="A2845" i="17"/>
  <c r="D2845" i="17"/>
  <c r="A2846" i="17"/>
  <c r="D2846" i="17"/>
  <c r="A2847" i="17"/>
  <c r="D2847" i="17"/>
  <c r="A2848" i="17"/>
  <c r="D2848" i="17"/>
  <c r="A2849" i="17"/>
  <c r="D2849" i="17"/>
  <c r="A2850" i="17"/>
  <c r="D2850" i="17"/>
  <c r="A2851" i="17"/>
  <c r="D2851" i="17"/>
  <c r="A2852" i="17"/>
  <c r="D2852" i="17"/>
  <c r="A2853" i="17"/>
  <c r="D2853" i="17"/>
  <c r="A2854" i="17"/>
  <c r="D2854" i="17"/>
  <c r="A2855" i="17"/>
  <c r="D2855" i="17"/>
  <c r="A2856" i="17"/>
  <c r="D2856" i="17"/>
  <c r="A2857" i="17"/>
  <c r="D2857" i="17"/>
  <c r="A2858" i="17"/>
  <c r="D2858" i="17"/>
  <c r="A2859" i="17"/>
  <c r="D2859" i="17"/>
  <c r="A2860" i="17"/>
  <c r="D2860" i="17"/>
  <c r="A2861" i="17"/>
  <c r="D2861" i="17"/>
  <c r="A2862" i="17"/>
  <c r="D2862" i="17"/>
  <c r="A2863" i="17"/>
  <c r="D2863" i="17"/>
  <c r="A2864" i="17"/>
  <c r="D2864" i="17"/>
  <c r="A2865" i="17"/>
  <c r="D2865" i="17"/>
  <c r="A2866" i="17"/>
  <c r="D2866" i="17"/>
  <c r="A2867" i="17"/>
  <c r="D2867" i="17"/>
  <c r="A2868" i="17"/>
  <c r="D2868" i="17"/>
  <c r="A2869" i="17"/>
  <c r="D2869" i="17"/>
  <c r="A2870" i="17"/>
  <c r="D2870" i="17"/>
  <c r="A2871" i="17"/>
  <c r="D2871" i="17"/>
  <c r="A2872" i="17"/>
  <c r="D2872" i="17"/>
  <c r="A2873" i="17"/>
  <c r="D2873" i="17"/>
  <c r="A2874" i="17"/>
  <c r="D2874" i="17"/>
  <c r="A2875" i="17"/>
  <c r="D2875" i="17"/>
  <c r="A2876" i="17"/>
  <c r="D2876" i="17"/>
  <c r="A2877" i="17"/>
  <c r="D2877" i="17"/>
  <c r="A2878" i="17"/>
  <c r="D2878" i="17"/>
  <c r="A2879" i="17"/>
  <c r="D2879" i="17"/>
  <c r="A2880" i="17"/>
  <c r="D2880" i="17"/>
  <c r="A2881" i="17"/>
  <c r="D2881" i="17"/>
  <c r="A2882" i="17"/>
  <c r="D2882" i="17"/>
  <c r="A2883" i="17"/>
  <c r="D2883" i="17"/>
  <c r="A2884" i="17"/>
  <c r="D2884" i="17"/>
  <c r="A2885" i="17"/>
  <c r="D2885" i="17"/>
  <c r="A2886" i="17"/>
  <c r="D2886" i="17"/>
  <c r="A2887" i="17"/>
  <c r="D2887" i="17"/>
  <c r="A2888" i="17"/>
  <c r="D2888" i="17"/>
  <c r="A2889" i="17"/>
  <c r="D2889" i="17"/>
  <c r="A2890" i="17"/>
  <c r="D2890" i="17"/>
  <c r="A2891" i="17"/>
  <c r="D2891" i="17"/>
  <c r="A2892" i="17"/>
  <c r="D2892" i="17"/>
  <c r="A2893" i="17"/>
  <c r="D2893" i="17"/>
  <c r="A2894" i="17"/>
  <c r="D2894" i="17"/>
  <c r="A2895" i="17"/>
  <c r="D2895" i="17"/>
  <c r="A2896" i="17"/>
  <c r="D2896" i="17"/>
  <c r="A2897" i="17"/>
  <c r="D2897" i="17"/>
  <c r="A2898" i="17"/>
  <c r="D2898" i="17"/>
  <c r="A2899" i="17"/>
  <c r="D2899" i="17"/>
  <c r="A2900" i="17"/>
  <c r="D2900" i="17"/>
  <c r="A2901" i="17"/>
  <c r="D2901" i="17"/>
  <c r="A2902" i="17"/>
  <c r="D2902" i="17"/>
  <c r="A2903" i="17"/>
  <c r="D2903" i="17"/>
  <c r="A2904" i="17"/>
  <c r="D2904" i="17"/>
  <c r="A2905" i="17"/>
  <c r="D2905" i="17"/>
  <c r="A2906" i="17"/>
  <c r="D2906" i="17"/>
  <c r="A2907" i="17"/>
  <c r="D2907" i="17"/>
  <c r="A2908" i="17"/>
  <c r="D2908" i="17"/>
  <c r="A2909" i="17"/>
  <c r="D2909" i="17"/>
  <c r="A2910" i="17"/>
  <c r="D2910" i="17"/>
  <c r="A2911" i="17"/>
  <c r="D2911" i="17"/>
  <c r="A2912" i="17"/>
  <c r="D2912" i="17"/>
  <c r="A2913" i="17"/>
  <c r="D2913" i="17"/>
  <c r="A2914" i="17"/>
  <c r="D2914" i="17"/>
  <c r="A2915" i="17"/>
  <c r="D2915" i="17"/>
  <c r="A2916" i="17"/>
  <c r="D2916" i="17"/>
  <c r="A2917" i="17"/>
  <c r="D2917" i="17"/>
  <c r="A2918" i="17"/>
  <c r="D2918" i="17"/>
  <c r="A2919" i="17"/>
  <c r="D2919" i="17"/>
  <c r="A2920" i="17"/>
  <c r="D2920" i="17"/>
  <c r="A2921" i="17"/>
  <c r="D2921" i="17"/>
  <c r="A2922" i="17"/>
  <c r="D2922" i="17"/>
  <c r="A2923" i="17"/>
  <c r="D2923" i="17"/>
  <c r="A2924" i="17"/>
  <c r="D2924" i="17"/>
  <c r="A2925" i="17"/>
  <c r="D2925" i="17"/>
  <c r="A2926" i="17"/>
  <c r="D2926" i="17"/>
  <c r="A2927" i="17"/>
  <c r="D2927" i="17"/>
  <c r="A2928" i="17"/>
  <c r="D2928" i="17"/>
  <c r="A2929" i="17"/>
  <c r="D2929" i="17"/>
  <c r="A2930" i="17"/>
  <c r="D2930" i="17"/>
  <c r="A2931" i="17"/>
  <c r="D2931" i="17"/>
  <c r="A2932" i="17"/>
  <c r="D2932" i="17"/>
  <c r="A2933" i="17"/>
  <c r="D2933" i="17"/>
  <c r="A2934" i="17"/>
  <c r="D2934" i="17"/>
  <c r="A2935" i="17"/>
  <c r="D2935" i="17"/>
  <c r="A2936" i="17"/>
  <c r="D2936" i="17"/>
  <c r="A2937" i="17"/>
  <c r="D2937" i="17"/>
  <c r="A2938" i="17"/>
  <c r="D2938" i="17"/>
  <c r="A2939" i="17"/>
  <c r="D2939" i="17"/>
  <c r="A2940" i="17"/>
  <c r="D2940" i="17"/>
  <c r="A2941" i="17"/>
  <c r="D2941" i="17"/>
  <c r="A2942" i="17"/>
  <c r="D2942" i="17"/>
  <c r="A2943" i="17"/>
  <c r="D2943" i="17"/>
  <c r="A2944" i="17"/>
  <c r="D2944" i="17"/>
  <c r="A2945" i="17"/>
  <c r="D2945" i="17"/>
  <c r="A2946" i="17"/>
  <c r="D2946" i="17"/>
  <c r="A2947" i="17"/>
  <c r="D2947" i="17"/>
  <c r="A2948" i="17"/>
  <c r="D2948" i="17"/>
  <c r="A2949" i="17"/>
  <c r="D2949" i="17"/>
  <c r="A2950" i="17"/>
  <c r="D2950" i="17"/>
  <c r="A2951" i="17"/>
  <c r="D2951" i="17"/>
  <c r="A2952" i="17"/>
  <c r="D2952" i="17"/>
  <c r="A2953" i="17"/>
  <c r="D2953" i="17"/>
  <c r="A2954" i="17"/>
  <c r="D2954" i="17"/>
  <c r="A2955" i="17"/>
  <c r="D2955" i="17"/>
  <c r="A2956" i="17"/>
  <c r="D2956" i="17"/>
  <c r="A2957" i="17"/>
  <c r="D2957" i="17"/>
  <c r="A2958" i="17"/>
  <c r="D2958" i="17"/>
  <c r="A2959" i="17"/>
  <c r="D2959" i="17"/>
  <c r="A2960" i="17"/>
  <c r="D2960" i="17"/>
  <c r="A2961" i="17"/>
  <c r="D2961" i="17"/>
  <c r="A2962" i="17"/>
  <c r="D2962" i="17"/>
  <c r="A2963" i="17"/>
  <c r="D2963" i="17"/>
  <c r="A2964" i="17"/>
  <c r="D2964" i="17"/>
  <c r="A2965" i="17"/>
  <c r="D2965" i="17"/>
  <c r="A2966" i="17"/>
  <c r="D2966" i="17"/>
  <c r="A2967" i="17"/>
  <c r="D2967" i="17"/>
  <c r="A2968" i="17"/>
  <c r="D2968" i="17"/>
  <c r="A2969" i="17"/>
  <c r="D2969" i="17"/>
  <c r="A2970" i="17"/>
  <c r="D2970" i="17"/>
  <c r="A2971" i="17"/>
  <c r="D2971" i="17"/>
  <c r="A2972" i="17"/>
  <c r="D2972" i="17"/>
  <c r="A2973" i="17"/>
  <c r="D2973" i="17"/>
  <c r="A2974" i="17"/>
  <c r="D2974" i="17"/>
  <c r="A2975" i="17"/>
  <c r="D2975" i="17"/>
  <c r="A2976" i="17"/>
  <c r="D2976" i="17"/>
  <c r="A2977" i="17"/>
  <c r="D2977" i="17"/>
  <c r="A2978" i="17"/>
  <c r="D2978" i="17"/>
  <c r="A2979" i="17"/>
  <c r="D2979" i="17"/>
  <c r="A2980" i="17"/>
  <c r="D2980" i="17"/>
  <c r="A2981" i="17"/>
  <c r="D2981" i="17"/>
  <c r="A2982" i="17"/>
  <c r="D2982" i="17"/>
  <c r="A2983" i="17"/>
  <c r="D2983" i="17"/>
  <c r="A2984" i="17"/>
  <c r="D2984" i="17"/>
  <c r="A2985" i="17"/>
  <c r="D2985" i="17"/>
  <c r="A2986" i="17"/>
  <c r="D2986" i="17"/>
  <c r="A2987" i="17"/>
  <c r="D2987" i="17"/>
  <c r="A2988" i="17"/>
  <c r="D2988" i="17"/>
  <c r="A2989" i="17"/>
  <c r="D2989" i="17"/>
  <c r="A2990" i="17"/>
  <c r="D2990" i="17"/>
  <c r="A2991" i="17"/>
  <c r="D2991" i="17"/>
  <c r="A2992" i="17"/>
  <c r="D2992" i="17"/>
  <c r="A2993" i="17"/>
  <c r="D2993" i="17"/>
  <c r="A2994" i="17"/>
  <c r="D2994" i="17"/>
  <c r="A2995" i="17"/>
  <c r="D2995" i="17"/>
  <c r="A2996" i="17"/>
  <c r="D2996" i="17"/>
  <c r="A2997" i="17"/>
  <c r="D2997" i="17"/>
  <c r="A2998" i="17"/>
  <c r="D2998" i="17"/>
  <c r="A2999" i="17"/>
  <c r="D2999" i="17"/>
  <c r="A3000" i="17"/>
  <c r="D3000" i="17"/>
  <c r="A3001" i="17"/>
  <c r="D3001" i="17"/>
  <c r="A3002" i="17"/>
  <c r="D3002" i="17"/>
  <c r="A3003" i="17"/>
  <c r="D3003" i="17"/>
  <c r="A3004" i="17"/>
  <c r="D3004" i="17"/>
  <c r="A3005" i="17"/>
  <c r="D3005" i="17"/>
  <c r="A3006" i="17"/>
  <c r="D3006" i="17"/>
  <c r="A3007" i="17"/>
  <c r="D3007" i="17"/>
  <c r="A3008" i="17"/>
  <c r="D3008" i="17"/>
  <c r="A3009" i="17"/>
  <c r="D3009" i="17"/>
  <c r="A3010" i="17"/>
  <c r="D3010" i="17"/>
  <c r="A3011" i="17"/>
  <c r="D3011" i="17"/>
  <c r="A3012" i="17"/>
  <c r="D3012" i="17"/>
  <c r="A3013" i="17"/>
  <c r="D3013" i="17"/>
  <c r="A3014" i="17"/>
  <c r="D3014" i="17"/>
  <c r="A3015" i="17"/>
  <c r="D3015" i="17"/>
  <c r="A3016" i="17"/>
  <c r="D3016" i="17"/>
  <c r="A3017" i="17"/>
  <c r="D3017" i="17"/>
  <c r="A3018" i="17"/>
  <c r="D3018" i="17"/>
  <c r="A3019" i="17"/>
  <c r="D3019" i="17"/>
  <c r="A3020" i="17"/>
  <c r="D3020" i="17"/>
  <c r="A3021" i="17"/>
  <c r="D3021" i="17"/>
  <c r="A3022" i="17"/>
  <c r="D3022" i="17"/>
  <c r="A3023" i="17"/>
  <c r="D3023" i="17"/>
  <c r="A3024" i="17"/>
  <c r="D3024" i="17"/>
  <c r="A3025" i="17"/>
  <c r="D3025" i="17"/>
  <c r="A3026" i="17"/>
  <c r="D3026" i="17"/>
  <c r="A3027" i="17"/>
  <c r="D3027" i="17"/>
  <c r="A3028" i="17"/>
  <c r="D3028" i="17"/>
  <c r="A3029" i="17"/>
  <c r="D3029" i="17"/>
  <c r="A3030" i="17"/>
  <c r="D3030" i="17"/>
  <c r="A3031" i="17"/>
  <c r="D3031" i="17"/>
  <c r="A3032" i="17"/>
  <c r="D3032" i="17"/>
  <c r="A3033" i="17"/>
  <c r="D3033" i="17"/>
  <c r="A3034" i="17"/>
  <c r="D3034" i="17"/>
  <c r="A3035" i="17"/>
  <c r="D3035" i="17"/>
  <c r="A3036" i="17"/>
  <c r="D3036" i="17"/>
  <c r="A3037" i="17"/>
  <c r="D3037" i="17"/>
  <c r="A3038" i="17"/>
  <c r="D3038" i="17"/>
  <c r="A3039" i="17"/>
  <c r="D3039" i="17"/>
  <c r="A3040" i="17"/>
  <c r="D3040" i="17"/>
  <c r="A3041" i="17"/>
  <c r="D3041" i="17"/>
  <c r="A3042" i="17"/>
  <c r="D3042" i="17"/>
  <c r="A3043" i="17"/>
  <c r="D3043" i="17"/>
  <c r="A3044" i="17"/>
  <c r="D3044" i="17"/>
  <c r="A3045" i="17"/>
  <c r="D3045" i="17"/>
  <c r="A3046" i="17"/>
  <c r="D3046" i="17"/>
  <c r="A3047" i="17"/>
  <c r="D3047" i="17"/>
  <c r="A3048" i="17"/>
  <c r="D3048" i="17"/>
  <c r="A3049" i="17"/>
  <c r="D3049" i="17"/>
  <c r="A3050" i="17"/>
  <c r="D3050" i="17"/>
  <c r="A3051" i="17"/>
  <c r="D3051" i="17"/>
  <c r="A3052" i="17"/>
  <c r="D3052" i="17"/>
  <c r="A3053" i="17"/>
  <c r="D3053" i="17"/>
  <c r="A3054" i="17"/>
  <c r="D3054" i="17"/>
  <c r="A3055" i="17"/>
  <c r="D3055" i="17"/>
  <c r="A3056" i="17"/>
  <c r="D3056" i="17"/>
  <c r="A3057" i="17"/>
  <c r="D3057" i="17"/>
  <c r="A3058" i="17"/>
  <c r="D3058" i="17"/>
  <c r="A3059" i="17"/>
  <c r="D3059" i="17"/>
  <c r="A3060" i="17"/>
  <c r="D3060" i="17"/>
  <c r="A3061" i="17"/>
  <c r="D3061" i="17"/>
  <c r="A3062" i="17"/>
  <c r="D3062" i="17"/>
  <c r="A3063" i="17"/>
  <c r="D3063" i="17"/>
  <c r="A3064" i="17"/>
  <c r="D3064" i="17"/>
  <c r="A3065" i="17"/>
  <c r="D3065" i="17"/>
  <c r="A3066" i="17"/>
  <c r="D3066" i="17"/>
  <c r="A3067" i="17"/>
  <c r="D3067" i="17"/>
  <c r="A3068" i="17"/>
  <c r="D3068" i="17"/>
  <c r="A3069" i="17"/>
  <c r="D3069" i="17"/>
  <c r="A3070" i="17"/>
  <c r="D3070" i="17"/>
  <c r="A3071" i="17"/>
  <c r="D3071" i="17"/>
  <c r="A3072" i="17"/>
  <c r="D3072" i="17"/>
  <c r="A3073" i="17"/>
  <c r="D3073" i="17"/>
  <c r="A3074" i="17"/>
  <c r="D3074" i="17"/>
  <c r="A3075" i="17"/>
  <c r="D3075" i="17"/>
  <c r="A3076" i="17"/>
  <c r="D3076" i="17"/>
  <c r="A3077" i="17"/>
  <c r="D3077" i="17"/>
  <c r="A3078" i="17"/>
  <c r="D3078" i="17"/>
  <c r="A3079" i="17"/>
  <c r="D3079" i="17"/>
  <c r="A3080" i="17"/>
  <c r="D3080" i="17"/>
  <c r="A3081" i="17"/>
  <c r="D3081" i="17"/>
  <c r="A3082" i="17"/>
  <c r="D3082" i="17"/>
  <c r="A3083" i="17"/>
  <c r="D3083" i="17"/>
  <c r="A3084" i="17"/>
  <c r="D3084" i="17"/>
  <c r="A3085" i="17"/>
  <c r="D3085" i="17"/>
  <c r="A3086" i="17"/>
  <c r="D3086" i="17"/>
  <c r="A3087" i="17"/>
  <c r="D3087" i="17"/>
  <c r="A3088" i="17"/>
  <c r="D3088" i="17"/>
  <c r="A3089" i="17"/>
  <c r="D3089" i="17"/>
  <c r="A3090" i="17"/>
  <c r="D3090" i="17"/>
  <c r="A3091" i="17"/>
  <c r="D3091" i="17"/>
  <c r="A3092" i="17"/>
  <c r="D3092" i="17"/>
  <c r="A3093" i="17"/>
  <c r="D3093" i="17"/>
  <c r="A3094" i="17"/>
  <c r="D3094" i="17"/>
  <c r="A3095" i="17"/>
  <c r="D3095" i="17"/>
  <c r="A3096" i="17"/>
  <c r="D3096" i="17"/>
  <c r="A3097" i="17"/>
  <c r="D3097" i="17"/>
  <c r="A3098" i="17"/>
  <c r="D3098" i="17"/>
  <c r="A3099" i="17"/>
  <c r="D3099" i="17"/>
  <c r="A3100" i="17"/>
  <c r="D3100" i="17"/>
  <c r="A3101" i="17"/>
  <c r="D3101" i="17"/>
  <c r="A3102" i="17"/>
  <c r="D3102" i="17"/>
  <c r="A3103" i="17"/>
  <c r="D3103" i="17"/>
  <c r="A3104" i="17"/>
  <c r="D3104" i="17"/>
  <c r="A3105" i="17"/>
  <c r="D3105" i="17"/>
  <c r="A3106" i="17"/>
  <c r="D3106" i="17"/>
  <c r="A3107" i="17"/>
  <c r="D3107" i="17"/>
  <c r="A3108" i="17"/>
  <c r="D3108" i="17"/>
  <c r="A3109" i="17"/>
  <c r="D3109" i="17"/>
  <c r="A3110" i="17"/>
  <c r="D3110" i="17"/>
  <c r="A3111" i="17"/>
  <c r="D3111" i="17"/>
  <c r="A3112" i="17"/>
  <c r="D3112" i="17"/>
  <c r="A3113" i="17"/>
  <c r="D3113" i="17"/>
  <c r="A3114" i="17"/>
  <c r="D3114" i="17"/>
  <c r="A3115" i="17"/>
  <c r="D3115" i="17"/>
  <c r="A3116" i="17"/>
  <c r="D3116" i="17"/>
  <c r="A3117" i="17"/>
  <c r="D3117" i="17"/>
  <c r="A3118" i="17"/>
  <c r="D3118" i="17"/>
  <c r="A3119" i="17"/>
  <c r="D3119" i="17"/>
  <c r="A3120" i="17"/>
  <c r="D3120" i="17"/>
  <c r="A3121" i="17"/>
  <c r="D3121" i="17"/>
  <c r="A3122" i="17"/>
  <c r="D3122" i="17"/>
  <c r="A3123" i="17"/>
  <c r="D3123" i="17"/>
  <c r="A3124" i="17"/>
  <c r="D3124" i="17"/>
  <c r="A3125" i="17"/>
  <c r="D3125" i="17"/>
  <c r="A3126" i="17"/>
  <c r="D3126" i="17"/>
  <c r="A3127" i="17"/>
  <c r="D3127" i="17"/>
  <c r="A3128" i="17"/>
  <c r="D3128" i="17"/>
  <c r="A3129" i="17"/>
  <c r="D3129" i="17"/>
  <c r="A3130" i="17"/>
  <c r="D3130" i="17"/>
  <c r="A3131" i="17"/>
  <c r="D3131" i="17"/>
  <c r="A3132" i="17"/>
  <c r="D3132" i="17"/>
  <c r="A3133" i="17"/>
  <c r="D3133" i="17"/>
  <c r="A3134" i="17"/>
  <c r="D3134" i="17"/>
  <c r="A3135" i="17"/>
  <c r="D3135" i="17"/>
  <c r="A3136" i="17"/>
  <c r="D3136" i="17"/>
  <c r="A3137" i="17"/>
  <c r="D3137" i="17"/>
  <c r="A3138" i="17"/>
  <c r="D3138" i="17"/>
  <c r="A3139" i="17"/>
  <c r="D3139" i="17"/>
  <c r="A3140" i="17"/>
  <c r="D3140" i="17"/>
  <c r="A3141" i="17"/>
  <c r="D3141" i="17"/>
  <c r="A3142" i="17"/>
  <c r="D3142" i="17"/>
  <c r="A3143" i="17"/>
  <c r="D3143" i="17"/>
  <c r="A3144" i="17"/>
  <c r="D3144" i="17"/>
  <c r="A3145" i="17"/>
  <c r="D3145" i="17"/>
  <c r="A3146" i="17"/>
  <c r="D3146" i="17"/>
  <c r="A3147" i="17"/>
  <c r="D3147" i="17"/>
  <c r="A3148" i="17"/>
  <c r="D3148" i="17"/>
  <c r="A3149" i="17"/>
  <c r="D3149" i="17"/>
  <c r="A3150" i="17"/>
  <c r="D3150" i="17"/>
  <c r="A3151" i="17"/>
  <c r="D3151" i="17"/>
  <c r="A3152" i="17"/>
  <c r="D3152" i="17"/>
  <c r="A3153" i="17"/>
  <c r="D3153" i="17"/>
  <c r="A3154" i="17"/>
  <c r="D3154" i="17"/>
  <c r="A3155" i="17"/>
  <c r="D3155" i="17"/>
  <c r="A3156" i="17"/>
  <c r="D3156" i="17"/>
  <c r="A3157" i="17"/>
  <c r="D3157" i="17"/>
  <c r="A3158" i="17"/>
  <c r="D3158" i="17"/>
  <c r="A3159" i="17"/>
  <c r="D3159" i="17"/>
  <c r="A3160" i="17"/>
  <c r="D3160" i="17"/>
  <c r="A3161" i="17"/>
  <c r="D3161" i="17"/>
  <c r="A3162" i="17"/>
  <c r="D3162" i="17"/>
  <c r="A3163" i="17"/>
  <c r="D3163" i="17"/>
  <c r="A3164" i="17"/>
  <c r="D3164" i="17"/>
  <c r="A3165" i="17"/>
  <c r="D3165" i="17"/>
  <c r="A3166" i="17"/>
  <c r="D3166" i="17"/>
  <c r="A3167" i="17"/>
  <c r="D3167" i="17"/>
  <c r="A3168" i="17"/>
  <c r="D3168" i="17"/>
  <c r="A3169" i="17"/>
  <c r="D3169" i="17"/>
  <c r="A3170" i="17"/>
  <c r="D3170" i="17"/>
  <c r="A3171" i="17"/>
  <c r="D3171" i="17"/>
  <c r="A3172" i="17"/>
  <c r="D3172" i="17"/>
  <c r="A3173" i="17"/>
  <c r="D3173" i="17"/>
  <c r="A3174" i="17"/>
  <c r="D3174" i="17"/>
  <c r="A3175" i="17"/>
  <c r="D3175" i="17"/>
  <c r="A3176" i="17"/>
  <c r="D3176" i="17"/>
  <c r="A3177" i="17"/>
  <c r="D3177" i="17"/>
  <c r="A3178" i="17"/>
  <c r="D3178" i="17"/>
  <c r="A3179" i="17"/>
  <c r="D3179" i="17"/>
  <c r="A3180" i="17"/>
  <c r="D3180" i="17"/>
  <c r="A3181" i="17"/>
  <c r="D3181" i="17"/>
  <c r="A3182" i="17"/>
  <c r="D3182" i="17"/>
  <c r="A3183" i="17"/>
  <c r="D3183" i="17"/>
  <c r="A3184" i="17"/>
  <c r="D3184" i="17"/>
  <c r="A3185" i="17"/>
  <c r="D3185" i="17"/>
  <c r="A3186" i="17"/>
  <c r="D3186" i="17"/>
  <c r="A3187" i="17"/>
  <c r="D3187" i="17"/>
  <c r="A3188" i="17"/>
  <c r="D3188" i="17"/>
  <c r="A3189" i="17"/>
  <c r="D3189" i="17"/>
  <c r="A3190" i="17"/>
  <c r="D3190" i="17"/>
  <c r="A3191" i="17"/>
  <c r="D3191" i="17"/>
  <c r="A3192" i="17"/>
  <c r="D3192" i="17"/>
  <c r="A3193" i="17"/>
  <c r="D3193" i="17"/>
  <c r="A3194" i="17"/>
  <c r="D3194" i="17"/>
  <c r="A3195" i="17"/>
  <c r="D3195" i="17"/>
  <c r="A3196" i="17"/>
  <c r="D3196" i="17"/>
  <c r="A3197" i="17"/>
  <c r="D3197" i="17"/>
  <c r="A3198" i="17"/>
  <c r="D3198" i="17"/>
  <c r="A3199" i="17"/>
  <c r="D3199" i="17"/>
  <c r="A3200" i="17"/>
  <c r="D3200" i="17"/>
  <c r="A3201" i="17"/>
  <c r="D3201" i="17"/>
  <c r="A3202" i="17"/>
  <c r="D3202" i="17"/>
  <c r="A3203" i="17"/>
  <c r="D3203" i="17"/>
  <c r="A3204" i="17"/>
  <c r="D3204" i="17"/>
  <c r="A3205" i="17"/>
  <c r="D3205" i="17"/>
  <c r="A3206" i="17"/>
  <c r="D3206" i="17"/>
  <c r="A3207" i="17"/>
  <c r="D3207" i="17"/>
  <c r="A3208" i="17"/>
  <c r="D3208" i="17"/>
  <c r="A3209" i="17"/>
  <c r="D3209" i="17"/>
  <c r="A3210" i="17"/>
  <c r="D3210" i="17"/>
  <c r="A3211" i="17"/>
  <c r="D3211" i="17"/>
  <c r="A3212" i="17"/>
  <c r="D3212" i="17"/>
  <c r="A3213" i="17"/>
  <c r="D3213" i="17"/>
  <c r="A3214" i="17"/>
  <c r="D3214" i="17"/>
  <c r="A3215" i="17"/>
  <c r="D3215" i="17"/>
  <c r="A3216" i="17"/>
  <c r="D3216" i="17"/>
  <c r="A3217" i="17"/>
  <c r="D3217" i="17"/>
  <c r="A3218" i="17"/>
  <c r="D3218" i="17"/>
  <c r="A3219" i="17"/>
  <c r="D3219" i="17"/>
  <c r="A3220" i="17"/>
  <c r="D3220" i="17"/>
  <c r="A3221" i="17"/>
  <c r="D3221" i="17"/>
  <c r="A3222" i="17"/>
  <c r="D3222" i="17"/>
  <c r="A3223" i="17"/>
  <c r="D3223" i="17"/>
  <c r="A3224" i="17"/>
  <c r="D3224" i="17"/>
  <c r="A3225" i="17"/>
  <c r="D3225" i="17"/>
  <c r="A3226" i="17"/>
  <c r="D3226" i="17"/>
  <c r="A3227" i="17"/>
  <c r="D3227" i="17"/>
  <c r="A3228" i="17"/>
  <c r="D3228" i="17"/>
  <c r="A3229" i="17"/>
  <c r="D3229" i="17"/>
  <c r="A3230" i="17"/>
  <c r="D3230" i="17"/>
  <c r="A3231" i="17"/>
  <c r="D3231" i="17"/>
  <c r="A3232" i="17"/>
  <c r="D3232" i="17"/>
  <c r="A3233" i="17"/>
  <c r="D3233" i="17"/>
  <c r="A3234" i="17"/>
  <c r="D3234" i="17"/>
  <c r="A3235" i="17"/>
  <c r="D3235" i="17"/>
  <c r="A3236" i="17"/>
  <c r="D3236" i="17"/>
  <c r="A3237" i="17"/>
  <c r="D3237" i="17"/>
  <c r="A3238" i="17"/>
  <c r="D3238" i="17"/>
  <c r="A3239" i="17"/>
  <c r="D3239" i="17"/>
  <c r="A3240" i="17"/>
  <c r="D3240" i="17"/>
  <c r="A3241" i="17"/>
  <c r="D3241" i="17"/>
  <c r="A3242" i="17"/>
  <c r="D3242" i="17"/>
  <c r="A3243" i="17"/>
  <c r="D3243" i="17"/>
  <c r="A3244" i="17"/>
  <c r="D3244" i="17"/>
  <c r="A3245" i="17"/>
  <c r="D3245" i="17"/>
  <c r="A3246" i="17"/>
  <c r="D3246" i="17"/>
  <c r="A3247" i="17"/>
  <c r="D3247" i="17"/>
  <c r="A3248" i="17"/>
  <c r="D3248" i="17"/>
  <c r="A3249" i="17"/>
  <c r="D3249" i="17"/>
  <c r="A3250" i="17"/>
  <c r="D3250" i="17"/>
  <c r="A3251" i="17"/>
  <c r="D3251" i="17"/>
  <c r="A3252" i="17"/>
  <c r="D3252" i="17"/>
  <c r="A3253" i="17"/>
  <c r="D3253" i="17"/>
  <c r="A3254" i="17"/>
  <c r="D3254" i="17"/>
  <c r="A3255" i="17"/>
  <c r="D3255" i="17"/>
  <c r="A3256" i="17"/>
  <c r="D3256" i="17"/>
  <c r="A3257" i="17"/>
  <c r="D3257" i="17"/>
  <c r="A3258" i="17"/>
  <c r="D3258" i="17"/>
  <c r="A3259" i="17"/>
  <c r="D3259" i="17"/>
  <c r="A3260" i="17"/>
  <c r="D3260" i="17"/>
  <c r="A3261" i="17"/>
  <c r="D3261" i="17"/>
  <c r="A3262" i="17"/>
  <c r="D3262" i="17"/>
  <c r="A3263" i="17"/>
  <c r="D3263" i="17"/>
  <c r="A3264" i="17"/>
  <c r="D3264" i="17"/>
  <c r="A3265" i="17"/>
  <c r="D3265" i="17"/>
  <c r="A3266" i="17"/>
  <c r="D3266" i="17"/>
  <c r="A3267" i="17"/>
  <c r="D3267" i="17"/>
  <c r="A3268" i="17"/>
  <c r="D3268" i="17"/>
  <c r="A3269" i="17"/>
  <c r="D3269" i="17"/>
  <c r="A3270" i="17"/>
  <c r="D3270" i="17"/>
  <c r="A3271" i="17"/>
  <c r="D3271" i="17"/>
  <c r="A3272" i="17"/>
  <c r="D3272" i="17"/>
  <c r="A3273" i="17"/>
  <c r="D3273" i="17"/>
  <c r="A3274" i="17"/>
  <c r="D3274" i="17"/>
  <c r="A3275" i="17"/>
  <c r="D3275" i="17"/>
  <c r="A3276" i="17"/>
  <c r="D3276" i="17"/>
  <c r="A3277" i="17"/>
  <c r="D3277" i="17"/>
  <c r="A3278" i="17"/>
  <c r="D3278" i="17"/>
  <c r="A3279" i="17"/>
  <c r="D3279" i="17"/>
  <c r="A3280" i="17"/>
  <c r="D3280" i="17"/>
  <c r="A3281" i="17"/>
  <c r="D3281" i="17"/>
  <c r="A3282" i="17"/>
  <c r="D3282" i="17"/>
  <c r="A3283" i="17"/>
  <c r="D3283" i="17"/>
  <c r="A3284" i="17"/>
  <c r="D3284" i="17"/>
  <c r="A3285" i="17"/>
  <c r="D3285" i="17"/>
  <c r="A3286" i="17"/>
  <c r="D3286" i="17"/>
  <c r="A3287" i="17"/>
  <c r="D3287" i="17"/>
  <c r="A3288" i="17"/>
  <c r="D3288" i="17"/>
  <c r="A3289" i="17"/>
  <c r="D3289" i="17"/>
  <c r="A3290" i="17"/>
  <c r="D3290" i="17"/>
  <c r="A3291" i="17"/>
  <c r="D3291" i="17"/>
  <c r="A3292" i="17"/>
  <c r="D3292" i="17"/>
  <c r="A3293" i="17"/>
  <c r="D3293" i="17"/>
  <c r="A3294" i="17"/>
  <c r="D3294" i="17"/>
  <c r="A3295" i="17"/>
  <c r="D3295" i="17"/>
  <c r="A3296" i="17"/>
  <c r="D3296" i="17"/>
  <c r="A3297" i="17"/>
  <c r="D3297" i="17"/>
  <c r="A3298" i="17"/>
  <c r="D3298" i="17"/>
  <c r="A3299" i="17"/>
  <c r="D3299" i="17"/>
  <c r="A3300" i="17"/>
  <c r="D3300" i="17"/>
  <c r="A3301" i="17"/>
  <c r="D3301" i="17"/>
  <c r="A3302" i="17"/>
  <c r="D3302" i="17"/>
  <c r="A3303" i="17"/>
  <c r="D3303" i="17"/>
  <c r="A3304" i="17"/>
  <c r="D3304" i="17"/>
  <c r="A3305" i="17"/>
  <c r="D3305" i="17"/>
  <c r="A3306" i="17"/>
  <c r="D3306" i="17"/>
  <c r="A3307" i="17"/>
  <c r="D3307" i="17"/>
  <c r="A3308" i="17"/>
  <c r="D3308" i="17"/>
  <c r="A3309" i="17"/>
  <c r="D3309" i="17"/>
  <c r="A3310" i="17"/>
  <c r="D3310" i="17"/>
  <c r="A3311" i="17"/>
  <c r="D3311" i="17"/>
  <c r="A3312" i="17"/>
  <c r="D3312" i="17"/>
  <c r="A3313" i="17"/>
  <c r="D3313" i="17"/>
  <c r="A3314" i="17"/>
  <c r="D3314" i="17"/>
  <c r="A3315" i="17"/>
  <c r="D3315" i="17"/>
  <c r="A3316" i="17"/>
  <c r="D3316" i="17"/>
  <c r="A3317" i="17"/>
  <c r="D3317" i="17"/>
  <c r="A3318" i="17"/>
  <c r="D3318" i="17"/>
  <c r="A3319" i="17"/>
  <c r="D3319" i="17"/>
  <c r="A3320" i="17"/>
  <c r="D3320" i="17"/>
  <c r="A3321" i="17"/>
  <c r="D3321" i="17"/>
  <c r="A3322" i="17"/>
  <c r="D3322" i="17"/>
  <c r="A3323" i="17"/>
  <c r="D3323" i="17"/>
  <c r="A3324" i="17"/>
  <c r="D3324" i="17"/>
  <c r="A3325" i="17"/>
  <c r="D3325" i="17"/>
  <c r="A3326" i="17"/>
  <c r="D3326" i="17"/>
  <c r="A3327" i="17"/>
  <c r="D3327" i="17"/>
  <c r="A3328" i="17"/>
  <c r="D3328" i="17"/>
  <c r="A3329" i="17"/>
  <c r="D3329" i="17"/>
  <c r="A3330" i="17"/>
  <c r="D3330" i="17"/>
  <c r="A3331" i="17"/>
  <c r="D3331" i="17"/>
  <c r="A3332" i="17"/>
  <c r="D3332" i="17"/>
  <c r="A3333" i="17"/>
  <c r="D3333" i="17"/>
  <c r="A3334" i="17"/>
  <c r="D3334" i="17"/>
  <c r="A3335" i="17"/>
  <c r="D3335" i="17"/>
  <c r="A3336" i="17"/>
  <c r="D3336" i="17"/>
  <c r="A3337" i="17"/>
  <c r="D3337" i="17"/>
  <c r="A3338" i="17"/>
  <c r="D3338" i="17"/>
  <c r="A3339" i="17"/>
  <c r="D3339" i="17"/>
  <c r="A3340" i="17"/>
  <c r="D3340" i="17"/>
  <c r="A3341" i="17"/>
  <c r="D3341" i="17"/>
  <c r="A3342" i="17"/>
  <c r="D3342" i="17"/>
  <c r="A3343" i="17"/>
  <c r="D3343" i="17"/>
  <c r="A3344" i="17"/>
  <c r="D3344" i="17"/>
  <c r="A3345" i="17"/>
  <c r="D3345" i="17"/>
  <c r="A3346" i="17"/>
  <c r="D3346" i="17"/>
  <c r="A3347" i="17"/>
  <c r="D3347" i="17"/>
  <c r="A3348" i="17"/>
  <c r="D3348" i="17"/>
  <c r="A3349" i="17"/>
  <c r="D3349" i="17"/>
  <c r="A3350" i="17"/>
  <c r="D3350" i="17"/>
  <c r="A3351" i="17"/>
  <c r="D3351" i="17"/>
  <c r="A3352" i="17"/>
  <c r="D3352" i="17"/>
  <c r="A3353" i="17"/>
  <c r="D3353" i="17"/>
  <c r="A3354" i="17"/>
  <c r="D3354" i="17"/>
  <c r="A3355" i="17"/>
  <c r="D3355" i="17"/>
  <c r="A3356" i="17"/>
  <c r="D3356" i="17"/>
  <c r="A3357" i="17"/>
  <c r="D3357" i="17"/>
  <c r="A3358" i="17"/>
  <c r="D3358" i="17"/>
  <c r="A3359" i="17"/>
  <c r="D3359" i="17"/>
  <c r="A3360" i="17"/>
  <c r="D3360" i="17"/>
  <c r="A3361" i="17"/>
  <c r="D3361" i="17"/>
  <c r="A3362" i="17"/>
  <c r="D3362" i="17"/>
  <c r="A3363" i="17"/>
  <c r="D3363" i="17"/>
  <c r="A3364" i="17"/>
  <c r="D3364" i="17"/>
  <c r="A3365" i="17"/>
  <c r="D3365" i="17"/>
  <c r="A3366" i="17"/>
  <c r="D3366" i="17"/>
  <c r="A3367" i="17"/>
  <c r="D3367" i="17"/>
  <c r="A3368" i="17"/>
  <c r="D3368" i="17"/>
  <c r="A3369" i="17"/>
  <c r="D3369" i="17"/>
  <c r="A3370" i="17"/>
  <c r="D3370" i="17"/>
  <c r="A3371" i="17"/>
  <c r="D3371" i="17"/>
  <c r="A3372" i="17"/>
  <c r="D3372" i="17"/>
  <c r="A3373" i="17"/>
  <c r="D3373" i="17"/>
  <c r="A3374" i="17"/>
  <c r="D3374" i="17"/>
  <c r="A3375" i="17"/>
  <c r="D3375" i="17"/>
  <c r="A3376" i="17"/>
  <c r="D3376" i="17"/>
  <c r="A3377" i="17"/>
  <c r="D3377" i="17"/>
  <c r="A3378" i="17"/>
  <c r="D3378" i="17"/>
  <c r="A3379" i="17"/>
  <c r="D3379" i="17"/>
  <c r="A3380" i="17"/>
  <c r="D3380" i="17"/>
  <c r="A3381" i="17"/>
  <c r="D3381" i="17"/>
  <c r="A3382" i="17"/>
  <c r="D3382" i="17"/>
  <c r="A3383" i="17"/>
  <c r="D3383" i="17"/>
  <c r="A3384" i="17"/>
  <c r="D3384" i="17"/>
  <c r="A3385" i="17"/>
  <c r="D3385" i="17"/>
  <c r="A3386" i="17"/>
  <c r="D3386" i="17"/>
  <c r="A3387" i="17"/>
  <c r="D3387" i="17"/>
  <c r="A3388" i="17"/>
  <c r="D3388" i="17"/>
  <c r="A3389" i="17"/>
  <c r="D3389" i="17"/>
  <c r="A3390" i="17"/>
  <c r="D3390" i="17"/>
  <c r="A3391" i="17"/>
  <c r="D3391" i="17"/>
  <c r="A3392" i="17"/>
  <c r="D3392" i="17"/>
  <c r="A3393" i="17"/>
  <c r="D3393" i="17"/>
  <c r="A3394" i="17"/>
  <c r="D3394" i="17"/>
  <c r="A3395" i="17"/>
  <c r="D3395" i="17"/>
  <c r="A3396" i="17"/>
  <c r="D3396" i="17"/>
  <c r="A3397" i="17"/>
  <c r="D3397" i="17"/>
  <c r="A3398" i="17"/>
  <c r="D3398" i="17"/>
  <c r="A3399" i="17"/>
  <c r="D3399" i="17"/>
  <c r="A3400" i="17"/>
  <c r="D3400" i="17"/>
  <c r="A3401" i="17"/>
  <c r="D3401" i="17"/>
  <c r="A3402" i="17"/>
  <c r="D3402" i="17"/>
  <c r="A3403" i="17"/>
  <c r="D3403" i="17"/>
  <c r="A3404" i="17"/>
  <c r="D3404" i="17"/>
  <c r="A3405" i="17"/>
  <c r="D3405" i="17"/>
  <c r="A3406" i="17"/>
  <c r="D3406" i="17"/>
  <c r="A3407" i="17"/>
  <c r="D3407" i="17"/>
  <c r="A3408" i="17"/>
  <c r="D3408" i="17"/>
  <c r="A3409" i="17"/>
  <c r="D3409" i="17"/>
  <c r="A3410" i="17"/>
  <c r="D3410" i="17"/>
  <c r="A3411" i="17"/>
  <c r="D3411" i="17"/>
  <c r="A3412" i="17"/>
  <c r="D3412" i="17"/>
  <c r="A3413" i="17"/>
  <c r="D3413" i="17"/>
  <c r="A3414" i="17"/>
  <c r="D3414" i="17"/>
  <c r="A3415" i="17"/>
  <c r="D3415" i="17"/>
  <c r="A3416" i="17"/>
  <c r="D3416" i="17"/>
  <c r="A3417" i="17"/>
  <c r="D3417" i="17"/>
  <c r="A3418" i="17"/>
  <c r="D3418" i="17"/>
  <c r="A3419" i="17"/>
  <c r="D3419" i="17"/>
  <c r="A3420" i="17"/>
  <c r="D3420" i="17"/>
  <c r="A3421" i="17"/>
  <c r="D3421" i="17"/>
  <c r="A3422" i="17"/>
  <c r="D3422" i="17"/>
  <c r="A3423" i="17"/>
  <c r="D3423" i="17"/>
  <c r="A3424" i="17"/>
  <c r="D3424" i="17"/>
  <c r="A3425" i="17"/>
  <c r="D3425" i="17"/>
  <c r="A3426" i="17"/>
  <c r="D3426" i="17"/>
  <c r="A3427" i="17"/>
  <c r="D3427" i="17"/>
  <c r="A3428" i="17"/>
  <c r="D3428" i="17"/>
  <c r="A3429" i="17"/>
  <c r="D3429" i="17"/>
  <c r="A3430" i="17"/>
  <c r="D3430" i="17"/>
  <c r="A3431" i="17"/>
  <c r="D3431" i="17"/>
  <c r="A3432" i="17"/>
  <c r="D3432" i="17"/>
  <c r="A3433" i="17"/>
  <c r="D3433" i="17"/>
  <c r="A3434" i="17"/>
  <c r="D3434" i="17"/>
  <c r="A3435" i="17"/>
  <c r="D3435" i="17"/>
  <c r="A3436" i="17"/>
  <c r="D3436" i="17"/>
  <c r="A3437" i="17"/>
  <c r="D3437" i="17"/>
  <c r="A3438" i="17"/>
  <c r="D3438" i="17"/>
  <c r="A3439" i="17"/>
  <c r="D3439" i="17"/>
  <c r="A3440" i="17"/>
  <c r="D3440" i="17"/>
  <c r="A3441" i="17"/>
  <c r="D3441" i="17"/>
  <c r="A3442" i="17"/>
  <c r="D3442" i="17"/>
  <c r="A3443" i="17"/>
  <c r="D3443" i="17"/>
  <c r="A3444" i="17"/>
  <c r="D3444" i="17"/>
  <c r="A3445" i="17"/>
  <c r="D3445" i="17"/>
  <c r="A3446" i="17"/>
  <c r="D3446" i="17"/>
  <c r="A3447" i="17"/>
  <c r="D3447" i="17"/>
  <c r="A3448" i="17"/>
  <c r="D3448" i="17"/>
  <c r="A3449" i="17"/>
  <c r="D3449" i="17"/>
  <c r="A3450" i="17"/>
  <c r="D3450" i="17"/>
  <c r="A3451" i="17"/>
  <c r="D3451" i="17"/>
  <c r="A3452" i="17"/>
  <c r="D3452" i="17"/>
  <c r="A3453" i="17"/>
  <c r="D3453" i="17"/>
  <c r="A3454" i="17"/>
  <c r="D3454" i="17"/>
  <c r="A3455" i="17"/>
  <c r="D3455" i="17"/>
  <c r="A3456" i="17"/>
  <c r="D3456" i="17"/>
  <c r="A3457" i="17"/>
  <c r="D3457" i="17"/>
  <c r="A3458" i="17"/>
  <c r="D3458" i="17"/>
  <c r="A3459" i="17"/>
  <c r="D3459" i="17"/>
  <c r="A3460" i="17"/>
  <c r="D3460" i="17"/>
  <c r="A3461" i="17"/>
  <c r="D3461" i="17"/>
  <c r="A3462" i="17"/>
  <c r="D3462" i="17"/>
  <c r="A3463" i="17"/>
  <c r="D3463" i="17"/>
  <c r="A3464" i="17"/>
  <c r="D3464" i="17"/>
  <c r="A3465" i="17"/>
  <c r="D3465" i="17"/>
  <c r="A3466" i="17"/>
  <c r="D3466" i="17"/>
  <c r="A3467" i="17"/>
  <c r="D3467" i="17"/>
  <c r="A3468" i="17"/>
  <c r="D3468" i="17"/>
  <c r="A3469" i="17"/>
  <c r="D3469" i="17"/>
  <c r="A3470" i="17"/>
  <c r="D3470" i="17"/>
  <c r="A3471" i="17"/>
  <c r="D3471" i="17"/>
  <c r="A3472" i="17"/>
  <c r="D3472" i="17"/>
  <c r="A3473" i="17"/>
  <c r="D3473" i="17"/>
  <c r="A3474" i="17"/>
  <c r="D3474" i="17"/>
  <c r="A3475" i="17"/>
  <c r="D3475" i="17"/>
  <c r="A3476" i="17"/>
  <c r="D3476" i="17"/>
  <c r="A3477" i="17"/>
  <c r="D3477" i="17"/>
  <c r="A3478" i="17"/>
  <c r="D3478" i="17"/>
  <c r="A3479" i="17"/>
  <c r="D3479" i="17"/>
  <c r="A3480" i="17"/>
  <c r="D3480" i="17"/>
  <c r="A3481" i="17"/>
  <c r="D3481" i="17"/>
  <c r="A3482" i="17"/>
  <c r="D3482" i="17"/>
  <c r="A3483" i="17"/>
  <c r="D3483" i="17"/>
  <c r="A3484" i="17"/>
  <c r="D3484" i="17"/>
  <c r="A3485" i="17"/>
  <c r="D3485" i="17"/>
  <c r="A3486" i="17"/>
  <c r="D3486" i="17"/>
  <c r="A3487" i="17"/>
  <c r="D3487" i="17"/>
  <c r="A3488" i="17"/>
  <c r="D3488" i="17"/>
  <c r="A3489" i="17"/>
  <c r="D3489" i="17"/>
  <c r="A3490" i="17"/>
  <c r="D3490" i="17"/>
  <c r="A3491" i="17"/>
  <c r="D3491" i="17"/>
  <c r="A3492" i="17"/>
  <c r="D3492" i="17"/>
  <c r="A3493" i="17"/>
  <c r="D3493" i="17"/>
  <c r="A3494" i="17"/>
  <c r="D3494" i="17"/>
  <c r="A3495" i="17"/>
  <c r="D3495" i="17"/>
  <c r="A3496" i="17"/>
  <c r="D3496" i="17"/>
  <c r="A3497" i="17"/>
  <c r="D3497" i="17"/>
  <c r="A3498" i="17"/>
  <c r="D3498" i="17"/>
  <c r="A3499" i="17"/>
  <c r="D3499" i="17"/>
  <c r="A3500" i="17"/>
  <c r="D3500" i="17"/>
  <c r="A3501" i="17"/>
  <c r="D3501" i="17"/>
  <c r="A3502" i="17"/>
  <c r="D3502" i="17"/>
  <c r="A3503" i="17"/>
  <c r="D3503" i="17"/>
  <c r="A3504" i="17"/>
  <c r="D3504" i="17"/>
  <c r="A3505" i="17"/>
  <c r="D3505" i="17"/>
  <c r="A3506" i="17"/>
  <c r="D3506" i="17"/>
  <c r="A3507" i="17"/>
  <c r="D3507" i="17"/>
  <c r="A3508" i="17"/>
  <c r="D3508" i="17"/>
  <c r="A3509" i="17"/>
  <c r="D3509" i="17"/>
  <c r="A3510" i="17"/>
  <c r="D3510" i="17"/>
  <c r="A3511" i="17"/>
  <c r="D3511" i="17"/>
  <c r="A3512" i="17"/>
  <c r="D3512" i="17"/>
  <c r="A3513" i="17"/>
  <c r="D3513" i="17"/>
  <c r="A3514" i="17"/>
  <c r="D3514" i="17"/>
  <c r="A3515" i="17"/>
  <c r="D3515" i="17"/>
  <c r="A3516" i="17"/>
  <c r="D3516" i="17"/>
  <c r="A3517" i="17"/>
  <c r="D3517" i="17"/>
  <c r="A3518" i="17"/>
  <c r="D3518" i="17"/>
  <c r="A3519" i="17"/>
  <c r="D3519" i="17"/>
  <c r="A3520" i="17"/>
  <c r="D3520" i="17"/>
  <c r="A3521" i="17"/>
  <c r="D3521" i="17"/>
  <c r="A3522" i="17"/>
  <c r="D3522" i="17"/>
  <c r="A3523" i="17"/>
  <c r="D3523" i="17"/>
  <c r="A3524" i="17"/>
  <c r="D3524" i="17"/>
  <c r="A3525" i="17"/>
  <c r="D3525" i="17"/>
  <c r="A3526" i="17"/>
  <c r="D3526" i="17"/>
  <c r="A3527" i="17"/>
  <c r="D3527" i="17"/>
  <c r="A3528" i="17"/>
  <c r="D3528" i="17"/>
  <c r="A3529" i="17"/>
  <c r="D3529" i="17"/>
  <c r="A3530" i="17"/>
  <c r="D3530" i="17"/>
  <c r="A3531" i="17"/>
  <c r="D3531" i="17"/>
  <c r="A3532" i="17"/>
  <c r="D3532" i="17"/>
  <c r="A3533" i="17"/>
  <c r="D3533" i="17"/>
  <c r="A3534" i="17"/>
  <c r="D3534" i="17"/>
  <c r="A3535" i="17"/>
  <c r="D3535" i="17"/>
  <c r="A3536" i="17"/>
  <c r="D3536" i="17"/>
  <c r="A3537" i="17"/>
  <c r="D3537" i="17"/>
  <c r="A3538" i="17"/>
  <c r="D3538" i="17"/>
  <c r="A3539" i="17"/>
  <c r="D3539" i="17"/>
  <c r="A3540" i="17"/>
  <c r="D3540" i="17"/>
  <c r="A3541" i="17"/>
  <c r="D3541" i="17"/>
  <c r="A3542" i="17"/>
  <c r="D3542" i="17"/>
  <c r="A3543" i="17"/>
  <c r="D3543" i="17"/>
  <c r="A3544" i="17"/>
  <c r="D3544" i="17"/>
  <c r="A3545" i="17"/>
  <c r="D3545" i="17"/>
  <c r="A3546" i="17"/>
  <c r="D3546" i="17"/>
  <c r="A3547" i="17"/>
  <c r="D3547" i="17"/>
  <c r="A3548" i="17"/>
  <c r="D3548" i="17"/>
  <c r="A3549" i="17"/>
  <c r="D3549" i="17"/>
  <c r="A3550" i="17"/>
  <c r="D3550" i="17"/>
  <c r="A3551" i="17"/>
  <c r="D3551" i="17"/>
  <c r="A3552" i="17"/>
  <c r="D3552" i="17"/>
  <c r="A3553" i="17"/>
  <c r="D3553" i="17"/>
  <c r="A3554" i="17"/>
  <c r="D3554" i="17"/>
  <c r="A3555" i="17"/>
  <c r="D3555" i="17"/>
  <c r="A3556" i="17"/>
  <c r="D3556" i="17"/>
  <c r="A3557" i="17"/>
  <c r="D3557" i="17"/>
  <c r="A3558" i="17"/>
  <c r="D3558" i="17"/>
  <c r="A3559" i="17"/>
  <c r="D3559" i="17"/>
  <c r="A3560" i="17"/>
  <c r="D3560" i="17"/>
  <c r="A3561" i="17"/>
  <c r="D3561" i="17"/>
  <c r="A3562" i="17"/>
  <c r="D3562" i="17"/>
  <c r="A3563" i="17"/>
  <c r="D3563" i="17"/>
  <c r="A3564" i="17"/>
  <c r="D3564" i="17"/>
  <c r="A3565" i="17"/>
  <c r="D3565" i="17"/>
  <c r="A3566" i="17"/>
  <c r="D3566" i="17"/>
  <c r="A3567" i="17"/>
  <c r="D3567" i="17"/>
  <c r="A3568" i="17"/>
  <c r="D3568" i="17"/>
  <c r="A3569" i="17"/>
  <c r="D3569" i="17"/>
  <c r="A3570" i="17"/>
  <c r="D3570" i="17"/>
  <c r="A3571" i="17"/>
  <c r="D3571" i="17"/>
  <c r="A3572" i="17"/>
  <c r="D3572" i="17"/>
  <c r="A3573" i="17"/>
  <c r="D3573" i="17"/>
  <c r="A3574" i="17"/>
  <c r="D3574" i="17"/>
  <c r="A3575" i="17"/>
  <c r="D3575" i="17"/>
  <c r="A3576" i="17"/>
  <c r="D3576" i="17"/>
  <c r="A3577" i="17"/>
  <c r="D3577" i="17"/>
  <c r="A3578" i="17"/>
  <c r="D3578" i="17"/>
  <c r="A3579" i="17"/>
  <c r="D3579" i="17"/>
  <c r="A3580" i="17"/>
  <c r="D3580" i="17"/>
  <c r="A3581" i="17"/>
  <c r="D3581" i="17"/>
  <c r="A3582" i="17"/>
  <c r="D3582" i="17"/>
  <c r="A3583" i="17"/>
  <c r="D3583" i="17"/>
  <c r="A3584" i="17"/>
  <c r="D3584" i="17"/>
  <c r="A3585" i="17"/>
  <c r="D3585" i="17"/>
  <c r="A3586" i="17"/>
  <c r="D3586" i="17"/>
  <c r="A3587" i="17"/>
  <c r="D3587" i="17"/>
  <c r="A3588" i="17"/>
  <c r="D3588" i="17"/>
  <c r="A3589" i="17"/>
  <c r="D3589" i="17"/>
  <c r="A3590" i="17"/>
  <c r="D3590" i="17"/>
  <c r="A3591" i="17"/>
  <c r="D3591" i="17"/>
  <c r="A3592" i="17"/>
  <c r="D3592" i="17"/>
  <c r="A3593" i="17"/>
  <c r="D3593" i="17"/>
  <c r="A3594" i="17"/>
  <c r="D3594" i="17"/>
  <c r="A3595" i="17"/>
  <c r="D3595" i="17"/>
  <c r="A3596" i="17"/>
  <c r="D3596" i="17"/>
  <c r="A3597" i="17"/>
  <c r="D3597" i="17"/>
  <c r="A3598" i="17"/>
  <c r="D3598" i="17"/>
  <c r="A3599" i="17"/>
  <c r="D3599" i="17"/>
  <c r="A3600" i="17"/>
  <c r="D3600" i="17"/>
  <c r="A3601" i="17"/>
  <c r="D3601" i="17"/>
  <c r="A3602" i="17"/>
  <c r="D3602" i="17"/>
  <c r="A3603" i="17"/>
  <c r="D3603" i="17"/>
  <c r="A3604" i="17"/>
  <c r="D3604" i="17"/>
  <c r="A3605" i="17"/>
  <c r="D3605" i="17"/>
  <c r="A3606" i="17"/>
  <c r="D3606" i="17"/>
  <c r="A3607" i="17"/>
  <c r="D3607" i="17"/>
  <c r="A3608" i="17"/>
  <c r="D3608" i="17"/>
  <c r="A3609" i="17"/>
  <c r="D3609" i="17"/>
  <c r="A3610" i="17"/>
  <c r="D3610" i="17"/>
  <c r="A3611" i="17"/>
  <c r="D3611" i="17"/>
  <c r="A3612" i="17"/>
  <c r="D3612" i="17"/>
  <c r="A3613" i="17"/>
  <c r="D3613" i="17"/>
  <c r="A3614" i="17"/>
  <c r="D3614" i="17"/>
  <c r="A3615" i="17"/>
  <c r="D3615" i="17"/>
  <c r="A3616" i="17"/>
  <c r="D3616" i="17"/>
  <c r="A3617" i="17"/>
  <c r="D3617" i="17"/>
  <c r="A3618" i="17"/>
  <c r="D3618" i="17"/>
  <c r="A3619" i="17"/>
  <c r="D3619" i="17"/>
  <c r="A3620" i="17"/>
  <c r="D3620" i="17"/>
  <c r="A3621" i="17"/>
  <c r="D3621" i="17"/>
  <c r="A3622" i="17"/>
  <c r="D3622" i="17"/>
  <c r="A3623" i="17"/>
  <c r="D3623" i="17"/>
  <c r="A3624" i="17"/>
  <c r="D3624" i="17"/>
  <c r="A3625" i="17"/>
  <c r="D3625" i="17"/>
  <c r="A3626" i="17"/>
  <c r="D3626" i="17"/>
  <c r="A3627" i="17"/>
  <c r="D3627" i="17"/>
  <c r="A3628" i="17"/>
  <c r="D3628" i="17"/>
  <c r="A3629" i="17"/>
  <c r="D3629" i="17"/>
  <c r="A3630" i="17"/>
  <c r="D3630" i="17"/>
  <c r="A3631" i="17"/>
  <c r="D3631" i="17"/>
  <c r="A3632" i="17"/>
  <c r="D3632" i="17"/>
  <c r="A3633" i="17"/>
  <c r="D3633" i="17"/>
  <c r="A3634" i="17"/>
  <c r="D3634" i="17"/>
  <c r="A3635" i="17"/>
  <c r="D3635" i="17"/>
  <c r="A3636" i="17"/>
  <c r="D3636" i="17"/>
  <c r="A3637" i="17"/>
  <c r="D3637" i="17"/>
  <c r="A3638" i="17"/>
  <c r="D3638" i="17"/>
  <c r="A3639" i="17"/>
  <c r="D3639" i="17"/>
  <c r="A3640" i="17"/>
  <c r="D3640" i="17"/>
  <c r="A3641" i="17"/>
  <c r="D3641" i="17"/>
  <c r="A3642" i="17"/>
  <c r="D3642" i="17"/>
  <c r="A3643" i="17"/>
  <c r="D3643" i="17"/>
  <c r="A3644" i="17"/>
  <c r="D3644" i="17"/>
  <c r="A3645" i="17"/>
  <c r="D3645" i="17"/>
  <c r="A3646" i="17"/>
  <c r="D3646" i="17"/>
  <c r="A3647" i="17"/>
  <c r="D3647" i="17"/>
  <c r="A3648" i="17"/>
  <c r="D3648" i="17"/>
  <c r="A3649" i="17"/>
  <c r="D3649" i="17"/>
  <c r="A3650" i="17"/>
  <c r="D3650" i="17"/>
  <c r="A3651" i="17"/>
  <c r="D3651" i="17"/>
  <c r="A3652" i="17"/>
  <c r="D3652" i="17"/>
  <c r="A3653" i="17"/>
  <c r="D3653" i="17"/>
  <c r="A3654" i="17"/>
  <c r="D3654" i="17"/>
  <c r="A3655" i="17"/>
  <c r="D3655" i="17"/>
  <c r="A3656" i="17"/>
  <c r="D3656" i="17"/>
  <c r="A3657" i="17"/>
  <c r="D3657" i="17"/>
  <c r="A3658" i="17"/>
  <c r="D3658" i="17"/>
  <c r="A3659" i="17"/>
  <c r="D3659" i="17"/>
  <c r="A3660" i="17"/>
  <c r="D3660" i="17"/>
  <c r="A3661" i="17"/>
  <c r="D3661" i="17"/>
  <c r="A3662" i="17"/>
  <c r="D3662" i="17"/>
  <c r="A3663" i="17"/>
  <c r="D3663" i="17"/>
  <c r="A3664" i="17"/>
  <c r="D3664" i="17"/>
  <c r="A3665" i="17"/>
  <c r="D3665" i="17"/>
  <c r="A3666" i="17"/>
  <c r="D3666" i="17"/>
  <c r="A3667" i="17"/>
  <c r="D3667" i="17"/>
  <c r="A3668" i="17"/>
  <c r="D3668" i="17"/>
  <c r="A3669" i="17"/>
  <c r="D3669" i="17"/>
  <c r="A3670" i="17"/>
  <c r="D3670" i="17"/>
  <c r="A3671" i="17"/>
  <c r="D3671" i="17"/>
  <c r="A3672" i="17"/>
  <c r="D3672" i="17"/>
  <c r="A3673" i="17"/>
  <c r="D3673" i="17"/>
  <c r="A3674" i="17"/>
  <c r="D3674" i="17"/>
  <c r="A3675" i="17"/>
  <c r="D3675" i="17"/>
  <c r="A3676" i="17"/>
  <c r="D3676" i="17"/>
  <c r="A3677" i="17"/>
  <c r="D3677" i="17"/>
  <c r="A3678" i="17"/>
  <c r="D3678" i="17"/>
  <c r="A3679" i="17"/>
  <c r="D3679" i="17"/>
  <c r="A3680" i="17"/>
  <c r="D3680" i="17"/>
  <c r="A3681" i="17"/>
  <c r="D3681" i="17"/>
  <c r="A3682" i="17"/>
  <c r="D3682" i="17"/>
  <c r="A3683" i="17"/>
  <c r="D3683" i="17"/>
  <c r="A3684" i="17"/>
  <c r="D3684" i="17"/>
  <c r="A3685" i="17"/>
  <c r="D3685" i="17"/>
  <c r="A3686" i="17"/>
  <c r="D3686" i="17"/>
  <c r="A3687" i="17"/>
  <c r="D3687" i="17"/>
  <c r="A3688" i="17"/>
  <c r="D3688" i="17"/>
  <c r="A3689" i="17"/>
  <c r="D3689" i="17"/>
  <c r="A3690" i="17"/>
  <c r="D3690" i="17"/>
  <c r="A3691" i="17"/>
  <c r="D3691" i="17"/>
  <c r="A3692" i="17"/>
  <c r="D3692" i="17"/>
  <c r="A3693" i="17"/>
  <c r="D3693" i="17"/>
  <c r="A3694" i="17"/>
  <c r="D3694" i="17"/>
  <c r="A3695" i="17"/>
  <c r="D3695" i="17"/>
  <c r="A3696" i="17"/>
  <c r="D3696" i="17"/>
  <c r="A3697" i="17"/>
  <c r="D3697" i="17"/>
  <c r="A3698" i="17"/>
  <c r="D3698" i="17"/>
  <c r="A3699" i="17"/>
  <c r="D3699" i="17"/>
  <c r="A3700" i="17"/>
  <c r="D3700" i="17"/>
  <c r="A3701" i="17"/>
  <c r="D3701" i="17"/>
  <c r="A3702" i="17"/>
  <c r="D3702" i="17"/>
  <c r="A3703" i="17"/>
  <c r="D3703" i="17"/>
  <c r="A3704" i="17"/>
  <c r="D3704" i="17"/>
  <c r="A3705" i="17"/>
  <c r="D3705" i="17"/>
  <c r="A3706" i="17"/>
  <c r="D3706" i="17"/>
  <c r="A3707" i="17"/>
  <c r="D3707" i="17"/>
  <c r="A3708" i="17"/>
  <c r="D3708" i="17"/>
  <c r="A3709" i="17"/>
  <c r="D3709" i="17"/>
  <c r="A3710" i="17"/>
  <c r="D3710" i="17"/>
  <c r="A3711" i="17"/>
  <c r="D3711" i="17"/>
  <c r="A3712" i="17"/>
  <c r="D3712" i="17"/>
  <c r="A3713" i="17"/>
  <c r="D3713" i="17"/>
  <c r="A3714" i="17"/>
  <c r="D3714" i="17"/>
  <c r="A3715" i="17"/>
  <c r="D3715" i="17"/>
  <c r="A3716" i="17"/>
  <c r="D3716" i="17"/>
  <c r="A3717" i="17"/>
  <c r="D3717" i="17"/>
  <c r="A3718" i="17"/>
  <c r="D3718" i="17"/>
  <c r="A3719" i="17"/>
  <c r="D3719" i="17"/>
  <c r="A3720" i="17"/>
  <c r="D3720" i="17"/>
  <c r="A3721" i="17"/>
  <c r="D3721" i="17"/>
  <c r="A3722" i="17"/>
  <c r="D3722" i="17"/>
  <c r="A3723" i="17"/>
  <c r="D3723" i="17"/>
  <c r="A3724" i="17"/>
  <c r="D3724" i="17"/>
  <c r="A3725" i="17"/>
  <c r="D3725" i="17"/>
  <c r="A3726" i="17"/>
  <c r="D3726" i="17"/>
  <c r="A3727" i="17"/>
  <c r="D3727" i="17"/>
  <c r="A3728" i="17"/>
  <c r="D3728" i="17"/>
  <c r="A3729" i="17"/>
  <c r="D3729" i="17"/>
  <c r="A3730" i="17"/>
  <c r="D3730" i="17"/>
  <c r="A3731" i="17"/>
  <c r="D3731" i="17"/>
  <c r="A3732" i="17"/>
  <c r="D3732" i="17"/>
  <c r="A3733" i="17"/>
  <c r="D3733" i="17"/>
  <c r="A3734" i="17"/>
  <c r="D3734" i="17"/>
  <c r="A3735" i="17"/>
  <c r="D3735" i="17"/>
  <c r="A3736" i="17"/>
  <c r="D3736" i="17"/>
  <c r="A3737" i="17"/>
  <c r="D3737" i="17"/>
  <c r="A3738" i="17"/>
  <c r="D3738" i="17"/>
  <c r="A3739" i="17"/>
  <c r="D3739" i="17"/>
  <c r="A3740" i="17"/>
  <c r="D3740" i="17"/>
  <c r="A3741" i="17"/>
  <c r="D3741" i="17"/>
  <c r="A3742" i="17"/>
  <c r="D3742" i="17"/>
  <c r="A3743" i="17"/>
  <c r="D3743" i="17"/>
  <c r="A3744" i="17"/>
  <c r="D3744" i="17"/>
  <c r="A3745" i="17"/>
  <c r="D3745" i="17"/>
  <c r="A3746" i="17"/>
  <c r="D3746" i="17"/>
  <c r="A3747" i="17"/>
  <c r="D3747" i="17"/>
  <c r="A3748" i="17"/>
  <c r="D3748" i="17"/>
  <c r="A3749" i="17"/>
  <c r="D3749" i="17"/>
  <c r="A3750" i="17"/>
  <c r="D3750" i="17"/>
  <c r="A3751" i="17"/>
  <c r="D3751" i="17"/>
  <c r="A3752" i="17"/>
  <c r="D3752" i="17"/>
  <c r="A3753" i="17"/>
  <c r="D3753" i="17"/>
  <c r="A3754" i="17"/>
  <c r="D3754" i="17"/>
  <c r="A3755" i="17"/>
  <c r="D3755" i="17"/>
  <c r="A3756" i="17"/>
  <c r="D3756" i="17"/>
  <c r="A3757" i="17"/>
  <c r="D3757" i="17"/>
  <c r="A3758" i="17"/>
  <c r="D3758" i="17"/>
  <c r="A3759" i="17"/>
  <c r="D3759" i="17"/>
  <c r="A3760" i="17"/>
  <c r="D3760" i="17"/>
  <c r="A3761" i="17"/>
  <c r="D3761" i="17"/>
  <c r="A3762" i="17"/>
  <c r="D3762" i="17"/>
  <c r="A3763" i="17"/>
  <c r="D3763" i="17"/>
  <c r="A3764" i="17"/>
  <c r="D3764" i="17"/>
  <c r="A3765" i="17"/>
  <c r="D3765" i="17"/>
  <c r="A3766" i="17"/>
  <c r="D3766" i="17"/>
  <c r="A3767" i="17"/>
  <c r="D3767" i="17"/>
  <c r="A3768" i="17"/>
  <c r="D3768" i="17"/>
  <c r="A3769" i="17"/>
  <c r="D3769" i="17"/>
  <c r="A3770" i="17"/>
  <c r="D3770" i="17"/>
  <c r="A3771" i="17"/>
  <c r="D3771" i="17"/>
  <c r="A3772" i="17"/>
  <c r="D3772" i="17"/>
  <c r="A3773" i="17"/>
  <c r="D3773" i="17"/>
  <c r="A3774" i="17"/>
  <c r="D3774" i="17"/>
  <c r="A3775" i="17"/>
  <c r="D3775" i="17"/>
  <c r="A3776" i="17"/>
  <c r="D3776" i="17"/>
  <c r="A3777" i="17"/>
  <c r="D3777" i="17"/>
  <c r="A3778" i="17"/>
  <c r="D3778" i="17"/>
  <c r="A3779" i="17"/>
  <c r="D3779" i="17"/>
  <c r="A3780" i="17"/>
  <c r="D3780" i="17"/>
  <c r="A3781" i="17"/>
  <c r="D3781" i="17"/>
  <c r="A3782" i="17"/>
  <c r="D3782" i="17"/>
  <c r="A3783" i="17"/>
  <c r="D3783" i="17"/>
  <c r="A3784" i="17"/>
  <c r="D3784" i="17"/>
  <c r="A3785" i="17"/>
  <c r="D3785" i="17"/>
  <c r="A3786" i="17"/>
  <c r="D3786" i="17"/>
  <c r="A3787" i="17"/>
  <c r="D3787" i="17"/>
  <c r="A3788" i="17"/>
  <c r="D3788" i="17"/>
  <c r="A3789" i="17"/>
  <c r="D3789" i="17"/>
  <c r="A3790" i="17"/>
  <c r="D3790" i="17"/>
  <c r="A3791" i="17"/>
  <c r="D3791" i="17"/>
  <c r="A3792" i="17"/>
  <c r="D3792" i="17"/>
  <c r="A3793" i="17"/>
  <c r="D3793" i="17"/>
  <c r="A3794" i="17"/>
  <c r="D3794" i="17"/>
  <c r="A3795" i="17"/>
  <c r="D3795" i="17"/>
  <c r="A3796" i="17"/>
  <c r="D3796" i="17"/>
  <c r="A3797" i="17"/>
  <c r="D3797" i="17"/>
  <c r="A3798" i="17"/>
  <c r="D3798" i="17"/>
  <c r="A3799" i="17"/>
  <c r="D3799" i="17"/>
  <c r="A3800" i="17"/>
  <c r="D3800" i="17"/>
  <c r="A3801" i="17"/>
  <c r="D3801" i="17"/>
  <c r="A3802" i="17"/>
  <c r="D3802" i="17"/>
  <c r="A3803" i="17"/>
  <c r="D3803" i="17"/>
  <c r="A3804" i="17"/>
  <c r="D3804" i="17"/>
  <c r="A3805" i="17"/>
  <c r="D3805" i="17"/>
  <c r="A3806" i="17"/>
  <c r="D3806" i="17"/>
  <c r="A3807" i="17"/>
  <c r="D3807" i="17"/>
  <c r="A3808" i="17"/>
  <c r="D3808" i="17"/>
  <c r="A3809" i="17"/>
  <c r="D3809" i="17"/>
  <c r="A3810" i="17"/>
  <c r="D3810" i="17"/>
  <c r="A3811" i="17"/>
  <c r="D3811" i="17"/>
  <c r="A3812" i="17"/>
  <c r="D3812" i="17"/>
  <c r="A3813" i="17"/>
  <c r="D3813" i="17"/>
  <c r="A3814" i="17"/>
  <c r="D3814" i="17"/>
  <c r="A3815" i="17"/>
  <c r="D3815" i="17"/>
  <c r="A3816" i="17"/>
  <c r="D3816" i="17"/>
  <c r="A3817" i="17"/>
  <c r="D3817" i="17"/>
  <c r="A3818" i="17"/>
  <c r="D3818" i="17"/>
  <c r="A3819" i="17"/>
  <c r="D3819" i="17"/>
  <c r="A3820" i="17"/>
  <c r="D3820" i="17"/>
  <c r="A3821" i="17"/>
  <c r="D3821" i="17"/>
  <c r="A3822" i="17"/>
  <c r="D3822" i="17"/>
  <c r="A3823" i="17"/>
  <c r="D3823" i="17"/>
  <c r="A3824" i="17"/>
  <c r="D3824" i="17"/>
  <c r="A3825" i="17"/>
  <c r="D3825" i="17"/>
  <c r="A3826" i="17"/>
  <c r="D3826" i="17"/>
  <c r="A3827" i="17"/>
  <c r="D3827" i="17"/>
  <c r="A3828" i="17"/>
  <c r="D3828" i="17"/>
  <c r="A3829" i="17"/>
  <c r="D3829" i="17"/>
  <c r="A3830" i="17"/>
  <c r="D3830" i="17"/>
  <c r="A3831" i="17"/>
  <c r="D3831" i="17"/>
  <c r="A3832" i="17"/>
  <c r="D3832" i="17"/>
  <c r="A3833" i="17"/>
  <c r="D3833" i="17"/>
  <c r="A3834" i="17"/>
  <c r="D3834" i="17"/>
  <c r="A3835" i="17"/>
  <c r="D3835" i="17"/>
  <c r="A3836" i="17"/>
  <c r="D3836" i="17"/>
  <c r="A3837" i="17"/>
  <c r="D3837" i="17"/>
  <c r="A3838" i="17"/>
  <c r="D3838" i="17"/>
  <c r="A3839" i="17"/>
  <c r="D3839" i="17"/>
  <c r="A3840" i="17"/>
  <c r="D3840" i="17"/>
  <c r="A3841" i="17"/>
  <c r="D3841" i="17"/>
  <c r="A3842" i="17"/>
  <c r="D3842" i="17"/>
  <c r="A3843" i="17"/>
  <c r="D3843" i="17"/>
  <c r="A3844" i="17"/>
  <c r="D3844" i="17"/>
  <c r="A3845" i="17"/>
  <c r="D3845" i="17"/>
  <c r="A3846" i="17"/>
  <c r="D3846" i="17"/>
  <c r="A3847" i="17"/>
  <c r="D3847" i="17"/>
  <c r="A3848" i="17"/>
  <c r="D3848" i="17"/>
  <c r="A3849" i="17"/>
  <c r="D3849" i="17"/>
  <c r="A3850" i="17"/>
  <c r="D3850" i="17"/>
  <c r="A3851" i="17"/>
  <c r="D3851" i="17"/>
  <c r="A3852" i="17"/>
  <c r="D3852" i="17"/>
  <c r="A3853" i="17"/>
  <c r="D3853" i="17"/>
  <c r="A3854" i="17"/>
  <c r="D3854" i="17"/>
  <c r="A3855" i="17"/>
  <c r="D3855" i="17"/>
  <c r="A3856" i="17"/>
  <c r="D3856" i="17"/>
  <c r="A3857" i="17"/>
  <c r="D3857" i="17"/>
  <c r="A3858" i="17"/>
  <c r="D3858" i="17"/>
  <c r="A3859" i="17"/>
  <c r="D3859" i="17"/>
  <c r="A3860" i="17"/>
  <c r="D3860" i="17"/>
  <c r="A3861" i="17"/>
  <c r="D3861" i="17"/>
  <c r="A3862" i="17"/>
  <c r="D3862" i="17"/>
  <c r="A3863" i="17"/>
  <c r="D3863" i="17"/>
  <c r="A3864" i="17"/>
  <c r="D3864" i="17"/>
  <c r="A3865" i="17"/>
  <c r="D3865" i="17"/>
  <c r="A3866" i="17"/>
  <c r="D3866" i="17"/>
  <c r="A3867" i="17"/>
  <c r="D3867" i="17"/>
  <c r="A3868" i="17"/>
  <c r="D3868" i="17"/>
  <c r="A3869" i="17"/>
  <c r="D3869" i="17"/>
  <c r="A3870" i="17"/>
  <c r="D3870" i="17"/>
  <c r="A3871" i="17"/>
  <c r="D3871" i="17"/>
  <c r="A3872" i="17"/>
  <c r="D3872" i="17"/>
  <c r="A3873" i="17"/>
  <c r="D3873" i="17"/>
  <c r="A3874" i="17"/>
  <c r="D3874" i="17"/>
  <c r="A3875" i="17"/>
  <c r="D3875" i="17"/>
  <c r="A3876" i="17"/>
  <c r="D3876" i="17"/>
  <c r="A3877" i="17"/>
  <c r="D3877" i="17"/>
  <c r="A3878" i="17"/>
  <c r="D3878" i="17"/>
  <c r="A3879" i="17"/>
  <c r="D3879" i="17"/>
  <c r="A3880" i="17"/>
  <c r="D3880" i="17"/>
  <c r="A3881" i="17"/>
  <c r="D3881" i="17"/>
  <c r="A3882" i="17"/>
  <c r="D3882" i="17"/>
  <c r="A3883" i="17"/>
  <c r="D3883" i="17"/>
  <c r="A3884" i="17"/>
  <c r="D3884" i="17"/>
  <c r="A3885" i="17"/>
  <c r="D3885" i="17"/>
  <c r="A3886" i="17"/>
  <c r="D3886" i="17"/>
  <c r="A3887" i="17"/>
  <c r="D3887" i="17"/>
  <c r="A3888" i="17"/>
  <c r="D3888" i="17"/>
  <c r="A3889" i="17"/>
  <c r="D3889" i="17"/>
  <c r="A3890" i="17"/>
  <c r="D3890" i="17"/>
  <c r="A3891" i="17"/>
  <c r="D3891" i="17"/>
  <c r="A3892" i="17"/>
  <c r="D3892" i="17"/>
  <c r="A3893" i="17"/>
  <c r="D3893" i="17"/>
  <c r="A3894" i="17"/>
  <c r="D3894" i="17"/>
  <c r="A3895" i="17"/>
  <c r="D3895" i="17"/>
  <c r="A3896" i="17"/>
  <c r="D3896" i="17"/>
  <c r="A3897" i="17"/>
  <c r="D3897" i="17"/>
  <c r="A3898" i="17"/>
  <c r="D3898" i="17"/>
  <c r="A3899" i="17"/>
  <c r="D3899" i="17"/>
  <c r="A3900" i="17"/>
  <c r="D3900" i="17"/>
  <c r="A3901" i="17"/>
  <c r="D3901" i="17"/>
  <c r="A3902" i="17"/>
  <c r="D3902" i="17"/>
  <c r="A3903" i="17"/>
  <c r="D3903" i="17"/>
  <c r="A3904" i="17"/>
  <c r="D3904" i="17"/>
  <c r="A3905" i="17"/>
  <c r="D3905" i="17"/>
  <c r="A3906" i="17"/>
  <c r="D3906" i="17"/>
  <c r="A3907" i="17"/>
  <c r="D3907" i="17"/>
  <c r="A3908" i="17"/>
  <c r="D3908" i="17"/>
  <c r="A3909" i="17"/>
  <c r="D3909" i="17"/>
  <c r="A3910" i="17"/>
  <c r="D3910" i="17"/>
  <c r="A3911" i="17"/>
  <c r="D3911" i="17"/>
  <c r="A3912" i="17"/>
  <c r="D3912" i="17"/>
  <c r="A3913" i="17"/>
  <c r="D3913" i="17"/>
  <c r="A3914" i="17"/>
  <c r="D3914" i="17"/>
  <c r="A3915" i="17"/>
  <c r="D3915" i="17"/>
  <c r="A3916" i="17"/>
  <c r="D3916" i="17"/>
  <c r="A3917" i="17"/>
  <c r="D3917" i="17"/>
  <c r="A3918" i="17"/>
  <c r="D3918" i="17"/>
  <c r="A3919" i="17"/>
  <c r="D3919" i="17"/>
  <c r="A3920" i="17"/>
  <c r="D3920" i="17"/>
  <c r="A3921" i="17"/>
  <c r="D3921" i="17"/>
  <c r="A3922" i="17"/>
  <c r="D3922" i="17"/>
  <c r="A3923" i="17"/>
  <c r="D3923" i="17"/>
  <c r="A3924" i="17"/>
  <c r="D3924" i="17"/>
  <c r="A3925" i="17"/>
  <c r="D3925" i="17"/>
  <c r="A3926" i="17"/>
  <c r="D3926" i="17"/>
  <c r="A3927" i="17"/>
  <c r="D3927" i="17"/>
  <c r="A3928" i="17"/>
  <c r="D3928" i="17"/>
  <c r="A3929" i="17"/>
  <c r="D3929" i="17"/>
  <c r="A3930" i="17"/>
  <c r="D3930" i="17"/>
  <c r="A3931" i="17"/>
  <c r="D3931" i="17"/>
  <c r="A3932" i="17"/>
  <c r="D3932" i="17"/>
  <c r="A3933" i="17"/>
  <c r="D3933" i="17"/>
  <c r="A3934" i="17"/>
  <c r="D3934" i="17"/>
  <c r="A3935" i="17"/>
  <c r="D3935" i="17"/>
  <c r="A3936" i="17"/>
  <c r="D3936" i="17"/>
  <c r="A3937" i="17"/>
  <c r="D3937" i="17"/>
  <c r="A3938" i="17"/>
  <c r="D3938" i="17"/>
  <c r="A3939" i="17"/>
  <c r="D3939" i="17"/>
  <c r="A3940" i="17"/>
  <c r="D3940" i="17"/>
  <c r="A3941" i="17"/>
  <c r="D3941" i="17"/>
  <c r="A3942" i="17"/>
  <c r="D3942" i="17"/>
  <c r="A3943" i="17"/>
  <c r="D3943" i="17"/>
  <c r="A3944" i="17"/>
  <c r="D3944" i="17"/>
  <c r="A3945" i="17"/>
  <c r="D3945" i="17"/>
  <c r="A3946" i="17"/>
  <c r="D3946" i="17"/>
  <c r="A3947" i="17"/>
  <c r="D3947" i="17"/>
  <c r="A3948" i="17"/>
  <c r="D3948" i="17"/>
  <c r="A3949" i="17"/>
  <c r="D3949" i="17"/>
  <c r="A3950" i="17"/>
  <c r="D3950" i="17"/>
  <c r="A3951" i="17"/>
  <c r="D3951" i="17"/>
  <c r="A3952" i="17"/>
  <c r="D3952" i="17"/>
  <c r="A3953" i="17"/>
  <c r="D3953" i="17"/>
  <c r="A3954" i="17"/>
  <c r="D3954" i="17"/>
  <c r="A3955" i="17"/>
  <c r="D3955" i="17"/>
  <c r="A3956" i="17"/>
  <c r="D3956" i="17"/>
  <c r="A3957" i="17"/>
  <c r="D3957" i="17"/>
  <c r="A3958" i="17"/>
  <c r="D3958" i="17"/>
  <c r="A3959" i="17"/>
  <c r="D3959" i="17"/>
  <c r="A3960" i="17"/>
  <c r="D3960" i="17"/>
  <c r="A3961" i="17"/>
  <c r="D3961" i="17"/>
  <c r="A3962" i="17"/>
  <c r="D3962" i="17"/>
  <c r="A3963" i="17"/>
  <c r="D3963" i="17"/>
  <c r="A3964" i="17"/>
  <c r="D3964" i="17"/>
  <c r="A3965" i="17"/>
  <c r="D3965" i="17"/>
  <c r="A3966" i="17"/>
  <c r="D3966" i="17"/>
  <c r="A3967" i="17"/>
  <c r="D3967" i="17"/>
  <c r="A3968" i="17"/>
  <c r="D3968" i="17"/>
  <c r="A3969" i="17"/>
  <c r="D3969" i="17"/>
  <c r="A3970" i="17"/>
  <c r="D3970" i="17"/>
  <c r="A3971" i="17"/>
  <c r="D3971" i="17"/>
  <c r="A3972" i="17"/>
  <c r="D3972" i="17"/>
  <c r="A3973" i="17"/>
  <c r="D3973" i="17"/>
  <c r="A3974" i="17"/>
  <c r="D3974" i="17"/>
  <c r="A3975" i="17"/>
  <c r="D3975" i="17"/>
  <c r="A3976" i="17"/>
  <c r="D3976" i="17"/>
  <c r="A3977" i="17"/>
  <c r="D3977" i="17"/>
  <c r="A3978" i="17"/>
  <c r="D3978" i="17"/>
  <c r="A3979" i="17"/>
  <c r="D3979" i="17"/>
  <c r="A3980" i="17"/>
  <c r="D3980" i="17"/>
  <c r="A3981" i="17"/>
  <c r="D3981" i="17"/>
  <c r="A3982" i="17"/>
  <c r="D3982" i="17"/>
  <c r="A3983" i="17"/>
  <c r="D3983" i="17"/>
  <c r="A3984" i="17"/>
  <c r="D3984" i="17"/>
  <c r="A3985" i="17"/>
  <c r="D3985" i="17"/>
  <c r="A3986" i="17"/>
  <c r="D3986" i="17"/>
  <c r="A3987" i="17"/>
  <c r="D3987" i="17"/>
  <c r="A3988" i="17"/>
  <c r="D3988" i="17"/>
  <c r="A3989" i="17"/>
  <c r="D3989" i="17"/>
  <c r="A3990" i="17"/>
  <c r="D3990" i="17"/>
  <c r="A3991" i="17"/>
  <c r="D3991" i="17"/>
  <c r="A3992" i="17"/>
  <c r="D3992" i="17"/>
  <c r="A3993" i="17"/>
  <c r="D3993" i="17"/>
  <c r="A3994" i="17"/>
  <c r="D3994" i="17"/>
  <c r="A3995" i="17"/>
  <c r="D3995" i="17"/>
  <c r="A3996" i="17"/>
  <c r="D3996" i="17"/>
  <c r="A3997" i="17"/>
  <c r="D3997" i="17"/>
  <c r="A3998" i="17"/>
  <c r="D3998" i="17"/>
  <c r="A3999" i="17"/>
  <c r="D3999" i="17"/>
  <c r="A4000" i="17"/>
  <c r="D4000" i="17"/>
  <c r="A4001" i="17"/>
  <c r="D4001" i="17"/>
  <c r="A4002" i="17"/>
  <c r="D4002" i="17"/>
  <c r="A4003" i="17"/>
  <c r="D4003" i="17"/>
  <c r="A4004" i="17"/>
  <c r="D4004" i="17"/>
  <c r="A4005" i="17"/>
  <c r="D4005" i="17"/>
  <c r="A4006" i="17"/>
  <c r="D4006" i="17"/>
  <c r="A4007" i="17"/>
  <c r="D4007" i="17"/>
  <c r="A4008" i="17"/>
  <c r="D4008" i="17"/>
  <c r="A4009" i="17"/>
  <c r="D4009" i="17"/>
  <c r="A4010" i="17"/>
  <c r="D4010" i="17"/>
  <c r="A4011" i="17"/>
  <c r="D4011" i="17"/>
  <c r="A4012" i="17"/>
  <c r="D4012" i="17"/>
  <c r="A4013" i="17"/>
  <c r="D4013" i="17"/>
  <c r="A4014" i="17"/>
  <c r="D4014" i="17"/>
  <c r="A4015" i="17"/>
  <c r="D4015" i="17"/>
  <c r="A4016" i="17"/>
  <c r="D4016" i="17"/>
  <c r="A4017" i="17"/>
  <c r="D4017" i="17"/>
  <c r="A4018" i="17"/>
  <c r="D4018" i="17"/>
  <c r="A4019" i="17"/>
  <c r="D4019" i="17"/>
  <c r="A4020" i="17"/>
  <c r="D4020" i="17"/>
  <c r="A4021" i="17"/>
  <c r="D4021" i="17"/>
  <c r="A4022" i="17"/>
  <c r="D4022" i="17"/>
  <c r="A4023" i="17"/>
  <c r="D4023" i="17"/>
  <c r="A4024" i="17"/>
  <c r="D4024" i="17"/>
  <c r="A4025" i="17"/>
  <c r="D4025" i="17"/>
  <c r="A4026" i="17"/>
  <c r="D4026" i="17"/>
  <c r="A4027" i="17"/>
  <c r="D4027" i="17"/>
  <c r="A4028" i="17"/>
  <c r="D4028" i="17"/>
  <c r="A4029" i="17"/>
  <c r="D4029" i="17"/>
  <c r="A4030" i="17"/>
  <c r="D4030" i="17"/>
  <c r="A4031" i="17"/>
  <c r="D4031" i="17"/>
  <c r="A4032" i="17"/>
  <c r="D4032" i="17"/>
  <c r="A4033" i="17"/>
  <c r="D4033" i="17"/>
  <c r="A4034" i="17"/>
  <c r="D4034" i="17"/>
  <c r="A4035" i="17"/>
  <c r="D4035" i="17"/>
  <c r="A4036" i="17"/>
  <c r="D4036" i="17"/>
  <c r="A4037" i="17"/>
  <c r="D4037" i="17"/>
  <c r="A4038" i="17"/>
  <c r="D4038" i="17"/>
  <c r="A4039" i="17"/>
  <c r="D4039" i="17"/>
  <c r="A4040" i="17"/>
  <c r="D4040" i="17"/>
  <c r="A4041" i="17"/>
  <c r="D4041" i="17"/>
  <c r="A4042" i="17"/>
  <c r="D4042" i="17"/>
  <c r="A4043" i="17"/>
  <c r="D4043" i="17"/>
  <c r="A4044" i="17"/>
  <c r="D4044" i="17"/>
  <c r="A4045" i="17"/>
  <c r="D4045" i="17"/>
  <c r="A4046" i="17"/>
  <c r="D4046" i="17"/>
  <c r="A4047" i="17"/>
  <c r="D4047" i="17"/>
  <c r="A4048" i="17"/>
  <c r="D4048" i="17"/>
  <c r="A4049" i="17"/>
  <c r="D4049" i="17"/>
  <c r="A4050" i="17"/>
  <c r="D4050" i="17"/>
  <c r="A4051" i="17"/>
  <c r="D4051" i="17"/>
  <c r="A4052" i="17"/>
  <c r="D4052" i="17"/>
  <c r="A4053" i="17"/>
  <c r="D4053" i="17"/>
  <c r="A4054" i="17"/>
  <c r="D4054" i="17"/>
  <c r="A4055" i="17"/>
  <c r="D4055" i="17"/>
  <c r="A4056" i="17"/>
  <c r="D4056" i="17"/>
  <c r="A4057" i="17"/>
  <c r="D4057" i="17"/>
  <c r="A4058" i="17"/>
  <c r="D4058" i="17"/>
  <c r="A4059" i="17"/>
  <c r="D4059" i="17"/>
  <c r="A4060" i="17"/>
  <c r="D4060" i="17"/>
  <c r="A4061" i="17"/>
  <c r="D4061" i="17"/>
  <c r="A4062" i="17"/>
  <c r="D4062" i="17"/>
  <c r="A4063" i="17"/>
  <c r="D4063" i="17"/>
  <c r="A4064" i="17"/>
  <c r="D4064" i="17"/>
  <c r="A4065" i="17"/>
  <c r="D4065" i="17"/>
  <c r="A4066" i="17"/>
  <c r="D4066" i="17"/>
  <c r="A4067" i="17"/>
  <c r="D4067" i="17"/>
  <c r="A4068" i="17"/>
  <c r="D4068" i="17"/>
  <c r="A4069" i="17"/>
  <c r="D4069" i="17"/>
  <c r="A4070" i="17"/>
  <c r="D4070" i="17"/>
  <c r="A4071" i="17"/>
  <c r="D4071" i="17"/>
  <c r="A4072" i="17"/>
  <c r="D4072" i="17"/>
  <c r="A4073" i="17"/>
  <c r="D4073" i="17"/>
  <c r="A4074" i="17"/>
  <c r="D4074" i="17"/>
  <c r="A4075" i="17"/>
  <c r="D4075" i="17"/>
  <c r="A4076" i="17"/>
  <c r="D4076" i="17"/>
  <c r="A4077" i="17"/>
  <c r="D4077" i="17"/>
  <c r="A4078" i="17"/>
  <c r="D4078" i="17"/>
  <c r="A4079" i="17"/>
  <c r="D4079" i="17"/>
  <c r="A4080" i="17"/>
  <c r="D4080" i="17"/>
  <c r="A4081" i="17"/>
  <c r="D4081" i="17"/>
  <c r="A4082" i="17"/>
  <c r="D4082" i="17"/>
  <c r="A4083" i="17"/>
  <c r="D4083" i="17"/>
  <c r="A4084" i="17"/>
  <c r="D4084" i="17"/>
  <c r="A4085" i="17"/>
  <c r="D4085" i="17"/>
  <c r="A4086" i="17"/>
  <c r="D4086" i="17"/>
  <c r="A4087" i="17"/>
  <c r="D4087" i="17"/>
  <c r="A4088" i="17"/>
  <c r="D4088" i="17"/>
  <c r="A4089" i="17"/>
  <c r="D4089" i="17"/>
  <c r="A4090" i="17"/>
  <c r="D4090" i="17"/>
  <c r="A4091" i="17"/>
  <c r="D4091" i="17"/>
  <c r="A4092" i="17"/>
  <c r="D4092" i="17"/>
  <c r="A4093" i="17"/>
  <c r="D4093" i="17"/>
  <c r="A4094" i="17"/>
  <c r="D4094" i="17"/>
  <c r="A4095" i="17"/>
  <c r="D4095" i="17"/>
  <c r="A4096" i="17"/>
  <c r="D4096" i="17"/>
  <c r="A4097" i="17"/>
  <c r="D4097" i="17"/>
  <c r="A4098" i="17"/>
  <c r="D4098" i="17"/>
  <c r="A4099" i="17"/>
  <c r="D4099" i="17"/>
  <c r="A4100" i="17"/>
  <c r="D4100" i="17"/>
  <c r="A4101" i="17"/>
  <c r="D4101" i="17"/>
  <c r="A4102" i="17"/>
  <c r="D4102" i="17"/>
  <c r="A4103" i="17"/>
  <c r="D4103" i="17"/>
  <c r="A4104" i="17"/>
  <c r="D4104" i="17"/>
  <c r="A4105" i="17"/>
  <c r="D4105" i="17"/>
  <c r="A4106" i="17"/>
  <c r="D4106" i="17"/>
  <c r="A4107" i="17"/>
  <c r="D4107" i="17"/>
  <c r="A4108" i="17"/>
  <c r="D4108" i="17"/>
  <c r="A4109" i="17"/>
  <c r="D4109" i="17"/>
  <c r="A4110" i="17"/>
  <c r="D4110" i="17"/>
  <c r="A4111" i="17"/>
  <c r="D4111" i="17"/>
  <c r="A4112" i="17"/>
  <c r="D4112" i="17"/>
  <c r="A4113" i="17"/>
  <c r="D4113" i="17"/>
  <c r="A4114" i="17"/>
  <c r="D4114" i="17"/>
  <c r="A4115" i="17"/>
  <c r="D4115" i="17"/>
  <c r="A4116" i="17"/>
  <c r="D4116" i="17"/>
  <c r="A4117" i="17"/>
  <c r="D4117" i="17"/>
  <c r="A4118" i="17"/>
  <c r="D4118" i="17"/>
  <c r="A4119" i="17"/>
  <c r="D4119" i="17"/>
  <c r="A4120" i="17"/>
  <c r="D4120" i="17"/>
  <c r="A4121" i="17"/>
  <c r="D4121" i="17"/>
  <c r="A4122" i="17"/>
  <c r="D4122" i="17"/>
  <c r="A4123" i="17"/>
  <c r="D4123" i="17"/>
  <c r="A4124" i="17"/>
  <c r="D4124" i="17"/>
  <c r="A4125" i="17"/>
  <c r="D4125" i="17"/>
  <c r="A4126" i="17"/>
  <c r="D4126" i="17"/>
  <c r="A4127" i="17"/>
  <c r="D4127" i="17"/>
  <c r="A4128" i="17"/>
  <c r="D4128" i="17"/>
  <c r="A4129" i="17"/>
  <c r="D4129" i="17"/>
  <c r="A4130" i="17"/>
  <c r="D4130" i="17"/>
  <c r="A4131" i="17"/>
  <c r="D4131" i="17"/>
  <c r="A4132" i="17"/>
  <c r="D4132" i="17"/>
  <c r="A4133" i="17"/>
  <c r="D4133" i="17"/>
  <c r="A4134" i="17"/>
  <c r="D4134" i="17"/>
  <c r="A4135" i="17"/>
  <c r="D4135" i="17"/>
  <c r="A4136" i="17"/>
  <c r="D4136" i="17"/>
  <c r="A4137" i="17"/>
  <c r="D4137" i="17"/>
  <c r="A4138" i="17"/>
  <c r="D4138" i="17"/>
  <c r="A4139" i="17"/>
  <c r="D4139" i="17"/>
  <c r="A4140" i="17"/>
  <c r="D4140" i="17"/>
  <c r="A4141" i="17"/>
  <c r="D4141" i="17"/>
  <c r="A4142" i="17"/>
  <c r="D4142" i="17"/>
  <c r="A4143" i="17"/>
  <c r="D4143" i="17"/>
  <c r="A4144" i="17"/>
  <c r="D4144" i="17"/>
  <c r="A4145" i="17"/>
  <c r="D4145" i="17"/>
  <c r="A4146" i="17"/>
  <c r="D4146" i="17"/>
  <c r="A4147" i="17"/>
  <c r="D4147" i="17"/>
  <c r="A4148" i="17"/>
  <c r="D4148" i="17"/>
  <c r="A4149" i="17"/>
  <c r="D4149" i="17"/>
  <c r="A4150" i="17"/>
  <c r="D4150" i="17"/>
  <c r="A4151" i="17"/>
  <c r="D4151" i="17"/>
  <c r="A4152" i="17"/>
  <c r="D4152" i="17"/>
  <c r="A4153" i="17"/>
  <c r="D4153" i="17"/>
  <c r="A4154" i="17"/>
  <c r="D4154" i="17"/>
  <c r="A4155" i="17"/>
  <c r="D4155" i="17"/>
  <c r="A4156" i="17"/>
  <c r="D4156" i="17"/>
  <c r="A4157" i="17"/>
  <c r="D4157" i="17"/>
  <c r="A4158" i="17"/>
  <c r="D4158" i="17"/>
  <c r="A4159" i="17"/>
  <c r="D4159" i="17"/>
  <c r="A4160" i="17"/>
  <c r="D4160" i="17"/>
  <c r="A4161" i="17"/>
  <c r="D4161" i="17"/>
  <c r="A4162" i="17"/>
  <c r="D4162" i="17"/>
  <c r="A4163" i="17"/>
  <c r="D4163" i="17"/>
  <c r="A4164" i="17"/>
  <c r="D4164" i="17"/>
  <c r="A4165" i="17"/>
  <c r="D4165" i="17"/>
  <c r="A4166" i="17"/>
  <c r="D4166" i="17"/>
  <c r="A4167" i="17"/>
  <c r="D4167" i="17"/>
  <c r="A4168" i="17"/>
  <c r="D4168" i="17"/>
  <c r="A4169" i="17"/>
  <c r="D4169" i="17"/>
  <c r="A4170" i="17"/>
  <c r="D4170" i="17"/>
  <c r="A4171" i="17"/>
  <c r="D4171" i="17"/>
  <c r="A4172" i="17"/>
  <c r="D4172" i="17"/>
  <c r="A4173" i="17"/>
  <c r="D4173" i="17"/>
  <c r="A4174" i="17"/>
  <c r="D4174" i="17"/>
  <c r="A4175" i="17"/>
  <c r="D4175" i="17"/>
  <c r="A4176" i="17"/>
  <c r="D4176" i="17"/>
  <c r="A4177" i="17"/>
  <c r="D4177" i="17"/>
  <c r="A4178" i="17"/>
  <c r="D4178" i="17"/>
  <c r="A4179" i="17"/>
  <c r="D4179" i="17"/>
  <c r="A4180" i="17"/>
  <c r="D4180" i="17"/>
  <c r="A4181" i="17"/>
  <c r="D4181" i="17"/>
  <c r="A4182" i="17"/>
  <c r="D4182" i="17"/>
  <c r="A4183" i="17"/>
  <c r="D4183" i="17"/>
  <c r="A4184" i="17"/>
  <c r="D4184" i="17"/>
  <c r="A4185" i="17"/>
  <c r="D4185" i="17"/>
  <c r="A4186" i="17"/>
  <c r="D4186" i="17"/>
  <c r="A4187" i="17"/>
  <c r="D4187" i="17"/>
  <c r="A4188" i="17"/>
  <c r="D4188" i="17"/>
  <c r="A4189" i="17"/>
  <c r="D4189" i="17"/>
  <c r="A4190" i="17"/>
  <c r="D4190" i="17"/>
  <c r="A4191" i="17"/>
  <c r="D4191" i="17"/>
  <c r="A4192" i="17"/>
  <c r="D4192" i="17"/>
  <c r="A4193" i="17"/>
  <c r="D4193" i="17"/>
  <c r="A4194" i="17"/>
  <c r="D4194" i="17"/>
  <c r="A4195" i="17"/>
  <c r="D4195" i="17"/>
  <c r="A4196" i="17"/>
  <c r="D4196" i="17"/>
  <c r="A4197" i="17"/>
  <c r="D4197" i="17"/>
  <c r="A4198" i="17"/>
  <c r="D4198" i="17"/>
  <c r="A4199" i="17"/>
  <c r="D4199" i="17"/>
  <c r="A4200" i="17"/>
  <c r="D4200" i="17"/>
  <c r="A4201" i="17"/>
  <c r="D4201" i="17"/>
  <c r="A4202" i="17"/>
  <c r="D4202" i="17"/>
  <c r="A4203" i="17"/>
  <c r="D4203" i="17"/>
  <c r="A4204" i="17"/>
  <c r="D4204" i="17"/>
  <c r="A4205" i="17"/>
  <c r="D4205" i="17"/>
  <c r="A4206" i="17"/>
  <c r="D4206" i="17"/>
  <c r="A4207" i="17"/>
  <c r="D4207" i="17"/>
  <c r="A4208" i="17"/>
  <c r="D4208" i="17"/>
  <c r="A4209" i="17"/>
  <c r="D4209" i="17"/>
  <c r="A4210" i="17"/>
  <c r="D4210" i="17"/>
  <c r="A4211" i="17"/>
  <c r="D4211" i="17"/>
  <c r="A4212" i="17"/>
  <c r="D4212" i="17"/>
  <c r="A4213" i="17"/>
  <c r="D4213" i="17"/>
  <c r="A4214" i="17"/>
  <c r="D4214" i="17"/>
  <c r="A4215" i="17"/>
  <c r="D4215" i="17"/>
  <c r="A4216" i="17"/>
  <c r="D4216" i="17"/>
  <c r="A4217" i="17"/>
  <c r="D4217" i="17"/>
  <c r="A4218" i="17"/>
  <c r="D4218" i="17"/>
  <c r="A4219" i="17"/>
  <c r="D4219" i="17"/>
  <c r="A4220" i="17"/>
  <c r="D4220" i="17"/>
  <c r="A4221" i="17"/>
  <c r="D4221" i="17"/>
  <c r="A4222" i="17"/>
  <c r="D4222" i="17"/>
  <c r="A4223" i="17"/>
  <c r="D4223" i="17"/>
  <c r="A4224" i="17"/>
  <c r="D4224" i="17"/>
  <c r="A4225" i="17"/>
  <c r="D4225" i="17"/>
  <c r="A4226" i="17"/>
  <c r="D4226" i="17"/>
  <c r="A4227" i="17"/>
  <c r="D4227" i="17"/>
  <c r="A4228" i="17"/>
  <c r="D4228" i="17"/>
  <c r="A4229" i="17"/>
  <c r="D4229" i="17"/>
  <c r="A4230" i="17"/>
  <c r="D4230" i="17"/>
  <c r="A4231" i="17"/>
  <c r="D4231" i="17"/>
  <c r="A4232" i="17"/>
  <c r="D4232" i="17"/>
  <c r="A4233" i="17"/>
  <c r="D4233" i="17"/>
  <c r="A4234" i="17"/>
  <c r="D4234" i="17"/>
  <c r="A4235" i="17"/>
  <c r="D4235" i="17"/>
  <c r="A4236" i="17"/>
  <c r="D4236" i="17"/>
  <c r="A4237" i="17"/>
  <c r="D4237" i="17"/>
  <c r="A4238" i="17"/>
  <c r="D4238" i="17"/>
  <c r="A4239" i="17"/>
  <c r="D4239" i="17"/>
  <c r="A4240" i="17"/>
  <c r="D4240" i="17"/>
  <c r="A4241" i="17"/>
  <c r="D4241" i="17"/>
  <c r="A4242" i="17"/>
  <c r="D4242" i="17"/>
  <c r="A4243" i="17"/>
  <c r="D4243" i="17"/>
  <c r="A4244" i="17"/>
  <c r="D4244" i="17"/>
  <c r="A4245" i="17"/>
  <c r="D4245" i="17"/>
  <c r="A4246" i="17"/>
  <c r="D4246" i="17"/>
  <c r="A4247" i="17"/>
  <c r="D4247" i="17"/>
  <c r="A4248" i="17"/>
  <c r="D4248" i="17"/>
  <c r="A4249" i="17"/>
  <c r="D4249" i="17"/>
  <c r="A4250" i="17"/>
  <c r="D4250" i="17"/>
  <c r="A4251" i="17"/>
  <c r="D4251" i="17"/>
  <c r="A4252" i="17"/>
  <c r="D4252" i="17"/>
  <c r="A4253" i="17"/>
  <c r="D4253" i="17"/>
  <c r="A4254" i="17"/>
  <c r="D4254" i="17"/>
  <c r="A4255" i="17"/>
  <c r="D4255" i="17"/>
  <c r="A4256" i="17"/>
  <c r="D4256" i="17"/>
  <c r="A4257" i="17"/>
  <c r="D4257" i="17"/>
  <c r="A4258" i="17"/>
  <c r="D4258" i="17"/>
  <c r="A4259" i="17"/>
  <c r="D4259" i="17"/>
  <c r="A4260" i="17"/>
  <c r="D4260" i="17"/>
  <c r="A4261" i="17"/>
  <c r="D4261" i="17"/>
  <c r="A4262" i="17"/>
  <c r="D4262" i="17"/>
  <c r="A4263" i="17"/>
  <c r="D4263" i="17"/>
  <c r="A4264" i="17"/>
  <c r="D4264" i="17"/>
  <c r="A4265" i="17"/>
  <c r="D4265" i="17"/>
  <c r="A4266" i="17"/>
  <c r="D4266" i="17"/>
  <c r="A4267" i="17"/>
  <c r="D4267" i="17"/>
  <c r="A4268" i="17"/>
  <c r="D4268" i="17"/>
  <c r="A4269" i="17"/>
  <c r="D4269" i="17"/>
  <c r="A4270" i="17"/>
  <c r="D4270" i="17"/>
  <c r="A4271" i="17"/>
  <c r="D4271" i="17"/>
  <c r="A4272" i="17"/>
  <c r="D4272" i="17"/>
  <c r="A4273" i="17"/>
  <c r="D4273" i="17"/>
  <c r="A4274" i="17"/>
  <c r="D4274" i="17"/>
  <c r="A4275" i="17"/>
  <c r="D4275" i="17"/>
  <c r="A4276" i="17"/>
  <c r="D4276" i="17"/>
  <c r="A4277" i="17"/>
  <c r="D4277" i="17"/>
  <c r="A4278" i="17"/>
  <c r="D4278" i="17"/>
  <c r="A4279" i="17"/>
  <c r="D4279" i="17"/>
  <c r="A4280" i="17"/>
  <c r="D4280" i="17"/>
  <c r="A4281" i="17"/>
  <c r="D4281" i="17"/>
  <c r="A4282" i="17"/>
  <c r="D4282" i="17"/>
  <c r="A4283" i="17"/>
  <c r="D4283" i="17"/>
  <c r="A4284" i="17"/>
  <c r="D4284" i="17"/>
  <c r="A4285" i="17"/>
  <c r="D4285" i="17"/>
  <c r="A4286" i="17"/>
  <c r="D4286" i="17"/>
  <c r="A4287" i="17"/>
  <c r="D4287" i="17"/>
  <c r="A4288" i="17"/>
  <c r="D4288" i="17"/>
  <c r="A4289" i="17"/>
  <c r="D4289" i="17"/>
  <c r="A4290" i="17"/>
  <c r="D4290" i="17"/>
  <c r="A4291" i="17"/>
  <c r="D4291" i="17"/>
  <c r="A4292" i="17"/>
  <c r="D4292" i="17"/>
  <c r="A4293" i="17"/>
  <c r="D4293" i="17"/>
  <c r="A4294" i="17"/>
  <c r="D4294" i="17"/>
  <c r="A4295" i="17"/>
  <c r="D4295" i="17"/>
  <c r="A4296" i="17"/>
  <c r="D4296" i="17"/>
  <c r="A4297" i="17"/>
  <c r="D4297" i="17"/>
  <c r="A4298" i="17"/>
  <c r="D4298" i="17"/>
  <c r="A4299" i="17"/>
  <c r="D4299" i="17"/>
  <c r="A4300" i="17"/>
  <c r="D4300" i="17"/>
  <c r="A4301" i="17"/>
  <c r="D4301" i="17"/>
  <c r="A4302" i="17"/>
  <c r="D4302" i="17"/>
  <c r="A4303" i="17"/>
  <c r="D4303" i="17"/>
  <c r="A4304" i="17"/>
  <c r="D4304" i="17"/>
  <c r="A4305" i="17"/>
  <c r="D4305" i="17"/>
  <c r="A4306" i="17"/>
  <c r="D4306" i="17"/>
  <c r="A4307" i="17"/>
  <c r="D4307" i="17"/>
  <c r="A4308" i="17"/>
  <c r="D4308" i="17"/>
  <c r="A4309" i="17"/>
  <c r="D4309" i="17"/>
  <c r="A4310" i="17"/>
  <c r="D4310" i="17"/>
  <c r="A4311" i="17"/>
  <c r="D4311" i="17"/>
  <c r="A4312" i="17"/>
  <c r="D4312" i="17"/>
  <c r="A4313" i="17"/>
  <c r="D4313" i="17"/>
  <c r="A4314" i="17"/>
  <c r="D4314" i="17"/>
  <c r="A4315" i="17"/>
  <c r="D4315" i="17"/>
  <c r="A4316" i="17"/>
  <c r="D4316" i="17"/>
  <c r="A4317" i="17"/>
  <c r="D4317" i="17"/>
  <c r="A4318" i="17"/>
  <c r="D4318" i="17"/>
  <c r="A4319" i="17"/>
  <c r="D4319" i="17"/>
  <c r="A4320" i="17"/>
  <c r="D4320" i="17"/>
  <c r="A4321" i="17"/>
  <c r="D4321" i="17"/>
  <c r="A4322" i="17"/>
  <c r="D4322" i="17"/>
  <c r="A4323" i="17"/>
  <c r="D4323" i="17"/>
  <c r="A4324" i="17"/>
  <c r="D4324" i="17"/>
  <c r="A4325" i="17"/>
  <c r="D4325" i="17"/>
  <c r="A4326" i="17"/>
  <c r="D4326" i="17"/>
  <c r="A4327" i="17"/>
  <c r="D4327" i="17"/>
  <c r="A4328" i="17"/>
  <c r="D4328" i="17"/>
  <c r="A4329" i="17"/>
  <c r="D4329" i="17"/>
  <c r="A4330" i="17"/>
  <c r="D4330" i="17"/>
  <c r="A4331" i="17"/>
  <c r="D4331" i="17"/>
  <c r="A4332" i="17"/>
  <c r="D4332" i="17"/>
  <c r="A4333" i="17"/>
  <c r="D4333" i="17"/>
  <c r="A4334" i="17"/>
  <c r="D4334" i="17"/>
  <c r="A4335" i="17"/>
  <c r="D4335" i="17"/>
  <c r="A4336" i="17"/>
  <c r="D4336" i="17"/>
  <c r="A4337" i="17"/>
  <c r="D4337" i="17"/>
  <c r="A4338" i="17"/>
  <c r="D4338" i="17"/>
  <c r="A4339" i="17"/>
  <c r="D4339" i="17"/>
  <c r="A4340" i="17"/>
  <c r="D4340" i="17"/>
  <c r="A4341" i="17"/>
  <c r="D4341" i="17"/>
  <c r="A4342" i="17"/>
  <c r="D4342" i="17"/>
  <c r="A4343" i="17"/>
  <c r="D4343" i="17"/>
  <c r="A4344" i="17"/>
  <c r="D4344" i="17"/>
  <c r="A4345" i="17"/>
  <c r="D4345" i="17"/>
  <c r="A4346" i="17"/>
  <c r="D4346" i="17"/>
  <c r="A4347" i="17"/>
  <c r="D4347" i="17"/>
  <c r="A4348" i="17"/>
  <c r="D4348" i="17"/>
  <c r="A4349" i="17"/>
  <c r="D4349" i="17"/>
  <c r="A4350" i="17"/>
  <c r="D4350" i="17"/>
  <c r="A4351" i="17"/>
  <c r="D4351" i="17"/>
  <c r="A4352" i="17"/>
  <c r="D4352" i="17"/>
  <c r="A4353" i="17"/>
  <c r="D4353" i="17"/>
  <c r="A4354" i="17"/>
  <c r="D4354" i="17"/>
  <c r="A4355" i="17"/>
  <c r="D4355" i="17"/>
  <c r="A4356" i="17"/>
  <c r="D4356" i="17"/>
  <c r="A4357" i="17"/>
  <c r="D4357" i="17"/>
  <c r="A4358" i="17"/>
  <c r="D4358" i="17"/>
  <c r="A4359" i="17"/>
  <c r="D4359" i="17"/>
  <c r="A4360" i="17"/>
  <c r="D4360" i="17"/>
  <c r="A4361" i="17"/>
  <c r="D4361" i="17"/>
  <c r="A4362" i="17"/>
  <c r="D4362" i="17"/>
  <c r="A4363" i="17"/>
  <c r="D4363" i="17"/>
  <c r="A4364" i="17"/>
  <c r="D4364" i="17"/>
  <c r="A4365" i="17"/>
  <c r="D4365" i="17"/>
  <c r="A4366" i="17"/>
  <c r="D4366" i="17"/>
  <c r="A4367" i="17"/>
  <c r="D4367" i="17"/>
  <c r="A4368" i="17"/>
  <c r="D4368" i="17"/>
  <c r="A4369" i="17"/>
  <c r="D4369" i="17"/>
  <c r="A4370" i="17"/>
  <c r="D4370" i="17"/>
  <c r="A4371" i="17"/>
  <c r="D4371" i="17"/>
  <c r="A4372" i="17"/>
  <c r="D4372" i="17"/>
  <c r="A4373" i="17"/>
  <c r="D4373" i="17"/>
  <c r="A4374" i="17"/>
  <c r="D4374" i="17"/>
  <c r="A4375" i="17"/>
  <c r="D4375" i="17"/>
  <c r="A4376" i="17"/>
  <c r="D4376" i="17"/>
  <c r="A4377" i="17"/>
  <c r="D4377" i="17"/>
  <c r="A4378" i="17"/>
  <c r="D4378" i="17"/>
  <c r="A4379" i="17"/>
  <c r="D4379" i="17"/>
  <c r="A4380" i="17"/>
  <c r="D4380" i="17"/>
  <c r="A4381" i="17"/>
  <c r="D4381" i="17"/>
  <c r="A4382" i="17"/>
  <c r="D4382" i="17"/>
  <c r="A4383" i="17"/>
  <c r="D4383" i="17"/>
  <c r="A4384" i="17"/>
  <c r="D4384" i="17"/>
  <c r="A4385" i="17"/>
  <c r="D4385" i="17"/>
  <c r="A4386" i="17"/>
  <c r="D4386" i="17"/>
  <c r="A4387" i="17"/>
  <c r="D4387" i="17"/>
  <c r="A4388" i="17"/>
  <c r="D4388" i="17"/>
  <c r="A4389" i="17"/>
  <c r="D4389" i="17"/>
  <c r="A4390" i="17"/>
  <c r="D4390" i="17"/>
  <c r="A4391" i="17"/>
  <c r="D4391" i="17"/>
  <c r="A4392" i="17"/>
  <c r="D4392" i="17"/>
  <c r="A4393" i="17"/>
  <c r="D4393" i="17"/>
  <c r="A4394" i="17"/>
  <c r="D4394" i="17"/>
  <c r="A4395" i="17"/>
  <c r="D4395" i="17"/>
  <c r="A4396" i="17"/>
  <c r="D4396" i="17"/>
  <c r="A4397" i="17"/>
  <c r="D4397" i="17"/>
  <c r="A4398" i="17"/>
  <c r="D4398" i="17"/>
  <c r="A4399" i="17"/>
  <c r="D4399" i="17"/>
  <c r="A4400" i="17"/>
  <c r="D4400" i="17"/>
  <c r="A4401" i="17"/>
  <c r="D4401" i="17"/>
  <c r="A4402" i="17"/>
  <c r="D4402" i="17"/>
  <c r="A4403" i="17"/>
  <c r="D4403" i="17"/>
  <c r="A4404" i="17"/>
  <c r="D4404" i="17"/>
  <c r="A4405" i="17"/>
  <c r="D4405" i="17"/>
  <c r="A4406" i="17"/>
  <c r="D4406" i="17"/>
  <c r="A4407" i="17"/>
  <c r="D4407" i="17"/>
  <c r="A4408" i="17"/>
  <c r="D4408" i="17"/>
  <c r="A4409" i="17"/>
  <c r="D4409" i="17"/>
  <c r="A4410" i="17"/>
  <c r="D4410" i="17"/>
  <c r="A4411" i="17"/>
  <c r="D4411" i="17"/>
  <c r="A4412" i="17"/>
  <c r="D4412" i="17"/>
  <c r="A4413" i="17"/>
  <c r="D4413" i="17"/>
  <c r="A4414" i="17"/>
  <c r="D4414" i="17"/>
  <c r="A4415" i="17"/>
  <c r="D4415" i="17"/>
  <c r="A4416" i="17"/>
  <c r="D4416" i="17"/>
  <c r="A4417" i="17"/>
  <c r="D4417" i="17"/>
  <c r="A4418" i="17"/>
  <c r="D4418" i="17"/>
  <c r="A4419" i="17"/>
  <c r="D4419" i="17"/>
  <c r="A4420" i="17"/>
  <c r="D4420" i="17"/>
  <c r="A4421" i="17"/>
  <c r="D4421" i="17"/>
  <c r="A4422" i="17"/>
  <c r="D4422" i="17"/>
  <c r="A4423" i="17"/>
  <c r="D4423" i="17"/>
  <c r="A4424" i="17"/>
  <c r="D4424" i="17"/>
  <c r="A4425" i="17"/>
  <c r="D4425" i="17"/>
  <c r="A4426" i="17"/>
  <c r="D4426" i="17"/>
  <c r="A4427" i="17"/>
  <c r="D4427" i="17"/>
  <c r="A4428" i="17"/>
  <c r="D4428" i="17"/>
  <c r="A4429" i="17"/>
  <c r="D4429" i="17"/>
  <c r="A4430" i="17"/>
  <c r="D4430" i="17"/>
  <c r="A4431" i="17"/>
  <c r="D4431" i="17"/>
  <c r="A4432" i="17"/>
  <c r="D4432" i="17"/>
  <c r="A4433" i="17"/>
  <c r="D4433" i="17"/>
  <c r="A4434" i="17"/>
  <c r="D4434" i="17"/>
  <c r="A4435" i="17"/>
  <c r="D4435" i="17"/>
  <c r="A4436" i="17"/>
  <c r="D4436" i="17"/>
  <c r="A4437" i="17"/>
  <c r="D4437" i="17"/>
  <c r="A4438" i="17"/>
  <c r="D4438" i="17"/>
  <c r="A4439" i="17"/>
  <c r="D4439" i="17"/>
  <c r="A4440" i="17"/>
  <c r="D4440" i="17"/>
  <c r="A4441" i="17"/>
  <c r="D4441" i="17"/>
  <c r="A4442" i="17"/>
  <c r="D4442" i="17"/>
  <c r="A4443" i="17"/>
  <c r="D4443" i="17"/>
  <c r="A4444" i="17"/>
  <c r="D4444" i="17"/>
  <c r="A4445" i="17"/>
  <c r="D4445" i="17"/>
  <c r="A4446" i="17"/>
  <c r="D4446" i="17"/>
  <c r="A4447" i="17"/>
  <c r="D4447" i="17"/>
  <c r="A4448" i="17"/>
  <c r="D4448" i="17"/>
  <c r="A4449" i="17"/>
  <c r="D4449" i="17"/>
  <c r="A4450" i="17"/>
  <c r="D4450" i="17"/>
  <c r="A4451" i="17"/>
  <c r="D4451" i="17"/>
  <c r="A4452" i="17"/>
  <c r="D4452" i="17"/>
  <c r="A4453" i="17"/>
  <c r="D4453" i="17"/>
  <c r="A4454" i="17"/>
  <c r="D4454" i="17"/>
  <c r="A4455" i="17"/>
  <c r="D4455" i="17"/>
  <c r="A4456" i="17"/>
  <c r="D4456" i="17"/>
  <c r="A4457" i="17"/>
  <c r="D4457" i="17"/>
  <c r="A4458" i="17"/>
  <c r="D4458" i="17"/>
  <c r="A4459" i="17"/>
  <c r="D4459" i="17"/>
  <c r="A4460" i="17"/>
  <c r="D4460" i="17"/>
  <c r="A4461" i="17"/>
  <c r="D4461" i="17"/>
  <c r="A4462" i="17"/>
  <c r="D4462" i="17"/>
  <c r="A4463" i="17"/>
  <c r="D4463" i="17"/>
  <c r="A4464" i="17"/>
  <c r="D4464" i="17"/>
  <c r="A4465" i="17"/>
  <c r="D4465" i="17"/>
  <c r="A4466" i="17"/>
  <c r="D4466" i="17"/>
  <c r="A4467" i="17"/>
  <c r="D4467" i="17"/>
  <c r="A4468" i="17"/>
  <c r="D4468" i="17"/>
  <c r="A4469" i="17"/>
  <c r="D4469" i="17"/>
  <c r="A4470" i="17"/>
  <c r="D4470" i="17"/>
  <c r="A4471" i="17"/>
  <c r="D4471" i="17"/>
  <c r="A4472" i="17"/>
  <c r="D4472" i="17"/>
  <c r="A4473" i="17"/>
  <c r="D4473" i="17"/>
  <c r="A4474" i="17"/>
  <c r="D4474" i="17"/>
  <c r="A4475" i="17"/>
  <c r="D4475" i="17"/>
  <c r="A4476" i="17"/>
  <c r="D4476" i="17"/>
  <c r="A4477" i="17"/>
  <c r="D4477" i="17"/>
  <c r="A4478" i="17"/>
  <c r="D4478" i="17"/>
  <c r="A4479" i="17"/>
  <c r="D4479" i="17"/>
  <c r="A4480" i="17"/>
  <c r="D4480" i="17"/>
  <c r="A4481" i="17"/>
  <c r="D4481" i="17"/>
  <c r="A4482" i="17"/>
  <c r="D4482" i="17"/>
  <c r="A4483" i="17"/>
  <c r="D4483" i="17"/>
  <c r="A4484" i="17"/>
  <c r="D4484" i="17"/>
  <c r="A4485" i="17"/>
  <c r="D4485" i="17"/>
  <c r="A4486" i="17"/>
  <c r="D4486" i="17"/>
  <c r="A4487" i="17"/>
  <c r="D4487" i="17"/>
  <c r="A4488" i="17"/>
  <c r="D4488" i="17"/>
  <c r="A4489" i="17"/>
  <c r="D4489" i="17"/>
  <c r="A4490" i="17"/>
  <c r="D4490" i="17"/>
  <c r="A4491" i="17"/>
  <c r="D4491" i="17"/>
  <c r="A4492" i="17"/>
  <c r="D4492" i="17"/>
  <c r="A4493" i="17"/>
  <c r="D4493" i="17"/>
  <c r="A4494" i="17"/>
  <c r="D4494" i="17"/>
  <c r="A4495" i="17"/>
  <c r="D4495" i="17"/>
  <c r="A4496" i="17"/>
  <c r="D4496" i="17"/>
  <c r="A4497" i="17"/>
  <c r="D4497" i="17"/>
  <c r="A4498" i="17"/>
  <c r="D4498" i="17"/>
  <c r="A4499" i="17"/>
  <c r="D4499" i="17"/>
  <c r="A4500" i="17"/>
  <c r="D4500" i="17"/>
  <c r="A4501" i="17"/>
  <c r="D4501" i="17"/>
  <c r="A4502" i="17"/>
  <c r="D4502" i="17"/>
  <c r="A4503" i="17"/>
  <c r="D4503" i="17"/>
  <c r="A4504" i="17"/>
  <c r="D4504" i="17"/>
  <c r="A4505" i="17"/>
  <c r="D4505" i="17"/>
  <c r="A4506" i="17"/>
  <c r="D4506" i="17"/>
  <c r="A4507" i="17"/>
  <c r="D4507" i="17"/>
  <c r="A4508" i="17"/>
  <c r="D4508" i="17"/>
  <c r="A4509" i="17"/>
  <c r="D4509" i="17"/>
  <c r="A4510" i="17"/>
  <c r="D4510" i="17"/>
  <c r="A4511" i="17"/>
  <c r="D4511" i="17"/>
  <c r="A4512" i="17"/>
  <c r="D4512" i="17"/>
  <c r="A4513" i="17"/>
  <c r="D4513" i="17"/>
  <c r="A4514" i="17"/>
  <c r="D4514" i="17"/>
  <c r="A4515" i="17"/>
  <c r="D4515" i="17"/>
  <c r="A4516" i="17"/>
  <c r="D4516" i="17"/>
  <c r="A4517" i="17"/>
  <c r="D4517" i="17"/>
  <c r="A4518" i="17"/>
  <c r="D4518" i="17"/>
  <c r="A4519" i="17"/>
  <c r="D4519" i="17"/>
  <c r="A4520" i="17"/>
  <c r="D4520" i="17"/>
  <c r="A4521" i="17"/>
  <c r="D4521" i="17"/>
  <c r="A4522" i="17"/>
  <c r="D4522" i="17"/>
  <c r="A4523" i="17"/>
  <c r="D4523" i="17"/>
  <c r="A4524" i="17"/>
  <c r="D4524" i="17"/>
  <c r="A4525" i="17"/>
  <c r="D4525" i="17"/>
  <c r="A4526" i="17"/>
  <c r="D4526" i="17"/>
  <c r="A4527" i="17"/>
  <c r="D4527" i="17"/>
  <c r="A4528" i="17"/>
  <c r="D4528" i="17"/>
  <c r="A4529" i="17"/>
  <c r="D4529" i="17"/>
  <c r="A4530" i="17"/>
  <c r="D4530" i="17"/>
  <c r="A4531" i="17"/>
  <c r="D4531" i="17"/>
  <c r="A4532" i="17"/>
  <c r="D4532" i="17"/>
  <c r="A4533" i="17"/>
  <c r="D4533" i="17"/>
  <c r="A4534" i="17"/>
  <c r="D4534" i="17"/>
  <c r="A4535" i="17"/>
  <c r="D4535" i="17"/>
  <c r="A4536" i="17"/>
  <c r="D4536" i="17"/>
  <c r="A4537" i="17"/>
  <c r="D4537" i="17"/>
  <c r="A4538" i="17"/>
  <c r="D4538" i="17"/>
  <c r="A4539" i="17"/>
  <c r="D4539" i="17"/>
  <c r="A4540" i="17"/>
  <c r="D4540" i="17"/>
  <c r="A4541" i="17"/>
  <c r="D4541" i="17"/>
  <c r="A4542" i="17"/>
  <c r="D4542" i="17"/>
  <c r="A4543" i="17"/>
  <c r="D4543" i="17"/>
  <c r="A4544" i="17"/>
  <c r="D4544" i="17"/>
  <c r="A4545" i="17"/>
  <c r="D4545" i="17"/>
  <c r="A4546" i="17"/>
  <c r="D4546" i="17"/>
  <c r="A4547" i="17"/>
  <c r="D4547" i="17"/>
  <c r="A4548" i="17"/>
  <c r="D4548" i="17"/>
  <c r="A4549" i="17"/>
  <c r="D4549" i="17"/>
  <c r="A4550" i="17"/>
  <c r="D4550" i="17"/>
  <c r="A4551" i="17"/>
  <c r="D4551" i="17"/>
  <c r="A4552" i="17"/>
  <c r="D4552" i="17"/>
  <c r="A4553" i="17"/>
  <c r="D4553" i="17"/>
  <c r="A4554" i="17"/>
  <c r="D4554" i="17"/>
  <c r="A4555" i="17"/>
  <c r="D4555" i="17"/>
  <c r="A4556" i="17"/>
  <c r="D4556" i="17"/>
  <c r="A4557" i="17"/>
  <c r="D4557" i="17"/>
  <c r="A4558" i="17"/>
  <c r="D4558" i="17"/>
  <c r="A4559" i="17"/>
  <c r="D4559" i="17"/>
  <c r="A4560" i="17"/>
  <c r="D4560" i="17"/>
  <c r="A4561" i="17"/>
  <c r="D4561" i="17"/>
  <c r="A4562" i="17"/>
  <c r="D4562" i="17"/>
  <c r="A4563" i="17"/>
  <c r="D4563" i="17"/>
  <c r="A4564" i="17"/>
  <c r="D4564" i="17"/>
  <c r="A4565" i="17"/>
  <c r="D4565" i="17"/>
  <c r="A4566" i="17"/>
  <c r="D4566" i="17"/>
  <c r="A4567" i="17"/>
  <c r="D4567" i="17"/>
  <c r="A4568" i="17"/>
  <c r="D4568" i="17"/>
  <c r="A4569" i="17"/>
  <c r="D4569" i="17"/>
  <c r="A4570" i="17"/>
  <c r="D4570" i="17"/>
  <c r="A4571" i="17"/>
  <c r="D4571" i="17"/>
  <c r="A4572" i="17"/>
  <c r="D4572" i="17"/>
  <c r="A4573" i="17"/>
  <c r="D4573" i="17"/>
  <c r="A4574" i="17"/>
  <c r="D4574" i="17"/>
  <c r="A4575" i="17"/>
  <c r="D4575" i="17"/>
  <c r="A4576" i="17"/>
  <c r="D4576" i="17"/>
  <c r="A4577" i="17"/>
  <c r="D4577" i="17"/>
  <c r="A4578" i="17"/>
  <c r="D4578" i="17"/>
  <c r="A4579" i="17"/>
  <c r="D4579" i="17"/>
  <c r="A4580" i="17"/>
  <c r="D4580" i="17"/>
  <c r="A4581" i="17"/>
  <c r="D4581" i="17"/>
  <c r="A4582" i="17"/>
  <c r="D4582" i="17"/>
  <c r="A4583" i="17"/>
  <c r="D4583" i="17"/>
  <c r="A4584" i="17"/>
  <c r="D4584" i="17"/>
  <c r="A4585" i="17"/>
  <c r="D4585" i="17"/>
  <c r="A4586" i="17"/>
  <c r="D4586" i="17"/>
  <c r="A4587" i="17"/>
  <c r="D4587" i="17"/>
  <c r="A4588" i="17"/>
  <c r="D4588" i="17"/>
  <c r="A4589" i="17"/>
  <c r="D4589" i="17"/>
  <c r="A4590" i="17"/>
  <c r="D4590" i="17"/>
  <c r="A4591" i="17"/>
  <c r="D4591" i="17"/>
  <c r="A4592" i="17"/>
  <c r="D4592" i="17"/>
  <c r="A4593" i="17"/>
  <c r="D4593" i="17"/>
  <c r="A4594" i="17"/>
  <c r="D4594" i="17"/>
  <c r="A4595" i="17"/>
  <c r="D4595" i="17"/>
  <c r="A4596" i="17"/>
  <c r="D4596" i="17"/>
  <c r="A4597" i="17"/>
  <c r="D4597" i="17"/>
  <c r="A4598" i="17"/>
  <c r="D4598" i="17"/>
  <c r="A4599" i="17"/>
  <c r="D4599" i="17"/>
  <c r="A4600" i="17"/>
  <c r="D4600" i="17"/>
  <c r="A4601" i="17"/>
  <c r="D4601" i="17"/>
  <c r="A4602" i="17"/>
  <c r="D4602" i="17"/>
  <c r="A4603" i="17"/>
  <c r="D4603" i="17"/>
  <c r="A4604" i="17"/>
  <c r="D4604" i="17"/>
  <c r="A4605" i="17"/>
  <c r="D4605" i="17"/>
  <c r="A4606" i="17"/>
  <c r="D4606" i="17"/>
  <c r="A4607" i="17"/>
  <c r="D4607" i="17"/>
  <c r="A4608" i="17"/>
  <c r="D4608" i="17"/>
  <c r="A4609" i="17"/>
  <c r="D4609" i="17"/>
  <c r="A4610" i="17"/>
  <c r="D4610" i="17"/>
  <c r="A4611" i="17"/>
  <c r="D4611" i="17"/>
  <c r="A4612" i="17"/>
  <c r="D4612" i="17"/>
  <c r="A4613" i="17"/>
  <c r="D4613" i="17"/>
  <c r="A4614" i="17"/>
  <c r="D4614" i="17"/>
  <c r="A4615" i="17"/>
  <c r="D4615" i="17"/>
  <c r="A4616" i="17"/>
  <c r="D4616" i="17"/>
  <c r="A4617" i="17"/>
  <c r="D4617" i="17"/>
  <c r="A4618" i="17"/>
  <c r="D4618" i="17"/>
  <c r="A4619" i="17"/>
  <c r="D4619" i="17"/>
  <c r="A4620" i="17"/>
  <c r="D4620" i="17"/>
  <c r="A4621" i="17"/>
  <c r="D4621" i="17"/>
  <c r="A4622" i="17"/>
  <c r="D4622" i="17"/>
  <c r="A4623" i="17"/>
  <c r="D4623" i="17"/>
  <c r="A4624" i="17"/>
  <c r="D4624" i="17"/>
  <c r="A4625" i="17"/>
  <c r="D4625" i="17"/>
  <c r="A4626" i="17"/>
  <c r="D4626" i="17"/>
  <c r="A4627" i="17"/>
  <c r="D4627" i="17"/>
  <c r="A4628" i="17"/>
  <c r="D4628" i="17"/>
  <c r="A4629" i="17"/>
  <c r="D4629" i="17"/>
  <c r="A4630" i="17"/>
  <c r="D4630" i="17"/>
  <c r="A4631" i="17"/>
  <c r="D4631" i="17"/>
  <c r="A4632" i="17"/>
  <c r="D4632" i="17"/>
  <c r="A4633" i="17"/>
  <c r="D4633" i="17"/>
  <c r="A4634" i="17"/>
  <c r="D4634" i="17"/>
  <c r="A4635" i="17"/>
  <c r="D4635" i="17"/>
  <c r="A4636" i="17"/>
  <c r="D4636" i="17"/>
  <c r="A4637" i="17"/>
  <c r="D4637" i="17"/>
  <c r="A4638" i="17"/>
  <c r="D4638" i="17"/>
  <c r="A4639" i="17"/>
  <c r="D4639" i="17"/>
  <c r="A4640" i="17"/>
  <c r="D4640" i="17"/>
  <c r="A4641" i="17"/>
  <c r="D4641" i="17"/>
  <c r="A4642" i="17"/>
  <c r="D4642" i="17"/>
  <c r="A4643" i="17"/>
  <c r="D4643" i="17"/>
  <c r="A4644" i="17"/>
  <c r="D4644" i="17"/>
  <c r="A4645" i="17"/>
  <c r="D4645" i="17"/>
  <c r="A4646" i="17"/>
  <c r="D4646" i="17"/>
  <c r="A4647" i="17"/>
  <c r="D4647" i="17"/>
  <c r="A4648" i="17"/>
  <c r="D4648" i="17"/>
  <c r="A4649" i="17"/>
  <c r="D4649" i="17"/>
  <c r="A4650" i="17"/>
  <c r="D4650" i="17"/>
  <c r="A4651" i="17"/>
  <c r="D4651" i="17"/>
  <c r="A4652" i="17"/>
  <c r="D4652" i="17"/>
  <c r="A4653" i="17"/>
  <c r="D4653" i="17"/>
  <c r="A4654" i="17"/>
  <c r="D4654" i="17"/>
  <c r="A4655" i="17"/>
  <c r="D4655" i="17"/>
  <c r="A4656" i="17"/>
  <c r="D4656" i="17"/>
  <c r="A4657" i="17"/>
  <c r="D4657" i="17"/>
  <c r="A4658" i="17"/>
  <c r="D4658" i="17"/>
  <c r="A4659" i="17"/>
  <c r="D4659" i="17"/>
  <c r="A4660" i="17"/>
  <c r="D4660" i="17"/>
  <c r="A4661" i="17"/>
  <c r="D4661" i="17"/>
  <c r="A4662" i="17"/>
  <c r="D4662" i="17"/>
  <c r="A4663" i="17"/>
  <c r="D4663" i="17"/>
  <c r="A4664" i="17"/>
  <c r="D4664" i="17"/>
  <c r="A4665" i="17"/>
  <c r="D4665" i="17"/>
  <c r="A4666" i="17"/>
  <c r="D4666" i="17"/>
  <c r="A4667" i="17"/>
  <c r="D4667" i="17"/>
  <c r="A4668" i="17"/>
  <c r="D4668" i="17"/>
  <c r="A4669" i="17"/>
  <c r="D4669" i="17"/>
  <c r="A4670" i="17"/>
  <c r="D4670" i="17"/>
  <c r="A4671" i="17"/>
  <c r="D4671" i="17"/>
  <c r="A4672" i="17"/>
  <c r="D4672" i="17"/>
  <c r="A4673" i="17"/>
  <c r="D4673" i="17"/>
  <c r="A4674" i="17"/>
  <c r="D4674" i="17"/>
  <c r="A4675" i="17"/>
  <c r="D4675" i="17"/>
  <c r="A4676" i="17"/>
  <c r="D4676" i="17"/>
  <c r="A4677" i="17"/>
  <c r="D4677" i="17"/>
  <c r="A4678" i="17"/>
  <c r="D4678" i="17"/>
  <c r="A4679" i="17"/>
  <c r="D4679" i="17"/>
  <c r="A4680" i="17"/>
  <c r="D4680" i="17"/>
  <c r="A4681" i="17"/>
  <c r="D4681" i="17"/>
  <c r="A4682" i="17"/>
  <c r="D4682" i="17"/>
  <c r="A4683" i="17"/>
  <c r="D4683" i="17"/>
  <c r="A4684" i="17"/>
  <c r="D4684" i="17"/>
  <c r="A4685" i="17"/>
  <c r="D4685" i="17"/>
  <c r="A4686" i="17"/>
  <c r="D4686" i="17"/>
  <c r="A4687" i="17"/>
  <c r="D4687" i="17"/>
  <c r="A4688" i="17"/>
  <c r="D4688" i="17"/>
  <c r="A4689" i="17"/>
  <c r="D4689" i="17"/>
  <c r="A4690" i="17"/>
  <c r="D4690" i="17"/>
  <c r="A4691" i="17"/>
  <c r="D4691" i="17"/>
  <c r="A4692" i="17"/>
  <c r="D4692" i="17"/>
  <c r="A4693" i="17"/>
  <c r="D4693" i="17"/>
  <c r="A4694" i="17"/>
  <c r="D4694" i="17"/>
  <c r="A4695" i="17"/>
  <c r="D4695" i="17"/>
  <c r="A4696" i="17"/>
  <c r="D4696" i="17"/>
  <c r="A4697" i="17"/>
  <c r="D4697" i="17"/>
  <c r="A4698" i="17"/>
  <c r="D4698" i="17"/>
  <c r="A4699" i="17"/>
  <c r="D4699" i="17"/>
  <c r="A4700" i="17"/>
  <c r="D4700" i="17"/>
  <c r="A4701" i="17"/>
  <c r="D4701" i="17"/>
  <c r="A4702" i="17"/>
  <c r="D4702" i="17"/>
  <c r="A4703" i="17"/>
  <c r="D4703" i="17"/>
  <c r="A4704" i="17"/>
  <c r="D4704" i="17"/>
  <c r="A4705" i="17"/>
  <c r="D4705" i="17"/>
  <c r="A4706" i="17"/>
  <c r="D4706" i="17"/>
  <c r="A4707" i="17"/>
  <c r="D4707" i="17"/>
  <c r="A4708" i="17"/>
  <c r="D4708" i="17"/>
  <c r="A4709" i="17"/>
  <c r="D4709" i="17"/>
  <c r="A4710" i="17"/>
  <c r="D4710" i="17"/>
  <c r="A4711" i="17"/>
  <c r="D4711" i="17"/>
  <c r="A4712" i="17"/>
  <c r="D4712" i="17"/>
  <c r="A4713" i="17"/>
  <c r="D4713" i="17"/>
  <c r="A4714" i="17"/>
  <c r="D4714" i="17"/>
  <c r="A4715" i="17"/>
  <c r="D4715" i="17"/>
  <c r="A4716" i="17"/>
  <c r="D4716" i="17"/>
  <c r="A4717" i="17"/>
  <c r="D4717" i="17"/>
  <c r="A4718" i="17"/>
  <c r="D4718" i="17"/>
  <c r="A4719" i="17"/>
  <c r="D4719" i="17"/>
  <c r="A4720" i="17"/>
  <c r="D4720" i="17"/>
  <c r="A4721" i="17"/>
  <c r="D4721" i="17"/>
  <c r="A4722" i="17"/>
  <c r="D4722" i="17"/>
  <c r="A4723" i="17"/>
  <c r="D4723" i="17"/>
  <c r="A4724" i="17"/>
  <c r="D4724" i="17"/>
  <c r="A4725" i="17"/>
  <c r="D4725" i="17"/>
  <c r="A4726" i="17"/>
  <c r="D4726" i="17"/>
  <c r="A4727" i="17"/>
  <c r="D4727" i="17"/>
  <c r="A4728" i="17"/>
  <c r="D4728" i="17"/>
  <c r="A4729" i="17"/>
  <c r="D4729" i="17"/>
  <c r="A4730" i="17"/>
  <c r="D4730" i="17"/>
  <c r="A4731" i="17"/>
  <c r="D4731" i="17"/>
  <c r="A4732" i="17"/>
  <c r="D4732" i="17"/>
  <c r="A4733" i="17"/>
  <c r="D4733" i="17"/>
  <c r="A4734" i="17"/>
  <c r="D4734" i="17"/>
  <c r="A4735" i="17"/>
  <c r="D4735" i="17"/>
  <c r="A4736" i="17"/>
  <c r="D4736" i="17"/>
  <c r="A4737" i="17"/>
  <c r="D4737" i="17"/>
  <c r="A4738" i="17"/>
  <c r="D4738" i="17"/>
  <c r="A4739" i="17"/>
  <c r="D4739" i="17"/>
  <c r="A4740" i="17"/>
  <c r="D4740" i="17"/>
  <c r="A4741" i="17"/>
  <c r="D4741" i="17"/>
  <c r="A4742" i="17"/>
  <c r="D4742" i="17"/>
  <c r="A4743" i="17"/>
  <c r="D4743" i="17"/>
  <c r="A4744" i="17"/>
  <c r="D4744" i="17"/>
  <c r="A4745" i="17"/>
  <c r="D4745" i="17"/>
  <c r="A4746" i="17"/>
  <c r="D4746" i="17"/>
  <c r="A4747" i="17"/>
  <c r="D4747" i="17"/>
  <c r="A4748" i="17"/>
  <c r="D4748" i="17"/>
  <c r="A4749" i="17"/>
  <c r="D4749" i="17"/>
  <c r="A4750" i="17"/>
  <c r="D4750" i="17"/>
  <c r="A4751" i="17"/>
  <c r="D4751" i="17"/>
  <c r="A4752" i="17"/>
  <c r="D4752" i="17"/>
  <c r="A4753" i="17"/>
  <c r="D4753" i="17"/>
  <c r="A4754" i="17"/>
  <c r="D4754" i="17"/>
  <c r="A4755" i="17"/>
  <c r="D4755" i="17"/>
  <c r="A4756" i="17"/>
  <c r="D4756" i="17"/>
  <c r="A4757" i="17"/>
  <c r="D4757" i="17"/>
  <c r="A4758" i="17"/>
  <c r="D4758" i="17"/>
  <c r="A4759" i="17"/>
  <c r="D4759" i="17"/>
  <c r="A4760" i="17"/>
  <c r="D4760" i="17"/>
  <c r="A4761" i="17"/>
  <c r="D4761" i="17"/>
  <c r="A4762" i="17"/>
  <c r="D4762" i="17"/>
  <c r="A4763" i="17"/>
  <c r="D4763" i="17"/>
  <c r="A4764" i="17"/>
  <c r="D4764" i="17"/>
  <c r="A4765" i="17"/>
  <c r="D4765" i="17"/>
  <c r="A4766" i="17"/>
  <c r="D4766" i="17"/>
  <c r="A4767" i="17"/>
  <c r="D4767" i="17"/>
  <c r="A4768" i="17"/>
  <c r="D4768" i="17"/>
  <c r="A4769" i="17"/>
  <c r="D4769" i="17"/>
  <c r="A4770" i="17"/>
  <c r="D4770" i="17"/>
  <c r="A4771" i="17"/>
  <c r="D4771" i="17"/>
  <c r="A4772" i="17"/>
  <c r="D4772" i="17"/>
  <c r="A4773" i="17"/>
  <c r="D4773" i="17"/>
  <c r="A4774" i="17"/>
  <c r="D4774" i="17"/>
  <c r="A4775" i="17"/>
  <c r="D4775" i="17"/>
  <c r="A4776" i="17"/>
  <c r="D4776" i="17"/>
  <c r="A4777" i="17"/>
  <c r="D4777" i="17"/>
  <c r="A4778" i="17"/>
  <c r="D4778" i="17"/>
  <c r="A4779" i="17"/>
  <c r="D4779" i="17"/>
  <c r="A4780" i="17"/>
  <c r="D4780" i="17"/>
  <c r="A4781" i="17"/>
  <c r="D4781" i="17"/>
  <c r="A4782" i="17"/>
  <c r="D4782" i="17"/>
  <c r="A4783" i="17"/>
  <c r="D4783" i="17"/>
  <c r="A4784" i="17"/>
  <c r="D4784" i="17"/>
  <c r="A4785" i="17"/>
  <c r="D4785" i="17"/>
  <c r="A4786" i="17"/>
  <c r="D4786" i="17"/>
  <c r="A4787" i="17"/>
  <c r="D4787" i="17"/>
  <c r="A4788" i="17"/>
  <c r="D4788" i="17"/>
  <c r="A4789" i="17"/>
  <c r="D4789" i="17"/>
  <c r="A4790" i="17"/>
  <c r="D4790" i="17"/>
  <c r="A4791" i="17"/>
  <c r="D4791" i="17"/>
  <c r="A4792" i="17"/>
  <c r="D4792" i="17"/>
  <c r="A4793" i="17"/>
  <c r="D4793" i="17"/>
  <c r="A4794" i="17"/>
  <c r="D4794" i="17"/>
  <c r="A4795" i="17"/>
  <c r="D4795" i="17"/>
  <c r="A4796" i="17"/>
  <c r="D4796" i="17"/>
  <c r="A4797" i="17"/>
  <c r="D4797" i="17"/>
  <c r="A4798" i="17"/>
  <c r="D4798" i="17"/>
  <c r="A4799" i="17"/>
  <c r="D4799" i="17"/>
  <c r="A4800" i="17"/>
  <c r="D4800" i="17"/>
  <c r="A4801" i="17"/>
  <c r="D4801" i="17"/>
  <c r="A4802" i="17"/>
  <c r="D4802" i="17"/>
  <c r="A4803" i="17"/>
  <c r="D4803" i="17"/>
  <c r="A4804" i="17"/>
  <c r="D4804" i="17"/>
  <c r="A4805" i="17"/>
  <c r="D4805" i="17"/>
  <c r="A4806" i="17"/>
  <c r="D4806" i="17"/>
  <c r="A4807" i="17"/>
  <c r="D4807" i="17"/>
  <c r="A4808" i="17"/>
  <c r="D4808" i="17"/>
  <c r="A4809" i="17"/>
  <c r="D4809" i="17"/>
  <c r="A4810" i="17"/>
  <c r="D4810" i="17"/>
  <c r="A4811" i="17"/>
  <c r="D4811" i="17"/>
  <c r="A4812" i="17"/>
  <c r="D4812" i="17"/>
  <c r="A4813" i="17"/>
  <c r="D4813" i="17"/>
  <c r="A4814" i="17"/>
  <c r="D4814" i="17"/>
  <c r="A4815" i="17"/>
  <c r="D4815" i="17"/>
  <c r="A4816" i="17"/>
  <c r="D4816" i="17"/>
  <c r="A4817" i="17"/>
  <c r="D4817" i="17"/>
  <c r="A4818" i="17"/>
  <c r="D4818" i="17"/>
  <c r="A4819" i="17"/>
  <c r="D4819" i="17"/>
  <c r="A4820" i="17"/>
  <c r="D4820" i="17"/>
  <c r="A4821" i="17"/>
  <c r="D4821" i="17"/>
  <c r="A4822" i="17"/>
  <c r="D4822" i="17"/>
  <c r="A4823" i="17"/>
  <c r="D4823" i="17"/>
  <c r="A4824" i="17"/>
  <c r="D4824" i="17"/>
  <c r="A4825" i="17"/>
  <c r="D4825" i="17"/>
  <c r="A4826" i="17"/>
  <c r="D4826" i="17"/>
  <c r="A4827" i="17"/>
  <c r="D4827" i="17"/>
  <c r="A4828" i="17"/>
  <c r="D4828" i="17"/>
  <c r="A4829" i="17"/>
  <c r="D4829" i="17"/>
  <c r="A4830" i="17"/>
  <c r="D4830" i="17"/>
  <c r="A4831" i="17"/>
  <c r="D4831" i="17"/>
  <c r="A4832" i="17"/>
  <c r="D4832" i="17"/>
  <c r="A4833" i="17"/>
  <c r="D4833" i="17"/>
  <c r="A4834" i="17"/>
  <c r="D4834" i="17"/>
  <c r="A4835" i="17"/>
  <c r="D4835" i="17"/>
  <c r="A4836" i="17"/>
  <c r="D4836" i="17"/>
  <c r="A4837" i="17"/>
  <c r="D4837" i="17"/>
  <c r="A4838" i="17"/>
  <c r="D4838" i="17"/>
  <c r="A4839" i="17"/>
  <c r="D4839" i="17"/>
  <c r="A4840" i="17"/>
  <c r="D4840" i="17"/>
  <c r="A4841" i="17"/>
  <c r="D4841" i="17"/>
  <c r="A4842" i="17"/>
  <c r="D4842" i="17"/>
  <c r="A4843" i="17"/>
  <c r="D4843" i="17"/>
  <c r="A4844" i="17"/>
  <c r="D4844" i="17"/>
  <c r="A4845" i="17"/>
  <c r="D4845" i="17"/>
  <c r="A4846" i="17"/>
  <c r="D4846" i="17"/>
  <c r="A4847" i="17"/>
  <c r="D4847" i="17"/>
  <c r="A4848" i="17"/>
  <c r="D4848" i="17"/>
  <c r="A4849" i="17"/>
  <c r="D4849" i="17"/>
  <c r="A4850" i="17"/>
  <c r="D4850" i="17"/>
  <c r="A4851" i="17"/>
  <c r="D4851" i="17"/>
  <c r="A4852" i="17"/>
  <c r="D4852" i="17"/>
  <c r="A4853" i="17"/>
  <c r="D4853" i="17"/>
  <c r="A4854" i="17"/>
  <c r="D4854" i="17"/>
  <c r="A4855" i="17"/>
  <c r="D4855" i="17"/>
  <c r="A4856" i="17"/>
  <c r="D4856" i="17"/>
  <c r="A4857" i="17"/>
  <c r="D4857" i="17"/>
  <c r="A4858" i="17"/>
  <c r="D4858" i="17"/>
  <c r="A4859" i="17"/>
  <c r="D4859" i="17"/>
  <c r="A4860" i="17"/>
  <c r="D4860" i="17"/>
  <c r="A4861" i="17"/>
  <c r="D4861" i="17"/>
  <c r="A4862" i="17"/>
  <c r="D4862" i="17"/>
  <c r="A4863" i="17"/>
  <c r="D4863" i="17"/>
  <c r="A4864" i="17"/>
  <c r="D4864" i="17"/>
  <c r="A4865" i="17"/>
  <c r="D4865" i="17"/>
  <c r="A4866" i="17"/>
  <c r="D4866" i="17"/>
  <c r="A4867" i="17"/>
  <c r="D4867" i="17"/>
  <c r="A4868" i="17"/>
  <c r="D4868" i="17"/>
  <c r="A4869" i="17"/>
  <c r="D4869" i="17"/>
  <c r="A4870" i="17"/>
  <c r="D4870" i="17"/>
  <c r="A4871" i="17"/>
  <c r="D4871" i="17"/>
  <c r="A4872" i="17"/>
  <c r="D4872" i="17"/>
  <c r="A4873" i="17"/>
  <c r="D4873" i="17"/>
  <c r="A4874" i="17"/>
  <c r="D4874" i="17"/>
  <c r="A4875" i="17"/>
  <c r="D4875" i="17"/>
  <c r="A4876" i="17"/>
  <c r="D4876" i="17"/>
  <c r="A4877" i="17"/>
  <c r="D4877" i="17"/>
  <c r="A4878" i="17"/>
  <c r="D4878" i="17"/>
  <c r="A4879" i="17"/>
  <c r="D4879" i="17"/>
  <c r="A4880" i="17"/>
  <c r="D4880" i="17"/>
  <c r="A4881" i="17"/>
  <c r="D4881" i="17"/>
  <c r="A4882" i="17"/>
  <c r="D4882" i="17"/>
  <c r="A4883" i="17"/>
  <c r="D4883" i="17"/>
  <c r="A4884" i="17"/>
  <c r="D4884" i="17"/>
  <c r="A4885" i="17"/>
  <c r="D4885" i="17"/>
  <c r="A4886" i="17"/>
  <c r="D4886" i="17"/>
  <c r="A4887" i="17"/>
  <c r="D4887" i="17"/>
  <c r="A4888" i="17"/>
  <c r="D4888" i="17"/>
  <c r="A4889" i="17"/>
  <c r="D4889" i="17"/>
  <c r="A4890" i="17"/>
  <c r="D4890" i="17"/>
  <c r="A4891" i="17"/>
  <c r="D4891" i="17"/>
  <c r="A4892" i="17"/>
  <c r="D4892" i="17"/>
  <c r="A4893" i="17"/>
  <c r="D4893" i="17"/>
  <c r="A4894" i="17"/>
  <c r="D4894" i="17"/>
  <c r="A4895" i="17"/>
  <c r="D4895" i="17"/>
  <c r="A4896" i="17"/>
  <c r="D4896" i="17"/>
  <c r="A4897" i="17"/>
  <c r="D4897" i="17"/>
  <c r="A4898" i="17"/>
  <c r="D4898" i="17"/>
  <c r="A4899" i="17"/>
  <c r="D4899" i="17"/>
  <c r="A4900" i="17"/>
  <c r="D4900" i="17"/>
  <c r="A4901" i="17"/>
  <c r="D4901" i="17"/>
  <c r="A4902" i="17"/>
  <c r="D4902" i="17"/>
  <c r="A4903" i="17"/>
  <c r="D4903" i="17"/>
  <c r="A4904" i="17"/>
  <c r="D4904" i="17"/>
  <c r="A4905" i="17"/>
  <c r="D4905" i="17"/>
  <c r="A4906" i="17"/>
  <c r="D4906" i="17"/>
  <c r="A4907" i="17"/>
  <c r="D4907" i="17"/>
  <c r="A4908" i="17"/>
  <c r="D4908" i="17"/>
  <c r="A4909" i="17"/>
  <c r="D4909" i="17"/>
  <c r="A4910" i="17"/>
  <c r="D4910" i="17"/>
  <c r="A4911" i="17"/>
  <c r="D4911" i="17"/>
  <c r="A4912" i="17"/>
  <c r="D4912" i="17"/>
  <c r="A4913" i="17"/>
  <c r="D4913" i="17"/>
  <c r="A4914" i="17"/>
  <c r="D4914" i="17"/>
  <c r="A4915" i="17"/>
  <c r="D4915" i="17"/>
  <c r="A4916" i="17"/>
  <c r="D4916" i="17"/>
  <c r="A4917" i="17"/>
  <c r="D4917" i="17"/>
  <c r="A4918" i="17"/>
  <c r="D4918" i="17"/>
  <c r="A4919" i="17"/>
  <c r="D4919" i="17"/>
  <c r="A4920" i="17"/>
  <c r="D4920" i="17"/>
  <c r="A4921" i="17"/>
  <c r="D4921" i="17"/>
  <c r="A4922" i="17"/>
  <c r="D4922" i="17"/>
  <c r="A4923" i="17"/>
  <c r="D4923" i="17"/>
  <c r="A4924" i="17"/>
  <c r="D4924" i="17"/>
  <c r="A4925" i="17"/>
  <c r="D4925" i="17"/>
  <c r="A4926" i="17"/>
  <c r="D4926" i="17"/>
  <c r="A4927" i="17"/>
  <c r="D4927" i="17"/>
  <c r="A4928" i="17"/>
  <c r="D4928" i="17"/>
  <c r="A4929" i="17"/>
  <c r="D4929" i="17"/>
  <c r="A4930" i="17"/>
  <c r="D4930" i="17"/>
  <c r="A4931" i="17"/>
  <c r="D4931" i="17"/>
  <c r="A4932" i="17"/>
  <c r="D4932" i="17"/>
  <c r="A4933" i="17"/>
  <c r="D4933" i="17"/>
  <c r="A4934" i="17"/>
  <c r="D4934" i="17"/>
  <c r="A4935" i="17"/>
  <c r="D4935" i="17"/>
  <c r="A4936" i="17"/>
  <c r="D4936" i="17"/>
  <c r="A4937" i="17"/>
  <c r="D4937" i="17"/>
  <c r="A4938" i="17"/>
  <c r="D4938" i="17"/>
  <c r="A4939" i="17"/>
  <c r="D4939" i="17"/>
  <c r="A4940" i="17"/>
  <c r="D4940" i="17"/>
  <c r="A4941" i="17"/>
  <c r="D4941" i="17"/>
  <c r="A4942" i="17"/>
  <c r="D4942" i="17"/>
  <c r="A4943" i="17"/>
  <c r="D4943" i="17"/>
  <c r="A4944" i="17"/>
  <c r="D4944" i="17"/>
  <c r="A4945" i="17"/>
  <c r="D4945" i="17"/>
  <c r="A4946" i="17"/>
  <c r="D4946" i="17"/>
  <c r="A4947" i="17"/>
  <c r="D4947" i="17"/>
  <c r="A4948" i="17"/>
  <c r="D4948" i="17"/>
  <c r="A4949" i="17"/>
  <c r="D4949" i="17"/>
  <c r="A4950" i="17"/>
  <c r="D4950" i="17"/>
  <c r="A4951" i="17"/>
  <c r="D4951" i="17"/>
  <c r="A4952" i="17"/>
  <c r="D4952" i="17"/>
  <c r="A4953" i="17"/>
  <c r="D4953" i="17"/>
  <c r="A4954" i="17"/>
  <c r="D4954" i="17"/>
  <c r="A4955" i="17"/>
  <c r="D4955" i="17"/>
  <c r="A4956" i="17"/>
  <c r="D4956" i="17"/>
  <c r="A4957" i="17"/>
  <c r="D4957" i="17"/>
  <c r="A4958" i="17"/>
  <c r="D4958" i="17"/>
  <c r="A4959" i="17"/>
  <c r="D4959" i="17"/>
  <c r="A4960" i="17"/>
  <c r="D4960" i="17"/>
  <c r="A4961" i="17"/>
  <c r="D4961" i="17"/>
  <c r="A4962" i="17"/>
  <c r="D4962" i="17"/>
  <c r="A4963" i="17"/>
  <c r="D4963" i="17"/>
  <c r="A4964" i="17"/>
  <c r="D4964" i="17"/>
  <c r="A4965" i="17"/>
  <c r="D4965" i="17"/>
  <c r="A4966" i="17"/>
  <c r="D4966" i="17"/>
  <c r="A4967" i="17"/>
  <c r="D4967" i="17"/>
  <c r="A4968" i="17"/>
  <c r="D4968" i="17"/>
  <c r="A4969" i="17"/>
  <c r="D4969" i="17"/>
  <c r="A4970" i="17"/>
  <c r="D4970" i="17"/>
  <c r="A4971" i="17"/>
  <c r="D4971" i="17"/>
  <c r="A4972" i="17"/>
  <c r="D4972" i="17"/>
  <c r="A4973" i="17"/>
  <c r="D4973" i="17"/>
  <c r="A4974" i="17"/>
  <c r="D4974" i="17"/>
  <c r="A4975" i="17"/>
  <c r="D4975" i="17"/>
  <c r="A4976" i="17"/>
  <c r="D4976" i="17"/>
  <c r="A4977" i="17"/>
  <c r="D4977" i="17"/>
  <c r="A4978" i="17"/>
  <c r="D4978" i="17"/>
  <c r="A4979" i="17"/>
  <c r="D4979" i="17"/>
  <c r="A4980" i="17"/>
  <c r="D4980" i="17"/>
  <c r="A4981" i="17"/>
  <c r="D4981" i="17"/>
  <c r="A4982" i="17"/>
  <c r="D4982" i="17"/>
  <c r="A4983" i="17"/>
  <c r="D4983" i="17"/>
  <c r="A4984" i="17"/>
  <c r="D4984" i="17"/>
  <c r="A4985" i="17"/>
  <c r="D4985" i="17"/>
  <c r="A4986" i="17"/>
  <c r="D4986" i="17"/>
  <c r="A4987" i="17"/>
  <c r="D4987" i="17"/>
  <c r="A4988" i="17"/>
  <c r="D4988" i="17"/>
  <c r="A4989" i="17"/>
  <c r="D4989" i="17"/>
  <c r="A4990" i="17"/>
  <c r="D4990" i="17"/>
  <c r="A4991" i="17"/>
  <c r="D4991" i="17"/>
  <c r="A4992" i="17"/>
  <c r="D4992" i="17"/>
  <c r="A4993" i="17"/>
  <c r="D4993" i="17"/>
  <c r="A4994" i="17"/>
  <c r="D4994" i="17"/>
  <c r="A4995" i="17"/>
  <c r="D4995" i="17"/>
  <c r="A4996" i="17"/>
  <c r="D4996" i="17"/>
  <c r="A4997" i="17"/>
  <c r="D4997" i="17"/>
  <c r="A4998" i="17"/>
  <c r="D4998" i="17"/>
  <c r="A4999" i="17"/>
  <c r="D4999" i="17"/>
  <c r="A5000" i="17"/>
  <c r="D5000" i="17"/>
  <c r="A5001" i="17"/>
  <c r="D5001" i="17"/>
  <c r="A5002" i="17"/>
  <c r="D5002" i="17"/>
  <c r="A5003" i="17"/>
  <c r="D5003" i="17"/>
  <c r="A5004" i="17"/>
  <c r="D5004" i="17"/>
  <c r="A5005" i="17"/>
  <c r="D5005" i="17"/>
  <c r="A5006" i="17"/>
  <c r="D5006" i="17"/>
  <c r="A5007" i="17"/>
  <c r="D5007" i="17"/>
  <c r="A5008" i="17"/>
  <c r="D5008" i="17"/>
  <c r="A5009" i="17"/>
  <c r="D5009" i="17"/>
  <c r="A5010" i="17"/>
  <c r="D5010" i="17"/>
  <c r="A5011" i="17"/>
  <c r="D5011" i="17"/>
  <c r="A5012" i="17"/>
  <c r="D5012" i="17"/>
  <c r="A5013" i="17"/>
  <c r="D5013" i="17"/>
  <c r="A5014" i="17"/>
  <c r="D5014" i="17"/>
  <c r="A5015" i="17"/>
  <c r="D5015" i="17"/>
  <c r="A5016" i="17"/>
  <c r="D5016" i="17"/>
  <c r="A5017" i="17"/>
  <c r="D5017" i="17"/>
  <c r="A5018" i="17"/>
  <c r="D5018" i="17"/>
  <c r="A5019" i="17"/>
  <c r="D5019" i="17"/>
  <c r="A5020" i="17"/>
  <c r="D5020" i="17"/>
  <c r="A5021" i="17"/>
  <c r="D5021" i="17"/>
  <c r="A5022" i="17"/>
  <c r="D5022" i="17"/>
  <c r="A5023" i="17"/>
  <c r="D5023" i="17"/>
  <c r="A5024" i="17"/>
  <c r="D5024" i="17"/>
  <c r="A5025" i="17"/>
  <c r="D5025" i="17"/>
  <c r="A5026" i="17"/>
  <c r="D5026" i="17"/>
  <c r="A5027" i="17"/>
  <c r="D5027" i="17"/>
  <c r="A5028" i="17"/>
  <c r="D5028" i="17"/>
  <c r="A5029" i="17"/>
  <c r="D5029" i="17"/>
  <c r="A5030" i="17"/>
  <c r="D5030" i="17"/>
  <c r="A5031" i="17"/>
  <c r="D5031" i="17"/>
  <c r="A5032" i="17"/>
  <c r="D5032" i="17"/>
  <c r="A5033" i="17"/>
  <c r="D5033" i="17"/>
  <c r="A5034" i="17"/>
  <c r="D5034" i="17"/>
  <c r="A5035" i="17"/>
  <c r="D5035" i="17"/>
  <c r="A5036" i="17"/>
  <c r="D5036" i="17"/>
  <c r="A5037" i="17"/>
  <c r="D5037" i="17"/>
  <c r="A5038" i="17"/>
  <c r="D5038" i="17"/>
  <c r="A5039" i="17"/>
  <c r="D5039" i="17"/>
  <c r="A5040" i="17"/>
  <c r="D5040" i="17"/>
  <c r="A5041" i="17"/>
  <c r="D5041" i="17"/>
  <c r="A5042" i="17"/>
  <c r="D5042" i="17"/>
  <c r="A5043" i="17"/>
  <c r="D5043" i="17"/>
  <c r="A5044" i="17"/>
  <c r="D5044" i="17"/>
  <c r="A5045" i="17"/>
  <c r="D5045" i="17"/>
  <c r="A5046" i="17"/>
  <c r="D5046" i="17"/>
  <c r="A5047" i="17"/>
  <c r="D5047" i="17"/>
  <c r="A5048" i="17"/>
  <c r="D5048" i="17"/>
  <c r="A5049" i="17"/>
  <c r="D5049" i="17"/>
  <c r="A5050" i="17"/>
  <c r="D5050" i="17"/>
  <c r="A5051" i="17"/>
  <c r="D5051" i="17"/>
  <c r="A5052" i="17"/>
  <c r="D5052" i="17"/>
  <c r="A5053" i="17"/>
  <c r="D5053" i="17"/>
  <c r="A5054" i="17"/>
  <c r="D5054" i="17"/>
  <c r="A5055" i="17"/>
  <c r="D5055" i="17"/>
  <c r="A5056" i="17"/>
  <c r="D5056" i="17"/>
  <c r="A5057" i="17"/>
  <c r="D5057" i="17"/>
  <c r="A5058" i="17"/>
  <c r="D5058" i="17"/>
  <c r="A5059" i="17"/>
  <c r="D5059" i="17"/>
  <c r="A5060" i="17"/>
  <c r="D5060" i="17"/>
  <c r="A5061" i="17"/>
  <c r="D5061" i="17"/>
  <c r="A5062" i="17"/>
  <c r="D5062" i="17"/>
  <c r="A5063" i="17"/>
  <c r="D5063" i="17"/>
  <c r="A5064" i="17"/>
  <c r="D5064" i="17"/>
  <c r="A5065" i="17"/>
  <c r="D5065" i="17"/>
  <c r="A5066" i="17"/>
  <c r="D5066" i="17"/>
  <c r="A5067" i="17"/>
  <c r="D5067" i="17"/>
  <c r="A5068" i="17"/>
  <c r="D5068" i="17"/>
  <c r="A5069" i="17"/>
  <c r="D5069" i="17"/>
  <c r="A5070" i="17"/>
  <c r="D5070" i="17"/>
  <c r="A5071" i="17"/>
  <c r="D5071" i="17"/>
  <c r="A5072" i="17"/>
  <c r="D5072" i="17"/>
  <c r="A5073" i="17"/>
  <c r="D5073" i="17"/>
  <c r="A5074" i="17"/>
  <c r="D5074" i="17"/>
  <c r="A5075" i="17"/>
  <c r="D5075" i="17"/>
  <c r="A5076" i="17"/>
  <c r="D5076" i="17"/>
  <c r="A5077" i="17"/>
  <c r="D5077" i="17"/>
  <c r="A5078" i="17"/>
  <c r="D5078" i="17"/>
  <c r="A5079" i="17"/>
  <c r="D5079" i="17"/>
  <c r="A5080" i="17"/>
  <c r="D5080" i="17"/>
  <c r="A5081" i="17"/>
  <c r="D5081" i="17"/>
  <c r="A5082" i="17"/>
  <c r="D5082" i="17"/>
  <c r="A5083" i="17"/>
  <c r="D5083" i="17"/>
  <c r="A5084" i="17"/>
  <c r="D5084" i="17"/>
  <c r="A5085" i="17"/>
  <c r="D5085" i="17"/>
  <c r="A5086" i="17"/>
  <c r="D5086" i="17"/>
  <c r="A5087" i="17"/>
  <c r="D5087" i="17"/>
  <c r="A5088" i="17"/>
  <c r="D5088" i="17"/>
  <c r="A5089" i="17"/>
  <c r="D5089" i="17"/>
  <c r="A5090" i="17"/>
  <c r="D5090" i="17"/>
  <c r="A5091" i="17"/>
  <c r="D5091" i="17"/>
  <c r="A5092" i="17"/>
  <c r="D5092" i="17"/>
  <c r="A5093" i="17"/>
  <c r="D5093" i="17"/>
  <c r="A5094" i="17"/>
  <c r="D5094" i="17"/>
  <c r="A5095" i="17"/>
  <c r="D5095" i="17"/>
  <c r="A5096" i="17"/>
  <c r="D5096" i="17"/>
  <c r="A5097" i="17"/>
  <c r="D5097" i="17"/>
  <c r="A5098" i="17"/>
  <c r="D5098" i="17"/>
  <c r="A5099" i="17"/>
  <c r="D5099" i="17"/>
  <c r="A5100" i="17"/>
  <c r="D5100" i="17"/>
  <c r="A5101" i="17"/>
  <c r="D5101" i="17"/>
  <c r="A5102" i="17"/>
  <c r="D5102" i="17"/>
  <c r="A5103" i="17"/>
  <c r="D5103" i="17"/>
  <c r="A5104" i="17"/>
  <c r="D5104" i="17"/>
  <c r="A5105" i="17"/>
  <c r="D5105" i="17"/>
  <c r="A5106" i="17"/>
  <c r="D5106" i="17"/>
  <c r="A5107" i="17"/>
  <c r="D5107" i="17"/>
  <c r="A5108" i="17"/>
  <c r="D5108" i="17"/>
  <c r="A5109" i="17"/>
  <c r="D5109" i="17"/>
  <c r="A5110" i="17"/>
  <c r="D5110" i="17"/>
  <c r="A5111" i="17"/>
  <c r="D5111" i="17"/>
  <c r="A5112" i="17"/>
  <c r="D5112" i="17"/>
  <c r="A5113" i="17"/>
  <c r="D5113" i="17"/>
  <c r="A5114" i="17"/>
  <c r="D5114" i="17"/>
  <c r="A5115" i="17"/>
  <c r="D5115" i="17"/>
  <c r="A5116" i="17"/>
  <c r="D5116" i="17"/>
  <c r="A5117" i="17"/>
  <c r="D5117" i="17"/>
  <c r="A5118" i="17"/>
  <c r="D5118" i="17"/>
  <c r="A5119" i="17"/>
  <c r="D5119" i="17"/>
  <c r="A5120" i="17"/>
  <c r="D5120" i="17"/>
  <c r="A5121" i="17"/>
  <c r="D5121" i="17"/>
  <c r="A5122" i="17"/>
  <c r="D5122" i="17"/>
  <c r="A5123" i="17"/>
  <c r="D5123" i="17"/>
  <c r="A5124" i="17"/>
  <c r="D5124" i="17"/>
  <c r="A5125" i="17"/>
  <c r="D5125" i="17"/>
  <c r="A5126" i="17"/>
  <c r="D5126" i="17"/>
  <c r="A5127" i="17"/>
  <c r="D5127" i="17"/>
  <c r="A5128" i="17"/>
  <c r="D5128" i="17"/>
  <c r="A5129" i="17"/>
  <c r="D5129" i="17"/>
  <c r="A5130" i="17"/>
  <c r="D5130" i="17"/>
  <c r="A5131" i="17"/>
  <c r="D5131" i="17"/>
  <c r="A5132" i="17"/>
  <c r="D5132" i="17"/>
  <c r="A5133" i="17"/>
  <c r="D5133" i="17"/>
  <c r="A5134" i="17"/>
  <c r="D5134" i="17"/>
  <c r="A5135" i="17"/>
  <c r="D5135" i="17"/>
  <c r="A5136" i="17"/>
  <c r="D5136" i="17"/>
  <c r="A5137" i="17"/>
  <c r="D5137" i="17"/>
  <c r="A5138" i="17"/>
  <c r="D5138" i="17"/>
  <c r="A5139" i="17"/>
  <c r="D5139" i="17"/>
  <c r="A5140" i="17"/>
  <c r="D5140" i="17"/>
  <c r="A5141" i="17"/>
  <c r="D5141" i="17"/>
  <c r="A5142" i="17"/>
  <c r="D5142" i="17"/>
  <c r="A5143" i="17"/>
  <c r="D5143" i="17"/>
  <c r="A5144" i="17"/>
  <c r="D5144" i="17"/>
  <c r="A5145" i="17"/>
  <c r="D5145" i="17"/>
  <c r="A5146" i="17"/>
  <c r="D5146" i="17"/>
  <c r="A5147" i="17"/>
  <c r="D5147" i="17"/>
  <c r="A5148" i="17"/>
  <c r="D5148" i="17"/>
  <c r="A5149" i="17"/>
  <c r="D5149" i="17"/>
  <c r="A5150" i="17"/>
  <c r="D5150" i="17"/>
  <c r="A5151" i="17"/>
  <c r="D5151" i="17"/>
  <c r="A5152" i="17"/>
  <c r="D5152" i="17"/>
  <c r="A5153" i="17"/>
  <c r="D5153" i="17"/>
  <c r="A5154" i="17"/>
  <c r="D5154" i="17"/>
  <c r="A5155" i="17"/>
  <c r="D5155" i="17"/>
  <c r="A5156" i="17"/>
  <c r="D5156" i="17"/>
  <c r="A5157" i="17"/>
  <c r="D5157" i="17"/>
  <c r="A5158" i="17"/>
  <c r="D5158" i="17"/>
  <c r="A5159" i="17"/>
  <c r="D5159" i="17"/>
  <c r="A5160" i="17"/>
  <c r="D5160" i="17"/>
  <c r="A5161" i="17"/>
  <c r="D5161" i="17"/>
  <c r="A5162" i="17"/>
  <c r="D5162" i="17"/>
  <c r="A5163" i="17"/>
  <c r="D5163" i="17"/>
  <c r="A5164" i="17"/>
  <c r="D5164" i="17"/>
  <c r="A5165" i="17"/>
  <c r="D5165" i="17"/>
  <c r="A5166" i="17"/>
  <c r="D5166" i="17"/>
  <c r="A5167" i="17"/>
  <c r="D5167" i="17"/>
  <c r="A5168" i="17"/>
  <c r="D5168" i="17"/>
  <c r="A5169" i="17"/>
  <c r="D5169" i="17"/>
  <c r="A5170" i="17"/>
  <c r="D5170" i="17"/>
  <c r="A5171" i="17"/>
  <c r="D5171" i="17"/>
  <c r="A5172" i="17"/>
  <c r="D5172" i="17"/>
  <c r="A5173" i="17"/>
  <c r="D5173" i="17"/>
  <c r="A5174" i="17"/>
  <c r="D5174" i="17"/>
  <c r="A5175" i="17"/>
  <c r="D5175" i="17"/>
  <c r="A5176" i="17"/>
  <c r="D5176" i="17"/>
  <c r="A5177" i="17"/>
  <c r="D5177" i="17"/>
  <c r="A5178" i="17"/>
  <c r="D5178" i="17"/>
  <c r="A5179" i="17"/>
  <c r="D5179" i="17"/>
  <c r="A5180" i="17"/>
  <c r="D5180" i="17"/>
  <c r="A5181" i="17"/>
  <c r="D5181" i="17"/>
  <c r="A5182" i="17"/>
  <c r="D5182" i="17"/>
  <c r="A5183" i="17"/>
  <c r="D5183" i="17"/>
  <c r="A5184" i="17"/>
  <c r="D5184" i="17"/>
  <c r="A5185" i="17"/>
  <c r="D5185" i="17"/>
  <c r="A5186" i="17"/>
  <c r="D5186" i="17"/>
  <c r="A5187" i="17"/>
  <c r="D5187" i="17"/>
  <c r="A5188" i="17"/>
  <c r="D5188" i="17"/>
  <c r="A5189" i="17"/>
  <c r="D5189" i="17"/>
  <c r="A5190" i="17"/>
  <c r="D5190" i="17"/>
  <c r="A5191" i="17"/>
  <c r="D5191" i="17"/>
  <c r="A5192" i="17"/>
  <c r="D5192" i="17"/>
  <c r="A5193" i="17"/>
  <c r="D5193" i="17"/>
  <c r="A5194" i="17"/>
  <c r="D5194" i="17"/>
  <c r="A5195" i="17"/>
  <c r="D5195" i="17"/>
  <c r="A5196" i="17"/>
  <c r="D5196" i="17"/>
  <c r="A5197" i="17"/>
  <c r="D5197" i="17"/>
  <c r="A5198" i="17"/>
  <c r="D5198" i="17"/>
  <c r="A5199" i="17"/>
  <c r="D5199" i="17"/>
  <c r="A5200" i="17"/>
  <c r="D5200" i="17"/>
  <c r="A5201" i="17"/>
  <c r="D5201" i="17"/>
  <c r="A5202" i="17"/>
  <c r="D5202" i="17"/>
  <c r="A5203" i="17"/>
  <c r="D5203" i="17"/>
  <c r="A5204" i="17"/>
  <c r="D5204" i="17"/>
  <c r="A5205" i="17"/>
  <c r="D5205" i="17"/>
  <c r="A5206" i="17"/>
  <c r="D5206" i="17"/>
  <c r="A5207" i="17"/>
  <c r="D5207" i="17"/>
  <c r="A5208" i="17"/>
  <c r="D5208" i="17"/>
  <c r="A5209" i="17"/>
  <c r="D5209" i="17"/>
  <c r="A5210" i="17"/>
  <c r="D5210" i="17"/>
  <c r="A5211" i="17"/>
  <c r="D5211" i="17"/>
  <c r="A5212" i="17"/>
  <c r="D5212" i="17"/>
  <c r="A5213" i="17"/>
  <c r="D5213" i="17"/>
  <c r="A5214" i="17"/>
  <c r="D5214" i="17"/>
  <c r="A5215" i="17"/>
  <c r="D5215" i="17"/>
  <c r="A5216" i="17"/>
  <c r="D5216" i="17"/>
  <c r="A5217" i="17"/>
  <c r="D5217" i="17"/>
  <c r="A5218" i="17"/>
  <c r="D5218" i="17"/>
  <c r="A5219" i="17"/>
  <c r="D5219" i="17"/>
  <c r="A5220" i="17"/>
  <c r="D5220" i="17"/>
  <c r="A5221" i="17"/>
  <c r="D5221" i="17"/>
  <c r="A5222" i="17"/>
  <c r="D5222" i="17"/>
  <c r="A5223" i="17"/>
  <c r="D5223" i="17"/>
  <c r="A5224" i="17"/>
  <c r="D5224" i="17"/>
  <c r="A5225" i="17"/>
  <c r="D5225" i="17"/>
  <c r="A5226" i="17"/>
  <c r="D5226" i="17"/>
  <c r="A5227" i="17"/>
  <c r="D5227" i="17"/>
  <c r="A5228" i="17"/>
  <c r="D5228" i="17"/>
  <c r="A5229" i="17"/>
  <c r="D5229" i="17"/>
  <c r="A5230" i="17"/>
  <c r="D5230" i="17"/>
  <c r="A5231" i="17"/>
  <c r="D5231" i="17"/>
  <c r="A5232" i="17"/>
  <c r="D5232" i="17"/>
  <c r="A5233" i="17"/>
  <c r="D5233" i="17"/>
  <c r="A5234" i="17"/>
  <c r="D5234" i="17"/>
  <c r="A5235" i="17"/>
  <c r="D5235" i="17"/>
  <c r="A5236" i="17"/>
  <c r="D5236" i="17"/>
  <c r="A5237" i="17"/>
  <c r="D5237" i="17"/>
  <c r="A5238" i="17"/>
  <c r="D5238" i="17"/>
  <c r="A5239" i="17"/>
  <c r="D5239" i="17"/>
  <c r="A5240" i="17"/>
  <c r="D5240" i="17"/>
  <c r="A5241" i="17"/>
  <c r="D5241" i="17"/>
  <c r="A5242" i="17"/>
  <c r="D5242" i="17"/>
  <c r="A5243" i="17"/>
  <c r="D5243" i="17"/>
  <c r="A5244" i="17"/>
  <c r="D5244" i="17"/>
  <c r="A5245" i="17"/>
  <c r="D5245" i="17"/>
  <c r="A5246" i="17"/>
  <c r="D5246" i="17"/>
  <c r="A5247" i="17"/>
  <c r="D5247" i="17"/>
  <c r="A5248" i="17"/>
  <c r="D5248" i="17"/>
  <c r="A5249" i="17"/>
  <c r="D5249" i="17"/>
  <c r="A5250" i="17"/>
  <c r="D5250" i="17"/>
  <c r="A5251" i="17"/>
  <c r="D5251" i="17"/>
  <c r="A5252" i="17"/>
  <c r="D5252" i="17"/>
  <c r="A5253" i="17"/>
  <c r="D5253" i="17"/>
  <c r="A5254" i="17"/>
  <c r="D5254" i="17"/>
  <c r="A5255" i="17"/>
  <c r="D5255" i="17"/>
  <c r="A5256" i="17"/>
  <c r="D5256" i="17"/>
  <c r="A5257" i="17"/>
  <c r="D5257" i="17"/>
  <c r="A5258" i="17"/>
  <c r="D5258" i="17"/>
  <c r="A5259" i="17"/>
  <c r="D5259" i="17"/>
  <c r="A5260" i="17"/>
  <c r="D5260" i="17"/>
  <c r="A5261" i="17"/>
  <c r="D5261" i="17"/>
  <c r="A5262" i="17"/>
  <c r="D5262" i="17"/>
  <c r="A5263" i="17"/>
  <c r="D5263" i="17"/>
  <c r="A5264" i="17"/>
  <c r="D5264" i="17"/>
  <c r="A5265" i="17"/>
  <c r="D5265" i="17"/>
  <c r="A5266" i="17"/>
  <c r="D5266" i="17"/>
  <c r="A5267" i="17"/>
  <c r="D5267" i="17"/>
  <c r="A5268" i="17"/>
  <c r="D5268" i="17"/>
  <c r="A5269" i="17"/>
  <c r="D5269" i="17"/>
  <c r="A5270" i="17"/>
  <c r="D5270" i="17"/>
  <c r="A5271" i="17"/>
  <c r="D5271" i="17"/>
  <c r="A5272" i="17"/>
  <c r="D5272" i="17"/>
  <c r="A5273" i="17"/>
  <c r="D5273" i="17"/>
  <c r="A5274" i="17"/>
  <c r="D5274" i="17"/>
  <c r="A5275" i="17"/>
  <c r="D5275" i="17"/>
  <c r="A5276" i="17"/>
  <c r="D5276" i="17"/>
  <c r="A5277" i="17"/>
  <c r="D5277" i="17"/>
  <c r="A5278" i="17"/>
  <c r="D5278" i="17"/>
  <c r="A5279" i="17"/>
  <c r="D5279" i="17"/>
  <c r="A5280" i="17"/>
  <c r="D5280" i="17"/>
  <c r="A5281" i="17"/>
  <c r="D5281" i="17"/>
  <c r="A5282" i="17"/>
  <c r="D5282" i="17"/>
  <c r="A5283" i="17"/>
  <c r="D5283" i="17"/>
  <c r="A5284" i="17"/>
  <c r="D5284" i="17"/>
  <c r="A5285" i="17"/>
  <c r="D5285" i="17"/>
  <c r="A5286" i="17"/>
  <c r="D5286" i="17"/>
  <c r="A5287" i="17"/>
  <c r="D5287" i="17"/>
  <c r="A5288" i="17"/>
  <c r="D5288" i="17"/>
  <c r="A5289" i="17"/>
  <c r="D5289" i="17"/>
  <c r="A5290" i="17"/>
  <c r="D5290" i="17"/>
  <c r="A5291" i="17"/>
  <c r="D5291" i="17"/>
  <c r="A5292" i="17"/>
  <c r="D5292" i="17"/>
  <c r="A5293" i="17"/>
  <c r="D5293" i="17"/>
  <c r="A5294" i="17"/>
  <c r="D5294" i="17"/>
  <c r="A5295" i="17"/>
  <c r="D5295" i="17"/>
  <c r="A5296" i="17"/>
  <c r="D5296" i="17"/>
  <c r="A5297" i="17"/>
  <c r="D5297" i="17"/>
  <c r="A5298" i="17"/>
  <c r="D5298" i="17"/>
  <c r="A5299" i="17"/>
  <c r="D5299" i="17"/>
  <c r="A5300" i="17"/>
  <c r="D5300" i="17"/>
  <c r="A5301" i="17"/>
  <c r="D5301" i="17"/>
  <c r="A5302" i="17"/>
  <c r="D5302" i="17"/>
  <c r="A5303" i="17"/>
  <c r="D5303" i="17"/>
  <c r="A5304" i="17"/>
  <c r="D5304" i="17"/>
  <c r="A5305" i="17"/>
  <c r="D5305" i="17"/>
  <c r="A5306" i="17"/>
  <c r="D5306" i="17"/>
  <c r="A5307" i="17"/>
  <c r="D5307" i="17"/>
  <c r="A5308" i="17"/>
  <c r="D5308" i="17"/>
  <c r="A5309" i="17"/>
  <c r="D5309" i="17"/>
  <c r="A5310" i="17"/>
  <c r="D5310" i="17"/>
  <c r="A5311" i="17"/>
  <c r="D5311" i="17"/>
  <c r="A5312" i="17"/>
  <c r="D5312" i="17"/>
  <c r="A5313" i="17"/>
  <c r="D5313" i="17"/>
  <c r="A5314" i="17"/>
  <c r="D5314" i="17"/>
  <c r="A5315" i="17"/>
  <c r="D5315" i="17"/>
  <c r="A5316" i="17"/>
  <c r="D5316" i="17"/>
  <c r="A5317" i="17"/>
  <c r="D5317" i="17"/>
  <c r="A5318" i="17"/>
  <c r="D5318" i="17"/>
  <c r="A5319" i="17"/>
  <c r="D5319" i="17"/>
  <c r="A5320" i="17"/>
  <c r="D5320" i="17"/>
  <c r="A5321" i="17"/>
  <c r="D5321" i="17"/>
  <c r="A5322" i="17"/>
  <c r="D5322" i="17"/>
  <c r="A5323" i="17"/>
  <c r="D5323" i="17"/>
  <c r="A5324" i="17"/>
  <c r="D5324" i="17"/>
  <c r="A5325" i="17"/>
  <c r="D5325" i="17"/>
  <c r="A5326" i="17"/>
  <c r="D5326" i="17"/>
  <c r="A5327" i="17"/>
  <c r="D5327" i="17"/>
  <c r="A5328" i="17"/>
  <c r="D5328" i="17"/>
  <c r="A5329" i="17"/>
  <c r="D5329" i="17"/>
  <c r="A5330" i="17"/>
  <c r="D5330" i="17"/>
  <c r="A5331" i="17"/>
  <c r="D5331" i="17"/>
  <c r="A5332" i="17"/>
  <c r="D5332" i="17"/>
  <c r="A5333" i="17"/>
  <c r="D5333" i="17"/>
  <c r="A5334" i="17"/>
  <c r="D5334" i="17"/>
  <c r="A5335" i="17"/>
  <c r="D5335" i="17"/>
  <c r="A5336" i="17"/>
  <c r="D5336" i="17"/>
  <c r="A5337" i="17"/>
  <c r="D5337" i="17"/>
  <c r="A5338" i="17"/>
  <c r="D5338" i="17"/>
  <c r="A5339" i="17"/>
  <c r="D5339" i="17"/>
  <c r="A5340" i="17"/>
  <c r="D5340" i="17"/>
  <c r="A5341" i="17"/>
  <c r="D5341" i="17"/>
  <c r="A5342" i="17"/>
  <c r="D5342" i="17"/>
  <c r="A5343" i="17"/>
  <c r="D5343" i="17"/>
  <c r="A5344" i="17"/>
  <c r="D5344" i="17"/>
  <c r="A5345" i="17"/>
  <c r="D5345" i="17"/>
  <c r="A5346" i="17"/>
  <c r="D5346" i="17"/>
  <c r="A5347" i="17"/>
  <c r="D5347" i="17"/>
  <c r="A5348" i="17"/>
  <c r="D5348" i="17"/>
  <c r="A5349" i="17"/>
  <c r="D5349" i="17"/>
  <c r="A5350" i="17"/>
  <c r="D5350" i="17"/>
  <c r="A5351" i="17"/>
  <c r="D5351" i="17"/>
  <c r="A5352" i="17"/>
  <c r="D5352" i="17"/>
  <c r="A5353" i="17"/>
  <c r="D5353" i="17"/>
  <c r="A5354" i="17"/>
  <c r="D5354" i="17"/>
  <c r="A5355" i="17"/>
  <c r="D5355" i="17"/>
  <c r="A5356" i="17"/>
  <c r="D5356" i="17"/>
  <c r="A5357" i="17"/>
  <c r="D5357" i="17"/>
  <c r="A5358" i="17"/>
  <c r="D5358" i="17"/>
  <c r="A5359" i="17"/>
  <c r="D5359" i="17"/>
  <c r="A5360" i="17"/>
  <c r="D5360" i="17"/>
  <c r="A5361" i="17"/>
  <c r="D5361" i="17"/>
  <c r="A5362" i="17"/>
  <c r="D5362" i="17"/>
  <c r="A5363" i="17"/>
  <c r="D5363" i="17"/>
  <c r="A5364" i="17"/>
  <c r="D5364" i="17"/>
  <c r="A5365" i="17"/>
  <c r="D5365" i="17"/>
  <c r="A5366" i="17"/>
  <c r="D5366" i="17"/>
  <c r="A5367" i="17"/>
  <c r="D5367" i="17"/>
  <c r="A5368" i="17"/>
  <c r="D5368" i="17"/>
  <c r="A5369" i="17"/>
  <c r="D5369" i="17"/>
  <c r="A5370" i="17"/>
  <c r="D5370" i="17"/>
  <c r="A5371" i="17"/>
  <c r="D5371" i="17"/>
  <c r="A5372" i="17"/>
  <c r="D5372" i="17"/>
  <c r="A5373" i="17"/>
  <c r="D5373" i="17"/>
  <c r="A5374" i="17"/>
  <c r="D5374" i="17"/>
  <c r="A5375" i="17"/>
  <c r="D5375" i="17"/>
  <c r="A5376" i="17"/>
  <c r="D5376" i="17"/>
  <c r="A5377" i="17"/>
  <c r="D5377" i="17"/>
  <c r="A5378" i="17"/>
  <c r="D5378" i="17"/>
  <c r="A5379" i="17"/>
  <c r="D5379" i="17"/>
  <c r="A5380" i="17"/>
  <c r="D5380" i="17"/>
  <c r="A5381" i="17"/>
  <c r="D5381" i="17"/>
  <c r="A5382" i="17"/>
  <c r="D5382" i="17"/>
  <c r="A5383" i="17"/>
  <c r="D5383" i="17"/>
  <c r="A5384" i="17"/>
  <c r="D5384" i="17"/>
  <c r="A5385" i="17"/>
  <c r="D5385" i="17"/>
  <c r="A5386" i="17"/>
  <c r="D5386" i="17"/>
  <c r="A5387" i="17"/>
  <c r="D5387" i="17"/>
  <c r="A5388" i="17"/>
  <c r="D5388" i="17"/>
  <c r="A5389" i="17"/>
  <c r="D5389" i="17"/>
  <c r="A5390" i="17"/>
  <c r="D5390" i="17"/>
  <c r="A5391" i="17"/>
  <c r="D5391" i="17"/>
  <c r="A5392" i="17"/>
  <c r="D5392" i="17"/>
  <c r="A5393" i="17"/>
  <c r="D5393" i="17"/>
  <c r="A5394" i="17"/>
  <c r="D5394" i="17"/>
  <c r="A5395" i="17"/>
  <c r="D5395" i="17"/>
  <c r="A5396" i="17"/>
  <c r="D5396" i="17"/>
  <c r="A5397" i="17"/>
  <c r="D5397" i="17"/>
  <c r="A5398" i="17"/>
  <c r="D5398" i="17"/>
  <c r="A5399" i="17"/>
  <c r="D5399" i="17"/>
  <c r="A5400" i="17"/>
  <c r="D5400" i="17"/>
  <c r="A5401" i="17"/>
  <c r="D5401" i="17"/>
  <c r="A5402" i="17"/>
  <c r="D5402" i="17"/>
  <c r="A5403" i="17"/>
  <c r="D5403" i="17"/>
  <c r="A5404" i="17"/>
  <c r="D5404" i="17"/>
  <c r="A5405" i="17"/>
  <c r="D5405" i="17"/>
  <c r="A5406" i="17"/>
  <c r="D5406" i="17"/>
  <c r="A5407" i="17"/>
  <c r="D5407" i="17"/>
  <c r="A5408" i="17"/>
  <c r="D5408" i="17"/>
  <c r="A5409" i="17"/>
  <c r="D5409" i="17"/>
  <c r="A5410" i="17"/>
  <c r="D5410" i="17"/>
  <c r="A5411" i="17"/>
  <c r="D5411" i="17"/>
  <c r="A5412" i="17"/>
  <c r="D5412" i="17"/>
  <c r="A5413" i="17"/>
  <c r="D5413" i="17"/>
  <c r="A5414" i="17"/>
  <c r="D5414" i="17"/>
  <c r="A5415" i="17"/>
  <c r="D5415" i="17"/>
  <c r="A5416" i="17"/>
  <c r="D5416" i="17"/>
  <c r="A5417" i="17"/>
  <c r="D5417" i="17"/>
  <c r="A5418" i="17"/>
  <c r="D5418" i="17"/>
  <c r="A5419" i="17"/>
  <c r="D5419" i="17"/>
  <c r="A5420" i="17"/>
  <c r="D5420" i="17"/>
  <c r="A5421" i="17"/>
  <c r="D5421" i="17"/>
  <c r="A5422" i="17"/>
  <c r="D5422" i="17"/>
  <c r="A5423" i="17"/>
  <c r="D5423" i="17"/>
  <c r="A5424" i="17"/>
  <c r="D5424" i="17"/>
  <c r="A5425" i="17"/>
  <c r="D5425" i="17"/>
  <c r="A5426" i="17"/>
  <c r="D5426" i="17"/>
  <c r="A5427" i="17"/>
  <c r="D5427" i="17"/>
  <c r="A5428" i="17"/>
  <c r="D5428" i="17"/>
  <c r="A5429" i="17"/>
  <c r="D5429" i="17"/>
  <c r="A5430" i="17"/>
  <c r="D5430" i="17"/>
  <c r="A5431" i="17"/>
  <c r="D5431" i="17"/>
  <c r="A5432" i="17"/>
  <c r="D5432" i="17"/>
  <c r="A5433" i="17"/>
  <c r="D5433" i="17"/>
  <c r="A5434" i="17"/>
  <c r="D5434" i="17"/>
  <c r="A5435" i="17"/>
  <c r="D5435" i="17"/>
  <c r="A5436" i="17"/>
  <c r="D5436" i="17"/>
  <c r="A5437" i="17"/>
  <c r="D5437" i="17"/>
  <c r="A5438" i="17"/>
  <c r="D5438" i="17"/>
  <c r="A5439" i="17"/>
  <c r="D5439" i="17"/>
  <c r="A5440" i="17"/>
  <c r="D5440" i="17"/>
  <c r="A5441" i="17"/>
  <c r="D5441" i="17"/>
  <c r="A5442" i="17"/>
  <c r="D5442" i="17"/>
  <c r="A5443" i="17"/>
  <c r="D5443" i="17"/>
  <c r="A5444" i="17"/>
  <c r="D5444" i="17"/>
  <c r="A5445" i="17"/>
  <c r="D5445" i="17"/>
  <c r="A5446" i="17"/>
  <c r="D5446" i="17"/>
  <c r="A5447" i="17"/>
  <c r="D5447" i="17"/>
  <c r="A5448" i="17"/>
  <c r="D5448" i="17"/>
  <c r="A5449" i="17"/>
  <c r="D5449" i="17"/>
  <c r="A5450" i="17"/>
  <c r="D5450" i="17"/>
  <c r="A5451" i="17"/>
  <c r="D5451" i="17"/>
  <c r="A5452" i="17"/>
  <c r="D5452" i="17"/>
  <c r="A5453" i="17"/>
  <c r="D5453" i="17"/>
  <c r="A5454" i="17"/>
  <c r="D5454" i="17"/>
  <c r="A5455" i="17"/>
  <c r="D5455" i="17"/>
  <c r="A5456" i="17"/>
  <c r="D5456" i="17"/>
  <c r="A5457" i="17"/>
  <c r="D5457" i="17"/>
  <c r="A5458" i="17"/>
  <c r="D5458" i="17"/>
  <c r="A5459" i="17"/>
  <c r="D5459" i="17"/>
  <c r="A5460" i="17"/>
  <c r="D5460" i="17"/>
  <c r="A5461" i="17"/>
  <c r="D5461" i="17"/>
  <c r="A5462" i="17"/>
  <c r="D5462" i="17"/>
  <c r="A5463" i="17"/>
  <c r="D5463" i="17"/>
  <c r="A5464" i="17"/>
  <c r="D5464" i="17"/>
  <c r="A5465" i="17"/>
  <c r="D5465" i="17"/>
  <c r="A5466" i="17"/>
  <c r="D5466" i="17"/>
  <c r="A5467" i="17"/>
  <c r="D5467" i="17"/>
  <c r="A5468" i="17"/>
  <c r="D5468" i="17"/>
  <c r="A5469" i="17"/>
  <c r="D5469" i="17"/>
  <c r="A5470" i="17"/>
  <c r="D5470" i="17"/>
  <c r="A5471" i="17"/>
  <c r="D5471" i="17"/>
  <c r="A5472" i="17"/>
  <c r="D5472" i="17"/>
  <c r="A5473" i="17"/>
  <c r="D5473" i="17"/>
  <c r="A5474" i="17"/>
  <c r="D5474" i="17"/>
  <c r="A5475" i="17"/>
  <c r="D5475" i="17"/>
  <c r="A5476" i="17"/>
  <c r="D5476" i="17"/>
  <c r="A5477" i="17"/>
  <c r="D5477" i="17"/>
  <c r="A5478" i="17"/>
  <c r="D5478" i="17"/>
  <c r="A5479" i="17"/>
  <c r="D5479" i="17"/>
  <c r="A5480" i="17"/>
  <c r="D5480" i="17"/>
  <c r="A5481" i="17"/>
  <c r="D5481" i="17"/>
  <c r="A5482" i="17"/>
  <c r="D5482" i="17"/>
  <c r="A5483" i="17"/>
  <c r="D5483" i="17"/>
  <c r="A5484" i="17"/>
  <c r="D5484" i="17"/>
  <c r="A5485" i="17"/>
  <c r="D5485" i="17"/>
  <c r="A5486" i="17"/>
  <c r="D5486" i="17"/>
  <c r="A5487" i="17"/>
  <c r="D5487" i="17"/>
  <c r="A5488" i="17"/>
  <c r="D5488" i="17"/>
  <c r="A5489" i="17"/>
  <c r="D5489" i="17"/>
  <c r="A5490" i="17"/>
  <c r="D5490" i="17"/>
  <c r="A5491" i="17"/>
  <c r="D5491" i="17"/>
  <c r="A5492" i="17"/>
  <c r="D5492" i="17"/>
  <c r="A5493" i="17"/>
  <c r="D5493" i="17"/>
  <c r="A5494" i="17"/>
  <c r="D5494" i="17"/>
  <c r="A5495" i="17"/>
  <c r="D5495" i="17"/>
  <c r="A5496" i="17"/>
  <c r="D5496" i="17"/>
  <c r="A5497" i="17"/>
  <c r="D5497" i="17"/>
  <c r="A5498" i="17"/>
  <c r="D5498" i="17"/>
  <c r="A5499" i="17"/>
  <c r="D5499" i="17"/>
  <c r="A5500" i="17"/>
  <c r="D5500" i="17"/>
  <c r="A5501" i="17"/>
  <c r="D5501" i="17"/>
  <c r="A5502" i="17"/>
  <c r="D5502" i="17"/>
  <c r="A5503" i="17"/>
  <c r="D5503" i="17"/>
  <c r="A5504" i="17"/>
  <c r="D5504" i="17"/>
  <c r="A5505" i="17"/>
  <c r="D5505" i="17"/>
  <c r="A5506" i="17"/>
  <c r="D5506" i="17"/>
  <c r="A5507" i="17"/>
  <c r="D5507" i="17"/>
  <c r="A5508" i="17"/>
  <c r="D5508" i="17"/>
  <c r="A5509" i="17"/>
  <c r="D5509" i="17"/>
  <c r="A5510" i="17"/>
  <c r="D5510" i="17"/>
  <c r="A5511" i="17"/>
  <c r="D5511" i="17"/>
  <c r="A5512" i="17"/>
  <c r="D5512" i="17"/>
  <c r="A5513" i="17"/>
  <c r="D5513" i="17"/>
  <c r="A5514" i="17"/>
  <c r="D5514" i="17"/>
  <c r="A5515" i="17"/>
  <c r="D5515" i="17"/>
  <c r="A5516" i="17"/>
  <c r="D5516" i="17"/>
  <c r="A5517" i="17"/>
  <c r="D5517" i="17"/>
  <c r="A5518" i="17"/>
  <c r="D5518" i="17"/>
  <c r="A5519" i="17"/>
  <c r="D5519" i="17"/>
  <c r="A5520" i="17"/>
  <c r="D5520" i="17"/>
  <c r="A5521" i="17"/>
  <c r="D5521" i="17"/>
  <c r="A5522" i="17"/>
  <c r="D5522" i="17"/>
  <c r="A5523" i="17"/>
  <c r="D5523" i="17"/>
  <c r="A5524" i="17"/>
  <c r="D5524" i="17"/>
  <c r="A5525" i="17"/>
  <c r="D5525" i="17"/>
  <c r="A5526" i="17"/>
  <c r="D5526" i="17"/>
  <c r="A5527" i="17"/>
  <c r="D5527" i="17"/>
  <c r="A5528" i="17"/>
  <c r="D5528" i="17"/>
  <c r="A5529" i="17"/>
  <c r="D5529" i="17"/>
  <c r="A5530" i="17"/>
  <c r="D5530" i="17"/>
  <c r="A5531" i="17"/>
  <c r="D5531" i="17"/>
  <c r="A5532" i="17"/>
  <c r="D5532" i="17"/>
  <c r="A5533" i="17"/>
  <c r="D5533" i="17"/>
  <c r="A5534" i="17"/>
  <c r="D5534" i="17"/>
  <c r="A5535" i="17"/>
  <c r="D5535" i="17"/>
  <c r="A5536" i="17"/>
  <c r="D5536" i="17"/>
  <c r="A5537" i="17"/>
  <c r="D5537" i="17"/>
  <c r="A5538" i="17"/>
  <c r="D5538" i="17"/>
  <c r="A5539" i="17"/>
  <c r="D5539" i="17"/>
  <c r="A5540" i="17"/>
  <c r="D5540" i="17"/>
  <c r="A5541" i="17"/>
  <c r="D5541" i="17"/>
  <c r="A5542" i="17"/>
  <c r="D5542" i="17"/>
  <c r="A5543" i="17"/>
  <c r="D5543" i="17"/>
  <c r="A5544" i="17"/>
  <c r="D5544" i="17"/>
  <c r="A5545" i="17"/>
  <c r="D5545" i="17"/>
  <c r="A5546" i="17"/>
  <c r="D5546" i="17"/>
  <c r="A5547" i="17"/>
  <c r="D5547" i="17"/>
  <c r="A5548" i="17"/>
  <c r="D5548" i="17"/>
  <c r="A5549" i="17"/>
  <c r="D5549" i="17"/>
  <c r="A5550" i="17"/>
  <c r="D5550" i="17"/>
  <c r="A5551" i="17"/>
  <c r="D5551" i="17"/>
  <c r="A5552" i="17"/>
  <c r="D5552" i="17"/>
  <c r="A5553" i="17"/>
  <c r="D5553" i="17"/>
  <c r="A5554" i="17"/>
  <c r="D5554" i="17"/>
  <c r="A5555" i="17"/>
  <c r="D5555" i="17"/>
  <c r="A5556" i="17"/>
  <c r="D5556" i="17"/>
  <c r="A5557" i="17"/>
  <c r="D5557" i="17"/>
  <c r="A5558" i="17"/>
  <c r="D5558" i="17"/>
  <c r="A5559" i="17"/>
  <c r="D5559" i="17"/>
  <c r="A5560" i="17"/>
  <c r="D5560" i="17"/>
  <c r="A5561" i="17"/>
  <c r="D5561" i="17"/>
  <c r="A5562" i="17"/>
  <c r="D5562" i="17"/>
  <c r="A5563" i="17"/>
  <c r="D5563" i="17"/>
  <c r="A5564" i="17"/>
  <c r="D5564" i="17"/>
  <c r="A5565" i="17"/>
  <c r="D5565" i="17"/>
  <c r="A5566" i="17"/>
  <c r="D5566" i="17"/>
  <c r="A5567" i="17"/>
  <c r="D5567" i="17"/>
  <c r="A5568" i="17"/>
  <c r="D5568" i="17"/>
  <c r="A5569" i="17"/>
  <c r="D5569" i="17"/>
  <c r="A5570" i="17"/>
  <c r="D5570" i="17"/>
  <c r="A5571" i="17"/>
  <c r="D5571" i="17"/>
  <c r="A5572" i="17"/>
  <c r="D5572" i="17"/>
  <c r="A5573" i="17"/>
  <c r="D5573" i="17"/>
  <c r="A5574" i="17"/>
  <c r="D5574" i="17"/>
  <c r="A5575" i="17"/>
  <c r="D5575" i="17"/>
  <c r="A5576" i="17"/>
  <c r="D5576" i="17"/>
  <c r="A5577" i="17"/>
  <c r="D5577" i="17"/>
  <c r="A5578" i="17"/>
  <c r="D5578" i="17"/>
  <c r="A5579" i="17"/>
  <c r="D5579" i="17"/>
  <c r="A5580" i="17"/>
  <c r="D5580" i="17"/>
  <c r="A5581" i="17"/>
  <c r="D5581" i="17"/>
  <c r="A5582" i="17"/>
  <c r="D5582" i="17"/>
  <c r="A5583" i="17"/>
  <c r="D5583" i="17"/>
  <c r="A5584" i="17"/>
  <c r="D5584" i="17"/>
  <c r="A5585" i="17"/>
  <c r="D5585" i="17"/>
  <c r="A5586" i="17"/>
  <c r="D5586" i="17"/>
  <c r="A5587" i="17"/>
  <c r="D5587" i="17"/>
  <c r="A5588" i="17"/>
  <c r="D5588" i="17"/>
  <c r="A5589" i="17"/>
  <c r="D5589" i="17"/>
  <c r="A5590" i="17"/>
  <c r="D5590" i="17"/>
  <c r="A5591" i="17"/>
  <c r="D5591" i="17"/>
  <c r="A5592" i="17"/>
  <c r="D5592" i="17"/>
  <c r="A5593" i="17"/>
  <c r="D5593" i="17"/>
  <c r="A5594" i="17"/>
  <c r="D5594" i="17"/>
  <c r="A5595" i="17"/>
  <c r="D5595" i="17"/>
  <c r="A5596" i="17"/>
  <c r="D5596" i="17"/>
  <c r="A5597" i="17"/>
  <c r="D5597" i="17"/>
  <c r="A5598" i="17"/>
  <c r="D5598" i="17"/>
  <c r="A5599" i="17"/>
  <c r="D5599" i="17"/>
  <c r="A5600" i="17"/>
  <c r="D5600" i="17"/>
  <c r="A5601" i="17"/>
  <c r="D5601" i="17"/>
  <c r="A5602" i="17"/>
  <c r="D5602" i="17"/>
  <c r="A5603" i="17"/>
  <c r="D5603" i="17"/>
  <c r="A5604" i="17"/>
  <c r="D5604" i="17"/>
  <c r="A5605" i="17"/>
  <c r="D5605" i="17"/>
  <c r="A5606" i="17"/>
  <c r="D5606" i="17"/>
  <c r="A5607" i="17"/>
  <c r="D5607" i="17"/>
  <c r="A5608" i="17"/>
  <c r="D5608" i="17"/>
  <c r="A5609" i="17"/>
  <c r="D5609" i="17"/>
  <c r="A5610" i="17"/>
  <c r="D5610" i="17"/>
  <c r="A5611" i="17"/>
  <c r="D5611" i="17"/>
  <c r="A5612" i="17"/>
  <c r="D5612" i="17"/>
  <c r="A5613" i="17"/>
  <c r="D5613" i="17"/>
  <c r="A5614" i="17"/>
  <c r="D5614" i="17"/>
  <c r="A5615" i="17"/>
  <c r="D5615" i="17"/>
  <c r="A5616" i="17"/>
  <c r="D5616" i="17"/>
  <c r="A5617" i="17"/>
  <c r="D5617" i="17"/>
  <c r="A5618" i="17"/>
  <c r="D5618" i="17"/>
  <c r="A5619" i="17"/>
  <c r="D5619" i="17"/>
  <c r="A5620" i="17"/>
  <c r="D5620" i="17"/>
  <c r="A5621" i="17"/>
  <c r="D5621" i="17"/>
  <c r="A5622" i="17"/>
  <c r="D5622" i="17"/>
  <c r="A5623" i="17"/>
  <c r="D5623" i="17"/>
  <c r="A5624" i="17"/>
  <c r="D5624" i="17"/>
  <c r="A5625" i="17"/>
  <c r="D5625" i="17"/>
  <c r="A5626" i="17"/>
  <c r="D5626" i="17"/>
  <c r="A5627" i="17"/>
  <c r="D5627" i="17"/>
  <c r="A5628" i="17"/>
  <c r="D5628" i="17"/>
  <c r="A5629" i="17"/>
  <c r="D5629" i="17"/>
  <c r="A5630" i="17"/>
  <c r="D5630" i="17"/>
  <c r="A5631" i="17"/>
  <c r="D5631" i="17"/>
  <c r="A5632" i="17"/>
  <c r="D5632" i="17"/>
  <c r="A5633" i="17"/>
  <c r="D5633" i="17"/>
  <c r="A5634" i="17"/>
  <c r="D5634" i="17"/>
  <c r="A5635" i="17"/>
  <c r="D5635" i="17"/>
  <c r="A5636" i="17"/>
  <c r="D5636" i="17"/>
  <c r="A5637" i="17"/>
  <c r="D5637" i="17"/>
  <c r="A5638" i="17"/>
  <c r="D5638" i="17"/>
  <c r="A5639" i="17"/>
  <c r="D5639" i="17"/>
  <c r="A5640" i="17"/>
  <c r="D5640" i="17"/>
  <c r="A5641" i="17"/>
  <c r="D5641" i="17"/>
  <c r="A5642" i="17"/>
  <c r="D5642" i="17"/>
  <c r="A5643" i="17"/>
  <c r="D5643" i="17"/>
  <c r="A5644" i="17"/>
  <c r="D5644" i="17"/>
  <c r="A5645" i="17"/>
  <c r="D5645" i="17"/>
  <c r="A5646" i="17"/>
  <c r="D5646" i="17"/>
  <c r="A5647" i="17"/>
  <c r="D5647" i="17"/>
  <c r="A5648" i="17"/>
  <c r="D5648" i="17"/>
  <c r="A5649" i="17"/>
  <c r="D5649" i="17"/>
  <c r="A5650" i="17"/>
  <c r="D5650" i="17"/>
  <c r="A5651" i="17"/>
  <c r="D5651" i="17"/>
  <c r="A5652" i="17"/>
  <c r="D5652" i="17"/>
  <c r="A5653" i="17"/>
  <c r="D5653" i="17"/>
  <c r="A5654" i="17"/>
  <c r="D5654" i="17"/>
  <c r="A5655" i="17"/>
  <c r="D5655" i="17"/>
  <c r="A5656" i="17"/>
  <c r="D5656" i="17"/>
  <c r="A5657" i="17"/>
  <c r="D5657" i="17"/>
  <c r="A5658" i="17"/>
  <c r="D5658" i="17"/>
  <c r="A5659" i="17"/>
  <c r="D5659" i="17"/>
  <c r="A5660" i="17"/>
  <c r="D5660" i="17"/>
  <c r="A5661" i="17"/>
  <c r="D5661" i="17"/>
  <c r="A5662" i="17"/>
  <c r="D5662" i="17"/>
  <c r="A5663" i="17"/>
  <c r="D5663" i="17"/>
  <c r="A5664" i="17"/>
  <c r="D5664" i="17"/>
  <c r="A5665" i="17"/>
  <c r="D5665" i="17"/>
  <c r="A5666" i="17"/>
  <c r="D5666" i="17"/>
  <c r="A5667" i="17"/>
  <c r="D5667" i="17"/>
  <c r="A5668" i="17"/>
  <c r="D5668" i="17"/>
  <c r="A5669" i="17"/>
  <c r="D5669" i="17"/>
  <c r="A5670" i="17"/>
  <c r="D5670" i="17"/>
  <c r="A5671" i="17"/>
  <c r="D5671" i="17"/>
  <c r="A5672" i="17"/>
  <c r="D5672" i="17"/>
  <c r="A5673" i="17"/>
  <c r="D5673" i="17"/>
  <c r="A5674" i="17"/>
  <c r="D5674" i="17"/>
  <c r="A5675" i="17"/>
  <c r="D5675" i="17"/>
  <c r="A5676" i="17"/>
  <c r="D5676" i="17"/>
  <c r="A5677" i="17"/>
  <c r="D5677" i="17"/>
  <c r="A5678" i="17"/>
  <c r="D5678" i="17"/>
  <c r="A5679" i="17"/>
  <c r="D5679" i="17"/>
  <c r="A5680" i="17"/>
  <c r="D5680" i="17"/>
  <c r="A5681" i="17"/>
  <c r="D5681" i="17"/>
  <c r="A5682" i="17"/>
  <c r="D5682" i="17"/>
  <c r="A5683" i="17"/>
  <c r="D5683" i="17"/>
  <c r="A5684" i="17"/>
  <c r="D5684" i="17"/>
  <c r="A5685" i="17"/>
  <c r="D5685" i="17"/>
  <c r="A5686" i="17"/>
  <c r="D5686" i="17"/>
  <c r="A5687" i="17"/>
  <c r="D5687" i="17"/>
  <c r="A5688" i="17"/>
  <c r="D5688" i="17"/>
  <c r="A5689" i="17"/>
  <c r="D5689" i="17"/>
  <c r="A5690" i="17"/>
  <c r="D5690" i="17"/>
  <c r="A5691" i="17"/>
  <c r="D5691" i="17"/>
  <c r="A5692" i="17"/>
  <c r="D5692" i="17"/>
  <c r="A5693" i="17"/>
  <c r="D5693" i="17"/>
  <c r="A5694" i="17"/>
  <c r="D5694" i="17"/>
  <c r="A5695" i="17"/>
  <c r="D5695" i="17"/>
  <c r="A5696" i="17"/>
  <c r="D5696" i="17"/>
  <c r="A5697" i="17"/>
  <c r="D5697" i="17"/>
  <c r="A5698" i="17"/>
  <c r="D5698" i="17"/>
  <c r="A5699" i="17"/>
  <c r="D5699" i="17"/>
  <c r="A5700" i="17"/>
  <c r="D5700" i="17"/>
  <c r="A5701" i="17"/>
  <c r="D5701" i="17"/>
  <c r="A5702" i="17"/>
  <c r="D5702" i="17"/>
  <c r="A5703" i="17"/>
  <c r="D5703" i="17"/>
  <c r="A5704" i="17"/>
  <c r="D5704" i="17"/>
  <c r="A5705" i="17"/>
  <c r="D5705" i="17"/>
  <c r="A5706" i="17"/>
  <c r="D5706" i="17"/>
  <c r="A5707" i="17"/>
  <c r="D5707" i="17"/>
  <c r="A5708" i="17"/>
  <c r="D5708" i="17"/>
  <c r="A5709" i="17"/>
  <c r="D5709" i="17"/>
  <c r="A5710" i="17"/>
  <c r="D5710" i="17"/>
  <c r="A5711" i="17"/>
  <c r="D5711" i="17"/>
  <c r="A5712" i="17"/>
  <c r="D5712" i="17"/>
  <c r="A5713" i="17"/>
  <c r="D5713" i="17"/>
  <c r="A5714" i="17"/>
  <c r="D5714" i="17"/>
  <c r="A5715" i="17"/>
  <c r="D5715" i="17"/>
  <c r="A5716" i="17"/>
  <c r="D5716" i="17"/>
  <c r="A5717" i="17"/>
  <c r="D5717" i="17"/>
  <c r="A5718" i="17"/>
  <c r="D5718" i="17"/>
  <c r="A5719" i="17"/>
  <c r="D5719" i="17"/>
  <c r="A5720" i="17"/>
  <c r="D5720" i="17"/>
  <c r="A5721" i="17"/>
  <c r="D5721" i="17"/>
  <c r="A5722" i="17"/>
  <c r="D5722" i="17"/>
  <c r="A5723" i="17"/>
  <c r="D5723" i="17"/>
  <c r="A5724" i="17"/>
  <c r="D5724" i="17"/>
  <c r="A5725" i="17"/>
  <c r="D5725" i="17"/>
  <c r="A5726" i="17"/>
  <c r="D5726" i="17"/>
  <c r="A5727" i="17"/>
  <c r="D5727" i="17"/>
  <c r="A5728" i="17"/>
  <c r="D5728" i="17"/>
  <c r="A5729" i="17"/>
  <c r="D5729" i="17"/>
  <c r="A5730" i="17"/>
  <c r="D5730" i="17"/>
  <c r="A5731" i="17"/>
  <c r="D5731" i="17"/>
  <c r="A5732" i="17"/>
  <c r="D5732" i="17"/>
  <c r="A5733" i="17"/>
  <c r="D5733" i="17"/>
  <c r="A5734" i="17"/>
  <c r="D5734" i="17"/>
  <c r="A5735" i="17"/>
  <c r="D5735" i="17"/>
  <c r="A5736" i="17"/>
  <c r="D5736" i="17"/>
  <c r="A5737" i="17"/>
  <c r="D5737" i="17"/>
  <c r="A5738" i="17"/>
  <c r="D5738" i="17"/>
  <c r="A5739" i="17"/>
  <c r="D5739" i="17"/>
  <c r="A5740" i="17"/>
  <c r="D5740" i="17"/>
  <c r="A5741" i="17"/>
  <c r="D5741" i="17"/>
  <c r="A5742" i="17"/>
  <c r="D5742" i="17"/>
  <c r="A5743" i="17"/>
  <c r="D5743" i="17"/>
  <c r="A5744" i="17"/>
  <c r="D5744" i="17"/>
  <c r="A5745" i="17"/>
  <c r="D5745" i="17"/>
  <c r="A5746" i="17"/>
  <c r="D5746" i="17"/>
  <c r="A5747" i="17"/>
  <c r="D5747" i="17"/>
  <c r="A5748" i="17"/>
  <c r="D5748" i="17"/>
  <c r="A5749" i="17"/>
  <c r="D5749" i="17"/>
  <c r="A5750" i="17"/>
  <c r="D5750" i="17"/>
  <c r="A5751" i="17"/>
  <c r="D5751" i="17"/>
  <c r="A5752" i="17"/>
  <c r="D5752" i="17"/>
  <c r="A5753" i="17"/>
  <c r="D5753" i="17"/>
  <c r="A5754" i="17"/>
  <c r="D5754" i="17"/>
  <c r="A5755" i="17"/>
  <c r="D5755" i="17"/>
  <c r="A5756" i="17"/>
  <c r="D5756" i="17"/>
  <c r="A5757" i="17"/>
  <c r="D5757" i="17"/>
  <c r="A5758" i="17"/>
  <c r="D5758" i="17"/>
  <c r="A5759" i="17"/>
  <c r="D5759" i="17"/>
  <c r="A5760" i="17"/>
  <c r="D5760" i="17"/>
  <c r="A5761" i="17"/>
  <c r="D5761" i="17"/>
  <c r="A5762" i="17"/>
  <c r="D5762" i="17"/>
  <c r="A5763" i="17"/>
  <c r="D5763" i="17"/>
  <c r="A5764" i="17"/>
  <c r="D5764" i="17"/>
  <c r="A5765" i="17"/>
  <c r="D5765" i="17"/>
  <c r="A5766" i="17"/>
  <c r="D5766" i="17"/>
  <c r="A5767" i="17"/>
  <c r="D5767" i="17"/>
  <c r="A5768" i="17"/>
  <c r="D5768" i="17"/>
  <c r="A5769" i="17"/>
  <c r="D5769" i="17"/>
  <c r="A5770" i="17"/>
  <c r="D5770" i="17"/>
  <c r="A5771" i="17"/>
  <c r="D5771" i="17"/>
  <c r="A5772" i="17"/>
  <c r="D5772" i="17"/>
  <c r="A5773" i="17"/>
  <c r="D5773" i="17"/>
  <c r="A5774" i="17"/>
  <c r="D5774" i="17"/>
  <c r="A5775" i="17"/>
  <c r="D5775" i="17"/>
  <c r="A5776" i="17"/>
  <c r="D5776" i="17"/>
  <c r="A5777" i="17"/>
  <c r="D5777" i="17"/>
  <c r="A5778" i="17"/>
  <c r="D5778" i="17"/>
  <c r="A5779" i="17"/>
  <c r="D5779" i="17"/>
  <c r="A5780" i="17"/>
  <c r="D5780" i="17"/>
  <c r="A5781" i="17"/>
  <c r="D5781" i="17"/>
  <c r="A5782" i="17"/>
  <c r="D5782" i="17"/>
  <c r="A5783" i="17"/>
  <c r="D5783" i="17"/>
  <c r="A5784" i="17"/>
  <c r="D5784" i="17"/>
  <c r="A5785" i="17"/>
  <c r="D5785" i="17"/>
  <c r="A5786" i="17"/>
  <c r="D5786" i="17"/>
  <c r="A5787" i="17"/>
  <c r="D5787" i="17"/>
  <c r="A5788" i="17"/>
  <c r="D5788" i="17"/>
  <c r="A5789" i="17"/>
  <c r="D5789" i="17"/>
  <c r="A5790" i="17"/>
  <c r="D5790" i="17"/>
  <c r="A5791" i="17"/>
  <c r="D5791" i="17"/>
  <c r="A5792" i="17"/>
  <c r="D5792" i="17"/>
  <c r="A5793" i="17"/>
  <c r="D5793" i="17"/>
  <c r="A5794" i="17"/>
  <c r="D5794" i="17"/>
  <c r="A5795" i="17"/>
  <c r="D5795" i="17"/>
  <c r="A5796" i="17"/>
  <c r="D5796" i="17"/>
  <c r="A5797" i="17"/>
  <c r="D5797" i="17"/>
  <c r="A5798" i="17"/>
  <c r="D5798" i="17"/>
  <c r="A5799" i="17"/>
  <c r="D5799" i="17"/>
  <c r="A5800" i="17"/>
  <c r="D5800" i="17"/>
  <c r="A5801" i="17"/>
  <c r="D5801" i="17"/>
  <c r="A5802" i="17"/>
  <c r="D5802" i="17"/>
  <c r="A5803" i="17"/>
  <c r="D5803" i="17"/>
  <c r="A5804" i="17"/>
  <c r="D5804" i="17"/>
  <c r="A5805" i="17"/>
  <c r="D5805" i="17"/>
  <c r="A5806" i="17"/>
  <c r="D5806" i="17"/>
  <c r="A5807" i="17"/>
  <c r="D5807" i="17"/>
  <c r="A5808" i="17"/>
  <c r="D5808" i="17"/>
  <c r="A5809" i="17"/>
  <c r="D5809" i="17"/>
  <c r="A5810" i="17"/>
  <c r="D5810" i="17"/>
  <c r="A5811" i="17"/>
  <c r="D5811" i="17"/>
  <c r="A5812" i="17"/>
  <c r="D5812" i="17"/>
  <c r="A5813" i="17"/>
  <c r="D5813" i="17"/>
  <c r="A5814" i="17"/>
  <c r="D5814" i="17"/>
  <c r="A5815" i="17"/>
  <c r="D5815" i="17"/>
  <c r="A5816" i="17"/>
  <c r="D5816" i="17"/>
  <c r="A5817" i="17"/>
  <c r="D5817" i="17"/>
  <c r="A5818" i="17"/>
  <c r="D5818" i="17"/>
  <c r="A5819" i="17"/>
  <c r="D5819" i="17"/>
  <c r="A5820" i="17"/>
  <c r="D5820" i="17"/>
  <c r="A5821" i="17"/>
  <c r="D5821" i="17"/>
  <c r="A5822" i="17"/>
  <c r="D5822" i="17"/>
  <c r="A5823" i="17"/>
  <c r="D5823" i="17"/>
  <c r="A5824" i="17"/>
  <c r="D5824" i="17"/>
  <c r="A5825" i="17"/>
  <c r="D5825" i="17"/>
  <c r="A5826" i="17"/>
  <c r="D5826" i="17"/>
  <c r="A5827" i="17"/>
  <c r="D5827" i="17"/>
  <c r="A5828" i="17"/>
  <c r="D5828" i="17"/>
  <c r="A5829" i="17"/>
  <c r="D5829" i="17"/>
  <c r="A5830" i="17"/>
  <c r="D5830" i="17"/>
  <c r="A5831" i="17"/>
  <c r="D5831" i="17"/>
  <c r="A5832" i="17"/>
  <c r="D5832" i="17"/>
  <c r="A5833" i="17"/>
  <c r="D5833" i="17"/>
  <c r="A5834" i="17"/>
  <c r="D5834" i="17"/>
  <c r="A5835" i="17"/>
  <c r="D5835" i="17"/>
  <c r="A5836" i="17"/>
  <c r="D5836" i="17"/>
  <c r="A5837" i="17"/>
  <c r="D5837" i="17"/>
  <c r="A5838" i="17"/>
  <c r="D5838" i="17"/>
  <c r="A5839" i="17"/>
  <c r="D5839" i="17"/>
  <c r="A5840" i="17"/>
  <c r="D5840" i="17"/>
  <c r="A5841" i="17"/>
  <c r="D5841" i="17"/>
  <c r="A5842" i="17"/>
  <c r="D5842" i="17"/>
  <c r="A5843" i="17"/>
  <c r="D5843" i="17"/>
  <c r="A5844" i="17"/>
  <c r="D5844" i="17"/>
  <c r="A5845" i="17"/>
  <c r="D5845" i="17"/>
  <c r="A5846" i="17"/>
  <c r="D5846" i="17"/>
  <c r="A5847" i="17"/>
  <c r="D5847" i="17"/>
  <c r="A5848" i="17"/>
  <c r="D5848" i="17"/>
  <c r="A5849" i="17"/>
  <c r="D5849" i="17"/>
  <c r="A5850" i="17"/>
  <c r="D5850" i="17"/>
  <c r="A5851" i="17"/>
  <c r="D5851" i="17"/>
  <c r="A5852" i="17"/>
  <c r="D5852" i="17"/>
  <c r="A5853" i="17"/>
  <c r="D5853" i="17"/>
  <c r="A5854" i="17"/>
  <c r="D5854" i="17"/>
  <c r="A5855" i="17"/>
  <c r="D5855" i="17"/>
  <c r="A5856" i="17"/>
  <c r="D5856" i="17"/>
  <c r="A5857" i="17"/>
  <c r="D5857" i="17"/>
  <c r="A5858" i="17"/>
  <c r="D5858" i="17"/>
  <c r="A5859" i="17"/>
  <c r="D5859" i="17"/>
  <c r="A5860" i="17"/>
  <c r="D5860" i="17"/>
  <c r="A5861" i="17"/>
  <c r="D5861" i="17"/>
  <c r="A5862" i="17"/>
  <c r="D5862" i="17"/>
  <c r="A5863" i="17"/>
  <c r="D5863" i="17"/>
  <c r="A5864" i="17"/>
  <c r="D5864" i="17"/>
  <c r="A5865" i="17"/>
  <c r="D5865" i="17"/>
  <c r="A5866" i="17"/>
  <c r="D5866" i="17"/>
  <c r="A5867" i="17"/>
  <c r="D5867" i="17"/>
  <c r="A5868" i="17"/>
  <c r="D5868" i="17"/>
  <c r="A5869" i="17"/>
  <c r="D5869" i="17"/>
  <c r="A5870" i="17"/>
  <c r="D5870" i="17"/>
  <c r="A5871" i="17"/>
  <c r="D5871" i="17"/>
  <c r="A5872" i="17"/>
  <c r="D5872" i="17"/>
  <c r="A5873" i="17"/>
  <c r="D5873" i="17"/>
  <c r="A5874" i="17"/>
  <c r="D5874" i="17"/>
  <c r="A5875" i="17"/>
  <c r="D5875" i="17"/>
  <c r="A5876" i="17"/>
  <c r="D5876" i="17"/>
  <c r="A5877" i="17"/>
  <c r="D5877" i="17"/>
  <c r="A5878" i="17"/>
  <c r="D5878" i="17"/>
  <c r="A5879" i="17"/>
  <c r="D5879" i="17"/>
  <c r="A5880" i="17"/>
  <c r="D5880" i="17"/>
  <c r="A5881" i="17"/>
  <c r="D5881" i="17"/>
  <c r="A5882" i="17"/>
  <c r="D5882" i="17"/>
  <c r="A5883" i="17"/>
  <c r="D5883" i="17"/>
  <c r="A5884" i="17"/>
  <c r="D5884" i="17"/>
  <c r="A5885" i="17"/>
  <c r="D5885" i="17"/>
  <c r="A5886" i="17"/>
  <c r="D5886" i="17"/>
  <c r="A5887" i="17"/>
  <c r="D5887" i="17"/>
  <c r="A5888" i="17"/>
  <c r="D5888" i="17"/>
  <c r="A5889" i="17"/>
  <c r="D5889" i="17"/>
  <c r="A5890" i="17"/>
  <c r="D5890" i="17"/>
  <c r="A5891" i="17"/>
  <c r="D5891" i="17"/>
  <c r="A5892" i="17"/>
  <c r="D5892" i="17"/>
  <c r="A5893" i="17"/>
  <c r="D5893" i="17"/>
  <c r="A5894" i="17"/>
  <c r="D5894" i="17"/>
  <c r="A5895" i="17"/>
  <c r="D5895" i="17"/>
  <c r="A5896" i="17"/>
  <c r="D5896" i="17"/>
  <c r="A5897" i="17"/>
  <c r="D5897" i="17"/>
  <c r="A5898" i="17"/>
  <c r="D5898" i="17"/>
  <c r="A5899" i="17"/>
  <c r="D5899" i="17"/>
  <c r="A5900" i="17"/>
  <c r="D5900" i="17"/>
  <c r="A5901" i="17"/>
  <c r="D5901" i="17"/>
  <c r="A5902" i="17"/>
  <c r="D5902" i="17"/>
  <c r="A5903" i="17"/>
  <c r="D5903" i="17"/>
  <c r="A5904" i="17"/>
  <c r="D5904" i="17"/>
  <c r="A5905" i="17"/>
  <c r="D5905" i="17"/>
  <c r="A5906" i="17"/>
  <c r="D5906" i="17"/>
  <c r="A5907" i="17"/>
  <c r="D5907" i="17"/>
  <c r="A5908" i="17"/>
  <c r="D5908" i="17"/>
  <c r="A5909" i="17"/>
  <c r="D5909" i="17"/>
  <c r="A5910" i="17"/>
  <c r="D5910" i="17"/>
  <c r="A5911" i="17"/>
  <c r="D5911" i="17"/>
  <c r="A5912" i="17"/>
  <c r="D5912" i="17"/>
  <c r="A5913" i="17"/>
  <c r="D5913" i="17"/>
  <c r="A5914" i="17"/>
  <c r="D5914" i="17"/>
  <c r="A5915" i="17"/>
  <c r="D5915" i="17"/>
  <c r="A5916" i="17"/>
  <c r="D5916" i="17"/>
  <c r="A5917" i="17"/>
  <c r="D5917" i="17"/>
  <c r="A5918" i="17"/>
  <c r="D5918" i="17"/>
  <c r="A5919" i="17"/>
  <c r="D5919" i="17"/>
  <c r="A5920" i="17"/>
  <c r="D5920" i="17"/>
  <c r="A5921" i="17"/>
  <c r="D5921" i="17"/>
  <c r="A5922" i="17"/>
  <c r="D5922" i="17"/>
  <c r="A5923" i="17"/>
  <c r="D5923" i="17"/>
  <c r="A5924" i="17"/>
  <c r="D5924" i="17"/>
  <c r="A5925" i="17"/>
  <c r="D5925" i="17"/>
  <c r="A5926" i="17"/>
  <c r="D5926" i="17"/>
  <c r="A5927" i="17"/>
  <c r="D5927" i="17"/>
  <c r="A5928" i="17"/>
  <c r="D5928" i="17"/>
  <c r="A5929" i="17"/>
  <c r="D5929" i="17"/>
  <c r="A5930" i="17"/>
  <c r="D5930" i="17"/>
  <c r="A5931" i="17"/>
  <c r="D5931" i="17"/>
  <c r="A5932" i="17"/>
  <c r="D5932" i="17"/>
  <c r="A5933" i="17"/>
  <c r="D5933" i="17"/>
  <c r="A5934" i="17"/>
  <c r="D5934" i="17"/>
  <c r="A5935" i="17"/>
  <c r="D5935" i="17"/>
  <c r="A5936" i="17"/>
  <c r="D5936" i="17"/>
  <c r="A5937" i="17"/>
  <c r="D5937" i="17"/>
  <c r="A5938" i="17"/>
  <c r="D5938" i="17"/>
  <c r="A5939" i="17"/>
  <c r="D5939" i="17"/>
  <c r="A5940" i="17"/>
  <c r="D5940" i="17"/>
  <c r="A5941" i="17"/>
  <c r="D5941" i="17"/>
  <c r="A5942" i="17"/>
  <c r="D5942" i="17"/>
  <c r="A5943" i="17"/>
  <c r="D5943" i="17"/>
  <c r="A5944" i="17"/>
  <c r="D5944" i="17"/>
  <c r="A5945" i="17"/>
  <c r="D5945" i="17"/>
  <c r="A5946" i="17"/>
  <c r="D5946" i="17"/>
  <c r="A5947" i="17"/>
  <c r="D5947" i="17"/>
  <c r="A5948" i="17"/>
  <c r="D5948" i="17"/>
  <c r="A5949" i="17"/>
  <c r="D5949" i="17"/>
  <c r="A5950" i="17"/>
  <c r="D5950" i="17"/>
  <c r="A5951" i="17"/>
  <c r="D5951" i="17"/>
  <c r="A5952" i="17"/>
  <c r="D5952" i="17"/>
  <c r="A5953" i="17"/>
  <c r="D5953" i="17"/>
  <c r="A5954" i="17"/>
  <c r="D5954" i="17"/>
  <c r="A5955" i="17"/>
  <c r="D5955" i="17"/>
  <c r="A5956" i="17"/>
  <c r="D5956" i="17"/>
  <c r="A5957" i="17"/>
  <c r="D5957" i="17"/>
  <c r="A5958" i="17"/>
  <c r="D5958" i="17"/>
  <c r="A5959" i="17"/>
  <c r="D5959" i="17"/>
  <c r="A5960" i="17"/>
  <c r="D5960" i="17"/>
  <c r="A5961" i="17"/>
  <c r="D5961" i="17"/>
  <c r="A5962" i="17"/>
  <c r="D5962" i="17"/>
  <c r="A5963" i="17"/>
  <c r="D5963" i="17"/>
  <c r="A5964" i="17"/>
  <c r="D5964" i="17"/>
  <c r="A5965" i="17"/>
  <c r="D5965" i="17"/>
  <c r="A5966" i="17"/>
  <c r="D5966" i="17"/>
  <c r="A5967" i="17"/>
  <c r="D5967" i="17"/>
  <c r="A5968" i="17"/>
  <c r="D5968" i="17"/>
  <c r="A5969" i="17"/>
  <c r="D5969" i="17"/>
  <c r="A5970" i="17"/>
  <c r="D5970" i="17"/>
  <c r="A5971" i="17"/>
  <c r="D5971" i="17"/>
  <c r="A5972" i="17"/>
  <c r="D5972" i="17"/>
  <c r="A5973" i="17"/>
  <c r="D5973" i="17"/>
  <c r="A5974" i="17"/>
  <c r="D5974" i="17"/>
  <c r="A5975" i="17"/>
  <c r="D5975" i="17"/>
  <c r="A5976" i="17"/>
  <c r="D5976" i="17"/>
  <c r="A5977" i="17"/>
  <c r="D5977" i="17"/>
  <c r="A5978" i="17"/>
  <c r="D5978" i="17"/>
  <c r="A5979" i="17"/>
  <c r="D5979" i="17"/>
  <c r="A5980" i="17"/>
  <c r="D5980" i="17"/>
  <c r="A5981" i="17"/>
  <c r="D5981" i="17"/>
  <c r="A5982" i="17"/>
  <c r="D5982" i="17"/>
  <c r="A5983" i="17"/>
  <c r="D5983" i="17"/>
  <c r="A5984" i="17"/>
  <c r="D5984" i="17"/>
  <c r="A5985" i="17"/>
  <c r="D5985" i="17"/>
  <c r="A5986" i="17"/>
  <c r="D5986" i="17"/>
  <c r="A5987" i="17"/>
  <c r="D5987" i="17"/>
  <c r="A5988" i="17"/>
  <c r="D5988" i="17"/>
  <c r="A5989" i="17"/>
  <c r="D5989" i="17"/>
  <c r="A5990" i="17"/>
  <c r="D5990" i="17"/>
  <c r="A5991" i="17"/>
  <c r="D5991" i="17"/>
  <c r="A5992" i="17"/>
  <c r="D5992" i="17"/>
  <c r="A5993" i="17"/>
  <c r="D5993" i="17"/>
  <c r="A5994" i="17"/>
  <c r="D5994" i="17"/>
  <c r="A5995" i="17"/>
  <c r="D5995" i="17"/>
  <c r="A5996" i="17"/>
  <c r="D5996" i="17"/>
  <c r="A5997" i="17"/>
  <c r="D5997" i="17"/>
  <c r="A5998" i="17"/>
  <c r="D5998" i="17"/>
  <c r="A5999" i="17"/>
  <c r="D5999" i="17"/>
  <c r="A6000" i="17"/>
  <c r="D6000" i="17"/>
  <c r="A6001" i="17"/>
  <c r="D6001" i="17"/>
  <c r="A6002" i="17"/>
  <c r="D6002" i="17"/>
  <c r="A6003" i="17"/>
  <c r="D6003" i="17"/>
  <c r="A6004" i="17"/>
  <c r="D6004" i="17"/>
  <c r="A6005" i="17"/>
  <c r="D6005" i="17"/>
  <c r="A6006" i="17"/>
  <c r="D6006" i="17"/>
  <c r="A6007" i="17"/>
  <c r="D6007" i="17"/>
  <c r="A6008" i="17"/>
  <c r="D6008" i="17"/>
  <c r="A6009" i="17"/>
  <c r="D6009" i="17"/>
  <c r="A6010" i="17"/>
  <c r="D6010" i="17"/>
  <c r="A6011" i="17"/>
  <c r="D6011" i="17"/>
  <c r="A6012" i="17"/>
  <c r="D6012" i="17"/>
  <c r="A6013" i="17"/>
  <c r="D6013" i="17"/>
  <c r="A6014" i="17"/>
  <c r="D6014" i="17"/>
  <c r="A6015" i="17"/>
  <c r="D6015" i="17"/>
  <c r="A6016" i="17"/>
  <c r="D6016" i="17"/>
  <c r="A6017" i="17"/>
  <c r="D6017" i="17"/>
  <c r="A6018" i="17"/>
  <c r="D6018" i="17"/>
  <c r="A6019" i="17"/>
  <c r="D6019" i="17"/>
  <c r="A6020" i="17"/>
  <c r="D6020" i="17"/>
  <c r="A6021" i="17"/>
  <c r="D6021" i="17"/>
  <c r="A6022" i="17"/>
  <c r="D6022" i="17"/>
  <c r="A6023" i="17"/>
  <c r="D6023" i="17"/>
  <c r="A6024" i="17"/>
  <c r="D6024" i="17"/>
  <c r="A6025" i="17"/>
  <c r="D6025" i="17"/>
  <c r="A6026" i="17"/>
  <c r="D6026" i="17"/>
  <c r="A6027" i="17"/>
  <c r="D6027" i="17"/>
  <c r="A6028" i="17"/>
  <c r="D6028" i="17"/>
  <c r="A6029" i="17"/>
  <c r="D6029" i="17"/>
  <c r="A6030" i="17"/>
  <c r="D6030" i="17"/>
  <c r="A6031" i="17"/>
  <c r="D6031" i="17"/>
  <c r="A6032" i="17"/>
  <c r="D6032" i="17"/>
  <c r="A6033" i="17"/>
  <c r="D6033" i="17"/>
  <c r="A6034" i="17"/>
  <c r="D6034" i="17"/>
  <c r="A6035" i="17"/>
  <c r="D6035" i="17"/>
  <c r="A6036" i="17"/>
  <c r="D6036" i="17"/>
  <c r="A6037" i="17"/>
  <c r="D6037" i="17"/>
  <c r="A6038" i="17"/>
  <c r="D6038" i="17"/>
  <c r="A6039" i="17"/>
  <c r="D6039" i="17"/>
  <c r="A6040" i="17"/>
  <c r="D6040" i="17"/>
  <c r="A6041" i="17"/>
  <c r="D6041" i="17"/>
  <c r="A6042" i="17"/>
  <c r="D6042" i="17"/>
  <c r="A6043" i="17"/>
  <c r="D6043" i="17"/>
  <c r="A6044" i="17"/>
  <c r="D6044" i="17"/>
  <c r="A6045" i="17"/>
  <c r="D6045" i="17"/>
  <c r="A6046" i="17"/>
  <c r="D6046" i="17"/>
  <c r="A6047" i="17"/>
  <c r="D6047" i="17"/>
  <c r="A6048" i="17"/>
  <c r="D6048" i="17"/>
  <c r="A6049" i="17"/>
  <c r="D6049" i="17"/>
  <c r="A6050" i="17"/>
  <c r="D6050" i="17"/>
  <c r="A6051" i="17"/>
  <c r="D6051" i="17"/>
  <c r="A6052" i="17"/>
  <c r="D6052" i="17"/>
  <c r="A6053" i="17"/>
  <c r="D6053" i="17"/>
  <c r="A6054" i="17"/>
  <c r="D6054" i="17"/>
  <c r="A6055" i="17"/>
  <c r="D6055" i="17"/>
  <c r="A6056" i="17"/>
  <c r="D6056" i="17"/>
  <c r="A6057" i="17"/>
  <c r="D6057" i="17"/>
  <c r="A6058" i="17"/>
  <c r="D6058" i="17"/>
  <c r="A6059" i="17"/>
  <c r="D6059" i="17"/>
  <c r="A6060" i="17"/>
  <c r="D6060" i="17"/>
  <c r="A6061" i="17"/>
  <c r="D6061" i="17"/>
  <c r="A6062" i="17"/>
  <c r="D6062" i="17"/>
  <c r="A6063" i="17"/>
  <c r="D6063" i="17"/>
  <c r="A6064" i="17"/>
  <c r="D6064" i="17"/>
  <c r="A6065" i="17"/>
  <c r="D6065" i="17"/>
  <c r="A6066" i="17"/>
  <c r="D6066" i="17"/>
  <c r="A6067" i="17"/>
  <c r="D6067" i="17"/>
  <c r="A6068" i="17"/>
  <c r="D6068" i="17"/>
  <c r="A6069" i="17"/>
  <c r="D6069" i="17"/>
  <c r="A6070" i="17"/>
  <c r="D6070" i="17"/>
  <c r="A6071" i="17"/>
  <c r="D6071" i="17"/>
  <c r="A6072" i="17"/>
  <c r="D6072" i="17"/>
  <c r="A6073" i="17"/>
  <c r="D6073" i="17"/>
  <c r="A6074" i="17"/>
  <c r="D6074" i="17"/>
  <c r="A6075" i="17"/>
  <c r="D6075" i="17"/>
  <c r="A6076" i="17"/>
  <c r="D6076" i="17"/>
  <c r="A6077" i="17"/>
  <c r="D6077" i="17"/>
  <c r="A6078" i="17"/>
  <c r="D6078" i="17"/>
  <c r="A6079" i="17"/>
  <c r="D6079" i="17"/>
  <c r="A6080" i="17"/>
  <c r="D6080" i="17"/>
  <c r="A6081" i="17"/>
  <c r="D6081" i="17"/>
  <c r="A6082" i="17"/>
  <c r="D6082" i="17"/>
  <c r="A6083" i="17"/>
  <c r="D6083" i="17"/>
  <c r="A6084" i="17"/>
  <c r="D6084" i="17"/>
  <c r="A6085" i="17"/>
  <c r="D6085" i="17"/>
  <c r="A6086" i="17"/>
  <c r="D6086" i="17"/>
  <c r="A6087" i="17"/>
  <c r="D6087" i="17"/>
  <c r="A6088" i="17"/>
  <c r="D6088" i="17"/>
  <c r="A6089" i="17"/>
  <c r="D6089" i="17"/>
  <c r="A6090" i="17"/>
  <c r="D6090" i="17"/>
  <c r="A6091" i="17"/>
  <c r="D6091" i="17"/>
  <c r="A6092" i="17"/>
  <c r="D6092" i="17"/>
  <c r="A6093" i="17"/>
  <c r="D6093" i="17"/>
  <c r="A6094" i="17"/>
  <c r="D6094" i="17"/>
  <c r="A6095" i="17"/>
  <c r="D6095" i="17"/>
  <c r="A6096" i="17"/>
  <c r="D6096" i="17"/>
  <c r="A6097" i="17"/>
  <c r="D6097" i="17"/>
  <c r="A6098" i="17"/>
  <c r="D6098" i="17"/>
  <c r="A6099" i="17"/>
  <c r="D6099" i="17"/>
  <c r="A6100" i="17"/>
  <c r="D6100" i="17"/>
  <c r="A6101" i="17"/>
  <c r="D6101" i="17"/>
  <c r="A6102" i="17"/>
  <c r="D6102" i="17"/>
  <c r="A6103" i="17"/>
  <c r="D6103" i="17"/>
  <c r="A6104" i="17"/>
  <c r="D6104" i="17"/>
  <c r="A6105" i="17"/>
  <c r="D6105" i="17"/>
  <c r="A6106" i="17"/>
  <c r="D6106" i="17"/>
  <c r="A6107" i="17"/>
  <c r="D6107" i="17"/>
  <c r="A6108" i="17"/>
  <c r="D6108" i="17"/>
  <c r="A6109" i="17"/>
  <c r="D6109" i="17"/>
  <c r="A6110" i="17"/>
  <c r="D6110" i="17"/>
  <c r="A6111" i="17"/>
  <c r="D6111" i="17"/>
  <c r="A6112" i="17"/>
  <c r="D6112" i="17"/>
  <c r="A6113" i="17"/>
  <c r="D6113" i="17"/>
  <c r="A6114" i="17"/>
  <c r="D6114" i="17"/>
  <c r="A6115" i="17"/>
  <c r="D6115" i="17"/>
  <c r="A6116" i="17"/>
  <c r="D6116" i="17"/>
  <c r="A6117" i="17"/>
  <c r="D6117" i="17"/>
  <c r="A6118" i="17"/>
  <c r="D6118" i="17"/>
  <c r="A6119" i="17"/>
  <c r="D6119" i="17"/>
  <c r="A6120" i="17"/>
  <c r="D6120" i="17"/>
  <c r="A6121" i="17"/>
  <c r="D6121" i="17"/>
  <c r="A6122" i="17"/>
  <c r="D6122" i="17"/>
  <c r="A6123" i="17"/>
  <c r="D6123" i="17"/>
  <c r="A6124" i="17"/>
  <c r="D6124" i="17"/>
  <c r="A6125" i="17"/>
  <c r="D6125" i="17"/>
  <c r="A6126" i="17"/>
  <c r="D6126" i="17"/>
  <c r="A6127" i="17"/>
  <c r="D6127" i="17"/>
  <c r="A6128" i="17"/>
  <c r="D6128" i="17"/>
  <c r="A6129" i="17"/>
  <c r="D6129" i="17"/>
  <c r="A6130" i="17"/>
  <c r="D6130" i="17"/>
  <c r="A6131" i="17"/>
  <c r="D6131" i="17"/>
  <c r="A6132" i="17"/>
  <c r="D6132" i="17"/>
  <c r="A6133" i="17"/>
  <c r="D6133" i="17"/>
  <c r="A6134" i="17"/>
  <c r="D6134" i="17"/>
  <c r="A6135" i="17"/>
  <c r="D6135" i="17"/>
  <c r="A6136" i="17"/>
  <c r="D6136" i="17"/>
  <c r="A6137" i="17"/>
  <c r="D6137" i="17"/>
  <c r="A6138" i="17"/>
  <c r="D6138" i="17"/>
  <c r="A6139" i="17"/>
  <c r="D6139" i="17"/>
  <c r="A6140" i="17"/>
  <c r="D6140" i="17"/>
  <c r="A6141" i="17"/>
  <c r="D6141" i="17"/>
  <c r="A6142" i="17"/>
  <c r="D6142" i="17"/>
  <c r="A6143" i="17"/>
  <c r="D6143" i="17"/>
  <c r="A6144" i="17"/>
  <c r="D6144" i="17"/>
  <c r="A6145" i="17"/>
  <c r="D6145" i="17"/>
  <c r="A6146" i="17"/>
  <c r="D6146" i="17"/>
  <c r="A6147" i="17"/>
  <c r="D6147" i="17"/>
  <c r="A6148" i="17"/>
  <c r="D6148" i="17"/>
  <c r="A6149" i="17"/>
  <c r="D6149" i="17"/>
  <c r="A6150" i="17"/>
  <c r="D6150" i="17"/>
  <c r="A6151" i="17"/>
  <c r="D6151" i="17"/>
  <c r="A6152" i="17"/>
  <c r="D6152" i="17"/>
  <c r="A6153" i="17"/>
  <c r="D6153" i="17"/>
  <c r="A6154" i="17"/>
  <c r="D6154" i="17"/>
  <c r="A6155" i="17"/>
  <c r="D6155" i="17"/>
  <c r="A6156" i="17"/>
  <c r="D6156" i="17"/>
  <c r="A6157" i="17"/>
  <c r="D6157" i="17"/>
  <c r="A6158" i="17"/>
  <c r="D6158" i="17"/>
  <c r="A6159" i="17"/>
  <c r="D6159" i="17"/>
  <c r="A6160" i="17"/>
  <c r="D6160" i="17"/>
  <c r="A6161" i="17"/>
  <c r="D6161" i="17"/>
  <c r="A6162" i="17"/>
  <c r="D6162" i="17"/>
  <c r="A6163" i="17"/>
  <c r="D6163" i="17"/>
  <c r="A6164" i="17"/>
  <c r="D6164" i="17"/>
  <c r="A6165" i="17"/>
  <c r="D6165" i="17"/>
  <c r="A6166" i="17"/>
  <c r="D6166" i="17"/>
  <c r="A6167" i="17"/>
  <c r="D6167" i="17"/>
  <c r="A6168" i="17"/>
  <c r="D6168" i="17"/>
  <c r="A6169" i="17"/>
  <c r="D6169" i="17"/>
  <c r="A6170" i="17"/>
  <c r="D6170" i="17"/>
  <c r="A6171" i="17"/>
  <c r="D6171" i="17"/>
  <c r="A6172" i="17"/>
  <c r="D6172" i="17"/>
  <c r="A6173" i="17"/>
  <c r="D6173" i="17"/>
  <c r="A6174" i="17"/>
  <c r="D6174" i="17"/>
  <c r="A6175" i="17"/>
  <c r="D6175" i="17"/>
  <c r="A6176" i="17"/>
  <c r="D6176" i="17"/>
  <c r="A6177" i="17"/>
  <c r="D6177" i="17"/>
  <c r="A6178" i="17"/>
  <c r="D6178" i="17"/>
  <c r="A6179" i="17"/>
  <c r="D6179" i="17"/>
  <c r="A6180" i="17"/>
  <c r="D6180" i="17"/>
  <c r="A6181" i="17"/>
  <c r="D6181" i="17"/>
  <c r="A6182" i="17"/>
  <c r="D6182" i="17"/>
  <c r="A6183" i="17"/>
  <c r="D6183" i="17"/>
  <c r="A6184" i="17"/>
  <c r="D6184" i="17"/>
  <c r="A6185" i="17"/>
  <c r="D6185" i="17"/>
  <c r="A6186" i="17"/>
  <c r="D6186" i="17"/>
  <c r="A6187" i="17"/>
  <c r="D6187" i="17"/>
  <c r="A6188" i="17"/>
  <c r="D6188" i="17"/>
  <c r="A6189" i="17"/>
  <c r="D6189" i="17"/>
  <c r="A6190" i="17"/>
  <c r="D6190" i="17"/>
  <c r="A6191" i="17"/>
  <c r="D6191" i="17"/>
  <c r="A6192" i="17"/>
  <c r="D6192" i="17"/>
  <c r="A6193" i="17"/>
  <c r="D6193" i="17"/>
  <c r="A6194" i="17"/>
  <c r="D6194" i="17"/>
  <c r="A6195" i="17"/>
  <c r="D6195" i="17"/>
  <c r="A6196" i="17"/>
  <c r="D6196" i="17"/>
  <c r="A6197" i="17"/>
  <c r="D6197" i="17"/>
  <c r="A6198" i="17"/>
  <c r="D6198" i="17"/>
  <c r="A6199" i="17"/>
  <c r="D6199" i="17"/>
  <c r="A6200" i="17"/>
  <c r="D6200" i="17"/>
  <c r="A6201" i="17"/>
  <c r="D6201" i="17"/>
  <c r="A6202" i="17"/>
  <c r="D6202" i="17"/>
  <c r="A6203" i="17"/>
  <c r="D6203" i="17"/>
  <c r="A6204" i="17"/>
  <c r="D6204" i="17"/>
  <c r="A6205" i="17"/>
  <c r="D6205" i="17"/>
  <c r="A6206" i="17"/>
  <c r="D6206" i="17"/>
  <c r="A6207" i="17"/>
  <c r="D6207" i="17"/>
  <c r="A6208" i="17"/>
  <c r="D6208" i="17"/>
  <c r="A6209" i="17"/>
  <c r="D6209" i="17"/>
  <c r="A6210" i="17"/>
  <c r="D6210" i="17"/>
  <c r="A6211" i="17"/>
  <c r="D6211" i="17"/>
  <c r="A6212" i="17"/>
  <c r="D6212" i="17"/>
  <c r="A6213" i="17"/>
  <c r="D6213" i="17"/>
  <c r="A6214" i="17"/>
  <c r="D6214" i="17"/>
  <c r="A6215" i="17"/>
  <c r="D6215" i="17"/>
  <c r="A6216" i="17"/>
  <c r="D6216" i="17"/>
  <c r="A6217" i="17"/>
  <c r="D6217" i="17"/>
  <c r="A6218" i="17"/>
  <c r="D6218" i="17"/>
  <c r="A6219" i="17"/>
  <c r="D6219" i="17"/>
  <c r="A6220" i="17"/>
  <c r="D6220" i="17"/>
  <c r="A6221" i="17"/>
  <c r="D6221" i="17"/>
  <c r="A6222" i="17"/>
  <c r="D6222" i="17"/>
  <c r="A6223" i="17"/>
  <c r="D6223" i="17"/>
  <c r="A6224" i="17"/>
  <c r="D6224" i="17"/>
  <c r="A6225" i="17"/>
  <c r="D6225" i="17"/>
  <c r="A6226" i="17"/>
  <c r="D6226" i="17"/>
  <c r="A6227" i="17"/>
  <c r="D6227" i="17"/>
  <c r="A6228" i="17"/>
  <c r="D6228" i="17"/>
  <c r="A6229" i="17"/>
  <c r="D6229" i="17"/>
  <c r="A6230" i="17"/>
  <c r="D6230" i="17"/>
  <c r="A6231" i="17"/>
  <c r="D6231" i="17"/>
  <c r="A6232" i="17"/>
  <c r="D6232" i="17"/>
  <c r="A6233" i="17"/>
  <c r="D6233" i="17"/>
  <c r="A6234" i="17"/>
  <c r="D6234" i="17"/>
  <c r="A6235" i="17"/>
  <c r="D6235" i="17"/>
  <c r="A6236" i="17"/>
  <c r="D6236" i="17"/>
  <c r="A6237" i="17"/>
  <c r="D6237" i="17"/>
  <c r="A6238" i="17"/>
  <c r="D6238" i="17"/>
  <c r="A6239" i="17"/>
  <c r="D6239" i="17"/>
  <c r="A6240" i="17"/>
  <c r="D6240" i="17"/>
  <c r="A6241" i="17"/>
  <c r="D6241" i="17"/>
  <c r="A6242" i="17"/>
  <c r="D6242" i="17"/>
  <c r="A6243" i="17"/>
  <c r="D6243" i="17"/>
  <c r="A6244" i="17"/>
  <c r="D6244" i="17"/>
  <c r="A6245" i="17"/>
  <c r="D6245" i="17"/>
  <c r="A6246" i="17"/>
  <c r="D6246" i="17"/>
  <c r="A6247" i="17"/>
  <c r="D6247" i="17"/>
  <c r="A6248" i="17"/>
  <c r="D6248" i="17"/>
  <c r="A6249" i="17"/>
  <c r="D6249" i="17"/>
  <c r="A6250" i="17"/>
  <c r="D6250" i="17"/>
  <c r="A6251" i="17"/>
  <c r="D6251" i="17"/>
  <c r="A6252" i="17"/>
  <c r="D6252" i="17"/>
  <c r="A6253" i="17"/>
  <c r="D6253" i="17"/>
  <c r="A6254" i="17"/>
  <c r="D6254" i="17"/>
  <c r="A6255" i="17"/>
  <c r="D6255" i="17"/>
  <c r="A6256" i="17"/>
  <c r="D6256" i="17"/>
  <c r="A6257" i="17"/>
  <c r="D6257" i="17"/>
  <c r="A6258" i="17"/>
  <c r="D6258" i="17"/>
  <c r="A6259" i="17"/>
  <c r="D6259" i="17"/>
  <c r="A6260" i="17"/>
  <c r="D6260" i="17"/>
  <c r="A6261" i="17"/>
  <c r="D6261" i="17"/>
  <c r="A6262" i="17"/>
  <c r="D6262" i="17"/>
  <c r="A6263" i="17"/>
  <c r="D6263" i="17"/>
  <c r="A6264" i="17"/>
  <c r="D6264" i="17"/>
  <c r="A6265" i="17"/>
  <c r="D6265" i="17"/>
  <c r="A6266" i="17"/>
  <c r="D6266" i="17"/>
  <c r="A6267" i="17"/>
  <c r="D6267" i="17"/>
  <c r="A6268" i="17"/>
  <c r="D6268" i="17"/>
  <c r="A6269" i="17"/>
  <c r="D6269" i="17"/>
  <c r="A6270" i="17"/>
  <c r="D6270" i="17"/>
  <c r="A6271" i="17"/>
  <c r="D6271" i="17"/>
  <c r="A6272" i="17"/>
  <c r="D6272" i="17"/>
  <c r="A6273" i="17"/>
  <c r="D6273" i="17"/>
  <c r="A6274" i="17"/>
  <c r="D6274" i="17"/>
  <c r="A6275" i="17"/>
  <c r="D6275" i="17"/>
  <c r="A6276" i="17"/>
  <c r="D6276" i="17"/>
  <c r="A6277" i="17"/>
  <c r="D6277" i="17"/>
  <c r="A6278" i="17"/>
  <c r="D6278" i="17"/>
  <c r="A6279" i="17"/>
  <c r="D6279" i="17"/>
  <c r="A6280" i="17"/>
  <c r="D6280" i="17"/>
  <c r="A6281" i="17"/>
  <c r="D6281" i="17"/>
  <c r="A6282" i="17"/>
  <c r="D6282" i="17"/>
  <c r="A6283" i="17"/>
  <c r="D6283" i="17"/>
  <c r="A6284" i="17"/>
  <c r="D6284" i="17"/>
  <c r="A6285" i="17"/>
  <c r="D6285" i="17"/>
  <c r="A6286" i="17"/>
  <c r="D6286" i="17"/>
  <c r="A6287" i="17"/>
  <c r="D6287" i="17"/>
  <c r="A6288" i="17"/>
  <c r="D6288" i="17"/>
  <c r="A6289" i="17"/>
  <c r="D6289" i="17"/>
  <c r="A6290" i="17"/>
  <c r="D6290" i="17"/>
  <c r="A6291" i="17"/>
  <c r="D6291" i="17"/>
  <c r="A6292" i="17"/>
  <c r="D6292" i="17"/>
  <c r="A6293" i="17"/>
  <c r="D6293" i="17"/>
  <c r="A6294" i="17"/>
  <c r="D6294" i="17"/>
  <c r="A6295" i="17"/>
  <c r="D6295" i="17"/>
  <c r="A6296" i="17"/>
  <c r="D6296" i="17"/>
  <c r="A6297" i="17"/>
  <c r="D6297" i="17"/>
  <c r="A6298" i="17"/>
  <c r="D6298" i="17"/>
  <c r="A6299" i="17"/>
  <c r="D6299" i="17"/>
  <c r="A6300" i="17"/>
  <c r="D6300" i="17"/>
  <c r="A6301" i="17"/>
  <c r="D6301" i="17"/>
  <c r="A6302" i="17"/>
  <c r="D6302" i="17"/>
  <c r="A6303" i="17"/>
  <c r="D6303" i="17"/>
  <c r="A6304" i="17"/>
  <c r="D6304" i="17"/>
  <c r="A6305" i="17"/>
  <c r="D6305" i="17"/>
  <c r="A6306" i="17"/>
  <c r="D6306" i="17"/>
  <c r="A6307" i="17"/>
  <c r="D6307" i="17"/>
  <c r="A6308" i="17"/>
  <c r="D6308" i="17"/>
  <c r="A6309" i="17"/>
  <c r="D6309" i="17"/>
  <c r="A6310" i="17"/>
  <c r="D6310" i="17"/>
  <c r="A6311" i="17"/>
  <c r="D6311" i="17"/>
  <c r="A6312" i="17"/>
  <c r="D6312" i="17"/>
  <c r="A6313" i="17"/>
  <c r="D6313" i="17"/>
  <c r="A6314" i="17"/>
  <c r="D6314" i="17"/>
  <c r="A6315" i="17"/>
  <c r="D6315" i="17"/>
  <c r="A6316" i="17"/>
  <c r="D6316" i="17"/>
  <c r="A6317" i="17"/>
  <c r="D6317" i="17"/>
  <c r="A6318" i="17"/>
  <c r="D6318" i="17"/>
  <c r="A6319" i="17"/>
  <c r="D6319" i="17"/>
  <c r="A6320" i="17"/>
  <c r="D6320" i="17"/>
  <c r="A6321" i="17"/>
  <c r="D6321" i="17"/>
  <c r="A6322" i="17"/>
  <c r="D6322" i="17"/>
  <c r="A6323" i="17"/>
  <c r="D6323" i="17"/>
  <c r="A6324" i="17"/>
  <c r="D6324" i="17"/>
  <c r="A6325" i="17"/>
  <c r="D6325" i="17"/>
  <c r="A6326" i="17"/>
  <c r="D6326" i="17"/>
  <c r="A6327" i="17"/>
  <c r="D6327" i="17"/>
  <c r="A6328" i="17"/>
  <c r="D6328" i="17"/>
  <c r="A6329" i="17"/>
  <c r="D6329" i="17"/>
  <c r="A6330" i="17"/>
  <c r="D6330" i="17"/>
  <c r="A6331" i="17"/>
  <c r="D6331" i="17"/>
  <c r="A6332" i="17"/>
  <c r="D6332" i="17"/>
  <c r="A6333" i="17"/>
  <c r="D6333" i="17"/>
  <c r="A6334" i="17"/>
  <c r="D6334" i="17"/>
  <c r="A6335" i="17"/>
  <c r="D6335" i="17"/>
  <c r="A6336" i="17"/>
  <c r="D6336" i="17"/>
  <c r="A6337" i="17"/>
  <c r="D6337" i="17"/>
  <c r="A6338" i="17"/>
  <c r="D6338" i="17"/>
  <c r="A6339" i="17"/>
  <c r="D6339" i="17"/>
  <c r="A6340" i="17"/>
  <c r="D6340" i="17"/>
  <c r="A6341" i="17"/>
  <c r="D6341" i="17"/>
  <c r="A6342" i="17"/>
  <c r="D6342" i="17"/>
  <c r="A6343" i="17"/>
  <c r="D6343" i="17"/>
  <c r="A6344" i="17"/>
  <c r="D6344" i="17"/>
  <c r="A6345" i="17"/>
  <c r="D6345" i="17"/>
  <c r="A6346" i="17"/>
  <c r="D6346" i="17"/>
  <c r="A6347" i="17"/>
  <c r="D6347" i="17"/>
  <c r="A6348" i="17"/>
  <c r="D6348" i="17"/>
  <c r="A6349" i="17"/>
  <c r="D6349" i="17"/>
  <c r="A6350" i="17"/>
  <c r="D6350" i="17"/>
  <c r="A6351" i="17"/>
  <c r="D6351" i="17"/>
  <c r="A6352" i="17"/>
  <c r="D6352" i="17"/>
  <c r="A6353" i="17"/>
  <c r="D6353" i="17"/>
  <c r="A6354" i="17"/>
  <c r="D6354" i="17"/>
  <c r="A6355" i="17"/>
  <c r="D6355" i="17"/>
  <c r="A6356" i="17"/>
  <c r="D6356" i="17"/>
  <c r="A6357" i="17"/>
  <c r="D6357" i="17"/>
  <c r="A6358" i="17"/>
  <c r="D6358" i="17"/>
  <c r="A6359" i="17"/>
  <c r="D6359" i="17"/>
  <c r="A6360" i="17"/>
  <c r="D6360" i="17"/>
  <c r="A6361" i="17"/>
  <c r="D6361" i="17"/>
  <c r="A6362" i="17"/>
  <c r="D6362" i="17"/>
  <c r="A6363" i="17"/>
  <c r="D6363" i="17"/>
  <c r="A6364" i="17"/>
  <c r="D6364" i="17"/>
  <c r="A6365" i="17"/>
  <c r="D6365" i="17"/>
  <c r="A6366" i="17"/>
  <c r="D6366" i="17"/>
  <c r="A6367" i="17"/>
  <c r="D6367" i="17"/>
  <c r="A6368" i="17"/>
  <c r="D6368" i="17"/>
  <c r="A6369" i="17"/>
  <c r="D6369" i="17"/>
  <c r="A6370" i="17"/>
  <c r="D6370" i="17"/>
  <c r="A6371" i="17"/>
  <c r="D6371" i="17"/>
  <c r="A6372" i="17"/>
  <c r="D6372" i="17"/>
  <c r="A6373" i="17"/>
  <c r="D6373" i="17"/>
  <c r="A6374" i="17"/>
  <c r="D6374" i="17"/>
  <c r="A6375" i="17"/>
  <c r="D6375" i="17"/>
  <c r="A6376" i="17"/>
  <c r="D6376" i="17"/>
  <c r="A6377" i="17"/>
  <c r="D6377" i="17"/>
  <c r="A6378" i="17"/>
  <c r="D6378" i="17"/>
  <c r="A6379" i="17"/>
  <c r="D6379" i="17"/>
  <c r="A6380" i="17"/>
  <c r="D6380" i="17"/>
  <c r="A6381" i="17"/>
  <c r="D6381" i="17"/>
  <c r="A6382" i="17"/>
  <c r="D6382" i="17"/>
  <c r="A6383" i="17"/>
  <c r="D6383" i="17"/>
  <c r="A6384" i="17"/>
  <c r="D6384" i="17"/>
  <c r="A6385" i="17"/>
  <c r="D6385" i="17"/>
  <c r="A6386" i="17"/>
  <c r="D6386" i="17"/>
  <c r="A6387" i="17"/>
  <c r="D6387" i="17"/>
  <c r="A6388" i="17"/>
  <c r="D6388" i="17"/>
  <c r="A6389" i="17"/>
  <c r="D6389" i="17"/>
  <c r="A6390" i="17"/>
  <c r="D6390" i="17"/>
  <c r="A6391" i="17"/>
  <c r="D6391" i="17"/>
  <c r="A6392" i="17"/>
  <c r="D6392" i="17"/>
  <c r="A6393" i="17"/>
  <c r="D6393" i="17"/>
  <c r="A6394" i="17"/>
  <c r="D6394" i="17"/>
  <c r="A6395" i="17"/>
  <c r="D6395" i="17"/>
  <c r="A6396" i="17"/>
  <c r="D6396" i="17"/>
  <c r="A6397" i="17"/>
  <c r="D6397" i="17"/>
  <c r="A6398" i="17"/>
  <c r="D6398" i="17"/>
  <c r="A6399" i="17"/>
  <c r="D6399" i="17"/>
  <c r="A6400" i="17"/>
  <c r="D6400" i="17"/>
  <c r="A6401" i="17"/>
  <c r="D6401" i="17"/>
  <c r="A6402" i="17"/>
  <c r="D6402" i="17"/>
  <c r="A6403" i="17"/>
  <c r="D6403" i="17"/>
  <c r="A6404" i="17"/>
  <c r="D6404" i="17"/>
  <c r="A6405" i="17"/>
  <c r="D6405" i="17"/>
  <c r="A6406" i="17"/>
  <c r="D6406" i="17"/>
  <c r="A6407" i="17"/>
  <c r="D6407" i="17"/>
  <c r="A6408" i="17"/>
  <c r="D6408" i="17"/>
  <c r="A6409" i="17"/>
  <c r="D6409" i="17"/>
  <c r="A6410" i="17"/>
  <c r="D6410" i="17"/>
  <c r="A6411" i="17"/>
  <c r="D6411" i="17"/>
  <c r="A6412" i="17"/>
  <c r="D6412" i="17"/>
  <c r="A6413" i="17"/>
  <c r="D6413" i="17"/>
  <c r="A6414" i="17"/>
  <c r="D6414" i="17"/>
  <c r="A6415" i="17"/>
  <c r="D6415" i="17"/>
  <c r="A6416" i="17"/>
  <c r="D6416" i="17"/>
  <c r="A6417" i="17"/>
  <c r="D6417" i="17"/>
  <c r="A6418" i="17"/>
  <c r="D6418" i="17"/>
  <c r="A6419" i="17"/>
  <c r="D6419" i="17"/>
  <c r="A6420" i="17"/>
  <c r="D6420" i="17"/>
  <c r="A6421" i="17"/>
  <c r="D6421" i="17"/>
  <c r="A6422" i="17"/>
  <c r="D6422" i="17"/>
  <c r="A6423" i="17"/>
  <c r="D6423" i="17"/>
  <c r="A6424" i="17"/>
  <c r="D6424" i="17"/>
  <c r="A6425" i="17"/>
  <c r="D6425" i="17"/>
  <c r="A6426" i="17"/>
  <c r="D6426" i="17"/>
  <c r="A6427" i="17"/>
  <c r="D6427" i="17"/>
  <c r="A6428" i="17"/>
  <c r="D6428" i="17"/>
  <c r="A6429" i="17"/>
  <c r="D6429" i="17"/>
  <c r="A6430" i="17"/>
  <c r="D6430" i="17"/>
  <c r="A6431" i="17"/>
  <c r="D6431" i="17"/>
  <c r="A6432" i="17"/>
  <c r="D6432" i="17"/>
  <c r="A6433" i="17"/>
  <c r="D6433" i="17"/>
  <c r="A6434" i="17"/>
  <c r="D6434" i="17"/>
  <c r="A6435" i="17"/>
  <c r="D6435" i="17"/>
  <c r="A6436" i="17"/>
  <c r="D6436" i="17"/>
  <c r="A6437" i="17"/>
  <c r="D6437" i="17"/>
  <c r="A6438" i="17"/>
  <c r="D6438" i="17"/>
  <c r="A6439" i="17"/>
  <c r="D6439" i="17"/>
  <c r="A6440" i="17"/>
  <c r="D6440" i="17"/>
  <c r="A6441" i="17"/>
  <c r="D6441" i="17"/>
  <c r="A6442" i="17"/>
  <c r="D6442" i="17"/>
  <c r="A6443" i="17"/>
  <c r="D6443" i="17"/>
  <c r="A6444" i="17"/>
  <c r="D6444" i="17"/>
  <c r="A6445" i="17"/>
  <c r="D6445" i="17"/>
  <c r="A6446" i="17"/>
  <c r="D6446" i="17"/>
  <c r="A6447" i="17"/>
  <c r="D6447" i="17"/>
  <c r="A6448" i="17"/>
  <c r="D6448" i="17"/>
  <c r="A6449" i="17"/>
  <c r="D6449" i="17"/>
  <c r="A6450" i="17"/>
  <c r="D6450" i="17"/>
  <c r="A6451" i="17"/>
  <c r="D6451" i="17"/>
  <c r="A6452" i="17"/>
  <c r="D6452" i="17"/>
  <c r="A6453" i="17"/>
  <c r="D6453" i="17"/>
  <c r="A6454" i="17"/>
  <c r="D6454" i="17"/>
  <c r="A6455" i="17"/>
  <c r="D6455" i="17"/>
  <c r="A6456" i="17"/>
  <c r="D6456" i="17"/>
  <c r="A6457" i="17"/>
  <c r="D6457" i="17"/>
  <c r="A6458" i="17"/>
  <c r="D6458" i="17"/>
  <c r="A6459" i="17"/>
  <c r="D6459" i="17"/>
  <c r="A6460" i="17"/>
  <c r="D6460" i="17"/>
  <c r="A6461" i="17"/>
  <c r="D6461" i="17"/>
  <c r="A6462" i="17"/>
  <c r="D6462" i="17"/>
  <c r="A6463" i="17"/>
  <c r="D6463" i="17"/>
  <c r="A6464" i="17"/>
  <c r="D6464" i="17"/>
  <c r="A6465" i="17"/>
  <c r="D6465" i="17"/>
  <c r="A6466" i="17"/>
  <c r="D6466" i="17"/>
  <c r="A6467" i="17"/>
  <c r="D6467" i="17"/>
  <c r="A6468" i="17"/>
  <c r="D6468" i="17"/>
  <c r="A6469" i="17"/>
  <c r="D6469" i="17"/>
  <c r="A6470" i="17"/>
  <c r="D6470" i="17"/>
  <c r="A6471" i="17"/>
  <c r="D6471" i="17"/>
  <c r="A6472" i="17"/>
  <c r="D6472" i="17"/>
  <c r="A6473" i="17"/>
  <c r="D6473" i="17"/>
  <c r="A6474" i="17"/>
  <c r="D6474" i="17"/>
  <c r="A6475" i="17"/>
  <c r="D6475" i="17"/>
  <c r="A6476" i="17"/>
  <c r="D6476" i="17"/>
  <c r="A6477" i="17"/>
  <c r="D6477" i="17"/>
  <c r="A6478" i="17"/>
  <c r="D6478" i="17"/>
  <c r="A6479" i="17"/>
  <c r="D6479" i="17"/>
  <c r="A6480" i="17"/>
  <c r="D6480" i="17"/>
  <c r="A6481" i="17"/>
  <c r="D6481" i="17"/>
  <c r="A6482" i="17"/>
  <c r="D6482" i="17"/>
  <c r="A6483" i="17"/>
  <c r="D6483" i="17"/>
  <c r="A6484" i="17"/>
  <c r="D6484" i="17"/>
  <c r="A6485" i="17"/>
  <c r="D6485" i="17"/>
  <c r="A6486" i="17"/>
  <c r="D6486" i="17"/>
  <c r="A6487" i="17"/>
  <c r="D6487" i="17"/>
  <c r="A6488" i="17"/>
  <c r="D6488" i="17"/>
  <c r="A6489" i="17"/>
  <c r="D6489" i="17"/>
  <c r="A6490" i="17"/>
  <c r="D6490" i="17"/>
  <c r="A6491" i="17"/>
  <c r="D6491" i="17"/>
  <c r="A6492" i="17"/>
  <c r="D6492" i="17"/>
  <c r="A6493" i="17"/>
  <c r="D6493" i="17"/>
  <c r="A6494" i="17"/>
  <c r="D6494" i="17"/>
  <c r="A6495" i="17"/>
  <c r="D6495" i="17"/>
  <c r="A6496" i="17"/>
  <c r="D6496" i="17"/>
  <c r="A6497" i="17"/>
  <c r="D6497" i="17"/>
  <c r="A6498" i="17"/>
  <c r="D6498" i="17"/>
  <c r="A6499" i="17"/>
  <c r="D6499" i="17"/>
  <c r="A6500" i="17"/>
  <c r="D6500" i="17"/>
  <c r="A6501" i="17"/>
  <c r="D6501" i="17"/>
  <c r="A6502" i="17"/>
  <c r="D6502" i="17"/>
  <c r="A6503" i="17"/>
  <c r="D6503" i="17"/>
  <c r="A6504" i="17"/>
  <c r="D6504" i="17"/>
  <c r="A6505" i="17"/>
  <c r="D6505" i="17"/>
  <c r="A6506" i="17"/>
  <c r="D6506" i="17"/>
  <c r="A6507" i="17"/>
  <c r="D6507" i="17"/>
  <c r="A6508" i="17"/>
  <c r="D6508" i="17"/>
  <c r="A6509" i="17"/>
  <c r="D6509" i="17"/>
  <c r="A6510" i="17"/>
  <c r="D6510" i="17"/>
  <c r="A6511" i="17"/>
  <c r="D6511" i="17"/>
  <c r="A6512" i="17"/>
  <c r="D6512" i="17"/>
  <c r="A6513" i="17"/>
  <c r="D6513" i="17"/>
  <c r="A6514" i="17"/>
  <c r="D6514" i="17"/>
  <c r="A6515" i="17"/>
  <c r="D6515" i="17"/>
  <c r="A6516" i="17"/>
  <c r="D6516" i="17"/>
  <c r="A6517" i="17"/>
  <c r="D6517" i="17"/>
  <c r="A6518" i="17"/>
  <c r="D6518" i="17"/>
  <c r="A6519" i="17"/>
  <c r="D6519" i="17"/>
  <c r="A6520" i="17"/>
  <c r="D6520" i="17"/>
  <c r="A6521" i="17"/>
  <c r="D6521" i="17"/>
  <c r="A6522" i="17"/>
  <c r="D6522" i="17"/>
  <c r="A6523" i="17"/>
  <c r="D6523" i="17"/>
  <c r="A6524" i="17"/>
  <c r="D6524" i="17"/>
  <c r="A6525" i="17"/>
  <c r="D6525" i="17"/>
  <c r="A6526" i="17"/>
  <c r="D6526" i="17"/>
  <c r="A6527" i="17"/>
  <c r="D6527" i="17"/>
  <c r="A6528" i="17"/>
  <c r="D6528" i="17"/>
  <c r="A6529" i="17"/>
  <c r="D6529" i="17"/>
  <c r="A6530" i="17"/>
  <c r="D6530" i="17"/>
  <c r="A6531" i="17"/>
  <c r="D6531" i="17"/>
  <c r="A6532" i="17"/>
  <c r="D6532" i="17"/>
  <c r="A6533" i="17"/>
  <c r="D6533" i="17"/>
  <c r="A6534" i="17"/>
  <c r="D6534" i="17"/>
  <c r="A6535" i="17"/>
  <c r="D6535" i="17"/>
  <c r="A6536" i="17"/>
  <c r="D6536" i="17"/>
  <c r="A6537" i="17"/>
  <c r="D6537" i="17"/>
  <c r="A6538" i="17"/>
  <c r="D6538" i="17"/>
  <c r="A6539" i="17"/>
  <c r="D6539" i="17"/>
  <c r="A6540" i="17"/>
  <c r="D6540" i="17"/>
  <c r="A6541" i="17"/>
  <c r="D6541" i="17"/>
  <c r="A6542" i="17"/>
  <c r="D6542" i="17"/>
  <c r="A6543" i="17"/>
  <c r="D6543" i="17"/>
  <c r="A6544" i="17"/>
  <c r="D6544" i="17"/>
  <c r="A6545" i="17"/>
  <c r="D6545" i="17"/>
  <c r="A6546" i="17"/>
  <c r="D6546" i="17"/>
  <c r="A6547" i="17"/>
  <c r="D6547" i="17"/>
  <c r="A6548" i="17"/>
  <c r="D6548" i="17"/>
  <c r="A6549" i="17"/>
  <c r="D6549" i="17"/>
  <c r="A6550" i="17"/>
  <c r="D6550" i="17"/>
  <c r="A6551" i="17"/>
  <c r="D6551" i="17"/>
  <c r="A6552" i="17"/>
  <c r="D6552" i="17"/>
  <c r="A6553" i="17"/>
  <c r="D6553" i="17"/>
  <c r="A6554" i="17"/>
  <c r="D6554" i="17"/>
  <c r="A6555" i="17"/>
  <c r="D6555" i="17"/>
  <c r="A6556" i="17"/>
  <c r="D6556" i="17"/>
  <c r="A6557" i="17"/>
  <c r="D6557" i="17"/>
  <c r="A6558" i="17"/>
  <c r="D6558" i="17"/>
  <c r="A6559" i="17"/>
  <c r="D6559" i="17"/>
  <c r="A6560" i="17"/>
  <c r="D6560" i="17"/>
  <c r="A6561" i="17"/>
  <c r="D6561" i="17"/>
  <c r="A6562" i="17"/>
  <c r="D6562" i="17"/>
  <c r="A6563" i="17"/>
  <c r="D6563" i="17"/>
  <c r="A6564" i="17"/>
  <c r="D6564" i="17"/>
  <c r="A6565" i="17"/>
  <c r="D6565" i="17"/>
  <c r="A6566" i="17"/>
  <c r="D6566" i="17"/>
  <c r="A6567" i="17"/>
  <c r="D6567" i="17"/>
  <c r="A6568" i="17"/>
  <c r="D6568" i="17"/>
  <c r="A6569" i="17"/>
  <c r="D6569" i="17"/>
  <c r="A6570" i="17"/>
  <c r="D6570" i="17"/>
  <c r="A6571" i="17"/>
  <c r="D6571" i="17"/>
  <c r="A6572" i="17"/>
  <c r="D6572" i="17"/>
  <c r="A6573" i="17"/>
  <c r="D6573" i="17"/>
  <c r="A6574" i="17"/>
  <c r="D6574" i="17"/>
  <c r="A6575" i="17"/>
  <c r="D6575" i="17"/>
  <c r="A6576" i="17"/>
  <c r="D6576" i="17"/>
  <c r="A6577" i="17"/>
  <c r="D6577" i="17"/>
  <c r="A6578" i="17"/>
  <c r="D6578" i="17"/>
  <c r="A6579" i="17"/>
  <c r="D6579" i="17"/>
  <c r="A6580" i="17"/>
  <c r="D6580" i="17"/>
  <c r="A6581" i="17"/>
  <c r="D6581" i="17"/>
  <c r="A6582" i="17"/>
  <c r="D6582" i="17"/>
  <c r="A6583" i="17"/>
  <c r="D6583" i="17"/>
  <c r="A6584" i="17"/>
  <c r="D6584" i="17"/>
  <c r="A6585" i="17"/>
  <c r="D6585" i="17"/>
  <c r="A6586" i="17"/>
  <c r="D6586" i="17"/>
  <c r="A6587" i="17"/>
  <c r="D6587" i="17"/>
  <c r="A6588" i="17"/>
  <c r="D6588" i="17"/>
  <c r="A6589" i="17"/>
  <c r="D6589" i="17"/>
  <c r="A6590" i="17"/>
  <c r="D6590" i="17"/>
  <c r="A6591" i="17"/>
  <c r="D6591" i="17"/>
  <c r="A6592" i="17"/>
  <c r="D6592" i="17"/>
  <c r="A6593" i="17"/>
  <c r="D6593" i="17"/>
  <c r="A6594" i="17"/>
  <c r="D6594" i="17"/>
  <c r="A6595" i="17"/>
  <c r="D6595" i="17"/>
  <c r="A6596" i="17"/>
  <c r="D6596" i="17"/>
  <c r="A6597" i="17"/>
  <c r="D6597" i="17"/>
  <c r="A6598" i="17"/>
  <c r="D6598" i="17"/>
  <c r="A6599" i="17"/>
  <c r="D6599" i="17"/>
  <c r="A6600" i="17"/>
  <c r="D6600" i="17"/>
  <c r="A6601" i="17"/>
  <c r="D6601" i="17"/>
  <c r="A6602" i="17"/>
  <c r="D6602" i="17"/>
  <c r="A6603" i="17"/>
  <c r="D6603" i="17"/>
  <c r="A6604" i="17"/>
  <c r="D6604" i="17"/>
  <c r="A6605" i="17"/>
  <c r="D6605" i="17"/>
  <c r="A6606" i="17"/>
  <c r="D6606" i="17"/>
  <c r="A6607" i="17"/>
  <c r="D6607" i="17"/>
  <c r="A6608" i="17"/>
  <c r="D6608" i="17"/>
  <c r="A6609" i="17"/>
  <c r="D6609" i="17"/>
  <c r="A6610" i="17"/>
  <c r="D6610" i="17"/>
  <c r="A6611" i="17"/>
  <c r="D6611" i="17"/>
  <c r="A6612" i="17"/>
  <c r="D6612" i="17"/>
  <c r="A6613" i="17"/>
  <c r="D6613" i="17"/>
  <c r="A6614" i="17"/>
  <c r="D6614" i="17"/>
  <c r="A6615" i="17"/>
  <c r="D6615" i="17"/>
  <c r="A6616" i="17"/>
  <c r="D6616" i="17"/>
  <c r="A6617" i="17"/>
  <c r="D6617" i="17"/>
  <c r="A6618" i="17"/>
  <c r="D6618" i="17"/>
  <c r="A6619" i="17"/>
  <c r="D6619" i="17"/>
  <c r="A6620" i="17"/>
  <c r="D6620" i="17"/>
  <c r="A6621" i="17"/>
  <c r="D6621" i="17"/>
  <c r="A6622" i="17"/>
  <c r="D6622" i="17"/>
  <c r="A6623" i="17"/>
  <c r="D6623" i="17"/>
  <c r="A6624" i="17"/>
  <c r="D6624" i="17"/>
  <c r="A6625" i="17"/>
  <c r="D6625" i="17"/>
  <c r="A6626" i="17"/>
  <c r="D6626" i="17"/>
  <c r="A6627" i="17"/>
  <c r="D6627" i="17"/>
  <c r="A6628" i="17"/>
  <c r="D6628" i="17"/>
  <c r="A6629" i="17"/>
  <c r="D6629" i="17"/>
  <c r="A6630" i="17"/>
  <c r="D6630" i="17"/>
  <c r="A6631" i="17"/>
  <c r="D6631" i="17"/>
  <c r="A6632" i="17"/>
  <c r="D6632" i="17"/>
  <c r="A6633" i="17"/>
  <c r="D6633" i="17"/>
  <c r="A6634" i="17"/>
  <c r="D6634" i="17"/>
  <c r="A6635" i="17"/>
  <c r="D6635" i="17"/>
  <c r="A6636" i="17"/>
  <c r="D6636" i="17"/>
  <c r="A6637" i="17"/>
  <c r="D6637" i="17"/>
  <c r="A6638" i="17"/>
  <c r="D6638" i="17"/>
  <c r="A6639" i="17"/>
  <c r="D6639" i="17"/>
  <c r="A6640" i="17"/>
  <c r="D6640" i="17"/>
  <c r="A6641" i="17"/>
  <c r="D6641" i="17"/>
  <c r="A6642" i="17"/>
  <c r="D6642" i="17"/>
  <c r="A6643" i="17"/>
  <c r="D6643" i="17"/>
  <c r="A6644" i="17"/>
  <c r="D6644" i="17"/>
  <c r="A6645" i="17"/>
  <c r="D6645" i="17"/>
  <c r="A6646" i="17"/>
  <c r="D6646" i="17"/>
  <c r="A6647" i="17"/>
  <c r="D6647" i="17"/>
  <c r="A6648" i="17"/>
  <c r="D6648" i="17"/>
  <c r="A6649" i="17"/>
  <c r="D6649" i="17"/>
  <c r="A6650" i="17"/>
  <c r="D6650" i="17"/>
  <c r="A6651" i="17"/>
  <c r="D6651" i="17"/>
  <c r="A6652" i="17"/>
  <c r="D6652" i="17"/>
  <c r="A6653" i="17"/>
  <c r="D6653" i="17"/>
  <c r="A6654" i="17"/>
  <c r="D6654" i="17"/>
  <c r="A6655" i="17"/>
  <c r="D6655" i="17"/>
  <c r="A6656" i="17"/>
  <c r="D6656" i="17"/>
  <c r="A6657" i="17"/>
  <c r="D6657" i="17"/>
  <c r="A6658" i="17"/>
  <c r="D6658" i="17"/>
  <c r="A6659" i="17"/>
  <c r="D6659" i="17"/>
  <c r="A6660" i="17"/>
  <c r="D6660" i="17"/>
  <c r="A6661" i="17"/>
  <c r="D6661" i="17"/>
  <c r="A6662" i="17"/>
  <c r="D6662" i="17"/>
  <c r="A6663" i="17"/>
  <c r="D6663" i="17"/>
  <c r="A6664" i="17"/>
  <c r="D6664" i="17"/>
  <c r="A6665" i="17"/>
  <c r="D6665" i="17"/>
  <c r="A6666" i="17"/>
  <c r="D6666" i="17"/>
  <c r="A6667" i="17"/>
  <c r="D6667" i="17"/>
  <c r="A6668" i="17"/>
  <c r="D6668" i="17"/>
  <c r="A6669" i="17"/>
  <c r="D6669" i="17"/>
  <c r="A6670" i="17"/>
  <c r="D6670" i="17"/>
  <c r="A6671" i="17"/>
  <c r="D6671" i="17"/>
  <c r="A6672" i="17"/>
  <c r="D6672" i="17"/>
  <c r="A6673" i="17"/>
  <c r="D6673" i="17"/>
  <c r="A6674" i="17"/>
  <c r="D6674" i="17"/>
  <c r="A6675" i="17"/>
  <c r="D6675" i="17"/>
  <c r="A6676" i="17"/>
  <c r="D6676" i="17"/>
  <c r="A6677" i="17"/>
  <c r="D6677" i="17"/>
  <c r="A6678" i="17"/>
  <c r="D6678" i="17"/>
  <c r="A6679" i="17"/>
  <c r="D6679" i="17"/>
  <c r="A6680" i="17"/>
  <c r="D6680" i="17"/>
  <c r="A6681" i="17"/>
  <c r="D6681" i="17"/>
  <c r="A6682" i="17"/>
  <c r="D6682" i="17"/>
  <c r="A6683" i="17"/>
  <c r="D6683" i="17"/>
  <c r="A6684" i="17"/>
  <c r="D6684" i="17"/>
  <c r="A6685" i="17"/>
  <c r="D6685" i="17"/>
  <c r="A6686" i="17"/>
  <c r="D6686" i="17"/>
  <c r="A6687" i="17"/>
  <c r="D6687" i="17"/>
  <c r="A6688" i="17"/>
  <c r="D6688" i="17"/>
  <c r="A6689" i="17"/>
  <c r="D6689" i="17"/>
  <c r="A6690" i="17"/>
  <c r="D6690" i="17"/>
  <c r="A6691" i="17"/>
  <c r="D6691" i="17"/>
  <c r="A6692" i="17"/>
  <c r="D6692" i="17"/>
  <c r="A6693" i="17"/>
  <c r="D6693" i="17"/>
  <c r="A6694" i="17"/>
  <c r="D6694" i="17"/>
  <c r="A6695" i="17"/>
  <c r="D6695" i="17"/>
  <c r="A6696" i="17"/>
  <c r="D6696" i="17"/>
  <c r="A6697" i="17"/>
  <c r="D6697" i="17"/>
  <c r="A6698" i="17"/>
  <c r="D6698" i="17"/>
  <c r="A6699" i="17"/>
  <c r="D6699" i="17"/>
  <c r="A6700" i="17"/>
  <c r="D6700" i="17"/>
  <c r="A6701" i="17"/>
  <c r="D6701" i="17"/>
  <c r="A6702" i="17"/>
  <c r="D6702" i="17"/>
  <c r="A6703" i="17"/>
  <c r="D6703" i="17"/>
  <c r="A6704" i="17"/>
  <c r="D6704" i="17"/>
  <c r="A6705" i="17"/>
  <c r="D6705" i="17"/>
  <c r="A6706" i="17"/>
  <c r="D6706" i="17"/>
  <c r="A6707" i="17"/>
  <c r="D6707" i="17"/>
  <c r="A6708" i="17"/>
  <c r="D6708" i="17"/>
  <c r="A6709" i="17"/>
  <c r="D6709" i="17"/>
  <c r="A6710" i="17"/>
  <c r="D6710" i="17"/>
  <c r="A6711" i="17"/>
  <c r="D6711" i="17"/>
  <c r="A6712" i="17"/>
  <c r="D6712" i="17"/>
  <c r="A6713" i="17"/>
  <c r="D6713" i="17"/>
  <c r="A6714" i="17"/>
  <c r="D6714" i="17"/>
  <c r="A6715" i="17"/>
  <c r="D6715" i="17"/>
  <c r="A6716" i="17"/>
  <c r="D6716" i="17"/>
  <c r="A6717" i="17"/>
  <c r="D6717" i="17"/>
  <c r="A6718" i="17"/>
  <c r="D6718" i="17"/>
  <c r="A6719" i="17"/>
  <c r="D6719" i="17"/>
  <c r="A6720" i="17"/>
  <c r="D6720" i="17"/>
  <c r="A6721" i="17"/>
  <c r="D6721" i="17"/>
  <c r="A6722" i="17"/>
  <c r="D6722" i="17"/>
  <c r="A6723" i="17"/>
  <c r="D6723" i="17"/>
  <c r="A6724" i="17"/>
  <c r="D6724" i="17"/>
  <c r="A6725" i="17"/>
  <c r="D6725" i="17"/>
  <c r="A6726" i="17"/>
  <c r="D6726" i="17"/>
  <c r="A6727" i="17"/>
  <c r="D6727" i="17"/>
  <c r="A6728" i="17"/>
  <c r="D6728" i="17"/>
  <c r="A6729" i="17"/>
  <c r="D6729" i="17"/>
  <c r="A6730" i="17"/>
  <c r="D6730" i="17"/>
  <c r="A6731" i="17"/>
  <c r="D6731" i="17"/>
  <c r="A6732" i="17"/>
  <c r="D6732" i="17"/>
  <c r="A6733" i="17"/>
  <c r="D6733" i="17"/>
  <c r="A6734" i="17"/>
  <c r="D6734" i="17"/>
  <c r="A6735" i="17"/>
  <c r="D6735" i="17"/>
  <c r="A6736" i="17"/>
  <c r="D6736" i="17"/>
  <c r="A6737" i="17"/>
  <c r="D6737" i="17"/>
  <c r="A6738" i="17"/>
  <c r="D6738" i="17"/>
  <c r="A6739" i="17"/>
  <c r="D6739" i="17"/>
  <c r="A6740" i="17"/>
  <c r="D6740" i="17"/>
  <c r="A6741" i="17"/>
  <c r="D6741" i="17"/>
  <c r="A6742" i="17"/>
  <c r="D6742" i="17"/>
  <c r="A6743" i="17"/>
  <c r="D6743" i="17"/>
  <c r="A6744" i="17"/>
  <c r="D6744" i="17"/>
  <c r="A6745" i="17"/>
  <c r="D6745" i="17"/>
  <c r="A6746" i="17"/>
  <c r="D6746" i="17"/>
  <c r="A6747" i="17"/>
  <c r="D6747" i="17"/>
  <c r="A6748" i="17"/>
  <c r="D6748" i="17"/>
  <c r="A6749" i="17"/>
  <c r="D6749" i="17"/>
  <c r="A6750" i="17"/>
  <c r="D6750" i="17"/>
  <c r="A6751" i="17"/>
  <c r="D6751" i="17"/>
  <c r="A6752" i="17"/>
  <c r="D6752" i="17"/>
  <c r="A6753" i="17"/>
  <c r="D6753" i="17"/>
  <c r="A6754" i="17"/>
  <c r="D6754" i="17"/>
  <c r="A6755" i="17"/>
  <c r="D6755" i="17"/>
  <c r="A6756" i="17"/>
  <c r="D6756" i="17"/>
  <c r="A6757" i="17"/>
  <c r="D6757" i="17"/>
  <c r="A6758" i="17"/>
  <c r="D6758" i="17"/>
  <c r="A6759" i="17"/>
  <c r="D6759" i="17"/>
  <c r="A6760" i="17"/>
  <c r="D6760" i="17"/>
  <c r="A6761" i="17"/>
  <c r="D6761" i="17"/>
  <c r="A6762" i="17"/>
  <c r="D6762" i="17"/>
  <c r="A6763" i="17"/>
  <c r="D6763" i="17"/>
  <c r="A6764" i="17"/>
  <c r="D6764" i="17"/>
  <c r="A6765" i="17"/>
  <c r="D6765" i="17"/>
  <c r="A6766" i="17"/>
  <c r="D6766" i="17"/>
  <c r="A6767" i="17"/>
  <c r="D6767" i="17"/>
  <c r="A6768" i="17"/>
  <c r="D6768" i="17"/>
  <c r="A6769" i="17"/>
  <c r="D6769" i="17"/>
  <c r="A6770" i="17"/>
  <c r="D6770" i="17"/>
  <c r="A6771" i="17"/>
  <c r="D6771" i="17"/>
  <c r="A6772" i="17"/>
  <c r="D6772" i="17"/>
  <c r="A6773" i="17"/>
  <c r="D6773" i="17"/>
  <c r="A6774" i="17"/>
  <c r="D6774" i="17"/>
  <c r="A6775" i="17"/>
  <c r="D6775" i="17"/>
  <c r="A6776" i="17"/>
  <c r="D6776" i="17"/>
  <c r="A6777" i="17"/>
  <c r="D6777" i="17"/>
  <c r="A6778" i="17"/>
  <c r="D6778" i="17"/>
  <c r="A6779" i="17"/>
  <c r="D6779" i="17"/>
  <c r="A6780" i="17"/>
  <c r="D6780" i="17"/>
  <c r="A6781" i="17"/>
  <c r="D6781" i="17"/>
  <c r="A6782" i="17"/>
  <c r="D6782" i="17"/>
  <c r="A6783" i="17"/>
  <c r="D6783" i="17"/>
  <c r="A6784" i="17"/>
  <c r="D6784" i="17"/>
  <c r="A6785" i="17"/>
  <c r="D6785" i="17"/>
  <c r="A6786" i="17"/>
  <c r="D6786" i="17"/>
  <c r="A6787" i="17"/>
  <c r="D6787" i="17"/>
  <c r="A6788" i="17"/>
  <c r="D6788" i="17"/>
  <c r="A6789" i="17"/>
  <c r="D6789" i="17"/>
  <c r="A6790" i="17"/>
  <c r="D6790" i="17"/>
  <c r="A6791" i="17"/>
  <c r="D6791" i="17"/>
  <c r="A6792" i="17"/>
  <c r="D6792" i="17"/>
  <c r="A6793" i="17"/>
  <c r="D6793" i="17"/>
  <c r="A6794" i="17"/>
  <c r="D6794" i="17"/>
  <c r="A6795" i="17"/>
  <c r="D6795" i="17"/>
  <c r="A6796" i="17"/>
  <c r="D6796" i="17"/>
  <c r="A6797" i="17"/>
  <c r="D6797" i="17"/>
  <c r="A6798" i="17"/>
  <c r="D6798" i="17"/>
  <c r="A6799" i="17"/>
  <c r="D6799" i="17"/>
  <c r="A6800" i="17"/>
  <c r="D6800" i="17"/>
  <c r="A6801" i="17"/>
  <c r="D6801" i="17"/>
  <c r="A6802" i="17"/>
  <c r="D6802" i="17"/>
  <c r="A6803" i="17"/>
  <c r="D6803" i="17"/>
  <c r="A6804" i="17"/>
  <c r="D6804" i="17"/>
  <c r="A6805" i="17"/>
  <c r="D6805" i="17"/>
  <c r="A6806" i="17"/>
  <c r="D6806" i="17"/>
  <c r="A6807" i="17"/>
  <c r="D6807" i="17"/>
  <c r="A6808" i="17"/>
  <c r="D6808" i="17"/>
  <c r="A6809" i="17"/>
  <c r="D6809" i="17"/>
  <c r="A6810" i="17"/>
  <c r="D6810" i="17"/>
  <c r="A6811" i="17"/>
  <c r="D6811" i="17"/>
  <c r="A6812" i="17"/>
  <c r="D6812" i="17"/>
  <c r="A6813" i="17"/>
  <c r="D6813" i="17"/>
  <c r="A6814" i="17"/>
  <c r="D6814" i="17"/>
  <c r="A6815" i="17"/>
  <c r="D6815" i="17"/>
  <c r="A6816" i="17"/>
  <c r="D6816" i="17"/>
  <c r="A6817" i="17"/>
  <c r="D6817" i="17"/>
  <c r="A6818" i="17"/>
  <c r="D6818" i="17"/>
  <c r="A6819" i="17"/>
  <c r="D6819" i="17"/>
  <c r="A6820" i="17"/>
  <c r="D6820" i="17"/>
  <c r="A6821" i="17"/>
  <c r="D6821" i="17"/>
  <c r="A6822" i="17"/>
  <c r="D6822" i="17"/>
  <c r="A6823" i="17"/>
  <c r="D6823" i="17"/>
  <c r="A6824" i="17"/>
  <c r="D6824" i="17"/>
  <c r="A6825" i="17"/>
  <c r="D6825" i="17"/>
  <c r="A6826" i="17"/>
  <c r="D6826" i="17"/>
  <c r="A6827" i="17"/>
  <c r="D6827" i="17"/>
  <c r="A6828" i="17"/>
  <c r="D6828" i="17"/>
  <c r="A6829" i="17"/>
  <c r="D6829" i="17"/>
  <c r="A6830" i="17"/>
  <c r="D6830" i="17"/>
  <c r="A6831" i="17"/>
  <c r="D6831" i="17"/>
  <c r="A6832" i="17"/>
  <c r="D6832" i="17"/>
  <c r="A6833" i="17"/>
  <c r="D6833" i="17"/>
  <c r="A6834" i="17"/>
  <c r="D6834" i="17"/>
  <c r="A6835" i="17"/>
  <c r="D6835" i="17"/>
  <c r="A6836" i="17"/>
  <c r="D6836" i="17"/>
  <c r="A6837" i="17"/>
  <c r="D6837" i="17"/>
  <c r="A6838" i="17"/>
  <c r="D6838" i="17"/>
  <c r="A6839" i="17"/>
  <c r="D6839" i="17"/>
  <c r="A6840" i="17"/>
  <c r="D6840" i="17"/>
  <c r="A6841" i="17"/>
  <c r="D6841" i="17"/>
  <c r="A6842" i="17"/>
  <c r="D6842" i="17"/>
  <c r="A6843" i="17"/>
  <c r="D6843" i="17"/>
  <c r="A6844" i="17"/>
  <c r="D6844" i="17"/>
  <c r="A6845" i="17"/>
  <c r="D6845" i="17"/>
  <c r="A6846" i="17"/>
  <c r="D6846" i="17"/>
  <c r="A6847" i="17"/>
  <c r="D6847" i="17"/>
  <c r="A6848" i="17"/>
  <c r="D6848" i="17"/>
  <c r="A6849" i="17"/>
  <c r="D6849" i="17"/>
  <c r="A6850" i="17"/>
  <c r="D6850" i="17"/>
  <c r="A6851" i="17"/>
  <c r="D6851" i="17"/>
  <c r="A6852" i="17"/>
  <c r="D6852" i="17"/>
  <c r="A6853" i="17"/>
  <c r="D6853" i="17"/>
  <c r="A6854" i="17"/>
  <c r="D6854" i="17"/>
  <c r="A6855" i="17"/>
  <c r="D6855" i="17"/>
  <c r="A6856" i="17"/>
  <c r="D6856" i="17"/>
  <c r="A6857" i="17"/>
  <c r="D6857" i="17"/>
  <c r="A6858" i="17"/>
  <c r="D6858" i="17"/>
  <c r="A6859" i="17"/>
  <c r="D6859" i="17"/>
  <c r="A6860" i="17"/>
  <c r="D6860" i="17"/>
  <c r="A6861" i="17"/>
  <c r="D6861" i="17"/>
  <c r="A6862" i="17"/>
  <c r="D6862" i="17"/>
  <c r="A6863" i="17"/>
  <c r="D6863" i="17"/>
  <c r="A6864" i="17"/>
  <c r="D6864" i="17"/>
  <c r="A6865" i="17"/>
  <c r="D6865" i="17"/>
  <c r="A6866" i="17"/>
  <c r="D6866" i="17"/>
  <c r="A6867" i="17"/>
  <c r="D6867" i="17"/>
  <c r="A6868" i="17"/>
  <c r="D6868" i="17"/>
  <c r="A6869" i="17"/>
  <c r="D6869" i="17"/>
  <c r="A6870" i="17"/>
  <c r="D6870" i="17"/>
  <c r="A6871" i="17"/>
  <c r="D6871" i="17"/>
  <c r="A6872" i="17"/>
  <c r="D6872" i="17"/>
  <c r="A6873" i="17"/>
  <c r="D6873" i="17"/>
  <c r="A6874" i="17"/>
  <c r="D6874" i="17"/>
  <c r="A6875" i="17"/>
  <c r="D6875" i="17"/>
  <c r="A6876" i="17"/>
  <c r="D6876" i="17"/>
  <c r="A6877" i="17"/>
  <c r="D6877" i="17"/>
  <c r="A6878" i="17"/>
  <c r="D6878" i="17"/>
  <c r="A6879" i="17"/>
  <c r="D6879" i="17"/>
  <c r="A6880" i="17"/>
  <c r="D6880" i="17"/>
  <c r="A6881" i="17"/>
  <c r="D6881" i="17"/>
  <c r="A6882" i="17"/>
  <c r="D6882" i="17"/>
  <c r="A6883" i="17"/>
  <c r="D6883" i="17"/>
  <c r="A6884" i="17"/>
  <c r="D6884" i="17"/>
  <c r="A6885" i="17"/>
  <c r="D6885" i="17"/>
  <c r="A6886" i="17"/>
  <c r="D6886" i="17"/>
  <c r="A6887" i="17"/>
  <c r="D6887" i="17"/>
  <c r="A6888" i="17"/>
  <c r="D6888" i="17"/>
  <c r="A6889" i="17"/>
  <c r="D6889" i="17"/>
  <c r="A6890" i="17"/>
  <c r="D6890" i="17"/>
  <c r="A6891" i="17"/>
  <c r="D6891" i="17"/>
  <c r="A6892" i="17"/>
  <c r="D6892" i="17"/>
  <c r="A6893" i="17"/>
  <c r="D6893" i="17"/>
  <c r="A6894" i="17"/>
  <c r="D6894" i="17"/>
  <c r="A6895" i="17"/>
  <c r="D6895" i="17"/>
  <c r="A6896" i="17"/>
  <c r="D6896" i="17"/>
  <c r="A6897" i="17"/>
  <c r="D6897" i="17"/>
  <c r="A6898" i="17"/>
  <c r="D6898" i="17"/>
  <c r="A6899" i="17"/>
  <c r="D6899" i="17"/>
  <c r="A6900" i="17"/>
  <c r="D6900" i="17"/>
  <c r="A6901" i="17"/>
  <c r="D6901" i="17"/>
  <c r="A6902" i="17"/>
  <c r="D6902" i="17"/>
  <c r="A6903" i="17"/>
  <c r="D6903" i="17"/>
  <c r="A6904" i="17"/>
  <c r="D6904" i="17"/>
  <c r="A6905" i="17"/>
  <c r="D6905" i="17"/>
  <c r="A6906" i="17"/>
  <c r="D6906" i="17"/>
  <c r="A6907" i="17"/>
  <c r="D6907" i="17"/>
  <c r="A6908" i="17"/>
  <c r="D6908" i="17"/>
  <c r="A6909" i="17"/>
  <c r="D6909" i="17"/>
  <c r="A6910" i="17"/>
  <c r="D6910" i="17"/>
  <c r="A6911" i="17"/>
  <c r="D6911" i="17"/>
  <c r="A6912" i="17"/>
  <c r="D6912" i="17"/>
  <c r="A6913" i="17"/>
  <c r="D6913" i="17"/>
  <c r="A6914" i="17"/>
  <c r="D6914" i="17"/>
  <c r="A6915" i="17"/>
  <c r="D6915" i="17"/>
  <c r="A6916" i="17"/>
  <c r="D6916" i="17"/>
  <c r="A6917" i="17"/>
  <c r="D6917" i="17"/>
  <c r="A6918" i="17"/>
  <c r="D6918" i="17"/>
  <c r="A6919" i="17"/>
  <c r="D6919" i="17"/>
  <c r="A6920" i="17"/>
  <c r="D6920" i="17"/>
  <c r="A6921" i="17"/>
  <c r="D6921" i="17"/>
  <c r="A6922" i="17"/>
  <c r="D6922" i="17"/>
  <c r="A6923" i="17"/>
  <c r="D6923" i="17"/>
  <c r="A6924" i="17"/>
  <c r="D6924" i="17"/>
  <c r="A6925" i="17"/>
  <c r="D6925" i="17"/>
  <c r="A6926" i="17"/>
  <c r="D6926" i="17"/>
  <c r="A6927" i="17"/>
  <c r="D6927" i="17"/>
  <c r="A6928" i="17"/>
  <c r="D6928" i="17"/>
  <c r="A6929" i="17"/>
  <c r="D6929" i="17"/>
  <c r="A6930" i="17"/>
  <c r="D6930" i="17"/>
  <c r="A6931" i="17"/>
  <c r="D6931" i="17"/>
  <c r="A6932" i="17"/>
  <c r="D6932" i="17"/>
  <c r="A6933" i="17"/>
  <c r="D6933" i="17"/>
  <c r="A6934" i="17"/>
  <c r="D6934" i="17"/>
  <c r="A6935" i="17"/>
  <c r="D6935" i="17"/>
  <c r="A6936" i="17"/>
  <c r="D6936" i="17"/>
  <c r="A6937" i="17"/>
  <c r="D6937" i="17"/>
  <c r="A6938" i="17"/>
  <c r="D6938" i="17"/>
  <c r="A6939" i="17"/>
  <c r="D6939" i="17"/>
  <c r="A6940" i="17"/>
  <c r="D6940" i="17"/>
  <c r="A6941" i="17"/>
  <c r="D6941" i="17"/>
  <c r="A6942" i="17"/>
  <c r="D6942" i="17"/>
  <c r="A6943" i="17"/>
  <c r="D6943" i="17"/>
  <c r="A6944" i="17"/>
  <c r="D6944" i="17"/>
  <c r="A6945" i="17"/>
  <c r="D6945" i="17"/>
  <c r="A6946" i="17"/>
  <c r="D6946" i="17"/>
  <c r="A6947" i="17"/>
  <c r="D6947" i="17"/>
  <c r="A6948" i="17"/>
  <c r="D6948" i="17"/>
  <c r="A6949" i="17"/>
  <c r="D6949" i="17"/>
  <c r="A6950" i="17"/>
  <c r="D6950" i="17"/>
  <c r="A6951" i="17"/>
  <c r="D6951" i="17"/>
  <c r="A6952" i="17"/>
  <c r="D6952" i="17"/>
  <c r="A6953" i="17"/>
  <c r="D6953" i="17"/>
  <c r="A6954" i="17"/>
  <c r="D6954" i="17"/>
  <c r="A6955" i="17"/>
  <c r="D6955" i="17"/>
  <c r="A6956" i="17"/>
  <c r="D6956" i="17"/>
  <c r="A6957" i="17"/>
  <c r="D6957" i="17"/>
  <c r="A6958" i="17"/>
  <c r="D6958" i="17"/>
  <c r="A6959" i="17"/>
  <c r="D6959" i="17"/>
  <c r="A6960" i="17"/>
  <c r="D6960" i="17"/>
  <c r="A6961" i="17"/>
  <c r="D6961" i="17"/>
  <c r="A6962" i="17"/>
  <c r="D6962" i="17"/>
  <c r="A6963" i="17"/>
  <c r="D6963" i="17"/>
  <c r="A6964" i="17"/>
  <c r="D6964" i="17"/>
  <c r="A6965" i="17"/>
  <c r="D6965" i="17"/>
  <c r="A6966" i="17"/>
  <c r="D6966" i="17"/>
  <c r="A6967" i="17"/>
  <c r="D6967" i="17"/>
  <c r="A6968" i="17"/>
  <c r="D6968" i="17"/>
  <c r="A6969" i="17"/>
  <c r="D6969" i="17"/>
  <c r="A6970" i="17"/>
  <c r="D6970" i="17"/>
  <c r="A6971" i="17"/>
  <c r="D6971" i="17"/>
  <c r="A6972" i="17"/>
  <c r="D6972" i="17"/>
  <c r="A6973" i="17"/>
  <c r="D6973" i="17"/>
  <c r="A6974" i="17"/>
  <c r="D6974" i="17"/>
  <c r="A6975" i="17"/>
  <c r="D6975" i="17"/>
  <c r="A6976" i="17"/>
  <c r="D6976" i="17"/>
  <c r="A6977" i="17"/>
  <c r="D6977" i="17"/>
  <c r="A6978" i="17"/>
  <c r="D6978" i="17"/>
  <c r="A6979" i="17"/>
  <c r="D6979" i="17"/>
  <c r="A6980" i="17"/>
  <c r="D6980" i="17"/>
  <c r="A6981" i="17"/>
  <c r="D6981" i="17"/>
  <c r="A6982" i="17"/>
  <c r="D6982" i="17"/>
  <c r="A6983" i="17"/>
  <c r="D6983" i="17"/>
  <c r="A6984" i="17"/>
  <c r="D6984" i="17"/>
  <c r="A6985" i="17"/>
  <c r="D6985" i="17"/>
  <c r="A6986" i="17"/>
  <c r="D6986" i="17"/>
  <c r="A6987" i="17"/>
  <c r="D6987" i="17"/>
  <c r="A6988" i="17"/>
  <c r="D6988" i="17"/>
  <c r="A6989" i="17"/>
  <c r="D6989" i="17"/>
  <c r="A6990" i="17"/>
  <c r="D6990" i="17"/>
  <c r="A6991" i="17"/>
  <c r="D6991" i="17"/>
  <c r="A6992" i="17"/>
  <c r="D6992" i="17"/>
  <c r="A6993" i="17"/>
  <c r="D6993" i="17"/>
  <c r="A6994" i="17"/>
  <c r="D6994" i="17"/>
  <c r="A6995" i="17"/>
  <c r="D6995" i="17"/>
  <c r="A6996" i="17"/>
  <c r="D6996" i="17"/>
  <c r="A6997" i="17"/>
  <c r="D6997" i="17"/>
  <c r="A6998" i="17"/>
  <c r="D6998" i="17"/>
  <c r="A6999" i="17"/>
  <c r="D6999" i="17"/>
  <c r="A7000" i="17"/>
  <c r="D7000" i="17"/>
  <c r="A7001" i="17"/>
  <c r="D7001" i="17"/>
  <c r="A7002" i="17"/>
  <c r="D7002" i="17"/>
  <c r="A7003" i="17"/>
  <c r="D7003" i="17"/>
  <c r="A7004" i="17"/>
  <c r="D7004" i="17"/>
  <c r="A7005" i="17"/>
  <c r="D7005" i="17"/>
  <c r="A7006" i="17"/>
  <c r="D7006" i="17"/>
  <c r="A7007" i="17"/>
  <c r="D7007" i="17"/>
  <c r="A7008" i="17"/>
  <c r="D7008" i="17"/>
  <c r="A7009" i="17"/>
  <c r="D7009" i="17"/>
  <c r="A7010" i="17"/>
  <c r="D7010" i="17"/>
  <c r="A7011" i="17"/>
  <c r="D7011" i="17"/>
  <c r="A7012" i="17"/>
  <c r="D7012" i="17"/>
  <c r="A7013" i="17"/>
  <c r="D7013" i="17"/>
  <c r="A7014" i="17"/>
  <c r="D7014" i="17"/>
  <c r="A7015" i="17"/>
  <c r="D7015" i="17"/>
  <c r="A7016" i="17"/>
  <c r="D7016" i="17"/>
  <c r="A7017" i="17"/>
  <c r="D7017" i="17"/>
  <c r="A7018" i="17"/>
  <c r="D7018" i="17"/>
  <c r="A7019" i="17"/>
  <c r="D7019" i="17"/>
  <c r="A7020" i="17"/>
  <c r="D7020" i="17"/>
  <c r="A7021" i="17"/>
  <c r="D7021" i="17"/>
  <c r="A7022" i="17"/>
  <c r="D7022" i="17"/>
  <c r="A7023" i="17"/>
  <c r="D7023" i="17"/>
  <c r="A7024" i="17"/>
  <c r="D7024" i="17"/>
  <c r="A7025" i="17"/>
  <c r="D7025" i="17"/>
  <c r="A7026" i="17"/>
  <c r="D7026" i="17"/>
  <c r="A7027" i="17"/>
  <c r="D7027" i="17"/>
  <c r="A7028" i="17"/>
  <c r="D7028" i="17"/>
  <c r="A7029" i="17"/>
  <c r="D7029" i="17"/>
  <c r="A7030" i="17"/>
  <c r="D7030" i="17"/>
  <c r="A7031" i="17"/>
  <c r="D7031" i="17"/>
  <c r="A7032" i="17"/>
  <c r="D7032" i="17"/>
  <c r="A7033" i="17"/>
  <c r="D7033" i="17"/>
  <c r="A7034" i="17"/>
  <c r="D7034" i="17"/>
  <c r="A7035" i="17"/>
  <c r="D7035" i="17"/>
  <c r="A7036" i="17"/>
  <c r="D7036" i="17"/>
  <c r="A7037" i="17"/>
  <c r="D7037" i="17"/>
  <c r="A7038" i="17"/>
  <c r="D7038" i="17"/>
  <c r="A7039" i="17"/>
  <c r="D7039" i="17"/>
  <c r="A7040" i="17"/>
  <c r="D7040" i="17"/>
  <c r="A7041" i="17"/>
  <c r="D7041" i="17"/>
  <c r="A7042" i="17"/>
  <c r="D7042" i="17"/>
  <c r="A7043" i="17"/>
  <c r="D7043" i="17"/>
  <c r="A7044" i="17"/>
  <c r="D7044" i="17"/>
  <c r="A7045" i="17"/>
  <c r="D7045" i="17"/>
  <c r="A7046" i="17"/>
  <c r="D7046" i="17"/>
  <c r="A7047" i="17"/>
  <c r="D7047" i="17"/>
  <c r="A7048" i="17"/>
  <c r="D7048" i="17"/>
  <c r="A7049" i="17"/>
  <c r="D7049" i="17"/>
  <c r="A7050" i="17"/>
  <c r="D7050" i="17"/>
  <c r="A7051" i="17"/>
  <c r="D7051" i="17"/>
  <c r="A7052" i="17"/>
  <c r="D7052" i="17"/>
  <c r="A7053" i="17"/>
  <c r="D7053" i="17"/>
  <c r="A7054" i="17"/>
  <c r="D7054" i="17"/>
  <c r="A7055" i="17"/>
  <c r="D7055" i="17"/>
  <c r="A7056" i="17"/>
  <c r="D7056" i="17"/>
  <c r="A7057" i="17"/>
  <c r="D7057" i="17"/>
  <c r="A7058" i="17"/>
  <c r="D7058" i="17"/>
  <c r="A7059" i="17"/>
  <c r="D7059" i="17"/>
  <c r="A7060" i="17"/>
  <c r="D7060" i="17"/>
  <c r="A7061" i="17"/>
  <c r="D7061" i="17"/>
  <c r="A7062" i="17"/>
  <c r="D7062" i="17"/>
  <c r="A7063" i="17"/>
  <c r="D7063" i="17"/>
  <c r="A7064" i="17"/>
  <c r="D7064" i="17"/>
  <c r="A7065" i="17"/>
  <c r="D7065" i="17"/>
  <c r="A7066" i="17"/>
  <c r="D7066" i="17"/>
  <c r="A7067" i="17"/>
  <c r="D7067" i="17"/>
  <c r="A7068" i="17"/>
  <c r="D7068" i="17"/>
  <c r="A7069" i="17"/>
  <c r="D7069" i="17"/>
  <c r="A7070" i="17"/>
  <c r="D7070" i="17"/>
  <c r="A7071" i="17"/>
  <c r="D7071" i="17"/>
  <c r="A7072" i="17"/>
  <c r="D7072" i="17"/>
  <c r="A7073" i="17"/>
  <c r="D7073" i="17"/>
  <c r="A7074" i="17"/>
  <c r="D7074" i="17"/>
  <c r="A7075" i="17"/>
  <c r="D7075" i="17"/>
  <c r="A7076" i="17"/>
  <c r="D7076" i="17"/>
  <c r="A7077" i="17"/>
  <c r="D7077" i="17"/>
  <c r="A7078" i="17"/>
  <c r="D7078" i="17"/>
  <c r="A7079" i="17"/>
  <c r="D7079" i="17"/>
  <c r="A7080" i="17"/>
  <c r="D7080" i="17"/>
  <c r="A7081" i="17"/>
  <c r="D7081" i="17"/>
  <c r="A7082" i="17"/>
  <c r="D7082" i="17"/>
  <c r="A7083" i="17"/>
  <c r="D7083" i="17"/>
  <c r="A7084" i="17"/>
  <c r="D7084" i="17"/>
  <c r="A7085" i="17"/>
  <c r="D7085" i="17"/>
  <c r="A7086" i="17"/>
  <c r="D7086" i="17"/>
  <c r="A7087" i="17"/>
  <c r="D7087" i="17"/>
  <c r="A7088" i="17"/>
  <c r="D7088" i="17"/>
  <c r="A7089" i="17"/>
  <c r="D7089" i="17"/>
  <c r="A7090" i="17"/>
  <c r="D7090" i="17"/>
  <c r="A7091" i="17"/>
  <c r="D7091" i="17"/>
  <c r="A7092" i="17"/>
  <c r="D7092" i="17"/>
  <c r="A7093" i="17"/>
  <c r="D7093" i="17"/>
  <c r="A7094" i="17"/>
  <c r="D7094" i="17"/>
  <c r="A7095" i="17"/>
  <c r="D7095" i="17"/>
  <c r="A7096" i="17"/>
  <c r="D7096" i="17"/>
  <c r="A7097" i="17"/>
  <c r="D7097" i="17"/>
  <c r="A7098" i="17"/>
  <c r="D7098" i="17"/>
  <c r="A7099" i="17"/>
  <c r="D7099" i="17"/>
  <c r="A7100" i="17"/>
  <c r="D7100" i="17"/>
  <c r="A7101" i="17"/>
  <c r="D7101" i="17"/>
  <c r="A7102" i="17"/>
  <c r="D7102" i="17"/>
  <c r="A7103" i="17"/>
  <c r="D7103" i="17"/>
  <c r="A7104" i="17"/>
  <c r="D7104" i="17"/>
  <c r="A7105" i="17"/>
  <c r="D7105" i="17"/>
  <c r="A7106" i="17"/>
  <c r="D7106" i="17"/>
  <c r="A7107" i="17"/>
  <c r="D7107" i="17"/>
  <c r="A7108" i="17"/>
  <c r="D7108" i="17"/>
  <c r="A7109" i="17"/>
  <c r="D7109" i="17"/>
  <c r="A7110" i="17"/>
  <c r="D7110" i="17"/>
  <c r="A7111" i="17"/>
  <c r="D7111" i="17"/>
  <c r="A7112" i="17"/>
  <c r="D7112" i="17"/>
  <c r="A7113" i="17"/>
  <c r="D7113" i="17"/>
  <c r="A7114" i="17"/>
  <c r="D7114" i="17"/>
  <c r="A7115" i="17"/>
  <c r="D7115" i="17"/>
  <c r="A7116" i="17"/>
  <c r="D7116" i="17"/>
  <c r="A7117" i="17"/>
  <c r="D7117" i="17"/>
  <c r="A7118" i="17"/>
  <c r="D7118" i="17"/>
  <c r="A7119" i="17"/>
  <c r="D7119" i="17"/>
  <c r="A7120" i="17"/>
  <c r="D7120" i="17"/>
  <c r="A7121" i="17"/>
  <c r="D7121" i="17"/>
  <c r="A7122" i="17"/>
  <c r="D7122" i="17"/>
  <c r="A7123" i="17"/>
  <c r="D7123" i="17"/>
  <c r="A7124" i="17"/>
  <c r="D7124" i="17"/>
  <c r="A7125" i="17"/>
  <c r="D7125" i="17"/>
  <c r="A7126" i="17"/>
  <c r="D7126" i="17"/>
  <c r="A7127" i="17"/>
  <c r="D7127" i="17"/>
  <c r="A7128" i="17"/>
  <c r="D7128" i="17"/>
  <c r="A7129" i="17"/>
  <c r="D7129" i="17"/>
  <c r="A7130" i="17"/>
  <c r="D7130" i="17"/>
  <c r="A7131" i="17"/>
  <c r="D7131" i="17"/>
  <c r="A7132" i="17"/>
  <c r="D7132" i="17"/>
  <c r="A7133" i="17"/>
  <c r="D7133" i="17"/>
  <c r="A7134" i="17"/>
  <c r="D7134" i="17"/>
  <c r="A7135" i="17"/>
  <c r="D7135" i="17"/>
  <c r="A7136" i="17"/>
  <c r="D7136" i="17"/>
  <c r="A7137" i="17"/>
  <c r="D7137" i="17"/>
  <c r="A7138" i="17"/>
  <c r="D7138" i="17"/>
  <c r="A7139" i="17"/>
  <c r="D7139" i="17"/>
  <c r="A7140" i="17"/>
  <c r="D7140" i="17"/>
  <c r="A7141" i="17"/>
  <c r="D7141" i="17"/>
  <c r="A7142" i="17"/>
  <c r="D7142" i="17"/>
  <c r="A7143" i="17"/>
  <c r="D7143" i="17"/>
  <c r="A7144" i="17"/>
  <c r="D7144" i="17"/>
  <c r="A7145" i="17"/>
  <c r="D7145" i="17"/>
  <c r="A7146" i="17"/>
  <c r="D7146" i="17"/>
  <c r="A7147" i="17"/>
  <c r="D7147" i="17"/>
  <c r="A7148" i="17"/>
  <c r="D7148" i="17"/>
  <c r="A7149" i="17"/>
  <c r="D7149" i="17"/>
  <c r="A7150" i="17"/>
  <c r="D7150" i="17"/>
  <c r="A7151" i="17"/>
  <c r="D7151" i="17"/>
  <c r="A7152" i="17"/>
  <c r="D7152" i="17"/>
  <c r="A7153" i="17"/>
  <c r="D7153" i="17"/>
  <c r="A7154" i="17"/>
  <c r="D7154" i="17"/>
  <c r="A7155" i="17"/>
  <c r="D7155" i="17"/>
  <c r="A7156" i="17"/>
  <c r="D7156" i="17"/>
  <c r="A7157" i="17"/>
  <c r="D7157" i="17"/>
  <c r="A7158" i="17"/>
  <c r="D7158" i="17"/>
  <c r="A7159" i="17"/>
  <c r="D7159" i="17"/>
  <c r="A7160" i="17"/>
  <c r="D7160" i="17"/>
  <c r="A7161" i="17"/>
  <c r="D7161" i="17"/>
  <c r="A7162" i="17"/>
  <c r="D7162" i="17"/>
  <c r="A7163" i="17"/>
  <c r="D7163" i="17"/>
  <c r="A7164" i="17"/>
  <c r="D7164" i="17"/>
  <c r="A7165" i="17"/>
  <c r="D7165" i="17"/>
  <c r="A7166" i="17"/>
  <c r="D7166" i="17"/>
  <c r="A7167" i="17"/>
  <c r="D7167" i="17"/>
  <c r="A7168" i="17"/>
  <c r="D7168" i="17"/>
  <c r="A7169" i="17"/>
  <c r="D7169" i="17"/>
  <c r="A7170" i="17"/>
  <c r="D7170" i="17"/>
  <c r="A7171" i="17"/>
  <c r="D7171" i="17"/>
  <c r="A7172" i="17"/>
  <c r="D7172" i="17"/>
  <c r="A7173" i="17"/>
  <c r="D7173" i="17"/>
  <c r="A7174" i="17"/>
  <c r="D7174" i="17"/>
  <c r="A7175" i="17"/>
  <c r="D7175" i="17"/>
  <c r="A7176" i="17"/>
  <c r="D7176" i="17"/>
  <c r="A7177" i="17"/>
  <c r="D7177" i="17"/>
  <c r="A7178" i="17"/>
  <c r="D7178" i="17"/>
  <c r="A7179" i="17"/>
  <c r="D7179" i="17"/>
  <c r="A7180" i="17"/>
  <c r="D7180" i="17"/>
  <c r="A7181" i="17"/>
  <c r="D7181" i="17"/>
  <c r="A7182" i="17"/>
  <c r="D7182" i="17"/>
  <c r="A7183" i="17"/>
  <c r="D7183" i="17"/>
  <c r="A7184" i="17"/>
  <c r="D7184" i="17"/>
  <c r="A7185" i="17"/>
  <c r="D7185" i="17"/>
  <c r="A7186" i="17"/>
  <c r="D7186" i="17"/>
  <c r="A7187" i="17"/>
  <c r="D7187" i="17"/>
  <c r="A7188" i="17"/>
  <c r="D7188" i="17"/>
  <c r="A7189" i="17"/>
  <c r="D7189" i="17"/>
  <c r="A7190" i="17"/>
  <c r="D7190" i="17"/>
  <c r="A7191" i="17"/>
  <c r="D7191" i="17"/>
  <c r="A7192" i="17"/>
  <c r="D7192" i="17"/>
  <c r="A7193" i="17"/>
  <c r="D7193" i="17"/>
  <c r="A7194" i="17"/>
  <c r="D7194" i="17"/>
  <c r="A7195" i="17"/>
  <c r="D7195" i="17"/>
  <c r="A7196" i="17"/>
  <c r="D7196" i="17"/>
  <c r="A7197" i="17"/>
  <c r="D7197" i="17"/>
  <c r="A7198" i="17"/>
  <c r="D7198" i="17"/>
  <c r="A7199" i="17"/>
  <c r="D7199" i="17"/>
  <c r="A7200" i="17"/>
  <c r="D7200" i="17"/>
  <c r="A7201" i="17"/>
  <c r="D7201" i="17"/>
  <c r="A7202" i="17"/>
  <c r="D7202" i="17"/>
  <c r="A7203" i="17"/>
  <c r="D7203" i="17"/>
  <c r="A7204" i="17"/>
  <c r="D7204" i="17"/>
  <c r="A7205" i="17"/>
  <c r="D7205" i="17"/>
  <c r="A7206" i="17"/>
  <c r="D7206" i="17"/>
  <c r="A7207" i="17"/>
  <c r="D7207" i="17"/>
  <c r="A7208" i="17"/>
  <c r="D7208" i="17"/>
  <c r="A7209" i="17"/>
  <c r="D7209" i="17"/>
  <c r="A7210" i="17"/>
  <c r="D7210" i="17"/>
  <c r="A7211" i="17"/>
  <c r="D7211" i="17"/>
  <c r="A7212" i="17"/>
  <c r="D7212" i="17"/>
  <c r="A7213" i="17"/>
  <c r="D7213" i="17"/>
  <c r="A7214" i="17"/>
  <c r="D7214" i="17"/>
  <c r="A7215" i="17"/>
  <c r="D7215" i="17"/>
  <c r="A7216" i="17"/>
  <c r="D7216" i="17"/>
  <c r="A7217" i="17"/>
  <c r="D7217" i="17"/>
  <c r="A7218" i="17"/>
  <c r="D7218" i="17"/>
  <c r="A7219" i="17"/>
  <c r="D7219" i="17"/>
  <c r="A7220" i="17"/>
  <c r="D7220" i="17"/>
  <c r="A7221" i="17"/>
  <c r="D7221" i="17"/>
  <c r="A7222" i="17"/>
  <c r="D7222" i="17"/>
  <c r="A7223" i="17"/>
  <c r="D7223" i="17"/>
  <c r="A7224" i="17"/>
  <c r="D7224" i="17"/>
  <c r="A7225" i="17"/>
  <c r="D7225" i="17"/>
  <c r="A7226" i="17"/>
  <c r="D7226" i="17"/>
  <c r="A7227" i="17"/>
  <c r="D7227" i="17"/>
  <c r="A7228" i="17"/>
  <c r="D7228" i="17"/>
  <c r="A7229" i="17"/>
  <c r="D7229" i="17"/>
  <c r="A7230" i="17"/>
  <c r="D7230" i="17"/>
  <c r="A7231" i="17"/>
  <c r="D7231" i="17"/>
  <c r="A7232" i="17"/>
  <c r="D7232" i="17"/>
  <c r="A7233" i="17"/>
  <c r="D7233" i="17"/>
  <c r="A7234" i="17"/>
  <c r="D7234" i="17"/>
  <c r="A7235" i="17"/>
  <c r="D7235" i="17"/>
  <c r="A7236" i="17"/>
  <c r="D7236" i="17"/>
  <c r="A7237" i="17"/>
  <c r="D7237" i="17"/>
  <c r="A7238" i="17"/>
  <c r="D7238" i="17"/>
  <c r="A7239" i="17"/>
  <c r="D7239" i="17"/>
  <c r="A7240" i="17"/>
  <c r="D7240" i="17"/>
  <c r="A7241" i="17"/>
  <c r="D7241" i="17"/>
  <c r="A7242" i="17"/>
  <c r="D7242" i="17"/>
  <c r="A7243" i="17"/>
  <c r="D7243" i="17"/>
  <c r="A7244" i="17"/>
  <c r="D7244" i="17"/>
  <c r="A7245" i="17"/>
  <c r="D7245" i="17"/>
  <c r="A7246" i="17"/>
  <c r="D7246" i="17"/>
  <c r="A7247" i="17"/>
  <c r="D7247" i="17"/>
  <c r="A7248" i="17"/>
  <c r="D7248" i="17"/>
  <c r="A7249" i="17"/>
  <c r="D7249" i="17"/>
  <c r="A7250" i="17"/>
  <c r="D7250" i="17"/>
  <c r="A7251" i="17"/>
  <c r="D7251" i="17"/>
  <c r="A7252" i="17"/>
  <c r="D7252" i="17"/>
  <c r="A7253" i="17"/>
  <c r="D7253" i="17"/>
  <c r="A7254" i="17"/>
  <c r="D7254" i="17"/>
  <c r="A7255" i="17"/>
  <c r="D7255" i="17"/>
  <c r="A7256" i="17"/>
  <c r="D7256" i="17"/>
  <c r="A7257" i="17"/>
  <c r="D7257" i="17"/>
  <c r="A7258" i="17"/>
  <c r="D7258" i="17"/>
  <c r="A7259" i="17"/>
  <c r="D7259" i="17"/>
  <c r="A7260" i="17"/>
  <c r="D7260" i="17"/>
  <c r="A7261" i="17"/>
  <c r="D7261" i="17"/>
  <c r="A7262" i="17"/>
  <c r="D7262" i="17"/>
  <c r="A7263" i="17"/>
  <c r="D7263" i="17"/>
  <c r="A7264" i="17"/>
  <c r="D7264" i="17"/>
  <c r="A7265" i="17"/>
  <c r="D7265" i="17"/>
  <c r="A7266" i="17"/>
  <c r="D7266" i="17"/>
  <c r="A7267" i="17"/>
  <c r="D7267" i="17"/>
  <c r="A7268" i="17"/>
  <c r="D7268" i="17"/>
  <c r="A7269" i="17"/>
  <c r="D7269" i="17"/>
  <c r="A7270" i="17"/>
  <c r="D7270" i="17"/>
  <c r="A7271" i="17"/>
  <c r="D7271" i="17"/>
  <c r="A7272" i="17"/>
  <c r="D7272" i="17"/>
  <c r="A7273" i="17"/>
  <c r="D7273" i="17"/>
  <c r="A7274" i="17"/>
  <c r="D7274" i="17"/>
  <c r="A7275" i="17"/>
  <c r="D7275" i="17"/>
  <c r="A7276" i="17"/>
  <c r="D7276" i="17"/>
  <c r="A7277" i="17"/>
  <c r="D7277" i="17"/>
  <c r="A7278" i="17"/>
  <c r="D7278" i="17"/>
  <c r="A7279" i="17"/>
  <c r="D7279" i="17"/>
  <c r="A7280" i="17"/>
  <c r="D7280" i="17"/>
  <c r="A7281" i="17"/>
  <c r="D7281" i="17"/>
  <c r="A7282" i="17"/>
  <c r="D7282" i="17"/>
  <c r="A7283" i="17"/>
  <c r="D7283" i="17"/>
  <c r="A7284" i="17"/>
  <c r="D7284" i="17"/>
  <c r="A7285" i="17"/>
  <c r="D7285" i="17"/>
  <c r="A7286" i="17"/>
  <c r="D7286" i="17"/>
  <c r="A7287" i="17"/>
  <c r="D7287" i="17"/>
  <c r="A7288" i="17"/>
  <c r="D7288" i="17"/>
  <c r="A7289" i="17"/>
  <c r="D7289" i="17"/>
  <c r="A7290" i="17"/>
  <c r="D7290" i="17"/>
  <c r="A7291" i="17"/>
  <c r="D7291" i="17"/>
  <c r="A7292" i="17"/>
  <c r="D7292" i="17"/>
  <c r="A7293" i="17"/>
  <c r="D7293" i="17"/>
  <c r="A7294" i="17"/>
  <c r="D7294" i="17"/>
  <c r="A7295" i="17"/>
  <c r="D7295" i="17"/>
  <c r="A7296" i="17"/>
  <c r="D7296" i="17"/>
  <c r="A7297" i="17"/>
  <c r="D7297" i="17"/>
  <c r="A7298" i="17"/>
  <c r="D7298" i="17"/>
  <c r="A7299" i="17"/>
  <c r="D7299" i="17"/>
  <c r="A7300" i="17"/>
  <c r="D7300" i="17"/>
  <c r="A7301" i="17"/>
  <c r="D7301" i="17"/>
  <c r="A7302" i="17"/>
  <c r="D7302" i="17"/>
  <c r="A7303" i="17"/>
  <c r="D7303" i="17"/>
  <c r="A7304" i="17"/>
  <c r="D7304" i="17"/>
  <c r="A7305" i="17"/>
  <c r="D7305" i="17"/>
  <c r="A7306" i="17"/>
  <c r="D7306" i="17"/>
  <c r="A7307" i="17"/>
  <c r="D7307" i="17"/>
  <c r="A7308" i="17"/>
  <c r="D7308" i="17"/>
  <c r="A7309" i="17"/>
  <c r="D7309" i="17"/>
  <c r="A7310" i="17"/>
  <c r="D7310" i="17"/>
  <c r="A7311" i="17"/>
  <c r="D7311" i="17"/>
  <c r="A7312" i="17"/>
  <c r="D7312" i="17"/>
  <c r="A7313" i="17"/>
  <c r="D7313" i="17"/>
  <c r="A7314" i="17"/>
  <c r="D7314" i="17"/>
  <c r="A7315" i="17"/>
  <c r="D7315" i="17"/>
  <c r="A7316" i="17"/>
  <c r="D7316" i="17"/>
  <c r="A7317" i="17"/>
  <c r="D7317" i="17"/>
  <c r="A7318" i="17"/>
  <c r="D7318" i="17"/>
  <c r="A7319" i="17"/>
  <c r="D7319" i="17"/>
  <c r="A7320" i="17"/>
  <c r="D7320" i="17"/>
  <c r="A7321" i="17"/>
  <c r="D7321" i="17"/>
  <c r="A7322" i="17"/>
  <c r="D7322" i="17"/>
  <c r="A7323" i="17"/>
  <c r="D7323" i="17"/>
  <c r="A7324" i="17"/>
  <c r="D7324" i="17"/>
  <c r="A7325" i="17"/>
  <c r="D7325" i="17"/>
  <c r="A7326" i="17"/>
  <c r="D7326" i="17"/>
  <c r="A7327" i="17"/>
  <c r="D7327" i="17"/>
  <c r="A7328" i="17"/>
  <c r="D7328" i="17"/>
  <c r="A7329" i="17"/>
  <c r="D7329" i="17"/>
  <c r="A7330" i="17"/>
  <c r="D7330" i="17"/>
  <c r="A7331" i="17"/>
  <c r="D7331" i="17"/>
  <c r="A7332" i="17"/>
  <c r="D7332" i="17"/>
  <c r="A7333" i="17"/>
  <c r="D7333" i="17"/>
  <c r="A7334" i="17"/>
  <c r="D7334" i="17"/>
  <c r="A7335" i="17"/>
  <c r="D7335" i="17"/>
  <c r="A7336" i="17"/>
  <c r="D7336" i="17"/>
  <c r="A7337" i="17"/>
  <c r="D7337" i="17"/>
  <c r="A7338" i="17"/>
  <c r="D7338" i="17"/>
  <c r="A7339" i="17"/>
  <c r="D7339" i="17"/>
  <c r="A7340" i="17"/>
  <c r="D7340" i="17"/>
  <c r="A7341" i="17"/>
  <c r="D7341" i="17"/>
  <c r="A7342" i="17"/>
  <c r="D7342" i="17"/>
  <c r="A7343" i="17"/>
  <c r="D7343" i="17"/>
  <c r="A7344" i="17"/>
  <c r="D7344" i="17"/>
  <c r="A7345" i="17"/>
  <c r="D7345" i="17"/>
  <c r="A7346" i="17"/>
  <c r="D7346" i="17"/>
  <c r="A7347" i="17"/>
  <c r="D7347" i="17"/>
  <c r="A7348" i="17"/>
  <c r="D7348" i="17"/>
  <c r="A7349" i="17"/>
  <c r="D7349" i="17"/>
  <c r="A7350" i="17"/>
  <c r="D7350" i="17"/>
  <c r="A7351" i="17"/>
  <c r="D7351" i="17"/>
  <c r="A7352" i="17"/>
  <c r="D7352" i="17"/>
  <c r="A7353" i="17"/>
  <c r="D7353" i="17"/>
  <c r="A7354" i="17"/>
  <c r="D7354" i="17"/>
  <c r="A7355" i="17"/>
  <c r="D7355" i="17"/>
  <c r="A7356" i="17"/>
  <c r="D7356" i="17"/>
  <c r="A7357" i="17"/>
  <c r="D7357" i="17"/>
  <c r="A7358" i="17"/>
  <c r="D7358" i="17"/>
  <c r="A7359" i="17"/>
  <c r="D7359" i="17"/>
  <c r="A7360" i="17"/>
  <c r="D7360" i="17"/>
  <c r="A7361" i="17"/>
  <c r="D7361" i="17"/>
  <c r="A7362" i="17"/>
  <c r="D7362" i="17"/>
  <c r="A7363" i="17"/>
  <c r="D7363" i="17"/>
  <c r="A7364" i="17"/>
  <c r="D7364" i="17"/>
  <c r="A7365" i="17"/>
  <c r="D7365" i="17"/>
  <c r="A7366" i="17"/>
  <c r="D7366" i="17"/>
  <c r="A7367" i="17"/>
  <c r="D7367" i="17"/>
  <c r="A7368" i="17"/>
  <c r="D7368" i="17"/>
  <c r="A7369" i="17"/>
  <c r="D7369" i="17"/>
  <c r="A7370" i="17"/>
  <c r="D7370" i="17"/>
  <c r="A7371" i="17"/>
  <c r="D7371" i="17"/>
  <c r="A7372" i="17"/>
  <c r="D7372" i="17"/>
  <c r="A7373" i="17"/>
  <c r="D7373" i="17"/>
  <c r="A7374" i="17"/>
  <c r="D7374" i="17"/>
  <c r="A7375" i="17"/>
  <c r="D7375" i="17"/>
  <c r="A7376" i="17"/>
  <c r="D7376" i="17"/>
  <c r="A7377" i="17"/>
  <c r="D7377" i="17"/>
  <c r="A7378" i="17"/>
  <c r="D7378" i="17"/>
  <c r="A7379" i="17"/>
  <c r="D7379" i="17"/>
  <c r="A7380" i="17"/>
  <c r="D7380" i="17"/>
  <c r="A7381" i="17"/>
  <c r="D7381" i="17"/>
  <c r="A7382" i="17"/>
  <c r="D7382" i="17"/>
  <c r="A7383" i="17"/>
  <c r="D7383" i="17"/>
  <c r="A7384" i="17"/>
  <c r="D7384" i="17"/>
  <c r="A7385" i="17"/>
  <c r="D7385" i="17"/>
  <c r="A7386" i="17"/>
  <c r="D7386" i="17"/>
  <c r="A7387" i="17"/>
  <c r="D7387" i="17"/>
  <c r="A7388" i="17"/>
  <c r="D7388" i="17"/>
  <c r="A7389" i="17"/>
  <c r="D7389" i="17"/>
  <c r="A7390" i="17"/>
  <c r="D7390" i="17"/>
  <c r="A7391" i="17"/>
  <c r="D7391" i="17"/>
  <c r="A7392" i="17"/>
  <c r="D7392" i="17"/>
  <c r="A7393" i="17"/>
  <c r="D7393" i="17"/>
  <c r="A7394" i="17"/>
  <c r="D7394" i="17"/>
  <c r="A7395" i="17"/>
  <c r="D7395" i="17"/>
  <c r="A7396" i="17"/>
  <c r="D7396" i="17"/>
  <c r="A7397" i="17"/>
  <c r="D7397" i="17"/>
  <c r="A7398" i="17"/>
  <c r="D7398" i="17"/>
  <c r="A7399" i="17"/>
  <c r="D7399" i="17"/>
  <c r="A7400" i="17"/>
  <c r="D7400" i="17"/>
  <c r="A7401" i="17"/>
  <c r="D7401" i="17"/>
  <c r="A7402" i="17"/>
  <c r="D7402" i="17"/>
  <c r="A7403" i="17"/>
  <c r="D7403" i="17"/>
  <c r="A7404" i="17"/>
  <c r="D7404" i="17"/>
  <c r="A7405" i="17"/>
  <c r="D7405" i="17"/>
  <c r="A7406" i="17"/>
  <c r="D7406" i="17"/>
  <c r="A7407" i="17"/>
  <c r="D7407" i="17"/>
  <c r="A7408" i="17"/>
  <c r="D7408" i="17"/>
  <c r="A7409" i="17"/>
  <c r="D7409" i="17"/>
  <c r="A7410" i="17"/>
  <c r="D7410" i="17"/>
  <c r="A7411" i="17"/>
  <c r="D7411" i="17"/>
  <c r="A7412" i="17"/>
  <c r="D7412" i="17"/>
  <c r="A7413" i="17"/>
  <c r="D7413" i="17"/>
  <c r="A7414" i="17"/>
  <c r="D7414" i="17"/>
  <c r="A7415" i="17"/>
  <c r="D7415" i="17"/>
  <c r="A7416" i="17"/>
  <c r="D7416" i="17"/>
  <c r="A7417" i="17"/>
  <c r="D7417" i="17"/>
  <c r="A7418" i="17"/>
  <c r="D7418" i="17"/>
  <c r="A7419" i="17"/>
  <c r="D7419" i="17"/>
  <c r="A7420" i="17"/>
  <c r="D7420" i="17"/>
  <c r="A7421" i="17"/>
  <c r="D7421" i="17"/>
  <c r="A7422" i="17"/>
  <c r="D7422" i="17"/>
  <c r="A7423" i="17"/>
  <c r="D7423" i="17"/>
  <c r="A7424" i="17"/>
  <c r="D7424" i="17"/>
  <c r="A7425" i="17"/>
  <c r="D7425" i="17"/>
  <c r="A7426" i="17"/>
  <c r="D7426" i="17"/>
  <c r="A7427" i="17"/>
  <c r="D7427" i="17"/>
  <c r="A7428" i="17"/>
  <c r="D7428" i="17"/>
  <c r="A7429" i="17"/>
  <c r="D7429" i="17"/>
  <c r="A7430" i="17"/>
  <c r="D7430" i="17"/>
  <c r="A7431" i="17"/>
  <c r="D7431" i="17"/>
  <c r="A7432" i="17"/>
  <c r="D7432" i="17"/>
  <c r="A7433" i="17"/>
  <c r="D7433" i="17"/>
  <c r="A7434" i="17"/>
  <c r="D7434" i="17"/>
  <c r="A7435" i="17"/>
  <c r="D7435" i="17"/>
  <c r="A7436" i="17"/>
  <c r="D7436" i="17"/>
  <c r="A7437" i="17"/>
  <c r="D7437" i="17"/>
  <c r="A7438" i="17"/>
  <c r="D7438" i="17"/>
  <c r="A7439" i="17"/>
  <c r="D7439" i="17"/>
  <c r="A7440" i="17"/>
  <c r="D7440" i="17"/>
  <c r="A7441" i="17"/>
  <c r="D7441" i="17"/>
  <c r="A7442" i="17"/>
  <c r="D7442" i="17"/>
  <c r="A7443" i="17"/>
  <c r="D7443" i="17"/>
  <c r="A7444" i="17"/>
  <c r="D7444" i="17"/>
  <c r="A7445" i="17"/>
  <c r="D7445" i="17"/>
  <c r="A7446" i="17"/>
  <c r="D7446" i="17"/>
  <c r="A7447" i="17"/>
  <c r="D7447" i="17"/>
  <c r="A7448" i="17"/>
  <c r="D7448" i="17"/>
  <c r="A7449" i="17"/>
  <c r="D7449" i="17"/>
  <c r="A7450" i="17"/>
  <c r="D7450" i="17"/>
  <c r="A7451" i="17"/>
  <c r="D7451" i="17"/>
  <c r="A7452" i="17"/>
  <c r="D7452" i="17"/>
  <c r="A7453" i="17"/>
  <c r="D7453" i="17"/>
  <c r="A7454" i="17"/>
  <c r="D7454" i="17"/>
  <c r="A7455" i="17"/>
  <c r="D7455" i="17"/>
  <c r="A7456" i="17"/>
  <c r="D7456" i="17"/>
  <c r="A7457" i="17"/>
  <c r="D7457" i="17"/>
  <c r="A7458" i="17"/>
  <c r="D7458" i="17"/>
  <c r="A7459" i="17"/>
  <c r="D7459" i="17"/>
  <c r="A7460" i="17"/>
  <c r="D7460" i="17"/>
  <c r="A7461" i="17"/>
  <c r="D7461" i="17"/>
  <c r="A7462" i="17"/>
  <c r="D7462" i="17"/>
  <c r="A7463" i="17"/>
  <c r="D7463" i="17"/>
  <c r="A7464" i="17"/>
  <c r="D7464" i="17"/>
  <c r="A7465" i="17"/>
  <c r="D7465" i="17"/>
  <c r="A7466" i="17"/>
  <c r="D7466" i="17"/>
  <c r="A7467" i="17"/>
  <c r="D7467" i="17"/>
  <c r="A7468" i="17"/>
  <c r="D7468" i="17"/>
  <c r="A7469" i="17"/>
  <c r="D7469" i="17"/>
  <c r="A7470" i="17"/>
  <c r="D7470" i="17"/>
  <c r="A7471" i="17"/>
  <c r="D7471" i="17"/>
  <c r="A7472" i="17"/>
  <c r="D7472" i="17"/>
  <c r="A7473" i="17"/>
  <c r="D7473" i="17"/>
  <c r="A7474" i="17"/>
  <c r="D7474" i="17"/>
  <c r="A7475" i="17"/>
  <c r="D7475" i="17"/>
  <c r="A7476" i="17"/>
  <c r="D7476" i="17"/>
  <c r="A7477" i="17"/>
  <c r="D7477" i="17"/>
  <c r="A7478" i="17"/>
  <c r="D7478" i="17"/>
  <c r="A7479" i="17"/>
  <c r="D7479" i="17"/>
  <c r="A7480" i="17"/>
  <c r="D7480" i="17"/>
  <c r="A7481" i="17"/>
  <c r="D7481" i="17"/>
  <c r="A7482" i="17"/>
  <c r="D7482" i="17"/>
  <c r="A7483" i="17"/>
  <c r="D7483" i="17"/>
  <c r="A7484" i="17"/>
  <c r="D7484" i="17"/>
  <c r="A7485" i="17"/>
  <c r="D7485" i="17"/>
  <c r="A7486" i="17"/>
  <c r="D7486" i="17"/>
  <c r="A7487" i="17"/>
  <c r="D7487" i="17"/>
  <c r="A7488" i="17"/>
  <c r="D7488" i="17"/>
  <c r="A7489" i="17"/>
  <c r="D7489" i="17"/>
  <c r="A7490" i="17"/>
  <c r="D7490" i="17"/>
  <c r="A7491" i="17"/>
  <c r="D7491" i="17"/>
  <c r="A7492" i="17"/>
  <c r="D7492" i="17"/>
  <c r="A7493" i="17"/>
  <c r="D7493" i="17"/>
  <c r="A7494" i="17"/>
  <c r="D7494" i="17"/>
  <c r="A7495" i="17"/>
  <c r="D7495" i="17"/>
  <c r="A7496" i="17"/>
  <c r="D7496" i="17"/>
  <c r="A7497" i="17"/>
  <c r="D7497" i="17"/>
  <c r="A7498" i="17"/>
  <c r="D7498" i="17"/>
  <c r="A7499" i="17"/>
  <c r="D7499" i="17"/>
  <c r="A7500" i="17"/>
  <c r="D7500" i="17"/>
  <c r="A7501" i="17"/>
  <c r="D7501" i="17"/>
  <c r="A7502" i="17"/>
  <c r="D7502" i="17"/>
  <c r="A7503" i="17"/>
  <c r="D7503" i="17"/>
  <c r="A7504" i="17"/>
  <c r="D7504" i="17"/>
  <c r="A7505" i="17"/>
  <c r="D7505" i="17"/>
  <c r="A7506" i="17"/>
  <c r="D7506" i="17"/>
  <c r="A7507" i="17"/>
  <c r="D7507" i="17"/>
  <c r="A7508" i="17"/>
  <c r="D7508" i="17"/>
  <c r="A7509" i="17"/>
  <c r="D7509" i="17"/>
  <c r="A7510" i="17"/>
  <c r="D7510" i="17"/>
  <c r="A7511" i="17"/>
  <c r="D7511" i="17"/>
  <c r="A7512" i="17"/>
  <c r="D7512" i="17"/>
  <c r="A7513" i="17"/>
  <c r="D7513" i="17"/>
  <c r="A7514" i="17"/>
  <c r="D7514" i="17"/>
  <c r="A7515" i="17"/>
  <c r="D7515" i="17"/>
  <c r="A7516" i="17"/>
  <c r="D7516" i="17"/>
  <c r="A7517" i="17"/>
  <c r="D7517" i="17"/>
  <c r="A7518" i="17"/>
  <c r="D7518" i="17"/>
  <c r="A7519" i="17"/>
  <c r="D7519" i="17"/>
  <c r="A7520" i="17"/>
  <c r="D7520" i="17"/>
  <c r="A7521" i="17"/>
  <c r="D7521" i="17"/>
  <c r="A7522" i="17"/>
  <c r="D7522" i="17"/>
  <c r="A7523" i="17"/>
  <c r="D7523" i="17"/>
  <c r="A7524" i="17"/>
  <c r="D7524" i="17"/>
  <c r="A7525" i="17"/>
  <c r="D7525" i="17"/>
  <c r="A7526" i="17"/>
  <c r="D7526" i="17"/>
  <c r="A7527" i="17"/>
  <c r="D7527" i="17"/>
  <c r="A7528" i="17"/>
  <c r="D7528" i="17"/>
  <c r="A7529" i="17"/>
  <c r="D7529" i="17"/>
  <c r="A7530" i="17"/>
  <c r="D7530" i="17"/>
  <c r="A7531" i="17"/>
  <c r="D7531" i="17"/>
  <c r="A7532" i="17"/>
  <c r="D7532" i="17"/>
  <c r="A7533" i="17"/>
  <c r="D7533" i="17"/>
  <c r="A7534" i="17"/>
  <c r="D7534" i="17"/>
  <c r="A7535" i="17"/>
  <c r="D7535" i="17"/>
  <c r="A7536" i="17"/>
  <c r="D7536" i="17"/>
  <c r="A7537" i="17"/>
  <c r="D7537" i="17"/>
  <c r="A7538" i="17"/>
  <c r="D7538" i="17"/>
  <c r="A7539" i="17"/>
  <c r="D7539" i="17"/>
  <c r="A7540" i="17"/>
  <c r="D7540" i="17"/>
  <c r="A7541" i="17"/>
  <c r="D7541" i="17"/>
  <c r="A7542" i="17"/>
  <c r="D7542" i="17"/>
  <c r="A7543" i="17"/>
  <c r="D7543" i="17"/>
  <c r="A7544" i="17"/>
  <c r="D7544" i="17"/>
  <c r="A7545" i="17"/>
  <c r="D7545" i="17"/>
  <c r="A7546" i="17"/>
  <c r="D7546" i="17"/>
  <c r="A7547" i="17"/>
  <c r="D7547" i="17"/>
  <c r="A7548" i="17"/>
  <c r="D7548" i="17"/>
  <c r="A7549" i="17"/>
  <c r="D7549" i="17"/>
  <c r="A7550" i="17"/>
  <c r="D7550" i="17"/>
  <c r="A7551" i="17"/>
  <c r="D7551" i="17"/>
  <c r="A7552" i="17"/>
  <c r="D7552" i="17"/>
  <c r="A7553" i="17"/>
  <c r="D7553" i="17"/>
  <c r="A7554" i="17"/>
  <c r="D7554" i="17"/>
  <c r="A7555" i="17"/>
  <c r="D7555" i="17"/>
  <c r="A7556" i="17"/>
  <c r="D7556" i="17"/>
  <c r="A7557" i="17"/>
  <c r="D7557" i="17"/>
  <c r="A7558" i="17"/>
  <c r="D7558" i="17"/>
  <c r="A7559" i="17"/>
  <c r="D7559" i="17"/>
  <c r="A7560" i="17"/>
  <c r="D7560" i="17"/>
  <c r="A7561" i="17"/>
  <c r="D7561" i="17"/>
  <c r="A7562" i="17"/>
  <c r="D7562" i="17"/>
  <c r="A7563" i="17"/>
  <c r="D7563" i="17"/>
  <c r="A7564" i="17"/>
  <c r="D7564" i="17"/>
  <c r="A7565" i="17"/>
  <c r="D7565" i="17"/>
  <c r="A7566" i="17"/>
  <c r="D7566" i="17"/>
  <c r="A7567" i="17"/>
  <c r="D7567" i="17"/>
  <c r="A7568" i="17"/>
  <c r="D7568" i="17"/>
  <c r="A7569" i="17"/>
  <c r="D7569" i="17"/>
  <c r="A7570" i="17"/>
  <c r="D7570" i="17"/>
  <c r="A7571" i="17"/>
  <c r="D7571" i="17"/>
  <c r="A7572" i="17"/>
  <c r="D7572" i="17"/>
  <c r="A7573" i="17"/>
  <c r="D7573" i="17"/>
  <c r="A7574" i="17"/>
  <c r="D7574" i="17"/>
  <c r="A7575" i="17"/>
  <c r="D7575" i="17"/>
  <c r="A7576" i="17"/>
  <c r="D7576" i="17"/>
  <c r="A7577" i="17"/>
  <c r="D7577" i="17"/>
  <c r="A7578" i="17"/>
  <c r="D7578" i="17"/>
  <c r="A7579" i="17"/>
  <c r="D7579" i="17"/>
  <c r="A7580" i="17"/>
  <c r="D7580" i="17"/>
  <c r="A7581" i="17"/>
  <c r="D7581" i="17"/>
  <c r="A7582" i="17"/>
  <c r="D7582" i="17"/>
  <c r="A7583" i="17"/>
  <c r="D7583" i="17"/>
  <c r="A7584" i="17"/>
  <c r="D7584" i="17"/>
  <c r="A7585" i="17"/>
  <c r="D7585" i="17"/>
  <c r="A7586" i="17"/>
  <c r="D7586" i="17"/>
  <c r="A7587" i="17"/>
  <c r="D7587" i="17"/>
  <c r="A7588" i="17"/>
  <c r="D7588" i="17"/>
  <c r="A7589" i="17"/>
  <c r="D7589" i="17"/>
  <c r="A7590" i="17"/>
  <c r="D7590" i="17"/>
  <c r="A7591" i="17"/>
  <c r="D7591" i="17"/>
  <c r="A7592" i="17"/>
  <c r="D7592" i="17"/>
  <c r="A7593" i="17"/>
  <c r="D7593" i="17"/>
  <c r="A7594" i="17"/>
  <c r="D7594" i="17"/>
  <c r="A7595" i="17"/>
  <c r="D7595" i="17"/>
  <c r="A7596" i="17"/>
  <c r="D7596" i="17"/>
  <c r="A7597" i="17"/>
  <c r="D7597" i="17"/>
  <c r="A7598" i="17"/>
  <c r="D7598" i="17"/>
  <c r="A7599" i="17"/>
  <c r="D7599" i="17"/>
  <c r="A7600" i="17"/>
  <c r="D7600" i="17"/>
  <c r="A7601" i="17"/>
  <c r="D7601" i="17"/>
  <c r="A7602" i="17"/>
  <c r="D7602" i="17"/>
  <c r="A7603" i="17"/>
  <c r="D7603" i="17"/>
  <c r="A7604" i="17"/>
  <c r="D7604" i="17"/>
  <c r="A7605" i="17"/>
  <c r="D7605" i="17"/>
  <c r="A7606" i="17"/>
  <c r="D7606" i="17"/>
  <c r="A7607" i="17"/>
  <c r="D7607" i="17"/>
  <c r="A7608" i="17"/>
  <c r="D7608" i="17"/>
  <c r="A7609" i="17"/>
  <c r="D7609" i="17"/>
  <c r="A7610" i="17"/>
  <c r="D7610" i="17"/>
  <c r="A7611" i="17"/>
  <c r="D7611" i="17"/>
  <c r="A7612" i="17"/>
  <c r="D7612" i="17"/>
  <c r="A7613" i="17"/>
  <c r="D7613" i="17"/>
  <c r="A7614" i="17"/>
  <c r="D7614" i="17"/>
  <c r="A7615" i="17"/>
  <c r="D7615" i="17"/>
  <c r="A7616" i="17"/>
  <c r="D7616" i="17"/>
  <c r="A7617" i="17"/>
  <c r="D7617" i="17"/>
  <c r="A7618" i="17"/>
  <c r="D7618" i="17"/>
  <c r="A7619" i="17"/>
  <c r="D7619" i="17"/>
  <c r="A7620" i="17"/>
  <c r="D7620" i="17"/>
  <c r="A7621" i="17"/>
  <c r="D7621" i="17"/>
  <c r="A7622" i="17"/>
  <c r="D7622" i="17"/>
  <c r="A7623" i="17"/>
  <c r="D7623" i="17"/>
  <c r="A7624" i="17"/>
  <c r="D7624" i="17"/>
  <c r="A7625" i="17"/>
  <c r="D7625" i="17"/>
  <c r="A7626" i="17"/>
  <c r="D7626" i="17"/>
  <c r="A7627" i="17"/>
  <c r="D7627" i="17"/>
  <c r="A7628" i="17"/>
  <c r="D7628" i="17"/>
  <c r="A7629" i="17"/>
  <c r="D7629" i="17"/>
  <c r="A7630" i="17"/>
  <c r="D7630" i="17"/>
  <c r="A7631" i="17"/>
  <c r="D7631" i="17"/>
  <c r="A7632" i="17"/>
  <c r="D7632" i="17"/>
  <c r="A7633" i="17"/>
  <c r="D7633" i="17"/>
  <c r="A7634" i="17"/>
  <c r="D7634" i="17"/>
  <c r="A7635" i="17"/>
  <c r="D7635" i="17"/>
  <c r="A7636" i="17"/>
  <c r="D7636" i="17"/>
  <c r="A7637" i="17"/>
  <c r="D7637" i="17"/>
  <c r="A7638" i="17"/>
  <c r="D7638" i="17"/>
  <c r="A7639" i="17"/>
  <c r="D7639" i="17"/>
  <c r="A7640" i="17"/>
  <c r="D7640" i="17"/>
  <c r="A7641" i="17"/>
  <c r="D7641" i="17"/>
  <c r="A7642" i="17"/>
  <c r="D7642" i="17"/>
  <c r="A7643" i="17"/>
  <c r="D7643" i="17"/>
  <c r="A7644" i="17"/>
  <c r="D7644" i="17"/>
  <c r="A7645" i="17"/>
  <c r="D7645" i="17"/>
  <c r="A7646" i="17"/>
  <c r="D7646" i="17"/>
  <c r="A7647" i="17"/>
  <c r="D7647" i="17"/>
  <c r="A7648" i="17"/>
  <c r="D7648" i="17"/>
  <c r="A7649" i="17"/>
  <c r="D7649" i="17"/>
  <c r="A7650" i="17"/>
  <c r="D7650" i="17"/>
  <c r="A7651" i="17"/>
  <c r="D7651" i="17"/>
  <c r="A7652" i="17"/>
  <c r="D7652" i="17"/>
  <c r="A7653" i="17"/>
  <c r="D7653" i="17"/>
  <c r="A7654" i="17"/>
  <c r="D7654" i="17"/>
  <c r="A7655" i="17"/>
  <c r="D7655" i="17"/>
  <c r="A7656" i="17"/>
  <c r="D7656" i="17"/>
  <c r="A7657" i="17"/>
  <c r="D7657" i="17"/>
  <c r="A7658" i="17"/>
  <c r="D7658" i="17"/>
  <c r="A7659" i="17"/>
  <c r="D7659" i="17"/>
  <c r="A7660" i="17"/>
  <c r="D7660" i="17"/>
  <c r="A7661" i="17"/>
  <c r="D7661" i="17"/>
  <c r="A7662" i="17"/>
  <c r="D7662" i="17"/>
  <c r="A7663" i="17"/>
  <c r="D7663" i="17"/>
  <c r="A7664" i="17"/>
  <c r="D7664" i="17"/>
  <c r="A7665" i="17"/>
  <c r="D7665" i="17"/>
  <c r="A7666" i="17"/>
  <c r="D7666" i="17"/>
  <c r="A7667" i="17"/>
  <c r="D7667" i="17"/>
  <c r="A7668" i="17"/>
  <c r="D7668" i="17"/>
  <c r="A7669" i="17"/>
  <c r="D7669" i="17"/>
  <c r="A7670" i="17"/>
  <c r="D7670" i="17"/>
  <c r="A7671" i="17"/>
  <c r="D7671" i="17"/>
  <c r="A7672" i="17"/>
  <c r="D7672" i="17"/>
  <c r="A7673" i="17"/>
  <c r="D7673" i="17"/>
  <c r="A7674" i="17"/>
  <c r="D7674" i="17"/>
  <c r="A7675" i="17"/>
  <c r="D7675" i="17"/>
  <c r="A7676" i="17"/>
  <c r="D7676" i="17"/>
  <c r="A7677" i="17"/>
  <c r="D7677" i="17"/>
  <c r="A7678" i="17"/>
  <c r="D7678" i="17"/>
  <c r="A7679" i="17"/>
  <c r="D7679" i="17"/>
  <c r="A7680" i="17"/>
  <c r="D7680" i="17"/>
  <c r="A7681" i="17"/>
  <c r="D7681" i="17"/>
  <c r="A7682" i="17"/>
  <c r="D7682" i="17"/>
  <c r="A7683" i="17"/>
  <c r="D7683" i="17"/>
  <c r="A7684" i="17"/>
  <c r="D7684" i="17"/>
  <c r="A7685" i="17"/>
  <c r="D7685" i="17"/>
  <c r="A7686" i="17"/>
  <c r="D7686" i="17"/>
  <c r="A7687" i="17"/>
  <c r="D7687" i="17"/>
  <c r="A7688" i="17"/>
  <c r="D7688" i="17"/>
  <c r="A7689" i="17"/>
  <c r="D7689" i="17"/>
  <c r="A7690" i="17"/>
  <c r="D7690" i="17"/>
  <c r="A7691" i="17"/>
  <c r="D7691" i="17"/>
  <c r="A7692" i="17"/>
  <c r="D7692" i="17"/>
  <c r="A7693" i="17"/>
  <c r="D7693" i="17"/>
  <c r="A7694" i="17"/>
  <c r="D7694" i="17"/>
  <c r="A7695" i="17"/>
  <c r="D7695" i="17"/>
  <c r="A7696" i="17"/>
  <c r="D7696" i="17"/>
  <c r="A7697" i="17"/>
  <c r="D7697" i="17"/>
  <c r="A7698" i="17"/>
  <c r="D7698" i="17"/>
  <c r="A7699" i="17"/>
  <c r="D7699" i="17"/>
  <c r="A7700" i="17"/>
  <c r="D7700" i="17"/>
  <c r="A7701" i="17"/>
  <c r="D7701" i="17"/>
  <c r="A7702" i="17"/>
  <c r="D7702" i="17"/>
  <c r="A7703" i="17"/>
  <c r="D7703" i="17"/>
  <c r="A7704" i="17"/>
  <c r="D7704" i="17"/>
  <c r="A7705" i="17"/>
  <c r="D7705" i="17"/>
  <c r="A7706" i="17"/>
  <c r="D7706" i="17"/>
  <c r="A7707" i="17"/>
  <c r="D7707" i="17"/>
  <c r="A7708" i="17"/>
  <c r="D7708" i="17"/>
  <c r="A7709" i="17"/>
  <c r="D7709" i="17"/>
  <c r="A7710" i="17"/>
  <c r="D7710" i="17"/>
  <c r="A7711" i="17"/>
  <c r="D7711" i="17"/>
  <c r="A7712" i="17"/>
  <c r="D7712" i="17"/>
  <c r="A7713" i="17"/>
  <c r="D7713" i="17"/>
  <c r="A7714" i="17"/>
  <c r="D7714" i="17"/>
  <c r="A7715" i="17"/>
  <c r="D7715" i="17"/>
  <c r="A7716" i="17"/>
  <c r="D7716" i="17"/>
  <c r="A7717" i="17"/>
  <c r="D7717" i="17"/>
  <c r="A7718" i="17"/>
  <c r="D7718" i="17"/>
  <c r="A7719" i="17"/>
  <c r="D7719" i="17"/>
  <c r="A7720" i="17"/>
  <c r="D7720" i="17"/>
  <c r="A7721" i="17"/>
  <c r="D7721" i="17"/>
  <c r="A7722" i="17"/>
  <c r="D7722" i="17"/>
  <c r="A7723" i="17"/>
  <c r="D7723" i="17"/>
  <c r="A7724" i="17"/>
  <c r="D7724" i="17"/>
  <c r="A7725" i="17"/>
  <c r="D7725" i="17"/>
  <c r="A7726" i="17"/>
  <c r="D7726" i="17"/>
  <c r="A7727" i="17"/>
  <c r="D7727" i="17"/>
  <c r="A7728" i="17"/>
  <c r="D7728" i="17"/>
  <c r="A7729" i="17"/>
  <c r="D7729" i="17"/>
  <c r="A7730" i="17"/>
  <c r="D7730" i="17"/>
  <c r="A7731" i="17"/>
  <c r="D7731" i="17"/>
  <c r="A7732" i="17"/>
  <c r="D7732" i="17"/>
  <c r="A7733" i="17"/>
  <c r="D7733" i="17"/>
  <c r="A7734" i="17"/>
  <c r="D7734" i="17"/>
  <c r="A7735" i="17"/>
  <c r="D7735" i="17"/>
  <c r="A7736" i="17"/>
  <c r="D7736" i="17"/>
  <c r="A7737" i="17"/>
  <c r="D7737" i="17"/>
  <c r="A7738" i="17"/>
  <c r="D7738" i="17"/>
  <c r="A7739" i="17"/>
  <c r="D7739" i="17"/>
  <c r="A7740" i="17"/>
  <c r="D7740" i="17"/>
  <c r="A7741" i="17"/>
  <c r="D7741" i="17"/>
  <c r="A7742" i="17"/>
  <c r="D7742" i="17"/>
  <c r="A7743" i="17"/>
  <c r="D7743" i="17"/>
  <c r="A7744" i="17"/>
  <c r="D7744" i="17"/>
  <c r="A7745" i="17"/>
  <c r="D7745" i="17"/>
  <c r="A7746" i="17"/>
  <c r="D7746" i="17"/>
  <c r="A7747" i="17"/>
  <c r="D7747" i="17"/>
  <c r="A7748" i="17"/>
  <c r="D7748" i="17"/>
  <c r="A7749" i="17"/>
  <c r="D7749" i="17"/>
  <c r="A7750" i="17"/>
  <c r="D7750" i="17"/>
  <c r="A7751" i="17"/>
  <c r="D7751" i="17"/>
  <c r="A7752" i="17"/>
  <c r="D7752" i="17"/>
  <c r="A7753" i="17"/>
  <c r="D7753" i="17"/>
  <c r="A7754" i="17"/>
  <c r="D7754" i="17"/>
  <c r="A7755" i="17"/>
  <c r="D7755" i="17"/>
  <c r="A7756" i="17"/>
  <c r="D7756" i="17"/>
  <c r="A7757" i="17"/>
  <c r="D7757" i="17"/>
  <c r="A7758" i="17"/>
  <c r="D7758" i="17"/>
  <c r="A7759" i="17"/>
  <c r="D7759" i="17"/>
  <c r="A7760" i="17"/>
  <c r="D7760" i="17"/>
  <c r="A7761" i="17"/>
  <c r="D7761" i="17"/>
  <c r="A7762" i="17"/>
  <c r="D7762" i="17"/>
  <c r="A7763" i="17"/>
  <c r="D7763" i="17"/>
  <c r="A7764" i="17"/>
  <c r="D7764" i="17"/>
  <c r="A7765" i="17"/>
  <c r="D7765" i="17"/>
  <c r="A7766" i="17"/>
  <c r="D7766" i="17"/>
  <c r="A7767" i="17"/>
  <c r="D7767" i="17"/>
  <c r="A7768" i="17"/>
  <c r="D7768" i="17"/>
  <c r="A7769" i="17"/>
  <c r="D7769" i="17"/>
  <c r="A7770" i="17"/>
  <c r="D7770" i="17"/>
  <c r="A7771" i="17"/>
  <c r="D7771" i="17"/>
  <c r="A7772" i="17"/>
  <c r="D7772" i="17"/>
  <c r="A7773" i="17"/>
  <c r="D7773" i="17"/>
  <c r="A7774" i="17"/>
  <c r="D7774" i="17"/>
  <c r="A7775" i="17"/>
  <c r="D7775" i="17"/>
  <c r="A7776" i="17"/>
  <c r="D7776" i="17"/>
  <c r="A7777" i="17"/>
  <c r="D7777" i="17"/>
  <c r="A7778" i="17"/>
  <c r="D7778" i="17"/>
  <c r="A7779" i="17"/>
  <c r="D7779" i="17"/>
  <c r="A7780" i="17"/>
  <c r="D7780" i="17"/>
  <c r="A7781" i="17"/>
  <c r="D7781" i="17"/>
  <c r="A7782" i="17"/>
  <c r="D7782" i="17"/>
  <c r="A7783" i="17"/>
  <c r="D7783" i="17"/>
  <c r="A7784" i="17"/>
  <c r="D7784" i="17"/>
  <c r="A7785" i="17"/>
  <c r="D7785" i="17"/>
  <c r="A7786" i="17"/>
  <c r="D7786" i="17"/>
  <c r="A7787" i="17"/>
  <c r="D7787" i="17"/>
  <c r="A7788" i="17"/>
  <c r="D7788" i="17"/>
  <c r="A7789" i="17"/>
  <c r="D7789" i="17"/>
  <c r="A7790" i="17"/>
  <c r="D7790" i="17"/>
  <c r="A7791" i="17"/>
  <c r="D7791" i="17"/>
  <c r="A7792" i="17"/>
  <c r="D7792" i="17"/>
  <c r="A7793" i="17"/>
  <c r="D7793" i="17"/>
  <c r="A7794" i="17"/>
  <c r="D7794" i="17"/>
  <c r="A7795" i="17"/>
  <c r="D7795" i="17"/>
  <c r="A7796" i="17"/>
  <c r="D7796" i="17"/>
  <c r="A7797" i="17"/>
  <c r="D7797" i="17"/>
  <c r="A7798" i="17"/>
  <c r="D7798" i="17"/>
  <c r="A7799" i="17"/>
  <c r="D7799" i="17"/>
  <c r="A7800" i="17"/>
  <c r="D7800" i="17"/>
  <c r="A7801" i="17"/>
  <c r="D7801" i="17"/>
  <c r="A7802" i="17"/>
  <c r="D7802" i="17"/>
  <c r="A7803" i="17"/>
  <c r="D7803" i="17"/>
  <c r="A7804" i="17"/>
  <c r="D7804" i="17"/>
  <c r="A7805" i="17"/>
  <c r="D7805" i="17"/>
  <c r="A7806" i="17"/>
  <c r="D7806" i="17"/>
  <c r="A7807" i="17"/>
  <c r="D7807" i="17"/>
  <c r="A7808" i="17"/>
  <c r="D7808" i="17"/>
  <c r="A7809" i="17"/>
  <c r="D7809" i="17"/>
  <c r="A7810" i="17"/>
  <c r="D7810" i="17"/>
  <c r="A7811" i="17"/>
  <c r="D7811" i="17"/>
  <c r="A7812" i="17"/>
  <c r="D7812" i="17"/>
  <c r="A7813" i="17"/>
  <c r="D7813" i="17"/>
  <c r="A7814" i="17"/>
  <c r="D7814" i="17"/>
  <c r="A7815" i="17"/>
  <c r="D7815" i="17"/>
  <c r="A7816" i="17"/>
  <c r="D7816" i="17"/>
  <c r="A7817" i="17"/>
  <c r="D7817" i="17"/>
  <c r="A7818" i="17"/>
  <c r="D7818" i="17"/>
  <c r="A7819" i="17"/>
  <c r="D7819" i="17"/>
  <c r="A7820" i="17"/>
  <c r="D7820" i="17"/>
  <c r="A7821" i="17"/>
  <c r="D7821" i="17"/>
  <c r="A7822" i="17"/>
  <c r="D7822" i="17"/>
  <c r="A7823" i="17"/>
  <c r="D7823" i="17"/>
  <c r="A7824" i="17"/>
  <c r="D7824" i="17"/>
  <c r="A7825" i="17"/>
  <c r="D7825" i="17"/>
  <c r="A7826" i="17"/>
  <c r="D7826" i="17"/>
  <c r="A7827" i="17"/>
  <c r="D7827" i="17"/>
  <c r="A7828" i="17"/>
  <c r="D7828" i="17"/>
  <c r="A7829" i="17"/>
  <c r="D7829" i="17"/>
  <c r="A7830" i="17"/>
  <c r="D7830" i="17"/>
  <c r="A7831" i="17"/>
  <c r="D7831" i="17"/>
  <c r="A7832" i="17"/>
  <c r="D7832" i="17"/>
  <c r="A7833" i="17"/>
  <c r="D7833" i="17"/>
  <c r="A7834" i="17"/>
  <c r="D7834" i="17"/>
  <c r="A7835" i="17"/>
  <c r="D7835" i="17"/>
  <c r="A7836" i="17"/>
  <c r="D7836" i="17"/>
  <c r="A7837" i="17"/>
  <c r="D7837" i="17"/>
  <c r="A7838" i="17"/>
  <c r="D7838" i="17"/>
  <c r="A7839" i="17"/>
  <c r="D7839" i="17"/>
  <c r="A7840" i="17"/>
  <c r="D7840" i="17"/>
  <c r="A7841" i="17"/>
  <c r="D7841" i="17"/>
  <c r="A7842" i="17"/>
  <c r="D7842" i="17"/>
  <c r="A7843" i="17"/>
  <c r="D7843" i="17"/>
  <c r="A7844" i="17"/>
  <c r="D7844" i="17"/>
  <c r="A7845" i="17"/>
  <c r="D7845" i="17"/>
  <c r="A7846" i="17"/>
  <c r="D7846" i="17"/>
  <c r="A7847" i="17"/>
  <c r="D7847" i="17"/>
  <c r="A7848" i="17"/>
  <c r="D7848" i="17"/>
  <c r="A7849" i="17"/>
  <c r="D7849" i="17"/>
  <c r="A7850" i="17"/>
  <c r="D7850" i="17"/>
  <c r="A7851" i="17"/>
  <c r="D7851" i="17"/>
  <c r="A7852" i="17"/>
  <c r="D7852" i="17"/>
  <c r="A7853" i="17"/>
  <c r="D7853" i="17"/>
  <c r="A7854" i="17"/>
  <c r="D7854" i="17"/>
  <c r="A7855" i="17"/>
  <c r="D7855" i="17"/>
  <c r="A7856" i="17"/>
  <c r="D7856" i="17"/>
  <c r="A7857" i="17"/>
  <c r="D7857" i="17"/>
  <c r="A7858" i="17"/>
  <c r="D7858" i="17"/>
  <c r="A7859" i="17"/>
  <c r="D7859" i="17"/>
  <c r="A7860" i="17"/>
  <c r="D7860" i="17"/>
  <c r="A7861" i="17"/>
  <c r="D7861" i="17"/>
  <c r="A7862" i="17"/>
  <c r="D7862" i="17"/>
  <c r="A7863" i="17"/>
  <c r="D7863" i="17"/>
  <c r="A7864" i="17"/>
  <c r="D7864" i="17"/>
  <c r="A7865" i="17"/>
  <c r="D7865" i="17"/>
  <c r="A7866" i="17"/>
  <c r="D7866" i="17"/>
  <c r="A7867" i="17"/>
  <c r="D7867" i="17"/>
  <c r="A7868" i="17"/>
  <c r="D7868" i="17"/>
  <c r="A7869" i="17"/>
  <c r="D7869" i="17"/>
  <c r="A7870" i="17"/>
  <c r="D7870" i="17"/>
  <c r="A7871" i="17"/>
  <c r="D7871" i="17"/>
  <c r="A7872" i="17"/>
  <c r="D7872" i="17"/>
  <c r="A7873" i="17"/>
  <c r="D7873" i="17"/>
  <c r="A7874" i="17"/>
  <c r="D7874" i="17"/>
  <c r="A7875" i="17"/>
  <c r="D7875" i="17"/>
  <c r="A7876" i="17"/>
  <c r="D7876" i="17"/>
  <c r="A7877" i="17"/>
  <c r="D7877" i="17"/>
  <c r="A7878" i="17"/>
  <c r="D7878" i="17"/>
  <c r="A7879" i="17"/>
  <c r="D7879" i="17"/>
  <c r="A7880" i="17"/>
  <c r="D7880" i="17"/>
  <c r="A7881" i="17"/>
  <c r="D7881" i="17"/>
  <c r="A7882" i="17"/>
  <c r="D7882" i="17"/>
  <c r="A7883" i="17"/>
  <c r="D7883" i="17"/>
  <c r="A7884" i="17"/>
  <c r="D7884" i="17"/>
  <c r="A7885" i="17"/>
  <c r="D7885" i="17"/>
  <c r="A7886" i="17"/>
  <c r="D7886" i="17"/>
  <c r="A7887" i="17"/>
  <c r="D7887" i="17"/>
  <c r="A7888" i="17"/>
  <c r="D7888" i="17"/>
  <c r="A7889" i="17"/>
  <c r="D7889" i="17"/>
  <c r="A7890" i="17"/>
  <c r="D7890" i="17"/>
  <c r="A7891" i="17"/>
  <c r="D7891" i="17"/>
  <c r="A7892" i="17"/>
  <c r="D7892" i="17"/>
  <c r="A7893" i="17"/>
  <c r="D7893" i="17"/>
  <c r="A7894" i="17"/>
  <c r="D7894" i="17"/>
  <c r="A7895" i="17"/>
  <c r="D7895" i="17"/>
  <c r="A7896" i="17"/>
  <c r="D7896" i="17"/>
  <c r="A7897" i="17"/>
  <c r="D7897" i="17"/>
  <c r="A7898" i="17"/>
  <c r="D7898" i="17"/>
  <c r="A7899" i="17"/>
  <c r="D7899" i="17"/>
  <c r="A7900" i="17"/>
  <c r="D7900" i="17"/>
  <c r="A7901" i="17"/>
  <c r="D7901" i="17"/>
  <c r="A7902" i="17"/>
  <c r="D7902" i="17"/>
  <c r="A7903" i="17"/>
  <c r="D7903" i="17"/>
  <c r="A7904" i="17"/>
  <c r="D7904" i="17"/>
  <c r="A7905" i="17"/>
  <c r="D7905" i="17"/>
  <c r="A7906" i="17"/>
  <c r="D7906" i="17"/>
  <c r="A7907" i="17"/>
  <c r="D7907" i="17"/>
  <c r="A7908" i="17"/>
  <c r="D7908" i="17"/>
  <c r="A7909" i="17"/>
  <c r="D7909" i="17"/>
  <c r="A7910" i="17"/>
  <c r="D7910" i="17"/>
  <c r="A7911" i="17"/>
  <c r="D7911" i="17"/>
  <c r="A7912" i="17"/>
  <c r="D7912" i="17"/>
  <c r="A7913" i="17"/>
  <c r="D7913" i="17"/>
  <c r="A7914" i="17"/>
  <c r="D7914" i="17"/>
  <c r="A7915" i="17"/>
  <c r="D7915" i="17"/>
  <c r="A7916" i="17"/>
  <c r="D7916" i="17"/>
  <c r="A7917" i="17"/>
  <c r="D7917" i="17"/>
  <c r="A7918" i="17"/>
  <c r="D7918" i="17"/>
  <c r="A7919" i="17"/>
  <c r="D7919" i="17"/>
  <c r="A7920" i="17"/>
  <c r="D7920" i="17"/>
  <c r="A7921" i="17"/>
  <c r="D7921" i="17"/>
  <c r="A7922" i="17"/>
  <c r="D7922" i="17"/>
  <c r="A7923" i="17"/>
  <c r="D7923" i="17"/>
  <c r="A7924" i="17"/>
  <c r="D7924" i="17"/>
  <c r="A7925" i="17"/>
  <c r="D7925" i="17"/>
  <c r="A7926" i="17"/>
  <c r="D7926" i="17"/>
  <c r="A7927" i="17"/>
  <c r="D7927" i="17"/>
  <c r="A7928" i="17"/>
  <c r="D7928" i="17"/>
  <c r="A7929" i="17"/>
  <c r="D7929" i="17"/>
  <c r="A7930" i="17"/>
  <c r="D7930" i="17"/>
  <c r="A7931" i="17"/>
  <c r="D7931" i="17"/>
  <c r="A7932" i="17"/>
  <c r="D7932" i="17"/>
  <c r="A7933" i="17"/>
  <c r="D7933" i="17"/>
  <c r="A7934" i="17"/>
  <c r="D7934" i="17"/>
  <c r="A7935" i="17"/>
  <c r="D7935" i="17"/>
  <c r="A7936" i="17"/>
  <c r="D7936" i="17"/>
  <c r="A7937" i="17"/>
  <c r="D7937" i="17"/>
  <c r="A7938" i="17"/>
  <c r="D7938" i="17"/>
  <c r="A7939" i="17"/>
  <c r="D7939" i="17"/>
  <c r="A7940" i="17"/>
  <c r="D7940" i="17"/>
  <c r="A7941" i="17"/>
  <c r="D7941" i="17"/>
  <c r="A7942" i="17"/>
  <c r="D7942" i="17"/>
  <c r="A7943" i="17"/>
  <c r="D7943" i="17"/>
  <c r="A7944" i="17"/>
  <c r="D7944" i="17"/>
  <c r="A7945" i="17"/>
  <c r="D7945" i="17"/>
  <c r="A7946" i="17"/>
  <c r="D7946" i="17"/>
  <c r="A7947" i="17"/>
  <c r="D7947" i="17"/>
  <c r="A7948" i="17"/>
  <c r="D7948" i="17"/>
  <c r="A7949" i="17"/>
  <c r="D7949" i="17"/>
  <c r="A7950" i="17"/>
  <c r="D7950" i="17"/>
  <c r="A7951" i="17"/>
  <c r="D7951" i="17"/>
  <c r="A7952" i="17"/>
  <c r="D7952" i="17"/>
  <c r="A7953" i="17"/>
  <c r="D7953" i="17"/>
  <c r="A7954" i="17"/>
  <c r="D7954" i="17"/>
  <c r="A7955" i="17"/>
  <c r="D7955" i="17"/>
  <c r="A7956" i="17"/>
  <c r="D7956" i="17"/>
  <c r="A7957" i="17"/>
  <c r="D7957" i="17"/>
  <c r="A7958" i="17"/>
  <c r="D7958" i="17"/>
  <c r="A7959" i="17"/>
  <c r="D7959" i="17"/>
  <c r="A7960" i="17"/>
  <c r="D7960" i="17"/>
  <c r="A7961" i="17"/>
  <c r="D7961" i="17"/>
  <c r="A7962" i="17"/>
  <c r="D7962" i="17"/>
  <c r="A7963" i="17"/>
  <c r="D7963" i="17"/>
  <c r="A7964" i="17"/>
  <c r="D7964" i="17"/>
  <c r="A7965" i="17"/>
  <c r="D7965" i="17"/>
  <c r="A7966" i="17"/>
  <c r="D7966" i="17"/>
  <c r="A7967" i="17"/>
  <c r="D7967" i="17"/>
  <c r="A7968" i="17"/>
  <c r="D7968" i="17"/>
  <c r="A7969" i="17"/>
  <c r="D7969" i="17"/>
  <c r="A7970" i="17"/>
  <c r="D7970" i="17"/>
  <c r="A7971" i="17"/>
  <c r="D7971" i="17"/>
  <c r="A7972" i="17"/>
  <c r="D7972" i="17"/>
  <c r="A7973" i="17"/>
  <c r="D7973" i="17"/>
  <c r="A7974" i="17"/>
  <c r="D7974" i="17"/>
  <c r="A7975" i="17"/>
  <c r="D7975" i="17"/>
  <c r="A7976" i="17"/>
  <c r="D7976" i="17"/>
  <c r="A7977" i="17"/>
  <c r="D7977" i="17"/>
  <c r="A7978" i="17"/>
  <c r="D7978" i="17"/>
  <c r="A7979" i="17"/>
  <c r="D7979" i="17"/>
  <c r="A7980" i="17"/>
  <c r="D7980" i="17"/>
  <c r="A7981" i="17"/>
  <c r="D7981" i="17"/>
  <c r="A7982" i="17"/>
  <c r="D7982" i="17"/>
  <c r="A7983" i="17"/>
  <c r="D7983" i="17"/>
  <c r="A7984" i="17"/>
  <c r="D7984" i="17"/>
  <c r="A7985" i="17"/>
  <c r="D7985" i="17"/>
  <c r="A7986" i="17"/>
  <c r="D7986" i="17"/>
  <c r="A7987" i="17"/>
  <c r="D7987" i="17"/>
  <c r="A7988" i="17"/>
  <c r="D7988" i="17"/>
  <c r="A7989" i="17"/>
  <c r="D7989" i="17"/>
  <c r="A7990" i="17"/>
  <c r="D7990" i="17"/>
  <c r="A7991" i="17"/>
  <c r="D7991" i="17"/>
  <c r="A7992" i="17"/>
  <c r="D7992" i="17"/>
  <c r="A7993" i="17"/>
  <c r="D7993" i="17"/>
  <c r="A7994" i="17"/>
  <c r="D7994" i="17"/>
  <c r="A7995" i="17"/>
  <c r="D7995" i="17"/>
  <c r="A7996" i="17"/>
  <c r="D7996" i="17"/>
  <c r="A7997" i="17"/>
  <c r="D7997" i="17"/>
  <c r="A7998" i="17"/>
  <c r="D7998" i="17"/>
  <c r="A7999" i="17"/>
  <c r="D7999" i="17"/>
  <c r="A8000" i="17"/>
  <c r="D8000" i="17"/>
  <c r="A8001" i="17"/>
  <c r="D8001" i="17"/>
  <c r="A8002" i="17"/>
  <c r="D8002" i="17"/>
  <c r="A8003" i="17"/>
  <c r="D8003" i="17"/>
  <c r="A8004" i="17"/>
  <c r="D8004" i="17"/>
  <c r="A8005" i="17"/>
  <c r="D8005" i="17"/>
  <c r="A8006" i="17"/>
  <c r="D8006" i="17"/>
  <c r="A8007" i="17"/>
  <c r="D8007" i="17"/>
  <c r="A8008" i="17"/>
  <c r="D8008" i="17"/>
  <c r="A8009" i="17"/>
  <c r="D8009" i="17"/>
  <c r="A8010" i="17"/>
  <c r="D8010" i="17"/>
  <c r="A8011" i="17"/>
  <c r="D8011" i="17"/>
  <c r="A8012" i="17"/>
  <c r="D8012" i="17"/>
  <c r="A8013" i="17"/>
  <c r="D8013" i="17"/>
  <c r="A8014" i="17"/>
  <c r="D8014" i="17"/>
  <c r="A8015" i="17"/>
  <c r="D8015" i="17"/>
  <c r="A8016" i="17"/>
  <c r="D8016" i="17"/>
  <c r="A8017" i="17"/>
  <c r="D8017" i="17"/>
  <c r="A8018" i="17"/>
  <c r="D8018" i="17"/>
  <c r="A8019" i="17"/>
  <c r="D8019" i="17"/>
  <c r="A8020" i="17"/>
  <c r="D8020" i="17"/>
  <c r="A8021" i="17"/>
  <c r="D8021" i="17"/>
  <c r="A8022" i="17"/>
  <c r="D8022" i="17"/>
  <c r="A8023" i="17"/>
  <c r="D8023" i="17"/>
  <c r="A8024" i="17"/>
  <c r="D8024" i="17"/>
  <c r="A8025" i="17"/>
  <c r="D8025" i="17"/>
  <c r="A8026" i="17"/>
  <c r="D8026" i="17"/>
  <c r="A8027" i="17"/>
  <c r="D8027" i="17"/>
  <c r="A8028" i="17"/>
  <c r="D8028" i="17"/>
  <c r="A8029" i="17"/>
  <c r="D8029" i="17"/>
  <c r="A8030" i="17"/>
  <c r="D8030" i="17"/>
  <c r="A8031" i="17"/>
  <c r="D8031" i="17"/>
  <c r="A8032" i="17"/>
  <c r="D8032" i="17"/>
  <c r="A8033" i="17"/>
  <c r="D8033" i="17"/>
  <c r="A8034" i="17"/>
  <c r="D8034" i="17"/>
  <c r="A8035" i="17"/>
  <c r="D8035" i="17"/>
  <c r="A8036" i="17"/>
  <c r="D8036" i="17"/>
  <c r="A8037" i="17"/>
  <c r="D8037" i="17"/>
  <c r="A8038" i="17"/>
  <c r="D8038" i="17"/>
  <c r="A8039" i="17"/>
  <c r="D8039" i="17"/>
  <c r="A8040" i="17"/>
  <c r="D8040" i="17"/>
  <c r="A8041" i="17"/>
  <c r="D8041" i="17"/>
  <c r="A8042" i="17"/>
  <c r="D8042" i="17"/>
  <c r="A8043" i="17"/>
  <c r="D8043" i="17"/>
  <c r="A8044" i="17"/>
  <c r="D8044" i="17"/>
  <c r="A8045" i="17"/>
  <c r="D8045" i="17"/>
  <c r="A8046" i="17"/>
  <c r="D8046" i="17"/>
  <c r="A8047" i="17"/>
  <c r="D8047" i="17"/>
  <c r="A8048" i="17"/>
  <c r="D8048" i="17"/>
  <c r="A8049" i="17"/>
  <c r="D8049" i="17"/>
  <c r="A8050" i="17"/>
  <c r="D8050" i="17"/>
  <c r="A8051" i="17"/>
  <c r="D8051" i="17"/>
  <c r="A8052" i="17"/>
  <c r="D8052" i="17"/>
  <c r="A8053" i="17"/>
  <c r="D8053" i="17"/>
  <c r="A8054" i="17"/>
  <c r="D8054" i="17"/>
  <c r="A8055" i="17"/>
  <c r="D8055" i="17"/>
  <c r="A8056" i="17"/>
  <c r="D8056" i="17"/>
  <c r="A8057" i="17"/>
  <c r="D8057" i="17"/>
  <c r="A8058" i="17"/>
  <c r="D8058" i="17"/>
  <c r="A8059" i="17"/>
  <c r="D8059" i="17"/>
  <c r="A8060" i="17"/>
  <c r="D8060" i="17"/>
  <c r="A8061" i="17"/>
  <c r="D8061" i="17"/>
  <c r="A8062" i="17"/>
  <c r="D8062" i="17"/>
  <c r="A8063" i="17"/>
  <c r="D8063" i="17"/>
  <c r="A8064" i="17"/>
  <c r="D8064" i="17"/>
  <c r="A8065" i="17"/>
  <c r="D8065" i="17"/>
  <c r="A8066" i="17"/>
  <c r="D8066" i="17"/>
  <c r="A8067" i="17"/>
  <c r="D8067" i="17"/>
  <c r="A8068" i="17"/>
  <c r="D8068" i="17"/>
  <c r="A8069" i="17"/>
  <c r="D8069" i="17"/>
  <c r="A8070" i="17"/>
  <c r="D8070" i="17"/>
  <c r="A8071" i="17"/>
  <c r="D8071" i="17"/>
  <c r="A8072" i="17"/>
  <c r="D8072" i="17"/>
  <c r="A8073" i="17"/>
  <c r="D8073" i="17"/>
  <c r="A8074" i="17"/>
  <c r="D8074" i="17"/>
  <c r="A8075" i="17"/>
  <c r="D8075" i="17"/>
  <c r="A8076" i="17"/>
  <c r="D8076" i="17"/>
  <c r="A8077" i="17"/>
  <c r="D8077" i="17"/>
  <c r="A8078" i="17"/>
  <c r="D8078" i="17"/>
  <c r="A8079" i="17"/>
  <c r="D8079" i="17"/>
  <c r="A8080" i="17"/>
  <c r="D8080" i="17"/>
  <c r="A8081" i="17"/>
  <c r="D8081" i="17"/>
  <c r="A8082" i="17"/>
  <c r="D8082" i="17"/>
  <c r="A8083" i="17"/>
  <c r="D8083" i="17"/>
  <c r="A8084" i="17"/>
  <c r="D8084" i="17"/>
  <c r="A8085" i="17"/>
  <c r="D8085" i="17"/>
  <c r="A8086" i="17"/>
  <c r="D8086" i="17"/>
  <c r="A8087" i="17"/>
  <c r="D8087" i="17"/>
  <c r="A8088" i="17"/>
  <c r="D8088" i="17"/>
  <c r="A8089" i="17"/>
  <c r="D8089" i="17"/>
  <c r="A8090" i="17"/>
  <c r="D8090" i="17"/>
  <c r="A8091" i="17"/>
  <c r="D8091" i="17"/>
  <c r="A8092" i="17"/>
  <c r="D8092" i="17"/>
  <c r="A8093" i="17"/>
  <c r="D8093" i="17"/>
  <c r="A8094" i="17"/>
  <c r="D8094" i="17"/>
  <c r="A8095" i="17"/>
  <c r="D8095" i="17"/>
  <c r="A8096" i="17"/>
  <c r="D8096" i="17"/>
  <c r="A8097" i="17"/>
  <c r="D8097" i="17"/>
  <c r="A8098" i="17"/>
  <c r="D8098" i="17"/>
  <c r="A8099" i="17"/>
  <c r="D8099" i="17"/>
  <c r="A8100" i="17"/>
  <c r="D8100" i="17"/>
  <c r="A8101" i="17"/>
  <c r="D8101" i="17"/>
  <c r="A8102" i="17"/>
  <c r="D8102" i="17"/>
  <c r="A8103" i="17"/>
  <c r="D8103" i="17"/>
  <c r="A8104" i="17"/>
  <c r="D8104" i="17"/>
  <c r="A8105" i="17"/>
  <c r="D8105" i="17"/>
  <c r="A8106" i="17"/>
  <c r="D8106" i="17"/>
  <c r="A8107" i="17"/>
  <c r="D8107" i="17"/>
  <c r="A8108" i="17"/>
  <c r="D8108" i="17"/>
  <c r="A8109" i="17"/>
  <c r="D8109" i="17"/>
  <c r="A8110" i="17"/>
  <c r="D8110" i="17"/>
  <c r="A8111" i="17"/>
  <c r="D8111" i="17"/>
  <c r="A8112" i="17"/>
  <c r="D8112" i="17"/>
  <c r="A8113" i="17"/>
  <c r="D8113" i="17"/>
  <c r="A8114" i="17"/>
  <c r="D8114" i="17"/>
  <c r="A8115" i="17"/>
  <c r="D8115" i="17"/>
  <c r="A8116" i="17"/>
  <c r="D8116" i="17"/>
  <c r="A8117" i="17"/>
  <c r="D8117" i="17"/>
  <c r="A8118" i="17"/>
  <c r="D8118" i="17"/>
  <c r="A8119" i="17"/>
  <c r="D8119" i="17"/>
  <c r="A8120" i="17"/>
  <c r="D8120" i="17"/>
  <c r="A8121" i="17"/>
  <c r="D8121" i="17"/>
  <c r="A8122" i="17"/>
  <c r="D8122" i="17"/>
  <c r="A8123" i="17"/>
  <c r="D8123" i="17"/>
  <c r="A8124" i="17"/>
  <c r="D8124" i="17"/>
  <c r="A8125" i="17"/>
  <c r="D8125" i="17"/>
  <c r="A8126" i="17"/>
  <c r="D8126" i="17"/>
  <c r="A8127" i="17"/>
  <c r="D8127" i="17"/>
  <c r="A8128" i="17"/>
  <c r="D8128" i="17"/>
  <c r="A8129" i="17"/>
  <c r="D8129" i="17"/>
  <c r="A8130" i="17"/>
  <c r="D8130" i="17"/>
  <c r="A8131" i="17"/>
  <c r="D8131" i="17"/>
  <c r="A8132" i="17"/>
  <c r="D8132" i="17"/>
  <c r="A8133" i="17"/>
  <c r="D8133" i="17"/>
  <c r="A8134" i="17"/>
  <c r="D8134" i="17"/>
  <c r="A8135" i="17"/>
  <c r="D8135" i="17"/>
  <c r="A8136" i="17"/>
  <c r="D8136" i="17"/>
  <c r="A8137" i="17"/>
  <c r="D8137" i="17"/>
  <c r="A8138" i="17"/>
  <c r="D8138" i="17"/>
  <c r="A8139" i="17"/>
  <c r="D8139" i="17"/>
  <c r="A8140" i="17"/>
  <c r="D8140" i="17"/>
  <c r="A8141" i="17"/>
  <c r="D8141" i="17"/>
  <c r="A8142" i="17"/>
  <c r="D8142" i="17"/>
  <c r="A8143" i="17"/>
  <c r="D8143" i="17"/>
  <c r="A8144" i="17"/>
  <c r="D8144" i="17"/>
  <c r="A8145" i="17"/>
  <c r="D8145" i="17"/>
  <c r="A8146" i="17"/>
  <c r="D8146" i="17"/>
  <c r="A8147" i="17"/>
  <c r="D8147" i="17"/>
  <c r="A8148" i="17"/>
  <c r="D8148" i="17"/>
  <c r="A8149" i="17"/>
  <c r="D8149" i="17"/>
  <c r="A8150" i="17"/>
  <c r="D8150" i="17"/>
  <c r="A8151" i="17"/>
  <c r="D8151" i="17"/>
  <c r="A8152" i="17"/>
  <c r="D8152" i="17"/>
  <c r="A8153" i="17"/>
  <c r="D8153" i="17"/>
  <c r="A8154" i="17"/>
  <c r="D8154" i="17"/>
  <c r="A8155" i="17"/>
  <c r="D8155" i="17"/>
  <c r="A8156" i="17"/>
  <c r="D8156" i="17"/>
  <c r="A8157" i="17"/>
  <c r="D8157" i="17"/>
  <c r="A8158" i="17"/>
  <c r="D8158" i="17"/>
  <c r="A8159" i="17"/>
  <c r="D8159" i="17"/>
  <c r="A8160" i="17"/>
  <c r="D8160" i="17"/>
  <c r="A8161" i="17"/>
  <c r="D8161" i="17"/>
  <c r="A8162" i="17"/>
  <c r="D8162" i="17"/>
  <c r="A8163" i="17"/>
  <c r="D8163" i="17"/>
  <c r="A8164" i="17"/>
  <c r="D8164" i="17"/>
  <c r="A8165" i="17"/>
  <c r="D8165" i="17"/>
  <c r="A8166" i="17"/>
  <c r="D8166" i="17"/>
  <c r="A8167" i="17"/>
  <c r="D8167" i="17"/>
  <c r="A8168" i="17"/>
  <c r="D8168" i="17"/>
  <c r="A8169" i="17"/>
  <c r="D8169" i="17"/>
  <c r="A8170" i="17"/>
  <c r="D8170" i="17"/>
  <c r="A8171" i="17"/>
  <c r="D8171" i="17"/>
  <c r="A8172" i="17"/>
  <c r="D8172" i="17"/>
  <c r="A8173" i="17"/>
  <c r="D8173" i="17"/>
  <c r="A8174" i="17"/>
  <c r="D8174" i="17"/>
  <c r="A8175" i="17"/>
  <c r="D8175" i="17"/>
  <c r="A8176" i="17"/>
  <c r="D8176" i="17"/>
  <c r="A8177" i="17"/>
  <c r="D8177" i="17"/>
  <c r="A8178" i="17"/>
  <c r="D8178" i="17"/>
  <c r="A8179" i="17"/>
  <c r="D8179" i="17"/>
  <c r="A8180" i="17"/>
  <c r="D8180" i="17"/>
  <c r="A8181" i="17"/>
  <c r="D8181" i="17"/>
  <c r="A8182" i="17"/>
  <c r="D8182" i="17"/>
  <c r="A8183" i="17"/>
  <c r="D8183" i="17"/>
  <c r="A8184" i="17"/>
  <c r="D8184" i="17"/>
  <c r="A8185" i="17"/>
  <c r="D8185" i="17"/>
  <c r="A8186" i="17"/>
  <c r="D8186" i="17"/>
  <c r="A8187" i="17"/>
  <c r="D8187" i="17"/>
  <c r="A8188" i="17"/>
  <c r="D8188" i="17"/>
  <c r="A8189" i="17"/>
  <c r="D8189" i="17"/>
  <c r="A8190" i="17"/>
  <c r="D8190" i="17"/>
  <c r="A8191" i="17"/>
  <c r="D8191" i="17"/>
  <c r="A8192" i="17"/>
  <c r="D8192" i="17"/>
  <c r="A8193" i="17"/>
  <c r="D8193" i="17"/>
  <c r="A8194" i="17"/>
  <c r="D8194" i="17"/>
  <c r="A8195" i="17"/>
  <c r="D8195" i="17"/>
  <c r="A8196" i="17"/>
  <c r="D8196" i="17"/>
  <c r="A8197" i="17"/>
  <c r="D8197" i="17"/>
  <c r="A8198" i="17"/>
  <c r="D8198" i="17"/>
  <c r="A8199" i="17"/>
  <c r="D8199" i="17"/>
  <c r="A8200" i="17"/>
  <c r="D8200" i="17"/>
  <c r="A8201" i="17"/>
  <c r="D8201" i="17"/>
  <c r="A8202" i="17"/>
  <c r="D8202" i="17"/>
  <c r="A8203" i="17"/>
  <c r="D8203" i="17"/>
  <c r="A8204" i="17"/>
  <c r="D8204" i="17"/>
  <c r="A8205" i="17"/>
  <c r="D8205" i="17"/>
  <c r="A8206" i="17"/>
  <c r="D8206" i="17"/>
  <c r="A8207" i="17"/>
  <c r="D8207" i="17"/>
  <c r="A8208" i="17"/>
  <c r="D8208" i="17"/>
  <c r="A8209" i="17"/>
  <c r="D8209" i="17"/>
  <c r="A8210" i="17"/>
  <c r="D8210" i="17"/>
  <c r="A8211" i="17"/>
  <c r="D8211" i="17"/>
  <c r="A8212" i="17"/>
  <c r="D8212" i="17"/>
  <c r="A8213" i="17"/>
  <c r="D8213" i="17"/>
  <c r="A8214" i="17"/>
  <c r="D8214" i="17"/>
  <c r="A8215" i="17"/>
  <c r="D8215" i="17"/>
  <c r="A8216" i="17"/>
  <c r="D8216" i="17"/>
  <c r="A8217" i="17"/>
  <c r="D8217" i="17"/>
  <c r="A8218" i="17"/>
  <c r="D8218" i="17"/>
  <c r="A8219" i="17"/>
  <c r="D8219" i="17"/>
  <c r="A8220" i="17"/>
  <c r="D8220" i="17"/>
  <c r="A8221" i="17"/>
  <c r="D8221" i="17"/>
  <c r="A8222" i="17"/>
  <c r="D8222" i="17"/>
  <c r="A8223" i="17"/>
  <c r="D8223" i="17"/>
  <c r="A8224" i="17"/>
  <c r="D8224" i="17"/>
  <c r="A8225" i="17"/>
  <c r="D8225" i="17"/>
  <c r="A8226" i="17"/>
  <c r="D8226" i="17"/>
  <c r="A8227" i="17"/>
  <c r="D8227" i="17"/>
  <c r="A8228" i="17"/>
  <c r="D8228" i="17"/>
  <c r="A8229" i="17"/>
  <c r="D8229" i="17"/>
  <c r="A8230" i="17"/>
  <c r="D8230" i="17"/>
  <c r="A8231" i="17"/>
  <c r="D8231" i="17"/>
  <c r="A8232" i="17"/>
  <c r="D8232" i="17"/>
  <c r="A8233" i="17"/>
  <c r="D8233" i="17"/>
  <c r="A8234" i="17"/>
  <c r="D8234" i="17"/>
  <c r="A8235" i="17"/>
  <c r="D8235" i="17"/>
  <c r="A8236" i="17"/>
  <c r="D8236" i="17"/>
  <c r="A8237" i="17"/>
  <c r="D8237" i="17"/>
  <c r="A8238" i="17"/>
  <c r="D8238" i="17"/>
  <c r="A8239" i="17"/>
  <c r="D8239" i="17"/>
  <c r="A8240" i="17"/>
  <c r="D8240" i="17"/>
  <c r="A8241" i="17"/>
  <c r="D8241" i="17"/>
  <c r="A8242" i="17"/>
  <c r="D8242" i="17"/>
  <c r="A8243" i="17"/>
  <c r="D8243" i="17"/>
  <c r="A8244" i="17"/>
  <c r="D8244" i="17"/>
  <c r="A8245" i="17"/>
  <c r="D8245" i="17"/>
  <c r="A8246" i="17"/>
  <c r="D8246" i="17"/>
  <c r="A8247" i="17"/>
  <c r="D8247" i="17"/>
  <c r="A8248" i="17"/>
  <c r="D8248" i="17"/>
  <c r="A8249" i="17"/>
  <c r="D8249" i="17"/>
  <c r="A8250" i="17"/>
  <c r="D8250" i="17"/>
  <c r="A8251" i="17"/>
  <c r="D8251" i="17"/>
  <c r="A8252" i="17"/>
  <c r="D8252" i="17"/>
  <c r="A8253" i="17"/>
  <c r="D8253" i="17"/>
  <c r="A8254" i="17"/>
  <c r="D8254" i="17"/>
  <c r="A8255" i="17"/>
  <c r="D8255" i="17"/>
  <c r="A8256" i="17"/>
  <c r="D8256" i="17"/>
  <c r="A8257" i="17"/>
  <c r="D8257" i="17"/>
  <c r="A8258" i="17"/>
  <c r="D8258" i="17"/>
  <c r="A8259" i="17"/>
  <c r="D8259" i="17"/>
  <c r="A8260" i="17"/>
  <c r="D8260" i="17"/>
  <c r="A8261" i="17"/>
  <c r="D8261" i="17"/>
  <c r="A8262" i="17"/>
  <c r="D8262" i="17"/>
  <c r="A8263" i="17"/>
  <c r="D8263" i="17"/>
  <c r="A8264" i="17"/>
  <c r="D8264" i="17"/>
  <c r="A8265" i="17"/>
  <c r="D8265" i="17"/>
  <c r="A8266" i="17"/>
  <c r="D8266" i="17"/>
  <c r="A8267" i="17"/>
  <c r="D8267" i="17"/>
  <c r="A8268" i="17"/>
  <c r="D8268" i="17"/>
  <c r="A8269" i="17"/>
  <c r="D8269" i="17"/>
  <c r="A8270" i="17"/>
  <c r="D8270" i="17"/>
  <c r="A8271" i="17"/>
  <c r="D8271" i="17"/>
  <c r="A8272" i="17"/>
  <c r="D8272" i="17"/>
  <c r="A8273" i="17"/>
  <c r="D8273" i="17"/>
  <c r="A8274" i="17"/>
  <c r="D8274" i="17"/>
  <c r="A8275" i="17"/>
  <c r="D8275" i="17"/>
  <c r="A8276" i="17"/>
  <c r="D8276" i="17"/>
  <c r="A8277" i="17"/>
  <c r="D8277" i="17"/>
  <c r="A8278" i="17"/>
  <c r="D8278" i="17"/>
  <c r="A8279" i="17"/>
  <c r="D8279" i="17"/>
  <c r="A8280" i="17"/>
  <c r="D8280" i="17"/>
  <c r="A8281" i="17"/>
  <c r="D8281" i="17"/>
  <c r="A8282" i="17"/>
  <c r="D8282" i="17"/>
  <c r="A8283" i="17"/>
  <c r="D8283" i="17"/>
  <c r="A8284" i="17"/>
  <c r="D8284" i="17"/>
  <c r="A8285" i="17"/>
  <c r="D8285" i="17"/>
  <c r="A8286" i="17"/>
  <c r="D8286" i="17"/>
  <c r="A8287" i="17"/>
  <c r="D8287" i="17"/>
  <c r="A8288" i="17"/>
  <c r="D8288" i="17"/>
  <c r="A8289" i="17"/>
  <c r="D8289" i="17"/>
  <c r="A8290" i="17"/>
  <c r="D8290" i="17"/>
  <c r="A8291" i="17"/>
  <c r="D8291" i="17"/>
  <c r="A8292" i="17"/>
  <c r="D8292" i="17"/>
  <c r="A8293" i="17"/>
  <c r="D8293" i="17"/>
  <c r="A8294" i="17"/>
  <c r="D8294" i="17"/>
  <c r="A8295" i="17"/>
  <c r="D8295" i="17"/>
  <c r="A8296" i="17"/>
  <c r="D8296" i="17"/>
  <c r="A8297" i="17"/>
  <c r="D8297" i="17"/>
  <c r="A8298" i="17"/>
  <c r="D8298" i="17"/>
  <c r="A8299" i="17"/>
  <c r="D8299" i="17"/>
  <c r="A8300" i="17"/>
  <c r="D8300" i="17"/>
  <c r="A8301" i="17"/>
  <c r="D8301" i="17"/>
  <c r="A8302" i="17"/>
  <c r="D8302" i="17"/>
  <c r="A8303" i="17"/>
  <c r="D8303" i="17"/>
  <c r="A8304" i="17"/>
  <c r="D8304" i="17"/>
  <c r="A8305" i="17"/>
  <c r="D8305" i="17"/>
  <c r="A8306" i="17"/>
  <c r="D8306" i="17"/>
  <c r="A8307" i="17"/>
  <c r="D8307" i="17"/>
  <c r="A8308" i="17"/>
  <c r="D8308" i="17"/>
  <c r="A8309" i="17"/>
  <c r="D8309" i="17"/>
  <c r="A8310" i="17"/>
  <c r="D8310" i="17"/>
  <c r="A8311" i="17"/>
  <c r="D8311" i="17"/>
  <c r="A8312" i="17"/>
  <c r="D8312" i="17"/>
  <c r="A8313" i="17"/>
  <c r="D8313" i="17"/>
  <c r="A8314" i="17"/>
  <c r="D8314" i="17"/>
  <c r="A8315" i="17"/>
  <c r="D8315" i="17"/>
  <c r="A8316" i="17"/>
  <c r="D8316" i="17"/>
  <c r="A8317" i="17"/>
  <c r="D8317" i="17"/>
  <c r="A8318" i="17"/>
  <c r="D8318" i="17"/>
  <c r="A8319" i="17"/>
  <c r="D8319" i="17"/>
  <c r="A8320" i="17"/>
  <c r="D8320" i="17"/>
  <c r="A8321" i="17"/>
  <c r="D8321" i="17"/>
  <c r="A8322" i="17"/>
  <c r="D8322" i="17"/>
  <c r="A8323" i="17"/>
  <c r="D8323" i="17"/>
  <c r="A8324" i="17"/>
  <c r="D8324" i="17"/>
  <c r="A8325" i="17"/>
  <c r="D8325" i="17"/>
  <c r="A8326" i="17"/>
  <c r="D8326" i="17"/>
  <c r="A8327" i="17"/>
  <c r="D8327" i="17"/>
  <c r="A8328" i="17"/>
  <c r="D8328" i="17"/>
  <c r="A8329" i="17"/>
  <c r="D8329" i="17"/>
  <c r="A8330" i="17"/>
  <c r="D8330" i="17"/>
  <c r="A8331" i="17"/>
  <c r="D8331" i="17"/>
  <c r="A8332" i="17"/>
  <c r="D8332" i="17"/>
  <c r="A8333" i="17"/>
  <c r="D8333" i="17"/>
  <c r="A8334" i="17"/>
  <c r="D8334" i="17"/>
  <c r="A8335" i="17"/>
  <c r="D8335" i="17"/>
  <c r="A8336" i="17"/>
  <c r="D8336" i="17"/>
  <c r="A8337" i="17"/>
  <c r="D8337" i="17"/>
  <c r="A8338" i="17"/>
  <c r="D8338" i="17"/>
  <c r="A8339" i="17"/>
  <c r="D8339" i="17"/>
  <c r="A8340" i="17"/>
  <c r="D8340" i="17"/>
  <c r="A8341" i="17"/>
  <c r="D8341" i="17"/>
  <c r="A8342" i="17"/>
  <c r="D8342" i="17"/>
  <c r="A8343" i="17"/>
  <c r="D8343" i="17"/>
  <c r="A8344" i="17"/>
  <c r="D8344" i="17"/>
  <c r="A8345" i="17"/>
  <c r="D8345" i="17"/>
  <c r="A8346" i="17"/>
  <c r="D8346" i="17"/>
  <c r="A8347" i="17"/>
  <c r="D8347" i="17"/>
  <c r="A8348" i="17"/>
  <c r="D8348" i="17"/>
  <c r="A8349" i="17"/>
  <c r="D8349" i="17"/>
  <c r="A8350" i="17"/>
  <c r="D8350" i="17"/>
  <c r="A8351" i="17"/>
  <c r="D8351" i="17"/>
  <c r="A8352" i="17"/>
  <c r="D8352" i="17"/>
  <c r="A8353" i="17"/>
  <c r="D8353" i="17"/>
  <c r="A8354" i="17"/>
  <c r="D8354" i="17"/>
  <c r="A8355" i="17"/>
  <c r="D8355" i="17"/>
  <c r="A8356" i="17"/>
  <c r="D8356" i="17"/>
  <c r="A8357" i="17"/>
  <c r="D8357" i="17"/>
  <c r="A8358" i="17"/>
  <c r="D8358" i="17"/>
  <c r="A8359" i="17"/>
  <c r="D8359" i="17"/>
  <c r="A8360" i="17"/>
  <c r="D8360" i="17"/>
  <c r="A8361" i="17"/>
  <c r="D8361" i="17"/>
  <c r="A8362" i="17"/>
  <c r="D8362" i="17"/>
  <c r="A8363" i="17"/>
  <c r="D8363" i="17"/>
  <c r="A8364" i="17"/>
  <c r="D8364" i="17"/>
  <c r="A8365" i="17"/>
  <c r="D8365" i="17"/>
  <c r="A8366" i="17"/>
  <c r="D8366" i="17"/>
  <c r="A8367" i="17"/>
  <c r="D8367" i="17"/>
  <c r="A8368" i="17"/>
  <c r="D8368" i="17"/>
  <c r="A8369" i="17"/>
  <c r="D8369" i="17"/>
  <c r="A8370" i="17"/>
  <c r="D8370" i="17"/>
  <c r="A8371" i="17"/>
  <c r="D8371" i="17"/>
  <c r="A8372" i="17"/>
  <c r="D8372" i="17"/>
  <c r="A8373" i="17"/>
  <c r="D8373" i="17"/>
  <c r="A8374" i="17"/>
  <c r="D8374" i="17"/>
  <c r="A8375" i="17"/>
  <c r="D8375" i="17"/>
  <c r="A8376" i="17"/>
  <c r="D8376" i="17"/>
  <c r="A8377" i="17"/>
  <c r="D8377" i="17"/>
  <c r="A8378" i="17"/>
  <c r="D8378" i="17"/>
  <c r="A8379" i="17"/>
  <c r="D8379" i="17"/>
  <c r="A8380" i="17"/>
  <c r="D8380" i="17"/>
  <c r="A8381" i="17"/>
  <c r="D8381" i="17"/>
  <c r="A8382" i="17"/>
  <c r="D8382" i="17"/>
  <c r="A8383" i="17"/>
  <c r="D8383" i="17"/>
  <c r="A8384" i="17"/>
  <c r="D8384" i="17"/>
  <c r="A8385" i="17"/>
  <c r="D8385" i="17"/>
  <c r="A8386" i="17"/>
  <c r="D8386" i="17"/>
  <c r="A8387" i="17"/>
  <c r="D8387" i="17"/>
  <c r="A8388" i="17"/>
  <c r="D8388" i="17"/>
  <c r="A8389" i="17"/>
  <c r="D8389" i="17"/>
  <c r="A8390" i="17"/>
  <c r="D8390" i="17"/>
  <c r="A8391" i="17"/>
  <c r="D8391" i="17"/>
  <c r="A8392" i="17"/>
  <c r="D8392" i="17"/>
  <c r="A8393" i="17"/>
  <c r="D8393" i="17"/>
  <c r="A8394" i="17"/>
  <c r="D8394" i="17"/>
  <c r="A8395" i="17"/>
  <c r="D8395" i="17"/>
  <c r="A8396" i="17"/>
  <c r="D8396" i="17"/>
  <c r="A8397" i="17"/>
  <c r="D8397" i="17"/>
  <c r="A8398" i="17"/>
  <c r="D8398" i="17"/>
  <c r="A8399" i="17"/>
  <c r="D8399" i="17"/>
  <c r="A8400" i="17"/>
  <c r="D8400" i="17"/>
  <c r="A8401" i="17"/>
  <c r="D8401" i="17"/>
  <c r="A8402" i="17"/>
  <c r="D8402" i="17"/>
  <c r="A8403" i="17"/>
  <c r="D8403" i="17"/>
  <c r="A8404" i="17"/>
  <c r="D8404" i="17"/>
  <c r="A8405" i="17"/>
  <c r="D8405" i="17"/>
  <c r="A8406" i="17"/>
  <c r="D8406" i="17"/>
  <c r="A8407" i="17"/>
  <c r="D8407" i="17"/>
  <c r="A8408" i="17"/>
  <c r="D8408" i="17"/>
  <c r="A8409" i="17"/>
  <c r="D8409" i="17"/>
  <c r="A8410" i="17"/>
  <c r="D8410" i="17"/>
  <c r="A8411" i="17"/>
  <c r="D8411" i="17"/>
  <c r="A8412" i="17"/>
  <c r="D8412" i="17"/>
  <c r="A8413" i="17"/>
  <c r="D8413" i="17"/>
  <c r="A8414" i="17"/>
  <c r="D8414" i="17"/>
  <c r="A8415" i="17"/>
  <c r="D8415" i="17"/>
  <c r="A8416" i="17"/>
  <c r="D8416" i="17"/>
  <c r="A8417" i="17"/>
  <c r="D8417" i="17"/>
  <c r="A8418" i="17"/>
  <c r="D8418" i="17"/>
  <c r="A8419" i="17"/>
  <c r="D8419" i="17"/>
  <c r="A8420" i="17"/>
  <c r="D8420" i="17"/>
  <c r="A8421" i="17"/>
  <c r="D8421" i="17"/>
  <c r="A8422" i="17"/>
  <c r="D8422" i="17"/>
  <c r="A8423" i="17"/>
  <c r="D8423" i="17"/>
  <c r="A8424" i="17"/>
  <c r="D8424" i="17"/>
  <c r="A8425" i="17"/>
  <c r="D8425" i="17"/>
  <c r="A8426" i="17"/>
  <c r="D8426" i="17"/>
  <c r="A8427" i="17"/>
  <c r="D8427" i="17"/>
  <c r="A8428" i="17"/>
  <c r="D8428" i="17"/>
  <c r="A8429" i="17"/>
  <c r="D8429" i="17"/>
  <c r="A8430" i="17"/>
  <c r="D8430" i="17"/>
  <c r="A8431" i="17"/>
  <c r="D8431" i="17"/>
  <c r="A8432" i="17"/>
  <c r="D8432" i="17"/>
  <c r="A8433" i="17"/>
  <c r="D8433" i="17"/>
  <c r="A8434" i="17"/>
  <c r="D8434" i="17"/>
  <c r="A8435" i="17"/>
  <c r="D8435" i="17"/>
  <c r="A8436" i="17"/>
  <c r="D8436" i="17"/>
  <c r="A8437" i="17"/>
  <c r="D8437" i="17"/>
  <c r="A8438" i="17"/>
  <c r="D8438" i="17"/>
  <c r="A8439" i="17"/>
  <c r="D8439" i="17"/>
  <c r="A8440" i="17"/>
  <c r="D8440" i="17"/>
  <c r="A8441" i="17"/>
  <c r="D8441" i="17"/>
  <c r="A8442" i="17"/>
  <c r="D8442" i="17"/>
  <c r="A8443" i="17"/>
  <c r="D8443" i="17"/>
  <c r="A8444" i="17"/>
  <c r="D8444" i="17"/>
  <c r="A8445" i="17"/>
  <c r="D8445" i="17"/>
  <c r="A8446" i="17"/>
  <c r="D8446" i="17"/>
  <c r="A8447" i="17"/>
  <c r="D8447" i="17"/>
  <c r="A8448" i="17"/>
  <c r="D8448" i="17"/>
  <c r="A8449" i="17"/>
  <c r="D8449" i="17"/>
  <c r="A8450" i="17"/>
  <c r="D8450" i="17"/>
  <c r="A8451" i="17"/>
  <c r="D8451" i="17"/>
  <c r="A8452" i="17"/>
  <c r="D8452" i="17"/>
  <c r="A8453" i="17"/>
  <c r="D8453" i="17"/>
  <c r="A8454" i="17"/>
  <c r="D8454" i="17"/>
  <c r="A8455" i="17"/>
  <c r="D8455" i="17"/>
  <c r="A8456" i="17"/>
  <c r="D8456" i="17"/>
  <c r="A8457" i="17"/>
  <c r="D8457" i="17"/>
  <c r="A8458" i="17"/>
  <c r="D8458" i="17"/>
  <c r="A8459" i="17"/>
  <c r="D8459" i="17"/>
  <c r="A8460" i="17"/>
  <c r="D8460" i="17"/>
  <c r="A8461" i="17"/>
  <c r="D8461" i="17"/>
  <c r="A8462" i="17"/>
  <c r="D8462" i="17"/>
  <c r="A8463" i="17"/>
  <c r="D8463" i="17"/>
  <c r="A8464" i="17"/>
  <c r="D8464" i="17"/>
  <c r="A8465" i="17"/>
  <c r="D8465" i="17"/>
  <c r="A8466" i="17"/>
  <c r="D8466" i="17"/>
  <c r="A8467" i="17"/>
  <c r="D8467" i="17"/>
  <c r="A8468" i="17"/>
  <c r="D8468" i="17"/>
  <c r="A8469" i="17"/>
  <c r="D8469" i="17"/>
  <c r="A8470" i="17"/>
  <c r="D8470" i="17"/>
  <c r="A8471" i="17"/>
  <c r="D8471" i="17"/>
  <c r="A8472" i="17"/>
  <c r="D8472" i="17"/>
  <c r="A8473" i="17"/>
  <c r="D8473" i="17"/>
  <c r="A8474" i="17"/>
  <c r="D8474" i="17"/>
  <c r="A8475" i="17"/>
  <c r="D8475" i="17"/>
  <c r="A8476" i="17"/>
  <c r="D8476" i="17"/>
  <c r="A8477" i="17"/>
  <c r="D8477" i="17"/>
  <c r="A8478" i="17"/>
  <c r="D8478" i="17"/>
  <c r="A8479" i="17"/>
  <c r="D8479" i="17"/>
  <c r="A8480" i="17"/>
  <c r="D8480" i="17"/>
  <c r="A8481" i="17"/>
  <c r="D8481" i="17"/>
  <c r="A8482" i="17"/>
  <c r="D8482" i="17"/>
  <c r="A8483" i="17"/>
  <c r="D8483" i="17"/>
  <c r="A8484" i="17"/>
  <c r="D8484" i="17"/>
  <c r="A8485" i="17"/>
  <c r="D8485" i="17"/>
  <c r="A8486" i="17"/>
  <c r="D8486" i="17"/>
  <c r="A8487" i="17"/>
  <c r="D8487" i="17"/>
  <c r="A8488" i="17"/>
  <c r="D8488" i="17"/>
  <c r="A8489" i="17"/>
  <c r="D8489" i="17"/>
  <c r="A8490" i="17"/>
  <c r="D8490" i="17"/>
  <c r="A8491" i="17"/>
  <c r="D8491" i="17"/>
  <c r="A8492" i="17"/>
  <c r="D8492" i="17"/>
  <c r="A8493" i="17"/>
  <c r="D8493" i="17"/>
  <c r="A8494" i="17"/>
  <c r="D8494" i="17"/>
  <c r="A8495" i="17"/>
  <c r="D8495" i="17"/>
  <c r="A8496" i="17"/>
  <c r="D8496" i="17"/>
  <c r="A8497" i="17"/>
  <c r="D8497" i="17"/>
  <c r="A8498" i="17"/>
  <c r="D8498" i="17"/>
  <c r="A8499" i="17"/>
  <c r="D8499" i="17"/>
  <c r="A8500" i="17"/>
  <c r="D8500" i="17"/>
  <c r="A8501" i="17"/>
  <c r="D8501" i="17"/>
  <c r="A8502" i="17"/>
  <c r="D8502" i="17"/>
  <c r="A8503" i="17"/>
  <c r="D8503" i="17"/>
  <c r="A8504" i="17"/>
  <c r="D8504" i="17"/>
  <c r="A8505" i="17"/>
  <c r="D8505" i="17"/>
  <c r="A8506" i="17"/>
  <c r="D8506" i="17"/>
  <c r="A8507" i="17"/>
  <c r="D8507" i="17"/>
  <c r="A8508" i="17"/>
  <c r="D8508" i="17"/>
  <c r="A8509" i="17"/>
  <c r="D8509" i="17"/>
  <c r="A8510" i="17"/>
  <c r="D8510" i="17"/>
  <c r="A8511" i="17"/>
  <c r="D8511" i="17"/>
  <c r="A8512" i="17"/>
  <c r="D8512" i="17"/>
  <c r="A8513" i="17"/>
  <c r="D8513" i="17"/>
  <c r="A8514" i="17"/>
  <c r="D8514" i="17"/>
  <c r="A8515" i="17"/>
  <c r="D8515" i="17"/>
  <c r="A8516" i="17"/>
  <c r="D8516" i="17"/>
  <c r="A8517" i="17"/>
  <c r="D8517" i="17"/>
  <c r="A8518" i="17"/>
  <c r="D8518" i="17"/>
  <c r="A8519" i="17"/>
  <c r="D8519" i="17"/>
  <c r="A8520" i="17"/>
  <c r="D8520" i="17"/>
  <c r="A8521" i="17"/>
  <c r="D8521" i="17"/>
  <c r="A8522" i="17"/>
  <c r="D8522" i="17"/>
  <c r="A8523" i="17"/>
  <c r="D8523" i="17"/>
  <c r="A8524" i="17"/>
  <c r="D8524" i="17"/>
  <c r="A8525" i="17"/>
  <c r="D8525" i="17"/>
  <c r="A8526" i="17"/>
  <c r="D8526" i="17"/>
  <c r="A8527" i="17"/>
  <c r="D8527" i="17"/>
  <c r="A8528" i="17"/>
  <c r="D8528" i="17"/>
  <c r="A8529" i="17"/>
  <c r="D8529" i="17"/>
  <c r="A8530" i="17"/>
  <c r="D8530" i="17"/>
  <c r="A8531" i="17"/>
  <c r="D8531" i="17"/>
  <c r="A8532" i="17"/>
  <c r="D8532" i="17"/>
  <c r="A8533" i="17"/>
  <c r="D8533" i="17"/>
  <c r="A8534" i="17"/>
  <c r="D8534" i="17"/>
  <c r="A8535" i="17"/>
  <c r="D8535" i="17"/>
  <c r="A8536" i="17"/>
  <c r="D8536" i="17"/>
  <c r="A8537" i="17"/>
  <c r="D8537" i="17"/>
  <c r="A8538" i="17"/>
  <c r="D8538" i="17"/>
  <c r="A8539" i="17"/>
  <c r="D8539" i="17"/>
  <c r="A8540" i="17"/>
  <c r="D8540" i="17"/>
  <c r="A8541" i="17"/>
  <c r="D8541" i="17"/>
  <c r="A8542" i="17"/>
  <c r="D8542" i="17"/>
  <c r="A8543" i="17"/>
  <c r="D8543" i="17"/>
  <c r="A8544" i="17"/>
  <c r="D8544" i="17"/>
  <c r="A8545" i="17"/>
  <c r="D8545" i="17"/>
  <c r="A8546" i="17"/>
  <c r="D8546" i="17"/>
  <c r="A8547" i="17"/>
  <c r="D8547" i="17"/>
  <c r="A8548" i="17"/>
  <c r="D8548" i="17"/>
  <c r="A8549" i="17"/>
  <c r="D8549" i="17"/>
  <c r="A8550" i="17"/>
  <c r="D8550" i="17"/>
  <c r="A8551" i="17"/>
  <c r="D8551" i="17"/>
  <c r="A8552" i="17"/>
  <c r="D8552" i="17"/>
  <c r="A8553" i="17"/>
  <c r="D8553" i="17"/>
  <c r="A8554" i="17"/>
  <c r="D8554" i="17"/>
  <c r="A8555" i="17"/>
  <c r="D8555" i="17"/>
  <c r="A8556" i="17"/>
  <c r="D8556" i="17"/>
  <c r="A8557" i="17"/>
  <c r="D8557" i="17"/>
  <c r="A8558" i="17"/>
  <c r="D8558" i="17"/>
  <c r="A8559" i="17"/>
  <c r="D8559" i="17"/>
  <c r="A8560" i="17"/>
  <c r="D8560" i="17"/>
  <c r="A8561" i="17"/>
  <c r="D8561" i="17"/>
  <c r="A8562" i="17"/>
  <c r="D8562" i="17"/>
  <c r="A8563" i="17"/>
  <c r="D8563" i="17"/>
  <c r="A8564" i="17"/>
  <c r="D8564" i="17"/>
  <c r="A8565" i="17"/>
  <c r="D8565" i="17"/>
  <c r="A8566" i="17"/>
  <c r="D8566" i="17"/>
  <c r="A8567" i="17"/>
  <c r="D8567" i="17"/>
  <c r="A8568" i="17"/>
  <c r="D8568" i="17"/>
  <c r="A8569" i="17"/>
  <c r="D8569" i="17"/>
  <c r="A8570" i="17"/>
  <c r="D8570" i="17"/>
  <c r="A8571" i="17"/>
  <c r="D8571" i="17"/>
  <c r="A8572" i="17"/>
  <c r="D8572" i="17"/>
  <c r="A8573" i="17"/>
  <c r="D8573" i="17"/>
  <c r="A8574" i="17"/>
  <c r="D8574" i="17"/>
  <c r="A8575" i="17"/>
  <c r="D8575" i="17"/>
  <c r="A8576" i="17"/>
  <c r="D8576" i="17"/>
  <c r="A8577" i="17"/>
  <c r="D8577" i="17"/>
  <c r="A8578" i="17"/>
  <c r="D8578" i="17"/>
  <c r="A8579" i="17"/>
  <c r="D8579" i="17"/>
  <c r="A8580" i="17"/>
  <c r="D8580" i="17"/>
  <c r="A8581" i="17"/>
  <c r="D8581" i="17"/>
  <c r="A8582" i="17"/>
  <c r="D8582" i="17"/>
  <c r="A8583" i="17"/>
  <c r="D8583" i="17"/>
  <c r="A8584" i="17"/>
  <c r="D8584" i="17"/>
  <c r="A8585" i="17"/>
  <c r="D8585" i="17"/>
  <c r="A8586" i="17"/>
  <c r="D8586" i="17"/>
  <c r="A8587" i="17"/>
  <c r="D8587" i="17"/>
  <c r="A8588" i="17"/>
  <c r="D8588" i="17"/>
  <c r="A8589" i="17"/>
  <c r="D8589" i="17"/>
  <c r="A8590" i="17"/>
  <c r="D8590" i="17"/>
  <c r="A8591" i="17"/>
  <c r="D8591" i="17"/>
  <c r="A8592" i="17"/>
  <c r="D8592" i="17"/>
  <c r="A8593" i="17"/>
  <c r="D8593" i="17"/>
  <c r="A8594" i="17"/>
  <c r="D8594" i="17"/>
  <c r="A8595" i="17"/>
  <c r="D8595" i="17"/>
  <c r="A8596" i="17"/>
  <c r="D8596" i="17"/>
  <c r="A8597" i="17"/>
  <c r="D8597" i="17"/>
  <c r="A8598" i="17"/>
  <c r="D8598" i="17"/>
  <c r="A8599" i="17"/>
  <c r="D8599" i="17"/>
  <c r="A8600" i="17"/>
  <c r="D8600" i="17"/>
  <c r="A8601" i="17"/>
  <c r="D8601" i="17"/>
  <c r="A8602" i="17"/>
  <c r="D8602" i="17"/>
  <c r="A8603" i="17"/>
  <c r="D8603" i="17"/>
  <c r="A8604" i="17"/>
  <c r="D8604" i="17"/>
  <c r="A8605" i="17"/>
  <c r="D8605" i="17"/>
  <c r="A8606" i="17"/>
  <c r="D8606" i="17"/>
  <c r="A8607" i="17"/>
  <c r="D8607" i="17"/>
  <c r="A8608" i="17"/>
  <c r="D8608" i="17"/>
  <c r="A8609" i="17"/>
  <c r="D8609" i="17"/>
  <c r="A8610" i="17"/>
  <c r="D8610" i="17"/>
  <c r="A8611" i="17"/>
  <c r="D8611" i="17"/>
  <c r="A8612" i="17"/>
  <c r="D8612" i="17"/>
  <c r="A8613" i="17"/>
  <c r="D8613" i="17"/>
  <c r="A8614" i="17"/>
  <c r="D8614" i="17"/>
  <c r="A8615" i="17"/>
  <c r="D8615" i="17"/>
  <c r="A8616" i="17"/>
  <c r="D8616" i="17"/>
  <c r="A8617" i="17"/>
  <c r="D8617" i="17"/>
  <c r="A8618" i="17"/>
  <c r="D8618" i="17"/>
  <c r="A8619" i="17"/>
  <c r="D8619" i="17"/>
  <c r="A8620" i="17"/>
  <c r="D8620" i="17"/>
  <c r="A8621" i="17"/>
  <c r="D8621" i="17"/>
  <c r="A8622" i="17"/>
  <c r="D8622" i="17"/>
  <c r="A8623" i="17"/>
  <c r="D8623" i="17"/>
  <c r="A8624" i="17"/>
  <c r="D8624" i="17"/>
  <c r="A8625" i="17"/>
  <c r="D8625" i="17"/>
  <c r="A8626" i="17"/>
  <c r="D8626" i="17"/>
  <c r="A8627" i="17"/>
  <c r="D8627" i="17"/>
  <c r="A8628" i="17"/>
  <c r="D8628" i="17"/>
  <c r="A8629" i="17"/>
  <c r="D8629" i="17"/>
  <c r="A8630" i="17"/>
  <c r="D8630" i="17"/>
  <c r="A8631" i="17"/>
  <c r="D8631" i="17"/>
  <c r="A8632" i="17"/>
  <c r="D8632" i="17"/>
  <c r="A8633" i="17"/>
  <c r="D8633" i="17"/>
  <c r="A8634" i="17"/>
  <c r="D8634" i="17"/>
  <c r="A8635" i="17"/>
  <c r="D8635" i="17"/>
  <c r="A8636" i="17"/>
  <c r="D8636" i="17"/>
  <c r="A8637" i="17"/>
  <c r="D8637" i="17"/>
  <c r="A8638" i="17"/>
  <c r="D8638" i="17"/>
  <c r="A8639" i="17"/>
  <c r="D8639" i="17"/>
  <c r="A8640" i="17"/>
  <c r="D8640" i="17"/>
  <c r="A8641" i="17"/>
  <c r="D8641" i="17"/>
  <c r="A8642" i="17"/>
  <c r="D8642" i="17"/>
  <c r="A8643" i="17"/>
  <c r="D8643" i="17"/>
  <c r="A8644" i="17"/>
  <c r="D8644" i="17"/>
  <c r="A8645" i="17"/>
  <c r="D8645" i="17"/>
  <c r="A8646" i="17"/>
  <c r="D8646" i="17"/>
  <c r="A8647" i="17"/>
  <c r="D8647" i="17"/>
  <c r="A8648" i="17"/>
  <c r="D8648" i="17"/>
  <c r="A8649" i="17"/>
  <c r="D8649" i="17"/>
  <c r="A8650" i="17"/>
  <c r="D8650" i="17"/>
  <c r="A8651" i="17"/>
  <c r="D8651" i="17"/>
  <c r="A8652" i="17"/>
  <c r="D8652" i="17"/>
  <c r="A8653" i="17"/>
  <c r="D8653" i="17"/>
  <c r="A8654" i="17"/>
  <c r="D8654" i="17"/>
  <c r="A8655" i="17"/>
  <c r="D8655" i="17"/>
  <c r="A8656" i="17"/>
  <c r="D8656" i="17"/>
  <c r="A8657" i="17"/>
  <c r="D8657" i="17"/>
  <c r="A8658" i="17"/>
  <c r="D8658" i="17"/>
  <c r="A8659" i="17"/>
  <c r="D8659" i="17"/>
  <c r="A8660" i="17"/>
  <c r="D8660" i="17"/>
  <c r="A8661" i="17"/>
  <c r="D8661" i="17"/>
  <c r="A8662" i="17"/>
  <c r="D8662" i="17"/>
  <c r="A8663" i="17"/>
  <c r="D8663" i="17"/>
  <c r="A8664" i="17"/>
  <c r="D8664" i="17"/>
  <c r="A8665" i="17"/>
  <c r="D8665" i="17"/>
  <c r="A8666" i="17"/>
  <c r="D8666" i="17"/>
  <c r="A8667" i="17"/>
  <c r="D8667" i="17"/>
  <c r="A8668" i="17"/>
  <c r="D8668" i="17"/>
  <c r="A8669" i="17"/>
  <c r="D8669" i="17"/>
  <c r="A8670" i="17"/>
  <c r="D8670" i="17"/>
  <c r="A8671" i="17"/>
  <c r="D8671" i="17"/>
  <c r="A8672" i="17"/>
  <c r="D8672" i="17"/>
  <c r="A8673" i="17"/>
  <c r="D8673" i="17"/>
  <c r="A8674" i="17"/>
  <c r="D8674" i="17"/>
  <c r="A8675" i="17"/>
  <c r="D8675" i="17"/>
  <c r="A8676" i="17"/>
  <c r="D8676" i="17"/>
  <c r="A8677" i="17"/>
  <c r="D8677" i="17"/>
  <c r="A8678" i="17"/>
  <c r="D8678" i="17"/>
  <c r="A8679" i="17"/>
  <c r="D8679" i="17"/>
  <c r="A8680" i="17"/>
  <c r="D8680" i="17"/>
  <c r="A8681" i="17"/>
  <c r="D8681" i="17"/>
  <c r="A8682" i="17"/>
  <c r="D8682" i="17"/>
  <c r="A8683" i="17"/>
  <c r="D8683" i="17"/>
  <c r="A8684" i="17"/>
  <c r="D8684" i="17"/>
  <c r="A8685" i="17"/>
  <c r="D8685" i="17"/>
  <c r="A8686" i="17"/>
  <c r="D8686" i="17"/>
  <c r="A8687" i="17"/>
  <c r="D8687" i="17"/>
  <c r="A8688" i="17"/>
  <c r="D8688" i="17"/>
  <c r="A8689" i="17"/>
  <c r="D8689" i="17"/>
  <c r="A8690" i="17"/>
  <c r="D8690" i="17"/>
  <c r="A8691" i="17"/>
  <c r="D8691" i="17"/>
  <c r="A8692" i="17"/>
  <c r="D8692" i="17"/>
  <c r="A8693" i="17"/>
  <c r="D8693" i="17"/>
  <c r="A8694" i="17"/>
  <c r="D8694" i="17"/>
  <c r="A8695" i="17"/>
  <c r="D8695" i="17"/>
  <c r="A8696" i="17"/>
  <c r="D8696" i="17"/>
  <c r="A8697" i="17"/>
  <c r="D8697" i="17"/>
  <c r="A8698" i="17"/>
  <c r="D8698" i="17"/>
  <c r="A8699" i="17"/>
  <c r="D8699" i="17"/>
  <c r="A8700" i="17"/>
  <c r="D8700" i="17"/>
  <c r="A8701" i="17"/>
  <c r="D8701" i="17"/>
  <c r="A8702" i="17"/>
  <c r="D8702" i="17"/>
  <c r="A8703" i="17"/>
  <c r="D8703" i="17"/>
  <c r="A8704" i="17"/>
  <c r="D8704" i="17"/>
  <c r="A8705" i="17"/>
  <c r="D8705" i="17"/>
  <c r="A8706" i="17"/>
  <c r="D8706" i="17"/>
  <c r="A8707" i="17"/>
  <c r="D8707" i="17"/>
  <c r="A8708" i="17"/>
  <c r="D8708" i="17"/>
  <c r="A8709" i="17"/>
  <c r="D8709" i="17"/>
  <c r="A8710" i="17"/>
  <c r="D8710" i="17"/>
  <c r="A8711" i="17"/>
  <c r="D8711" i="17"/>
  <c r="A8712" i="17"/>
  <c r="D8712" i="17"/>
  <c r="A8713" i="17"/>
  <c r="D8713" i="17"/>
  <c r="A8714" i="17"/>
  <c r="D8714" i="17"/>
  <c r="A8715" i="17"/>
  <c r="D8715" i="17"/>
  <c r="A8716" i="17"/>
  <c r="D8716" i="17"/>
  <c r="A8717" i="17"/>
  <c r="D8717" i="17"/>
  <c r="A8718" i="17"/>
  <c r="D8718" i="17"/>
  <c r="A8719" i="17"/>
  <c r="D8719" i="17"/>
  <c r="A8720" i="17"/>
  <c r="D8720" i="17"/>
  <c r="A8721" i="17"/>
  <c r="D8721" i="17"/>
  <c r="A8722" i="17"/>
  <c r="D8722" i="17"/>
  <c r="A8723" i="17"/>
  <c r="D8723" i="17"/>
  <c r="A8724" i="17"/>
  <c r="D8724" i="17"/>
  <c r="A8725" i="17"/>
  <c r="D8725" i="17"/>
  <c r="A8726" i="17"/>
  <c r="D8726" i="17"/>
  <c r="A8727" i="17"/>
  <c r="D8727" i="17"/>
  <c r="A8728" i="17"/>
  <c r="D8728" i="17"/>
  <c r="A8729" i="17"/>
  <c r="D8729" i="17"/>
  <c r="A8730" i="17"/>
  <c r="D8730" i="17"/>
  <c r="A8731" i="17"/>
  <c r="D8731" i="17"/>
  <c r="A8732" i="17"/>
  <c r="D8732" i="17"/>
  <c r="A8733" i="17"/>
  <c r="D8733" i="17"/>
  <c r="A8734" i="17"/>
  <c r="D8734" i="17"/>
  <c r="A8735" i="17"/>
  <c r="D8735" i="17"/>
  <c r="A8736" i="17"/>
  <c r="D8736" i="17"/>
  <c r="A8737" i="17"/>
  <c r="D8737" i="17"/>
  <c r="A8738" i="17"/>
  <c r="D8738" i="17"/>
  <c r="A8739" i="17"/>
  <c r="D8739" i="17"/>
  <c r="A8740" i="17"/>
  <c r="D8740" i="17"/>
  <c r="A8741" i="17"/>
  <c r="D8741" i="17"/>
  <c r="A8742" i="17"/>
  <c r="D8742" i="17"/>
  <c r="A8743" i="17"/>
  <c r="D8743" i="17"/>
  <c r="A8744" i="17"/>
  <c r="D8744" i="17"/>
  <c r="A8745" i="17"/>
  <c r="D8745" i="17"/>
  <c r="A8746" i="17"/>
  <c r="D8746" i="17"/>
  <c r="A8747" i="17"/>
  <c r="D8747" i="17"/>
  <c r="A8748" i="17"/>
  <c r="D8748" i="17"/>
  <c r="A8749" i="17"/>
  <c r="D8749" i="17"/>
  <c r="A8750" i="17"/>
  <c r="D8750" i="17"/>
  <c r="A8751" i="17"/>
  <c r="D8751" i="17"/>
  <c r="A8752" i="17"/>
  <c r="D8752" i="17"/>
  <c r="A8753" i="17"/>
  <c r="D8753" i="17"/>
  <c r="A8754" i="17"/>
  <c r="D8754" i="17"/>
  <c r="A8755" i="17"/>
  <c r="D8755" i="17"/>
  <c r="A8756" i="17"/>
  <c r="D8756" i="17"/>
  <c r="A8757" i="17"/>
  <c r="D8757" i="17"/>
  <c r="A8758" i="17"/>
  <c r="D8758" i="17"/>
  <c r="A8759" i="17"/>
  <c r="D8759" i="17"/>
  <c r="A8760" i="17"/>
  <c r="D8760" i="17"/>
  <c r="A8761" i="17"/>
  <c r="D8761" i="17"/>
  <c r="A8762" i="17"/>
  <c r="D8762" i="17"/>
  <c r="A8763" i="17"/>
  <c r="D8763" i="17"/>
  <c r="A8764" i="17"/>
  <c r="D8764" i="17"/>
  <c r="A8765" i="17"/>
  <c r="D8765" i="17"/>
  <c r="A8766" i="17"/>
  <c r="D8766" i="17"/>
  <c r="A8767" i="17"/>
  <c r="D8767" i="17"/>
  <c r="A8768" i="17"/>
  <c r="D8768" i="17"/>
  <c r="A8769" i="17"/>
  <c r="D8769" i="17"/>
  <c r="A8770" i="17"/>
  <c r="D8770" i="17"/>
  <c r="A8771" i="17"/>
  <c r="D8771" i="17"/>
  <c r="A8772" i="17"/>
  <c r="D8772" i="17"/>
  <c r="A8773" i="17"/>
  <c r="D8773" i="17"/>
  <c r="A8774" i="17"/>
  <c r="D8774" i="17"/>
  <c r="A8775" i="17"/>
  <c r="D8775" i="17"/>
  <c r="A8776" i="17"/>
  <c r="D8776" i="17"/>
  <c r="A8777" i="17"/>
  <c r="D8777" i="17"/>
  <c r="A8778" i="17"/>
  <c r="D8778" i="17"/>
  <c r="A8779" i="17"/>
  <c r="D8779" i="17"/>
  <c r="A8780" i="17"/>
  <c r="D8780" i="17"/>
  <c r="A8781" i="17"/>
  <c r="D8781" i="17"/>
  <c r="A8782" i="17"/>
  <c r="D8782" i="17"/>
  <c r="A8783" i="17"/>
  <c r="D8783" i="17"/>
  <c r="A8784" i="17"/>
  <c r="D8784" i="17"/>
  <c r="A8785" i="17"/>
  <c r="D8785" i="17"/>
  <c r="A8786" i="17"/>
  <c r="D8786" i="17"/>
  <c r="A8787" i="17"/>
  <c r="D8787" i="17"/>
  <c r="A8788" i="17"/>
  <c r="D8788" i="17"/>
  <c r="A8789" i="17"/>
  <c r="D8789" i="17"/>
  <c r="A8790" i="17"/>
  <c r="D8790" i="17"/>
  <c r="A8791" i="17"/>
  <c r="D8791" i="17"/>
  <c r="A8792" i="17"/>
  <c r="D8792" i="17"/>
  <c r="A8793" i="17"/>
  <c r="D8793" i="17"/>
  <c r="A8794" i="17"/>
  <c r="D8794" i="17"/>
  <c r="A8795" i="17"/>
  <c r="D8795" i="17"/>
  <c r="A8796" i="17"/>
  <c r="D8796" i="17"/>
  <c r="A8797" i="17"/>
  <c r="D8797" i="17"/>
  <c r="A8798" i="17"/>
  <c r="D8798" i="17"/>
  <c r="A8799" i="17"/>
  <c r="D8799" i="17"/>
  <c r="A8800" i="17"/>
  <c r="D8800" i="17"/>
  <c r="A8801" i="17"/>
  <c r="D8801" i="17"/>
  <c r="A8802" i="17"/>
  <c r="D8802" i="17"/>
  <c r="A8803" i="17"/>
  <c r="D8803" i="17"/>
  <c r="A8804" i="17"/>
  <c r="D8804" i="17"/>
  <c r="A8805" i="17"/>
  <c r="D8805" i="17"/>
  <c r="A8806" i="17"/>
  <c r="D8806" i="17"/>
  <c r="A8807" i="17"/>
  <c r="D8807" i="17"/>
  <c r="A8808" i="17"/>
  <c r="D8808" i="17"/>
  <c r="A8809" i="17"/>
  <c r="D8809" i="17"/>
  <c r="A8810" i="17"/>
  <c r="D8810" i="17"/>
  <c r="A8811" i="17"/>
  <c r="D8811" i="17"/>
  <c r="A8812" i="17"/>
  <c r="D8812" i="17"/>
  <c r="A8813" i="17"/>
  <c r="D8813" i="17"/>
  <c r="A8814" i="17"/>
  <c r="D8814" i="17"/>
  <c r="A8815" i="17"/>
  <c r="D8815" i="17"/>
  <c r="A8816" i="17"/>
  <c r="D8816" i="17"/>
  <c r="A8817" i="17"/>
  <c r="D8817" i="17"/>
  <c r="A8818" i="17"/>
  <c r="D8818" i="17"/>
  <c r="A8819" i="17"/>
  <c r="D8819" i="17"/>
  <c r="A8820" i="17"/>
  <c r="D8820" i="17"/>
  <c r="A8821" i="17"/>
  <c r="D8821" i="17"/>
  <c r="A8822" i="17"/>
  <c r="D8822" i="17"/>
  <c r="A8823" i="17"/>
  <c r="D8823" i="17"/>
  <c r="A8824" i="17"/>
  <c r="D8824" i="17"/>
  <c r="A8825" i="17"/>
  <c r="D8825" i="17"/>
  <c r="A8826" i="17"/>
  <c r="D8826" i="17"/>
  <c r="A8827" i="17"/>
  <c r="D8827" i="17"/>
  <c r="A8828" i="17"/>
  <c r="D8828" i="17"/>
  <c r="A8829" i="17"/>
  <c r="D8829" i="17"/>
  <c r="A8830" i="17"/>
  <c r="D8830" i="17"/>
  <c r="A8831" i="17"/>
  <c r="D8831" i="17"/>
  <c r="A8832" i="17"/>
  <c r="D8832" i="17"/>
  <c r="A8833" i="17"/>
  <c r="D8833" i="17"/>
  <c r="A8834" i="17"/>
  <c r="D8834" i="17"/>
  <c r="A8835" i="17"/>
  <c r="D8835" i="17"/>
  <c r="A8836" i="17"/>
  <c r="D8836" i="17"/>
  <c r="A8837" i="17"/>
  <c r="D8837" i="17"/>
  <c r="A8838" i="17"/>
  <c r="D8838" i="17"/>
  <c r="A8839" i="17"/>
  <c r="D8839" i="17"/>
  <c r="A8840" i="17"/>
  <c r="D8840" i="17"/>
  <c r="A8841" i="17"/>
  <c r="D8841" i="17"/>
  <c r="A8842" i="17"/>
  <c r="D8842" i="17"/>
  <c r="A8843" i="17"/>
  <c r="D8843" i="17"/>
  <c r="A8844" i="17"/>
  <c r="D8844" i="17"/>
  <c r="A8845" i="17"/>
  <c r="D8845" i="17"/>
  <c r="A8846" i="17"/>
  <c r="D8846" i="17"/>
  <c r="A8847" i="17"/>
  <c r="D8847" i="17"/>
  <c r="A8848" i="17"/>
  <c r="D8848" i="17"/>
  <c r="A8849" i="17"/>
  <c r="D8849" i="17"/>
  <c r="A8850" i="17"/>
  <c r="D8850" i="17"/>
  <c r="A8851" i="17"/>
  <c r="D8851" i="17"/>
  <c r="A8852" i="17"/>
  <c r="D8852" i="17"/>
  <c r="A8853" i="17"/>
  <c r="D8853" i="17"/>
  <c r="A8854" i="17"/>
  <c r="D8854" i="17"/>
  <c r="A8855" i="17"/>
  <c r="D8855" i="17"/>
  <c r="A8856" i="17"/>
  <c r="D8856" i="17"/>
  <c r="A8857" i="17"/>
  <c r="D8857" i="17"/>
  <c r="A8858" i="17"/>
  <c r="D8858" i="17"/>
  <c r="A8859" i="17"/>
  <c r="D8859" i="17"/>
  <c r="A8860" i="17"/>
  <c r="D8860" i="17"/>
  <c r="A8861" i="17"/>
  <c r="D8861" i="17"/>
  <c r="A8862" i="17"/>
  <c r="D8862" i="17"/>
  <c r="A8863" i="17"/>
  <c r="D8863" i="17"/>
  <c r="A8864" i="17"/>
  <c r="D8864" i="17"/>
  <c r="A8865" i="17"/>
  <c r="D8865" i="17"/>
  <c r="A8866" i="17"/>
  <c r="D8866" i="17"/>
  <c r="A8867" i="17"/>
  <c r="D8867" i="17"/>
  <c r="A8868" i="17"/>
  <c r="D8868" i="17"/>
  <c r="A8869" i="17"/>
  <c r="D8869" i="17"/>
  <c r="A8870" i="17"/>
  <c r="D8870" i="17"/>
  <c r="A8871" i="17"/>
  <c r="D8871" i="17"/>
  <c r="A8872" i="17"/>
  <c r="D8872" i="17"/>
  <c r="A8873" i="17"/>
  <c r="D8873" i="17"/>
  <c r="A8874" i="17"/>
  <c r="D8874" i="17"/>
  <c r="A8875" i="17"/>
  <c r="D8875" i="17"/>
  <c r="A8876" i="17"/>
  <c r="D8876" i="17"/>
  <c r="A8877" i="17"/>
  <c r="D8877" i="17"/>
  <c r="A8878" i="17"/>
  <c r="D8878" i="17"/>
  <c r="A8879" i="17"/>
  <c r="D8879" i="17"/>
  <c r="A8880" i="17"/>
  <c r="D8880" i="17"/>
  <c r="A8881" i="17"/>
  <c r="D8881" i="17"/>
  <c r="A8882" i="17"/>
  <c r="D8882" i="17"/>
  <c r="A8883" i="17"/>
  <c r="D8883" i="17"/>
  <c r="A8884" i="17"/>
  <c r="D8884" i="17"/>
  <c r="A8885" i="17"/>
  <c r="D8885" i="17"/>
  <c r="A8886" i="17"/>
  <c r="D8886" i="17"/>
  <c r="A8887" i="17"/>
  <c r="D8887" i="17"/>
  <c r="A8888" i="17"/>
  <c r="D8888" i="17"/>
  <c r="A8889" i="17"/>
  <c r="D8889" i="17"/>
  <c r="A8890" i="17"/>
  <c r="D8890" i="17"/>
  <c r="A8891" i="17"/>
  <c r="D8891" i="17"/>
  <c r="A8892" i="17"/>
  <c r="D8892" i="17"/>
  <c r="A8893" i="17"/>
  <c r="D8893" i="17"/>
  <c r="A8894" i="17"/>
  <c r="D8894" i="17"/>
  <c r="A8895" i="17"/>
  <c r="D8895" i="17"/>
  <c r="A8896" i="17"/>
  <c r="D8896" i="17"/>
  <c r="A8897" i="17"/>
  <c r="D8897" i="17"/>
  <c r="A8898" i="17"/>
  <c r="D8898" i="17"/>
  <c r="A8899" i="17"/>
  <c r="D8899" i="17"/>
  <c r="A8900" i="17"/>
  <c r="D8900" i="17"/>
  <c r="A8901" i="17"/>
  <c r="D8901" i="17"/>
  <c r="A8902" i="17"/>
  <c r="D8902" i="17"/>
  <c r="A8903" i="17"/>
  <c r="D8903" i="17"/>
  <c r="A8904" i="17"/>
  <c r="D8904" i="17"/>
  <c r="A8905" i="17"/>
  <c r="D8905" i="17"/>
  <c r="A8906" i="17"/>
  <c r="D8906" i="17"/>
  <c r="A8907" i="17"/>
  <c r="D8907" i="17"/>
  <c r="A8908" i="17"/>
  <c r="D8908" i="17"/>
  <c r="A8909" i="17"/>
  <c r="D8909" i="17"/>
  <c r="A8910" i="17"/>
  <c r="D8910" i="17"/>
  <c r="A8911" i="17"/>
  <c r="D8911" i="17"/>
  <c r="A8912" i="17"/>
  <c r="D8912" i="17"/>
  <c r="A8913" i="17"/>
  <c r="D8913" i="17"/>
  <c r="A8914" i="17"/>
  <c r="D8914" i="17"/>
  <c r="A8915" i="17"/>
  <c r="D8915" i="17"/>
  <c r="A8916" i="17"/>
  <c r="D8916" i="17"/>
  <c r="A8917" i="17"/>
  <c r="D8917" i="17"/>
  <c r="A8918" i="17"/>
  <c r="D8918" i="17"/>
  <c r="A8919" i="17"/>
  <c r="D8919" i="17"/>
  <c r="A8920" i="17"/>
  <c r="D8920" i="17"/>
  <c r="A8921" i="17"/>
  <c r="D8921" i="17"/>
  <c r="A8922" i="17"/>
  <c r="D8922" i="17"/>
  <c r="A8923" i="17"/>
  <c r="D8923" i="17"/>
  <c r="A8924" i="17"/>
  <c r="D8924" i="17"/>
  <c r="A8925" i="17"/>
  <c r="D8925" i="17"/>
  <c r="A8926" i="17"/>
  <c r="D8926" i="17"/>
  <c r="A8927" i="17"/>
  <c r="D8927" i="17"/>
  <c r="A8928" i="17"/>
  <c r="D8928" i="17"/>
  <c r="A8929" i="17"/>
  <c r="D8929" i="17"/>
  <c r="A8930" i="17"/>
  <c r="D8930" i="17"/>
  <c r="A8931" i="17"/>
  <c r="D8931" i="17"/>
  <c r="A8932" i="17"/>
  <c r="D8932" i="17"/>
  <c r="A8933" i="17"/>
  <c r="D8933" i="17"/>
  <c r="A8934" i="17"/>
  <c r="D8934" i="17"/>
  <c r="A8935" i="17"/>
  <c r="D8935" i="17"/>
  <c r="A8936" i="17"/>
  <c r="D8936" i="17"/>
  <c r="A8937" i="17"/>
  <c r="D8937" i="17"/>
  <c r="A8938" i="17"/>
  <c r="D8938" i="17"/>
  <c r="A8939" i="17"/>
  <c r="D8939" i="17"/>
  <c r="A8940" i="17"/>
  <c r="D8940" i="17"/>
  <c r="A8941" i="17"/>
  <c r="D8941" i="17"/>
  <c r="A8942" i="17"/>
  <c r="D8942" i="17"/>
  <c r="A8943" i="17"/>
  <c r="D8943" i="17"/>
  <c r="A8944" i="17"/>
  <c r="D8944" i="17"/>
  <c r="A8945" i="17"/>
  <c r="D8945" i="17"/>
  <c r="A8946" i="17"/>
  <c r="D8946" i="17"/>
  <c r="A8947" i="17"/>
  <c r="D8947" i="17"/>
  <c r="A8948" i="17"/>
  <c r="D8948" i="17"/>
  <c r="A8949" i="17"/>
  <c r="D8949" i="17"/>
  <c r="A8950" i="17"/>
  <c r="D8950" i="17"/>
  <c r="A8951" i="17"/>
  <c r="D8951" i="17"/>
  <c r="A8952" i="17"/>
  <c r="D8952" i="17"/>
  <c r="A8953" i="17"/>
  <c r="D8953" i="17"/>
  <c r="A8954" i="17"/>
  <c r="D8954" i="17"/>
  <c r="A8955" i="17"/>
  <c r="D8955" i="17"/>
  <c r="A8956" i="17"/>
  <c r="D8956" i="17"/>
  <c r="A8957" i="17"/>
  <c r="D8957" i="17"/>
  <c r="A8958" i="17"/>
  <c r="D8958" i="17"/>
  <c r="A8959" i="17"/>
  <c r="D8959" i="17"/>
  <c r="A8960" i="17"/>
  <c r="D8960" i="17"/>
  <c r="A8961" i="17"/>
  <c r="D8961" i="17"/>
  <c r="A8962" i="17"/>
  <c r="D8962" i="17"/>
  <c r="A8963" i="17"/>
  <c r="D8963" i="17"/>
  <c r="A8964" i="17"/>
  <c r="D8964" i="17"/>
  <c r="A8965" i="17"/>
  <c r="D8965" i="17"/>
  <c r="A8966" i="17"/>
  <c r="D8966" i="17"/>
  <c r="A8967" i="17"/>
  <c r="D8967" i="17"/>
  <c r="A8968" i="17"/>
  <c r="D8968" i="17"/>
  <c r="A8969" i="17"/>
  <c r="D8969" i="17"/>
  <c r="A8970" i="17"/>
  <c r="D8970" i="17"/>
  <c r="A8971" i="17"/>
  <c r="D8971" i="17"/>
  <c r="A8972" i="17"/>
  <c r="D8972" i="17"/>
  <c r="A8973" i="17"/>
  <c r="D8973" i="17"/>
  <c r="A8974" i="17"/>
  <c r="D8974" i="17"/>
  <c r="A8975" i="17"/>
  <c r="D8975" i="17"/>
  <c r="A8976" i="17"/>
  <c r="D8976" i="17"/>
  <c r="A8977" i="17"/>
  <c r="D8977" i="17"/>
  <c r="A8978" i="17"/>
  <c r="D8978" i="17"/>
  <c r="A8979" i="17"/>
  <c r="D8979" i="17"/>
  <c r="A8980" i="17"/>
  <c r="D8980" i="17"/>
  <c r="A8981" i="17"/>
  <c r="D8981" i="17"/>
  <c r="A8982" i="17"/>
  <c r="D8982" i="17"/>
  <c r="A8983" i="17"/>
  <c r="D8983" i="17"/>
  <c r="A8984" i="17"/>
  <c r="D8984" i="17"/>
  <c r="A8985" i="17"/>
  <c r="D8985" i="17"/>
  <c r="A8986" i="17"/>
  <c r="D8986" i="17"/>
  <c r="A8987" i="17"/>
  <c r="D8987" i="17"/>
  <c r="A8988" i="17"/>
  <c r="D8988" i="17"/>
  <c r="A8989" i="17"/>
  <c r="D8989" i="17"/>
  <c r="A8990" i="17"/>
  <c r="D8990" i="17"/>
  <c r="A8991" i="17"/>
  <c r="D8991" i="17"/>
  <c r="A8992" i="17"/>
  <c r="D8992" i="17"/>
  <c r="A8993" i="17"/>
  <c r="D8993" i="17"/>
  <c r="A8994" i="17"/>
  <c r="D8994" i="17"/>
  <c r="A8995" i="17"/>
  <c r="D8995" i="17"/>
  <c r="A8996" i="17"/>
  <c r="D8996" i="17"/>
  <c r="A8997" i="17"/>
  <c r="D8997" i="17"/>
  <c r="A8998" i="17"/>
  <c r="D8998" i="17"/>
  <c r="A8999" i="17"/>
  <c r="D8999" i="17"/>
  <c r="A9000" i="17"/>
  <c r="D9000" i="17"/>
  <c r="A9001" i="17"/>
  <c r="D9001" i="17"/>
  <c r="A9002" i="17"/>
  <c r="D9002" i="17"/>
  <c r="A9003" i="17"/>
  <c r="D9003" i="17"/>
  <c r="A9004" i="17"/>
  <c r="D9004" i="17"/>
  <c r="A9005" i="17"/>
  <c r="D9005" i="17"/>
  <c r="A9006" i="17"/>
  <c r="D9006" i="17"/>
  <c r="A9007" i="17"/>
  <c r="D9007" i="17"/>
  <c r="A9008" i="17"/>
  <c r="D9008" i="17"/>
  <c r="A9009" i="17"/>
  <c r="D9009" i="17"/>
  <c r="A9010" i="17"/>
  <c r="D9010" i="17"/>
  <c r="A9011" i="17"/>
  <c r="D9011" i="17"/>
  <c r="A9012" i="17"/>
  <c r="D9012" i="17"/>
  <c r="A9013" i="17"/>
  <c r="D9013" i="17"/>
  <c r="A9014" i="17"/>
  <c r="D9014" i="17"/>
  <c r="A9015" i="17"/>
  <c r="D9015" i="17"/>
  <c r="A9016" i="17"/>
  <c r="D9016" i="17"/>
  <c r="A9017" i="17"/>
  <c r="D9017" i="17"/>
  <c r="A9018" i="17"/>
  <c r="D9018" i="17"/>
  <c r="A9019" i="17"/>
  <c r="D9019" i="17"/>
  <c r="A9020" i="17"/>
  <c r="D9020" i="17"/>
  <c r="A9021" i="17"/>
  <c r="D9021" i="17"/>
  <c r="A9022" i="17"/>
  <c r="D9022" i="17"/>
  <c r="A9023" i="17"/>
  <c r="D9023" i="17"/>
  <c r="A9024" i="17"/>
  <c r="D9024" i="17"/>
  <c r="A9025" i="17"/>
  <c r="D9025" i="17"/>
  <c r="A9026" i="17"/>
  <c r="D9026" i="17"/>
  <c r="A9027" i="17"/>
  <c r="D9027" i="17"/>
  <c r="A9028" i="17"/>
  <c r="D9028" i="17"/>
  <c r="A9029" i="17"/>
  <c r="D9029" i="17"/>
  <c r="A9030" i="17"/>
  <c r="D9030" i="17"/>
  <c r="A9031" i="17"/>
  <c r="D9031" i="17"/>
  <c r="A9032" i="17"/>
  <c r="D9032" i="17"/>
  <c r="A9033" i="17"/>
  <c r="D9033" i="17"/>
  <c r="A9034" i="17"/>
  <c r="D9034" i="17"/>
  <c r="A9035" i="17"/>
  <c r="D9035" i="17"/>
  <c r="A9036" i="17"/>
  <c r="D9036" i="17"/>
  <c r="A9037" i="17"/>
  <c r="D9037" i="17"/>
  <c r="A9038" i="17"/>
  <c r="D9038" i="17"/>
  <c r="A9039" i="17"/>
  <c r="D9039" i="17"/>
  <c r="A9040" i="17"/>
  <c r="D9040" i="17"/>
  <c r="A9041" i="17"/>
  <c r="D9041" i="17"/>
  <c r="A9042" i="17"/>
  <c r="D9042" i="17"/>
  <c r="A9043" i="17"/>
  <c r="D9043" i="17"/>
  <c r="A9044" i="17"/>
  <c r="D9044" i="17"/>
  <c r="A9045" i="17"/>
  <c r="D9045" i="17"/>
  <c r="A9046" i="17"/>
  <c r="D9046" i="17"/>
  <c r="A9047" i="17"/>
  <c r="D9047" i="17"/>
  <c r="A9048" i="17"/>
  <c r="D9048" i="17"/>
  <c r="A9049" i="17"/>
  <c r="D9049" i="17"/>
  <c r="A9050" i="17"/>
  <c r="D9050" i="17"/>
  <c r="A9051" i="17"/>
  <c r="D9051" i="17"/>
  <c r="A9052" i="17"/>
  <c r="D9052" i="17"/>
  <c r="A9053" i="17"/>
  <c r="D9053" i="17"/>
  <c r="A9054" i="17"/>
  <c r="D9054" i="17"/>
  <c r="A9055" i="17"/>
  <c r="D9055" i="17"/>
  <c r="A9056" i="17"/>
  <c r="D9056" i="17"/>
  <c r="A9057" i="17"/>
  <c r="D9057" i="17"/>
  <c r="A9058" i="17"/>
  <c r="D9058" i="17"/>
  <c r="A9059" i="17"/>
  <c r="D9059" i="17"/>
  <c r="A9060" i="17"/>
  <c r="D9060" i="17"/>
  <c r="A9061" i="17"/>
  <c r="D9061" i="17"/>
  <c r="A9062" i="17"/>
  <c r="D9062" i="17"/>
  <c r="A9063" i="17"/>
  <c r="D9063" i="17"/>
  <c r="A9064" i="17"/>
  <c r="D9064" i="17"/>
  <c r="A9065" i="17"/>
  <c r="D9065" i="17"/>
  <c r="A9066" i="17"/>
  <c r="D9066" i="17"/>
  <c r="A9067" i="17"/>
  <c r="D9067" i="17"/>
  <c r="A9068" i="17"/>
  <c r="D9068" i="17"/>
  <c r="A9069" i="17"/>
  <c r="D9069" i="17"/>
  <c r="A9070" i="17"/>
  <c r="D9070" i="17"/>
  <c r="A9071" i="17"/>
  <c r="D9071" i="17"/>
  <c r="A9072" i="17"/>
  <c r="D9072" i="17"/>
  <c r="A9073" i="17"/>
  <c r="D9073" i="17"/>
  <c r="A9074" i="17"/>
  <c r="D9074" i="17"/>
  <c r="A9075" i="17"/>
  <c r="D9075" i="17"/>
  <c r="A9076" i="17"/>
  <c r="D9076" i="17"/>
  <c r="A9077" i="17"/>
  <c r="D9077" i="17"/>
  <c r="A9078" i="17"/>
  <c r="D9078" i="17"/>
  <c r="A9079" i="17"/>
  <c r="D9079" i="17"/>
  <c r="A9080" i="17"/>
  <c r="D9080" i="17"/>
  <c r="A9081" i="17"/>
  <c r="D9081" i="17"/>
  <c r="A9082" i="17"/>
  <c r="D9082" i="17"/>
  <c r="A9083" i="17"/>
  <c r="D9083" i="17"/>
  <c r="A9084" i="17"/>
  <c r="D9084" i="17"/>
  <c r="A9085" i="17"/>
  <c r="D9085" i="17"/>
  <c r="A9086" i="17"/>
  <c r="D9086" i="17"/>
  <c r="A9087" i="17"/>
  <c r="D9087" i="17"/>
  <c r="A9088" i="17"/>
  <c r="D9088" i="17"/>
  <c r="A9089" i="17"/>
  <c r="D9089" i="17"/>
  <c r="A9090" i="17"/>
  <c r="D9090" i="17"/>
  <c r="A9091" i="17"/>
  <c r="D9091" i="17"/>
  <c r="A9092" i="17"/>
  <c r="D9092" i="17"/>
  <c r="A9093" i="17"/>
  <c r="D9093" i="17"/>
  <c r="A9094" i="17"/>
  <c r="D9094" i="17"/>
  <c r="A9095" i="17"/>
  <c r="D9095" i="17"/>
  <c r="A9096" i="17"/>
  <c r="D9096" i="17"/>
  <c r="A9097" i="17"/>
  <c r="D9097" i="17"/>
  <c r="A9098" i="17"/>
  <c r="D9098" i="17"/>
  <c r="A9099" i="17"/>
  <c r="D9099" i="17"/>
  <c r="A9100" i="17"/>
  <c r="D9100" i="17"/>
  <c r="A9101" i="17"/>
  <c r="D9101" i="17"/>
  <c r="A9102" i="17"/>
  <c r="D9102" i="17"/>
  <c r="A9103" i="17"/>
  <c r="D9103" i="17"/>
  <c r="A9104" i="17"/>
  <c r="D9104" i="17"/>
  <c r="A9105" i="17"/>
  <c r="D9105" i="17"/>
  <c r="A9106" i="17"/>
  <c r="D9106" i="17"/>
  <c r="A9107" i="17"/>
  <c r="D9107" i="17"/>
  <c r="A9108" i="17"/>
  <c r="D9108" i="17"/>
  <c r="A9109" i="17"/>
  <c r="D9109" i="17"/>
  <c r="A9110" i="17"/>
  <c r="D9110" i="17"/>
  <c r="A9111" i="17"/>
  <c r="D9111" i="17"/>
  <c r="A9112" i="17"/>
  <c r="D9112" i="17"/>
  <c r="A9113" i="17"/>
  <c r="D9113" i="17"/>
  <c r="A9114" i="17"/>
  <c r="D9114" i="17"/>
  <c r="A9115" i="17"/>
  <c r="D9115" i="17"/>
  <c r="A9116" i="17"/>
  <c r="D9116" i="17"/>
  <c r="A9117" i="17"/>
  <c r="D9117" i="17"/>
  <c r="A9118" i="17"/>
  <c r="D9118" i="17"/>
  <c r="A9119" i="17"/>
  <c r="D9119" i="17"/>
  <c r="A9120" i="17"/>
  <c r="D9120" i="17"/>
  <c r="A9121" i="17"/>
  <c r="D9121" i="17"/>
  <c r="A9122" i="17"/>
  <c r="D9122" i="17"/>
  <c r="A9123" i="17"/>
  <c r="D9123" i="17"/>
  <c r="A9124" i="17"/>
  <c r="D9124" i="17"/>
  <c r="A9125" i="17"/>
  <c r="D9125" i="17"/>
  <c r="A9126" i="17"/>
  <c r="D9126" i="17"/>
  <c r="A9127" i="17"/>
  <c r="D9127" i="17"/>
  <c r="A9128" i="17"/>
  <c r="D9128" i="17"/>
  <c r="A9129" i="17"/>
  <c r="D9129" i="17"/>
  <c r="A9130" i="17"/>
  <c r="D9130" i="17"/>
  <c r="A9131" i="17"/>
  <c r="D9131" i="17"/>
  <c r="A9132" i="17"/>
  <c r="D9132" i="17"/>
  <c r="A9133" i="17"/>
  <c r="D9133" i="17"/>
  <c r="A9134" i="17"/>
  <c r="D9134" i="17"/>
  <c r="A9135" i="17"/>
  <c r="D9135" i="17"/>
  <c r="A9136" i="17"/>
  <c r="D9136" i="17"/>
  <c r="A9137" i="17"/>
  <c r="D9137" i="17"/>
  <c r="A9138" i="17"/>
  <c r="D9138" i="17"/>
  <c r="A9139" i="17"/>
  <c r="D9139" i="17"/>
  <c r="A9140" i="17"/>
  <c r="D9140" i="17"/>
  <c r="A9141" i="17"/>
  <c r="D9141" i="17"/>
  <c r="A9142" i="17"/>
  <c r="D9142" i="17"/>
  <c r="A9143" i="17"/>
  <c r="D9143" i="17"/>
  <c r="A9144" i="17"/>
  <c r="D9144" i="17"/>
  <c r="A9145" i="17"/>
  <c r="D9145" i="17"/>
  <c r="A9146" i="17"/>
  <c r="D9146" i="17"/>
  <c r="A9147" i="17"/>
  <c r="D9147" i="17"/>
  <c r="A9148" i="17"/>
  <c r="D9148" i="17"/>
  <c r="A9149" i="17"/>
  <c r="D9149" i="17"/>
  <c r="A9150" i="17"/>
  <c r="D9150" i="17"/>
  <c r="A9151" i="17"/>
  <c r="D9151" i="17"/>
  <c r="A9152" i="17"/>
  <c r="D9152" i="17"/>
  <c r="A9153" i="17"/>
  <c r="D9153" i="17"/>
  <c r="A9154" i="17"/>
  <c r="D9154" i="17"/>
  <c r="A9155" i="17"/>
  <c r="D9155" i="17"/>
  <c r="A9156" i="17"/>
  <c r="D9156" i="17"/>
  <c r="A9157" i="17"/>
  <c r="D9157" i="17"/>
  <c r="A9158" i="17"/>
  <c r="D9158" i="17"/>
  <c r="A9159" i="17"/>
  <c r="D9159" i="17"/>
  <c r="A9160" i="17"/>
  <c r="D9160" i="17"/>
  <c r="A9161" i="17"/>
  <c r="D9161" i="17"/>
  <c r="A9162" i="17"/>
  <c r="D9162" i="17"/>
  <c r="A9163" i="17"/>
  <c r="D9163" i="17"/>
  <c r="A9164" i="17"/>
  <c r="D9164" i="17"/>
  <c r="A9165" i="17"/>
  <c r="D9165" i="17"/>
  <c r="A9166" i="17"/>
  <c r="D9166" i="17"/>
  <c r="A9167" i="17"/>
  <c r="D9167" i="17"/>
  <c r="A9168" i="17"/>
  <c r="D9168" i="17"/>
  <c r="A9169" i="17"/>
  <c r="D9169" i="17"/>
  <c r="A9170" i="17"/>
  <c r="D9170" i="17"/>
  <c r="A9171" i="17"/>
  <c r="D9171" i="17"/>
  <c r="A9172" i="17"/>
  <c r="D9172" i="17"/>
  <c r="A9173" i="17"/>
  <c r="D9173" i="17"/>
  <c r="A9174" i="17"/>
  <c r="D9174" i="17"/>
  <c r="A9175" i="17"/>
  <c r="D9175" i="17"/>
  <c r="A9176" i="17"/>
  <c r="D9176" i="17"/>
  <c r="A9177" i="17"/>
  <c r="D9177" i="17"/>
  <c r="A9178" i="17"/>
  <c r="D9178" i="17"/>
  <c r="A9179" i="17"/>
  <c r="D9179" i="17"/>
  <c r="A9180" i="17"/>
  <c r="D9180" i="17"/>
  <c r="A9181" i="17"/>
  <c r="D9181" i="17"/>
  <c r="A9182" i="17"/>
  <c r="D9182" i="17"/>
  <c r="A9183" i="17"/>
  <c r="D9183" i="17"/>
  <c r="A9184" i="17"/>
  <c r="D9184" i="17"/>
  <c r="A9185" i="17"/>
  <c r="D9185" i="17"/>
  <c r="A9186" i="17"/>
  <c r="D9186" i="17"/>
  <c r="A9187" i="17"/>
  <c r="D9187" i="17"/>
  <c r="A9188" i="17"/>
  <c r="D9188" i="17"/>
  <c r="A9189" i="17"/>
  <c r="D9189" i="17"/>
  <c r="A9190" i="17"/>
  <c r="D9190" i="17"/>
  <c r="A9191" i="17"/>
  <c r="D9191" i="17"/>
  <c r="A9192" i="17"/>
  <c r="D9192" i="17"/>
  <c r="A9193" i="17"/>
  <c r="D9193" i="17"/>
  <c r="A9194" i="17"/>
  <c r="D9194" i="17"/>
  <c r="A9195" i="17"/>
  <c r="D9195" i="17"/>
  <c r="A9196" i="17"/>
  <c r="D9196" i="17"/>
  <c r="A9197" i="17"/>
  <c r="D9197" i="17"/>
  <c r="A9198" i="17"/>
  <c r="D9198" i="17"/>
  <c r="A9199" i="17"/>
  <c r="D9199" i="17"/>
  <c r="A9200" i="17"/>
  <c r="D9200" i="17"/>
  <c r="A9201" i="17"/>
  <c r="D9201" i="17"/>
  <c r="A9202" i="17"/>
  <c r="D9202" i="17"/>
  <c r="A9203" i="17"/>
  <c r="D9203" i="17"/>
  <c r="A9204" i="17"/>
  <c r="D9204" i="17"/>
  <c r="A9205" i="17"/>
  <c r="D9205" i="17"/>
  <c r="A9206" i="17"/>
  <c r="D9206" i="17"/>
  <c r="A9207" i="17"/>
  <c r="D9207" i="17"/>
  <c r="A9208" i="17"/>
  <c r="D9208" i="17"/>
  <c r="A9209" i="17"/>
  <c r="D9209" i="17"/>
  <c r="A9210" i="17"/>
  <c r="D9210" i="17"/>
  <c r="A9211" i="17"/>
  <c r="D9211" i="17"/>
  <c r="A9212" i="17"/>
  <c r="D9212" i="17"/>
  <c r="A9213" i="17"/>
  <c r="D9213" i="17"/>
  <c r="A9214" i="17"/>
  <c r="D9214" i="17"/>
  <c r="A9215" i="17"/>
  <c r="D9215" i="17"/>
  <c r="A9216" i="17"/>
  <c r="D9216" i="17"/>
  <c r="A9217" i="17"/>
  <c r="D9217" i="17"/>
  <c r="A9218" i="17"/>
  <c r="D9218" i="17"/>
  <c r="A9219" i="17"/>
  <c r="D9219" i="17"/>
  <c r="A9220" i="17"/>
  <c r="D9220" i="17"/>
  <c r="A9221" i="17"/>
  <c r="D9221" i="17"/>
  <c r="A9222" i="17"/>
  <c r="D9222" i="17"/>
  <c r="A9223" i="17"/>
  <c r="D9223" i="17"/>
  <c r="A9224" i="17"/>
  <c r="D9224" i="17"/>
  <c r="A9225" i="17"/>
  <c r="D9225" i="17"/>
  <c r="A9226" i="17"/>
  <c r="D9226" i="17"/>
  <c r="A9227" i="17"/>
  <c r="D9227" i="17"/>
  <c r="A9228" i="17"/>
  <c r="D9228" i="17"/>
  <c r="A9229" i="17"/>
  <c r="D9229" i="17"/>
  <c r="A9230" i="17"/>
  <c r="D9230" i="17"/>
  <c r="A9231" i="17"/>
  <c r="D9231" i="17"/>
  <c r="A9232" i="17"/>
  <c r="D9232" i="17"/>
  <c r="A9233" i="17"/>
  <c r="D9233" i="17"/>
  <c r="A9234" i="17"/>
  <c r="D9234" i="17"/>
  <c r="A9235" i="17"/>
  <c r="D9235" i="17"/>
  <c r="A9236" i="17"/>
  <c r="D9236" i="17"/>
  <c r="A9237" i="17"/>
  <c r="D9237" i="17"/>
  <c r="A9238" i="17"/>
  <c r="D9238" i="17"/>
  <c r="A9239" i="17"/>
  <c r="D9239" i="17"/>
  <c r="A9240" i="17"/>
  <c r="D9240" i="17"/>
  <c r="A9241" i="17"/>
  <c r="D9241" i="17"/>
  <c r="A9242" i="17"/>
  <c r="D9242" i="17"/>
  <c r="A9243" i="17"/>
  <c r="D9243" i="17"/>
  <c r="A9244" i="17"/>
  <c r="D9244" i="17"/>
  <c r="A9245" i="17"/>
  <c r="D9245" i="17"/>
  <c r="A9246" i="17"/>
  <c r="D9246" i="17"/>
  <c r="A9247" i="17"/>
  <c r="D9247" i="17"/>
  <c r="A9248" i="17"/>
  <c r="D9248" i="17"/>
  <c r="A9249" i="17"/>
  <c r="D9249" i="17"/>
  <c r="A9250" i="17"/>
  <c r="D9250" i="17"/>
  <c r="A9251" i="17"/>
  <c r="D9251" i="17"/>
  <c r="A9252" i="17"/>
  <c r="D9252" i="17"/>
  <c r="A9253" i="17"/>
  <c r="D9253" i="17"/>
  <c r="A9254" i="17"/>
  <c r="D9254" i="17"/>
  <c r="A9255" i="17"/>
  <c r="D9255" i="17"/>
  <c r="A9256" i="17"/>
  <c r="D9256" i="17"/>
  <c r="A9257" i="17"/>
  <c r="D9257" i="17"/>
  <c r="A9258" i="17"/>
  <c r="D9258" i="17"/>
  <c r="A9259" i="17"/>
  <c r="D9259" i="17"/>
  <c r="A9260" i="17"/>
  <c r="D9260" i="17"/>
  <c r="A9261" i="17"/>
  <c r="D9261" i="17"/>
  <c r="A9262" i="17"/>
  <c r="D9262" i="17"/>
  <c r="A9263" i="17"/>
  <c r="D9263" i="17"/>
  <c r="A9264" i="17"/>
  <c r="D9264" i="17"/>
  <c r="A9265" i="17"/>
  <c r="D9265" i="17"/>
  <c r="A9266" i="17"/>
  <c r="D9266" i="17"/>
  <c r="A9267" i="17"/>
  <c r="D9267" i="17"/>
  <c r="A9268" i="17"/>
  <c r="D9268" i="17"/>
  <c r="A9269" i="17"/>
  <c r="D9269" i="17"/>
  <c r="A9270" i="17"/>
  <c r="D9270" i="17"/>
  <c r="A9271" i="17"/>
  <c r="D9271" i="17"/>
  <c r="A9272" i="17"/>
  <c r="D9272" i="17"/>
  <c r="A9273" i="17"/>
  <c r="D9273" i="17"/>
  <c r="A9274" i="17"/>
  <c r="D9274" i="17"/>
  <c r="A9275" i="17"/>
  <c r="D9275" i="17"/>
  <c r="A9276" i="17"/>
  <c r="D9276" i="17"/>
  <c r="A9277" i="17"/>
  <c r="D9277" i="17"/>
  <c r="A9278" i="17"/>
  <c r="D9278" i="17"/>
  <c r="A9279" i="17"/>
  <c r="D9279" i="17"/>
  <c r="A9280" i="17"/>
  <c r="D9280" i="17"/>
  <c r="A9281" i="17"/>
  <c r="D9281" i="17"/>
  <c r="A9282" i="17"/>
  <c r="D9282" i="17"/>
  <c r="A9283" i="17"/>
  <c r="D9283" i="17"/>
  <c r="A9284" i="17"/>
  <c r="D9284" i="17"/>
  <c r="A9285" i="17"/>
  <c r="D9285" i="17"/>
  <c r="A9286" i="17"/>
  <c r="D9286" i="17"/>
  <c r="A9287" i="17"/>
  <c r="D9287" i="17"/>
  <c r="A9288" i="17"/>
  <c r="D9288" i="17"/>
  <c r="A9289" i="17"/>
  <c r="D9289" i="17"/>
  <c r="A9290" i="17"/>
  <c r="D9290" i="17"/>
  <c r="A9291" i="17"/>
  <c r="D9291" i="17"/>
  <c r="A9292" i="17"/>
  <c r="D9292" i="17"/>
  <c r="A9293" i="17"/>
  <c r="D9293" i="17"/>
  <c r="A9294" i="17"/>
  <c r="D9294" i="17"/>
  <c r="A9295" i="17"/>
  <c r="D9295" i="17"/>
  <c r="A9296" i="17"/>
  <c r="D9296" i="17"/>
  <c r="A9297" i="17"/>
  <c r="D9297" i="17"/>
  <c r="A9298" i="17"/>
  <c r="D9298" i="17"/>
  <c r="A9299" i="17"/>
  <c r="D9299" i="17"/>
  <c r="A9300" i="17"/>
  <c r="D9300" i="17"/>
  <c r="A9301" i="17"/>
  <c r="D9301" i="17"/>
  <c r="A9302" i="17"/>
  <c r="D9302" i="17"/>
  <c r="A9303" i="17"/>
  <c r="D9303" i="17"/>
  <c r="A9304" i="17"/>
  <c r="D9304" i="17"/>
  <c r="A9305" i="17"/>
  <c r="D9305" i="17"/>
  <c r="A9306" i="17"/>
  <c r="D9306" i="17"/>
  <c r="A9307" i="17"/>
  <c r="D9307" i="17"/>
  <c r="A9308" i="17"/>
  <c r="D9308" i="17"/>
  <c r="A9309" i="17"/>
  <c r="D9309" i="17"/>
  <c r="A9310" i="17"/>
  <c r="D9310" i="17"/>
  <c r="A9311" i="17"/>
  <c r="D9311" i="17"/>
  <c r="A9312" i="17"/>
  <c r="D9312" i="17"/>
  <c r="A9313" i="17"/>
  <c r="D9313" i="17"/>
  <c r="A9314" i="17"/>
  <c r="D9314" i="17"/>
  <c r="A9315" i="17"/>
  <c r="D9315" i="17"/>
  <c r="A9316" i="17"/>
  <c r="D9316" i="17"/>
  <c r="A9317" i="17"/>
  <c r="D9317" i="17"/>
  <c r="A9318" i="17"/>
  <c r="D9318" i="17"/>
  <c r="A9319" i="17"/>
  <c r="D9319" i="17"/>
  <c r="A9320" i="17"/>
  <c r="D9320" i="17"/>
  <c r="A9321" i="17"/>
  <c r="D9321" i="17"/>
  <c r="A9322" i="17"/>
  <c r="D9322" i="17"/>
  <c r="A9323" i="17"/>
  <c r="D9323" i="17"/>
  <c r="A9324" i="17"/>
  <c r="D9324" i="17"/>
  <c r="A9325" i="17"/>
  <c r="D9325" i="17"/>
  <c r="A9326" i="17"/>
  <c r="D9326" i="17"/>
  <c r="A9327" i="17"/>
  <c r="D9327" i="17"/>
  <c r="A9328" i="17"/>
  <c r="D9328" i="17"/>
  <c r="A9329" i="17"/>
  <c r="D9329" i="17"/>
  <c r="A9330" i="17"/>
  <c r="D9330" i="17"/>
  <c r="A9331" i="17"/>
  <c r="D9331" i="17"/>
  <c r="A9332" i="17"/>
  <c r="D9332" i="17"/>
  <c r="A9333" i="17"/>
  <c r="D9333" i="17"/>
  <c r="A9334" i="17"/>
  <c r="D9334" i="17"/>
  <c r="A9335" i="17"/>
  <c r="D9335" i="17"/>
  <c r="A9336" i="17"/>
  <c r="D9336" i="17"/>
  <c r="A9337" i="17"/>
  <c r="D9337" i="17"/>
  <c r="A9338" i="17"/>
  <c r="D9338" i="17"/>
  <c r="A9339" i="17"/>
  <c r="D9339" i="17"/>
  <c r="A9340" i="17"/>
  <c r="D9340" i="17"/>
  <c r="A9341" i="17"/>
  <c r="D9341" i="17"/>
  <c r="A9342" i="17"/>
  <c r="D9342" i="17"/>
  <c r="A9343" i="17"/>
  <c r="D9343" i="17"/>
  <c r="A9344" i="17"/>
  <c r="D9344" i="17"/>
  <c r="A9345" i="17"/>
  <c r="D9345" i="17"/>
  <c r="A9346" i="17"/>
  <c r="D9346" i="17"/>
  <c r="A9347" i="17"/>
  <c r="D9347" i="17"/>
  <c r="A9348" i="17"/>
  <c r="D9348" i="17"/>
  <c r="A9349" i="17"/>
  <c r="D9349" i="17"/>
  <c r="A9350" i="17"/>
  <c r="D9350" i="17"/>
  <c r="A9351" i="17"/>
  <c r="D9351" i="17"/>
  <c r="A9352" i="17"/>
  <c r="D9352" i="17"/>
  <c r="A9353" i="17"/>
  <c r="D9353" i="17"/>
  <c r="A9354" i="17"/>
  <c r="D9354" i="17"/>
  <c r="A9355" i="17"/>
  <c r="D9355" i="17"/>
  <c r="A9356" i="17"/>
  <c r="D9356" i="17"/>
  <c r="A9357" i="17"/>
  <c r="D9357" i="17"/>
  <c r="A9358" i="17"/>
  <c r="D9358" i="17"/>
  <c r="A9359" i="17"/>
  <c r="D9359" i="17"/>
  <c r="A9360" i="17"/>
  <c r="D9360" i="17"/>
  <c r="A9361" i="17"/>
  <c r="D9361" i="17"/>
  <c r="A9362" i="17"/>
  <c r="D9362" i="17"/>
  <c r="A9363" i="17"/>
  <c r="D9363" i="17"/>
  <c r="A9364" i="17"/>
  <c r="D9364" i="17"/>
  <c r="A9365" i="17"/>
  <c r="D9365" i="17"/>
  <c r="A9366" i="17"/>
  <c r="D9366" i="17"/>
  <c r="A9367" i="17"/>
  <c r="D9367" i="17"/>
  <c r="A9368" i="17"/>
  <c r="D9368" i="17"/>
  <c r="A9369" i="17"/>
  <c r="D9369" i="17"/>
  <c r="A9370" i="17"/>
  <c r="D9370" i="17"/>
  <c r="A9371" i="17"/>
  <c r="D9371" i="17"/>
  <c r="A9372" i="17"/>
  <c r="D9372" i="17"/>
  <c r="A9373" i="17"/>
  <c r="D9373" i="17"/>
  <c r="A9374" i="17"/>
  <c r="D9374" i="17"/>
  <c r="A9375" i="17"/>
  <c r="D9375" i="17"/>
  <c r="A9376" i="17"/>
  <c r="D9376" i="17"/>
  <c r="A9377" i="17"/>
  <c r="D9377" i="17"/>
  <c r="A9378" i="17"/>
  <c r="D9378" i="17"/>
  <c r="A9379" i="17"/>
  <c r="D9379" i="17"/>
  <c r="A9380" i="17"/>
  <c r="D9380" i="17"/>
  <c r="A9381" i="17"/>
  <c r="D9381" i="17"/>
  <c r="A9382" i="17"/>
  <c r="D9382" i="17"/>
  <c r="A9383" i="17"/>
  <c r="D9383" i="17"/>
  <c r="A9384" i="17"/>
  <c r="D9384" i="17"/>
  <c r="A9385" i="17"/>
  <c r="D9385" i="17"/>
  <c r="A9386" i="17"/>
  <c r="D9386" i="17"/>
  <c r="A9387" i="17"/>
  <c r="D9387" i="17"/>
  <c r="A9388" i="17"/>
  <c r="D9388" i="17"/>
  <c r="A9389" i="17"/>
  <c r="D9389" i="17"/>
  <c r="A9390" i="17"/>
  <c r="D9390" i="17"/>
  <c r="A9391" i="17"/>
  <c r="D9391" i="17"/>
  <c r="A9392" i="17"/>
  <c r="D9392" i="17"/>
  <c r="A9393" i="17"/>
  <c r="D9393" i="17"/>
  <c r="A9394" i="17"/>
  <c r="D9394" i="17"/>
  <c r="A9395" i="17"/>
  <c r="D9395" i="17"/>
  <c r="A9396" i="17"/>
  <c r="D9396" i="17"/>
  <c r="A9397" i="17"/>
  <c r="D9397" i="17"/>
  <c r="A9398" i="17"/>
  <c r="D9398" i="17"/>
  <c r="A9399" i="17"/>
  <c r="D9399" i="17"/>
  <c r="A9400" i="17"/>
  <c r="D9400" i="17"/>
  <c r="A9401" i="17"/>
  <c r="D9401" i="17"/>
  <c r="A9402" i="17"/>
  <c r="D9402" i="17"/>
  <c r="A9403" i="17"/>
  <c r="D9403" i="17"/>
  <c r="A9404" i="17"/>
  <c r="D9404" i="17"/>
  <c r="A9405" i="17"/>
  <c r="D9405" i="17"/>
  <c r="A9406" i="17"/>
  <c r="D9406" i="17"/>
  <c r="A9407" i="17"/>
  <c r="D9407" i="17"/>
  <c r="A9408" i="17"/>
  <c r="D9408" i="17"/>
  <c r="A9409" i="17"/>
  <c r="D9409" i="17"/>
  <c r="A9410" i="17"/>
  <c r="D9410" i="17"/>
  <c r="A9411" i="17"/>
  <c r="D9411" i="17"/>
  <c r="A9412" i="17"/>
  <c r="D9412" i="17"/>
  <c r="A9413" i="17"/>
  <c r="D9413" i="17"/>
  <c r="A9414" i="17"/>
  <c r="D9414" i="17"/>
  <c r="A9415" i="17"/>
  <c r="D9415" i="17"/>
  <c r="A9416" i="17"/>
  <c r="D9416" i="17"/>
  <c r="A9417" i="17"/>
  <c r="D9417" i="17"/>
  <c r="A9418" i="17"/>
  <c r="D9418" i="17"/>
  <c r="A9419" i="17"/>
  <c r="D9419" i="17"/>
  <c r="A9420" i="17"/>
  <c r="D9420" i="17"/>
  <c r="A9421" i="17"/>
  <c r="D9421" i="17"/>
  <c r="A9422" i="17"/>
  <c r="D9422" i="17"/>
  <c r="A9423" i="17"/>
  <c r="D9423" i="17"/>
  <c r="A9424" i="17"/>
  <c r="D9424" i="17"/>
  <c r="A9425" i="17"/>
  <c r="D9425" i="17"/>
  <c r="A9426" i="17"/>
  <c r="D9426" i="17"/>
  <c r="A9427" i="17"/>
  <c r="D9427" i="17"/>
  <c r="A9428" i="17"/>
  <c r="D9428" i="17"/>
  <c r="A9429" i="17"/>
  <c r="D9429" i="17"/>
  <c r="A9430" i="17"/>
  <c r="D9430" i="17"/>
  <c r="A9431" i="17"/>
  <c r="D9431" i="17"/>
  <c r="A9432" i="17"/>
  <c r="D9432" i="17"/>
  <c r="A9433" i="17"/>
  <c r="D9433" i="17"/>
  <c r="A9434" i="17"/>
  <c r="D9434" i="17"/>
  <c r="A9435" i="17"/>
  <c r="D9435" i="17"/>
  <c r="A9436" i="17"/>
  <c r="D9436" i="17"/>
  <c r="A9437" i="17"/>
  <c r="D9437" i="17"/>
  <c r="A9438" i="17"/>
  <c r="D9438" i="17"/>
  <c r="A9439" i="17"/>
  <c r="D9439" i="17"/>
  <c r="A9440" i="17"/>
  <c r="D9440" i="17"/>
  <c r="A9441" i="17"/>
  <c r="D9441" i="17"/>
  <c r="A9442" i="17"/>
  <c r="D9442" i="17"/>
  <c r="A9443" i="17"/>
  <c r="D9443" i="17"/>
  <c r="A9444" i="17"/>
  <c r="D9444" i="17"/>
  <c r="A9445" i="17"/>
  <c r="D9445" i="17"/>
  <c r="A9446" i="17"/>
  <c r="D9446" i="17"/>
  <c r="A9447" i="17"/>
  <c r="D9447" i="17"/>
  <c r="A9448" i="17"/>
  <c r="D9448" i="17"/>
  <c r="A9449" i="17"/>
  <c r="D9449" i="17"/>
  <c r="A9450" i="17"/>
  <c r="D9450" i="17"/>
  <c r="A9451" i="17"/>
  <c r="D9451" i="17"/>
  <c r="A9452" i="17"/>
  <c r="D9452" i="17"/>
  <c r="A9453" i="17"/>
  <c r="D9453" i="17"/>
  <c r="A9454" i="17"/>
  <c r="D9454" i="17"/>
  <c r="A9455" i="17"/>
  <c r="D9455" i="17"/>
  <c r="A9456" i="17"/>
  <c r="D9456" i="17"/>
  <c r="A9457" i="17"/>
  <c r="D9457" i="17"/>
  <c r="A9458" i="17"/>
  <c r="D9458" i="17"/>
  <c r="A9459" i="17"/>
  <c r="D9459" i="17"/>
  <c r="A9460" i="17"/>
  <c r="D9460" i="17"/>
  <c r="A9461" i="17"/>
  <c r="D9461" i="17"/>
  <c r="A9462" i="17"/>
  <c r="D9462" i="17"/>
  <c r="A9463" i="17"/>
  <c r="D9463" i="17"/>
  <c r="A9464" i="17"/>
  <c r="D9464" i="17"/>
  <c r="A9465" i="17"/>
  <c r="D9465" i="17"/>
  <c r="A9466" i="17"/>
  <c r="D9466" i="17"/>
  <c r="A9467" i="17"/>
  <c r="D9467" i="17"/>
  <c r="A9468" i="17"/>
  <c r="D9468" i="17"/>
  <c r="A9469" i="17"/>
  <c r="D9469" i="17"/>
  <c r="A9470" i="17"/>
  <c r="D9470" i="17"/>
  <c r="A9471" i="17"/>
  <c r="D9471" i="17"/>
  <c r="A9472" i="17"/>
  <c r="D9472" i="17"/>
  <c r="A9473" i="17"/>
  <c r="D9473" i="17"/>
  <c r="A9474" i="17"/>
  <c r="D9474" i="17"/>
  <c r="A9475" i="17"/>
  <c r="D9475" i="17"/>
  <c r="A9476" i="17"/>
  <c r="D9476" i="17"/>
  <c r="A9477" i="17"/>
  <c r="D9477" i="17"/>
  <c r="A9478" i="17"/>
  <c r="D9478" i="17"/>
  <c r="A9479" i="17"/>
  <c r="D9479" i="17"/>
  <c r="A9480" i="17"/>
  <c r="D9480" i="17"/>
  <c r="A9481" i="17"/>
  <c r="D9481" i="17"/>
  <c r="A9482" i="17"/>
  <c r="D9482" i="17"/>
  <c r="A9483" i="17"/>
  <c r="D9483" i="17"/>
  <c r="A9484" i="17"/>
  <c r="D9484" i="17"/>
  <c r="A9485" i="17"/>
  <c r="D9485" i="17"/>
  <c r="A9486" i="17"/>
  <c r="D9486" i="17"/>
  <c r="A9487" i="17"/>
  <c r="D9487" i="17"/>
  <c r="A9488" i="17"/>
  <c r="D9488" i="17"/>
  <c r="A9489" i="17"/>
  <c r="D9489" i="17"/>
  <c r="A9490" i="17"/>
  <c r="D9490" i="17"/>
  <c r="A9491" i="17"/>
  <c r="D9491" i="17"/>
  <c r="A9492" i="17"/>
  <c r="D9492" i="17"/>
  <c r="A9493" i="17"/>
  <c r="D9493" i="17"/>
  <c r="A9494" i="17"/>
  <c r="D9494" i="17"/>
  <c r="A9495" i="17"/>
  <c r="D9495" i="17"/>
  <c r="A9496" i="17"/>
  <c r="D9496" i="17"/>
  <c r="A9497" i="17"/>
  <c r="D9497" i="17"/>
  <c r="A9498" i="17"/>
  <c r="D9498" i="17"/>
  <c r="A9499" i="17"/>
  <c r="D9499" i="17"/>
  <c r="A9500" i="17"/>
  <c r="D9500" i="17"/>
  <c r="A9501" i="17"/>
  <c r="D9501" i="17"/>
  <c r="A9502" i="17"/>
  <c r="D9502" i="17"/>
  <c r="A9503" i="17"/>
  <c r="D9503" i="17"/>
  <c r="A9504" i="17"/>
  <c r="D9504" i="17"/>
  <c r="A9505" i="17"/>
  <c r="D9505" i="17"/>
  <c r="A9506" i="17"/>
  <c r="D9506" i="17"/>
  <c r="A9507" i="17"/>
  <c r="D9507" i="17"/>
  <c r="A9508" i="17"/>
  <c r="D9508" i="17"/>
  <c r="A9509" i="17"/>
  <c r="D9509" i="17"/>
  <c r="A9510" i="17"/>
  <c r="D9510" i="17"/>
  <c r="A9511" i="17"/>
  <c r="D9511" i="17"/>
  <c r="A9512" i="17"/>
  <c r="D9512" i="17"/>
  <c r="A9513" i="17"/>
  <c r="D9513" i="17"/>
  <c r="A9514" i="17"/>
  <c r="D9514" i="17"/>
  <c r="A9515" i="17"/>
  <c r="D9515" i="17"/>
  <c r="A9516" i="17"/>
  <c r="D9516" i="17"/>
  <c r="A9517" i="17"/>
  <c r="D9517" i="17"/>
  <c r="A9518" i="17"/>
  <c r="D9518" i="17"/>
  <c r="A9519" i="17"/>
  <c r="D9519" i="17"/>
  <c r="A9520" i="17"/>
  <c r="D9520" i="17"/>
  <c r="A9521" i="17"/>
  <c r="D9521" i="17"/>
  <c r="A9522" i="17"/>
  <c r="D9522" i="17"/>
  <c r="A9523" i="17"/>
  <c r="D9523" i="17"/>
  <c r="A9524" i="17"/>
  <c r="D9524" i="17"/>
  <c r="A9525" i="17"/>
  <c r="D9525" i="17"/>
  <c r="A9526" i="17"/>
  <c r="D9526" i="17"/>
  <c r="A9527" i="17"/>
  <c r="D9527" i="17"/>
  <c r="A9528" i="17"/>
  <c r="D9528" i="17"/>
  <c r="A9529" i="17"/>
  <c r="D9529" i="17"/>
  <c r="A9530" i="17"/>
  <c r="D9530" i="17"/>
  <c r="A9531" i="17"/>
  <c r="D9531" i="17"/>
  <c r="A9532" i="17"/>
  <c r="D9532" i="17"/>
  <c r="A9533" i="17"/>
  <c r="D9533" i="17"/>
  <c r="A9534" i="17"/>
  <c r="D9534" i="17"/>
  <c r="A9535" i="17"/>
  <c r="D9535" i="17"/>
  <c r="A9536" i="17"/>
  <c r="D9536" i="17"/>
  <c r="A9537" i="17"/>
  <c r="D9537" i="17"/>
  <c r="A9538" i="17"/>
  <c r="D9538" i="17"/>
  <c r="A9539" i="17"/>
  <c r="D9539" i="17"/>
  <c r="A9540" i="17"/>
  <c r="D9540" i="17"/>
  <c r="A9541" i="17"/>
  <c r="D9541" i="17"/>
  <c r="A9542" i="17"/>
  <c r="D9542" i="17"/>
  <c r="A9543" i="17"/>
  <c r="D9543" i="17"/>
  <c r="A9544" i="17"/>
  <c r="D9544" i="17"/>
  <c r="A9545" i="17"/>
  <c r="D9545" i="17"/>
  <c r="A9546" i="17"/>
  <c r="D9546" i="17"/>
  <c r="A9547" i="17"/>
  <c r="D9547" i="17"/>
  <c r="A9548" i="17"/>
  <c r="D9548" i="17"/>
  <c r="A9549" i="17"/>
  <c r="D9549" i="17"/>
  <c r="A9550" i="17"/>
  <c r="D9550" i="17"/>
  <c r="A9551" i="17"/>
  <c r="D9551" i="17"/>
  <c r="A9552" i="17"/>
  <c r="D9552" i="17"/>
  <c r="A9553" i="17"/>
  <c r="D9553" i="17"/>
  <c r="A9554" i="17"/>
  <c r="D9554" i="17"/>
  <c r="A9555" i="17"/>
  <c r="D9555" i="17"/>
  <c r="A9556" i="17"/>
  <c r="D9556" i="17"/>
  <c r="A9557" i="17"/>
  <c r="D9557" i="17"/>
  <c r="A9558" i="17"/>
  <c r="D9558" i="17"/>
  <c r="A9559" i="17"/>
  <c r="D9559" i="17"/>
  <c r="A9560" i="17"/>
  <c r="D9560" i="17"/>
  <c r="A9561" i="17"/>
  <c r="D9561" i="17"/>
  <c r="A9562" i="17"/>
  <c r="D9562" i="17"/>
  <c r="A9563" i="17"/>
  <c r="D9563" i="17"/>
  <c r="A9564" i="17"/>
  <c r="D9564" i="17"/>
  <c r="A9565" i="17"/>
  <c r="D9565" i="17"/>
  <c r="A9566" i="17"/>
  <c r="D9566" i="17"/>
  <c r="A9567" i="17"/>
  <c r="D9567" i="17"/>
  <c r="A9568" i="17"/>
  <c r="D9568" i="17"/>
  <c r="A9569" i="17"/>
  <c r="D9569" i="17"/>
  <c r="A9570" i="17"/>
  <c r="D9570" i="17"/>
  <c r="A9571" i="17"/>
  <c r="D9571" i="17"/>
  <c r="A9572" i="17"/>
  <c r="D9572" i="17"/>
  <c r="A9573" i="17"/>
  <c r="D9573" i="17"/>
  <c r="A9574" i="17"/>
  <c r="D9574" i="17"/>
  <c r="A9575" i="17"/>
  <c r="D9575" i="17"/>
  <c r="A9576" i="17"/>
  <c r="D9576" i="17"/>
  <c r="A9577" i="17"/>
  <c r="D9577" i="17"/>
  <c r="A9578" i="17"/>
  <c r="D9578" i="17"/>
  <c r="A9579" i="17"/>
  <c r="D9579" i="17"/>
  <c r="A9580" i="17"/>
  <c r="D9580" i="17"/>
  <c r="A9581" i="17"/>
  <c r="D9581" i="17"/>
  <c r="A9582" i="17"/>
  <c r="D9582" i="17"/>
  <c r="A9583" i="17"/>
  <c r="D9583" i="17"/>
  <c r="A9584" i="17"/>
  <c r="D9584" i="17"/>
  <c r="A9585" i="17"/>
  <c r="D9585" i="17"/>
  <c r="A9586" i="17"/>
  <c r="D9586" i="17"/>
  <c r="A9587" i="17"/>
  <c r="D9587" i="17"/>
  <c r="A9588" i="17"/>
  <c r="D9588" i="17"/>
  <c r="A9589" i="17"/>
  <c r="D9589" i="17"/>
  <c r="A9590" i="17"/>
  <c r="D9590" i="17"/>
  <c r="A9591" i="17"/>
  <c r="D9591" i="17"/>
  <c r="A9592" i="17"/>
  <c r="D9592" i="17"/>
  <c r="A9593" i="17"/>
  <c r="D9593" i="17"/>
  <c r="A9594" i="17"/>
  <c r="D9594" i="17"/>
  <c r="A9595" i="17"/>
  <c r="D9595" i="17"/>
  <c r="A9596" i="17"/>
  <c r="D9596" i="17"/>
  <c r="A9597" i="17"/>
  <c r="D9597" i="17"/>
  <c r="A9598" i="17"/>
  <c r="D9598" i="17"/>
  <c r="A9599" i="17"/>
  <c r="D9599" i="17"/>
  <c r="A9600" i="17"/>
  <c r="D9600" i="17"/>
  <c r="A9601" i="17"/>
  <c r="D9601" i="17"/>
  <c r="A9602" i="17"/>
  <c r="D9602" i="17"/>
  <c r="A9603" i="17"/>
  <c r="D9603" i="17"/>
  <c r="A9604" i="17"/>
  <c r="D9604" i="17"/>
  <c r="A9605" i="17"/>
  <c r="D9605" i="17"/>
  <c r="A9606" i="17"/>
  <c r="D9606" i="17"/>
  <c r="A9607" i="17"/>
  <c r="D9607" i="17"/>
  <c r="A9608" i="17"/>
  <c r="D9608" i="17"/>
  <c r="A9609" i="17"/>
  <c r="D9609" i="17"/>
  <c r="A9610" i="17"/>
  <c r="D9610" i="17"/>
  <c r="A9611" i="17"/>
  <c r="D9611" i="17"/>
  <c r="A9612" i="17"/>
  <c r="D9612" i="17"/>
  <c r="A9613" i="17"/>
  <c r="D9613" i="17"/>
  <c r="A9614" i="17"/>
  <c r="D9614" i="17"/>
  <c r="A9615" i="17"/>
  <c r="D9615" i="17"/>
  <c r="A9616" i="17"/>
  <c r="D9616" i="17"/>
  <c r="A9617" i="17"/>
  <c r="D9617" i="17"/>
  <c r="A9618" i="17"/>
  <c r="D9618" i="17"/>
  <c r="A9619" i="17"/>
  <c r="D9619" i="17"/>
  <c r="A9620" i="17"/>
  <c r="D9620" i="17"/>
  <c r="A9621" i="17"/>
  <c r="D9621" i="17"/>
  <c r="A9622" i="17"/>
  <c r="D9622" i="17"/>
  <c r="A9623" i="17"/>
  <c r="D9623" i="17"/>
  <c r="A9624" i="17"/>
  <c r="D9624" i="17"/>
  <c r="A9625" i="17"/>
  <c r="D9625" i="17"/>
  <c r="A9626" i="17"/>
  <c r="D9626" i="17"/>
  <c r="A9627" i="17"/>
  <c r="D9627" i="17"/>
  <c r="A9628" i="17"/>
  <c r="D9628" i="17"/>
  <c r="A9629" i="17"/>
  <c r="D9629" i="17"/>
  <c r="A9630" i="17"/>
  <c r="D9630" i="17"/>
  <c r="A9631" i="17"/>
  <c r="D9631" i="17"/>
  <c r="A9632" i="17"/>
  <c r="D9632" i="17"/>
  <c r="A9633" i="17"/>
  <c r="D9633" i="17"/>
  <c r="A9634" i="17"/>
  <c r="D9634" i="17"/>
  <c r="A9635" i="17"/>
  <c r="D9635" i="17"/>
  <c r="A9636" i="17"/>
  <c r="D9636" i="17"/>
  <c r="A9637" i="17"/>
  <c r="D9637" i="17"/>
  <c r="A9638" i="17"/>
  <c r="D9638" i="17"/>
  <c r="A9639" i="17"/>
  <c r="D9639" i="17"/>
  <c r="A9640" i="17"/>
  <c r="D9640" i="17"/>
  <c r="A9641" i="17"/>
  <c r="D9641" i="17"/>
  <c r="A9642" i="17"/>
  <c r="D9642" i="17"/>
  <c r="A9643" i="17"/>
  <c r="D9643" i="17"/>
  <c r="A9644" i="17"/>
  <c r="D9644" i="17"/>
  <c r="A9645" i="17"/>
  <c r="D9645" i="17"/>
  <c r="A9646" i="17"/>
  <c r="D9646" i="17"/>
  <c r="A9647" i="17"/>
  <c r="D9647" i="17"/>
  <c r="A9648" i="17"/>
  <c r="D9648" i="17"/>
  <c r="A9649" i="17"/>
  <c r="D9649" i="17"/>
  <c r="A9650" i="17"/>
  <c r="D9650" i="17"/>
  <c r="A9651" i="17"/>
  <c r="D9651" i="17"/>
  <c r="A9652" i="17"/>
  <c r="D9652" i="17"/>
  <c r="A9653" i="17"/>
  <c r="D9653" i="17"/>
  <c r="A9654" i="17"/>
  <c r="D9654" i="17"/>
  <c r="A9655" i="17"/>
  <c r="D9655" i="17"/>
  <c r="A9656" i="17"/>
  <c r="D9656" i="17"/>
  <c r="A9657" i="17"/>
  <c r="D9657" i="17"/>
  <c r="A9658" i="17"/>
  <c r="D9658" i="17"/>
  <c r="A9659" i="17"/>
  <c r="D9659" i="17"/>
  <c r="A9660" i="17"/>
  <c r="D9660" i="17"/>
  <c r="A9661" i="17"/>
  <c r="D9661" i="17"/>
  <c r="A9662" i="17"/>
  <c r="D9662" i="17"/>
  <c r="A9663" i="17"/>
  <c r="D9663" i="17"/>
  <c r="A9664" i="17"/>
  <c r="D9664" i="17"/>
  <c r="A9665" i="17"/>
  <c r="D9665" i="17"/>
  <c r="A9666" i="17"/>
  <c r="D9666" i="17"/>
  <c r="A9667" i="17"/>
  <c r="D9667" i="17"/>
  <c r="A9668" i="17"/>
  <c r="D9668" i="17"/>
  <c r="A9669" i="17"/>
  <c r="D9669" i="17"/>
  <c r="A9670" i="17"/>
  <c r="D9670" i="17"/>
  <c r="A9671" i="17"/>
  <c r="D9671" i="17"/>
  <c r="A9672" i="17"/>
  <c r="D9672" i="17"/>
  <c r="A9673" i="17"/>
  <c r="D9673" i="17"/>
  <c r="A9674" i="17"/>
  <c r="D9674" i="17"/>
  <c r="A9675" i="17"/>
  <c r="D9675" i="17"/>
  <c r="A9676" i="17"/>
  <c r="D9676" i="17"/>
  <c r="A9677" i="17"/>
  <c r="D9677" i="17"/>
  <c r="A9678" i="17"/>
  <c r="D9678" i="17"/>
  <c r="A9679" i="17"/>
  <c r="D9679" i="17"/>
  <c r="A9680" i="17"/>
  <c r="D9680" i="17"/>
  <c r="A9681" i="17"/>
  <c r="D9681" i="17"/>
  <c r="A9682" i="17"/>
  <c r="D9682" i="17"/>
  <c r="A9683" i="17"/>
  <c r="D9683" i="17"/>
  <c r="A9684" i="17"/>
  <c r="D9684" i="17"/>
  <c r="A9685" i="17"/>
  <c r="D9685" i="17"/>
  <c r="A9686" i="17"/>
  <c r="D9686" i="17"/>
  <c r="A9687" i="17"/>
  <c r="D9687" i="17"/>
  <c r="A9688" i="17"/>
  <c r="D9688" i="17"/>
  <c r="A9689" i="17"/>
  <c r="D9689" i="17"/>
  <c r="A9690" i="17"/>
  <c r="D9690" i="17"/>
  <c r="A9691" i="17"/>
  <c r="D9691" i="17"/>
  <c r="A9692" i="17"/>
  <c r="D9692" i="17"/>
  <c r="A9693" i="17"/>
  <c r="D9693" i="17"/>
  <c r="A9694" i="17"/>
  <c r="D9694" i="17"/>
  <c r="A9695" i="17"/>
  <c r="D9695" i="17"/>
  <c r="A9696" i="17"/>
  <c r="D9696" i="17"/>
  <c r="A9697" i="17"/>
  <c r="D9697" i="17"/>
  <c r="A9698" i="17"/>
  <c r="D9698" i="17"/>
  <c r="A9699" i="17"/>
  <c r="D9699" i="17"/>
  <c r="A9700" i="17"/>
  <c r="D9700" i="17"/>
  <c r="A9701" i="17"/>
  <c r="D9701" i="17"/>
  <c r="A9702" i="17"/>
  <c r="D9702" i="17"/>
  <c r="A9703" i="17"/>
  <c r="D9703" i="17"/>
  <c r="A9704" i="17"/>
  <c r="D9704" i="17"/>
  <c r="A9705" i="17"/>
  <c r="D9705" i="17"/>
  <c r="A9706" i="17"/>
  <c r="D9706" i="17"/>
  <c r="A9707" i="17"/>
  <c r="D9707" i="17"/>
  <c r="A9708" i="17"/>
  <c r="D9708" i="17"/>
  <c r="A9709" i="17"/>
  <c r="D9709" i="17"/>
  <c r="A9710" i="17"/>
  <c r="D9710" i="17"/>
  <c r="A9711" i="17"/>
  <c r="D9711" i="17"/>
  <c r="A9712" i="17"/>
  <c r="D9712" i="17"/>
  <c r="A9713" i="17"/>
  <c r="D9713" i="17"/>
  <c r="A9714" i="17"/>
  <c r="D9714" i="17"/>
  <c r="A9715" i="17"/>
  <c r="D9715" i="17"/>
  <c r="A9716" i="17"/>
  <c r="D9716" i="17"/>
  <c r="A9717" i="17"/>
  <c r="D9717" i="17"/>
  <c r="A9718" i="17"/>
  <c r="D9718" i="17"/>
  <c r="A9719" i="17"/>
  <c r="D9719" i="17"/>
  <c r="A9720" i="17"/>
  <c r="D9720" i="17"/>
  <c r="A9721" i="17"/>
  <c r="D9721" i="17"/>
  <c r="A9722" i="17"/>
  <c r="D9722" i="17"/>
  <c r="A9723" i="17"/>
  <c r="D9723" i="17"/>
  <c r="A9724" i="17"/>
  <c r="D9724" i="17"/>
  <c r="A9725" i="17"/>
  <c r="D9725" i="17"/>
  <c r="A9726" i="17"/>
  <c r="D9726" i="17"/>
  <c r="A9727" i="17"/>
  <c r="D9727" i="17"/>
  <c r="A9728" i="17"/>
  <c r="D9728" i="17"/>
  <c r="A9729" i="17"/>
  <c r="D9729" i="17"/>
  <c r="A9730" i="17"/>
  <c r="D9730" i="17"/>
  <c r="A9731" i="17"/>
  <c r="D9731" i="17"/>
  <c r="A9732" i="17"/>
  <c r="D9732" i="17"/>
  <c r="A9733" i="17"/>
  <c r="D9733" i="17"/>
  <c r="A9734" i="17"/>
  <c r="D9734" i="17"/>
  <c r="A9735" i="17"/>
  <c r="D9735" i="17"/>
  <c r="A9736" i="17"/>
  <c r="D9736" i="17"/>
  <c r="A9737" i="17"/>
  <c r="D9737" i="17"/>
  <c r="A9738" i="17"/>
  <c r="D9738" i="17"/>
  <c r="A9739" i="17"/>
  <c r="D9739" i="17"/>
  <c r="A9740" i="17"/>
  <c r="D9740" i="17"/>
  <c r="A9741" i="17"/>
  <c r="D9741" i="17"/>
  <c r="A9742" i="17"/>
  <c r="D9742" i="17"/>
  <c r="A9743" i="17"/>
  <c r="D9743" i="17"/>
  <c r="A9744" i="17"/>
  <c r="D9744" i="17"/>
  <c r="A9745" i="17"/>
  <c r="D9745" i="17"/>
  <c r="A9746" i="17"/>
  <c r="D9746" i="17"/>
  <c r="A9747" i="17"/>
  <c r="D9747" i="17"/>
  <c r="A9748" i="17"/>
  <c r="D9748" i="17"/>
  <c r="A9749" i="17"/>
  <c r="D9749" i="17"/>
  <c r="A9750" i="17"/>
  <c r="D9750" i="17"/>
  <c r="A9751" i="17"/>
  <c r="D9751" i="17"/>
  <c r="A9752" i="17"/>
  <c r="D9752" i="17"/>
  <c r="A9753" i="17"/>
  <c r="D9753" i="17"/>
  <c r="A9754" i="17"/>
  <c r="D9754" i="17"/>
  <c r="A9755" i="17"/>
  <c r="D9755" i="17"/>
  <c r="A9756" i="17"/>
  <c r="D9756" i="17"/>
  <c r="A9757" i="17"/>
  <c r="D9757" i="17"/>
  <c r="A9758" i="17"/>
  <c r="D9758" i="17"/>
  <c r="A9759" i="17"/>
  <c r="D9759" i="17"/>
  <c r="A9760" i="17"/>
  <c r="D9760" i="17"/>
  <c r="A9761" i="17"/>
  <c r="D9761" i="17"/>
  <c r="A9762" i="17"/>
  <c r="D9762" i="17"/>
  <c r="A9763" i="17"/>
  <c r="D9763" i="17"/>
  <c r="A9764" i="17"/>
  <c r="D9764" i="17"/>
  <c r="A9765" i="17"/>
  <c r="D9765" i="17"/>
  <c r="A9766" i="17"/>
  <c r="D9766" i="17"/>
  <c r="A9767" i="17"/>
  <c r="D9767" i="17"/>
  <c r="A9768" i="17"/>
  <c r="D9768" i="17"/>
  <c r="A9769" i="17"/>
  <c r="D9769" i="17"/>
  <c r="A9770" i="17"/>
  <c r="D9770" i="17"/>
  <c r="A9771" i="17"/>
  <c r="D9771" i="17"/>
  <c r="A9772" i="17"/>
  <c r="D9772" i="17"/>
  <c r="A9773" i="17"/>
  <c r="D9773" i="17"/>
  <c r="A9774" i="17"/>
  <c r="D9774" i="17"/>
  <c r="A9775" i="17"/>
  <c r="D9775" i="17"/>
  <c r="A9776" i="17"/>
  <c r="D9776" i="17"/>
  <c r="A9777" i="17"/>
  <c r="D9777" i="17"/>
  <c r="A9778" i="17"/>
  <c r="D9778" i="17"/>
  <c r="A9779" i="17"/>
  <c r="D9779" i="17"/>
  <c r="A9780" i="17"/>
  <c r="D9780" i="17"/>
  <c r="A9781" i="17"/>
  <c r="D9781" i="17"/>
  <c r="A9782" i="17"/>
  <c r="D9782" i="17"/>
  <c r="A9783" i="17"/>
  <c r="D9783" i="17"/>
  <c r="A9784" i="17"/>
  <c r="D9784" i="17"/>
  <c r="A9785" i="17"/>
  <c r="D9785" i="17"/>
  <c r="A9786" i="17"/>
  <c r="D9786" i="17"/>
  <c r="A9787" i="17"/>
  <c r="D9787" i="17"/>
  <c r="A9788" i="17"/>
  <c r="D9788" i="17"/>
  <c r="A9789" i="17"/>
  <c r="D9789" i="17"/>
  <c r="A9790" i="17"/>
  <c r="D9790" i="17"/>
  <c r="A9791" i="17"/>
  <c r="D9791" i="17"/>
  <c r="A9792" i="17"/>
  <c r="D9792" i="17"/>
  <c r="A9793" i="17"/>
  <c r="D9793" i="17"/>
  <c r="A9794" i="17"/>
  <c r="D9794" i="17"/>
  <c r="A9795" i="17"/>
  <c r="D9795" i="17"/>
  <c r="A9796" i="17"/>
  <c r="D9796" i="17"/>
  <c r="A9797" i="17"/>
  <c r="D9797" i="17"/>
  <c r="A9798" i="17"/>
  <c r="D9798" i="17"/>
  <c r="A9799" i="17"/>
  <c r="D9799" i="17"/>
  <c r="A9800" i="17"/>
  <c r="D9800" i="17"/>
  <c r="A9801" i="17"/>
  <c r="D9801" i="17"/>
  <c r="A9802" i="17"/>
  <c r="D9802" i="17"/>
  <c r="A9803" i="17"/>
  <c r="D9803" i="17"/>
  <c r="A9804" i="17"/>
  <c r="D9804" i="17"/>
  <c r="A9805" i="17"/>
  <c r="D9805" i="17"/>
  <c r="A9806" i="17"/>
  <c r="D9806" i="17"/>
  <c r="A9807" i="17"/>
  <c r="D9807" i="17"/>
  <c r="A9808" i="17"/>
  <c r="D9808" i="17"/>
  <c r="A9809" i="17"/>
  <c r="D9809" i="17"/>
  <c r="A9810" i="17"/>
  <c r="D9810" i="17"/>
  <c r="A9811" i="17"/>
  <c r="D9811" i="17"/>
  <c r="A9812" i="17"/>
  <c r="D9812" i="17"/>
  <c r="A9813" i="17"/>
  <c r="D9813" i="17"/>
  <c r="A9814" i="17"/>
  <c r="D9814" i="17"/>
  <c r="A9815" i="17"/>
  <c r="D9815" i="17"/>
  <c r="A9816" i="17"/>
  <c r="D9816" i="17"/>
  <c r="A9817" i="17"/>
  <c r="D9817" i="17"/>
  <c r="A9818" i="17"/>
  <c r="D9818" i="17"/>
  <c r="A9819" i="17"/>
  <c r="D9819" i="17"/>
  <c r="A9820" i="17"/>
  <c r="D9820" i="17"/>
  <c r="A9821" i="17"/>
  <c r="D9821" i="17"/>
  <c r="A9822" i="17"/>
  <c r="D9822" i="17"/>
  <c r="A9823" i="17"/>
  <c r="D9823" i="17"/>
  <c r="A9824" i="17"/>
  <c r="D9824" i="17"/>
  <c r="A9825" i="17"/>
  <c r="D9825" i="17"/>
  <c r="A9826" i="17"/>
  <c r="D9826" i="17"/>
  <c r="A9827" i="17"/>
  <c r="D9827" i="17"/>
  <c r="A9828" i="17"/>
  <c r="D9828" i="17"/>
  <c r="A9829" i="17"/>
  <c r="D9829" i="17"/>
  <c r="A9830" i="17"/>
  <c r="D9830" i="17"/>
  <c r="A9831" i="17"/>
  <c r="D9831" i="17"/>
  <c r="A9832" i="17"/>
  <c r="D9832" i="17"/>
  <c r="A9833" i="17"/>
  <c r="D9833" i="17"/>
  <c r="A9834" i="17"/>
  <c r="D9834" i="17"/>
  <c r="A9835" i="17"/>
  <c r="D9835" i="17"/>
  <c r="A9836" i="17"/>
  <c r="D9836" i="17"/>
  <c r="A9837" i="17"/>
  <c r="D9837" i="17"/>
  <c r="A9838" i="17"/>
  <c r="D9838" i="17"/>
  <c r="A9839" i="17"/>
  <c r="D9839" i="17"/>
  <c r="A9840" i="17"/>
  <c r="D9840" i="17"/>
  <c r="A9841" i="17"/>
  <c r="D9841" i="17"/>
  <c r="A9842" i="17"/>
  <c r="D9842" i="17"/>
  <c r="A9843" i="17"/>
  <c r="D9843" i="17"/>
  <c r="A9844" i="17"/>
  <c r="D9844" i="17"/>
  <c r="A9845" i="17"/>
  <c r="D9845" i="17"/>
  <c r="A9846" i="17"/>
  <c r="D9846" i="17"/>
  <c r="A9847" i="17"/>
  <c r="D9847" i="17"/>
  <c r="A9848" i="17"/>
  <c r="D9848" i="17"/>
  <c r="A9849" i="17"/>
  <c r="D9849" i="17"/>
  <c r="A9850" i="17"/>
  <c r="D9850" i="17"/>
  <c r="A9851" i="17"/>
  <c r="D9851" i="17"/>
  <c r="A9852" i="17"/>
  <c r="D9852" i="17"/>
  <c r="A9853" i="17"/>
  <c r="D9853" i="17"/>
  <c r="A9854" i="17"/>
  <c r="D9854" i="17"/>
  <c r="A9855" i="17"/>
  <c r="D9855" i="17"/>
  <c r="A9856" i="17"/>
  <c r="D9856" i="17"/>
  <c r="A9857" i="17"/>
  <c r="D9857" i="17"/>
  <c r="A9858" i="17"/>
  <c r="D9858" i="17"/>
  <c r="A9859" i="17"/>
  <c r="D9859" i="17"/>
  <c r="A9860" i="17"/>
  <c r="D9860" i="17"/>
  <c r="A9861" i="17"/>
  <c r="D9861" i="17"/>
  <c r="A9862" i="17"/>
  <c r="D9862" i="17"/>
  <c r="A9863" i="17"/>
  <c r="D9863" i="17"/>
  <c r="A9864" i="17"/>
  <c r="D9864" i="17"/>
  <c r="A9865" i="17"/>
  <c r="D9865" i="17"/>
  <c r="A9866" i="17"/>
  <c r="D9866" i="17"/>
  <c r="A9867" i="17"/>
  <c r="D9867" i="17"/>
  <c r="A9868" i="17"/>
  <c r="D9868" i="17"/>
  <c r="A9869" i="17"/>
  <c r="D9869" i="17"/>
  <c r="A9870" i="17"/>
  <c r="D9870" i="17"/>
  <c r="A9871" i="17"/>
  <c r="D9871" i="17"/>
  <c r="A9872" i="17"/>
  <c r="D9872" i="17"/>
  <c r="A9873" i="17"/>
  <c r="D9873" i="17"/>
  <c r="A9874" i="17"/>
  <c r="D9874" i="17"/>
  <c r="A9875" i="17"/>
  <c r="D9875" i="17"/>
  <c r="A9876" i="17"/>
  <c r="D9876" i="17"/>
  <c r="A9877" i="17"/>
  <c r="D9877" i="17"/>
  <c r="A9878" i="17"/>
  <c r="D9878" i="17"/>
  <c r="A9879" i="17"/>
  <c r="D9879" i="17"/>
  <c r="A9880" i="17"/>
  <c r="D9880" i="17"/>
  <c r="A9881" i="17"/>
  <c r="D9881" i="17"/>
  <c r="A9882" i="17"/>
  <c r="D9882" i="17"/>
  <c r="A9883" i="17"/>
  <c r="D9883" i="17"/>
  <c r="A9884" i="17"/>
  <c r="D9884" i="17"/>
  <c r="A9885" i="17"/>
  <c r="D9885" i="17"/>
  <c r="A9886" i="17"/>
  <c r="D9886" i="17"/>
  <c r="A9887" i="17"/>
  <c r="D9887" i="17"/>
  <c r="A9888" i="17"/>
  <c r="D9888" i="17"/>
  <c r="A9889" i="17"/>
  <c r="D9889" i="17"/>
  <c r="A9890" i="17"/>
  <c r="D9890" i="17"/>
  <c r="A9891" i="17"/>
  <c r="D9891" i="17"/>
  <c r="A9892" i="17"/>
  <c r="D9892" i="17"/>
  <c r="A9893" i="17"/>
  <c r="D9893" i="17"/>
  <c r="A9894" i="17"/>
  <c r="D9894" i="17"/>
  <c r="A9895" i="17"/>
  <c r="D9895" i="17"/>
  <c r="A9896" i="17"/>
  <c r="D9896" i="17"/>
  <c r="A9897" i="17"/>
  <c r="D9897" i="17"/>
  <c r="A9898" i="17"/>
  <c r="D9898" i="17"/>
  <c r="A9899" i="17"/>
  <c r="D9899" i="17"/>
  <c r="A9900" i="17"/>
  <c r="D9900" i="17"/>
  <c r="A9901" i="17"/>
  <c r="D9901" i="17"/>
  <c r="A9902" i="17"/>
  <c r="D9902" i="17"/>
  <c r="A9903" i="17"/>
  <c r="D9903" i="17"/>
  <c r="A9904" i="17"/>
  <c r="D9904" i="17"/>
  <c r="A9905" i="17"/>
  <c r="D9905" i="17"/>
  <c r="A9906" i="17"/>
  <c r="D9906" i="17"/>
  <c r="A9907" i="17"/>
  <c r="D9907" i="17"/>
  <c r="A9908" i="17"/>
  <c r="D9908" i="17"/>
  <c r="A9909" i="17"/>
  <c r="D9909" i="17"/>
  <c r="A9910" i="17"/>
  <c r="D9910" i="17"/>
  <c r="A9911" i="17"/>
  <c r="D9911" i="17"/>
  <c r="A9912" i="17"/>
  <c r="D9912" i="17"/>
  <c r="A9913" i="17"/>
  <c r="D9913" i="17"/>
  <c r="A9914" i="17"/>
  <c r="D9914" i="17"/>
  <c r="A9915" i="17"/>
  <c r="D9915" i="17"/>
  <c r="A9916" i="17"/>
  <c r="D9916" i="17"/>
  <c r="A9917" i="17"/>
  <c r="D9917" i="17"/>
  <c r="A9918" i="17"/>
  <c r="D9918" i="17"/>
  <c r="A9919" i="17"/>
  <c r="D9919" i="17"/>
  <c r="A9920" i="17"/>
  <c r="D9920" i="17"/>
  <c r="A9921" i="17"/>
  <c r="D9921" i="17"/>
  <c r="A9922" i="17"/>
  <c r="D9922" i="17"/>
  <c r="A9923" i="17"/>
  <c r="D9923" i="17"/>
  <c r="A9924" i="17"/>
  <c r="D9924" i="17"/>
  <c r="A9925" i="17"/>
  <c r="D9925" i="17"/>
  <c r="A9926" i="17"/>
  <c r="D9926" i="17"/>
  <c r="A9927" i="17"/>
  <c r="D9927" i="17"/>
  <c r="A9928" i="17"/>
  <c r="D9928" i="17"/>
  <c r="A9929" i="17"/>
  <c r="D9929" i="17"/>
  <c r="A9930" i="17"/>
  <c r="D9930" i="17"/>
  <c r="A9931" i="17"/>
  <c r="D9931" i="17"/>
  <c r="A9932" i="17"/>
  <c r="D9932" i="17"/>
  <c r="A9933" i="17"/>
  <c r="D9933" i="17"/>
  <c r="A9934" i="17"/>
  <c r="D9934" i="17"/>
  <c r="A9935" i="17"/>
  <c r="D9935" i="17"/>
  <c r="A9936" i="17"/>
  <c r="D9936" i="17"/>
  <c r="A9937" i="17"/>
  <c r="D9937" i="17"/>
  <c r="A9938" i="17"/>
  <c r="D9938" i="17"/>
  <c r="A9939" i="17"/>
  <c r="D9939" i="17"/>
  <c r="A9940" i="17"/>
  <c r="D9940" i="17"/>
  <c r="A9941" i="17"/>
  <c r="D9941" i="17"/>
  <c r="A9942" i="17"/>
  <c r="D9942" i="17"/>
  <c r="A9943" i="17"/>
  <c r="D9943" i="17"/>
  <c r="A9944" i="17"/>
  <c r="D9944" i="17"/>
  <c r="A9945" i="17"/>
  <c r="D9945" i="17"/>
  <c r="A9946" i="17"/>
  <c r="D9946" i="17"/>
  <c r="A9947" i="17"/>
  <c r="D9947" i="17"/>
  <c r="A9948" i="17"/>
  <c r="D9948" i="17"/>
  <c r="A9949" i="17"/>
  <c r="D9949" i="17"/>
  <c r="A9950" i="17"/>
  <c r="D9950" i="17"/>
  <c r="A9951" i="17"/>
  <c r="D9951" i="17"/>
  <c r="A9952" i="17"/>
  <c r="D9952" i="17"/>
  <c r="A9953" i="17"/>
  <c r="D9953" i="17"/>
  <c r="A9954" i="17"/>
  <c r="D9954" i="17"/>
  <c r="A9955" i="17"/>
  <c r="D9955" i="17"/>
  <c r="A9956" i="17"/>
  <c r="D9956" i="17"/>
  <c r="A9957" i="17"/>
  <c r="D9957" i="17"/>
  <c r="A9958" i="17"/>
  <c r="D9958" i="17"/>
  <c r="A9959" i="17"/>
  <c r="D9959" i="17"/>
  <c r="A9960" i="17"/>
  <c r="D9960" i="17"/>
  <c r="A9961" i="17"/>
  <c r="D9961" i="17"/>
  <c r="A9962" i="17"/>
  <c r="D9962" i="17"/>
  <c r="A9963" i="17"/>
  <c r="D9963" i="17"/>
  <c r="A9964" i="17"/>
  <c r="D9964" i="17"/>
  <c r="A9965" i="17"/>
  <c r="D9965" i="17"/>
  <c r="A9966" i="17"/>
  <c r="D9966" i="17"/>
  <c r="A9967" i="17"/>
  <c r="D9967" i="17"/>
  <c r="A9968" i="17"/>
  <c r="D9968" i="17"/>
  <c r="A9969" i="17"/>
  <c r="D9969" i="17"/>
  <c r="A9970" i="17"/>
  <c r="D9970" i="17"/>
  <c r="A9971" i="17"/>
  <c r="D9971" i="17"/>
  <c r="A9972" i="17"/>
  <c r="D9972" i="17"/>
  <c r="A9973" i="17"/>
  <c r="D9973" i="17"/>
  <c r="A9974" i="17"/>
  <c r="D9974" i="17"/>
  <c r="A9975" i="17"/>
  <c r="D9975" i="17"/>
  <c r="A9976" i="17"/>
  <c r="D9976" i="17"/>
  <c r="A9977" i="17"/>
  <c r="D9977" i="17"/>
  <c r="A9978" i="17"/>
  <c r="D9978" i="17"/>
  <c r="A9979" i="17"/>
  <c r="D9979" i="17"/>
  <c r="A9980" i="17"/>
  <c r="D9980" i="17"/>
  <c r="A9981" i="17"/>
  <c r="D9981" i="17"/>
  <c r="A9982" i="17"/>
  <c r="D9982" i="17"/>
  <c r="A9983" i="17"/>
  <c r="D9983" i="17"/>
  <c r="A9984" i="17"/>
  <c r="D9984" i="17"/>
  <c r="A9985" i="17"/>
  <c r="D9985" i="17"/>
  <c r="A9986" i="17"/>
  <c r="D9986" i="17"/>
  <c r="A9987" i="17"/>
  <c r="D9987" i="17"/>
  <c r="A9988" i="17"/>
  <c r="D9988" i="17"/>
  <c r="A9989" i="17"/>
  <c r="D9989" i="17"/>
  <c r="A9990" i="17"/>
  <c r="D9990" i="17"/>
  <c r="A9991" i="17"/>
  <c r="D9991" i="17"/>
  <c r="A9992" i="17"/>
  <c r="D9992" i="17"/>
  <c r="A9993" i="17"/>
  <c r="D9993" i="17"/>
  <c r="A9994" i="17"/>
  <c r="D9994" i="17"/>
  <c r="A9995" i="17"/>
  <c r="D9995" i="17"/>
  <c r="A9996" i="17"/>
  <c r="D9996" i="17"/>
  <c r="A9997" i="17"/>
  <c r="D9997" i="17"/>
  <c r="A9998" i="17"/>
  <c r="D9998" i="17"/>
  <c r="A9999" i="17"/>
  <c r="D9999" i="17"/>
  <c r="A10000" i="17"/>
  <c r="D10000" i="17"/>
  <c r="A10001" i="17"/>
  <c r="D10001" i="17"/>
  <c r="A10002" i="17"/>
  <c r="D10002" i="17"/>
  <c r="A10003" i="17"/>
  <c r="D10003" i="17"/>
  <c r="A10004" i="17"/>
  <c r="D10004" i="17"/>
  <c r="A10005" i="17"/>
  <c r="D10005" i="17"/>
  <c r="A10006" i="17"/>
  <c r="D10006" i="17"/>
  <c r="A10007" i="17"/>
  <c r="D10007" i="17"/>
  <c r="A10008" i="17"/>
  <c r="D10008" i="17"/>
  <c r="A10009" i="17"/>
  <c r="D10009" i="17"/>
  <c r="A10010" i="17"/>
  <c r="D10010" i="17"/>
  <c r="A10011" i="17"/>
  <c r="D10011" i="17"/>
  <c r="A10012" i="17"/>
  <c r="D10012" i="17"/>
  <c r="A10013" i="17"/>
  <c r="D10013" i="17"/>
  <c r="A10014" i="17"/>
  <c r="D10014" i="17"/>
  <c r="A10015" i="17"/>
  <c r="D10015" i="17"/>
  <c r="A10016" i="17"/>
  <c r="D10016" i="17"/>
  <c r="A10017" i="17"/>
  <c r="D10017" i="17"/>
  <c r="A10018" i="17"/>
  <c r="D10018" i="17"/>
  <c r="A10019" i="17"/>
  <c r="D10019" i="17"/>
  <c r="A10020" i="17"/>
  <c r="D10020" i="17"/>
  <c r="A10021" i="17"/>
  <c r="D10021" i="17"/>
  <c r="A10022" i="17"/>
  <c r="D10022" i="17"/>
  <c r="A10023" i="17"/>
  <c r="D10023" i="17"/>
  <c r="A10024" i="17"/>
  <c r="D10024" i="17"/>
  <c r="A10025" i="17"/>
  <c r="D10025" i="17"/>
  <c r="A10026" i="17"/>
  <c r="D10026" i="17"/>
  <c r="A10027" i="17"/>
  <c r="D10027" i="17"/>
  <c r="A10028" i="17"/>
  <c r="D10028" i="17"/>
  <c r="A10029" i="17"/>
  <c r="D10029" i="17"/>
  <c r="A10030" i="17"/>
  <c r="D10030" i="17"/>
  <c r="A10031" i="17"/>
  <c r="D10031" i="17"/>
  <c r="A10032" i="17"/>
  <c r="D10032" i="17"/>
  <c r="A10033" i="17"/>
  <c r="D10033" i="17"/>
  <c r="A10034" i="17"/>
  <c r="D10034" i="17"/>
  <c r="A10035" i="17"/>
  <c r="D10035" i="17"/>
  <c r="A10036" i="17"/>
  <c r="D10036" i="17"/>
  <c r="A10037" i="17"/>
  <c r="D10037" i="17"/>
  <c r="A10038" i="17"/>
  <c r="D10038" i="17"/>
  <c r="A10039" i="17"/>
  <c r="D10039" i="17"/>
  <c r="A10040" i="17"/>
  <c r="D10040" i="17"/>
  <c r="A10041" i="17"/>
  <c r="D10041" i="17"/>
  <c r="A10042" i="17"/>
  <c r="D10042" i="17"/>
  <c r="A10043" i="17"/>
  <c r="D10043" i="17"/>
  <c r="A10044" i="17"/>
  <c r="D10044" i="17"/>
  <c r="A10045" i="17"/>
  <c r="D10045" i="17"/>
  <c r="A10046" i="17"/>
  <c r="D10046" i="17"/>
  <c r="A10047" i="17"/>
  <c r="D10047" i="17"/>
  <c r="A10048" i="17"/>
  <c r="D10048" i="17"/>
  <c r="A10049" i="17"/>
  <c r="D10049" i="17"/>
  <c r="A10050" i="17"/>
  <c r="D10050" i="17"/>
  <c r="A10051" i="17"/>
  <c r="D10051" i="17"/>
  <c r="A10052" i="17"/>
  <c r="D10052" i="17"/>
  <c r="A10053" i="17"/>
  <c r="D10053" i="17"/>
  <c r="A10054" i="17"/>
  <c r="D10054" i="17"/>
  <c r="A10055" i="17"/>
  <c r="D10055" i="17"/>
  <c r="A10056" i="17"/>
  <c r="D10056" i="17"/>
  <c r="A10057" i="17"/>
  <c r="D10057" i="17"/>
  <c r="A10058" i="17"/>
  <c r="D10058" i="17"/>
  <c r="A10059" i="17"/>
  <c r="D10059" i="17"/>
  <c r="A10060" i="17"/>
  <c r="D10060" i="17"/>
  <c r="A10061" i="17"/>
  <c r="D10061" i="17"/>
  <c r="A10062" i="17"/>
  <c r="D10062" i="17"/>
  <c r="A10063" i="17"/>
  <c r="D10063" i="17"/>
  <c r="A10064" i="17"/>
  <c r="D10064" i="17"/>
  <c r="A10065" i="17"/>
  <c r="D10065" i="17"/>
  <c r="A10066" i="17"/>
  <c r="D10066" i="17"/>
  <c r="A10067" i="17"/>
  <c r="D10067" i="17"/>
  <c r="A10068" i="17"/>
  <c r="D10068" i="17"/>
  <c r="A10069" i="17"/>
  <c r="D10069" i="17"/>
  <c r="A10070" i="17"/>
  <c r="D10070" i="17"/>
  <c r="A10071" i="17"/>
  <c r="D10071" i="17"/>
  <c r="A10072" i="17"/>
  <c r="D10072" i="17"/>
  <c r="A10073" i="17"/>
  <c r="D10073" i="17"/>
  <c r="A10074" i="17"/>
  <c r="D10074" i="17"/>
  <c r="A10075" i="17"/>
  <c r="D10075" i="17"/>
  <c r="A10076" i="17"/>
  <c r="D10076" i="17"/>
  <c r="A10077" i="17"/>
  <c r="D10077" i="17"/>
  <c r="A10078" i="17"/>
  <c r="D10078" i="17"/>
  <c r="A10079" i="17"/>
  <c r="D10079" i="17"/>
  <c r="A10080" i="17"/>
  <c r="D10080" i="17"/>
  <c r="A10081" i="17"/>
  <c r="D10081" i="17"/>
  <c r="A10082" i="17"/>
  <c r="D10082" i="17"/>
  <c r="A10083" i="17"/>
  <c r="D10083" i="17"/>
  <c r="A10084" i="17"/>
  <c r="D10084" i="17"/>
  <c r="A10085" i="17"/>
  <c r="D10085" i="17"/>
  <c r="A10086" i="17"/>
  <c r="D10086" i="17"/>
  <c r="A10087" i="17"/>
  <c r="D10087" i="17"/>
  <c r="A10088" i="17"/>
  <c r="D10088" i="17"/>
  <c r="A10089" i="17"/>
  <c r="D10089" i="17"/>
  <c r="A10090" i="17"/>
  <c r="D10090" i="17"/>
  <c r="A10091" i="17"/>
  <c r="D10091" i="17"/>
  <c r="A10092" i="17"/>
  <c r="D10092" i="17"/>
  <c r="A10093" i="17"/>
  <c r="D10093" i="17"/>
  <c r="A10094" i="17"/>
  <c r="D10094" i="17"/>
  <c r="A10095" i="17"/>
  <c r="D10095" i="17"/>
  <c r="A10096" i="17"/>
  <c r="D10096" i="17"/>
  <c r="A10097" i="17"/>
  <c r="D10097" i="17"/>
  <c r="A10098" i="17"/>
  <c r="D10098" i="17"/>
  <c r="A10099" i="17"/>
  <c r="D10099" i="17"/>
  <c r="A10100" i="17"/>
  <c r="D10100" i="17"/>
  <c r="A10101" i="17"/>
  <c r="D10101" i="17"/>
  <c r="A10102" i="17"/>
  <c r="D10102" i="17"/>
  <c r="A10103" i="17"/>
  <c r="D10103" i="17"/>
  <c r="A10104" i="17"/>
  <c r="D10104" i="17"/>
  <c r="A10105" i="17"/>
  <c r="D10105" i="17"/>
  <c r="A10106" i="17"/>
  <c r="D10106" i="17"/>
  <c r="A10107" i="17"/>
  <c r="D10107" i="17"/>
  <c r="A10108" i="17"/>
  <c r="D10108" i="17"/>
  <c r="A10109" i="17"/>
  <c r="D10109" i="17"/>
  <c r="A10110" i="17"/>
  <c r="D10110" i="17"/>
  <c r="A10111" i="17"/>
  <c r="D10111" i="17"/>
  <c r="A10112" i="17"/>
  <c r="D10112" i="17"/>
  <c r="A10113" i="17"/>
  <c r="D10113" i="17"/>
  <c r="A10114" i="17"/>
  <c r="D10114" i="17"/>
  <c r="A10115" i="17"/>
  <c r="D10115" i="17"/>
  <c r="A10116" i="17"/>
  <c r="D10116" i="17"/>
  <c r="A10117" i="17"/>
  <c r="D10117" i="17"/>
  <c r="A10118" i="17"/>
  <c r="D10118" i="17"/>
  <c r="A10119" i="17"/>
  <c r="D10119" i="17"/>
  <c r="A10120" i="17"/>
  <c r="D10120" i="17"/>
  <c r="A10121" i="17"/>
  <c r="D10121" i="17"/>
  <c r="A10122" i="17"/>
  <c r="D10122" i="17"/>
  <c r="A10123" i="17"/>
  <c r="D10123" i="17"/>
  <c r="A10124" i="17"/>
  <c r="D10124" i="17"/>
  <c r="A10125" i="17"/>
  <c r="D10125" i="17"/>
  <c r="A10126" i="17"/>
  <c r="D10126" i="17"/>
  <c r="A10127" i="17"/>
  <c r="D10127" i="17"/>
  <c r="A10128" i="17"/>
  <c r="D10128" i="17"/>
  <c r="A10129" i="17"/>
  <c r="D10129" i="17"/>
  <c r="A10130" i="17"/>
  <c r="D10130" i="17"/>
  <c r="A10131" i="17"/>
  <c r="D10131" i="17"/>
  <c r="A10132" i="17"/>
  <c r="D10132" i="17"/>
  <c r="A10133" i="17"/>
  <c r="D10133" i="17"/>
  <c r="A10134" i="17"/>
  <c r="D10134" i="17"/>
  <c r="A10135" i="17"/>
  <c r="D10135" i="17"/>
  <c r="A10136" i="17"/>
  <c r="D10136" i="17"/>
  <c r="A10137" i="17"/>
  <c r="D10137" i="17"/>
  <c r="A10138" i="17"/>
  <c r="D10138" i="17"/>
  <c r="A10139" i="17"/>
  <c r="D10139" i="17"/>
  <c r="A10140" i="17"/>
  <c r="D10140" i="17"/>
  <c r="A10141" i="17"/>
  <c r="D10141" i="17"/>
  <c r="A10142" i="17"/>
  <c r="D10142" i="17"/>
  <c r="A10143" i="17"/>
  <c r="D10143" i="17"/>
  <c r="A10144" i="17"/>
  <c r="D10144" i="17"/>
  <c r="A10145" i="17"/>
  <c r="D10145" i="17"/>
  <c r="A10146" i="17"/>
  <c r="D10146" i="17"/>
  <c r="A10147" i="17"/>
  <c r="D10147" i="17"/>
  <c r="A10148" i="17"/>
  <c r="D10148" i="17"/>
  <c r="A10149" i="17"/>
  <c r="D10149" i="17"/>
  <c r="A10150" i="17"/>
  <c r="D10150" i="17"/>
  <c r="A10151" i="17"/>
  <c r="D10151" i="17"/>
  <c r="A10152" i="17"/>
  <c r="D10152" i="17"/>
  <c r="A10153" i="17"/>
  <c r="D10153" i="17"/>
  <c r="A10154" i="17"/>
  <c r="D10154" i="17"/>
  <c r="A10155" i="17"/>
  <c r="D10155" i="17"/>
  <c r="A10156" i="17"/>
  <c r="D10156" i="17"/>
  <c r="A10157" i="17"/>
  <c r="D10157" i="17"/>
  <c r="A10158" i="17"/>
  <c r="D10158" i="17"/>
  <c r="A10159" i="17"/>
  <c r="D10159" i="17"/>
  <c r="A10160" i="17"/>
  <c r="D10160" i="17"/>
  <c r="A10161" i="17"/>
  <c r="D10161" i="17"/>
  <c r="A10162" i="17"/>
  <c r="D10162" i="17"/>
  <c r="A10163" i="17"/>
  <c r="D10163" i="17"/>
  <c r="A10164" i="17"/>
  <c r="D10164" i="17"/>
  <c r="A10165" i="17"/>
  <c r="D10165" i="17"/>
  <c r="A10166" i="17"/>
  <c r="D10166" i="17"/>
  <c r="A10167" i="17"/>
  <c r="D10167" i="17"/>
  <c r="A10168" i="17"/>
  <c r="D10168" i="17"/>
  <c r="A10169" i="17"/>
  <c r="D10169" i="17"/>
  <c r="A10170" i="17"/>
  <c r="D10170" i="17"/>
  <c r="A10171" i="17"/>
  <c r="D10171" i="17"/>
  <c r="A10172" i="17"/>
  <c r="D10172" i="17"/>
  <c r="A10173" i="17"/>
  <c r="D10173" i="17"/>
  <c r="A10174" i="17"/>
  <c r="D10174" i="17"/>
  <c r="A10175" i="17"/>
  <c r="D10175" i="17"/>
  <c r="A10176" i="17"/>
  <c r="D10176" i="17"/>
  <c r="A10177" i="17"/>
  <c r="D10177" i="17"/>
  <c r="A10178" i="17"/>
  <c r="D10178" i="17"/>
  <c r="A363" i="17"/>
  <c r="D363" i="17"/>
  <c r="A364" i="17"/>
  <c r="D364" i="17"/>
  <c r="A365" i="17"/>
  <c r="D365" i="17"/>
  <c r="A366" i="17"/>
  <c r="D366" i="17"/>
  <c r="A367" i="17"/>
  <c r="D367" i="17"/>
  <c r="A368" i="17"/>
  <c r="D368" i="17"/>
  <c r="A369" i="17"/>
  <c r="D369" i="17"/>
  <c r="A370" i="17"/>
  <c r="D370" i="17"/>
  <c r="A371" i="17"/>
  <c r="D371" i="17"/>
  <c r="A372" i="17"/>
  <c r="D372" i="17"/>
  <c r="A373" i="17"/>
  <c r="D373" i="17"/>
  <c r="A374" i="17"/>
  <c r="D374" i="17"/>
  <c r="A375" i="17"/>
  <c r="D375" i="17"/>
  <c r="A376" i="17"/>
  <c r="D376" i="17"/>
  <c r="A377" i="17"/>
  <c r="D377" i="17"/>
  <c r="A378" i="17"/>
  <c r="D378" i="17"/>
  <c r="A379" i="17"/>
  <c r="D379" i="17"/>
  <c r="A380" i="17"/>
  <c r="D380" i="17"/>
  <c r="A345" i="17"/>
  <c r="D345" i="17"/>
  <c r="A346" i="17"/>
  <c r="D346" i="17"/>
  <c r="A347" i="17"/>
  <c r="D347" i="17"/>
  <c r="A348" i="17"/>
  <c r="D348" i="17"/>
  <c r="A349" i="17"/>
  <c r="D349" i="17"/>
  <c r="A350" i="17"/>
  <c r="D350" i="17"/>
  <c r="A351" i="17"/>
  <c r="D351" i="17"/>
  <c r="A352" i="17"/>
  <c r="D352" i="17"/>
  <c r="A353" i="17"/>
  <c r="D353" i="17"/>
  <c r="A354" i="17"/>
  <c r="D354" i="17"/>
  <c r="A355" i="17"/>
  <c r="D355" i="17"/>
  <c r="A356" i="17"/>
  <c r="D356" i="17"/>
  <c r="A357" i="17"/>
  <c r="D357" i="17"/>
  <c r="A358" i="17"/>
  <c r="D358" i="17"/>
  <c r="A359" i="17"/>
  <c r="D359" i="17"/>
  <c r="A360" i="17"/>
  <c r="D360" i="17"/>
  <c r="A361" i="17"/>
  <c r="D361" i="17"/>
  <c r="A362" i="17"/>
  <c r="D362" i="17"/>
  <c r="A328" i="17"/>
  <c r="D328" i="17"/>
  <c r="A329" i="17"/>
  <c r="D329" i="17"/>
  <c r="A330" i="17"/>
  <c r="D330" i="17"/>
  <c r="A331" i="17"/>
  <c r="D331" i="17"/>
  <c r="A332" i="17"/>
  <c r="D332" i="17"/>
  <c r="A333" i="17"/>
  <c r="D333" i="17"/>
  <c r="A334" i="17"/>
  <c r="D334" i="17"/>
  <c r="A335" i="17"/>
  <c r="D335" i="17"/>
  <c r="A336" i="17"/>
  <c r="D336" i="17"/>
  <c r="A337" i="17"/>
  <c r="D337" i="17"/>
  <c r="A338" i="17"/>
  <c r="D338" i="17"/>
  <c r="A339" i="17"/>
  <c r="D339" i="17"/>
  <c r="A340" i="17"/>
  <c r="D340" i="17"/>
  <c r="A341" i="17"/>
  <c r="D341" i="17"/>
  <c r="A342" i="17"/>
  <c r="D342" i="17"/>
  <c r="A343" i="17"/>
  <c r="D343" i="17"/>
  <c r="A344" i="17"/>
  <c r="D344" i="17"/>
  <c r="A308" i="17"/>
  <c r="D308" i="17"/>
  <c r="A309" i="17"/>
  <c r="D309" i="17"/>
  <c r="A310" i="17"/>
  <c r="D310" i="17"/>
  <c r="A311" i="17"/>
  <c r="D311" i="17"/>
  <c r="A312" i="17"/>
  <c r="D312" i="17"/>
  <c r="A313" i="17"/>
  <c r="D313" i="17"/>
  <c r="A314" i="17"/>
  <c r="D314" i="17"/>
  <c r="A315" i="17"/>
  <c r="D315" i="17"/>
  <c r="A316" i="17"/>
  <c r="D316" i="17"/>
  <c r="A317" i="17"/>
  <c r="D317" i="17"/>
  <c r="A318" i="17"/>
  <c r="D318" i="17"/>
  <c r="A319" i="17"/>
  <c r="D319" i="17"/>
  <c r="A320" i="17"/>
  <c r="D320" i="17"/>
  <c r="A321" i="17"/>
  <c r="D321" i="17"/>
  <c r="A322" i="17"/>
  <c r="D322" i="17"/>
  <c r="A323" i="17"/>
  <c r="D323" i="17"/>
  <c r="A324" i="17"/>
  <c r="D324" i="17"/>
  <c r="A325" i="17"/>
  <c r="D325" i="17"/>
  <c r="A326" i="17"/>
  <c r="D326" i="17"/>
  <c r="A327" i="17"/>
  <c r="D327" i="17"/>
  <c r="A282" i="17"/>
  <c r="D282" i="17"/>
  <c r="A283" i="17"/>
  <c r="D283" i="17"/>
  <c r="A284" i="17"/>
  <c r="D284" i="17"/>
  <c r="A285" i="17"/>
  <c r="A286" i="17"/>
  <c r="A287" i="17"/>
  <c r="A288" i="17"/>
  <c r="A289" i="17"/>
  <c r="A290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D307" i="17"/>
  <c r="A272" i="17"/>
  <c r="D272" i="17"/>
  <c r="A273" i="17"/>
  <c r="D273" i="17"/>
  <c r="A274" i="17"/>
  <c r="D274" i="17"/>
  <c r="A275" i="17"/>
  <c r="D275" i="17"/>
  <c r="A276" i="17"/>
  <c r="D276" i="17"/>
  <c r="A277" i="17"/>
  <c r="D277" i="17"/>
  <c r="A278" i="17"/>
  <c r="D278" i="17"/>
  <c r="A279" i="17"/>
  <c r="D279" i="17"/>
  <c r="A280" i="17"/>
  <c r="D280" i="17"/>
  <c r="A281" i="17"/>
  <c r="D281" i="17"/>
  <c r="A264" i="17"/>
  <c r="D264" i="17"/>
  <c r="A265" i="17"/>
  <c r="D265" i="17"/>
  <c r="A266" i="17"/>
  <c r="D266" i="17"/>
  <c r="A267" i="17"/>
  <c r="D267" i="17"/>
  <c r="A268" i="17"/>
  <c r="D268" i="17"/>
  <c r="A269" i="17"/>
  <c r="D269" i="17"/>
  <c r="A270" i="17"/>
  <c r="D270" i="17"/>
  <c r="A271" i="17"/>
  <c r="D271" i="17"/>
  <c r="A246" i="17"/>
  <c r="D246" i="17"/>
  <c r="A247" i="17"/>
  <c r="D247" i="17"/>
  <c r="A248" i="17"/>
  <c r="D248" i="17"/>
  <c r="A249" i="17"/>
  <c r="D249" i="17"/>
  <c r="A250" i="17"/>
  <c r="D250" i="17"/>
  <c r="A251" i="17"/>
  <c r="D251" i="17"/>
  <c r="A252" i="17"/>
  <c r="D252" i="17"/>
  <c r="A253" i="17"/>
  <c r="D253" i="17"/>
  <c r="A254" i="17"/>
  <c r="D254" i="17"/>
  <c r="A255" i="17"/>
  <c r="D255" i="17"/>
  <c r="A256" i="17"/>
  <c r="D256" i="17"/>
  <c r="A257" i="17"/>
  <c r="D257" i="17"/>
  <c r="A258" i="17"/>
  <c r="D258" i="17"/>
  <c r="A259" i="17"/>
  <c r="D259" i="17"/>
  <c r="A260" i="17"/>
  <c r="D260" i="17"/>
  <c r="A261" i="17"/>
  <c r="D261" i="17"/>
  <c r="A262" i="17"/>
  <c r="D262" i="17"/>
  <c r="A263" i="17"/>
  <c r="D263" i="17"/>
  <c r="H6" i="48"/>
  <c r="A221" i="17"/>
  <c r="D221" i="17"/>
  <c r="A222" i="17"/>
  <c r="D222" i="17"/>
  <c r="A223" i="17"/>
  <c r="D223" i="17"/>
  <c r="A224" i="17"/>
  <c r="D224" i="17"/>
  <c r="A225" i="17"/>
  <c r="D225" i="17"/>
  <c r="A226" i="17"/>
  <c r="D226" i="17"/>
  <c r="A227" i="17"/>
  <c r="D227" i="17"/>
  <c r="A228" i="17"/>
  <c r="D228" i="17"/>
  <c r="A229" i="17"/>
  <c r="D229" i="17"/>
  <c r="A230" i="17"/>
  <c r="D230" i="17"/>
  <c r="A231" i="17"/>
  <c r="D231" i="17"/>
  <c r="A232" i="17"/>
  <c r="D232" i="17"/>
  <c r="A233" i="17"/>
  <c r="D233" i="17"/>
  <c r="A234" i="17"/>
  <c r="D234" i="17"/>
  <c r="A235" i="17"/>
  <c r="D235" i="17"/>
  <c r="A236" i="17"/>
  <c r="D236" i="17"/>
  <c r="A237" i="17"/>
  <c r="D237" i="17"/>
  <c r="A238" i="17"/>
  <c r="D238" i="17"/>
  <c r="A239" i="17"/>
  <c r="D239" i="17"/>
  <c r="A240" i="17"/>
  <c r="D240" i="17"/>
  <c r="A241" i="17"/>
  <c r="D241" i="17"/>
  <c r="A242" i="17"/>
  <c r="D242" i="17"/>
  <c r="A243" i="17"/>
  <c r="D243" i="17"/>
  <c r="A244" i="17"/>
  <c r="D244" i="17"/>
  <c r="A245" i="17"/>
  <c r="D245" i="17"/>
  <c r="A205" i="17"/>
  <c r="D205" i="17"/>
  <c r="A206" i="17"/>
  <c r="D206" i="17"/>
  <c r="A207" i="17"/>
  <c r="D207" i="17"/>
  <c r="A208" i="17"/>
  <c r="D208" i="17"/>
  <c r="A209" i="17"/>
  <c r="D209" i="17"/>
  <c r="A210" i="17"/>
  <c r="D210" i="17"/>
  <c r="A211" i="17"/>
  <c r="D211" i="17"/>
  <c r="A212" i="17"/>
  <c r="D212" i="17"/>
  <c r="A213" i="17"/>
  <c r="D213" i="17"/>
  <c r="A214" i="17"/>
  <c r="D214" i="17"/>
  <c r="A215" i="17"/>
  <c r="D215" i="17"/>
  <c r="A216" i="17"/>
  <c r="D216" i="17"/>
  <c r="A217" i="17"/>
  <c r="D217" i="17"/>
  <c r="A218" i="17"/>
  <c r="D218" i="17"/>
  <c r="A219" i="17"/>
  <c r="D219" i="17"/>
  <c r="A220" i="17"/>
  <c r="D220" i="17"/>
  <c r="A185" i="17"/>
  <c r="D185" i="17"/>
  <c r="A186" i="17"/>
  <c r="D186" i="17"/>
  <c r="A187" i="17"/>
  <c r="D187" i="17"/>
  <c r="A188" i="17"/>
  <c r="D188" i="17"/>
  <c r="A189" i="17"/>
  <c r="D189" i="17"/>
  <c r="A190" i="17"/>
  <c r="D190" i="17"/>
  <c r="A191" i="17"/>
  <c r="D191" i="17"/>
  <c r="A192" i="17"/>
  <c r="D192" i="17"/>
  <c r="A193" i="17"/>
  <c r="D193" i="17"/>
  <c r="A194" i="17"/>
  <c r="D194" i="17"/>
  <c r="A195" i="17"/>
  <c r="D195" i="17"/>
  <c r="A196" i="17"/>
  <c r="D196" i="17"/>
  <c r="A197" i="17"/>
  <c r="D197" i="17"/>
  <c r="A198" i="17"/>
  <c r="D198" i="17"/>
  <c r="A199" i="17"/>
  <c r="D199" i="17"/>
  <c r="A200" i="17"/>
  <c r="D200" i="17"/>
  <c r="A201" i="17"/>
  <c r="D201" i="17"/>
  <c r="A202" i="17"/>
  <c r="D202" i="17"/>
  <c r="A203" i="17"/>
  <c r="D203" i="17"/>
  <c r="A204" i="17"/>
  <c r="D204" i="17"/>
  <c r="A172" i="17"/>
  <c r="D172" i="17"/>
  <c r="A173" i="17"/>
  <c r="D173" i="17"/>
  <c r="A174" i="17"/>
  <c r="D174" i="17"/>
  <c r="A175" i="17"/>
  <c r="D175" i="17"/>
  <c r="A176" i="17"/>
  <c r="D176" i="17"/>
  <c r="A177" i="17"/>
  <c r="D177" i="17"/>
  <c r="A178" i="17"/>
  <c r="D178" i="17"/>
  <c r="A179" i="17"/>
  <c r="D179" i="17"/>
  <c r="A180" i="17"/>
  <c r="D180" i="17"/>
  <c r="A181" i="17"/>
  <c r="D181" i="17"/>
  <c r="A182" i="17"/>
  <c r="D182" i="17"/>
  <c r="A183" i="17"/>
  <c r="D183" i="17"/>
  <c r="A184" i="17"/>
  <c r="D184" i="17"/>
  <c r="A169" i="17"/>
  <c r="D169" i="17"/>
  <c r="A170" i="17"/>
  <c r="D170" i="17"/>
  <c r="A171" i="17"/>
  <c r="D171" i="17"/>
  <c r="A166" i="17"/>
  <c r="D166" i="17"/>
  <c r="A167" i="17"/>
  <c r="D167" i="17"/>
  <c r="A168" i="17"/>
  <c r="D168" i="17"/>
  <c r="A160" i="17"/>
  <c r="D160" i="17"/>
  <c r="A161" i="17"/>
  <c r="D161" i="17"/>
  <c r="A162" i="17"/>
  <c r="D162" i="17"/>
  <c r="A163" i="17"/>
  <c r="D163" i="17"/>
  <c r="A164" i="17"/>
  <c r="D164" i="17"/>
  <c r="A165" i="17"/>
  <c r="D165" i="17"/>
  <c r="A155" i="17"/>
  <c r="D155" i="17"/>
  <c r="A156" i="17"/>
  <c r="D156" i="17"/>
  <c r="A157" i="17"/>
  <c r="D157" i="17"/>
  <c r="A158" i="17"/>
  <c r="D158" i="17"/>
  <c r="A159" i="17"/>
  <c r="D159" i="17"/>
  <c r="A153" i="17"/>
  <c r="D153" i="17"/>
  <c r="A154" i="17"/>
  <c r="D154" i="17"/>
  <c r="A145" i="17"/>
  <c r="D145" i="17"/>
  <c r="A146" i="17"/>
  <c r="D146" i="17"/>
  <c r="A147" i="17"/>
  <c r="D147" i="17"/>
  <c r="A148" i="17"/>
  <c r="D148" i="17"/>
  <c r="A149" i="17"/>
  <c r="D149" i="17"/>
  <c r="A150" i="17"/>
  <c r="D150" i="17"/>
  <c r="A151" i="17"/>
  <c r="D151" i="17"/>
  <c r="A152" i="17"/>
  <c r="D152" i="17"/>
  <c r="A136" i="17"/>
  <c r="D136" i="17"/>
  <c r="A137" i="17"/>
  <c r="D137" i="17"/>
  <c r="A138" i="17"/>
  <c r="D138" i="17"/>
  <c r="A139" i="17"/>
  <c r="D139" i="17"/>
  <c r="A140" i="17"/>
  <c r="D140" i="17"/>
  <c r="A141" i="17"/>
  <c r="D141" i="17"/>
  <c r="A142" i="17"/>
  <c r="D142" i="17"/>
  <c r="A143" i="17"/>
  <c r="D143" i="17"/>
  <c r="A144" i="17"/>
  <c r="D144" i="17"/>
  <c r="A131" i="17"/>
  <c r="D131" i="17"/>
  <c r="A132" i="17"/>
  <c r="D132" i="17"/>
  <c r="A133" i="17"/>
  <c r="D133" i="17"/>
  <c r="A134" i="17"/>
  <c r="D134" i="17"/>
  <c r="A135" i="17"/>
  <c r="D135" i="17"/>
  <c r="A123" i="17"/>
  <c r="D123" i="17"/>
  <c r="A124" i="17"/>
  <c r="D124" i="17"/>
  <c r="A125" i="17"/>
  <c r="D125" i="17"/>
  <c r="A126" i="17"/>
  <c r="D126" i="17"/>
  <c r="A127" i="17"/>
  <c r="D127" i="17"/>
  <c r="A128" i="17"/>
  <c r="D128" i="17"/>
  <c r="A129" i="17"/>
  <c r="D129" i="17"/>
  <c r="A130" i="17"/>
  <c r="D130" i="17"/>
  <c r="A109" i="17"/>
  <c r="D109" i="17"/>
  <c r="A110" i="17"/>
  <c r="D110" i="17"/>
  <c r="A111" i="17"/>
  <c r="D111" i="17"/>
  <c r="A112" i="17"/>
  <c r="D112" i="17"/>
  <c r="A113" i="17"/>
  <c r="D113" i="17"/>
  <c r="A114" i="17"/>
  <c r="D114" i="17"/>
  <c r="A115" i="17"/>
  <c r="D115" i="17"/>
  <c r="A116" i="17"/>
  <c r="D116" i="17"/>
  <c r="A117" i="17"/>
  <c r="D117" i="17"/>
  <c r="A118" i="17"/>
  <c r="D118" i="17"/>
  <c r="A119" i="17"/>
  <c r="D119" i="17"/>
  <c r="A120" i="17"/>
  <c r="D120" i="17"/>
  <c r="A121" i="17"/>
  <c r="D121" i="17"/>
  <c r="A122" i="17"/>
  <c r="D122" i="17"/>
  <c r="A91" i="17"/>
  <c r="D91" i="17"/>
  <c r="A92" i="17"/>
  <c r="D92" i="17"/>
  <c r="A93" i="17"/>
  <c r="D93" i="17"/>
  <c r="A94" i="17"/>
  <c r="D94" i="17"/>
  <c r="A95" i="17"/>
  <c r="D95" i="17"/>
  <c r="A96" i="17"/>
  <c r="D96" i="17"/>
  <c r="A97" i="17"/>
  <c r="D97" i="17"/>
  <c r="A98" i="17"/>
  <c r="D98" i="17"/>
  <c r="A99" i="17"/>
  <c r="D99" i="17"/>
  <c r="A100" i="17"/>
  <c r="D100" i="17"/>
  <c r="A101" i="17"/>
  <c r="D101" i="17"/>
  <c r="A102" i="17"/>
  <c r="D102" i="17"/>
  <c r="A103" i="17"/>
  <c r="D103" i="17"/>
  <c r="A104" i="17"/>
  <c r="D104" i="17"/>
  <c r="A105" i="17"/>
  <c r="D105" i="17"/>
  <c r="A106" i="17"/>
  <c r="D106" i="17"/>
  <c r="A107" i="17"/>
  <c r="D107" i="17"/>
  <c r="A108" i="17"/>
  <c r="D108" i="17"/>
  <c r="A86" i="17"/>
  <c r="D86" i="17"/>
  <c r="A87" i="17"/>
  <c r="D87" i="17"/>
  <c r="A88" i="17"/>
  <c r="D88" i="17"/>
  <c r="A89" i="17"/>
  <c r="D89" i="17"/>
  <c r="A90" i="17"/>
  <c r="D90" i="17"/>
  <c r="A76" i="17"/>
  <c r="D76" i="17"/>
  <c r="A77" i="17"/>
  <c r="D77" i="17"/>
  <c r="A78" i="17"/>
  <c r="D78" i="17"/>
  <c r="A79" i="17"/>
  <c r="D79" i="17"/>
  <c r="A80" i="17"/>
  <c r="D80" i="17"/>
  <c r="A81" i="17"/>
  <c r="D81" i="17"/>
  <c r="A82" i="17"/>
  <c r="D82" i="17"/>
  <c r="A83" i="17"/>
  <c r="D83" i="17"/>
  <c r="A84" i="17"/>
  <c r="D84" i="17"/>
  <c r="A85" i="17"/>
  <c r="D85" i="17"/>
  <c r="A69" i="17"/>
  <c r="D69" i="17"/>
  <c r="A70" i="17"/>
  <c r="D70" i="17"/>
  <c r="A71" i="17"/>
  <c r="D71" i="17"/>
  <c r="A72" i="17"/>
  <c r="D72" i="17"/>
  <c r="A73" i="17"/>
  <c r="D73" i="17"/>
  <c r="A74" i="17"/>
  <c r="D74" i="17"/>
  <c r="A75" i="17"/>
  <c r="D75" i="17"/>
  <c r="A52" i="17"/>
  <c r="D52" i="17"/>
  <c r="A53" i="17"/>
  <c r="D53" i="17"/>
  <c r="A54" i="17"/>
  <c r="D54" i="17"/>
  <c r="A55" i="17"/>
  <c r="D55" i="17"/>
  <c r="A56" i="17"/>
  <c r="D56" i="17"/>
  <c r="A57" i="17"/>
  <c r="D57" i="17"/>
  <c r="A58" i="17"/>
  <c r="D58" i="17"/>
  <c r="A59" i="17"/>
  <c r="D59" i="17"/>
  <c r="A60" i="17"/>
  <c r="D60" i="17"/>
  <c r="A61" i="17"/>
  <c r="D61" i="17"/>
  <c r="A62" i="17"/>
  <c r="D62" i="17"/>
  <c r="A63" i="17"/>
  <c r="D63" i="17"/>
  <c r="A64" i="17"/>
  <c r="D64" i="17"/>
  <c r="A65" i="17"/>
  <c r="D65" i="17"/>
  <c r="A66" i="17"/>
  <c r="D66" i="17"/>
  <c r="A67" i="17"/>
  <c r="D67" i="17"/>
  <c r="A68" i="17"/>
  <c r="D68" i="17"/>
  <c r="A33" i="17"/>
  <c r="D33" i="17"/>
  <c r="A34" i="17"/>
  <c r="D34" i="17"/>
  <c r="A36" i="17"/>
  <c r="A37" i="17"/>
  <c r="D37" i="17"/>
  <c r="A38" i="17"/>
  <c r="D38" i="17"/>
  <c r="A39" i="17"/>
  <c r="D39" i="17"/>
  <c r="A40" i="17"/>
  <c r="D40" i="17"/>
  <c r="A41" i="17"/>
  <c r="D41" i="17"/>
  <c r="A42" i="17"/>
  <c r="D42" i="17"/>
  <c r="A43" i="17"/>
  <c r="D43" i="17"/>
  <c r="A44" i="17"/>
  <c r="D44" i="17"/>
  <c r="A45" i="17"/>
  <c r="D45" i="17"/>
  <c r="A46" i="17"/>
  <c r="D46" i="17"/>
  <c r="A47" i="17"/>
  <c r="D47" i="17"/>
  <c r="A48" i="17"/>
  <c r="D48" i="17"/>
  <c r="A49" i="17"/>
  <c r="D49" i="17"/>
  <c r="A50" i="17"/>
  <c r="D50" i="17"/>
  <c r="A51" i="17"/>
  <c r="D51" i="17"/>
  <c r="D6" i="48"/>
  <c r="G6" i="48"/>
  <c r="F6" i="48"/>
  <c r="Q8" i="48"/>
  <c r="P8" i="48"/>
  <c r="O8" i="48"/>
  <c r="N8" i="48"/>
  <c r="M8" i="48"/>
  <c r="L8" i="48"/>
  <c r="K8" i="48"/>
  <c r="J8" i="48"/>
  <c r="I8" i="48"/>
  <c r="H8" i="48"/>
  <c r="G8" i="48"/>
  <c r="A12" i="17"/>
  <c r="D12" i="17"/>
  <c r="A13" i="17"/>
  <c r="D13" i="17"/>
  <c r="A14" i="17"/>
  <c r="D14" i="17"/>
  <c r="A15" i="17"/>
  <c r="D15" i="17"/>
  <c r="A16" i="17"/>
  <c r="D16" i="17"/>
  <c r="A17" i="17"/>
  <c r="D17" i="17"/>
  <c r="A18" i="17"/>
  <c r="D18" i="17"/>
  <c r="A19" i="17"/>
  <c r="D19" i="17"/>
  <c r="A20" i="17"/>
  <c r="D20" i="17"/>
  <c r="A21" i="17"/>
  <c r="D21" i="17"/>
  <c r="A22" i="17"/>
  <c r="D22" i="17"/>
  <c r="A23" i="17"/>
  <c r="D23" i="17"/>
  <c r="A24" i="17"/>
  <c r="D24" i="17"/>
  <c r="A26" i="17"/>
  <c r="D26" i="17"/>
  <c r="A27" i="17"/>
  <c r="D27" i="17"/>
  <c r="A28" i="17"/>
  <c r="D28" i="17"/>
  <c r="A29" i="17"/>
  <c r="D29" i="17"/>
  <c r="A30" i="17"/>
  <c r="D30" i="17"/>
  <c r="A31" i="17"/>
  <c r="D31" i="17"/>
  <c r="A32" i="17"/>
  <c r="D32" i="17"/>
  <c r="A4" i="17"/>
  <c r="D4" i="17"/>
  <c r="A5" i="17"/>
  <c r="D5" i="17"/>
  <c r="A6" i="17"/>
  <c r="D6" i="17"/>
  <c r="A7" i="17"/>
  <c r="B7" i="17"/>
  <c r="C7" i="17"/>
  <c r="D7" i="17"/>
  <c r="A8" i="17"/>
  <c r="D8" i="17"/>
  <c r="A9" i="17"/>
  <c r="B9" i="17"/>
  <c r="C9" i="17"/>
  <c r="D9" i="17"/>
  <c r="A10" i="17"/>
  <c r="B10" i="17"/>
  <c r="C10" i="17"/>
  <c r="D10" i="17"/>
  <c r="A11" i="17"/>
  <c r="C11" i="17"/>
  <c r="D11" i="17"/>
  <c r="AD4" i="17"/>
  <c r="H8" i="45"/>
  <c r="H7" i="45"/>
  <c r="H6" i="45"/>
  <c r="H5" i="45"/>
  <c r="H4" i="45"/>
  <c r="H3" i="45"/>
  <c r="AC10177" i="17"/>
  <c r="AC10176" i="17"/>
  <c r="AC10175" i="17"/>
  <c r="AC10174" i="17"/>
  <c r="AC10173" i="17"/>
  <c r="AC10172" i="17"/>
  <c r="AC10171" i="17"/>
  <c r="AC10170" i="17"/>
  <c r="AC10169" i="17"/>
  <c r="AC10168" i="17"/>
  <c r="AC10167" i="17"/>
  <c r="AC10166" i="17"/>
  <c r="AC10165" i="17"/>
  <c r="AC10164" i="17"/>
  <c r="AC10163" i="17"/>
  <c r="AC10162" i="17"/>
  <c r="AC10161" i="17"/>
  <c r="AC10160" i="17"/>
  <c r="AC10159" i="17"/>
  <c r="AC10158" i="17"/>
  <c r="AC10157" i="17"/>
  <c r="AC10156" i="17"/>
  <c r="AC10155" i="17"/>
  <c r="AC10154" i="17"/>
  <c r="AC10153" i="17"/>
  <c r="AC10152" i="17"/>
  <c r="AC10151" i="17"/>
  <c r="AC10150" i="17"/>
  <c r="AC10149" i="17"/>
  <c r="AC10148" i="17"/>
  <c r="AC10147" i="17"/>
  <c r="AC10146" i="17"/>
  <c r="AC10145" i="17"/>
  <c r="AC10144" i="17"/>
  <c r="AC10143" i="17"/>
  <c r="AC10142" i="17"/>
  <c r="AC10141" i="17"/>
  <c r="AC10140" i="17"/>
  <c r="AC10139" i="17"/>
  <c r="AC10138" i="17"/>
  <c r="AC10137" i="17"/>
  <c r="AC10136" i="17"/>
  <c r="AC10135" i="17"/>
  <c r="AC10134" i="17"/>
  <c r="AC10133" i="17"/>
  <c r="AC10132" i="17"/>
  <c r="AC10131" i="17"/>
  <c r="AC10130" i="17"/>
  <c r="AC10129" i="17"/>
  <c r="AC10128" i="17"/>
  <c r="AC10127" i="17"/>
  <c r="AC10126" i="17"/>
  <c r="AC10125" i="17"/>
  <c r="AC10124" i="17"/>
  <c r="AC10123" i="17"/>
  <c r="AC10122" i="17"/>
  <c r="AC10121" i="17"/>
  <c r="AC10120" i="17"/>
  <c r="AC10119" i="17"/>
  <c r="AC10118" i="17"/>
  <c r="AC10117" i="17"/>
  <c r="AC10116" i="17"/>
  <c r="AC10115" i="17"/>
  <c r="AC10114" i="17"/>
  <c r="AC10113" i="17"/>
  <c r="AC10112" i="17"/>
  <c r="AC10111" i="17"/>
  <c r="AC10110" i="17"/>
  <c r="AC10109" i="17"/>
  <c r="AC10108" i="17"/>
  <c r="AC10107" i="17"/>
  <c r="AC10106" i="17"/>
  <c r="AC10105" i="17"/>
  <c r="AC10104" i="17"/>
  <c r="AC10103" i="17"/>
  <c r="AC10102" i="17"/>
  <c r="AC10101" i="17"/>
  <c r="AC10100" i="17"/>
  <c r="AC10099" i="17"/>
  <c r="AC10098" i="17"/>
  <c r="AC10097" i="17"/>
  <c r="AC10096" i="17"/>
  <c r="AC10095" i="17"/>
  <c r="AC10094" i="17"/>
  <c r="AC10093" i="17"/>
  <c r="AC10092" i="17"/>
  <c r="AC10091" i="17"/>
  <c r="AC10090" i="17"/>
  <c r="AC10089" i="17"/>
  <c r="AC10088" i="17"/>
  <c r="AC10087" i="17"/>
  <c r="AC10086" i="17"/>
  <c r="AC10085" i="17"/>
  <c r="AC10084" i="17"/>
  <c r="AC10083" i="17"/>
  <c r="AC10082" i="17"/>
  <c r="AC10081" i="17"/>
  <c r="AC10080" i="17"/>
  <c r="AC10079" i="17"/>
  <c r="AC10078" i="17"/>
  <c r="AC10077" i="17"/>
  <c r="AC10076" i="17"/>
  <c r="AC10075" i="17"/>
  <c r="AC10074" i="17"/>
  <c r="AC10073" i="17"/>
  <c r="AC10072" i="17"/>
  <c r="AC10071" i="17"/>
  <c r="AC10070" i="17"/>
  <c r="AC10069" i="17"/>
  <c r="AC10068" i="17"/>
  <c r="AC10067" i="17"/>
  <c r="AC10066" i="17"/>
  <c r="AC10065" i="17"/>
  <c r="AC10064" i="17"/>
  <c r="AC10063" i="17"/>
  <c r="AC10062" i="17"/>
  <c r="AC10061" i="17"/>
  <c r="AC10060" i="17"/>
  <c r="AC10059" i="17"/>
  <c r="AC10058" i="17"/>
  <c r="AC10057" i="17"/>
  <c r="AC10056" i="17"/>
  <c r="AC10055" i="17"/>
  <c r="AC10054" i="17"/>
  <c r="AC10053" i="17"/>
  <c r="AC10052" i="17"/>
  <c r="AC10051" i="17"/>
  <c r="AC10050" i="17"/>
  <c r="AC10049" i="17"/>
  <c r="AC10048" i="17"/>
  <c r="AC10047" i="17"/>
  <c r="AC10046" i="17"/>
  <c r="AC10045" i="17"/>
  <c r="AC10044" i="17"/>
  <c r="AC10043" i="17"/>
  <c r="AC10042" i="17"/>
  <c r="AC10041" i="17"/>
  <c r="AC10040" i="17"/>
  <c r="AC10039" i="17"/>
  <c r="AC10038" i="17"/>
  <c r="AC10037" i="17"/>
  <c r="AC10036" i="17"/>
  <c r="AC10035" i="17"/>
  <c r="AC10034" i="17"/>
  <c r="AC10033" i="17"/>
  <c r="AC10032" i="17"/>
  <c r="AC10031" i="17"/>
  <c r="AC10030" i="17"/>
  <c r="AC10029" i="17"/>
  <c r="AC10028" i="17"/>
  <c r="AC10027" i="17"/>
  <c r="AC10026" i="17"/>
  <c r="AC10025" i="17"/>
  <c r="AC10024" i="17"/>
  <c r="AC10023" i="17"/>
  <c r="AC10022" i="17"/>
  <c r="AC10021" i="17"/>
  <c r="AC10020" i="17"/>
  <c r="AC10019" i="17"/>
  <c r="AC10018" i="17"/>
  <c r="AC10017" i="17"/>
  <c r="AC10016" i="17"/>
  <c r="AC10015" i="17"/>
  <c r="AC10014" i="17"/>
  <c r="AC10013" i="17"/>
  <c r="AC10012" i="17"/>
  <c r="AC10011" i="17"/>
  <c r="AC10010" i="17"/>
  <c r="AC10009" i="17"/>
  <c r="AC10008" i="17"/>
  <c r="AC10007" i="17"/>
  <c r="AC10006" i="17"/>
  <c r="AC10005" i="17"/>
  <c r="AC10004" i="17"/>
  <c r="AC10003" i="17"/>
  <c r="AC10002" i="17"/>
  <c r="AC10001" i="17"/>
  <c r="AC10000" i="17"/>
  <c r="AC9999" i="17"/>
  <c r="AC9998" i="17"/>
  <c r="AC9997" i="17"/>
  <c r="AC9996" i="17"/>
  <c r="AC9995" i="17"/>
  <c r="AC9994" i="17"/>
  <c r="AC9993" i="17"/>
  <c r="AC9992" i="17"/>
  <c r="AC9991" i="17"/>
  <c r="AC9990" i="17"/>
  <c r="AC9989" i="17"/>
  <c r="AC9988" i="17"/>
  <c r="AC9987" i="17"/>
  <c r="AC9986" i="17"/>
  <c r="AC9985" i="17"/>
  <c r="AC9984" i="17"/>
  <c r="AC9983" i="17"/>
  <c r="AC9982" i="17"/>
  <c r="AC9981" i="17"/>
  <c r="AC9980" i="17"/>
  <c r="AC9979" i="17"/>
  <c r="AC9978" i="17"/>
  <c r="AC9977" i="17"/>
  <c r="AC9976" i="17"/>
  <c r="AC9975" i="17"/>
  <c r="AC9974" i="17"/>
  <c r="AC9973" i="17"/>
  <c r="AC9972" i="17"/>
  <c r="AC9971" i="17"/>
  <c r="AC9970" i="17"/>
  <c r="AC9969" i="17"/>
  <c r="AC9968" i="17"/>
  <c r="AC9967" i="17"/>
  <c r="AC9966" i="17"/>
  <c r="AC9965" i="17"/>
  <c r="AC9964" i="17"/>
  <c r="AC9963" i="17"/>
  <c r="AC9962" i="17"/>
  <c r="AC9961" i="17"/>
  <c r="AC9960" i="17"/>
  <c r="AC9959" i="17"/>
  <c r="AC9958" i="17"/>
  <c r="AC9957" i="17"/>
  <c r="AC9956" i="17"/>
  <c r="AC9955" i="17"/>
  <c r="AC9954" i="17"/>
  <c r="AC9953" i="17"/>
  <c r="AC9952" i="17"/>
  <c r="AC9951" i="17"/>
  <c r="AC9950" i="17"/>
  <c r="AC9949" i="17"/>
  <c r="AC9948" i="17"/>
  <c r="AC9947" i="17"/>
  <c r="AC9946" i="17"/>
  <c r="AC9945" i="17"/>
  <c r="AC9944" i="17"/>
  <c r="AC9943" i="17"/>
  <c r="AC9942" i="17"/>
  <c r="AC9941" i="17"/>
  <c r="AC9940" i="17"/>
  <c r="AC9939" i="17"/>
  <c r="AC9938" i="17"/>
  <c r="AC9937" i="17"/>
  <c r="AC9936" i="17"/>
  <c r="AC9935" i="17"/>
  <c r="AC9934" i="17"/>
  <c r="AC9933" i="17"/>
  <c r="AC9932" i="17"/>
  <c r="AC9931" i="17"/>
  <c r="AC9930" i="17"/>
  <c r="AC9929" i="17"/>
  <c r="AC9928" i="17"/>
  <c r="AC9927" i="17"/>
  <c r="AC9926" i="17"/>
  <c r="AC9925" i="17"/>
  <c r="AC9924" i="17"/>
  <c r="AC9923" i="17"/>
  <c r="AC9922" i="17"/>
  <c r="AC9921" i="17"/>
  <c r="AC9920" i="17"/>
  <c r="AC9919" i="17"/>
  <c r="AC9918" i="17"/>
  <c r="AC9917" i="17"/>
  <c r="AC9916" i="17"/>
  <c r="AC9915" i="17"/>
  <c r="AC9914" i="17"/>
  <c r="AC9913" i="17"/>
  <c r="AC9912" i="17"/>
  <c r="AC9911" i="17"/>
  <c r="AC9910" i="17"/>
  <c r="AC9909" i="17"/>
  <c r="AC9908" i="17"/>
  <c r="AC9907" i="17"/>
  <c r="AC9906" i="17"/>
  <c r="AC9905" i="17"/>
  <c r="AC9904" i="17"/>
  <c r="AC9903" i="17"/>
  <c r="AC9902" i="17"/>
  <c r="AC9901" i="17"/>
  <c r="AC9900" i="17"/>
  <c r="AC9899" i="17"/>
  <c r="AC9898" i="17"/>
  <c r="AC9897" i="17"/>
  <c r="AC9896" i="17"/>
  <c r="AC9895" i="17"/>
  <c r="AC9894" i="17"/>
  <c r="AC9893" i="17"/>
  <c r="AC9892" i="17"/>
  <c r="AC9891" i="17"/>
  <c r="AC9890" i="17"/>
  <c r="AC9889" i="17"/>
  <c r="AC9888" i="17"/>
  <c r="AC9887" i="17"/>
  <c r="AC9886" i="17"/>
  <c r="AC9885" i="17"/>
  <c r="AC9884" i="17"/>
  <c r="AC9883" i="17"/>
  <c r="AC9882" i="17"/>
  <c r="AC9881" i="17"/>
  <c r="AC9880" i="17"/>
  <c r="AC9879" i="17"/>
  <c r="AC9878" i="17"/>
  <c r="AC9877" i="17"/>
  <c r="AC9876" i="17"/>
  <c r="AC9875" i="17"/>
  <c r="AC9874" i="17"/>
  <c r="AC9873" i="17"/>
  <c r="AC9872" i="17"/>
  <c r="AC9871" i="17"/>
  <c r="AC9870" i="17"/>
  <c r="AC9869" i="17"/>
  <c r="AC9868" i="17"/>
  <c r="AC9867" i="17"/>
  <c r="AC9866" i="17"/>
  <c r="AC9865" i="17"/>
  <c r="AC9864" i="17"/>
  <c r="AC9863" i="17"/>
  <c r="AC9862" i="17"/>
  <c r="AC9861" i="17"/>
  <c r="AC9860" i="17"/>
  <c r="AC9859" i="17"/>
  <c r="AC9858" i="17"/>
  <c r="AC9857" i="17"/>
  <c r="AC9856" i="17"/>
  <c r="AC9855" i="17"/>
  <c r="AC9854" i="17"/>
  <c r="AC9853" i="17"/>
  <c r="AC9852" i="17"/>
  <c r="AC9851" i="17"/>
  <c r="AC9850" i="17"/>
  <c r="AC9849" i="17"/>
  <c r="AC9848" i="17"/>
  <c r="AC9847" i="17"/>
  <c r="AC9846" i="17"/>
  <c r="AC9845" i="17"/>
  <c r="AC9844" i="17"/>
  <c r="AC9843" i="17"/>
  <c r="AC9842" i="17"/>
  <c r="AC9841" i="17"/>
  <c r="AC9840" i="17"/>
  <c r="AC9839" i="17"/>
  <c r="AC9838" i="17"/>
  <c r="AC9837" i="17"/>
  <c r="AC9836" i="17"/>
  <c r="AC9835" i="17"/>
  <c r="AC9834" i="17"/>
  <c r="AC9833" i="17"/>
  <c r="AC9832" i="17"/>
  <c r="AC9831" i="17"/>
  <c r="AC9830" i="17"/>
  <c r="AC9829" i="17"/>
  <c r="AC9828" i="17"/>
  <c r="AC9827" i="17"/>
  <c r="AC9826" i="17"/>
  <c r="AC9825" i="17"/>
  <c r="AC9824" i="17"/>
  <c r="AC9823" i="17"/>
  <c r="AC9822" i="17"/>
  <c r="AC9821" i="17"/>
  <c r="AC9820" i="17"/>
  <c r="AC9819" i="17"/>
  <c r="AC9818" i="17"/>
  <c r="AC9817" i="17"/>
  <c r="AC9816" i="17"/>
  <c r="AC9815" i="17"/>
  <c r="AC9814" i="17"/>
  <c r="AC9813" i="17"/>
  <c r="AC9812" i="17"/>
  <c r="AC9811" i="17"/>
  <c r="AC9810" i="17"/>
  <c r="AC9809" i="17"/>
  <c r="AC9808" i="17"/>
  <c r="AC9807" i="17"/>
  <c r="AC9806" i="17"/>
  <c r="AC9805" i="17"/>
  <c r="AC9804" i="17"/>
  <c r="AC9803" i="17"/>
  <c r="AC9802" i="17"/>
  <c r="AC9801" i="17"/>
  <c r="AC9800" i="17"/>
  <c r="AC9799" i="17"/>
  <c r="AC9798" i="17"/>
  <c r="AC9797" i="17"/>
  <c r="AC9796" i="17"/>
  <c r="AC9795" i="17"/>
  <c r="AC9794" i="17"/>
  <c r="AC9793" i="17"/>
  <c r="AC9792" i="17"/>
  <c r="AC9791" i="17"/>
  <c r="AC9790" i="17"/>
  <c r="AC9789" i="17"/>
  <c r="AC9788" i="17"/>
  <c r="AC9787" i="17"/>
  <c r="AC9786" i="17"/>
  <c r="AC9785" i="17"/>
  <c r="AC9784" i="17"/>
  <c r="AC9783" i="17"/>
  <c r="AC9782" i="17"/>
  <c r="AC9781" i="17"/>
  <c r="AC9780" i="17"/>
  <c r="AC9779" i="17"/>
  <c r="AC9778" i="17"/>
  <c r="AC9777" i="17"/>
  <c r="AC9776" i="17"/>
  <c r="AC9775" i="17"/>
  <c r="AC9774" i="17"/>
  <c r="AC9773" i="17"/>
  <c r="AC9772" i="17"/>
  <c r="AC9771" i="17"/>
  <c r="AC9770" i="17"/>
  <c r="AC9769" i="17"/>
  <c r="AC9768" i="17"/>
  <c r="AC9767" i="17"/>
  <c r="AC9766" i="17"/>
  <c r="AC9765" i="17"/>
  <c r="AC9764" i="17"/>
  <c r="AC9763" i="17"/>
  <c r="AC9762" i="17"/>
  <c r="AC9761" i="17"/>
  <c r="AC9760" i="17"/>
  <c r="AC9759" i="17"/>
  <c r="AC9758" i="17"/>
  <c r="AC9757" i="17"/>
  <c r="AC9756" i="17"/>
  <c r="AC9755" i="17"/>
  <c r="AC9754" i="17"/>
  <c r="AC9753" i="17"/>
  <c r="AC9752" i="17"/>
  <c r="AC9751" i="17"/>
  <c r="AC9750" i="17"/>
  <c r="AC9749" i="17"/>
  <c r="AC9748" i="17"/>
  <c r="AC9747" i="17"/>
  <c r="AC9746" i="17"/>
  <c r="AC9745" i="17"/>
  <c r="AC9744" i="17"/>
  <c r="AC9743" i="17"/>
  <c r="AC9742" i="17"/>
  <c r="AC9741" i="17"/>
  <c r="AC9740" i="17"/>
  <c r="AC9739" i="17"/>
  <c r="AC9738" i="17"/>
  <c r="AC9737" i="17"/>
  <c r="AC9736" i="17"/>
  <c r="AC9735" i="17"/>
  <c r="AC9734" i="17"/>
  <c r="AC9733" i="17"/>
  <c r="AC9732" i="17"/>
  <c r="AC9731" i="17"/>
  <c r="AC9730" i="17"/>
  <c r="AC9729" i="17"/>
  <c r="AC9728" i="17"/>
  <c r="AC9727" i="17"/>
  <c r="AC9726" i="17"/>
  <c r="AC9725" i="17"/>
  <c r="AC9724" i="17"/>
  <c r="AC9723" i="17"/>
  <c r="AC9722" i="17"/>
  <c r="AC9721" i="17"/>
  <c r="AC9720" i="17"/>
  <c r="AC9719" i="17"/>
  <c r="AC9718" i="17"/>
  <c r="AC9717" i="17"/>
  <c r="AC9716" i="17"/>
  <c r="AC9715" i="17"/>
  <c r="AC9714" i="17"/>
  <c r="AC9713" i="17"/>
  <c r="AC9712" i="17"/>
  <c r="AC9711" i="17"/>
  <c r="AC9710" i="17"/>
  <c r="AC9709" i="17"/>
  <c r="AC9708" i="17"/>
  <c r="AC9707" i="17"/>
  <c r="AC9706" i="17"/>
  <c r="AC9705" i="17"/>
  <c r="AC9704" i="17"/>
  <c r="AC9703" i="17"/>
  <c r="AC9702" i="17"/>
  <c r="AC9701" i="17"/>
  <c r="AC9700" i="17"/>
  <c r="AC9699" i="17"/>
  <c r="AC9698" i="17"/>
  <c r="AC9697" i="17"/>
  <c r="AC9696" i="17"/>
  <c r="AC9695" i="17"/>
  <c r="AC9694" i="17"/>
  <c r="AC9693" i="17"/>
  <c r="AC9692" i="17"/>
  <c r="AC9691" i="17"/>
  <c r="AC9690" i="17"/>
  <c r="AC9689" i="17"/>
  <c r="AC9688" i="17"/>
  <c r="AC9687" i="17"/>
  <c r="AC9686" i="17"/>
  <c r="AC9685" i="17"/>
  <c r="AC9684" i="17"/>
  <c r="AC9683" i="17"/>
  <c r="AC9682" i="17"/>
  <c r="AC9681" i="17"/>
  <c r="AC9680" i="17"/>
  <c r="AC9679" i="17"/>
  <c r="AC9678" i="17"/>
  <c r="AC9677" i="17"/>
  <c r="AC9676" i="17"/>
  <c r="AC9675" i="17"/>
  <c r="AC9674" i="17"/>
  <c r="AC9673" i="17"/>
  <c r="AC9672" i="17"/>
  <c r="AC9671" i="17"/>
  <c r="AC9670" i="17"/>
  <c r="AC9669" i="17"/>
  <c r="AC9668" i="17"/>
  <c r="AC9667" i="17"/>
  <c r="AC9666" i="17"/>
  <c r="AC9665" i="17"/>
  <c r="AC9664" i="17"/>
  <c r="AC9663" i="17"/>
  <c r="AC9662" i="17"/>
  <c r="AC9661" i="17"/>
  <c r="AC9660" i="17"/>
  <c r="AC9659" i="17"/>
  <c r="AC9658" i="17"/>
  <c r="AC9657" i="17"/>
  <c r="AC9656" i="17"/>
  <c r="AC9655" i="17"/>
  <c r="AC9654" i="17"/>
  <c r="AC9653" i="17"/>
  <c r="AC9652" i="17"/>
  <c r="AC9651" i="17"/>
  <c r="AC9650" i="17"/>
  <c r="AC9649" i="17"/>
  <c r="AC9648" i="17"/>
  <c r="AC9647" i="17"/>
  <c r="AC9646" i="17"/>
  <c r="AC9645" i="17"/>
  <c r="AC9644" i="17"/>
  <c r="AC9643" i="17"/>
  <c r="AC9642" i="17"/>
  <c r="AC9641" i="17"/>
  <c r="AC9640" i="17"/>
  <c r="AC9639" i="17"/>
  <c r="AC9638" i="17"/>
  <c r="AC9637" i="17"/>
  <c r="AC9636" i="17"/>
  <c r="AC9635" i="17"/>
  <c r="AC9634" i="17"/>
  <c r="AC9633" i="17"/>
  <c r="AC9632" i="17"/>
  <c r="AC9631" i="17"/>
  <c r="AC9630" i="17"/>
  <c r="AC9629" i="17"/>
  <c r="AC9628" i="17"/>
  <c r="AC9627" i="17"/>
  <c r="AC9626" i="17"/>
  <c r="AC9625" i="17"/>
  <c r="AC9624" i="17"/>
  <c r="AC9623" i="17"/>
  <c r="AC9622" i="17"/>
  <c r="AC9621" i="17"/>
  <c r="AC9620" i="17"/>
  <c r="AC9619" i="17"/>
  <c r="AC9618" i="17"/>
  <c r="AC9617" i="17"/>
  <c r="AC9616" i="17"/>
  <c r="AC9615" i="17"/>
  <c r="AC9614" i="17"/>
  <c r="AC9613" i="17"/>
  <c r="AC9612" i="17"/>
  <c r="AC9611" i="17"/>
  <c r="AC9610" i="17"/>
  <c r="AC9609" i="17"/>
  <c r="AC9608" i="17"/>
  <c r="AC9607" i="17"/>
  <c r="AC9606" i="17"/>
  <c r="AC9605" i="17"/>
  <c r="AC9604" i="17"/>
  <c r="AC9603" i="17"/>
  <c r="AC9602" i="17"/>
  <c r="AC9601" i="17"/>
  <c r="AC9600" i="17"/>
  <c r="AC9599" i="17"/>
  <c r="AC9598" i="17"/>
  <c r="AC9597" i="17"/>
  <c r="AC9596" i="17"/>
  <c r="AC9595" i="17"/>
  <c r="AC9594" i="17"/>
  <c r="AC9593" i="17"/>
  <c r="AC9592" i="17"/>
  <c r="AC9591" i="17"/>
  <c r="AC9590" i="17"/>
  <c r="AC9589" i="17"/>
  <c r="AC9588" i="17"/>
  <c r="AC9587" i="17"/>
  <c r="AC9586" i="17"/>
  <c r="AC9585" i="17"/>
  <c r="AC9584" i="17"/>
  <c r="AC9583" i="17"/>
  <c r="AC9582" i="17"/>
  <c r="AC9581" i="17"/>
  <c r="AC9580" i="17"/>
  <c r="AC9579" i="17"/>
  <c r="AC9578" i="17"/>
  <c r="AC9577" i="17"/>
  <c r="AC9576" i="17"/>
  <c r="AC9575" i="17"/>
  <c r="AC9574" i="17"/>
  <c r="AC9573" i="17"/>
  <c r="AC9572" i="17"/>
  <c r="AC9571" i="17"/>
  <c r="AC9570" i="17"/>
  <c r="AC9569" i="17"/>
  <c r="AC9568" i="17"/>
  <c r="AC9567" i="17"/>
  <c r="AC9566" i="17"/>
  <c r="AC9565" i="17"/>
  <c r="AC9564" i="17"/>
  <c r="AC9563" i="17"/>
  <c r="AC9562" i="17"/>
  <c r="AC9561" i="17"/>
  <c r="AC9560" i="17"/>
  <c r="AC9559" i="17"/>
  <c r="AC9558" i="17"/>
  <c r="AC9557" i="17"/>
  <c r="AC9556" i="17"/>
  <c r="AC9555" i="17"/>
  <c r="AC9554" i="17"/>
  <c r="AC9553" i="17"/>
  <c r="AC9552" i="17"/>
  <c r="AC9551" i="17"/>
  <c r="AC9550" i="17"/>
  <c r="AC9549" i="17"/>
  <c r="AC9548" i="17"/>
  <c r="AC9547" i="17"/>
  <c r="AC9546" i="17"/>
  <c r="AC9545" i="17"/>
  <c r="AC9544" i="17"/>
  <c r="AC9543" i="17"/>
  <c r="AC9542" i="17"/>
  <c r="AC9541" i="17"/>
  <c r="AC9540" i="17"/>
  <c r="AC9539" i="17"/>
  <c r="AC9538" i="17"/>
  <c r="AC9537" i="17"/>
  <c r="AC9536" i="17"/>
  <c r="AC9535" i="17"/>
  <c r="AC9534" i="17"/>
  <c r="AC9533" i="17"/>
  <c r="AC9532" i="17"/>
  <c r="AC9531" i="17"/>
  <c r="AC9530" i="17"/>
  <c r="AC9529" i="17"/>
  <c r="AC9528" i="17"/>
  <c r="AC9527" i="17"/>
  <c r="AC9526" i="17"/>
  <c r="AC9525" i="17"/>
  <c r="AC9524" i="17"/>
  <c r="AC9523" i="17"/>
  <c r="AC9522" i="17"/>
  <c r="AC9521" i="17"/>
  <c r="AC9520" i="17"/>
  <c r="AC9519" i="17"/>
  <c r="AC9518" i="17"/>
  <c r="AC9517" i="17"/>
  <c r="AC9516" i="17"/>
  <c r="AC9515" i="17"/>
  <c r="AC9514" i="17"/>
  <c r="AC9513" i="17"/>
  <c r="AC9512" i="17"/>
  <c r="AC9511" i="17"/>
  <c r="AC9510" i="17"/>
  <c r="AC9509" i="17"/>
  <c r="AC9508" i="17"/>
  <c r="AC9507" i="17"/>
  <c r="AC9506" i="17"/>
  <c r="AC9505" i="17"/>
  <c r="AC9504" i="17"/>
  <c r="AC9503" i="17"/>
  <c r="AC9502" i="17"/>
  <c r="AC9501" i="17"/>
  <c r="AC9500" i="17"/>
  <c r="AC9499" i="17"/>
  <c r="AC9498" i="17"/>
  <c r="AC9497" i="17"/>
  <c r="AC9496" i="17"/>
  <c r="AC9495" i="17"/>
  <c r="AC9494" i="17"/>
  <c r="AC9493" i="17"/>
  <c r="AC9492" i="17"/>
  <c r="AC9491" i="17"/>
  <c r="AC9490" i="17"/>
  <c r="AC9489" i="17"/>
  <c r="AC9488" i="17"/>
  <c r="AC9487" i="17"/>
  <c r="AC9486" i="17"/>
  <c r="AC9485" i="17"/>
  <c r="AC9484" i="17"/>
  <c r="AC9483" i="17"/>
  <c r="AC9482" i="17"/>
  <c r="AC9481" i="17"/>
  <c r="AC9480" i="17"/>
  <c r="AC9479" i="17"/>
  <c r="AC9478" i="17"/>
  <c r="AC9477" i="17"/>
  <c r="AC9476" i="17"/>
  <c r="AC9475" i="17"/>
  <c r="AC9474" i="17"/>
  <c r="AC9473" i="17"/>
  <c r="AC9472" i="17"/>
  <c r="AC9471" i="17"/>
  <c r="AC9470" i="17"/>
  <c r="AC9469" i="17"/>
  <c r="AC9468" i="17"/>
  <c r="AC9467" i="17"/>
  <c r="AC9466" i="17"/>
  <c r="AC9465" i="17"/>
  <c r="AC9464" i="17"/>
  <c r="AC9463" i="17"/>
  <c r="AC9462" i="17"/>
  <c r="AC9461" i="17"/>
  <c r="AC9460" i="17"/>
  <c r="AC9459" i="17"/>
  <c r="AC9458" i="17"/>
  <c r="AC9457" i="17"/>
  <c r="AC9456" i="17"/>
  <c r="AC9455" i="17"/>
  <c r="AC9454" i="17"/>
  <c r="AC9453" i="17"/>
  <c r="AC9452" i="17"/>
  <c r="AC9451" i="17"/>
  <c r="AC9450" i="17"/>
  <c r="AC9449" i="17"/>
  <c r="AC9448" i="17"/>
  <c r="AC9447" i="17"/>
  <c r="AC9446" i="17"/>
  <c r="AC9445" i="17"/>
  <c r="AC9444" i="17"/>
  <c r="AC9443" i="17"/>
  <c r="AC9442" i="17"/>
  <c r="AC9441" i="17"/>
  <c r="AC9440" i="17"/>
  <c r="AC9439" i="17"/>
  <c r="AC9438" i="17"/>
  <c r="AC9437" i="17"/>
  <c r="AC9436" i="17"/>
  <c r="AC9435" i="17"/>
  <c r="AC9434" i="17"/>
  <c r="AC9433" i="17"/>
  <c r="AC9432" i="17"/>
  <c r="AC9431" i="17"/>
  <c r="AC9430" i="17"/>
  <c r="AC9429" i="17"/>
  <c r="AC9428" i="17"/>
  <c r="AC9427" i="17"/>
  <c r="AC9426" i="17"/>
  <c r="AC9425" i="17"/>
  <c r="AC9424" i="17"/>
  <c r="AC9423" i="17"/>
  <c r="AC9422" i="17"/>
  <c r="AC9421" i="17"/>
  <c r="AC9420" i="17"/>
  <c r="AC9419" i="17"/>
  <c r="AC9418" i="17"/>
  <c r="AC9417" i="17"/>
  <c r="AC9416" i="17"/>
  <c r="AC9415" i="17"/>
  <c r="AC9414" i="17"/>
  <c r="AC9413" i="17"/>
  <c r="AC9412" i="17"/>
  <c r="AC9411" i="17"/>
  <c r="AC9410" i="17"/>
  <c r="AC9409" i="17"/>
  <c r="AC9408" i="17"/>
  <c r="AC9407" i="17"/>
  <c r="AC9406" i="17"/>
  <c r="AC9405" i="17"/>
  <c r="AC9404" i="17"/>
  <c r="AC9403" i="17"/>
  <c r="AC9402" i="17"/>
  <c r="AC9401" i="17"/>
  <c r="AC9400" i="17"/>
  <c r="AC9399" i="17"/>
  <c r="AC9398" i="17"/>
  <c r="AC9397" i="17"/>
  <c r="AC9396" i="17"/>
  <c r="AC9395" i="17"/>
  <c r="AC9394" i="17"/>
  <c r="AC9393" i="17"/>
  <c r="AC9392" i="17"/>
  <c r="AC9391" i="17"/>
  <c r="AC9390" i="17"/>
  <c r="AC9389" i="17"/>
  <c r="AC9388" i="17"/>
  <c r="AC9387" i="17"/>
  <c r="AC9386" i="17"/>
  <c r="AC9385" i="17"/>
  <c r="AC9384" i="17"/>
  <c r="AC9383" i="17"/>
  <c r="AC9382" i="17"/>
  <c r="AC9381" i="17"/>
  <c r="AC9380" i="17"/>
  <c r="AC9379" i="17"/>
  <c r="AC9378" i="17"/>
  <c r="AC9377" i="17"/>
  <c r="AC9376" i="17"/>
  <c r="AC9375" i="17"/>
  <c r="AC9374" i="17"/>
  <c r="AC9373" i="17"/>
  <c r="AC9372" i="17"/>
  <c r="AC9371" i="17"/>
  <c r="AC9370" i="17"/>
  <c r="AC9369" i="17"/>
  <c r="AC9368" i="17"/>
  <c r="AC9367" i="17"/>
  <c r="AC9366" i="17"/>
  <c r="AC9365" i="17"/>
  <c r="AC9364" i="17"/>
  <c r="AC9363" i="17"/>
  <c r="AC9362" i="17"/>
  <c r="AC9361" i="17"/>
  <c r="AC9360" i="17"/>
  <c r="AC9359" i="17"/>
  <c r="AC9358" i="17"/>
  <c r="AC9357" i="17"/>
  <c r="AC9356" i="17"/>
  <c r="AC9355" i="17"/>
  <c r="AC9354" i="17"/>
  <c r="AC9353" i="17"/>
  <c r="AC9352" i="17"/>
  <c r="AC9351" i="17"/>
  <c r="AC9350" i="17"/>
  <c r="AC9349" i="17"/>
  <c r="AC9348" i="17"/>
  <c r="AC9347" i="17"/>
  <c r="AC9346" i="17"/>
  <c r="AC9345" i="17"/>
  <c r="AC9344" i="17"/>
  <c r="AC9343" i="17"/>
  <c r="AC9342" i="17"/>
  <c r="AC9341" i="17"/>
  <c r="AC9340" i="17"/>
  <c r="AC9339" i="17"/>
  <c r="AC9338" i="17"/>
  <c r="AC9337" i="17"/>
  <c r="AC9336" i="17"/>
  <c r="AC9335" i="17"/>
  <c r="AC9334" i="17"/>
  <c r="AC9333" i="17"/>
  <c r="AC9332" i="17"/>
  <c r="AC9331" i="17"/>
  <c r="AC9330" i="17"/>
  <c r="AC9329" i="17"/>
  <c r="AC9328" i="17"/>
  <c r="AC9327" i="17"/>
  <c r="AC9326" i="17"/>
  <c r="AC9325" i="17"/>
  <c r="AC9324" i="17"/>
  <c r="AC9323" i="17"/>
  <c r="AC9322" i="17"/>
  <c r="AC9321" i="17"/>
  <c r="AC9320" i="17"/>
  <c r="AC9319" i="17"/>
  <c r="AC9318" i="17"/>
  <c r="AC9317" i="17"/>
  <c r="AC9316" i="17"/>
  <c r="AC9315" i="17"/>
  <c r="AC9314" i="17"/>
  <c r="AC9313" i="17"/>
  <c r="AC9312" i="17"/>
  <c r="AC9311" i="17"/>
  <c r="AC9310" i="17"/>
  <c r="AC9309" i="17"/>
  <c r="AC9308" i="17"/>
  <c r="AC9307" i="17"/>
  <c r="AC9306" i="17"/>
  <c r="AC9305" i="17"/>
  <c r="AC9304" i="17"/>
  <c r="AC9303" i="17"/>
  <c r="AC9302" i="17"/>
  <c r="AC9301" i="17"/>
  <c r="AC9300" i="17"/>
  <c r="AC9299" i="17"/>
  <c r="AC9298" i="17"/>
  <c r="AC9297" i="17"/>
  <c r="AC9296" i="17"/>
  <c r="AC9295" i="17"/>
  <c r="AC9294" i="17"/>
  <c r="AC9293" i="17"/>
  <c r="AC9292" i="17"/>
  <c r="AC9291" i="17"/>
  <c r="AC9290" i="17"/>
  <c r="AC9289" i="17"/>
  <c r="AC9288" i="17"/>
  <c r="AC9287" i="17"/>
  <c r="AC9286" i="17"/>
  <c r="AC9285" i="17"/>
  <c r="AC9284" i="17"/>
  <c r="AC9283" i="17"/>
  <c r="AC9282" i="17"/>
  <c r="AC9281" i="17"/>
  <c r="AC9280" i="17"/>
  <c r="AC9279" i="17"/>
  <c r="AC9278" i="17"/>
  <c r="AC9277" i="17"/>
  <c r="AC9276" i="17"/>
  <c r="AC9275" i="17"/>
  <c r="AC9274" i="17"/>
  <c r="AC9273" i="17"/>
  <c r="AC9272" i="17"/>
  <c r="AC9271" i="17"/>
  <c r="AC9270" i="17"/>
  <c r="AC9269" i="17"/>
  <c r="AC9268" i="17"/>
  <c r="AC9267" i="17"/>
  <c r="AC9266" i="17"/>
  <c r="AC9265" i="17"/>
  <c r="AC9264" i="17"/>
  <c r="AC9263" i="17"/>
  <c r="AC9262" i="17"/>
  <c r="AC9261" i="17"/>
  <c r="AC9260" i="17"/>
  <c r="AC9259" i="17"/>
  <c r="AC9258" i="17"/>
  <c r="AC9257" i="17"/>
  <c r="AC9256" i="17"/>
  <c r="AC9255" i="17"/>
  <c r="AC9254" i="17"/>
  <c r="AC9253" i="17"/>
  <c r="AC9252" i="17"/>
  <c r="AC9251" i="17"/>
  <c r="AC9250" i="17"/>
  <c r="AC9249" i="17"/>
  <c r="AC9248" i="17"/>
  <c r="AC9247" i="17"/>
  <c r="AC9246" i="17"/>
  <c r="AC9245" i="17"/>
  <c r="AC9244" i="17"/>
  <c r="AC9243" i="17"/>
  <c r="AC9242" i="17"/>
  <c r="AC9241" i="17"/>
  <c r="AC9240" i="17"/>
  <c r="AC9239" i="17"/>
  <c r="AC9238" i="17"/>
  <c r="AC9237" i="17"/>
  <c r="AC9236" i="17"/>
  <c r="AC9235" i="17"/>
  <c r="AC9234" i="17"/>
  <c r="AC9233" i="17"/>
  <c r="AC9232" i="17"/>
  <c r="AC9231" i="17"/>
  <c r="AC9230" i="17"/>
  <c r="AC9229" i="17"/>
  <c r="AC9228" i="17"/>
  <c r="AC9227" i="17"/>
  <c r="AC9226" i="17"/>
  <c r="AC9225" i="17"/>
  <c r="AC9224" i="17"/>
  <c r="AC9223" i="17"/>
  <c r="AC9222" i="17"/>
  <c r="AC9221" i="17"/>
  <c r="AC9220" i="17"/>
  <c r="AC9219" i="17"/>
  <c r="AC9218" i="17"/>
  <c r="AC9217" i="17"/>
  <c r="AC9216" i="17"/>
  <c r="AC9215" i="17"/>
  <c r="AC9214" i="17"/>
  <c r="AC9213" i="17"/>
  <c r="AC9212" i="17"/>
  <c r="AC9211" i="17"/>
  <c r="AC9210" i="17"/>
  <c r="AC9209" i="17"/>
  <c r="AC9208" i="17"/>
  <c r="AC9207" i="17"/>
  <c r="AC9206" i="17"/>
  <c r="AC9205" i="17"/>
  <c r="AC9204" i="17"/>
  <c r="AC9203" i="17"/>
  <c r="AC9202" i="17"/>
  <c r="AC9201" i="17"/>
  <c r="AC9200" i="17"/>
  <c r="AC9199" i="17"/>
  <c r="AC9198" i="17"/>
  <c r="AC9197" i="17"/>
  <c r="AC9196" i="17"/>
  <c r="AC9195" i="17"/>
  <c r="AC9194" i="17"/>
  <c r="AC9193" i="17"/>
  <c r="AC9192" i="17"/>
  <c r="AC9191" i="17"/>
  <c r="AC9190" i="17"/>
  <c r="AC9189" i="17"/>
  <c r="AC9188" i="17"/>
  <c r="AC9187" i="17"/>
  <c r="AC9186" i="17"/>
  <c r="AC9185" i="17"/>
  <c r="AC9184" i="17"/>
  <c r="AC9183" i="17"/>
  <c r="AC9182" i="17"/>
  <c r="AC9181" i="17"/>
  <c r="AC9180" i="17"/>
  <c r="AC9179" i="17"/>
  <c r="AC9178" i="17"/>
  <c r="AC9177" i="17"/>
  <c r="AC9176" i="17"/>
  <c r="AC9175" i="17"/>
  <c r="AC9174" i="17"/>
  <c r="AC9173" i="17"/>
  <c r="AC9172" i="17"/>
  <c r="AC9171" i="17"/>
  <c r="AC9170" i="17"/>
  <c r="AC9169" i="17"/>
  <c r="AC9168" i="17"/>
  <c r="AC9167" i="17"/>
  <c r="AC9166" i="17"/>
  <c r="AC9165" i="17"/>
  <c r="AC9164" i="17"/>
  <c r="AC9163" i="17"/>
  <c r="AC9162" i="17"/>
  <c r="AC9161" i="17"/>
  <c r="AC9160" i="17"/>
  <c r="AC9159" i="17"/>
  <c r="AC9158" i="17"/>
  <c r="AC9157" i="17"/>
  <c r="AC9156" i="17"/>
  <c r="AC9155" i="17"/>
  <c r="AC9154" i="17"/>
  <c r="AC9153" i="17"/>
  <c r="AC9152" i="17"/>
  <c r="AC9151" i="17"/>
  <c r="AC9150" i="17"/>
  <c r="AC9149" i="17"/>
  <c r="AC9148" i="17"/>
  <c r="AC9147" i="17"/>
  <c r="AC9146" i="17"/>
  <c r="AC9145" i="17"/>
  <c r="AC9144" i="17"/>
  <c r="AC9143" i="17"/>
  <c r="AC9142" i="17"/>
  <c r="AC9141" i="17"/>
  <c r="AC9140" i="17"/>
  <c r="AC9139" i="17"/>
  <c r="AC9138" i="17"/>
  <c r="AC9137" i="17"/>
  <c r="AC9136" i="17"/>
  <c r="AC9135" i="17"/>
  <c r="AC9134" i="17"/>
  <c r="AC9133" i="17"/>
  <c r="AC9132" i="17"/>
  <c r="AC9131" i="17"/>
  <c r="AC9130" i="17"/>
  <c r="AC9129" i="17"/>
  <c r="AC9128" i="17"/>
  <c r="AC9127" i="17"/>
  <c r="AC9126" i="17"/>
  <c r="AC9125" i="17"/>
  <c r="AC9124" i="17"/>
  <c r="AC9123" i="17"/>
  <c r="AC9122" i="17"/>
  <c r="AC9121" i="17"/>
  <c r="AC9120" i="17"/>
  <c r="AC9119" i="17"/>
  <c r="AC9118" i="17"/>
  <c r="AC9117" i="17"/>
  <c r="AC9116" i="17"/>
  <c r="AC9115" i="17"/>
  <c r="AC9114" i="17"/>
  <c r="AC9113" i="17"/>
  <c r="AC9112" i="17"/>
  <c r="AC9111" i="17"/>
  <c r="AC9110" i="17"/>
  <c r="AC9109" i="17"/>
  <c r="AC9108" i="17"/>
  <c r="AC9107" i="17"/>
  <c r="AC9106" i="17"/>
  <c r="AC9105" i="17"/>
  <c r="AC9104" i="17"/>
  <c r="AC9103" i="17"/>
  <c r="AC9102" i="17"/>
  <c r="AC9101" i="17"/>
  <c r="AC9100" i="17"/>
  <c r="AC9099" i="17"/>
  <c r="AC9098" i="17"/>
  <c r="AC9097" i="17"/>
  <c r="AC9096" i="17"/>
  <c r="AC9095" i="17"/>
  <c r="AC9094" i="17"/>
  <c r="AC9093" i="17"/>
  <c r="AC9092" i="17"/>
  <c r="AC9091" i="17"/>
  <c r="AC9090" i="17"/>
  <c r="AC9089" i="17"/>
  <c r="AC9088" i="17"/>
  <c r="AC9087" i="17"/>
  <c r="AC9086" i="17"/>
  <c r="AC9085" i="17"/>
  <c r="AC9084" i="17"/>
  <c r="AC9083" i="17"/>
  <c r="AC9082" i="17"/>
  <c r="AC9081" i="17"/>
  <c r="AC9080" i="17"/>
  <c r="AC9079" i="17"/>
  <c r="AC9078" i="17"/>
  <c r="AC9077" i="17"/>
  <c r="AC9076" i="17"/>
  <c r="AC9075" i="17"/>
  <c r="AC9074" i="17"/>
  <c r="AC9073" i="17"/>
  <c r="AC9072" i="17"/>
  <c r="AC9071" i="17"/>
  <c r="AC9070" i="17"/>
  <c r="AC9069" i="17"/>
  <c r="AC9068" i="17"/>
  <c r="AC9067" i="17"/>
  <c r="AC9066" i="17"/>
  <c r="AC9065" i="17"/>
  <c r="AC9064" i="17"/>
  <c r="AC9063" i="17"/>
  <c r="AC9062" i="17"/>
  <c r="AC9061" i="17"/>
  <c r="AC9060" i="17"/>
  <c r="AC9059" i="17"/>
  <c r="AC9058" i="17"/>
  <c r="AC9057" i="17"/>
  <c r="AC9056" i="17"/>
  <c r="AC9055" i="17"/>
  <c r="AC9054" i="17"/>
  <c r="AC9053" i="17"/>
  <c r="AC9052" i="17"/>
  <c r="AC9051" i="17"/>
  <c r="AC9050" i="17"/>
  <c r="AC9049" i="17"/>
  <c r="AC9048" i="17"/>
  <c r="AC9047" i="17"/>
  <c r="AC9046" i="17"/>
  <c r="AC9045" i="17"/>
  <c r="AC9044" i="17"/>
  <c r="AC9043" i="17"/>
  <c r="AC9042" i="17"/>
  <c r="AC9041" i="17"/>
  <c r="AC9040" i="17"/>
  <c r="AC9039" i="17"/>
  <c r="AC9038" i="17"/>
  <c r="AC9037" i="17"/>
  <c r="AC9036" i="17"/>
  <c r="AC9035" i="17"/>
  <c r="AC9034" i="17"/>
  <c r="AC9033" i="17"/>
  <c r="AC9032" i="17"/>
  <c r="AC9031" i="17"/>
  <c r="AC9030" i="17"/>
  <c r="AC9029" i="17"/>
  <c r="AC9028" i="17"/>
  <c r="AC9027" i="17"/>
  <c r="AC9026" i="17"/>
  <c r="AC9025" i="17"/>
  <c r="AC9024" i="17"/>
  <c r="AC9023" i="17"/>
  <c r="AC9022" i="17"/>
  <c r="AC9021" i="17"/>
  <c r="AC9020" i="17"/>
  <c r="AC9019" i="17"/>
  <c r="AC9018" i="17"/>
  <c r="AC9017" i="17"/>
  <c r="AC9016" i="17"/>
  <c r="AC9015" i="17"/>
  <c r="AC9014" i="17"/>
  <c r="AC9013" i="17"/>
  <c r="AC9012" i="17"/>
  <c r="AC9011" i="17"/>
  <c r="AC9010" i="17"/>
  <c r="AC9009" i="17"/>
  <c r="AC9008" i="17"/>
  <c r="AC9007" i="17"/>
  <c r="AC9006" i="17"/>
  <c r="AC9005" i="17"/>
  <c r="AC9004" i="17"/>
  <c r="AC9003" i="17"/>
  <c r="AC9002" i="17"/>
  <c r="AC9001" i="17"/>
  <c r="AC9000" i="17"/>
  <c r="AC8999" i="17"/>
  <c r="AC8998" i="17"/>
  <c r="AC8997" i="17"/>
  <c r="AC8996" i="17"/>
  <c r="AC8995" i="17"/>
  <c r="AC8994" i="17"/>
  <c r="AC8993" i="17"/>
  <c r="AC8992" i="17"/>
  <c r="AC8991" i="17"/>
  <c r="AC8990" i="17"/>
  <c r="AC8989" i="17"/>
  <c r="AC8988" i="17"/>
  <c r="AC8987" i="17"/>
  <c r="AC8986" i="17"/>
  <c r="AC8985" i="17"/>
  <c r="AC8984" i="17"/>
  <c r="AC8983" i="17"/>
  <c r="AC8982" i="17"/>
  <c r="AC8981" i="17"/>
  <c r="AC8980" i="17"/>
  <c r="AC8979" i="17"/>
  <c r="AC8978" i="17"/>
  <c r="AC8977" i="17"/>
  <c r="AC8976" i="17"/>
  <c r="AC8975" i="17"/>
  <c r="AC8974" i="17"/>
  <c r="AC8973" i="17"/>
  <c r="AC8972" i="17"/>
  <c r="AC8971" i="17"/>
  <c r="AC8970" i="17"/>
  <c r="AC8969" i="17"/>
  <c r="AC8968" i="17"/>
  <c r="AC8967" i="17"/>
  <c r="AC8966" i="17"/>
  <c r="AC8965" i="17"/>
  <c r="AC8964" i="17"/>
  <c r="AC8963" i="17"/>
  <c r="AC8962" i="17"/>
  <c r="AC8961" i="17"/>
  <c r="AC8960" i="17"/>
  <c r="AC8959" i="17"/>
  <c r="AC8958" i="17"/>
  <c r="AC8957" i="17"/>
  <c r="AC8956" i="17"/>
  <c r="AC8955" i="17"/>
  <c r="AC8954" i="17"/>
  <c r="AC8953" i="17"/>
  <c r="AC8952" i="17"/>
  <c r="AC8951" i="17"/>
  <c r="AC8950" i="17"/>
  <c r="AC8949" i="17"/>
  <c r="AC8948" i="17"/>
  <c r="AC8947" i="17"/>
  <c r="AC8946" i="17"/>
  <c r="AC8945" i="17"/>
  <c r="AC8944" i="17"/>
  <c r="AC8943" i="17"/>
  <c r="AC8942" i="17"/>
  <c r="AC8941" i="17"/>
  <c r="AC8940" i="17"/>
  <c r="AC8939" i="17"/>
  <c r="AC8938" i="17"/>
  <c r="AC8937" i="17"/>
  <c r="AC8936" i="17"/>
  <c r="AC8935" i="17"/>
  <c r="AC8934" i="17"/>
  <c r="AC8933" i="17"/>
  <c r="AC8932" i="17"/>
  <c r="AC8931" i="17"/>
  <c r="AC8930" i="17"/>
  <c r="AC8929" i="17"/>
  <c r="AC8928" i="17"/>
  <c r="AC8927" i="17"/>
  <c r="AC8926" i="17"/>
  <c r="AC8925" i="17"/>
  <c r="AC8924" i="17"/>
  <c r="AC8923" i="17"/>
  <c r="AC8922" i="17"/>
  <c r="AC8921" i="17"/>
  <c r="AC8920" i="17"/>
  <c r="AC8919" i="17"/>
  <c r="AC8918" i="17"/>
  <c r="AC8917" i="17"/>
  <c r="AC8916" i="17"/>
  <c r="AC8915" i="17"/>
  <c r="AC8914" i="17"/>
  <c r="AC8913" i="17"/>
  <c r="AC8912" i="17"/>
  <c r="AC8911" i="17"/>
  <c r="AC8910" i="17"/>
  <c r="AC8909" i="17"/>
  <c r="AC8908" i="17"/>
  <c r="AC8907" i="17"/>
  <c r="AC8906" i="17"/>
  <c r="AC8905" i="17"/>
  <c r="AC8904" i="17"/>
  <c r="AC8903" i="17"/>
  <c r="AC8902" i="17"/>
  <c r="AC8901" i="17"/>
  <c r="AC8900" i="17"/>
  <c r="AC8899" i="17"/>
  <c r="AC8898" i="17"/>
  <c r="AC8897" i="17"/>
  <c r="AC8896" i="17"/>
  <c r="AC8895" i="17"/>
  <c r="AC8894" i="17"/>
  <c r="AC8893" i="17"/>
  <c r="AC8892" i="17"/>
  <c r="AC8891" i="17"/>
  <c r="AC8890" i="17"/>
  <c r="AC8889" i="17"/>
  <c r="AC8888" i="17"/>
  <c r="AC8887" i="17"/>
  <c r="AC8886" i="17"/>
  <c r="AC8885" i="17"/>
  <c r="AC8884" i="17"/>
  <c r="AC8883" i="17"/>
  <c r="AC8882" i="17"/>
  <c r="AC8881" i="17"/>
  <c r="AC8880" i="17"/>
  <c r="AC8879" i="17"/>
  <c r="AC8878" i="17"/>
  <c r="AC8877" i="17"/>
  <c r="AC8876" i="17"/>
  <c r="AC8875" i="17"/>
  <c r="AC8874" i="17"/>
  <c r="AC8873" i="17"/>
  <c r="AC8872" i="17"/>
  <c r="AC8871" i="17"/>
  <c r="AC8870" i="17"/>
  <c r="AC8869" i="17"/>
  <c r="AC8868" i="17"/>
  <c r="AC8867" i="17"/>
  <c r="AC8866" i="17"/>
  <c r="AC8865" i="17"/>
  <c r="AC8864" i="17"/>
  <c r="AC8863" i="17"/>
  <c r="AC8862" i="17"/>
  <c r="AC8861" i="17"/>
  <c r="AC8860" i="17"/>
  <c r="AC8859" i="17"/>
  <c r="AC8858" i="17"/>
  <c r="AC8857" i="17"/>
  <c r="AC8856" i="17"/>
  <c r="AC8855" i="17"/>
  <c r="AC8854" i="17"/>
  <c r="AC8853" i="17"/>
  <c r="AC8852" i="17"/>
  <c r="AC8851" i="17"/>
  <c r="AC8850" i="17"/>
  <c r="AC8849" i="17"/>
  <c r="AC8848" i="17"/>
  <c r="AC8847" i="17"/>
  <c r="AC8846" i="17"/>
  <c r="AC8845" i="17"/>
  <c r="AC8844" i="17"/>
  <c r="AC8843" i="17"/>
  <c r="AC8842" i="17"/>
  <c r="AC8841" i="17"/>
  <c r="AC8840" i="17"/>
  <c r="AC8839" i="17"/>
  <c r="AC8838" i="17"/>
  <c r="AC8837" i="17"/>
  <c r="AC8836" i="17"/>
  <c r="AC8835" i="17"/>
  <c r="AC8834" i="17"/>
  <c r="AC8833" i="17"/>
  <c r="AC8832" i="17"/>
  <c r="AC8831" i="17"/>
  <c r="AC8830" i="17"/>
  <c r="AC8829" i="17"/>
  <c r="AC8828" i="17"/>
  <c r="AC8827" i="17"/>
  <c r="AC8826" i="17"/>
  <c r="AC8825" i="17"/>
  <c r="AC8824" i="17"/>
  <c r="AC8823" i="17"/>
  <c r="AC8822" i="17"/>
  <c r="AC8821" i="17"/>
  <c r="AC8820" i="17"/>
  <c r="AC8819" i="17"/>
  <c r="AC8818" i="17"/>
  <c r="AC8817" i="17"/>
  <c r="AC8816" i="17"/>
  <c r="AC8815" i="17"/>
  <c r="AC8814" i="17"/>
  <c r="AC8813" i="17"/>
  <c r="AC8812" i="17"/>
  <c r="AC8811" i="17"/>
  <c r="AC8810" i="17"/>
  <c r="AC8809" i="17"/>
  <c r="AC8808" i="17"/>
  <c r="AC8807" i="17"/>
  <c r="AC8806" i="17"/>
  <c r="AC8805" i="17"/>
  <c r="AC8804" i="17"/>
  <c r="AC8803" i="17"/>
  <c r="AC8802" i="17"/>
  <c r="AC8801" i="17"/>
  <c r="AC8800" i="17"/>
  <c r="AC8799" i="17"/>
  <c r="AC8798" i="17"/>
  <c r="AC8797" i="17"/>
  <c r="AC8796" i="17"/>
  <c r="AC8795" i="17"/>
  <c r="AC8794" i="17"/>
  <c r="AC8793" i="17"/>
  <c r="AC8792" i="17"/>
  <c r="AC8791" i="17"/>
  <c r="AC8790" i="17"/>
  <c r="AC8789" i="17"/>
  <c r="AC8788" i="17"/>
  <c r="AC8787" i="17"/>
  <c r="AC8786" i="17"/>
  <c r="AC8785" i="17"/>
  <c r="AC8784" i="17"/>
  <c r="AC8783" i="17"/>
  <c r="AC8782" i="17"/>
  <c r="AC8781" i="17"/>
  <c r="AC8780" i="17"/>
  <c r="AC8779" i="17"/>
  <c r="AC8778" i="17"/>
  <c r="AC8777" i="17"/>
  <c r="AC8776" i="17"/>
  <c r="AC8775" i="17"/>
  <c r="AC8774" i="17"/>
  <c r="AC8773" i="17"/>
  <c r="AC8772" i="17"/>
  <c r="AC8771" i="17"/>
  <c r="AC8770" i="17"/>
  <c r="AC8769" i="17"/>
  <c r="AC8768" i="17"/>
  <c r="AC8767" i="17"/>
  <c r="AC8766" i="17"/>
  <c r="AC8765" i="17"/>
  <c r="AC8764" i="17"/>
  <c r="AC8763" i="17"/>
  <c r="AC8762" i="17"/>
  <c r="AC8761" i="17"/>
  <c r="AC8760" i="17"/>
  <c r="AC8759" i="17"/>
  <c r="AC8758" i="17"/>
  <c r="AC8757" i="17"/>
  <c r="AC8756" i="17"/>
  <c r="AC8755" i="17"/>
  <c r="AC8754" i="17"/>
  <c r="AC8753" i="17"/>
  <c r="AC8752" i="17"/>
  <c r="AC8751" i="17"/>
  <c r="AC8750" i="17"/>
  <c r="AC8749" i="17"/>
  <c r="AC8748" i="17"/>
  <c r="AC8747" i="17"/>
  <c r="AC8746" i="17"/>
  <c r="AC8745" i="17"/>
  <c r="AC8744" i="17"/>
  <c r="AC8743" i="17"/>
  <c r="AC8742" i="17"/>
  <c r="AC8741" i="17"/>
  <c r="AC8740" i="17"/>
  <c r="AC8739" i="17"/>
  <c r="AC8738" i="17"/>
  <c r="AC8737" i="17"/>
  <c r="AC8736" i="17"/>
  <c r="AC8735" i="17"/>
  <c r="AC8734" i="17"/>
  <c r="AC8733" i="17"/>
  <c r="AC8732" i="17"/>
  <c r="AC8731" i="17"/>
  <c r="AC8730" i="17"/>
  <c r="AC8729" i="17"/>
  <c r="AC8728" i="17"/>
  <c r="AC8727" i="17"/>
  <c r="AC8726" i="17"/>
  <c r="AC8725" i="17"/>
  <c r="AC8724" i="17"/>
  <c r="AC8723" i="17"/>
  <c r="AC8722" i="17"/>
  <c r="AC8721" i="17"/>
  <c r="AC8720" i="17"/>
  <c r="AC8719" i="17"/>
  <c r="AC8718" i="17"/>
  <c r="AC8717" i="17"/>
  <c r="AC8716" i="17"/>
  <c r="AC8715" i="17"/>
  <c r="AC8714" i="17"/>
  <c r="AC8713" i="17"/>
  <c r="AC8712" i="17"/>
  <c r="AC8711" i="17"/>
  <c r="AC8710" i="17"/>
  <c r="AC8709" i="17"/>
  <c r="AC8708" i="17"/>
  <c r="AC8707" i="17"/>
  <c r="AC8706" i="17"/>
  <c r="AC8705" i="17"/>
  <c r="AC8704" i="17"/>
  <c r="AC8703" i="17"/>
  <c r="AC8702" i="17"/>
  <c r="AC8701" i="17"/>
  <c r="AC8700" i="17"/>
  <c r="AC8699" i="17"/>
  <c r="AC8698" i="17"/>
  <c r="AC8697" i="17"/>
  <c r="AC8696" i="17"/>
  <c r="AC8695" i="17"/>
  <c r="AC8694" i="17"/>
  <c r="AC8693" i="17"/>
  <c r="AC8692" i="17"/>
  <c r="AC8691" i="17"/>
  <c r="AC8690" i="17"/>
  <c r="AC8689" i="17"/>
  <c r="AC8688" i="17"/>
  <c r="AC8687" i="17"/>
  <c r="AC8686" i="17"/>
  <c r="AC8685" i="17"/>
  <c r="AC8684" i="17"/>
  <c r="AC8683" i="17"/>
  <c r="AC8682" i="17"/>
  <c r="AC8681" i="17"/>
  <c r="AC8680" i="17"/>
  <c r="AC8679" i="17"/>
  <c r="AC8678" i="17"/>
  <c r="AC8677" i="17"/>
  <c r="AC8676" i="17"/>
  <c r="AC8675" i="17"/>
  <c r="AC8674" i="17"/>
  <c r="AC8673" i="17"/>
  <c r="AC8672" i="17"/>
  <c r="AC8671" i="17"/>
  <c r="AC8670" i="17"/>
  <c r="AC8669" i="17"/>
  <c r="AC8668" i="17"/>
  <c r="AC8667" i="17"/>
  <c r="AC8666" i="17"/>
  <c r="AC8665" i="17"/>
  <c r="AC8664" i="17"/>
  <c r="AC8663" i="17"/>
  <c r="AC8662" i="17"/>
  <c r="AC8661" i="17"/>
  <c r="AC8660" i="17"/>
  <c r="AC8659" i="17"/>
  <c r="AC8658" i="17"/>
  <c r="AC8657" i="17"/>
  <c r="AC8656" i="17"/>
  <c r="AC8655" i="17"/>
  <c r="AC8654" i="17"/>
  <c r="AC8653" i="17"/>
  <c r="AC8652" i="17"/>
  <c r="AC8651" i="17"/>
  <c r="AC8650" i="17"/>
  <c r="AC8649" i="17"/>
  <c r="AC8648" i="17"/>
  <c r="AC8647" i="17"/>
  <c r="AC8646" i="17"/>
  <c r="AC8645" i="17"/>
  <c r="AC8644" i="17"/>
  <c r="AC8643" i="17"/>
  <c r="AC8642" i="17"/>
  <c r="AC8641" i="17"/>
  <c r="AC8640" i="17"/>
  <c r="AC8639" i="17"/>
  <c r="AC8638" i="17"/>
  <c r="AC8637" i="17"/>
  <c r="AC8636" i="17"/>
  <c r="AC8635" i="17"/>
  <c r="AC8634" i="17"/>
  <c r="AC8633" i="17"/>
  <c r="AC8632" i="17"/>
  <c r="AC8631" i="17"/>
  <c r="AC8630" i="17"/>
  <c r="AC8629" i="17"/>
  <c r="AC8628" i="17"/>
  <c r="AC8627" i="17"/>
  <c r="AC8626" i="17"/>
  <c r="AC8625" i="17"/>
  <c r="AC8624" i="17"/>
  <c r="AC8623" i="17"/>
  <c r="AC8622" i="17"/>
  <c r="AC8621" i="17"/>
  <c r="AC8620" i="17"/>
  <c r="AC8619" i="17"/>
  <c r="AC8618" i="17"/>
  <c r="AC8617" i="17"/>
  <c r="AC8616" i="17"/>
  <c r="AC8615" i="17"/>
  <c r="AC8614" i="17"/>
  <c r="AC8613" i="17"/>
  <c r="AC8612" i="17"/>
  <c r="AC8611" i="17"/>
  <c r="AC8610" i="17"/>
  <c r="AC8609" i="17"/>
  <c r="AC8608" i="17"/>
  <c r="AC8607" i="17"/>
  <c r="AC8606" i="17"/>
  <c r="AC8605" i="17"/>
  <c r="AC8604" i="17"/>
  <c r="AC8603" i="17"/>
  <c r="AC8602" i="17"/>
  <c r="AC8601" i="17"/>
  <c r="AC8600" i="17"/>
  <c r="AC8599" i="17"/>
  <c r="AC8598" i="17"/>
  <c r="AC8597" i="17"/>
  <c r="AC8596" i="17"/>
  <c r="AC8595" i="17"/>
  <c r="AC8594" i="17"/>
  <c r="AC8593" i="17"/>
  <c r="AC8592" i="17"/>
  <c r="AC8591" i="17"/>
  <c r="AC8590" i="17"/>
  <c r="AC8589" i="17"/>
  <c r="AC8588" i="17"/>
  <c r="AC8587" i="17"/>
  <c r="AC8586" i="17"/>
  <c r="AC8585" i="17"/>
  <c r="AC8584" i="17"/>
  <c r="AC8583" i="17"/>
  <c r="AC8582" i="17"/>
  <c r="AC8581" i="17"/>
  <c r="AC8580" i="17"/>
  <c r="AC8579" i="17"/>
  <c r="AC8578" i="17"/>
  <c r="AC8577" i="17"/>
  <c r="AC8576" i="17"/>
  <c r="AC8575" i="17"/>
  <c r="AC8574" i="17"/>
  <c r="AC8573" i="17"/>
  <c r="AC8572" i="17"/>
  <c r="AC8571" i="17"/>
  <c r="AC8570" i="17"/>
  <c r="AC8569" i="17"/>
  <c r="AC8568" i="17"/>
  <c r="AC8567" i="17"/>
  <c r="AC8566" i="17"/>
  <c r="AC8565" i="17"/>
  <c r="AC8564" i="17"/>
  <c r="AC8563" i="17"/>
  <c r="AC8562" i="17"/>
  <c r="AC8561" i="17"/>
  <c r="AC8560" i="17"/>
  <c r="AC8559" i="17"/>
  <c r="AC8558" i="17"/>
  <c r="AC8557" i="17"/>
  <c r="AC8556" i="17"/>
  <c r="AC8555" i="17"/>
  <c r="AC8554" i="17"/>
  <c r="AC8553" i="17"/>
  <c r="AC8552" i="17"/>
  <c r="AC8551" i="17"/>
  <c r="AC8550" i="17"/>
  <c r="AC8549" i="17"/>
  <c r="AC8548" i="17"/>
  <c r="AC8547" i="17"/>
  <c r="AC8546" i="17"/>
  <c r="AC8545" i="17"/>
  <c r="AC8544" i="17"/>
  <c r="AC8543" i="17"/>
  <c r="AC8542" i="17"/>
  <c r="AC8541" i="17"/>
  <c r="AC8540" i="17"/>
  <c r="AC8539" i="17"/>
  <c r="AC8538" i="17"/>
  <c r="AC8537" i="17"/>
  <c r="AC8536" i="17"/>
  <c r="AC8535" i="17"/>
  <c r="AC8534" i="17"/>
  <c r="AC8533" i="17"/>
  <c r="AC8532" i="17"/>
  <c r="AC8531" i="17"/>
  <c r="AC8530" i="17"/>
  <c r="AC8529" i="17"/>
  <c r="AC8528" i="17"/>
  <c r="AC8527" i="17"/>
  <c r="AC8526" i="17"/>
  <c r="AC8525" i="17"/>
  <c r="AC8524" i="17"/>
  <c r="AC8523" i="17"/>
  <c r="AC8522" i="17"/>
  <c r="AC8521" i="17"/>
  <c r="AC8520" i="17"/>
  <c r="AC8519" i="17"/>
  <c r="AC8518" i="17"/>
  <c r="AC8517" i="17"/>
  <c r="AC8516" i="17"/>
  <c r="AC8515" i="17"/>
  <c r="AC8514" i="17"/>
  <c r="AC8513" i="17"/>
  <c r="AC8512" i="17"/>
  <c r="AC8511" i="17"/>
  <c r="AC8510" i="17"/>
  <c r="AC8509" i="17"/>
  <c r="AC8508" i="17"/>
  <c r="AC8507" i="17"/>
  <c r="AC8506" i="17"/>
  <c r="AC8505" i="17"/>
  <c r="AC8504" i="17"/>
  <c r="AC8503" i="17"/>
  <c r="AC8502" i="17"/>
  <c r="AC8501" i="17"/>
  <c r="AC8500" i="17"/>
  <c r="AC8499" i="17"/>
  <c r="AC8498" i="17"/>
  <c r="AC8497" i="17"/>
  <c r="AC8496" i="17"/>
  <c r="AC8495" i="17"/>
  <c r="AC8494" i="17"/>
  <c r="AC8493" i="17"/>
  <c r="AC8492" i="17"/>
  <c r="AC8491" i="17"/>
  <c r="AC8490" i="17"/>
  <c r="AC8489" i="17"/>
  <c r="AC8488" i="17"/>
  <c r="AC8487" i="17"/>
  <c r="AC8486" i="17"/>
  <c r="AC8485" i="17"/>
  <c r="AC8484" i="17"/>
  <c r="AC8483" i="17"/>
  <c r="AC8482" i="17"/>
  <c r="AC8481" i="17"/>
  <c r="AC8480" i="17"/>
  <c r="AC8479" i="17"/>
  <c r="AC8478" i="17"/>
  <c r="AC8477" i="17"/>
  <c r="AC8476" i="17"/>
  <c r="AC8475" i="17"/>
  <c r="AC8474" i="17"/>
  <c r="AC8473" i="17"/>
  <c r="AC8472" i="17"/>
  <c r="AC8471" i="17"/>
  <c r="AC8470" i="17"/>
  <c r="AC8469" i="17"/>
  <c r="AC8468" i="17"/>
  <c r="AC8467" i="17"/>
  <c r="AC8466" i="17"/>
  <c r="AC8465" i="17"/>
  <c r="AC8464" i="17"/>
  <c r="AC8463" i="17"/>
  <c r="AC8462" i="17"/>
  <c r="AC8461" i="17"/>
  <c r="AC8460" i="17"/>
  <c r="AC8459" i="17"/>
  <c r="AC8458" i="17"/>
  <c r="AC8457" i="17"/>
  <c r="AC8456" i="17"/>
  <c r="AC8455" i="17"/>
  <c r="AC8454" i="17"/>
  <c r="AC8453" i="17"/>
  <c r="AC8452" i="17"/>
  <c r="AC8451" i="17"/>
  <c r="AC8450" i="17"/>
  <c r="AC8449" i="17"/>
  <c r="AC8448" i="17"/>
  <c r="AC8447" i="17"/>
  <c r="AC8446" i="17"/>
  <c r="AC8445" i="17"/>
  <c r="AC8444" i="17"/>
  <c r="AC8443" i="17"/>
  <c r="AC8442" i="17"/>
  <c r="AC8441" i="17"/>
  <c r="AC8440" i="17"/>
  <c r="AC8439" i="17"/>
  <c r="AC8438" i="17"/>
  <c r="AC8437" i="17"/>
  <c r="AC8436" i="17"/>
  <c r="AC8435" i="17"/>
  <c r="AC8434" i="17"/>
  <c r="AC8433" i="17"/>
  <c r="AC8432" i="17"/>
  <c r="AC8431" i="17"/>
  <c r="AC8430" i="17"/>
  <c r="AC8429" i="17"/>
  <c r="AC8428" i="17"/>
  <c r="AC8427" i="17"/>
  <c r="AC8426" i="17"/>
  <c r="AC8425" i="17"/>
  <c r="AC8424" i="17"/>
  <c r="AC8423" i="17"/>
  <c r="AC8422" i="17"/>
  <c r="AC8421" i="17"/>
  <c r="AC8420" i="17"/>
  <c r="AC8419" i="17"/>
  <c r="AC8418" i="17"/>
  <c r="AC8417" i="17"/>
  <c r="AC8416" i="17"/>
  <c r="AC8415" i="17"/>
  <c r="AC8414" i="17"/>
  <c r="AC8413" i="17"/>
  <c r="AC8412" i="17"/>
  <c r="AC8411" i="17"/>
  <c r="AC8410" i="17"/>
  <c r="AC8409" i="17"/>
  <c r="AC8408" i="17"/>
  <c r="AC8407" i="17"/>
  <c r="AC8406" i="17"/>
  <c r="AC8405" i="17"/>
  <c r="AC8404" i="17"/>
  <c r="AC8403" i="17"/>
  <c r="AC8402" i="17"/>
  <c r="AC8401" i="17"/>
  <c r="AC8400" i="17"/>
  <c r="AC8399" i="17"/>
  <c r="AC8398" i="17"/>
  <c r="AC8397" i="17"/>
  <c r="AC8396" i="17"/>
  <c r="AC8395" i="17"/>
  <c r="AC8394" i="17"/>
  <c r="AC8393" i="17"/>
  <c r="AC8392" i="17"/>
  <c r="AC8391" i="17"/>
  <c r="AC8390" i="17"/>
  <c r="AC8389" i="17"/>
  <c r="AC8388" i="17"/>
  <c r="AC8387" i="17"/>
  <c r="AC8386" i="17"/>
  <c r="AC8385" i="17"/>
  <c r="AC8384" i="17"/>
  <c r="AC8383" i="17"/>
  <c r="AC8382" i="17"/>
  <c r="AC8381" i="17"/>
  <c r="AC8380" i="17"/>
  <c r="AC8379" i="17"/>
  <c r="AC8378" i="17"/>
  <c r="AC8377" i="17"/>
  <c r="AC8376" i="17"/>
  <c r="AC8375" i="17"/>
  <c r="AC8374" i="17"/>
  <c r="AC8373" i="17"/>
  <c r="AC8372" i="17"/>
  <c r="AC8371" i="17"/>
  <c r="AC8370" i="17"/>
  <c r="AC8369" i="17"/>
  <c r="AC8368" i="17"/>
  <c r="AC8367" i="17"/>
  <c r="AC8366" i="17"/>
  <c r="AC8365" i="17"/>
  <c r="AC8364" i="17"/>
  <c r="AC8363" i="17"/>
  <c r="AC8362" i="17"/>
  <c r="AC8361" i="17"/>
  <c r="AC8360" i="17"/>
  <c r="AC8359" i="17"/>
  <c r="AC8358" i="17"/>
  <c r="AC8357" i="17"/>
  <c r="AC8356" i="17"/>
  <c r="AC8355" i="17"/>
  <c r="AC8354" i="17"/>
  <c r="AC8353" i="17"/>
  <c r="AC8352" i="17"/>
  <c r="AC8351" i="17"/>
  <c r="AC8350" i="17"/>
  <c r="AC8349" i="17"/>
  <c r="AC8348" i="17"/>
  <c r="AC8347" i="17"/>
  <c r="AC8346" i="17"/>
  <c r="AC8345" i="17"/>
  <c r="AC8344" i="17"/>
  <c r="AC8343" i="17"/>
  <c r="AC8342" i="17"/>
  <c r="AC8341" i="17"/>
  <c r="AC8340" i="17"/>
  <c r="AC8339" i="17"/>
  <c r="AC8338" i="17"/>
  <c r="AC8337" i="17"/>
  <c r="AC8336" i="17"/>
  <c r="AC8335" i="17"/>
  <c r="AC8334" i="17"/>
  <c r="AC8333" i="17"/>
  <c r="AC8332" i="17"/>
  <c r="AC8331" i="17"/>
  <c r="AC8330" i="17"/>
  <c r="AC8329" i="17"/>
  <c r="AC8328" i="17"/>
  <c r="AC8327" i="17"/>
  <c r="AC8326" i="17"/>
  <c r="AC8325" i="17"/>
  <c r="AC8324" i="17"/>
  <c r="AC8323" i="17"/>
  <c r="AC8322" i="17"/>
  <c r="AC8321" i="17"/>
  <c r="AC8320" i="17"/>
  <c r="AC8319" i="17"/>
  <c r="AC8318" i="17"/>
  <c r="AC8317" i="17"/>
  <c r="AC8316" i="17"/>
  <c r="AC8315" i="17"/>
  <c r="AC8314" i="17"/>
  <c r="AC8313" i="17"/>
  <c r="AC8312" i="17"/>
  <c r="AC8311" i="17"/>
  <c r="AC8310" i="17"/>
  <c r="AC8309" i="17"/>
  <c r="AC8308" i="17"/>
  <c r="AC8307" i="17"/>
  <c r="AC8306" i="17"/>
  <c r="AC8305" i="17"/>
  <c r="AC8304" i="17"/>
  <c r="AC8303" i="17"/>
  <c r="AC8302" i="17"/>
  <c r="AC8301" i="17"/>
  <c r="AC8300" i="17"/>
  <c r="AC8299" i="17"/>
  <c r="AC8298" i="17"/>
  <c r="AC8297" i="17"/>
  <c r="AC8296" i="17"/>
  <c r="AC8295" i="17"/>
  <c r="AC8294" i="17"/>
  <c r="AC8293" i="17"/>
  <c r="AC8292" i="17"/>
  <c r="AC8291" i="17"/>
  <c r="AC8290" i="17"/>
  <c r="AC8289" i="17"/>
  <c r="AC8288" i="17"/>
  <c r="AC8287" i="17"/>
  <c r="AC8286" i="17"/>
  <c r="AC8285" i="17"/>
  <c r="AC8284" i="17"/>
  <c r="AC8283" i="17"/>
  <c r="AC8282" i="17"/>
  <c r="AC8281" i="17"/>
  <c r="AC8280" i="17"/>
  <c r="AC8279" i="17"/>
  <c r="AC8278" i="17"/>
  <c r="AC8277" i="17"/>
  <c r="AC8276" i="17"/>
  <c r="AC8275" i="17"/>
  <c r="AC8274" i="17"/>
  <c r="AC8273" i="17"/>
  <c r="AC8272" i="17"/>
  <c r="AC8271" i="17"/>
  <c r="AC8270" i="17"/>
  <c r="AC8269" i="17"/>
  <c r="AC8268" i="17"/>
  <c r="AC8267" i="17"/>
  <c r="AC8266" i="17"/>
  <c r="AC8265" i="17"/>
  <c r="AC8264" i="17"/>
  <c r="AC8263" i="17"/>
  <c r="AC8262" i="17"/>
  <c r="AC8261" i="17"/>
  <c r="AC8260" i="17"/>
  <c r="AC8259" i="17"/>
  <c r="AC8258" i="17"/>
  <c r="AC8257" i="17"/>
  <c r="AC8256" i="17"/>
  <c r="AC8255" i="17"/>
  <c r="AC8254" i="17"/>
  <c r="AC8253" i="17"/>
  <c r="AC8252" i="17"/>
  <c r="AC8251" i="17"/>
  <c r="AC8250" i="17"/>
  <c r="AC8249" i="17"/>
  <c r="AC8248" i="17"/>
  <c r="AC8247" i="17"/>
  <c r="AC8246" i="17"/>
  <c r="AC8245" i="17"/>
  <c r="AC8244" i="17"/>
  <c r="AC8243" i="17"/>
  <c r="AC8242" i="17"/>
  <c r="AC8241" i="17"/>
  <c r="AC8240" i="17"/>
  <c r="AC8239" i="17"/>
  <c r="AC8238" i="17"/>
  <c r="AC8237" i="17"/>
  <c r="AC8236" i="17"/>
  <c r="AC8235" i="17"/>
  <c r="AC8234" i="17"/>
  <c r="AC8233" i="17"/>
  <c r="AC8232" i="17"/>
  <c r="AC8231" i="17"/>
  <c r="AC8230" i="17"/>
  <c r="AC8229" i="17"/>
  <c r="AC8228" i="17"/>
  <c r="AC8227" i="17"/>
  <c r="AC8226" i="17"/>
  <c r="AC8225" i="17"/>
  <c r="AC8224" i="17"/>
  <c r="AC8223" i="17"/>
  <c r="AC8222" i="17"/>
  <c r="AC8221" i="17"/>
  <c r="AC8220" i="17"/>
  <c r="AC8219" i="17"/>
  <c r="AC8218" i="17"/>
  <c r="AC8217" i="17"/>
  <c r="AC8216" i="17"/>
  <c r="AC8215" i="17"/>
  <c r="AC8214" i="17"/>
  <c r="AC8213" i="17"/>
  <c r="AC8212" i="17"/>
  <c r="AC8211" i="17"/>
  <c r="AC8210" i="17"/>
  <c r="AC8209" i="17"/>
  <c r="AC8208" i="17"/>
  <c r="AC8207" i="17"/>
  <c r="AC8206" i="17"/>
  <c r="AC8205" i="17"/>
  <c r="AC8204" i="17"/>
  <c r="AC8203" i="17"/>
  <c r="AC8202" i="17"/>
  <c r="AC8201" i="17"/>
  <c r="AC8200" i="17"/>
  <c r="AC8199" i="17"/>
  <c r="AC8198" i="17"/>
  <c r="AC8197" i="17"/>
  <c r="AC8196" i="17"/>
  <c r="AC8195" i="17"/>
  <c r="AC8194" i="17"/>
  <c r="AC8193" i="17"/>
  <c r="AC8192" i="17"/>
  <c r="AC8191" i="17"/>
  <c r="AC8190" i="17"/>
  <c r="AC8189" i="17"/>
  <c r="AC8188" i="17"/>
  <c r="AC8187" i="17"/>
  <c r="AC8186" i="17"/>
  <c r="AC8185" i="17"/>
  <c r="AC8184" i="17"/>
  <c r="AC8183" i="17"/>
  <c r="AC8182" i="17"/>
  <c r="AC8181" i="17"/>
  <c r="AC8180" i="17"/>
  <c r="AC8179" i="17"/>
  <c r="AC8178" i="17"/>
  <c r="AC8177" i="17"/>
  <c r="AC8176" i="17"/>
  <c r="AC8175" i="17"/>
  <c r="AC8174" i="17"/>
  <c r="AC8173" i="17"/>
  <c r="AC8172" i="17"/>
  <c r="AC8171" i="17"/>
  <c r="AC8170" i="17"/>
  <c r="AC8169" i="17"/>
  <c r="AC8168" i="17"/>
  <c r="AC8167" i="17"/>
  <c r="AC8166" i="17"/>
  <c r="AC8165" i="17"/>
  <c r="AC8164" i="17"/>
  <c r="AC8163" i="17"/>
  <c r="AC8162" i="17"/>
  <c r="AC8161" i="17"/>
  <c r="AC8160" i="17"/>
  <c r="AC8159" i="17"/>
  <c r="AC8158" i="17"/>
  <c r="AC8157" i="17"/>
  <c r="AC8156" i="17"/>
  <c r="AC8155" i="17"/>
  <c r="AC8154" i="17"/>
  <c r="AC8153" i="17"/>
  <c r="AC8152" i="17"/>
  <c r="AC8151" i="17"/>
  <c r="AC8150" i="17"/>
  <c r="AC8149" i="17"/>
  <c r="AC8148" i="17"/>
  <c r="AC8147" i="17"/>
  <c r="AC8146" i="17"/>
  <c r="AC8145" i="17"/>
  <c r="AC8144" i="17"/>
  <c r="AC8143" i="17"/>
  <c r="AC8142" i="17"/>
  <c r="AC8141" i="17"/>
  <c r="AC8140" i="17"/>
  <c r="AC8139" i="17"/>
  <c r="AC8138" i="17"/>
  <c r="AC8137" i="17"/>
  <c r="AC8136" i="17"/>
  <c r="AC8135" i="17"/>
  <c r="AC8134" i="17"/>
  <c r="AC8133" i="17"/>
  <c r="AC8132" i="17"/>
  <c r="AC8131" i="17"/>
  <c r="AC8130" i="17"/>
  <c r="AC8129" i="17"/>
  <c r="AC8128" i="17"/>
  <c r="AC8127" i="17"/>
  <c r="AC8126" i="17"/>
  <c r="AC8125" i="17"/>
  <c r="AC8124" i="17"/>
  <c r="AC8123" i="17"/>
  <c r="AC8122" i="17"/>
  <c r="AC8121" i="17"/>
  <c r="AC8120" i="17"/>
  <c r="AC8119" i="17"/>
  <c r="AC8118" i="17"/>
  <c r="AC8117" i="17"/>
  <c r="AC8116" i="17"/>
  <c r="AC8115" i="17"/>
  <c r="AC8114" i="17"/>
  <c r="AC8113" i="17"/>
  <c r="AC8112" i="17"/>
  <c r="AC8111" i="17"/>
  <c r="AC8110" i="17"/>
  <c r="AC8109" i="17"/>
  <c r="AC8108" i="17"/>
  <c r="AC8107" i="17"/>
  <c r="AC8106" i="17"/>
  <c r="AC8105" i="17"/>
  <c r="AC8104" i="17"/>
  <c r="AC8103" i="17"/>
  <c r="AC8102" i="17"/>
  <c r="AC8101" i="17"/>
  <c r="AC8100" i="17"/>
  <c r="AC8099" i="17"/>
  <c r="AC8098" i="17"/>
  <c r="AC8097" i="17"/>
  <c r="AC8096" i="17"/>
  <c r="AC8095" i="17"/>
  <c r="AC8094" i="17"/>
  <c r="AC8093" i="17"/>
  <c r="AC8092" i="17"/>
  <c r="AC8091" i="17"/>
  <c r="AC8090" i="17"/>
  <c r="AC8089" i="17"/>
  <c r="AC8088" i="17"/>
  <c r="AC8087" i="17"/>
  <c r="AC8086" i="17"/>
  <c r="AC8085" i="17"/>
  <c r="AC8084" i="17"/>
  <c r="AC8083" i="17"/>
  <c r="AC8082" i="17"/>
  <c r="AC8081" i="17"/>
  <c r="AC8080" i="17"/>
  <c r="AC8079" i="17"/>
  <c r="AC8078" i="17"/>
  <c r="AC8077" i="17"/>
  <c r="AC8076" i="17"/>
  <c r="AC8075" i="17"/>
  <c r="AC8074" i="17"/>
  <c r="AC8073" i="17"/>
  <c r="AC8072" i="17"/>
  <c r="AC8071" i="17"/>
  <c r="AC8070" i="17"/>
  <c r="AC8069" i="17"/>
  <c r="AC8068" i="17"/>
  <c r="AC8067" i="17"/>
  <c r="AC8066" i="17"/>
  <c r="AC8065" i="17"/>
  <c r="AC8064" i="17"/>
  <c r="AC8063" i="17"/>
  <c r="AC8062" i="17"/>
  <c r="AC8061" i="17"/>
  <c r="AC8060" i="17"/>
  <c r="AC8059" i="17"/>
  <c r="AC8058" i="17"/>
  <c r="AC8057" i="17"/>
  <c r="AC8056" i="17"/>
  <c r="AC8055" i="17"/>
  <c r="AC8054" i="17"/>
  <c r="AC8053" i="17"/>
  <c r="AC8052" i="17"/>
  <c r="AC8051" i="17"/>
  <c r="AC8050" i="17"/>
  <c r="AC8049" i="17"/>
  <c r="AC8048" i="17"/>
  <c r="AC8047" i="17"/>
  <c r="AC8046" i="17"/>
  <c r="AC8045" i="17"/>
  <c r="AC8044" i="17"/>
  <c r="AC8043" i="17"/>
  <c r="AC8042" i="17"/>
  <c r="AC8041" i="17"/>
  <c r="AC8040" i="17"/>
  <c r="AC8039" i="17"/>
  <c r="AC8038" i="17"/>
  <c r="AC8037" i="17"/>
  <c r="AC8036" i="17"/>
  <c r="AC8035" i="17"/>
  <c r="AC8034" i="17"/>
  <c r="AC8033" i="17"/>
  <c r="AC8032" i="17"/>
  <c r="AC8031" i="17"/>
  <c r="AC8030" i="17"/>
  <c r="AC8029" i="17"/>
  <c r="AC8028" i="17"/>
  <c r="AC8027" i="17"/>
  <c r="AC8026" i="17"/>
  <c r="AC8025" i="17"/>
  <c r="AC8024" i="17"/>
  <c r="AC8023" i="17"/>
  <c r="AC8022" i="17"/>
  <c r="AC8021" i="17"/>
  <c r="AC8020" i="17"/>
  <c r="AC8019" i="17"/>
  <c r="AC8018" i="17"/>
  <c r="AC8017" i="17"/>
  <c r="AC8016" i="17"/>
  <c r="AC8015" i="17"/>
  <c r="AC8014" i="17"/>
  <c r="AC8013" i="17"/>
  <c r="AC8012" i="17"/>
  <c r="AC8011" i="17"/>
  <c r="AC8010" i="17"/>
  <c r="AC8009" i="17"/>
  <c r="AC8008" i="17"/>
  <c r="AC8007" i="17"/>
  <c r="AC8006" i="17"/>
  <c r="AC8005" i="17"/>
  <c r="AC8004" i="17"/>
  <c r="AC8003" i="17"/>
  <c r="AC8002" i="17"/>
  <c r="AC8001" i="17"/>
  <c r="AC8000" i="17"/>
  <c r="AC7999" i="17"/>
  <c r="AC7998" i="17"/>
  <c r="AC7997" i="17"/>
  <c r="AC7996" i="17"/>
  <c r="AC7995" i="17"/>
  <c r="AC7994" i="17"/>
  <c r="AC7993" i="17"/>
  <c r="AC7992" i="17"/>
  <c r="AC7991" i="17"/>
  <c r="AC7990" i="17"/>
  <c r="AC7989" i="17"/>
  <c r="AC7988" i="17"/>
  <c r="AC7987" i="17"/>
  <c r="AC7986" i="17"/>
  <c r="AC7985" i="17"/>
  <c r="AC7984" i="17"/>
  <c r="AC7983" i="17"/>
  <c r="AC7982" i="17"/>
  <c r="AC7981" i="17"/>
  <c r="AC7980" i="17"/>
  <c r="AC7979" i="17"/>
  <c r="AC7978" i="17"/>
  <c r="AC7977" i="17"/>
  <c r="AC7976" i="17"/>
  <c r="AC7975" i="17"/>
  <c r="AC7974" i="17"/>
  <c r="AC7973" i="17"/>
  <c r="AC7972" i="17"/>
  <c r="AC7971" i="17"/>
  <c r="AC7970" i="17"/>
  <c r="AC7969" i="17"/>
  <c r="AC7968" i="17"/>
  <c r="AC7967" i="17"/>
  <c r="AC7966" i="17"/>
  <c r="AC7965" i="17"/>
  <c r="AC7964" i="17"/>
  <c r="AC7963" i="17"/>
  <c r="AC7962" i="17"/>
  <c r="AC7961" i="17"/>
  <c r="AC7960" i="17"/>
  <c r="AC7959" i="17"/>
  <c r="AC7958" i="17"/>
  <c r="AC7957" i="17"/>
  <c r="AC7956" i="17"/>
  <c r="AC7955" i="17"/>
  <c r="AC7954" i="17"/>
  <c r="AC7953" i="17"/>
  <c r="AC7952" i="17"/>
  <c r="AC7951" i="17"/>
  <c r="AC7950" i="17"/>
  <c r="AC7949" i="17"/>
  <c r="AC7948" i="17"/>
  <c r="AC7947" i="17"/>
  <c r="AC7946" i="17"/>
  <c r="AC7945" i="17"/>
  <c r="AC7944" i="17"/>
  <c r="AC7943" i="17"/>
  <c r="AC7942" i="17"/>
  <c r="AC7941" i="17"/>
  <c r="AC7940" i="17"/>
  <c r="AC7939" i="17"/>
  <c r="AC7938" i="17"/>
  <c r="AC7937" i="17"/>
  <c r="AC7936" i="17"/>
  <c r="AC7935" i="17"/>
  <c r="AC7934" i="17"/>
  <c r="AC7933" i="17"/>
  <c r="AC7932" i="17"/>
  <c r="AC7931" i="17"/>
  <c r="AC7930" i="17"/>
  <c r="AC7929" i="17"/>
  <c r="AC7928" i="17"/>
  <c r="AC7927" i="17"/>
  <c r="AC7926" i="17"/>
  <c r="AC7925" i="17"/>
  <c r="AC7924" i="17"/>
  <c r="AC7923" i="17"/>
  <c r="AC7922" i="17"/>
  <c r="AC7921" i="17"/>
  <c r="AC7920" i="17"/>
  <c r="AC7919" i="17"/>
  <c r="AC7918" i="17"/>
  <c r="AC7917" i="17"/>
  <c r="AC7916" i="17"/>
  <c r="AC7915" i="17"/>
  <c r="AC7914" i="17"/>
  <c r="AC7913" i="17"/>
  <c r="AC7912" i="17"/>
  <c r="AC7911" i="17"/>
  <c r="AC7910" i="17"/>
  <c r="AC7909" i="17"/>
  <c r="AC7908" i="17"/>
  <c r="AC7907" i="17"/>
  <c r="AC7906" i="17"/>
  <c r="AC7905" i="17"/>
  <c r="AC7904" i="17"/>
  <c r="AC7903" i="17"/>
  <c r="AC7902" i="17"/>
  <c r="AC7901" i="17"/>
  <c r="AC7900" i="17"/>
  <c r="AC7899" i="17"/>
  <c r="AC7898" i="17"/>
  <c r="AC7897" i="17"/>
  <c r="AC7896" i="17"/>
  <c r="AC7895" i="17"/>
  <c r="AC7894" i="17"/>
  <c r="AC7893" i="17"/>
  <c r="AC7892" i="17"/>
  <c r="AC7891" i="17"/>
  <c r="AC7890" i="17"/>
  <c r="AC7889" i="17"/>
  <c r="AC7888" i="17"/>
  <c r="AC7887" i="17"/>
  <c r="AC7886" i="17"/>
  <c r="AC7885" i="17"/>
  <c r="AC7884" i="17"/>
  <c r="AC7883" i="17"/>
  <c r="AC7882" i="17"/>
  <c r="AC7881" i="17"/>
  <c r="AC7880" i="17"/>
  <c r="AC7879" i="17"/>
  <c r="AC7878" i="17"/>
  <c r="AC7877" i="17"/>
  <c r="AC7876" i="17"/>
  <c r="AC7875" i="17"/>
  <c r="AC7874" i="17"/>
  <c r="AC7873" i="17"/>
  <c r="AC7872" i="17"/>
  <c r="AC7871" i="17"/>
  <c r="AC7870" i="17"/>
  <c r="AC7869" i="17"/>
  <c r="AC7868" i="17"/>
  <c r="AC7867" i="17"/>
  <c r="AC7866" i="17"/>
  <c r="AC7865" i="17"/>
  <c r="AC7864" i="17"/>
  <c r="AC7863" i="17"/>
  <c r="AC7862" i="17"/>
  <c r="AC7861" i="17"/>
  <c r="AC7860" i="17"/>
  <c r="AC7859" i="17"/>
  <c r="AC7858" i="17"/>
  <c r="AC7857" i="17"/>
  <c r="AC7856" i="17"/>
  <c r="AC7855" i="17"/>
  <c r="AC7854" i="17"/>
  <c r="AC7853" i="17"/>
  <c r="AC7852" i="17"/>
  <c r="AC7851" i="17"/>
  <c r="AC7850" i="17"/>
  <c r="AC7849" i="17"/>
  <c r="AC7848" i="17"/>
  <c r="AC7847" i="17"/>
  <c r="AC7846" i="17"/>
  <c r="AC7845" i="17"/>
  <c r="AC7844" i="17"/>
  <c r="AC7843" i="17"/>
  <c r="AC7842" i="17"/>
  <c r="AC7841" i="17"/>
  <c r="AC7840" i="17"/>
  <c r="AC7839" i="17"/>
  <c r="AC7838" i="17"/>
  <c r="AC7837" i="17"/>
  <c r="AC7836" i="17"/>
  <c r="AC7835" i="17"/>
  <c r="AC7834" i="17"/>
  <c r="AC7833" i="17"/>
  <c r="AC7832" i="17"/>
  <c r="AC7831" i="17"/>
  <c r="AC7830" i="17"/>
  <c r="AC7829" i="17"/>
  <c r="AC7828" i="17"/>
  <c r="AC7827" i="17"/>
  <c r="AC7826" i="17"/>
  <c r="AC7825" i="17"/>
  <c r="AC7824" i="17"/>
  <c r="AC7823" i="17"/>
  <c r="AC7822" i="17"/>
  <c r="AC7821" i="17"/>
  <c r="AC7820" i="17"/>
  <c r="AC7819" i="17"/>
  <c r="AC7818" i="17"/>
  <c r="AC7817" i="17"/>
  <c r="AC7816" i="17"/>
  <c r="AC7815" i="17"/>
  <c r="AC7814" i="17"/>
  <c r="AC7813" i="17"/>
  <c r="AC7812" i="17"/>
  <c r="AC7811" i="17"/>
  <c r="AC7810" i="17"/>
  <c r="AC7809" i="17"/>
  <c r="AC7808" i="17"/>
  <c r="AC7807" i="17"/>
  <c r="AC7806" i="17"/>
  <c r="AC7805" i="17"/>
  <c r="AC7804" i="17"/>
  <c r="AC7803" i="17"/>
  <c r="AC7802" i="17"/>
  <c r="AC7801" i="17"/>
  <c r="AC7800" i="17"/>
  <c r="AC7799" i="17"/>
  <c r="AC7798" i="17"/>
  <c r="AC7797" i="17"/>
  <c r="AC7796" i="17"/>
  <c r="AC7795" i="17"/>
  <c r="AC7794" i="17"/>
  <c r="AC7793" i="17"/>
  <c r="AC7792" i="17"/>
  <c r="AC7791" i="17"/>
  <c r="AC7790" i="17"/>
  <c r="AC7789" i="17"/>
  <c r="AC7788" i="17"/>
  <c r="AC7787" i="17"/>
  <c r="AC7786" i="17"/>
  <c r="AC7785" i="17"/>
  <c r="AC7784" i="17"/>
  <c r="AC7783" i="17"/>
  <c r="AC7782" i="17"/>
  <c r="AC7781" i="17"/>
  <c r="AC7780" i="17"/>
  <c r="AC7779" i="17"/>
  <c r="AC7778" i="17"/>
  <c r="AC7777" i="17"/>
  <c r="AC7776" i="17"/>
  <c r="AC7775" i="17"/>
  <c r="AC7774" i="17"/>
  <c r="AC7773" i="17"/>
  <c r="AC7772" i="17"/>
  <c r="AC7771" i="17"/>
  <c r="AC7770" i="17"/>
  <c r="AC7769" i="17"/>
  <c r="AC7768" i="17"/>
  <c r="AC7767" i="17"/>
  <c r="AC7766" i="17"/>
  <c r="AC7765" i="17"/>
  <c r="AC7764" i="17"/>
  <c r="AC7763" i="17"/>
  <c r="AC7762" i="17"/>
  <c r="AC7761" i="17"/>
  <c r="AC7760" i="17"/>
  <c r="AC7759" i="17"/>
  <c r="AC7758" i="17"/>
  <c r="AC7757" i="17"/>
  <c r="AC7756" i="17"/>
  <c r="AC7755" i="17"/>
  <c r="AC7754" i="17"/>
  <c r="AC7753" i="17"/>
  <c r="AC7752" i="17"/>
  <c r="AC7751" i="17"/>
  <c r="AC7750" i="17"/>
  <c r="AC7749" i="17"/>
  <c r="AC7748" i="17"/>
  <c r="AC7747" i="17"/>
  <c r="AC7746" i="17"/>
  <c r="AC7745" i="17"/>
  <c r="AC7744" i="17"/>
  <c r="AC7743" i="17"/>
  <c r="AC7742" i="17"/>
  <c r="AC7741" i="17"/>
  <c r="AC7740" i="17"/>
  <c r="AC7739" i="17"/>
  <c r="AC7738" i="17"/>
  <c r="AC7737" i="17"/>
  <c r="AC7736" i="17"/>
  <c r="AC7735" i="17"/>
  <c r="AC7734" i="17"/>
  <c r="AC7733" i="17"/>
  <c r="AC7732" i="17"/>
  <c r="AC7731" i="17"/>
  <c r="AC7730" i="17"/>
  <c r="AC7729" i="17"/>
  <c r="AC7728" i="17"/>
  <c r="AC7727" i="17"/>
  <c r="AC7726" i="17"/>
  <c r="AC7725" i="17"/>
  <c r="AC7724" i="17"/>
  <c r="AC7723" i="17"/>
  <c r="AC7722" i="17"/>
  <c r="AC7721" i="17"/>
  <c r="AC7720" i="17"/>
  <c r="AC7719" i="17"/>
  <c r="AC7718" i="17"/>
  <c r="AC7717" i="17"/>
  <c r="AC7716" i="17"/>
  <c r="AC7715" i="17"/>
  <c r="AC7714" i="17"/>
  <c r="AC7713" i="17"/>
  <c r="AC7712" i="17"/>
  <c r="AC7711" i="17"/>
  <c r="AC7710" i="17"/>
  <c r="AC7709" i="17"/>
  <c r="AC7708" i="17"/>
  <c r="AC7707" i="17"/>
  <c r="AC7706" i="17"/>
  <c r="AC7705" i="17"/>
  <c r="AC7704" i="17"/>
  <c r="AC7703" i="17"/>
  <c r="AC7702" i="17"/>
  <c r="AC7701" i="17"/>
  <c r="AC7700" i="17"/>
  <c r="AC7699" i="17"/>
  <c r="AC7698" i="17"/>
  <c r="AC7697" i="17"/>
  <c r="AC7696" i="17"/>
  <c r="AC7695" i="17"/>
  <c r="AC7694" i="17"/>
  <c r="AC7693" i="17"/>
  <c r="AC7692" i="17"/>
  <c r="AC7691" i="17"/>
  <c r="AC7690" i="17"/>
  <c r="AC7689" i="17"/>
  <c r="AC7688" i="17"/>
  <c r="AC7687" i="17"/>
  <c r="AC7686" i="17"/>
  <c r="AC7685" i="17"/>
  <c r="AC7684" i="17"/>
  <c r="AC7683" i="17"/>
  <c r="AC7682" i="17"/>
  <c r="AC7681" i="17"/>
  <c r="AC7680" i="17"/>
  <c r="AC7679" i="17"/>
  <c r="AC7678" i="17"/>
  <c r="AC7677" i="17"/>
  <c r="AC7676" i="17"/>
  <c r="AC7675" i="17"/>
  <c r="AC7674" i="17"/>
  <c r="AC7673" i="17"/>
  <c r="AC7672" i="17"/>
  <c r="AC7671" i="17"/>
  <c r="AC7670" i="17"/>
  <c r="AC7669" i="17"/>
  <c r="AC7668" i="17"/>
  <c r="AC7667" i="17"/>
  <c r="AC7666" i="17"/>
  <c r="AC7665" i="17"/>
  <c r="AC7664" i="17"/>
  <c r="AC7663" i="17"/>
  <c r="AC7662" i="17"/>
  <c r="AC7661" i="17"/>
  <c r="AC7660" i="17"/>
  <c r="AC7659" i="17"/>
  <c r="AC7658" i="17"/>
  <c r="AC7657" i="17"/>
  <c r="AC7656" i="17"/>
  <c r="AC7655" i="17"/>
  <c r="AC7654" i="17"/>
  <c r="AC7653" i="17"/>
  <c r="AC7652" i="17"/>
  <c r="AC7651" i="17"/>
  <c r="AC7650" i="17"/>
  <c r="AC7649" i="17"/>
  <c r="AC7648" i="17"/>
  <c r="AC7647" i="17"/>
  <c r="AC7646" i="17"/>
  <c r="AC7645" i="17"/>
  <c r="AC7644" i="17"/>
  <c r="AC7643" i="17"/>
  <c r="AC7642" i="17"/>
  <c r="AC7641" i="17"/>
  <c r="AC7640" i="17"/>
  <c r="AC7639" i="17"/>
  <c r="AC7638" i="17"/>
  <c r="AC7637" i="17"/>
  <c r="AC7636" i="17"/>
  <c r="AC7635" i="17"/>
  <c r="AC7634" i="17"/>
  <c r="AC7633" i="17"/>
  <c r="AC7632" i="17"/>
  <c r="AC7631" i="17"/>
  <c r="AC7630" i="17"/>
  <c r="AC7629" i="17"/>
  <c r="AC7628" i="17"/>
  <c r="AC7627" i="17"/>
  <c r="AC7626" i="17"/>
  <c r="AC7625" i="17"/>
  <c r="AC7624" i="17"/>
  <c r="AC7623" i="17"/>
  <c r="AC7622" i="17"/>
  <c r="AC7621" i="17"/>
  <c r="AC7620" i="17"/>
  <c r="AC7619" i="17"/>
  <c r="AC7618" i="17"/>
  <c r="AC7617" i="17"/>
  <c r="AC7616" i="17"/>
  <c r="AC7615" i="17"/>
  <c r="AC7614" i="17"/>
  <c r="AC7613" i="17"/>
  <c r="AC7612" i="17"/>
  <c r="AC7611" i="17"/>
  <c r="AC7610" i="17"/>
  <c r="AC7609" i="17"/>
  <c r="AC7608" i="17"/>
  <c r="AC7607" i="17"/>
  <c r="AC7606" i="17"/>
  <c r="AC7605" i="17"/>
  <c r="AC7604" i="17"/>
  <c r="AC7603" i="17"/>
  <c r="AC7602" i="17"/>
  <c r="AC7601" i="17"/>
  <c r="AC7600" i="17"/>
  <c r="AC7599" i="17"/>
  <c r="AC7598" i="17"/>
  <c r="AC7597" i="17"/>
  <c r="AC7596" i="17"/>
  <c r="AC7595" i="17"/>
  <c r="AC7594" i="17"/>
  <c r="AC7593" i="17"/>
  <c r="AC7592" i="17"/>
  <c r="AC7591" i="17"/>
  <c r="AC7590" i="17"/>
  <c r="AC7589" i="17"/>
  <c r="AC7588" i="17"/>
  <c r="AC7587" i="17"/>
  <c r="AC7586" i="17"/>
  <c r="AC7585" i="17"/>
  <c r="AC7584" i="17"/>
  <c r="AC7583" i="17"/>
  <c r="AC7582" i="17"/>
  <c r="AC7581" i="17"/>
  <c r="AC7580" i="17"/>
  <c r="AC7579" i="17"/>
  <c r="AC7578" i="17"/>
  <c r="AC7577" i="17"/>
  <c r="AC7576" i="17"/>
  <c r="AC7575" i="17"/>
  <c r="AC7574" i="17"/>
  <c r="AC7573" i="17"/>
  <c r="AC7572" i="17"/>
  <c r="AC7571" i="17"/>
  <c r="AC7570" i="17"/>
  <c r="AC7569" i="17"/>
  <c r="AC7568" i="17"/>
  <c r="AC7567" i="17"/>
  <c r="AC7566" i="17"/>
  <c r="AC7565" i="17"/>
  <c r="AC7564" i="17"/>
  <c r="AC7563" i="17"/>
  <c r="AC7562" i="17"/>
  <c r="AC7561" i="17"/>
  <c r="AC7560" i="17"/>
  <c r="AC7559" i="17"/>
  <c r="AC7558" i="17"/>
  <c r="AC7557" i="17"/>
  <c r="AC7556" i="17"/>
  <c r="AC7555" i="17"/>
  <c r="AC7554" i="17"/>
  <c r="AC7553" i="17"/>
  <c r="AC7552" i="17"/>
  <c r="AC7551" i="17"/>
  <c r="AC7550" i="17"/>
  <c r="AC7549" i="17"/>
  <c r="AC7548" i="17"/>
  <c r="AC7547" i="17"/>
  <c r="AC7546" i="17"/>
  <c r="AC7545" i="17"/>
  <c r="AC7544" i="17"/>
  <c r="AC7543" i="17"/>
  <c r="AC7542" i="17"/>
  <c r="AC7541" i="17"/>
  <c r="AC7540" i="17"/>
  <c r="AC7539" i="17"/>
  <c r="AC7538" i="17"/>
  <c r="AC7537" i="17"/>
  <c r="AC7536" i="17"/>
  <c r="AC7535" i="17"/>
  <c r="AC7534" i="17"/>
  <c r="AC7533" i="17"/>
  <c r="AC7532" i="17"/>
  <c r="AC7531" i="17"/>
  <c r="AC7530" i="17"/>
  <c r="AC7529" i="17"/>
  <c r="AC7528" i="17"/>
  <c r="AC7527" i="17"/>
  <c r="AC7526" i="17"/>
  <c r="AC7525" i="17"/>
  <c r="AC7524" i="17"/>
  <c r="AC7523" i="17"/>
  <c r="AC7522" i="17"/>
  <c r="AC7521" i="17"/>
  <c r="AC7520" i="17"/>
  <c r="AC7519" i="17"/>
  <c r="AC7518" i="17"/>
  <c r="AC7517" i="17"/>
  <c r="AC7516" i="17"/>
  <c r="AC7515" i="17"/>
  <c r="AC7514" i="17"/>
  <c r="AC7513" i="17"/>
  <c r="AC7512" i="17"/>
  <c r="AC7511" i="17"/>
  <c r="AC7510" i="17"/>
  <c r="AC7509" i="17"/>
  <c r="AC7508" i="17"/>
  <c r="AC7507" i="17"/>
  <c r="AC7506" i="17"/>
  <c r="AC7505" i="17"/>
  <c r="AC7504" i="17"/>
  <c r="AC7503" i="17"/>
  <c r="AC7502" i="17"/>
  <c r="AC7501" i="17"/>
  <c r="AC7500" i="17"/>
  <c r="AC7499" i="17"/>
  <c r="AC7498" i="17"/>
  <c r="AC7497" i="17"/>
  <c r="AC7496" i="17"/>
  <c r="AC7495" i="17"/>
  <c r="AC7494" i="17"/>
  <c r="AC7493" i="17"/>
  <c r="AC7492" i="17"/>
  <c r="AC7491" i="17"/>
  <c r="AC7490" i="17"/>
  <c r="AC7489" i="17"/>
  <c r="AC7488" i="17"/>
  <c r="AC7487" i="17"/>
  <c r="AC7486" i="17"/>
  <c r="AC7485" i="17"/>
  <c r="AC7484" i="17"/>
  <c r="AC7483" i="17"/>
  <c r="AC7482" i="17"/>
  <c r="AC7481" i="17"/>
  <c r="AC7480" i="17"/>
  <c r="AC7479" i="17"/>
  <c r="AC7478" i="17"/>
  <c r="AC7477" i="17"/>
  <c r="AC7476" i="17"/>
  <c r="AC7475" i="17"/>
  <c r="AC7474" i="17"/>
  <c r="AC7473" i="17"/>
  <c r="AC7472" i="17"/>
  <c r="AC7471" i="17"/>
  <c r="AC7470" i="17"/>
  <c r="AC7469" i="17"/>
  <c r="AC7468" i="17"/>
  <c r="AC7467" i="17"/>
  <c r="AC7466" i="17"/>
  <c r="AC7465" i="17"/>
  <c r="AC7464" i="17"/>
  <c r="AC7463" i="17"/>
  <c r="AC7462" i="17"/>
  <c r="AC7461" i="17"/>
  <c r="AC7460" i="17"/>
  <c r="AC7459" i="17"/>
  <c r="AC7458" i="17"/>
  <c r="AC7457" i="17"/>
  <c r="AC7456" i="17"/>
  <c r="AC7455" i="17"/>
  <c r="AC7454" i="17"/>
  <c r="AC7453" i="17"/>
  <c r="AC7452" i="17"/>
  <c r="AC7451" i="17"/>
  <c r="AC7450" i="17"/>
  <c r="AC7449" i="17"/>
  <c r="AC7448" i="17"/>
  <c r="AC7447" i="17"/>
  <c r="AC7446" i="17"/>
  <c r="AC7445" i="17"/>
  <c r="AC7444" i="17"/>
  <c r="AC7443" i="17"/>
  <c r="AC7442" i="17"/>
  <c r="AC7441" i="17"/>
  <c r="AC7440" i="17"/>
  <c r="AC7439" i="17"/>
  <c r="AC7438" i="17"/>
  <c r="AC7437" i="17"/>
  <c r="AC7436" i="17"/>
  <c r="AC7435" i="17"/>
  <c r="AC7434" i="17"/>
  <c r="AC7433" i="17"/>
  <c r="AC7432" i="17"/>
  <c r="AC7431" i="17"/>
  <c r="AC7430" i="17"/>
  <c r="AC7429" i="17"/>
  <c r="AC7428" i="17"/>
  <c r="AC7427" i="17"/>
  <c r="AC7426" i="17"/>
  <c r="AC7425" i="17"/>
  <c r="AC7424" i="17"/>
  <c r="AC7423" i="17"/>
  <c r="AC7422" i="17"/>
  <c r="AC7421" i="17"/>
  <c r="AC7420" i="17"/>
  <c r="AC7419" i="17"/>
  <c r="AC7418" i="17"/>
  <c r="AC7417" i="17"/>
  <c r="AC7416" i="17"/>
  <c r="AC7415" i="17"/>
  <c r="AC7414" i="17"/>
  <c r="AC7413" i="17"/>
  <c r="AC7412" i="17"/>
  <c r="AC7411" i="17"/>
  <c r="AC7410" i="17"/>
  <c r="AC7409" i="17"/>
  <c r="AC7408" i="17"/>
  <c r="AC7407" i="17"/>
  <c r="AC7406" i="17"/>
  <c r="AC7405" i="17"/>
  <c r="AC7404" i="17"/>
  <c r="AC7403" i="17"/>
  <c r="AC7402" i="17"/>
  <c r="AC7401" i="17"/>
  <c r="AC7400" i="17"/>
  <c r="AC7399" i="17"/>
  <c r="AC7398" i="17"/>
  <c r="AC7397" i="17"/>
  <c r="AC7396" i="17"/>
  <c r="AC7395" i="17"/>
  <c r="AC7394" i="17"/>
  <c r="AC7393" i="17"/>
  <c r="AC7392" i="17"/>
  <c r="AC7391" i="17"/>
  <c r="AC7390" i="17"/>
  <c r="AC7389" i="17"/>
  <c r="AC7388" i="17"/>
  <c r="AC7387" i="17"/>
  <c r="AC7386" i="17"/>
  <c r="AC7385" i="17"/>
  <c r="AC7384" i="17"/>
  <c r="AC7383" i="17"/>
  <c r="AC7382" i="17"/>
  <c r="AC7381" i="17"/>
  <c r="AC7380" i="17"/>
  <c r="AC7379" i="17"/>
  <c r="AC7378" i="17"/>
  <c r="AC7377" i="17"/>
  <c r="AC7376" i="17"/>
  <c r="AC7375" i="17"/>
  <c r="AC7374" i="17"/>
  <c r="AC7373" i="17"/>
  <c r="AC7372" i="17"/>
  <c r="AC7371" i="17"/>
  <c r="AC7370" i="17"/>
  <c r="AC7369" i="17"/>
  <c r="AC7368" i="17"/>
  <c r="AC7367" i="17"/>
  <c r="AC7366" i="17"/>
  <c r="AC7365" i="17"/>
  <c r="AC7364" i="17"/>
  <c r="AC7363" i="17"/>
  <c r="AC7362" i="17"/>
  <c r="AC7361" i="17"/>
  <c r="AC7360" i="17"/>
  <c r="AC7359" i="17"/>
  <c r="AC7358" i="17"/>
  <c r="AC7357" i="17"/>
  <c r="AC7356" i="17"/>
  <c r="AC7355" i="17"/>
  <c r="AC7354" i="17"/>
  <c r="AC7353" i="17"/>
  <c r="AC7352" i="17"/>
  <c r="AC7351" i="17"/>
  <c r="AC7350" i="17"/>
  <c r="AC7349" i="17"/>
  <c r="AC7348" i="17"/>
  <c r="AC7347" i="17"/>
  <c r="AC7346" i="17"/>
  <c r="AC7345" i="17"/>
  <c r="AC7344" i="17"/>
  <c r="AC7343" i="17"/>
  <c r="AC7342" i="17"/>
  <c r="AC7341" i="17"/>
  <c r="AC7340" i="17"/>
  <c r="AC7339" i="17"/>
  <c r="AC7338" i="17"/>
  <c r="AC7337" i="17"/>
  <c r="AC7336" i="17"/>
  <c r="AC7335" i="17"/>
  <c r="AC7334" i="17"/>
  <c r="AC7333" i="17"/>
  <c r="AC7332" i="17"/>
  <c r="AC7331" i="17"/>
  <c r="AC7330" i="17"/>
  <c r="AC7329" i="17"/>
  <c r="AC7328" i="17"/>
  <c r="AC7327" i="17"/>
  <c r="AC7326" i="17"/>
  <c r="AC7325" i="17"/>
  <c r="AC7324" i="17"/>
  <c r="AC7323" i="17"/>
  <c r="AC7322" i="17"/>
  <c r="AC7321" i="17"/>
  <c r="AC7320" i="17"/>
  <c r="AC7319" i="17"/>
  <c r="AC7318" i="17"/>
  <c r="AC7317" i="17"/>
  <c r="AC7316" i="17"/>
  <c r="AC7315" i="17"/>
  <c r="AC7314" i="17"/>
  <c r="AC7313" i="17"/>
  <c r="AC7312" i="17"/>
  <c r="AC7311" i="17"/>
  <c r="AC7310" i="17"/>
  <c r="AC7309" i="17"/>
  <c r="AC7308" i="17"/>
  <c r="AC7307" i="17"/>
  <c r="AC7306" i="17"/>
  <c r="AC7305" i="17"/>
  <c r="AC7304" i="17"/>
  <c r="AC7303" i="17"/>
  <c r="AC7302" i="17"/>
  <c r="AC7301" i="17"/>
  <c r="AC7300" i="17"/>
  <c r="AC7299" i="17"/>
  <c r="AC7298" i="17"/>
  <c r="AC7297" i="17"/>
  <c r="AC7296" i="17"/>
  <c r="AC7295" i="17"/>
  <c r="AC7294" i="17"/>
  <c r="AC7293" i="17"/>
  <c r="AC7292" i="17"/>
  <c r="AC7291" i="17"/>
  <c r="AC7290" i="17"/>
  <c r="AC7289" i="17"/>
  <c r="AC7288" i="17"/>
  <c r="AC7287" i="17"/>
  <c r="AC7286" i="17"/>
  <c r="AC7285" i="17"/>
  <c r="AC7284" i="17"/>
  <c r="AC7283" i="17"/>
  <c r="AC7282" i="17"/>
  <c r="AC7281" i="17"/>
  <c r="AC7280" i="17"/>
  <c r="AC7279" i="17"/>
  <c r="AC7278" i="17"/>
  <c r="AC7277" i="17"/>
  <c r="AC7276" i="17"/>
  <c r="AC7275" i="17"/>
  <c r="AC7274" i="17"/>
  <c r="AC7273" i="17"/>
  <c r="AC7272" i="17"/>
  <c r="AC7271" i="17"/>
  <c r="AC7270" i="17"/>
  <c r="AC7269" i="17"/>
  <c r="AC7268" i="17"/>
  <c r="AC7267" i="17"/>
  <c r="AC7266" i="17"/>
  <c r="AC7265" i="17"/>
  <c r="AC7264" i="17"/>
  <c r="AC7263" i="17"/>
  <c r="AC7262" i="17"/>
  <c r="AC7261" i="17"/>
  <c r="AC7260" i="17"/>
  <c r="AC7259" i="17"/>
  <c r="AC7258" i="17"/>
  <c r="AC7257" i="17"/>
  <c r="AC7256" i="17"/>
  <c r="AC7255" i="17"/>
  <c r="AC7254" i="17"/>
  <c r="AC7253" i="17"/>
  <c r="AC7252" i="17"/>
  <c r="AC7251" i="17"/>
  <c r="AC7250" i="17"/>
  <c r="AC7249" i="17"/>
  <c r="AC7248" i="17"/>
  <c r="AC7247" i="17"/>
  <c r="AC7246" i="17"/>
  <c r="AC7245" i="17"/>
  <c r="AC7244" i="17"/>
  <c r="AC7243" i="17"/>
  <c r="AC7242" i="17"/>
  <c r="AC7241" i="17"/>
  <c r="AC7240" i="17"/>
  <c r="AC7239" i="17"/>
  <c r="AC7238" i="17"/>
  <c r="AC7237" i="17"/>
  <c r="AC7236" i="17"/>
  <c r="AC7235" i="17"/>
  <c r="AC7234" i="17"/>
  <c r="AC7233" i="17"/>
  <c r="AC7232" i="17"/>
  <c r="AC7231" i="17"/>
  <c r="AC7230" i="17"/>
  <c r="AC7229" i="17"/>
  <c r="AC7228" i="17"/>
  <c r="AC7227" i="17"/>
  <c r="AC7226" i="17"/>
  <c r="AC7225" i="17"/>
  <c r="AC7224" i="17"/>
  <c r="AC7223" i="17"/>
  <c r="AC7222" i="17"/>
  <c r="AC7221" i="17"/>
  <c r="AC7220" i="17"/>
  <c r="AC7219" i="17"/>
  <c r="AC7218" i="17"/>
  <c r="AC7217" i="17"/>
  <c r="AC7216" i="17"/>
  <c r="AC7215" i="17"/>
  <c r="AC7214" i="17"/>
  <c r="AC7213" i="17"/>
  <c r="AC7212" i="17"/>
  <c r="AC7211" i="17"/>
  <c r="AC7210" i="17"/>
  <c r="AC7209" i="17"/>
  <c r="AC7208" i="17"/>
  <c r="AC7207" i="17"/>
  <c r="AC7206" i="17"/>
  <c r="AC7205" i="17"/>
  <c r="AC7204" i="17"/>
  <c r="AC7203" i="17"/>
  <c r="AC7202" i="17"/>
  <c r="AC7201" i="17"/>
  <c r="AC7200" i="17"/>
  <c r="AC7199" i="17"/>
  <c r="AC7198" i="17"/>
  <c r="AC7197" i="17"/>
  <c r="AC7196" i="17"/>
  <c r="AC7195" i="17"/>
  <c r="AC7194" i="17"/>
  <c r="AC7193" i="17"/>
  <c r="AC7192" i="17"/>
  <c r="AC7191" i="17"/>
  <c r="AC7190" i="17"/>
  <c r="AC7189" i="17"/>
  <c r="AC7188" i="17"/>
  <c r="AC7187" i="17"/>
  <c r="AC7186" i="17"/>
  <c r="AC7185" i="17"/>
  <c r="AC7184" i="17"/>
  <c r="AC7183" i="17"/>
  <c r="AC7182" i="17"/>
  <c r="AC7181" i="17"/>
  <c r="AC7180" i="17"/>
  <c r="AC7179" i="17"/>
  <c r="AC7178" i="17"/>
  <c r="AC7177" i="17"/>
  <c r="AC7176" i="17"/>
  <c r="AC7175" i="17"/>
  <c r="AC7174" i="17"/>
  <c r="AC7173" i="17"/>
  <c r="AC7172" i="17"/>
  <c r="AC7171" i="17"/>
  <c r="AC7170" i="17"/>
  <c r="AC7169" i="17"/>
  <c r="AC7168" i="17"/>
  <c r="AC7167" i="17"/>
  <c r="AC7166" i="17"/>
  <c r="AC7165" i="17"/>
  <c r="AC7164" i="17"/>
  <c r="AC7163" i="17"/>
  <c r="AC7162" i="17"/>
  <c r="AC7161" i="17"/>
  <c r="AC7160" i="17"/>
  <c r="AC7159" i="17"/>
  <c r="AC7158" i="17"/>
  <c r="AC7157" i="17"/>
  <c r="AC7156" i="17"/>
  <c r="AC7155" i="17"/>
  <c r="AC7154" i="17"/>
  <c r="AC7153" i="17"/>
  <c r="AC7152" i="17"/>
  <c r="AC7151" i="17"/>
  <c r="AC7150" i="17"/>
  <c r="AC7149" i="17"/>
  <c r="AC7148" i="17"/>
  <c r="AC7147" i="17"/>
  <c r="AC7146" i="17"/>
  <c r="AC7145" i="17"/>
  <c r="AC7144" i="17"/>
  <c r="AC7143" i="17"/>
  <c r="AC7142" i="17"/>
  <c r="AC7141" i="17"/>
  <c r="AC7140" i="17"/>
  <c r="AC7139" i="17"/>
  <c r="AC7138" i="17"/>
  <c r="AC7137" i="17"/>
  <c r="AC7136" i="17"/>
  <c r="AC7135" i="17"/>
  <c r="AC7134" i="17"/>
  <c r="AC7133" i="17"/>
  <c r="AC7132" i="17"/>
  <c r="AC7131" i="17"/>
  <c r="AC7130" i="17"/>
  <c r="AC7129" i="17"/>
  <c r="AC7128" i="17"/>
  <c r="AC7127" i="17"/>
  <c r="AC7126" i="17"/>
  <c r="AC7125" i="17"/>
  <c r="AC7124" i="17"/>
  <c r="AC7123" i="17"/>
  <c r="AC7122" i="17"/>
  <c r="AC7121" i="17"/>
  <c r="AC7120" i="17"/>
  <c r="AC7119" i="17"/>
  <c r="AC7118" i="17"/>
  <c r="AC7117" i="17"/>
  <c r="AC7116" i="17"/>
  <c r="AC7115" i="17"/>
  <c r="AC7114" i="17"/>
  <c r="AC7113" i="17"/>
  <c r="AC7112" i="17"/>
  <c r="AC7111" i="17"/>
  <c r="AC7110" i="17"/>
  <c r="AC7109" i="17"/>
  <c r="AC7108" i="17"/>
  <c r="AC7107" i="17"/>
  <c r="AC7106" i="17"/>
  <c r="AC7105" i="17"/>
  <c r="AC7104" i="17"/>
  <c r="AC7103" i="17"/>
  <c r="AC7102" i="17"/>
  <c r="AC7101" i="17"/>
  <c r="AC7100" i="17"/>
  <c r="AC7099" i="17"/>
  <c r="AC7098" i="17"/>
  <c r="AC7097" i="17"/>
  <c r="AC7096" i="17"/>
  <c r="AC7095" i="17"/>
  <c r="AC7094" i="17"/>
  <c r="AC7093" i="17"/>
  <c r="AC7092" i="17"/>
  <c r="AC7091" i="17"/>
  <c r="AC7090" i="17"/>
  <c r="AC7089" i="17"/>
  <c r="AC7088" i="17"/>
  <c r="AC7087" i="17"/>
  <c r="AC7086" i="17"/>
  <c r="AC7085" i="17"/>
  <c r="AC7084" i="17"/>
  <c r="AC7083" i="17"/>
  <c r="AC7082" i="17"/>
  <c r="AC7081" i="17"/>
  <c r="AC7080" i="17"/>
  <c r="AC7079" i="17"/>
  <c r="AC7078" i="17"/>
  <c r="AC7077" i="17"/>
  <c r="AC7076" i="17"/>
  <c r="AC7075" i="17"/>
  <c r="AC7074" i="17"/>
  <c r="AC7073" i="17"/>
  <c r="AC7072" i="17"/>
  <c r="AC7071" i="17"/>
  <c r="AC7070" i="17"/>
  <c r="AC7069" i="17"/>
  <c r="AC7068" i="17"/>
  <c r="AC7067" i="17"/>
  <c r="AC7066" i="17"/>
  <c r="AC7065" i="17"/>
  <c r="AC7064" i="17"/>
  <c r="AC7063" i="17"/>
  <c r="AC7062" i="17"/>
  <c r="AC7061" i="17"/>
  <c r="AC7060" i="17"/>
  <c r="AC7059" i="17"/>
  <c r="AC7058" i="17"/>
  <c r="AC7057" i="17"/>
  <c r="AC7056" i="17"/>
  <c r="AC7055" i="17"/>
  <c r="AC7054" i="17"/>
  <c r="AC7053" i="17"/>
  <c r="AC7052" i="17"/>
  <c r="AC7051" i="17"/>
  <c r="AC7050" i="17"/>
  <c r="AC7049" i="17"/>
  <c r="AC7048" i="17"/>
  <c r="AC7047" i="17"/>
  <c r="AC7046" i="17"/>
  <c r="AC7045" i="17"/>
  <c r="AC7044" i="17"/>
  <c r="AC7043" i="17"/>
  <c r="AC7042" i="17"/>
  <c r="AC7041" i="17"/>
  <c r="AC7040" i="17"/>
  <c r="AC7039" i="17"/>
  <c r="AC7038" i="17"/>
  <c r="AC7037" i="17"/>
  <c r="AC7036" i="17"/>
  <c r="AC7035" i="17"/>
  <c r="AC7034" i="17"/>
  <c r="AC7033" i="17"/>
  <c r="AC7032" i="17"/>
  <c r="AC7031" i="17"/>
  <c r="AC7030" i="17"/>
  <c r="AC7029" i="17"/>
  <c r="AC7028" i="17"/>
  <c r="AC7027" i="17"/>
  <c r="AC7026" i="17"/>
  <c r="AC7025" i="17"/>
  <c r="AC7024" i="17"/>
  <c r="AC7023" i="17"/>
  <c r="AC7022" i="17"/>
  <c r="AC7021" i="17"/>
  <c r="AC7020" i="17"/>
  <c r="AC7019" i="17"/>
  <c r="AC7018" i="17"/>
  <c r="AC7017" i="17"/>
  <c r="AC7016" i="17"/>
  <c r="AC7015" i="17"/>
  <c r="AC7014" i="17"/>
  <c r="AC7013" i="17"/>
  <c r="AC7012" i="17"/>
  <c r="AC7011" i="17"/>
  <c r="AC7010" i="17"/>
  <c r="AC7009" i="17"/>
  <c r="AC7008" i="17"/>
  <c r="AC7007" i="17"/>
  <c r="AC7006" i="17"/>
  <c r="AC7005" i="17"/>
  <c r="AC7004" i="17"/>
  <c r="AC7003" i="17"/>
  <c r="AC7002" i="17"/>
  <c r="AC7001" i="17"/>
  <c r="AC7000" i="17"/>
  <c r="AC6999" i="17"/>
  <c r="AC6998" i="17"/>
  <c r="AC6997" i="17"/>
  <c r="AC6996" i="17"/>
  <c r="AC6995" i="17"/>
  <c r="AC6994" i="17"/>
  <c r="AC6993" i="17"/>
  <c r="AC6992" i="17"/>
  <c r="AC6991" i="17"/>
  <c r="AC6990" i="17"/>
  <c r="AC6989" i="17"/>
  <c r="AC6988" i="17"/>
  <c r="AC6987" i="17"/>
  <c r="AC6986" i="17"/>
  <c r="AC6985" i="17"/>
  <c r="AC6984" i="17"/>
  <c r="AC6983" i="17"/>
  <c r="AC6982" i="17"/>
  <c r="AC6981" i="17"/>
  <c r="AC6980" i="17"/>
  <c r="AC6979" i="17"/>
  <c r="AC6978" i="17"/>
  <c r="AC6977" i="17"/>
  <c r="AC6976" i="17"/>
  <c r="AC6975" i="17"/>
  <c r="AC6974" i="17"/>
  <c r="AC6973" i="17"/>
  <c r="AC6972" i="17"/>
  <c r="AC6971" i="17"/>
  <c r="AC6970" i="17"/>
  <c r="AC6969" i="17"/>
  <c r="AC6968" i="17"/>
  <c r="AC6967" i="17"/>
  <c r="AC6966" i="17"/>
  <c r="AC6965" i="17"/>
  <c r="AC6964" i="17"/>
  <c r="AC6963" i="17"/>
  <c r="AC6962" i="17"/>
  <c r="AC6961" i="17"/>
  <c r="AC6960" i="17"/>
  <c r="AC6959" i="17"/>
  <c r="AC6958" i="17"/>
  <c r="AC6957" i="17"/>
  <c r="AC6956" i="17"/>
  <c r="AC6955" i="17"/>
  <c r="AC6954" i="17"/>
  <c r="AC6953" i="17"/>
  <c r="AC6952" i="17"/>
  <c r="AC6951" i="17"/>
  <c r="AC6950" i="17"/>
  <c r="AC6949" i="17"/>
  <c r="AC6948" i="17"/>
  <c r="AC6947" i="17"/>
  <c r="AC6946" i="17"/>
  <c r="AC6945" i="17"/>
  <c r="AC6944" i="17"/>
  <c r="AC6943" i="17"/>
  <c r="AC6942" i="17"/>
  <c r="AC6941" i="17"/>
  <c r="AC6940" i="17"/>
  <c r="AC6939" i="17"/>
  <c r="AC6938" i="17"/>
  <c r="AC6937" i="17"/>
  <c r="AC6936" i="17"/>
  <c r="AC6935" i="17"/>
  <c r="AC6934" i="17"/>
  <c r="AC6933" i="17"/>
  <c r="AC6932" i="17"/>
  <c r="AC6931" i="17"/>
  <c r="AC6930" i="17"/>
  <c r="AC6929" i="17"/>
  <c r="AC6928" i="17"/>
  <c r="AC6927" i="17"/>
  <c r="AC6926" i="17"/>
  <c r="AC6925" i="17"/>
  <c r="AC6924" i="17"/>
  <c r="AC6923" i="17"/>
  <c r="AC6922" i="17"/>
  <c r="AC6921" i="17"/>
  <c r="AC6920" i="17"/>
  <c r="AC6919" i="17"/>
  <c r="AC6918" i="17"/>
  <c r="AC6917" i="17"/>
  <c r="AC6916" i="17"/>
  <c r="AC6915" i="17"/>
  <c r="AC6914" i="17"/>
  <c r="AC6913" i="17"/>
  <c r="AC6912" i="17"/>
  <c r="AC6911" i="17"/>
  <c r="AC6910" i="17"/>
  <c r="AC6909" i="17"/>
  <c r="AC6908" i="17"/>
  <c r="AC6907" i="17"/>
  <c r="AC6906" i="17"/>
  <c r="AC6905" i="17"/>
  <c r="AC6904" i="17"/>
  <c r="AC6903" i="17"/>
  <c r="AC6902" i="17"/>
  <c r="AC6901" i="17"/>
  <c r="AC6900" i="17"/>
  <c r="AC6899" i="17"/>
  <c r="AC6898" i="17"/>
  <c r="AC6897" i="17"/>
  <c r="AC6896" i="17"/>
  <c r="AC6895" i="17"/>
  <c r="AC6894" i="17"/>
  <c r="AC6893" i="17"/>
  <c r="AC6892" i="17"/>
  <c r="AC6891" i="17"/>
  <c r="AC6890" i="17"/>
  <c r="AC6889" i="17"/>
  <c r="AC6888" i="17"/>
  <c r="AC6887" i="17"/>
  <c r="AC6886" i="17"/>
  <c r="AC6885" i="17"/>
  <c r="AC6884" i="17"/>
  <c r="AC6883" i="17"/>
  <c r="AC6882" i="17"/>
  <c r="AC6881" i="17"/>
  <c r="AC6880" i="17"/>
  <c r="AC6879" i="17"/>
  <c r="AC6878" i="17"/>
  <c r="AC6877" i="17"/>
  <c r="AC6876" i="17"/>
  <c r="AC6875" i="17"/>
  <c r="AC6874" i="17"/>
  <c r="AC6873" i="17"/>
  <c r="AC6872" i="17"/>
  <c r="AC6871" i="17"/>
  <c r="AC6870" i="17"/>
  <c r="AC6869" i="17"/>
  <c r="AC6868" i="17"/>
  <c r="AC6867" i="17"/>
  <c r="AC6866" i="17"/>
  <c r="AC6865" i="17"/>
  <c r="AC6864" i="17"/>
  <c r="AC6863" i="17"/>
  <c r="AC6862" i="17"/>
  <c r="AC6861" i="17"/>
  <c r="AC6860" i="17"/>
  <c r="AC6859" i="17"/>
  <c r="AC6858" i="17"/>
  <c r="AC6857" i="17"/>
  <c r="AC6856" i="17"/>
  <c r="AC6855" i="17"/>
  <c r="AC6854" i="17"/>
  <c r="AC6853" i="17"/>
  <c r="AC6852" i="17"/>
  <c r="AC6851" i="17"/>
  <c r="AC6850" i="17"/>
  <c r="AC6849" i="17"/>
  <c r="AC6848" i="17"/>
  <c r="AC6847" i="17"/>
  <c r="AC6846" i="17"/>
  <c r="AC6845" i="17"/>
  <c r="AC6844" i="17"/>
  <c r="AC6843" i="17"/>
  <c r="AC6842" i="17"/>
  <c r="AC6841" i="17"/>
  <c r="AC6840" i="17"/>
  <c r="AC6839" i="17"/>
  <c r="AC6838" i="17"/>
  <c r="AC6837" i="17"/>
  <c r="AC6836" i="17"/>
  <c r="AC6835" i="17"/>
  <c r="AC6834" i="17"/>
  <c r="AC6833" i="17"/>
  <c r="AC6832" i="17"/>
  <c r="AC6831" i="17"/>
  <c r="AC6830" i="17"/>
  <c r="AC6829" i="17"/>
  <c r="AC6828" i="17"/>
  <c r="AC6827" i="17"/>
  <c r="AC6826" i="17"/>
  <c r="AC6825" i="17"/>
  <c r="AC6824" i="17"/>
  <c r="AC6823" i="17"/>
  <c r="AC6822" i="17"/>
  <c r="AC6821" i="17"/>
  <c r="AC6820" i="17"/>
  <c r="AC6819" i="17"/>
  <c r="AC6818" i="17"/>
  <c r="AC6817" i="17"/>
  <c r="AC6816" i="17"/>
  <c r="AC6815" i="17"/>
  <c r="AC6814" i="17"/>
  <c r="AC6813" i="17"/>
  <c r="AC6812" i="17"/>
  <c r="AC6811" i="17"/>
  <c r="AC6810" i="17"/>
  <c r="AC6809" i="17"/>
  <c r="AC6808" i="17"/>
  <c r="AC6807" i="17"/>
  <c r="AC6806" i="17"/>
  <c r="AC6805" i="17"/>
  <c r="AC6804" i="17"/>
  <c r="AC6803" i="17"/>
  <c r="AC6802" i="17"/>
  <c r="AC6801" i="17"/>
  <c r="AC6800" i="17"/>
  <c r="AC6799" i="17"/>
  <c r="AC6798" i="17"/>
  <c r="AC6797" i="17"/>
  <c r="AC6796" i="17"/>
  <c r="AC6795" i="17"/>
  <c r="AC6794" i="17"/>
  <c r="AC6793" i="17"/>
  <c r="AC6792" i="17"/>
  <c r="AC6791" i="17"/>
  <c r="AC6790" i="17"/>
  <c r="AC6789" i="17"/>
  <c r="AC6788" i="17"/>
  <c r="AC6787" i="17"/>
  <c r="AC6786" i="17"/>
  <c r="AC6785" i="17"/>
  <c r="AC6784" i="17"/>
  <c r="AC6783" i="17"/>
  <c r="AC6782" i="17"/>
  <c r="AC6781" i="17"/>
  <c r="AC6780" i="17"/>
  <c r="AC6779" i="17"/>
  <c r="AC6778" i="17"/>
  <c r="AC6777" i="17"/>
  <c r="AC6776" i="17"/>
  <c r="AC6775" i="17"/>
  <c r="AC6774" i="17"/>
  <c r="AC6773" i="17"/>
  <c r="AC6772" i="17"/>
  <c r="AC6771" i="17"/>
  <c r="AC6770" i="17"/>
  <c r="AC6769" i="17"/>
  <c r="AC6768" i="17"/>
  <c r="AC6767" i="17"/>
  <c r="AC6766" i="17"/>
  <c r="AC6765" i="17"/>
  <c r="AC6764" i="17"/>
  <c r="AC6763" i="17"/>
  <c r="AC6762" i="17"/>
  <c r="AC6761" i="17"/>
  <c r="AC6760" i="17"/>
  <c r="AC6759" i="17"/>
  <c r="AC6758" i="17"/>
  <c r="AC6757" i="17"/>
  <c r="AC6756" i="17"/>
  <c r="AC6755" i="17"/>
  <c r="AC6754" i="17"/>
  <c r="AC6753" i="17"/>
  <c r="AC6752" i="17"/>
  <c r="AC6751" i="17"/>
  <c r="AC6750" i="17"/>
  <c r="AC6749" i="17"/>
  <c r="AC6748" i="17"/>
  <c r="AC6747" i="17"/>
  <c r="AC6746" i="17"/>
  <c r="AC6745" i="17"/>
  <c r="AC6744" i="17"/>
  <c r="AC6743" i="17"/>
  <c r="AC6742" i="17"/>
  <c r="AC6741" i="17"/>
  <c r="AC6740" i="17"/>
  <c r="AC6739" i="17"/>
  <c r="AC6738" i="17"/>
  <c r="AC6737" i="17"/>
  <c r="AC6736" i="17"/>
  <c r="AC6735" i="17"/>
  <c r="AC6734" i="17"/>
  <c r="AC6733" i="17"/>
  <c r="AC6732" i="17"/>
  <c r="AC6731" i="17"/>
  <c r="AC6730" i="17"/>
  <c r="AC6729" i="17"/>
  <c r="AC6728" i="17"/>
  <c r="AC6727" i="17"/>
  <c r="AC6726" i="17"/>
  <c r="AC6725" i="17"/>
  <c r="AC6724" i="17"/>
  <c r="AC6723" i="17"/>
  <c r="AC6722" i="17"/>
  <c r="AC6721" i="17"/>
  <c r="AC6720" i="17"/>
  <c r="AC6719" i="17"/>
  <c r="AC6718" i="17"/>
  <c r="AC6717" i="17"/>
  <c r="AC6716" i="17"/>
  <c r="AC6715" i="17"/>
  <c r="AC6714" i="17"/>
  <c r="AC6713" i="17"/>
  <c r="AC6712" i="17"/>
  <c r="AC6711" i="17"/>
  <c r="AC6710" i="17"/>
  <c r="AC6709" i="17"/>
  <c r="AC6708" i="17"/>
  <c r="AC6707" i="17"/>
  <c r="AC6706" i="17"/>
  <c r="AC6705" i="17"/>
  <c r="AC6704" i="17"/>
  <c r="AC6703" i="17"/>
  <c r="AC6702" i="17"/>
  <c r="AC6701" i="17"/>
  <c r="AC6700" i="17"/>
  <c r="AC6699" i="17"/>
  <c r="AC6698" i="17"/>
  <c r="AC6697" i="17"/>
  <c r="AC6696" i="17"/>
  <c r="AC6695" i="17"/>
  <c r="AC6694" i="17"/>
  <c r="AC6693" i="17"/>
  <c r="AC6692" i="17"/>
  <c r="AC6691" i="17"/>
  <c r="AC6690" i="17"/>
  <c r="AC6689" i="17"/>
  <c r="AC6688" i="17"/>
  <c r="AC6687" i="17"/>
  <c r="AC6686" i="17"/>
  <c r="AC6685" i="17"/>
  <c r="AC6684" i="17"/>
  <c r="AC6683" i="17"/>
  <c r="AC6682" i="17"/>
  <c r="AC6681" i="17"/>
  <c r="AC6680" i="17"/>
  <c r="AC6679" i="17"/>
  <c r="AC6678" i="17"/>
  <c r="AC6677" i="17"/>
  <c r="AC6676" i="17"/>
  <c r="AC6675" i="17"/>
  <c r="AC6674" i="17"/>
  <c r="AC6673" i="17"/>
  <c r="AC6672" i="17"/>
  <c r="AC6671" i="17"/>
  <c r="AC6670" i="17"/>
  <c r="AC6669" i="17"/>
  <c r="AC6668" i="17"/>
  <c r="AC6667" i="17"/>
  <c r="AC6666" i="17"/>
  <c r="AC6665" i="17"/>
  <c r="AC6664" i="17"/>
  <c r="AC6663" i="17"/>
  <c r="AC6662" i="17"/>
  <c r="AC6661" i="17"/>
  <c r="AC6660" i="17"/>
  <c r="AC6659" i="17"/>
  <c r="AC6658" i="17"/>
  <c r="AC6657" i="17"/>
  <c r="AC6656" i="17"/>
  <c r="AC6655" i="17"/>
  <c r="AC6654" i="17"/>
  <c r="AC6653" i="17"/>
  <c r="AC6652" i="17"/>
  <c r="AC6651" i="17"/>
  <c r="AC6650" i="17"/>
  <c r="AC6649" i="17"/>
  <c r="AC6648" i="17"/>
  <c r="AC6647" i="17"/>
  <c r="AC6646" i="17"/>
  <c r="AC6645" i="17"/>
  <c r="AC6644" i="17"/>
  <c r="AC6643" i="17"/>
  <c r="AC6642" i="17"/>
  <c r="AC6641" i="17"/>
  <c r="AC6640" i="17"/>
  <c r="AC6639" i="17"/>
  <c r="AC6638" i="17"/>
  <c r="AC6637" i="17"/>
  <c r="AC6636" i="17"/>
  <c r="AC6635" i="17"/>
  <c r="AC6634" i="17"/>
  <c r="AC6633" i="17"/>
  <c r="AC6632" i="17"/>
  <c r="AC6631" i="17"/>
  <c r="AC6630" i="17"/>
  <c r="AC6629" i="17"/>
  <c r="AC6628" i="17"/>
  <c r="AC6627" i="17"/>
  <c r="AC6626" i="17"/>
  <c r="AC6625" i="17"/>
  <c r="AC6624" i="17"/>
  <c r="AC6623" i="17"/>
  <c r="AC6622" i="17"/>
  <c r="AC6621" i="17"/>
  <c r="AC6620" i="17"/>
  <c r="AC6619" i="17"/>
  <c r="AC6618" i="17"/>
  <c r="AC6617" i="17"/>
  <c r="AC6616" i="17"/>
  <c r="AC6615" i="17"/>
  <c r="AC6614" i="17"/>
  <c r="AC6613" i="17"/>
  <c r="AC6612" i="17"/>
  <c r="AC6611" i="17"/>
  <c r="AC6610" i="17"/>
  <c r="AC6609" i="17"/>
  <c r="AC6608" i="17"/>
  <c r="AC6607" i="17"/>
  <c r="AC6606" i="17"/>
  <c r="AC6605" i="17"/>
  <c r="AC6604" i="17"/>
  <c r="AC6603" i="17"/>
  <c r="AC6602" i="17"/>
  <c r="AC6601" i="17"/>
  <c r="AC6600" i="17"/>
  <c r="AC6599" i="17"/>
  <c r="AC6598" i="17"/>
  <c r="AC6597" i="17"/>
  <c r="AC6596" i="17"/>
  <c r="AC6595" i="17"/>
  <c r="AC6594" i="17"/>
  <c r="AC6593" i="17"/>
  <c r="AC6592" i="17"/>
  <c r="AC6591" i="17"/>
  <c r="AC6590" i="17"/>
  <c r="AC6589" i="17"/>
  <c r="AC6588" i="17"/>
  <c r="AC6587" i="17"/>
  <c r="AC6586" i="17"/>
  <c r="AC6585" i="17"/>
  <c r="AC6584" i="17"/>
  <c r="AC6583" i="17"/>
  <c r="AC6582" i="17"/>
  <c r="AC6581" i="17"/>
  <c r="AC6580" i="17"/>
  <c r="AC6579" i="17"/>
  <c r="AC6578" i="17"/>
  <c r="AC6577" i="17"/>
  <c r="AC6576" i="17"/>
  <c r="AC6575" i="17"/>
  <c r="AC6574" i="17"/>
  <c r="AC6573" i="17"/>
  <c r="AC6572" i="17"/>
  <c r="AC6571" i="17"/>
  <c r="AC6570" i="17"/>
  <c r="AC6569" i="17"/>
  <c r="AC6568" i="17"/>
  <c r="AC6567" i="17"/>
  <c r="AC6566" i="17"/>
  <c r="AC6565" i="17"/>
  <c r="AC6564" i="17"/>
  <c r="AC6563" i="17"/>
  <c r="AC6562" i="17"/>
  <c r="AC6561" i="17"/>
  <c r="AC6560" i="17"/>
  <c r="AC6559" i="17"/>
  <c r="AC6558" i="17"/>
  <c r="AC6557" i="17"/>
  <c r="AC6556" i="17"/>
  <c r="AC6555" i="17"/>
  <c r="AC6554" i="17"/>
  <c r="AC6553" i="17"/>
  <c r="AC6552" i="17"/>
  <c r="AC6551" i="17"/>
  <c r="AC6550" i="17"/>
  <c r="AC6549" i="17"/>
  <c r="AC6548" i="17"/>
  <c r="AC6547" i="17"/>
  <c r="AC6546" i="17"/>
  <c r="AC6545" i="17"/>
  <c r="AC6544" i="17"/>
  <c r="AC6543" i="17"/>
  <c r="AC6542" i="17"/>
  <c r="AC6541" i="17"/>
  <c r="AC6540" i="17"/>
  <c r="AC6539" i="17"/>
  <c r="AC6538" i="17"/>
  <c r="AC6537" i="17"/>
  <c r="AC6536" i="17"/>
  <c r="AC6535" i="17"/>
  <c r="AC6534" i="17"/>
  <c r="AC6533" i="17"/>
  <c r="AC6532" i="17"/>
  <c r="AC6531" i="17"/>
  <c r="AC6530" i="17"/>
  <c r="AC6529" i="17"/>
  <c r="AC6528" i="17"/>
  <c r="AC6527" i="17"/>
  <c r="AC6526" i="17"/>
  <c r="AC6525" i="17"/>
  <c r="AC6524" i="17"/>
  <c r="AC6523" i="17"/>
  <c r="AC6522" i="17"/>
  <c r="AC6521" i="17"/>
  <c r="AC6520" i="17"/>
  <c r="AC6519" i="17"/>
  <c r="AC6518" i="17"/>
  <c r="AC6517" i="17"/>
  <c r="AC6516" i="17"/>
  <c r="AC6515" i="17"/>
  <c r="AC6514" i="17"/>
  <c r="AC6513" i="17"/>
  <c r="AC6512" i="17"/>
  <c r="AC6511" i="17"/>
  <c r="AC6510" i="17"/>
  <c r="AC6509" i="17"/>
  <c r="AC6508" i="17"/>
  <c r="AC6507" i="17"/>
  <c r="AC6506" i="17"/>
  <c r="AC6505" i="17"/>
  <c r="AC6504" i="17"/>
  <c r="AC6503" i="17"/>
  <c r="AC6502" i="17"/>
  <c r="AC6501" i="17"/>
  <c r="AC6500" i="17"/>
  <c r="AC6499" i="17"/>
  <c r="AC6498" i="17"/>
  <c r="AC6497" i="17"/>
  <c r="AC6496" i="17"/>
  <c r="AC6495" i="17"/>
  <c r="AC6494" i="17"/>
  <c r="AC6493" i="17"/>
  <c r="AC6492" i="17"/>
  <c r="AC6491" i="17"/>
  <c r="AC6490" i="17"/>
  <c r="AC6489" i="17"/>
  <c r="AC6488" i="17"/>
  <c r="AC6487" i="17"/>
  <c r="AC6486" i="17"/>
  <c r="AC6485" i="17"/>
  <c r="AC6484" i="17"/>
  <c r="AC6483" i="17"/>
  <c r="AC6482" i="17"/>
  <c r="AC6481" i="17"/>
  <c r="AC6480" i="17"/>
  <c r="AC6479" i="17"/>
  <c r="AC6478" i="17"/>
  <c r="AC6477" i="17"/>
  <c r="AC6476" i="17"/>
  <c r="AC6475" i="17"/>
  <c r="AC6474" i="17"/>
  <c r="AC6473" i="17"/>
  <c r="AC6472" i="17"/>
  <c r="AC6471" i="17"/>
  <c r="AC6470" i="17"/>
  <c r="AC6469" i="17"/>
  <c r="AC6468" i="17"/>
  <c r="AC6467" i="17"/>
  <c r="AC6466" i="17"/>
  <c r="AC6465" i="17"/>
  <c r="AC6464" i="17"/>
  <c r="AC6463" i="17"/>
  <c r="AC6462" i="17"/>
  <c r="AC6461" i="17"/>
  <c r="AC6460" i="17"/>
  <c r="AC6459" i="17"/>
  <c r="AC6458" i="17"/>
  <c r="AC6457" i="17"/>
  <c r="AC6456" i="17"/>
  <c r="AC6455" i="17"/>
  <c r="AC6454" i="17"/>
  <c r="AC6453" i="17"/>
  <c r="AC6452" i="17"/>
  <c r="AC6451" i="17"/>
  <c r="AC6450" i="17"/>
  <c r="AC6449" i="17"/>
  <c r="AC6448" i="17"/>
  <c r="AC6447" i="17"/>
  <c r="AC6446" i="17"/>
  <c r="AC6445" i="17"/>
  <c r="AC6444" i="17"/>
  <c r="AC6443" i="17"/>
  <c r="AC6442" i="17"/>
  <c r="AC6441" i="17"/>
  <c r="AC6440" i="17"/>
  <c r="AC6439" i="17"/>
  <c r="AC6438" i="17"/>
  <c r="AC6437" i="17"/>
  <c r="AC6436" i="17"/>
  <c r="AC6435" i="17"/>
  <c r="AC6434" i="17"/>
  <c r="AC6433" i="17"/>
  <c r="AC6432" i="17"/>
  <c r="AC6431" i="17"/>
  <c r="AC6430" i="17"/>
  <c r="AC6429" i="17"/>
  <c r="AC6428" i="17"/>
  <c r="AC6427" i="17"/>
  <c r="AC6426" i="17"/>
  <c r="AC6425" i="17"/>
  <c r="AC6424" i="17"/>
  <c r="AC6423" i="17"/>
  <c r="AC6422" i="17"/>
  <c r="AC6421" i="17"/>
  <c r="AC6420" i="17"/>
  <c r="AC6419" i="17"/>
  <c r="AC6418" i="17"/>
  <c r="AC6417" i="17"/>
  <c r="AC6416" i="17"/>
  <c r="AC6415" i="17"/>
  <c r="AC6414" i="17"/>
  <c r="AC6413" i="17"/>
  <c r="AC6412" i="17"/>
  <c r="AC6411" i="17"/>
  <c r="AC6410" i="17"/>
  <c r="AC6409" i="17"/>
  <c r="AC6408" i="17"/>
  <c r="AC6407" i="17"/>
  <c r="AC6406" i="17"/>
  <c r="AC6405" i="17"/>
  <c r="AC6404" i="17"/>
  <c r="AC6403" i="17"/>
  <c r="AC6402" i="17"/>
  <c r="AC6401" i="17"/>
  <c r="AC6400" i="17"/>
  <c r="AC6399" i="17"/>
  <c r="AC6398" i="17"/>
  <c r="AC6397" i="17"/>
  <c r="AC6396" i="17"/>
  <c r="AC6395" i="17"/>
  <c r="AC6394" i="17"/>
  <c r="AC6393" i="17"/>
  <c r="AC6392" i="17"/>
  <c r="AC6391" i="17"/>
  <c r="AC6390" i="17"/>
  <c r="AC6389" i="17"/>
  <c r="AC6388" i="17"/>
  <c r="AC6387" i="17"/>
  <c r="AC6386" i="17"/>
  <c r="AC6385" i="17"/>
  <c r="AC6384" i="17"/>
  <c r="AC6383" i="17"/>
  <c r="AC6382" i="17"/>
  <c r="AC6381" i="17"/>
  <c r="AC6380" i="17"/>
  <c r="AC6379" i="17"/>
  <c r="AC6378" i="17"/>
  <c r="AC6377" i="17"/>
  <c r="AC6376" i="17"/>
  <c r="AC6375" i="17"/>
  <c r="AC6374" i="17"/>
  <c r="AC6373" i="17"/>
  <c r="AC6372" i="17"/>
  <c r="AC6371" i="17"/>
  <c r="AC6370" i="17"/>
  <c r="AC6369" i="17"/>
  <c r="AC6368" i="17"/>
  <c r="AC6367" i="17"/>
  <c r="AC6366" i="17"/>
  <c r="AC6365" i="17"/>
  <c r="AC6364" i="17"/>
  <c r="AC6363" i="17"/>
  <c r="AC6362" i="17"/>
  <c r="AC6361" i="17"/>
  <c r="AC6360" i="17"/>
  <c r="AC6359" i="17"/>
  <c r="AC6358" i="17"/>
  <c r="AC6357" i="17"/>
  <c r="AC6356" i="17"/>
  <c r="AC6355" i="17"/>
  <c r="AC6354" i="17"/>
  <c r="AC6353" i="17"/>
  <c r="AC6352" i="17"/>
  <c r="AC6351" i="17"/>
  <c r="AC6350" i="17"/>
  <c r="AC6349" i="17"/>
  <c r="AC6348" i="17"/>
  <c r="AC6347" i="17"/>
  <c r="AC6346" i="17"/>
  <c r="AC6345" i="17"/>
  <c r="AC6344" i="17"/>
  <c r="AC6343" i="17"/>
  <c r="AC6342" i="17"/>
  <c r="AC6341" i="17"/>
  <c r="AC6340" i="17"/>
  <c r="AC6339" i="17"/>
  <c r="AC6338" i="17"/>
  <c r="AC6337" i="17"/>
  <c r="AC6336" i="17"/>
  <c r="AC6335" i="17"/>
  <c r="AC6334" i="17"/>
  <c r="AC6333" i="17"/>
  <c r="AC6332" i="17"/>
  <c r="AC6331" i="17"/>
  <c r="AC6330" i="17"/>
  <c r="AC6329" i="17"/>
  <c r="AC6328" i="17"/>
  <c r="AC6327" i="17"/>
  <c r="AC6326" i="17"/>
  <c r="AC6325" i="17"/>
  <c r="AC6324" i="17"/>
  <c r="AC6323" i="17"/>
  <c r="AC6322" i="17"/>
  <c r="AC6321" i="17"/>
  <c r="AC6320" i="17"/>
  <c r="AC6319" i="17"/>
  <c r="AC6318" i="17"/>
  <c r="AC6317" i="17"/>
  <c r="AC6316" i="17"/>
  <c r="AC6315" i="17"/>
  <c r="AC6314" i="17"/>
  <c r="AC6313" i="17"/>
  <c r="AC6312" i="17"/>
  <c r="AC6311" i="17"/>
  <c r="AC6310" i="17"/>
  <c r="AC6309" i="17"/>
  <c r="AC6308" i="17"/>
  <c r="AC6307" i="17"/>
  <c r="AC6306" i="17"/>
  <c r="AC6305" i="17"/>
  <c r="AC6304" i="17"/>
  <c r="AC6303" i="17"/>
  <c r="AC6302" i="17"/>
  <c r="AC6301" i="17"/>
  <c r="AC6300" i="17"/>
  <c r="AC6299" i="17"/>
  <c r="AC6298" i="17"/>
  <c r="AC6297" i="17"/>
  <c r="AC6296" i="17"/>
  <c r="AC6295" i="17"/>
  <c r="AC6294" i="17"/>
  <c r="AC6293" i="17"/>
  <c r="AC6292" i="17"/>
  <c r="AC6291" i="17"/>
  <c r="AC6290" i="17"/>
  <c r="AC6289" i="17"/>
  <c r="AC6288" i="17"/>
  <c r="AC6287" i="17"/>
  <c r="AC6286" i="17"/>
  <c r="AC6285" i="17"/>
  <c r="AC6284" i="17"/>
  <c r="AC6283" i="17"/>
  <c r="AC6282" i="17"/>
  <c r="AC6281" i="17"/>
  <c r="AC6280" i="17"/>
  <c r="AC6279" i="17"/>
  <c r="AC6278" i="17"/>
  <c r="AC6277" i="17"/>
  <c r="AC6276" i="17"/>
  <c r="AC6275" i="17"/>
  <c r="AC6274" i="17"/>
  <c r="AC6273" i="17"/>
  <c r="AC6272" i="17"/>
  <c r="AC6271" i="17"/>
  <c r="AC6270" i="17"/>
  <c r="AC6269" i="17"/>
  <c r="AC6268" i="17"/>
  <c r="AC6267" i="17"/>
  <c r="AC6266" i="17"/>
  <c r="AC6265" i="17"/>
  <c r="AC6264" i="17"/>
  <c r="AC6263" i="17"/>
  <c r="AC6262" i="17"/>
  <c r="AC6261" i="17"/>
  <c r="AC6260" i="17"/>
  <c r="AC6259" i="17"/>
  <c r="AC6258" i="17"/>
  <c r="AC6257" i="17"/>
  <c r="AC6256" i="17"/>
  <c r="AC6255" i="17"/>
  <c r="AC6254" i="17"/>
  <c r="AC6253" i="17"/>
  <c r="AC6252" i="17"/>
  <c r="AC6251" i="17"/>
  <c r="AC6250" i="17"/>
  <c r="AC6249" i="17"/>
  <c r="AC6248" i="17"/>
  <c r="AC6247" i="17"/>
  <c r="AC6246" i="17"/>
  <c r="AC6245" i="17"/>
  <c r="AC6244" i="17"/>
  <c r="AC6243" i="17"/>
  <c r="AC6242" i="17"/>
  <c r="AC6241" i="17"/>
  <c r="AC6240" i="17"/>
  <c r="AC6239" i="17"/>
  <c r="AC6238" i="17"/>
  <c r="AC6237" i="17"/>
  <c r="AC6236" i="17"/>
  <c r="AC6235" i="17"/>
  <c r="AC6234" i="17"/>
  <c r="AC6233" i="17"/>
  <c r="AC6232" i="17"/>
  <c r="AC6231" i="17"/>
  <c r="AC6230" i="17"/>
  <c r="AC6229" i="17"/>
  <c r="AC6228" i="17"/>
  <c r="AC6227" i="17"/>
  <c r="AC6226" i="17"/>
  <c r="AC6225" i="17"/>
  <c r="AC6224" i="17"/>
  <c r="AC6223" i="17"/>
  <c r="AC6222" i="17"/>
  <c r="AC6221" i="17"/>
  <c r="AC6220" i="17"/>
  <c r="AC6219" i="17"/>
  <c r="AC6218" i="17"/>
  <c r="AC6217" i="17"/>
  <c r="AC6216" i="17"/>
  <c r="AC6215" i="17"/>
  <c r="AC6214" i="17"/>
  <c r="AC6213" i="17"/>
  <c r="AC6212" i="17"/>
  <c r="AC6211" i="17"/>
  <c r="AC6210" i="17"/>
  <c r="AC6209" i="17"/>
  <c r="AC6208" i="17"/>
  <c r="AC6207" i="17"/>
  <c r="AC6206" i="17"/>
  <c r="AC6205" i="17"/>
  <c r="AC6204" i="17"/>
  <c r="AC6203" i="17"/>
  <c r="AC6202" i="17"/>
  <c r="AC6201" i="17"/>
  <c r="AC6200" i="17"/>
  <c r="AC6199" i="17"/>
  <c r="AC6198" i="17"/>
  <c r="AC6197" i="17"/>
  <c r="AC6196" i="17"/>
  <c r="AC6195" i="17"/>
  <c r="AC6194" i="17"/>
  <c r="AC6193" i="17"/>
  <c r="AC6192" i="17"/>
  <c r="AC6191" i="17"/>
  <c r="AC6190" i="17"/>
  <c r="AC6189" i="17"/>
  <c r="AC6188" i="17"/>
  <c r="AC6187" i="17"/>
  <c r="AC6186" i="17"/>
  <c r="AC6185" i="17"/>
  <c r="AC6184" i="17"/>
  <c r="AC6183" i="17"/>
  <c r="AC6182" i="17"/>
  <c r="AC6181" i="17"/>
  <c r="AC6180" i="17"/>
  <c r="AC6179" i="17"/>
  <c r="AC6178" i="17"/>
  <c r="AC6177" i="17"/>
  <c r="AC6176" i="17"/>
  <c r="AC6175" i="17"/>
  <c r="AC6174" i="17"/>
  <c r="AC6173" i="17"/>
  <c r="AC6172" i="17"/>
  <c r="AC6171" i="17"/>
  <c r="AC6170" i="17"/>
  <c r="AC6169" i="17"/>
  <c r="AC6168" i="17"/>
  <c r="AC6167" i="17"/>
  <c r="AC6166" i="17"/>
  <c r="AC6165" i="17"/>
  <c r="AC6164" i="17"/>
  <c r="AC6163" i="17"/>
  <c r="AC6162" i="17"/>
  <c r="AC6161" i="17"/>
  <c r="AC6160" i="17"/>
  <c r="AC6159" i="17"/>
  <c r="AC6158" i="17"/>
  <c r="AC6157" i="17"/>
  <c r="AC6156" i="17"/>
  <c r="AC6155" i="17"/>
  <c r="AC6154" i="17"/>
  <c r="AC6153" i="17"/>
  <c r="AC6152" i="17"/>
  <c r="AC6151" i="17"/>
  <c r="AC6150" i="17"/>
  <c r="AC6149" i="17"/>
  <c r="AC6148" i="17"/>
  <c r="AC6147" i="17"/>
  <c r="AC6146" i="17"/>
  <c r="AC6145" i="17"/>
  <c r="AC6144" i="17"/>
  <c r="AC6143" i="17"/>
  <c r="AC6142" i="17"/>
  <c r="AC6141" i="17"/>
  <c r="AC6140" i="17"/>
  <c r="AC6139" i="17"/>
  <c r="AC6138" i="17"/>
  <c r="AC6137" i="17"/>
  <c r="AC6136" i="17"/>
  <c r="AC6135" i="17"/>
  <c r="AC6134" i="17"/>
  <c r="AC6133" i="17"/>
  <c r="AC6132" i="17"/>
  <c r="AC6131" i="17"/>
  <c r="AC6130" i="17"/>
  <c r="AC6129" i="17"/>
  <c r="AC6128" i="17"/>
  <c r="AC6127" i="17"/>
  <c r="AC6126" i="17"/>
  <c r="AC6125" i="17"/>
  <c r="AC6124" i="17"/>
  <c r="AC6123" i="17"/>
  <c r="AC6122" i="17"/>
  <c r="AC6121" i="17"/>
  <c r="AC6120" i="17"/>
  <c r="AC6119" i="17"/>
  <c r="AC6118" i="17"/>
  <c r="AC6117" i="17"/>
  <c r="AC6116" i="17"/>
  <c r="AC6115" i="17"/>
  <c r="AC6114" i="17"/>
  <c r="AC6113" i="17"/>
  <c r="AC6112" i="17"/>
  <c r="AC6111" i="17"/>
  <c r="AC6110" i="17"/>
  <c r="AC6109" i="17"/>
  <c r="AC6108" i="17"/>
  <c r="AC6107" i="17"/>
  <c r="AC6106" i="17"/>
  <c r="AC6105" i="17"/>
  <c r="AC6104" i="17"/>
  <c r="AC6103" i="17"/>
  <c r="AC6102" i="17"/>
  <c r="AC6101" i="17"/>
  <c r="AC6100" i="17"/>
  <c r="AC6099" i="17"/>
  <c r="AC6098" i="17"/>
  <c r="AC6097" i="17"/>
  <c r="AC6096" i="17"/>
  <c r="AC6095" i="17"/>
  <c r="AC6094" i="17"/>
  <c r="AC6093" i="17"/>
  <c r="AC6092" i="17"/>
  <c r="AC6091" i="17"/>
  <c r="AC6090" i="17"/>
  <c r="AC6089" i="17"/>
  <c r="AC6088" i="17"/>
  <c r="AC6087" i="17"/>
  <c r="AC6086" i="17"/>
  <c r="AC6085" i="17"/>
  <c r="AC6084" i="17"/>
  <c r="AC6083" i="17"/>
  <c r="AC6082" i="17"/>
  <c r="AC6081" i="17"/>
  <c r="AC6080" i="17"/>
  <c r="AC6079" i="17"/>
  <c r="AC6078" i="17"/>
  <c r="AC6077" i="17"/>
  <c r="AC6076" i="17"/>
  <c r="AC6075" i="17"/>
  <c r="AC6074" i="17"/>
  <c r="AC6073" i="17"/>
  <c r="AC6072" i="17"/>
  <c r="AC6071" i="17"/>
  <c r="AC6070" i="17"/>
  <c r="AC6069" i="17"/>
  <c r="AC6068" i="17"/>
  <c r="AC6067" i="17"/>
  <c r="AC6066" i="17"/>
  <c r="AC6065" i="17"/>
  <c r="AC6064" i="17"/>
  <c r="AC6063" i="17"/>
  <c r="AC6062" i="17"/>
  <c r="AC6061" i="17"/>
  <c r="AC6060" i="17"/>
  <c r="AC6059" i="17"/>
  <c r="AC6058" i="17"/>
  <c r="AC6057" i="17"/>
  <c r="AC6056" i="17"/>
  <c r="AC6055" i="17"/>
  <c r="AC6054" i="17"/>
  <c r="AC6053" i="17"/>
  <c r="AC6052" i="17"/>
  <c r="AC6051" i="17"/>
  <c r="AC6050" i="17"/>
  <c r="AC6049" i="17"/>
  <c r="AC6048" i="17"/>
  <c r="AC6047" i="17"/>
  <c r="AC6046" i="17"/>
  <c r="AC6045" i="17"/>
  <c r="AC6044" i="17"/>
  <c r="AC6043" i="17"/>
  <c r="AC6042" i="17"/>
  <c r="AC6041" i="17"/>
  <c r="AC6040" i="17"/>
  <c r="AC6039" i="17"/>
  <c r="AC6038" i="17"/>
  <c r="AC6037" i="17"/>
  <c r="AC6036" i="17"/>
  <c r="AC6035" i="17"/>
  <c r="AC6034" i="17"/>
  <c r="AC6033" i="17"/>
  <c r="AC6032" i="17"/>
  <c r="AC6031" i="17"/>
  <c r="AC6030" i="17"/>
  <c r="AC6029" i="17"/>
  <c r="AC6028" i="17"/>
  <c r="AC6027" i="17"/>
  <c r="AC6026" i="17"/>
  <c r="AC6025" i="17"/>
  <c r="AC6024" i="17"/>
  <c r="AC6023" i="17"/>
  <c r="AC6022" i="17"/>
  <c r="AC6021" i="17"/>
  <c r="AC6020" i="17"/>
  <c r="AC6019" i="17"/>
  <c r="AC6018" i="17"/>
  <c r="AC6017" i="17"/>
  <c r="AC6016" i="17"/>
  <c r="AC6015" i="17"/>
  <c r="AC6014" i="17"/>
  <c r="AC6013" i="17"/>
  <c r="AC6012" i="17"/>
  <c r="AC6011" i="17"/>
  <c r="AC6010" i="17"/>
  <c r="AC6009" i="17"/>
  <c r="AC6008" i="17"/>
  <c r="AC6007" i="17"/>
  <c r="AC6006" i="17"/>
  <c r="AC6005" i="17"/>
  <c r="AC6004" i="17"/>
  <c r="AC6003" i="17"/>
  <c r="AC6002" i="17"/>
  <c r="AC6001" i="17"/>
  <c r="AC6000" i="17"/>
  <c r="AC5999" i="17"/>
  <c r="AC5998" i="17"/>
  <c r="AC5997" i="17"/>
  <c r="AC5996" i="17"/>
  <c r="AC5995" i="17"/>
  <c r="AC5994" i="17"/>
  <c r="AC5993" i="17"/>
  <c r="AC5992" i="17"/>
  <c r="AC5991" i="17"/>
  <c r="AC5990" i="17"/>
  <c r="AC5989" i="17"/>
  <c r="AC5988" i="17"/>
  <c r="AC5987" i="17"/>
  <c r="AC5986" i="17"/>
  <c r="AC5985" i="17"/>
  <c r="AC5984" i="17"/>
  <c r="AC5983" i="17"/>
  <c r="AC5982" i="17"/>
  <c r="AC5981" i="17"/>
  <c r="AC5980" i="17"/>
  <c r="AC5979" i="17"/>
  <c r="AC5978" i="17"/>
  <c r="AC5977" i="17"/>
  <c r="AC5976" i="17"/>
  <c r="AC5975" i="17"/>
  <c r="AC5974" i="17"/>
  <c r="AC5973" i="17"/>
  <c r="AC5972" i="17"/>
  <c r="AC5971" i="17"/>
  <c r="AC5970" i="17"/>
  <c r="AC5969" i="17"/>
  <c r="AC5968" i="17"/>
  <c r="AC5967" i="17"/>
  <c r="AC5966" i="17"/>
  <c r="AC5965" i="17"/>
  <c r="AC5964" i="17"/>
  <c r="AC5963" i="17"/>
  <c r="AC5962" i="17"/>
  <c r="AC5961" i="17"/>
  <c r="AC5960" i="17"/>
  <c r="AC5959" i="17"/>
  <c r="AC5958" i="17"/>
  <c r="AC5957" i="17"/>
  <c r="AC5956" i="17"/>
  <c r="AC5955" i="17"/>
  <c r="AC5954" i="17"/>
  <c r="AC5953" i="17"/>
  <c r="AC5952" i="17"/>
  <c r="AC5951" i="17"/>
  <c r="AC5950" i="17"/>
  <c r="AC5949" i="17"/>
  <c r="AC5948" i="17"/>
  <c r="AC5947" i="17"/>
  <c r="AC5946" i="17"/>
  <c r="AC5945" i="17"/>
  <c r="AC5944" i="17"/>
  <c r="AC5943" i="17"/>
  <c r="AC5942" i="17"/>
  <c r="AC5941" i="17"/>
  <c r="AC5940" i="17"/>
  <c r="AC5939" i="17"/>
  <c r="AC5938" i="17"/>
  <c r="AC5937" i="17"/>
  <c r="AC5936" i="17"/>
  <c r="AC5935" i="17"/>
  <c r="AC5934" i="17"/>
  <c r="AC5933" i="17"/>
  <c r="AC5932" i="17"/>
  <c r="AC5931" i="17"/>
  <c r="AC5930" i="17"/>
  <c r="AC5929" i="17"/>
  <c r="AC5928" i="17"/>
  <c r="AC5927" i="17"/>
  <c r="AC5926" i="17"/>
  <c r="AC5925" i="17"/>
  <c r="AC5924" i="17"/>
  <c r="AC5923" i="17"/>
  <c r="AC5922" i="17"/>
  <c r="AC5921" i="17"/>
  <c r="AC5920" i="17"/>
  <c r="AC5919" i="17"/>
  <c r="AC5918" i="17"/>
  <c r="AC5917" i="17"/>
  <c r="AC5916" i="17"/>
  <c r="AC5915" i="17"/>
  <c r="AC5914" i="17"/>
  <c r="AC5913" i="17"/>
  <c r="AC5912" i="17"/>
  <c r="AC5911" i="17"/>
  <c r="AC5910" i="17"/>
  <c r="AC5909" i="17"/>
  <c r="AC5908" i="17"/>
  <c r="AC5907" i="17"/>
  <c r="AC5906" i="17"/>
  <c r="AC5905" i="17"/>
  <c r="AC5904" i="17"/>
  <c r="AC5903" i="17"/>
  <c r="AC5902" i="17"/>
  <c r="AC5901" i="17"/>
  <c r="AC5900" i="17"/>
  <c r="AC5899" i="17"/>
  <c r="AC5898" i="17"/>
  <c r="AC5897" i="17"/>
  <c r="AC5896" i="17"/>
  <c r="AC5895" i="17"/>
  <c r="AC5894" i="17"/>
  <c r="AC5893" i="17"/>
  <c r="AC5892" i="17"/>
  <c r="AC5891" i="17"/>
  <c r="AC5890" i="17"/>
  <c r="AC5889" i="17"/>
  <c r="AC5888" i="17"/>
  <c r="AC5887" i="17"/>
  <c r="AC5886" i="17"/>
  <c r="AC5885" i="17"/>
  <c r="AC5884" i="17"/>
  <c r="AC5883" i="17"/>
  <c r="AC5882" i="17"/>
  <c r="AC5881" i="17"/>
  <c r="AC5880" i="17"/>
  <c r="AC5879" i="17"/>
  <c r="AC5878" i="17"/>
  <c r="AC5877" i="17"/>
  <c r="AC5876" i="17"/>
  <c r="AC5875" i="17"/>
  <c r="AC5874" i="17"/>
  <c r="AC5873" i="17"/>
  <c r="AC5872" i="17"/>
  <c r="AC5871" i="17"/>
  <c r="AC5870" i="17"/>
  <c r="AC5869" i="17"/>
  <c r="AC5868" i="17"/>
  <c r="AC5867" i="17"/>
  <c r="AC5866" i="17"/>
  <c r="AC5865" i="17"/>
  <c r="AC5864" i="17"/>
  <c r="AC5863" i="17"/>
  <c r="AC5862" i="17"/>
  <c r="AC5861" i="17"/>
  <c r="AC5860" i="17"/>
  <c r="AC5859" i="17"/>
  <c r="AC5858" i="17"/>
  <c r="AC5857" i="17"/>
  <c r="AC5856" i="17"/>
  <c r="AC5855" i="17"/>
  <c r="AC5854" i="17"/>
  <c r="AC5853" i="17"/>
  <c r="AC5852" i="17"/>
  <c r="AC5851" i="17"/>
  <c r="AC5850" i="17"/>
  <c r="AC5849" i="17"/>
  <c r="AC5848" i="17"/>
  <c r="AC5847" i="17"/>
  <c r="AC5846" i="17"/>
  <c r="AC5845" i="17"/>
  <c r="AC5844" i="17"/>
  <c r="AC5843" i="17"/>
  <c r="AC5842" i="17"/>
  <c r="AC5841" i="17"/>
  <c r="AC5840" i="17"/>
  <c r="AC5839" i="17"/>
  <c r="AC5838" i="17"/>
  <c r="AC5837" i="17"/>
  <c r="AC5836" i="17"/>
  <c r="AC5835" i="17"/>
  <c r="AC5834" i="17"/>
  <c r="AC5833" i="17"/>
  <c r="AC5832" i="17"/>
  <c r="AC5831" i="17"/>
  <c r="AC5830" i="17"/>
  <c r="AC5829" i="17"/>
  <c r="AC5828" i="17"/>
  <c r="AC5827" i="17"/>
  <c r="AC5826" i="17"/>
  <c r="AC5825" i="17"/>
  <c r="AC5824" i="17"/>
  <c r="AC5823" i="17"/>
  <c r="AC5822" i="17"/>
  <c r="AC5821" i="17"/>
  <c r="AC5820" i="17"/>
  <c r="AC5819" i="17"/>
  <c r="AC5818" i="17"/>
  <c r="AC5817" i="17"/>
  <c r="AC5816" i="17"/>
  <c r="AC5815" i="17"/>
  <c r="AC5814" i="17"/>
  <c r="AC5813" i="17"/>
  <c r="AC5812" i="17"/>
  <c r="AC5811" i="17"/>
  <c r="AC5810" i="17"/>
  <c r="AC5809" i="17"/>
  <c r="AC5808" i="17"/>
  <c r="AC5807" i="17"/>
  <c r="AC5806" i="17"/>
  <c r="AC5805" i="17"/>
  <c r="AC5804" i="17"/>
  <c r="AC5803" i="17"/>
  <c r="AC5802" i="17"/>
  <c r="AC5801" i="17"/>
  <c r="AC5800" i="17"/>
  <c r="AC5799" i="17"/>
  <c r="AC5798" i="17"/>
  <c r="AC5797" i="17"/>
  <c r="AC5796" i="17"/>
  <c r="AC5795" i="17"/>
  <c r="AC5794" i="17"/>
  <c r="AC5793" i="17"/>
  <c r="AC5792" i="17"/>
  <c r="AC5791" i="17"/>
  <c r="AC5790" i="17"/>
  <c r="AC5789" i="17"/>
  <c r="AC5788" i="17"/>
  <c r="AC5787" i="17"/>
  <c r="AC5786" i="17"/>
  <c r="AC5785" i="17"/>
  <c r="AC5784" i="17"/>
  <c r="AC5783" i="17"/>
  <c r="AC5782" i="17"/>
  <c r="AC5781" i="17"/>
  <c r="AC5780" i="17"/>
  <c r="AC5779" i="17"/>
  <c r="AC5778" i="17"/>
  <c r="AC5777" i="17"/>
  <c r="AC5776" i="17"/>
  <c r="AC5775" i="17"/>
  <c r="AC5774" i="17"/>
  <c r="AC5773" i="17"/>
  <c r="AC5772" i="17"/>
  <c r="AC5771" i="17"/>
  <c r="AC5770" i="17"/>
  <c r="AC5769" i="17"/>
  <c r="AC5768" i="17"/>
  <c r="AC5767" i="17"/>
  <c r="AC5766" i="17"/>
  <c r="AC5765" i="17"/>
  <c r="AC5764" i="17"/>
  <c r="AC5763" i="17"/>
  <c r="AC5762" i="17"/>
  <c r="AC5761" i="17"/>
  <c r="AC5760" i="17"/>
  <c r="AC5759" i="17"/>
  <c r="AC5758" i="17"/>
  <c r="AC5757" i="17"/>
  <c r="AC5756" i="17"/>
  <c r="AC5755" i="17"/>
  <c r="AC5754" i="17"/>
  <c r="AC5753" i="17"/>
  <c r="AC5752" i="17"/>
  <c r="AC5751" i="17"/>
  <c r="AC5750" i="17"/>
  <c r="AC5749" i="17"/>
  <c r="AC5748" i="17"/>
  <c r="AC5747" i="17"/>
  <c r="AC5746" i="17"/>
  <c r="AC5745" i="17"/>
  <c r="AC5744" i="17"/>
  <c r="AC5743" i="17"/>
  <c r="AC5742" i="17"/>
  <c r="AC5741" i="17"/>
  <c r="AC5740" i="17"/>
  <c r="AC5739" i="17"/>
  <c r="AC5738" i="17"/>
  <c r="AC5737" i="17"/>
  <c r="AC5736" i="17"/>
  <c r="AC5735" i="17"/>
  <c r="AC5734" i="17"/>
  <c r="AC5733" i="17"/>
  <c r="AC5732" i="17"/>
  <c r="AC5731" i="17"/>
  <c r="AC5730" i="17"/>
  <c r="AC5729" i="17"/>
  <c r="AC5728" i="17"/>
  <c r="AC5727" i="17"/>
  <c r="AC5726" i="17"/>
  <c r="AC5725" i="17"/>
  <c r="AC5724" i="17"/>
  <c r="AC5723" i="17"/>
  <c r="AC5722" i="17"/>
  <c r="AC5721" i="17"/>
  <c r="AC5720" i="17"/>
  <c r="AC5719" i="17"/>
  <c r="AC5718" i="17"/>
  <c r="AC5717" i="17"/>
  <c r="AC5716" i="17"/>
  <c r="AC5715" i="17"/>
  <c r="AC5714" i="17"/>
  <c r="AC5713" i="17"/>
  <c r="AC5712" i="17"/>
  <c r="AC5711" i="17"/>
  <c r="AC5710" i="17"/>
  <c r="AC5709" i="17"/>
  <c r="AC5708" i="17"/>
  <c r="AC5707" i="17"/>
  <c r="AC5706" i="17"/>
  <c r="AC5705" i="17"/>
  <c r="AC5704" i="17"/>
  <c r="AC5703" i="17"/>
  <c r="AC5702" i="17"/>
  <c r="AC5701" i="17"/>
  <c r="AC5700" i="17"/>
  <c r="AC5699" i="17"/>
  <c r="AC5698" i="17"/>
  <c r="AC5697" i="17"/>
  <c r="AC5696" i="17"/>
  <c r="AC5695" i="17"/>
  <c r="AC5694" i="17"/>
  <c r="AC5693" i="17"/>
  <c r="AC5692" i="17"/>
  <c r="AC5691" i="17"/>
  <c r="AC5690" i="17"/>
  <c r="AC5689" i="17"/>
  <c r="AC5688" i="17"/>
  <c r="AC5687" i="17"/>
  <c r="AC5686" i="17"/>
  <c r="AC5685" i="17"/>
  <c r="AC5684" i="17"/>
  <c r="AC5683" i="17"/>
  <c r="AC5682" i="17"/>
  <c r="AC5681" i="17"/>
  <c r="AC5680" i="17"/>
  <c r="AC5679" i="17"/>
  <c r="AC5678" i="17"/>
  <c r="AC5677" i="17"/>
  <c r="AC5676" i="17"/>
  <c r="AC5675" i="17"/>
  <c r="AC5674" i="17"/>
  <c r="AC5673" i="17"/>
  <c r="AC5672" i="17"/>
  <c r="AC5671" i="17"/>
  <c r="AC5670" i="17"/>
  <c r="AC5669" i="17"/>
  <c r="AC5668" i="17"/>
  <c r="AC5667" i="17"/>
  <c r="AC5666" i="17"/>
  <c r="AC5665" i="17"/>
  <c r="AC5664" i="17"/>
  <c r="AC5663" i="17"/>
  <c r="AC5662" i="17"/>
  <c r="AC5661" i="17"/>
  <c r="AC5660" i="17"/>
  <c r="AC5659" i="17"/>
  <c r="AC5658" i="17"/>
  <c r="AC5657" i="17"/>
  <c r="AC5656" i="17"/>
  <c r="AC5655" i="17"/>
  <c r="AC5654" i="17"/>
  <c r="AC5653" i="17"/>
  <c r="AC5652" i="17"/>
  <c r="AC5651" i="17"/>
  <c r="AC5650" i="17"/>
  <c r="AC5649" i="17"/>
  <c r="AC5648" i="17"/>
  <c r="AC5647" i="17"/>
  <c r="AC5646" i="17"/>
  <c r="AC5645" i="17"/>
  <c r="AC5644" i="17"/>
  <c r="AC5643" i="17"/>
  <c r="AC5642" i="17"/>
  <c r="AC5641" i="17"/>
  <c r="AC5640" i="17"/>
  <c r="AC5639" i="17"/>
  <c r="AC5638" i="17"/>
  <c r="AC5637" i="17"/>
  <c r="AC5636" i="17"/>
  <c r="AC5635" i="17"/>
  <c r="AC5634" i="17"/>
  <c r="AC5633" i="17"/>
  <c r="AC5632" i="17"/>
  <c r="AC5631" i="17"/>
  <c r="AC5630" i="17"/>
  <c r="AC5629" i="17"/>
  <c r="AC5628" i="17"/>
  <c r="AC5627" i="17"/>
  <c r="AC5626" i="17"/>
  <c r="AC5625" i="17"/>
  <c r="AC5624" i="17"/>
  <c r="AC5623" i="17"/>
  <c r="AC5622" i="17"/>
  <c r="AC5621" i="17"/>
  <c r="AC5620" i="17"/>
  <c r="AC5619" i="17"/>
  <c r="AC5618" i="17"/>
  <c r="AC5617" i="17"/>
  <c r="AC5616" i="17"/>
  <c r="AC5615" i="17"/>
  <c r="AC5614" i="17"/>
  <c r="AC5613" i="17"/>
  <c r="AC5612" i="17"/>
  <c r="AC5611" i="17"/>
  <c r="AC5610" i="17"/>
  <c r="AC5609" i="17"/>
  <c r="AC5608" i="17"/>
  <c r="AC5607" i="17"/>
  <c r="AC5606" i="17"/>
  <c r="AC5605" i="17"/>
  <c r="AC5604" i="17"/>
  <c r="AC5603" i="17"/>
  <c r="AC5602" i="17"/>
  <c r="AC5601" i="17"/>
  <c r="AC5600" i="17"/>
  <c r="AC5599" i="17"/>
  <c r="AC5598" i="17"/>
  <c r="AC5597" i="17"/>
  <c r="AC5596" i="17"/>
  <c r="AC5595" i="17"/>
  <c r="AC5594" i="17"/>
  <c r="AC5593" i="17"/>
  <c r="AC5592" i="17"/>
  <c r="AC5591" i="17"/>
  <c r="AC5590" i="17"/>
  <c r="AC5589" i="17"/>
  <c r="AC5588" i="17"/>
  <c r="AC5587" i="17"/>
  <c r="AC5586" i="17"/>
  <c r="AC5585" i="17"/>
  <c r="AC5584" i="17"/>
  <c r="AC5583" i="17"/>
  <c r="AC5582" i="17"/>
  <c r="AC5581" i="17"/>
  <c r="AC5580" i="17"/>
  <c r="AC5579" i="17"/>
  <c r="AC5578" i="17"/>
  <c r="AC5577" i="17"/>
  <c r="AC5576" i="17"/>
  <c r="AC5575" i="17"/>
  <c r="AC5574" i="17"/>
  <c r="AC5573" i="17"/>
  <c r="AC5572" i="17"/>
  <c r="AC5571" i="17"/>
  <c r="AC5570" i="17"/>
  <c r="AC5569" i="17"/>
  <c r="AC5568" i="17"/>
  <c r="AC5567" i="17"/>
  <c r="AC5566" i="17"/>
  <c r="AC5565" i="17"/>
  <c r="AC5564" i="17"/>
  <c r="AC5563" i="17"/>
  <c r="AC5562" i="17"/>
  <c r="AC5561" i="17"/>
  <c r="AC5560" i="17"/>
  <c r="AC5559" i="17"/>
  <c r="AC5558" i="17"/>
  <c r="AC5557" i="17"/>
  <c r="AC5556" i="17"/>
  <c r="AC5555" i="17"/>
  <c r="AC5554" i="17"/>
  <c r="AC5553" i="17"/>
  <c r="AC5552" i="17"/>
  <c r="AC5551" i="17"/>
  <c r="AC5550" i="17"/>
  <c r="AC5549" i="17"/>
  <c r="AC5548" i="17"/>
  <c r="AC5547" i="17"/>
  <c r="AC5546" i="17"/>
  <c r="AC5545" i="17"/>
  <c r="AC5544" i="17"/>
  <c r="AC5543" i="17"/>
  <c r="AC5542" i="17"/>
  <c r="AC5541" i="17"/>
  <c r="AC5540" i="17"/>
  <c r="AC5539" i="17"/>
  <c r="AC5538" i="17"/>
  <c r="AC5537" i="17"/>
  <c r="AC5536" i="17"/>
  <c r="AC5535" i="17"/>
  <c r="AC5534" i="17"/>
  <c r="AC5533" i="17"/>
  <c r="AC5532" i="17"/>
  <c r="AC5531" i="17"/>
  <c r="AC5530" i="17"/>
  <c r="AC5529" i="17"/>
  <c r="AC5528" i="17"/>
  <c r="AC5527" i="17"/>
  <c r="AC5526" i="17"/>
  <c r="AC5525" i="17"/>
  <c r="AC5524" i="17"/>
  <c r="AC5523" i="17"/>
  <c r="AC5522" i="17"/>
  <c r="AC5521" i="17"/>
  <c r="AC5520" i="17"/>
  <c r="AC5519" i="17"/>
  <c r="AC5518" i="17"/>
  <c r="AC5517" i="17"/>
  <c r="AC5516" i="17"/>
  <c r="AC5515" i="17"/>
  <c r="AC5514" i="17"/>
  <c r="AC5513" i="17"/>
  <c r="AC5512" i="17"/>
  <c r="AC5511" i="17"/>
  <c r="AC5510" i="17"/>
  <c r="AC5509" i="17"/>
  <c r="AC5508" i="17"/>
  <c r="AC5507" i="17"/>
  <c r="AC5506" i="17"/>
  <c r="AC5505" i="17"/>
  <c r="AC5504" i="17"/>
  <c r="AC5503" i="17"/>
  <c r="AC5502" i="17"/>
  <c r="AC5501" i="17"/>
  <c r="AC5500" i="17"/>
  <c r="AC5499" i="17"/>
  <c r="AC5498" i="17"/>
  <c r="AC5497" i="17"/>
  <c r="AC5496" i="17"/>
  <c r="AC5495" i="17"/>
  <c r="AC5494" i="17"/>
  <c r="AC5493" i="17"/>
  <c r="AC5492" i="17"/>
  <c r="AC5491" i="17"/>
  <c r="AC5490" i="17"/>
  <c r="AC5489" i="17"/>
  <c r="AC5488" i="17"/>
  <c r="AC5487" i="17"/>
  <c r="AC5486" i="17"/>
  <c r="AC5485" i="17"/>
  <c r="AC5484" i="17"/>
  <c r="AC5483" i="17"/>
  <c r="AC5482" i="17"/>
  <c r="AC5481" i="17"/>
  <c r="AC5480" i="17"/>
  <c r="AC5479" i="17"/>
  <c r="AC5478" i="17"/>
  <c r="AC5477" i="17"/>
  <c r="AC5476" i="17"/>
  <c r="AC5475" i="17"/>
  <c r="AC5474" i="17"/>
  <c r="AC5473" i="17"/>
  <c r="AC5472" i="17"/>
  <c r="AC5471" i="17"/>
  <c r="AC5470" i="17"/>
  <c r="AC5469" i="17"/>
  <c r="AC5468" i="17"/>
  <c r="AC5467" i="17"/>
  <c r="AC5466" i="17"/>
  <c r="AC5465" i="17"/>
  <c r="AC5464" i="17"/>
  <c r="AC5463" i="17"/>
  <c r="AC5462" i="17"/>
  <c r="AC5461" i="17"/>
  <c r="AC5460" i="17"/>
  <c r="AC5459" i="17"/>
  <c r="AC5458" i="17"/>
  <c r="AC5457" i="17"/>
  <c r="AC5456" i="17"/>
  <c r="AC5455" i="17"/>
  <c r="AC5454" i="17"/>
  <c r="AC5453" i="17"/>
  <c r="AC5452" i="17"/>
  <c r="AC5451" i="17"/>
  <c r="AC5450" i="17"/>
  <c r="AC5449" i="17"/>
  <c r="AC5448" i="17"/>
  <c r="AC5447" i="17"/>
  <c r="AC5446" i="17"/>
  <c r="AC5445" i="17"/>
  <c r="AC5444" i="17"/>
  <c r="AC5443" i="17"/>
  <c r="AC5442" i="17"/>
  <c r="AC5441" i="17"/>
  <c r="AC5440" i="17"/>
  <c r="AC5439" i="17"/>
  <c r="AC5438" i="17"/>
  <c r="AC5437" i="17"/>
  <c r="AC5436" i="17"/>
  <c r="AC5435" i="17"/>
  <c r="AC5434" i="17"/>
  <c r="AC5433" i="17"/>
  <c r="AC5432" i="17"/>
  <c r="AC5431" i="17"/>
  <c r="AC5430" i="17"/>
  <c r="AC5429" i="17"/>
  <c r="AC5428" i="17"/>
  <c r="AC5427" i="17"/>
  <c r="AC5426" i="17"/>
  <c r="AC5425" i="17"/>
  <c r="AC5424" i="17"/>
  <c r="AC5423" i="17"/>
  <c r="AC5422" i="17"/>
  <c r="AC5421" i="17"/>
  <c r="AC5420" i="17"/>
  <c r="AC5419" i="17"/>
  <c r="AC5418" i="17"/>
  <c r="AC5417" i="17"/>
  <c r="AC5416" i="17"/>
  <c r="AC5415" i="17"/>
  <c r="AC5414" i="17"/>
  <c r="AC5413" i="17"/>
  <c r="AC5412" i="17"/>
  <c r="AC5411" i="17"/>
  <c r="AC5410" i="17"/>
  <c r="AC5409" i="17"/>
  <c r="AC5408" i="17"/>
  <c r="AC5407" i="17"/>
  <c r="AC5406" i="17"/>
  <c r="AC5405" i="17"/>
  <c r="AC5404" i="17"/>
  <c r="AC5403" i="17"/>
  <c r="AC5402" i="17"/>
  <c r="AC5401" i="17"/>
  <c r="AC5400" i="17"/>
  <c r="AC5399" i="17"/>
  <c r="AC5398" i="17"/>
  <c r="AC5397" i="17"/>
  <c r="AC5396" i="17"/>
  <c r="AC5395" i="17"/>
  <c r="AC5394" i="17"/>
  <c r="AC5393" i="17"/>
  <c r="AC5392" i="17"/>
  <c r="AC5391" i="17"/>
  <c r="AC5390" i="17"/>
  <c r="AC5389" i="17"/>
  <c r="AC5388" i="17"/>
  <c r="AC5387" i="17"/>
  <c r="AC5386" i="17"/>
  <c r="AC5385" i="17"/>
  <c r="AC5384" i="17"/>
  <c r="AC5383" i="17"/>
  <c r="AC5382" i="17"/>
  <c r="AC5381" i="17"/>
  <c r="AC5380" i="17"/>
  <c r="AC5379" i="17"/>
  <c r="AC5378" i="17"/>
  <c r="AC5377" i="17"/>
  <c r="AC5376" i="17"/>
  <c r="AC5375" i="17"/>
  <c r="AC5374" i="17"/>
  <c r="AC5373" i="17"/>
  <c r="AC5372" i="17"/>
  <c r="AC5371" i="17"/>
  <c r="AC5370" i="17"/>
  <c r="AC5369" i="17"/>
  <c r="AC5368" i="17"/>
  <c r="AC5367" i="17"/>
  <c r="AC5366" i="17"/>
  <c r="AC5365" i="17"/>
  <c r="AC5364" i="17"/>
  <c r="AC5363" i="17"/>
  <c r="AC5362" i="17"/>
  <c r="AC5361" i="17"/>
  <c r="AC5360" i="17"/>
  <c r="AC5359" i="17"/>
  <c r="AC5358" i="17"/>
  <c r="AC5357" i="17"/>
  <c r="AC5356" i="17"/>
  <c r="AC5355" i="17"/>
  <c r="AC5354" i="17"/>
  <c r="AC5353" i="17"/>
  <c r="AC5352" i="17"/>
  <c r="AC5351" i="17"/>
  <c r="AC5350" i="17"/>
  <c r="AC5349" i="17"/>
  <c r="AC5348" i="17"/>
  <c r="AC5347" i="17"/>
  <c r="AC5346" i="17"/>
  <c r="AC5345" i="17"/>
  <c r="AC5344" i="17"/>
  <c r="AC5343" i="17"/>
  <c r="AC5342" i="17"/>
  <c r="AC5341" i="17"/>
  <c r="AC5340" i="17"/>
  <c r="AC5339" i="17"/>
  <c r="AC5338" i="17"/>
  <c r="AC5337" i="17"/>
  <c r="AC5336" i="17"/>
  <c r="AC5335" i="17"/>
  <c r="AC5334" i="17"/>
  <c r="AC5333" i="17"/>
  <c r="AC5332" i="17"/>
  <c r="AC5331" i="17"/>
  <c r="AC5330" i="17"/>
  <c r="AC5329" i="17"/>
  <c r="AC5328" i="17"/>
  <c r="AC5327" i="17"/>
  <c r="AC5326" i="17"/>
  <c r="AC5325" i="17"/>
  <c r="AC5324" i="17"/>
  <c r="AC5323" i="17"/>
  <c r="AC5322" i="17"/>
  <c r="AC5321" i="17"/>
  <c r="AC5320" i="17"/>
  <c r="AC5319" i="17"/>
  <c r="AC5318" i="17"/>
  <c r="AC5317" i="17"/>
  <c r="AC5316" i="17"/>
  <c r="AC5315" i="17"/>
  <c r="AC5314" i="17"/>
  <c r="AC5313" i="17"/>
  <c r="AC5312" i="17"/>
  <c r="AC5311" i="17"/>
  <c r="AC5310" i="17"/>
  <c r="AC5309" i="17"/>
  <c r="AC5308" i="17"/>
  <c r="AC5307" i="17"/>
  <c r="AC5306" i="17"/>
  <c r="AC5305" i="17"/>
  <c r="AC5304" i="17"/>
  <c r="AC5303" i="17"/>
  <c r="AC5302" i="17"/>
  <c r="AC5301" i="17"/>
  <c r="AC5300" i="17"/>
  <c r="AC5299" i="17"/>
  <c r="AC5298" i="17"/>
  <c r="AC5297" i="17"/>
  <c r="AC5296" i="17"/>
  <c r="AC5295" i="17"/>
  <c r="AC5294" i="17"/>
  <c r="AC5293" i="17"/>
  <c r="AC5292" i="17"/>
  <c r="AC5291" i="17"/>
  <c r="AC5290" i="17"/>
  <c r="AC5289" i="17"/>
  <c r="AC5288" i="17"/>
  <c r="AC5287" i="17"/>
  <c r="AC5286" i="17"/>
  <c r="AC5285" i="17"/>
  <c r="AC5284" i="17"/>
  <c r="AC5283" i="17"/>
  <c r="AC5282" i="17"/>
  <c r="AC5281" i="17"/>
  <c r="AC5280" i="17"/>
  <c r="AC5279" i="17"/>
  <c r="AC5278" i="17"/>
  <c r="AC5277" i="17"/>
  <c r="AC5276" i="17"/>
  <c r="AC5275" i="17"/>
  <c r="AC5274" i="17"/>
  <c r="AC5273" i="17"/>
  <c r="AC5272" i="17"/>
  <c r="AC5271" i="17"/>
  <c r="AC5270" i="17"/>
  <c r="AC5269" i="17"/>
  <c r="AC5268" i="17"/>
  <c r="AC5267" i="17"/>
  <c r="AC5266" i="17"/>
  <c r="AC5265" i="17"/>
  <c r="AC5264" i="17"/>
  <c r="AC5263" i="17"/>
  <c r="AC5262" i="17"/>
  <c r="AC5261" i="17"/>
  <c r="AC5260" i="17"/>
  <c r="AC5259" i="17"/>
  <c r="AC5258" i="17"/>
  <c r="AC5257" i="17"/>
  <c r="AC5256" i="17"/>
  <c r="AC5255" i="17"/>
  <c r="AC5254" i="17"/>
  <c r="AC5253" i="17"/>
  <c r="AC5252" i="17"/>
  <c r="AC5251" i="17"/>
  <c r="AC5250" i="17"/>
  <c r="AC5249" i="17"/>
  <c r="AC5248" i="17"/>
  <c r="AC5247" i="17"/>
  <c r="AC5246" i="17"/>
  <c r="AC5245" i="17"/>
  <c r="AC5244" i="17"/>
  <c r="AC5243" i="17"/>
  <c r="AC5242" i="17"/>
  <c r="AC5241" i="17"/>
  <c r="AC5240" i="17"/>
  <c r="AC5239" i="17"/>
  <c r="AC5238" i="17"/>
  <c r="AC5237" i="17"/>
  <c r="AC5236" i="17"/>
  <c r="AC5235" i="17"/>
  <c r="AC5234" i="17"/>
  <c r="AC5233" i="17"/>
  <c r="AC5232" i="17"/>
  <c r="AC5231" i="17"/>
  <c r="AC5230" i="17"/>
  <c r="AC5229" i="17"/>
  <c r="AC5228" i="17"/>
  <c r="AC5227" i="17"/>
  <c r="AC5226" i="17"/>
  <c r="AC5225" i="17"/>
  <c r="AC5224" i="17"/>
  <c r="AC5223" i="17"/>
  <c r="AC5222" i="17"/>
  <c r="AC5221" i="17"/>
  <c r="AC5220" i="17"/>
  <c r="AC5219" i="17"/>
  <c r="AC5218" i="17"/>
  <c r="AC5217" i="17"/>
  <c r="AC5216" i="17"/>
  <c r="AC5215" i="17"/>
  <c r="AC5214" i="17"/>
  <c r="AC5213" i="17"/>
  <c r="AC5212" i="17"/>
  <c r="AC5211" i="17"/>
  <c r="AC5210" i="17"/>
  <c r="AC5209" i="17"/>
  <c r="AC5208" i="17"/>
  <c r="AC5207" i="17"/>
  <c r="AC5206" i="17"/>
  <c r="AC5205" i="17"/>
  <c r="AC5204" i="17"/>
  <c r="AC5203" i="17"/>
  <c r="AC5202" i="17"/>
  <c r="AC5201" i="17"/>
  <c r="AC5200" i="17"/>
  <c r="AC5199" i="17"/>
  <c r="AC5198" i="17"/>
  <c r="AC5197" i="17"/>
  <c r="AC5196" i="17"/>
  <c r="AC5195" i="17"/>
  <c r="AC5194" i="17"/>
  <c r="AC5193" i="17"/>
  <c r="AC5192" i="17"/>
  <c r="AC5191" i="17"/>
  <c r="AC5190" i="17"/>
  <c r="AC5189" i="17"/>
  <c r="AC5188" i="17"/>
  <c r="AC5187" i="17"/>
  <c r="AC5186" i="17"/>
  <c r="AC5185" i="17"/>
  <c r="AC5184" i="17"/>
  <c r="AC5183" i="17"/>
  <c r="AC5182" i="17"/>
  <c r="AC5181" i="17"/>
  <c r="AC5180" i="17"/>
  <c r="AC5179" i="17"/>
  <c r="AC5178" i="17"/>
  <c r="AC5177" i="17"/>
  <c r="AC5176" i="17"/>
  <c r="AC5175" i="17"/>
  <c r="AC5174" i="17"/>
  <c r="AC5173" i="17"/>
  <c r="AC5172" i="17"/>
  <c r="AC5171" i="17"/>
  <c r="AC5170" i="17"/>
  <c r="AC5169" i="17"/>
  <c r="AC5168" i="17"/>
  <c r="AC5167" i="17"/>
  <c r="AC5166" i="17"/>
  <c r="AC5165" i="17"/>
  <c r="AC5164" i="17"/>
  <c r="AC5163" i="17"/>
  <c r="AC5162" i="17"/>
  <c r="AC5161" i="17"/>
  <c r="AC5160" i="17"/>
  <c r="AC5159" i="17"/>
  <c r="AC5158" i="17"/>
  <c r="AC5157" i="17"/>
  <c r="AC5156" i="17"/>
  <c r="AC5155" i="17"/>
  <c r="AC5154" i="17"/>
  <c r="AC5153" i="17"/>
  <c r="AC5152" i="17"/>
  <c r="AC5151" i="17"/>
  <c r="AC5150" i="17"/>
  <c r="AC5149" i="17"/>
  <c r="AC5148" i="17"/>
  <c r="AC5147" i="17"/>
  <c r="AC5146" i="17"/>
  <c r="AC5145" i="17"/>
  <c r="AC5144" i="17"/>
  <c r="AC5143" i="17"/>
  <c r="AC5142" i="17"/>
  <c r="AC5141" i="17"/>
  <c r="AC5140" i="17"/>
  <c r="AC5139" i="17"/>
  <c r="AC5138" i="17"/>
  <c r="AC5137" i="17"/>
  <c r="AC5136" i="17"/>
  <c r="AC5135" i="17"/>
  <c r="AC5134" i="17"/>
  <c r="AC5133" i="17"/>
  <c r="AC5132" i="17"/>
  <c r="AC5131" i="17"/>
  <c r="AC5130" i="17"/>
  <c r="AC5129" i="17"/>
  <c r="AC5128" i="17"/>
  <c r="AC5127" i="17"/>
  <c r="AC5126" i="17"/>
  <c r="AC5125" i="17"/>
  <c r="AC5124" i="17"/>
  <c r="AC5123" i="17"/>
  <c r="AC5122" i="17"/>
  <c r="AC5121" i="17"/>
  <c r="AC5120" i="17"/>
  <c r="AC5119" i="17"/>
  <c r="AC5118" i="17"/>
  <c r="AC5117" i="17"/>
  <c r="AC5116" i="17"/>
  <c r="AC5115" i="17"/>
  <c r="AC5114" i="17"/>
  <c r="AC5113" i="17"/>
  <c r="AC5112" i="17"/>
  <c r="AC5111" i="17"/>
  <c r="AC5110" i="17"/>
  <c r="AC5109" i="17"/>
  <c r="AC5108" i="17"/>
  <c r="AC5107" i="17"/>
  <c r="AC5106" i="17"/>
  <c r="AC5105" i="17"/>
  <c r="AC5104" i="17"/>
  <c r="AC5103" i="17"/>
  <c r="AC5102" i="17"/>
  <c r="AC5101" i="17"/>
  <c r="AC5100" i="17"/>
  <c r="AC5099" i="17"/>
  <c r="AC5098" i="17"/>
  <c r="AC5097" i="17"/>
  <c r="AC5096" i="17"/>
  <c r="AC5095" i="17"/>
  <c r="AC5094" i="17"/>
  <c r="AC5093" i="17"/>
  <c r="AC5092" i="17"/>
  <c r="AC5091" i="17"/>
  <c r="AC5090" i="17"/>
  <c r="AC5089" i="17"/>
  <c r="AC5088" i="17"/>
  <c r="AC5087" i="17"/>
  <c r="AC5086" i="17"/>
  <c r="AC5085" i="17"/>
  <c r="AC5084" i="17"/>
  <c r="AC5083" i="17"/>
  <c r="AC5082" i="17"/>
  <c r="AC5081" i="17"/>
  <c r="AC5080" i="17"/>
  <c r="AC5079" i="17"/>
  <c r="AC5078" i="17"/>
  <c r="AC5077" i="17"/>
  <c r="AC5076" i="17"/>
  <c r="AC5075" i="17"/>
  <c r="AC5074" i="17"/>
  <c r="AC5073" i="17"/>
  <c r="AC5072" i="17"/>
  <c r="AC5071" i="17"/>
  <c r="AC5070" i="17"/>
  <c r="AC5069" i="17"/>
  <c r="AC5068" i="17"/>
  <c r="AC5067" i="17"/>
  <c r="AC5066" i="17"/>
  <c r="AC5065" i="17"/>
  <c r="AC5064" i="17"/>
  <c r="AC5063" i="17"/>
  <c r="AC5062" i="17"/>
  <c r="AC5061" i="17"/>
  <c r="AC5060" i="17"/>
  <c r="AC5059" i="17"/>
  <c r="AC5058" i="17"/>
  <c r="AC5057" i="17"/>
  <c r="AC5056" i="17"/>
  <c r="AC5055" i="17"/>
  <c r="AC5054" i="17"/>
  <c r="AC5053" i="17"/>
  <c r="AC5052" i="17"/>
  <c r="AC5051" i="17"/>
  <c r="AC5050" i="17"/>
  <c r="AC5049" i="17"/>
  <c r="AC5048" i="17"/>
  <c r="AC5047" i="17"/>
  <c r="AC5046" i="17"/>
  <c r="AC5045" i="17"/>
  <c r="AC5044" i="17"/>
  <c r="AC5043" i="17"/>
  <c r="AC5042" i="17"/>
  <c r="AC5041" i="17"/>
  <c r="AC5040" i="17"/>
  <c r="AC5039" i="17"/>
  <c r="AC5038" i="17"/>
  <c r="AC5037" i="17"/>
  <c r="AC5036" i="17"/>
  <c r="AC5035" i="17"/>
  <c r="AC5034" i="17"/>
  <c r="AC5033" i="17"/>
  <c r="AC5032" i="17"/>
  <c r="AC5031" i="17"/>
  <c r="AC5030" i="17"/>
  <c r="AC5029" i="17"/>
  <c r="AC5028" i="17"/>
  <c r="AC5027" i="17"/>
  <c r="AC5026" i="17"/>
  <c r="AC5025" i="17"/>
  <c r="AC5024" i="17"/>
  <c r="AC5023" i="17"/>
  <c r="AC5022" i="17"/>
  <c r="AC5021" i="17"/>
  <c r="AC5020" i="17"/>
  <c r="AC5019" i="17"/>
  <c r="AC5018" i="17"/>
  <c r="AC5017" i="17"/>
  <c r="AC5016" i="17"/>
  <c r="AC5015" i="17"/>
  <c r="AC5014" i="17"/>
  <c r="AC5013" i="17"/>
  <c r="AC5012" i="17"/>
  <c r="AC5011" i="17"/>
  <c r="AC5010" i="17"/>
  <c r="AC5009" i="17"/>
  <c r="AC5008" i="17"/>
  <c r="AC5007" i="17"/>
  <c r="AC5006" i="17"/>
  <c r="AC5005" i="17"/>
  <c r="AC5004" i="17"/>
  <c r="AC5003" i="17"/>
  <c r="AC5002" i="17"/>
  <c r="AC5001" i="17"/>
  <c r="AC5000" i="17"/>
  <c r="AC4999" i="17"/>
  <c r="AC4998" i="17"/>
  <c r="AC4997" i="17"/>
  <c r="AC4996" i="17"/>
  <c r="AC4995" i="17"/>
  <c r="AC4994" i="17"/>
  <c r="AC4993" i="17"/>
  <c r="AC4992" i="17"/>
  <c r="AC4991" i="17"/>
  <c r="AC4990" i="17"/>
  <c r="AC4989" i="17"/>
  <c r="AC4988" i="17"/>
  <c r="AC4987" i="17"/>
  <c r="AC4986" i="17"/>
  <c r="AC4985" i="17"/>
  <c r="AC4984" i="17"/>
  <c r="AC4983" i="17"/>
  <c r="AC4982" i="17"/>
  <c r="AC4981" i="17"/>
  <c r="AC4980" i="17"/>
  <c r="AC4979" i="17"/>
  <c r="AC4978" i="17"/>
  <c r="AC4977" i="17"/>
  <c r="AC4976" i="17"/>
  <c r="AC4975" i="17"/>
  <c r="AC4974" i="17"/>
  <c r="AC4973" i="17"/>
  <c r="AC4972" i="17"/>
  <c r="AC4971" i="17"/>
  <c r="AC4970" i="17"/>
  <c r="AC4969" i="17"/>
  <c r="AC4968" i="17"/>
  <c r="AC4967" i="17"/>
  <c r="AC4966" i="17"/>
  <c r="AC4965" i="17"/>
  <c r="AC4964" i="17"/>
  <c r="AC4963" i="17"/>
  <c r="AC4962" i="17"/>
  <c r="AC4961" i="17"/>
  <c r="AC4960" i="17"/>
  <c r="AC4959" i="17"/>
  <c r="AC4958" i="17"/>
  <c r="AC4957" i="17"/>
  <c r="AC4956" i="17"/>
  <c r="AC4955" i="17"/>
  <c r="AC4954" i="17"/>
  <c r="AC4953" i="17"/>
  <c r="AC4952" i="17"/>
  <c r="AC4951" i="17"/>
  <c r="AC4950" i="17"/>
  <c r="AC4949" i="17"/>
  <c r="AC4948" i="17"/>
  <c r="AC4947" i="17"/>
  <c r="AC4946" i="17"/>
  <c r="AC4945" i="17"/>
  <c r="AC4944" i="17"/>
  <c r="AC4943" i="17"/>
  <c r="AC4942" i="17"/>
  <c r="AC4941" i="17"/>
  <c r="AC4940" i="17"/>
  <c r="AC4939" i="17"/>
  <c r="AC4938" i="17"/>
  <c r="AC4937" i="17"/>
  <c r="AC4936" i="17"/>
  <c r="AC4935" i="17"/>
  <c r="AC4934" i="17"/>
  <c r="AC4933" i="17"/>
  <c r="AC4932" i="17"/>
  <c r="AC4931" i="17"/>
  <c r="AC4930" i="17"/>
  <c r="AC4929" i="17"/>
  <c r="AC4928" i="17"/>
  <c r="AC4927" i="17"/>
  <c r="AC4926" i="17"/>
  <c r="AC4925" i="17"/>
  <c r="AC4924" i="17"/>
  <c r="AC4923" i="17"/>
  <c r="AC4922" i="17"/>
  <c r="AC4921" i="17"/>
  <c r="AC4920" i="17"/>
  <c r="AC4919" i="17"/>
  <c r="AC4918" i="17"/>
  <c r="AC4917" i="17"/>
  <c r="AC4916" i="17"/>
  <c r="AC4915" i="17"/>
  <c r="AC4914" i="17"/>
  <c r="AC4913" i="17"/>
  <c r="AC4912" i="17"/>
  <c r="AC4911" i="17"/>
  <c r="AC4910" i="17"/>
  <c r="AC4909" i="17"/>
  <c r="AC4908" i="17"/>
  <c r="AC4907" i="17"/>
  <c r="AC4906" i="17"/>
  <c r="AC4905" i="17"/>
  <c r="AC4904" i="17"/>
  <c r="AC4903" i="17"/>
  <c r="AC4902" i="17"/>
  <c r="AC4901" i="17"/>
  <c r="AC4900" i="17"/>
  <c r="AC4899" i="17"/>
  <c r="AC4898" i="17"/>
  <c r="AC4897" i="17"/>
  <c r="AC4896" i="17"/>
  <c r="AC4895" i="17"/>
  <c r="AC4894" i="17"/>
  <c r="AC4893" i="17"/>
  <c r="AC4892" i="17"/>
  <c r="AC4891" i="17"/>
  <c r="AC4890" i="17"/>
  <c r="AC4889" i="17"/>
  <c r="AC4888" i="17"/>
  <c r="AC4887" i="17"/>
  <c r="AC4886" i="17"/>
  <c r="AC4885" i="17"/>
  <c r="AC4884" i="17"/>
  <c r="AC4883" i="17"/>
  <c r="AC4882" i="17"/>
  <c r="AC4881" i="17"/>
  <c r="AC4880" i="17"/>
  <c r="AC4879" i="17"/>
  <c r="AC4878" i="17"/>
  <c r="AC4877" i="17"/>
  <c r="AC4876" i="17"/>
  <c r="AC4875" i="17"/>
  <c r="AC4874" i="17"/>
  <c r="AC4873" i="17"/>
  <c r="AC4872" i="17"/>
  <c r="AC4871" i="17"/>
  <c r="AC4870" i="17"/>
  <c r="AC4869" i="17"/>
  <c r="AC4868" i="17"/>
  <c r="AC4867" i="17"/>
  <c r="AC4866" i="17"/>
  <c r="AC4865" i="17"/>
  <c r="AC4864" i="17"/>
  <c r="AC4863" i="17"/>
  <c r="AC4862" i="17"/>
  <c r="AC4861" i="17"/>
  <c r="AC4860" i="17"/>
  <c r="AC4859" i="17"/>
  <c r="AC4858" i="17"/>
  <c r="AC4857" i="17"/>
  <c r="AC4856" i="17"/>
  <c r="AC4855" i="17"/>
  <c r="AC4854" i="17"/>
  <c r="AC4853" i="17"/>
  <c r="AC4852" i="17"/>
  <c r="AC4851" i="17"/>
  <c r="AC4850" i="17"/>
  <c r="AC4849" i="17"/>
  <c r="AC4848" i="17"/>
  <c r="AC4847" i="17"/>
  <c r="AC4846" i="17"/>
  <c r="AC4845" i="17"/>
  <c r="AC4844" i="17"/>
  <c r="AC4843" i="17"/>
  <c r="AC4842" i="17"/>
  <c r="AC4841" i="17"/>
  <c r="AC4840" i="17"/>
  <c r="AC4839" i="17"/>
  <c r="AC4838" i="17"/>
  <c r="AC4837" i="17"/>
  <c r="AC4836" i="17"/>
  <c r="AC4835" i="17"/>
  <c r="AC4834" i="17"/>
  <c r="AC4833" i="17"/>
  <c r="AC4832" i="17"/>
  <c r="AC4831" i="17"/>
  <c r="AC4830" i="17"/>
  <c r="AC4829" i="17"/>
  <c r="AC4828" i="17"/>
  <c r="AC4827" i="17"/>
  <c r="AC4826" i="17"/>
  <c r="AC4825" i="17"/>
  <c r="AC4824" i="17"/>
  <c r="AC4823" i="17"/>
  <c r="AC4822" i="17"/>
  <c r="AC4821" i="17"/>
  <c r="AC4820" i="17"/>
  <c r="AC4819" i="17"/>
  <c r="AC4818" i="17"/>
  <c r="AC4817" i="17"/>
  <c r="AC4816" i="17"/>
  <c r="AC4815" i="17"/>
  <c r="AC4814" i="17"/>
  <c r="AC4813" i="17"/>
  <c r="AC4812" i="17"/>
  <c r="AC4811" i="17"/>
  <c r="AC4810" i="17"/>
  <c r="AC4809" i="17"/>
  <c r="AC4808" i="17"/>
  <c r="AC4807" i="17"/>
  <c r="AC4806" i="17"/>
  <c r="AC4805" i="17"/>
  <c r="AC4804" i="17"/>
  <c r="AC4803" i="17"/>
  <c r="AC4802" i="17"/>
  <c r="AC4801" i="17"/>
  <c r="AC4800" i="17"/>
  <c r="AC4799" i="17"/>
  <c r="AC4798" i="17"/>
  <c r="AC4797" i="17"/>
  <c r="AC4796" i="17"/>
  <c r="AC4795" i="17"/>
  <c r="AC4794" i="17"/>
  <c r="AC4793" i="17"/>
  <c r="AC4792" i="17"/>
  <c r="AC4791" i="17"/>
  <c r="AC4790" i="17"/>
  <c r="AC4789" i="17"/>
  <c r="AC4788" i="17"/>
  <c r="AC4787" i="17"/>
  <c r="AC4786" i="17"/>
  <c r="AC4785" i="17"/>
  <c r="AC4784" i="17"/>
  <c r="AC4783" i="17"/>
  <c r="AC4782" i="17"/>
  <c r="AC4781" i="17"/>
  <c r="AC4780" i="17"/>
  <c r="AC4779" i="17"/>
  <c r="AC4778" i="17"/>
  <c r="AC4777" i="17"/>
  <c r="AC4776" i="17"/>
  <c r="AC4775" i="17"/>
  <c r="AC4774" i="17"/>
  <c r="AC4773" i="17"/>
  <c r="AC4772" i="17"/>
  <c r="AC4771" i="17"/>
  <c r="AC4770" i="17"/>
  <c r="AC4769" i="17"/>
  <c r="AC4768" i="17"/>
  <c r="AC4767" i="17"/>
  <c r="AC4766" i="17"/>
  <c r="AC4765" i="17"/>
  <c r="AC4764" i="17"/>
  <c r="AC4763" i="17"/>
  <c r="AC4762" i="17"/>
  <c r="AC4761" i="17"/>
  <c r="AC4760" i="17"/>
  <c r="AC4759" i="17"/>
  <c r="AC4758" i="17"/>
  <c r="AC4757" i="17"/>
  <c r="AC4756" i="17"/>
  <c r="AC4755" i="17"/>
  <c r="AC4754" i="17"/>
  <c r="AC4753" i="17"/>
  <c r="AC4752" i="17"/>
  <c r="AC4751" i="17"/>
  <c r="AC4750" i="17"/>
  <c r="AC4749" i="17"/>
  <c r="AC4748" i="17"/>
  <c r="AC4747" i="17"/>
  <c r="AC4746" i="17"/>
  <c r="AC4745" i="17"/>
  <c r="AC4744" i="17"/>
  <c r="AC4743" i="17"/>
  <c r="AC4742" i="17"/>
  <c r="AC4741" i="17"/>
  <c r="AC4740" i="17"/>
  <c r="AC4739" i="17"/>
  <c r="AC4738" i="17"/>
  <c r="AC4737" i="17"/>
  <c r="AC4736" i="17"/>
  <c r="AC4735" i="17"/>
  <c r="AC4734" i="17"/>
  <c r="AC4733" i="17"/>
  <c r="AC4732" i="17"/>
  <c r="AC4731" i="17"/>
  <c r="AC4730" i="17"/>
  <c r="AC4729" i="17"/>
  <c r="AC4728" i="17"/>
  <c r="AC4727" i="17"/>
  <c r="AC4726" i="17"/>
  <c r="AC4725" i="17"/>
  <c r="AC4724" i="17"/>
  <c r="AC4723" i="17"/>
  <c r="AC4722" i="17"/>
  <c r="AC4721" i="17"/>
  <c r="AC4720" i="17"/>
  <c r="AC4719" i="17"/>
  <c r="AC4718" i="17"/>
  <c r="AC4717" i="17"/>
  <c r="AC4716" i="17"/>
  <c r="AC4715" i="17"/>
  <c r="AC4714" i="17"/>
  <c r="AC4713" i="17"/>
  <c r="AC4712" i="17"/>
  <c r="AC4711" i="17"/>
  <c r="AC4710" i="17"/>
  <c r="AC4709" i="17"/>
  <c r="AC4708" i="17"/>
  <c r="AC4707" i="17"/>
  <c r="AC4706" i="17"/>
  <c r="AC4705" i="17"/>
  <c r="AC4704" i="17"/>
  <c r="AC4703" i="17"/>
  <c r="AC4702" i="17"/>
  <c r="AC4701" i="17"/>
  <c r="AC4700" i="17"/>
  <c r="AC4699" i="17"/>
  <c r="AC4698" i="17"/>
  <c r="AC4697" i="17"/>
  <c r="AC4696" i="17"/>
  <c r="AC4695" i="17"/>
  <c r="AC4694" i="17"/>
  <c r="AC4693" i="17"/>
  <c r="AC4692" i="17"/>
  <c r="AC4691" i="17"/>
  <c r="AC4690" i="17"/>
  <c r="AC4689" i="17"/>
  <c r="AC4688" i="17"/>
  <c r="AC4687" i="17"/>
  <c r="AC4686" i="17"/>
  <c r="AC4685" i="17"/>
  <c r="AC4684" i="17"/>
  <c r="AC4683" i="17"/>
  <c r="AC4682" i="17"/>
  <c r="AC4681" i="17"/>
  <c r="AC4680" i="17"/>
  <c r="AC4679" i="17"/>
  <c r="AC4678" i="17"/>
  <c r="AC4677" i="17"/>
  <c r="AC4676" i="17"/>
  <c r="AC4675" i="17"/>
  <c r="AC4674" i="17"/>
  <c r="AC4673" i="17"/>
  <c r="AC4672" i="17"/>
  <c r="AC4671" i="17"/>
  <c r="AC4670" i="17"/>
  <c r="AC4669" i="17"/>
  <c r="AC4668" i="17"/>
  <c r="AC4667" i="17"/>
  <c r="AC4666" i="17"/>
  <c r="AC4665" i="17"/>
  <c r="AC4664" i="17"/>
  <c r="AC4663" i="17"/>
  <c r="AC4662" i="17"/>
  <c r="AC4661" i="17"/>
  <c r="AC4660" i="17"/>
  <c r="AC4659" i="17"/>
  <c r="AC4658" i="17"/>
  <c r="AC4657" i="17"/>
  <c r="AC4656" i="17"/>
  <c r="AC4655" i="17"/>
  <c r="AC4654" i="17"/>
  <c r="AC4653" i="17"/>
  <c r="AC4652" i="17"/>
  <c r="AC4651" i="17"/>
  <c r="AC4650" i="17"/>
  <c r="AC4649" i="17"/>
  <c r="AC4648" i="17"/>
  <c r="AC4647" i="17"/>
  <c r="AC4646" i="17"/>
  <c r="AC4645" i="17"/>
  <c r="AC4644" i="17"/>
  <c r="AC4643" i="17"/>
  <c r="AC4642" i="17"/>
  <c r="AC4641" i="17"/>
  <c r="AC4640" i="17"/>
  <c r="AC4639" i="17"/>
  <c r="AC4638" i="17"/>
  <c r="AC4637" i="17"/>
  <c r="AC4636" i="17"/>
  <c r="AC4635" i="17"/>
  <c r="AC4634" i="17"/>
  <c r="AC4633" i="17"/>
  <c r="AC4632" i="17"/>
  <c r="AC4631" i="17"/>
  <c r="AC4630" i="17"/>
  <c r="AC4629" i="17"/>
  <c r="AC4628" i="17"/>
  <c r="AC4627" i="17"/>
  <c r="AC4626" i="17"/>
  <c r="AC4625" i="17"/>
  <c r="AC4624" i="17"/>
  <c r="AC4623" i="17"/>
  <c r="AC4622" i="17"/>
  <c r="AC4621" i="17"/>
  <c r="AC4620" i="17"/>
  <c r="AC4619" i="17"/>
  <c r="AC4618" i="17"/>
  <c r="AC4617" i="17"/>
  <c r="AC4616" i="17"/>
  <c r="AC4615" i="17"/>
  <c r="AC4614" i="17"/>
  <c r="AC4613" i="17"/>
  <c r="AC4612" i="17"/>
  <c r="AC4611" i="17"/>
  <c r="AC4610" i="17"/>
  <c r="AC4609" i="17"/>
  <c r="AC4608" i="17"/>
  <c r="AC4607" i="17"/>
  <c r="AC4606" i="17"/>
  <c r="AC4605" i="17"/>
  <c r="AC4604" i="17"/>
  <c r="AC4603" i="17"/>
  <c r="AC4602" i="17"/>
  <c r="AC4601" i="17"/>
  <c r="AC4600" i="17"/>
  <c r="AC4599" i="17"/>
  <c r="AC4598" i="17"/>
  <c r="AC4597" i="17"/>
  <c r="AC4596" i="17"/>
  <c r="AC4595" i="17"/>
  <c r="AC4594" i="17"/>
  <c r="AC4593" i="17"/>
  <c r="AC4592" i="17"/>
  <c r="AC4591" i="17"/>
  <c r="AC4590" i="17"/>
  <c r="AC4589" i="17"/>
  <c r="AC4588" i="17"/>
  <c r="AC4587" i="17"/>
  <c r="AC4586" i="17"/>
  <c r="AC4585" i="17"/>
  <c r="AC4584" i="17"/>
  <c r="AC4583" i="17"/>
  <c r="AC4582" i="17"/>
  <c r="AC4581" i="17"/>
  <c r="AC4580" i="17"/>
  <c r="AC4579" i="17"/>
  <c r="AC4578" i="17"/>
  <c r="AC4577" i="17"/>
  <c r="AC4576" i="17"/>
  <c r="AC4575" i="17"/>
  <c r="AC4574" i="17"/>
  <c r="AC4573" i="17"/>
  <c r="AC4572" i="17"/>
  <c r="AC4571" i="17"/>
  <c r="AC4570" i="17"/>
  <c r="AC4569" i="17"/>
  <c r="AC4568" i="17"/>
  <c r="AC4567" i="17"/>
  <c r="AC4566" i="17"/>
  <c r="AC4565" i="17"/>
  <c r="AC4564" i="17"/>
  <c r="AC4563" i="17"/>
  <c r="AC4562" i="17"/>
  <c r="AC4561" i="17"/>
  <c r="AC4560" i="17"/>
  <c r="AC4559" i="17"/>
  <c r="AC4558" i="17"/>
  <c r="AC4557" i="17"/>
  <c r="AC4556" i="17"/>
  <c r="AC4555" i="17"/>
  <c r="AC4554" i="17"/>
  <c r="AC4553" i="17"/>
  <c r="AC4552" i="17"/>
  <c r="AC4551" i="17"/>
  <c r="AC4550" i="17"/>
  <c r="AC4549" i="17"/>
  <c r="AC4548" i="17"/>
  <c r="AC4547" i="17"/>
  <c r="AC4546" i="17"/>
  <c r="AC4545" i="17"/>
  <c r="AC4544" i="17"/>
  <c r="AC4543" i="17"/>
  <c r="AC4542" i="17"/>
  <c r="AC4541" i="17"/>
  <c r="AC4540" i="17"/>
  <c r="AC4539" i="17"/>
  <c r="AC4538" i="17"/>
  <c r="AC4537" i="17"/>
  <c r="AC4536" i="17"/>
  <c r="AC4535" i="17"/>
  <c r="AC4534" i="17"/>
  <c r="AC4533" i="17"/>
  <c r="AC4532" i="17"/>
  <c r="AC4531" i="17"/>
  <c r="AC4530" i="17"/>
  <c r="AC4529" i="17"/>
  <c r="AC4528" i="17"/>
  <c r="AC4527" i="17"/>
  <c r="AC4526" i="17"/>
  <c r="AC4525" i="17"/>
  <c r="AC4524" i="17"/>
  <c r="AC4523" i="17"/>
  <c r="AC4522" i="17"/>
  <c r="AC4521" i="17"/>
  <c r="AC4520" i="17"/>
  <c r="AC4519" i="17"/>
  <c r="AC4518" i="17"/>
  <c r="AC4517" i="17"/>
  <c r="AC4516" i="17"/>
  <c r="AC4515" i="17"/>
  <c r="AC4514" i="17"/>
  <c r="AC4513" i="17"/>
  <c r="AC4512" i="17"/>
  <c r="AC4511" i="17"/>
  <c r="AC4510" i="17"/>
  <c r="AC4509" i="17"/>
  <c r="AC4508" i="17"/>
  <c r="AC4507" i="17"/>
  <c r="AC4506" i="17"/>
  <c r="AC4505" i="17"/>
  <c r="AC4504" i="17"/>
  <c r="AC4503" i="17"/>
  <c r="AC4502" i="17"/>
  <c r="AC4501" i="17"/>
  <c r="AC4500" i="17"/>
  <c r="AC4499" i="17"/>
  <c r="AC4498" i="17"/>
  <c r="AC4497" i="17"/>
  <c r="AC4496" i="17"/>
  <c r="AC4495" i="17"/>
  <c r="AC4494" i="17"/>
  <c r="AC4493" i="17"/>
  <c r="AC4492" i="17"/>
  <c r="AC4491" i="17"/>
  <c r="AC4490" i="17"/>
  <c r="AC4489" i="17"/>
  <c r="AC4488" i="17"/>
  <c r="AC4487" i="17"/>
  <c r="AC4486" i="17"/>
  <c r="AC4485" i="17"/>
  <c r="AC4484" i="17"/>
  <c r="AC4483" i="17"/>
  <c r="AC4482" i="17"/>
  <c r="AC4481" i="17"/>
  <c r="AC4480" i="17"/>
  <c r="AC4479" i="17"/>
  <c r="AC4478" i="17"/>
  <c r="AC4477" i="17"/>
  <c r="AC4476" i="17"/>
  <c r="AC4475" i="17"/>
  <c r="AC4474" i="17"/>
  <c r="AC4473" i="17"/>
  <c r="AC4472" i="17"/>
  <c r="AC4471" i="17"/>
  <c r="AC4470" i="17"/>
  <c r="AC4469" i="17"/>
  <c r="AC4468" i="17"/>
  <c r="AC4467" i="17"/>
  <c r="AC4466" i="17"/>
  <c r="AC4465" i="17"/>
  <c r="AC4464" i="17"/>
  <c r="AC4463" i="17"/>
  <c r="AC4462" i="17"/>
  <c r="AC4461" i="17"/>
  <c r="AC4460" i="17"/>
  <c r="AC4459" i="17"/>
  <c r="AC4458" i="17"/>
  <c r="AC4457" i="17"/>
  <c r="AC4456" i="17"/>
  <c r="AC4455" i="17"/>
  <c r="AC4454" i="17"/>
  <c r="AC4453" i="17"/>
  <c r="AC4452" i="17"/>
  <c r="AC4451" i="17"/>
  <c r="AC4450" i="17"/>
  <c r="AC4449" i="17"/>
  <c r="AC4448" i="17"/>
  <c r="AC4447" i="17"/>
  <c r="AC4446" i="17"/>
  <c r="AC4445" i="17"/>
  <c r="AC4444" i="17"/>
  <c r="AC4443" i="17"/>
  <c r="AC4442" i="17"/>
  <c r="AC4441" i="17"/>
  <c r="AC4440" i="17"/>
  <c r="AC4439" i="17"/>
  <c r="AC4438" i="17"/>
  <c r="AC4437" i="17"/>
  <c r="AC4436" i="17"/>
  <c r="AC4435" i="17"/>
  <c r="AC4434" i="17"/>
  <c r="AC4433" i="17"/>
  <c r="AC4432" i="17"/>
  <c r="AC4431" i="17"/>
  <c r="AC4430" i="17"/>
  <c r="AC4429" i="17"/>
  <c r="AC4428" i="17"/>
  <c r="AC4427" i="17"/>
  <c r="AC4426" i="17"/>
  <c r="AC4425" i="17"/>
  <c r="AC4424" i="17"/>
  <c r="AC4423" i="17"/>
  <c r="AC4422" i="17"/>
  <c r="AC4421" i="17"/>
  <c r="AC4420" i="17"/>
  <c r="AC4419" i="17"/>
  <c r="AC4418" i="17"/>
  <c r="AC4417" i="17"/>
  <c r="AC4416" i="17"/>
  <c r="AC4415" i="17"/>
  <c r="AC4414" i="17"/>
  <c r="AC4413" i="17"/>
  <c r="AC4412" i="17"/>
  <c r="AC4411" i="17"/>
  <c r="AC4410" i="17"/>
  <c r="AC4409" i="17"/>
  <c r="AC4408" i="17"/>
  <c r="AC4407" i="17"/>
  <c r="AC4406" i="17"/>
  <c r="AC4405" i="17"/>
  <c r="AC4404" i="17"/>
  <c r="AC4403" i="17"/>
  <c r="AC4402" i="17"/>
  <c r="AC4401" i="17"/>
  <c r="AC4400" i="17"/>
  <c r="AC4399" i="17"/>
  <c r="AC4398" i="17"/>
  <c r="AC4397" i="17"/>
  <c r="AC4396" i="17"/>
  <c r="AC4395" i="17"/>
  <c r="AC4394" i="17"/>
  <c r="AC4393" i="17"/>
  <c r="AC4392" i="17"/>
  <c r="AC4391" i="17"/>
  <c r="AC4390" i="17"/>
  <c r="AC4389" i="17"/>
  <c r="AC4388" i="17"/>
  <c r="AC4387" i="17"/>
  <c r="AC4386" i="17"/>
  <c r="AC4385" i="17"/>
  <c r="AC4384" i="17"/>
  <c r="AC4383" i="17"/>
  <c r="AC4382" i="17"/>
  <c r="AC4381" i="17"/>
  <c r="AC4380" i="17"/>
  <c r="AC4379" i="17"/>
  <c r="AC4378" i="17"/>
  <c r="AC4377" i="17"/>
  <c r="AC4376" i="17"/>
  <c r="AC4375" i="17"/>
  <c r="AC4374" i="17"/>
  <c r="AC4373" i="17"/>
  <c r="AC4372" i="17"/>
  <c r="AC4371" i="17"/>
  <c r="AC4370" i="17"/>
  <c r="AC4369" i="17"/>
  <c r="AC4368" i="17"/>
  <c r="AC4367" i="17"/>
  <c r="AC4366" i="17"/>
  <c r="AC4365" i="17"/>
  <c r="AC4364" i="17"/>
  <c r="AC4363" i="17"/>
  <c r="AC4362" i="17"/>
  <c r="AC4361" i="17"/>
  <c r="AC4360" i="17"/>
  <c r="AC4359" i="17"/>
  <c r="AC4358" i="17"/>
  <c r="AC4357" i="17"/>
  <c r="AC4356" i="17"/>
  <c r="AC4355" i="17"/>
  <c r="AC4354" i="17"/>
  <c r="AC4353" i="17"/>
  <c r="AC4352" i="17"/>
  <c r="AC4351" i="17"/>
  <c r="AC4350" i="17"/>
  <c r="AC4349" i="17"/>
  <c r="AC4348" i="17"/>
  <c r="AC4347" i="17"/>
  <c r="AC4346" i="17"/>
  <c r="AC4345" i="17"/>
  <c r="AC4344" i="17"/>
  <c r="AC4343" i="17"/>
  <c r="AC4342" i="17"/>
  <c r="AC4341" i="17"/>
  <c r="AC4340" i="17"/>
  <c r="AC4339" i="17"/>
  <c r="AC4338" i="17"/>
  <c r="AC4337" i="17"/>
  <c r="AC4336" i="17"/>
  <c r="AC4335" i="17"/>
  <c r="AC4334" i="17"/>
  <c r="AC4333" i="17"/>
  <c r="AC4332" i="17"/>
  <c r="AC4331" i="17"/>
  <c r="AC4330" i="17"/>
  <c r="AC4329" i="17"/>
  <c r="AC4328" i="17"/>
  <c r="AC4327" i="17"/>
  <c r="AC4326" i="17"/>
  <c r="AC4325" i="17"/>
  <c r="AC4324" i="17"/>
  <c r="AC4323" i="17"/>
  <c r="AC4322" i="17"/>
  <c r="AC4321" i="17"/>
  <c r="AC4320" i="17"/>
  <c r="AC4319" i="17"/>
  <c r="AC4318" i="17"/>
  <c r="AC4317" i="17"/>
  <c r="AC4316" i="17"/>
  <c r="AC4315" i="17"/>
  <c r="AC4314" i="17"/>
  <c r="AC4313" i="17"/>
  <c r="AC4312" i="17"/>
  <c r="AC4311" i="17"/>
  <c r="AC4310" i="17"/>
  <c r="AC4309" i="17"/>
  <c r="AC4308" i="17"/>
  <c r="AC4307" i="17"/>
  <c r="AC4306" i="17"/>
  <c r="AC4305" i="17"/>
  <c r="AC4304" i="17"/>
  <c r="AC4303" i="17"/>
  <c r="AC4302" i="17"/>
  <c r="AC4301" i="17"/>
  <c r="AC4300" i="17"/>
  <c r="AC4299" i="17"/>
  <c r="AC4298" i="17"/>
  <c r="AC4297" i="17"/>
  <c r="AC4296" i="17"/>
  <c r="AC4295" i="17"/>
  <c r="AC4294" i="17"/>
  <c r="AC4293" i="17"/>
  <c r="AC4292" i="17"/>
  <c r="AC4291" i="17"/>
  <c r="AC4290" i="17"/>
  <c r="AC4289" i="17"/>
  <c r="AC4288" i="17"/>
  <c r="AC4287" i="17"/>
  <c r="AC4286" i="17"/>
  <c r="AC4285" i="17"/>
  <c r="AC4284" i="17"/>
  <c r="AC4283" i="17"/>
  <c r="AC4282" i="17"/>
  <c r="AC4281" i="17"/>
  <c r="AC4280" i="17"/>
  <c r="AC4279" i="17"/>
  <c r="AC4278" i="17"/>
  <c r="AC4277" i="17"/>
  <c r="AC4276" i="17"/>
  <c r="AC4275" i="17"/>
  <c r="AC4274" i="17"/>
  <c r="AC4273" i="17"/>
  <c r="AC4272" i="17"/>
  <c r="AC4271" i="17"/>
  <c r="AC4270" i="17"/>
  <c r="AC4269" i="17"/>
  <c r="AC4268" i="17"/>
  <c r="AC4267" i="17"/>
  <c r="AC4266" i="17"/>
  <c r="AC4265" i="17"/>
  <c r="AC4264" i="17"/>
  <c r="AC4263" i="17"/>
  <c r="AC4262" i="17"/>
  <c r="AC4261" i="17"/>
  <c r="AC4260" i="17"/>
  <c r="AC4259" i="17"/>
  <c r="AC4258" i="17"/>
  <c r="AC4257" i="17"/>
  <c r="AC4256" i="17"/>
  <c r="AC4255" i="17"/>
  <c r="AC4254" i="17"/>
  <c r="AC4253" i="17"/>
  <c r="AC4252" i="17"/>
  <c r="AC4251" i="17"/>
  <c r="AC4250" i="17"/>
  <c r="AC4249" i="17"/>
  <c r="AC4248" i="17"/>
  <c r="AC4247" i="17"/>
  <c r="AC4246" i="17"/>
  <c r="AC4245" i="17"/>
  <c r="AC4244" i="17"/>
  <c r="AC4243" i="17"/>
  <c r="AC4242" i="17"/>
  <c r="AC4241" i="17"/>
  <c r="AC4240" i="17"/>
  <c r="AC4239" i="17"/>
  <c r="AC4238" i="17"/>
  <c r="AC4237" i="17"/>
  <c r="AC4236" i="17"/>
  <c r="AC4235" i="17"/>
  <c r="AC4234" i="17"/>
  <c r="AC4233" i="17"/>
  <c r="AC4232" i="17"/>
  <c r="AC4231" i="17"/>
  <c r="AC4230" i="17"/>
  <c r="AC4229" i="17"/>
  <c r="AC4228" i="17"/>
  <c r="AC4227" i="17"/>
  <c r="AC4226" i="17"/>
  <c r="AC4225" i="17"/>
  <c r="AC4224" i="17"/>
  <c r="AC4223" i="17"/>
  <c r="AC4222" i="17"/>
  <c r="AC4221" i="17"/>
  <c r="AC4220" i="17"/>
  <c r="AC4219" i="17"/>
  <c r="AC4218" i="17"/>
  <c r="AC4217" i="17"/>
  <c r="AC4216" i="17"/>
  <c r="AC4215" i="17"/>
  <c r="AC4214" i="17"/>
  <c r="AC4213" i="17"/>
  <c r="AC4212" i="17"/>
  <c r="AC4211" i="17"/>
  <c r="AC4210" i="17"/>
  <c r="AC4209" i="17"/>
  <c r="AC4208" i="17"/>
  <c r="AC4207" i="17"/>
  <c r="AC4206" i="17"/>
  <c r="AC4205" i="17"/>
  <c r="AC4204" i="17"/>
  <c r="AC4203" i="17"/>
  <c r="AC4202" i="17"/>
  <c r="AC4201" i="17"/>
  <c r="AC4200" i="17"/>
  <c r="AC4199" i="17"/>
  <c r="AC4198" i="17"/>
  <c r="AC4197" i="17"/>
  <c r="AC4196" i="17"/>
  <c r="AC4195" i="17"/>
  <c r="AC4194" i="17"/>
  <c r="AC4193" i="17"/>
  <c r="AC4192" i="17"/>
  <c r="AC4191" i="17"/>
  <c r="AC4190" i="17"/>
  <c r="AC4189" i="17"/>
  <c r="AC4188" i="17"/>
  <c r="AC4187" i="17"/>
  <c r="AC4186" i="17"/>
  <c r="AC4185" i="17"/>
  <c r="AC4184" i="17"/>
  <c r="AC4183" i="17"/>
  <c r="AC4182" i="17"/>
  <c r="AC4181" i="17"/>
  <c r="AC4180" i="17"/>
  <c r="AC4179" i="17"/>
  <c r="AC4178" i="17"/>
  <c r="AC4177" i="17"/>
  <c r="AC4176" i="17"/>
  <c r="AC4175" i="17"/>
  <c r="AC4174" i="17"/>
  <c r="AC4173" i="17"/>
  <c r="AC4172" i="17"/>
  <c r="AC4171" i="17"/>
  <c r="AC4170" i="17"/>
  <c r="AC4169" i="17"/>
  <c r="AC4168" i="17"/>
  <c r="AC4167" i="17"/>
  <c r="AC4166" i="17"/>
  <c r="AC4165" i="17"/>
  <c r="AC4164" i="17"/>
  <c r="AC4163" i="17"/>
  <c r="AC4162" i="17"/>
  <c r="AC4161" i="17"/>
  <c r="AC4160" i="17"/>
  <c r="AC4159" i="17"/>
  <c r="AC4158" i="17"/>
  <c r="AC4157" i="17"/>
  <c r="AC4156" i="17"/>
  <c r="AC4155" i="17"/>
  <c r="AC4154" i="17"/>
  <c r="AC4153" i="17"/>
  <c r="AC4152" i="17"/>
  <c r="AC4151" i="17"/>
  <c r="AC4150" i="17"/>
  <c r="AC4149" i="17"/>
  <c r="AC4148" i="17"/>
  <c r="AC4147" i="17"/>
  <c r="AC4146" i="17"/>
  <c r="AC4145" i="17"/>
  <c r="AC4144" i="17"/>
  <c r="AC4143" i="17"/>
  <c r="AC4142" i="17"/>
  <c r="AC4141" i="17"/>
  <c r="AC4140" i="17"/>
  <c r="AC4139" i="17"/>
  <c r="AC4138" i="17"/>
  <c r="AC4137" i="17"/>
  <c r="AC4136" i="17"/>
  <c r="AC4135" i="17"/>
  <c r="AC4134" i="17"/>
  <c r="AC4133" i="17"/>
  <c r="AC4132" i="17"/>
  <c r="AC4131" i="17"/>
  <c r="AC4130" i="17"/>
  <c r="AC4129" i="17"/>
  <c r="AC4128" i="17"/>
  <c r="AC4127" i="17"/>
  <c r="AC4126" i="17"/>
  <c r="AC4125" i="17"/>
  <c r="AC4124" i="17"/>
  <c r="AC4123" i="17"/>
  <c r="AC4122" i="17"/>
  <c r="AC4121" i="17"/>
  <c r="AC4120" i="17"/>
  <c r="AC4119" i="17"/>
  <c r="AC4118" i="17"/>
  <c r="AC4117" i="17"/>
  <c r="AC4116" i="17"/>
  <c r="AC4115" i="17"/>
  <c r="AC4114" i="17"/>
  <c r="AC4113" i="17"/>
  <c r="AC4112" i="17"/>
  <c r="AC4111" i="17"/>
  <c r="AC4110" i="17"/>
  <c r="AC4109" i="17"/>
  <c r="AC4108" i="17"/>
  <c r="AC4107" i="17"/>
  <c r="AC4106" i="17"/>
  <c r="AC4105" i="17"/>
  <c r="AC4104" i="17"/>
  <c r="AC4103" i="17"/>
  <c r="AC4102" i="17"/>
  <c r="AC4101" i="17"/>
  <c r="AC4100" i="17"/>
  <c r="AC4099" i="17"/>
  <c r="AC4098" i="17"/>
  <c r="AC4097" i="17"/>
  <c r="AC4096" i="17"/>
  <c r="AC4095" i="17"/>
  <c r="AC4094" i="17"/>
  <c r="AC4093" i="17"/>
  <c r="AC4092" i="17"/>
  <c r="AC4091" i="17"/>
  <c r="AC4090" i="17"/>
  <c r="AC4089" i="17"/>
  <c r="AC4088" i="17"/>
  <c r="AC4087" i="17"/>
  <c r="AC4086" i="17"/>
  <c r="AC4085" i="17"/>
  <c r="AC4084" i="17"/>
  <c r="AC4083" i="17"/>
  <c r="AC4082" i="17"/>
  <c r="AC4081" i="17"/>
  <c r="AC4080" i="17"/>
  <c r="AC4079" i="17"/>
  <c r="AC4078" i="17"/>
  <c r="AC4077" i="17"/>
  <c r="AC4076" i="17"/>
  <c r="AC4075" i="17"/>
  <c r="AC4074" i="17"/>
  <c r="AC4073" i="17"/>
  <c r="AC4072" i="17"/>
  <c r="AC4071" i="17"/>
  <c r="AC4070" i="17"/>
  <c r="AC4069" i="17"/>
  <c r="AC4068" i="17"/>
  <c r="AC4067" i="17"/>
  <c r="AC4066" i="17"/>
  <c r="AC4065" i="17"/>
  <c r="AC4064" i="17"/>
  <c r="AC4063" i="17"/>
  <c r="AC4062" i="17"/>
  <c r="AC4061" i="17"/>
  <c r="AC4060" i="17"/>
  <c r="AC4059" i="17"/>
  <c r="AC4058" i="17"/>
  <c r="AC4057" i="17"/>
  <c r="AC4056" i="17"/>
  <c r="AC4055" i="17"/>
  <c r="AC4054" i="17"/>
  <c r="AC4053" i="17"/>
  <c r="AC4052" i="17"/>
  <c r="AC4051" i="17"/>
  <c r="AC4050" i="17"/>
  <c r="AC4049" i="17"/>
  <c r="AC4048" i="17"/>
  <c r="AC4047" i="17"/>
  <c r="AC4046" i="17"/>
  <c r="AC4045" i="17"/>
  <c r="AC4044" i="17"/>
  <c r="AC4043" i="17"/>
  <c r="AC4042" i="17"/>
  <c r="AC4041" i="17"/>
  <c r="AC4040" i="17"/>
  <c r="AC4039" i="17"/>
  <c r="AC4038" i="17"/>
  <c r="AC4037" i="17"/>
  <c r="AC4036" i="17"/>
  <c r="AC4035" i="17"/>
  <c r="AC4034" i="17"/>
  <c r="AC4033" i="17"/>
  <c r="AC4032" i="17"/>
  <c r="AC4031" i="17"/>
  <c r="AC4030" i="17"/>
  <c r="AC4029" i="17"/>
  <c r="AC4028" i="17"/>
  <c r="AC4027" i="17"/>
  <c r="AC4026" i="17"/>
  <c r="AC4025" i="17"/>
  <c r="AC4024" i="17"/>
  <c r="AC4023" i="17"/>
  <c r="AC4022" i="17"/>
  <c r="AC4021" i="17"/>
  <c r="AC4020" i="17"/>
  <c r="AC4019" i="17"/>
  <c r="AC4018" i="17"/>
  <c r="AC4017" i="17"/>
  <c r="AC4016" i="17"/>
  <c r="AC4015" i="17"/>
  <c r="AC4014" i="17"/>
  <c r="AC4013" i="17"/>
  <c r="AC4012" i="17"/>
  <c r="AC4011" i="17"/>
  <c r="AC4010" i="17"/>
  <c r="AC4009" i="17"/>
  <c r="AC4008" i="17"/>
  <c r="AC4007" i="17"/>
  <c r="AC4006" i="17"/>
  <c r="AC4005" i="17"/>
  <c r="AC4004" i="17"/>
  <c r="AC4003" i="17"/>
  <c r="AC4002" i="17"/>
  <c r="AC4001" i="17"/>
  <c r="AC4000" i="17"/>
  <c r="AC3999" i="17"/>
  <c r="AC3998" i="17"/>
  <c r="AC3997" i="17"/>
  <c r="AC3996" i="17"/>
  <c r="AC3995" i="17"/>
  <c r="AC3994" i="17"/>
  <c r="AC3993" i="17"/>
  <c r="AC3992" i="17"/>
  <c r="AC3991" i="17"/>
  <c r="AC3990" i="17"/>
  <c r="AC3989" i="17"/>
  <c r="AC3988" i="17"/>
  <c r="AC3987" i="17"/>
  <c r="AC3986" i="17"/>
  <c r="AC3985" i="17"/>
  <c r="AC3984" i="17"/>
  <c r="AC3983" i="17"/>
  <c r="AC3982" i="17"/>
  <c r="AC3981" i="17"/>
  <c r="AC3980" i="17"/>
  <c r="AC3979" i="17"/>
  <c r="AC3978" i="17"/>
  <c r="AC3977" i="17"/>
  <c r="AC3976" i="17"/>
  <c r="AC3975" i="17"/>
  <c r="AC3974" i="17"/>
  <c r="AC3973" i="17"/>
  <c r="AC3972" i="17"/>
  <c r="AC3971" i="17"/>
  <c r="AC3970" i="17"/>
  <c r="AC3969" i="17"/>
  <c r="AC3968" i="17"/>
  <c r="AC3967" i="17"/>
  <c r="AC3966" i="17"/>
  <c r="AC3965" i="17"/>
  <c r="AC3964" i="17"/>
  <c r="AC3963" i="17"/>
  <c r="AC3962" i="17"/>
  <c r="AC3961" i="17"/>
  <c r="AC3960" i="17"/>
  <c r="AC3959" i="17"/>
  <c r="AC3958" i="17"/>
  <c r="AC3957" i="17"/>
  <c r="AC3956" i="17"/>
  <c r="AC3955" i="17"/>
  <c r="AC3954" i="17"/>
  <c r="AC3953" i="17"/>
  <c r="AC3952" i="17"/>
  <c r="AC3951" i="17"/>
  <c r="AC3950" i="17"/>
  <c r="AC3949" i="17"/>
  <c r="AC3948" i="17"/>
  <c r="AC3947" i="17"/>
  <c r="AC3946" i="17"/>
  <c r="AC3945" i="17"/>
  <c r="AC3944" i="17"/>
  <c r="AC3943" i="17"/>
  <c r="AC3942" i="17"/>
  <c r="AC3941" i="17"/>
  <c r="AC3940" i="17"/>
  <c r="AC3939" i="17"/>
  <c r="AC3938" i="17"/>
  <c r="AC3937" i="17"/>
  <c r="AC3936" i="17"/>
  <c r="AC3935" i="17"/>
  <c r="AC3934" i="17"/>
  <c r="AC3933" i="17"/>
  <c r="AC3932" i="17"/>
  <c r="AC3931" i="17"/>
  <c r="AC3930" i="17"/>
  <c r="AC3929" i="17"/>
  <c r="AC3928" i="17"/>
  <c r="AC3927" i="17"/>
  <c r="AC3926" i="17"/>
  <c r="AC3925" i="17"/>
  <c r="AC3924" i="17"/>
  <c r="AC3923" i="17"/>
  <c r="AC3922" i="17"/>
  <c r="AC3921" i="17"/>
  <c r="AC3920" i="17"/>
  <c r="AC3919" i="17"/>
  <c r="AC3918" i="17"/>
  <c r="AC3917" i="17"/>
  <c r="AC3916" i="17"/>
  <c r="AC3915" i="17"/>
  <c r="AC3914" i="17"/>
  <c r="AC3913" i="17"/>
  <c r="AC3912" i="17"/>
  <c r="AC3911" i="17"/>
  <c r="AC3910" i="17"/>
  <c r="AC3909" i="17"/>
  <c r="AC3908" i="17"/>
  <c r="AC3907" i="17"/>
  <c r="AC3906" i="17"/>
  <c r="AC3905" i="17"/>
  <c r="AC3904" i="17"/>
  <c r="AC3903" i="17"/>
  <c r="AC3902" i="17"/>
  <c r="AC3901" i="17"/>
  <c r="AC3900" i="17"/>
  <c r="AC3899" i="17"/>
  <c r="AC3898" i="17"/>
  <c r="AC3897" i="17"/>
  <c r="AC3896" i="17"/>
  <c r="AC3895" i="17"/>
  <c r="AC3894" i="17"/>
  <c r="AC3893" i="17"/>
  <c r="AC3892" i="17"/>
  <c r="AC3891" i="17"/>
  <c r="AC3890" i="17"/>
  <c r="AC3889" i="17"/>
  <c r="AC3888" i="17"/>
  <c r="AC3887" i="17"/>
  <c r="AC3886" i="17"/>
  <c r="AC3885" i="17"/>
  <c r="AC3884" i="17"/>
  <c r="AC3883" i="17"/>
  <c r="AC3882" i="17"/>
  <c r="AC3881" i="17"/>
  <c r="AC3880" i="17"/>
  <c r="AC3879" i="17"/>
  <c r="AC3878" i="17"/>
  <c r="AC3877" i="17"/>
  <c r="AC3876" i="17"/>
  <c r="AC3875" i="17"/>
  <c r="AC3874" i="17"/>
  <c r="AC3873" i="17"/>
  <c r="AC3872" i="17"/>
  <c r="AC3871" i="17"/>
  <c r="AC3870" i="17"/>
  <c r="AC3869" i="17"/>
  <c r="AC3868" i="17"/>
  <c r="AC3867" i="17"/>
  <c r="AC3866" i="17"/>
  <c r="AC3865" i="17"/>
  <c r="AC3864" i="17"/>
  <c r="AC3863" i="17"/>
  <c r="AC3862" i="17"/>
  <c r="AC3861" i="17"/>
  <c r="AC3860" i="17"/>
  <c r="AC3859" i="17"/>
  <c r="AC3858" i="17"/>
  <c r="AC3857" i="17"/>
  <c r="AC3856" i="17"/>
  <c r="AC3855" i="17"/>
  <c r="AC3854" i="17"/>
  <c r="AC3853" i="17"/>
  <c r="AC3852" i="17"/>
  <c r="AC3851" i="17"/>
  <c r="AC3850" i="17"/>
  <c r="AC3849" i="17"/>
  <c r="AC3848" i="17"/>
  <c r="AC3847" i="17"/>
  <c r="AC3846" i="17"/>
  <c r="AC3845" i="17"/>
  <c r="AC3844" i="17"/>
  <c r="AC3843" i="17"/>
  <c r="AC3842" i="17"/>
  <c r="AC3841" i="17"/>
  <c r="AC3840" i="17"/>
  <c r="AC3839" i="17"/>
  <c r="AC3838" i="17"/>
  <c r="AC3837" i="17"/>
  <c r="AC3836" i="17"/>
  <c r="AC3835" i="17"/>
  <c r="AC3834" i="17"/>
  <c r="AC3833" i="17"/>
  <c r="AC3832" i="17"/>
  <c r="AC3831" i="17"/>
  <c r="AC3830" i="17"/>
  <c r="AC3829" i="17"/>
  <c r="AC3828" i="17"/>
  <c r="AC3827" i="17"/>
  <c r="AC3826" i="17"/>
  <c r="AC3825" i="17"/>
  <c r="AC3824" i="17"/>
  <c r="AC3823" i="17"/>
  <c r="AC3822" i="17"/>
  <c r="AC3821" i="17"/>
  <c r="AC3820" i="17"/>
  <c r="AC3819" i="17"/>
  <c r="AC3818" i="17"/>
  <c r="AC3817" i="17"/>
  <c r="AC3816" i="17"/>
  <c r="AC3815" i="17"/>
  <c r="AC3814" i="17"/>
  <c r="AC3813" i="17"/>
  <c r="AC3812" i="17"/>
  <c r="AC3811" i="17"/>
  <c r="AC3810" i="17"/>
  <c r="AC3809" i="17"/>
  <c r="AC3808" i="17"/>
  <c r="AC3807" i="17"/>
  <c r="AC3806" i="17"/>
  <c r="AC3805" i="17"/>
  <c r="AC3804" i="17"/>
  <c r="AC3803" i="17"/>
  <c r="AC3802" i="17"/>
  <c r="AC3801" i="17"/>
  <c r="AC3800" i="17"/>
  <c r="AC3799" i="17"/>
  <c r="AC3798" i="17"/>
  <c r="AC3797" i="17"/>
  <c r="AC3796" i="17"/>
  <c r="AC3795" i="17"/>
  <c r="AC3794" i="17"/>
  <c r="AC3793" i="17"/>
  <c r="AC3792" i="17"/>
  <c r="AC3791" i="17"/>
  <c r="AC3790" i="17"/>
  <c r="AC3789" i="17"/>
  <c r="AC3788" i="17"/>
  <c r="AC3787" i="17"/>
  <c r="AC3786" i="17"/>
  <c r="AC3785" i="17"/>
  <c r="AC3784" i="17"/>
  <c r="AC3783" i="17"/>
  <c r="AC3782" i="17"/>
  <c r="AC3781" i="17"/>
  <c r="AC3780" i="17"/>
  <c r="AC3779" i="17"/>
  <c r="AC3778" i="17"/>
  <c r="AC3777" i="17"/>
  <c r="AC3776" i="17"/>
  <c r="AC3775" i="17"/>
  <c r="AC3774" i="17"/>
  <c r="AC3773" i="17"/>
  <c r="AC3772" i="17"/>
  <c r="AC3771" i="17"/>
  <c r="AC3770" i="17"/>
  <c r="AC3769" i="17"/>
  <c r="AC3768" i="17"/>
  <c r="AC3767" i="17"/>
  <c r="AC3766" i="17"/>
  <c r="AC3765" i="17"/>
  <c r="AC3764" i="17"/>
  <c r="AC3763" i="17"/>
  <c r="AC3762" i="17"/>
  <c r="AC3761" i="17"/>
  <c r="AC3760" i="17"/>
  <c r="AC3759" i="17"/>
  <c r="AC3758" i="17"/>
  <c r="AC3757" i="17"/>
  <c r="AC3756" i="17"/>
  <c r="AC3755" i="17"/>
  <c r="AC3754" i="17"/>
  <c r="AC3753" i="17"/>
  <c r="AC3752" i="17"/>
  <c r="AC3751" i="17"/>
  <c r="AC3750" i="17"/>
  <c r="AC3749" i="17"/>
  <c r="AC3748" i="17"/>
  <c r="AC3747" i="17"/>
  <c r="AC3746" i="17"/>
  <c r="AC3745" i="17"/>
  <c r="AC3744" i="17"/>
  <c r="AC3743" i="17"/>
  <c r="AC3742" i="17"/>
  <c r="AC3741" i="17"/>
  <c r="AC3740" i="17"/>
  <c r="AC3739" i="17"/>
  <c r="AC3738" i="17"/>
  <c r="AC3737" i="17"/>
  <c r="AC3736" i="17"/>
  <c r="AC3735" i="17"/>
  <c r="AC3734" i="17"/>
  <c r="AC3733" i="17"/>
  <c r="AC3732" i="17"/>
  <c r="AC3731" i="17"/>
  <c r="AC3730" i="17"/>
  <c r="AC3729" i="17"/>
  <c r="AC3728" i="17"/>
  <c r="AC3727" i="17"/>
  <c r="AC3726" i="17"/>
  <c r="AC3725" i="17"/>
  <c r="AC3724" i="17"/>
  <c r="AC3723" i="17"/>
  <c r="AC3722" i="17"/>
  <c r="AC3721" i="17"/>
  <c r="AC3720" i="17"/>
  <c r="AC3719" i="17"/>
  <c r="AC3718" i="17"/>
  <c r="AC3717" i="17"/>
  <c r="AC3716" i="17"/>
  <c r="AC3715" i="17"/>
  <c r="AC3714" i="17"/>
  <c r="AC3713" i="17"/>
  <c r="AC3712" i="17"/>
  <c r="AC3711" i="17"/>
  <c r="AC3710" i="17"/>
  <c r="AC3709" i="17"/>
  <c r="AC3708" i="17"/>
  <c r="AC3707" i="17"/>
  <c r="AC3706" i="17"/>
  <c r="AC3705" i="17"/>
  <c r="AC3704" i="17"/>
  <c r="AC3703" i="17"/>
  <c r="AC3702" i="17"/>
  <c r="AC3701" i="17"/>
  <c r="AC3700" i="17"/>
  <c r="AC3699" i="17"/>
  <c r="AC3698" i="17"/>
  <c r="AC3697" i="17"/>
  <c r="AC3696" i="17"/>
  <c r="AC3695" i="17"/>
  <c r="AC3694" i="17"/>
  <c r="AC3693" i="17"/>
  <c r="AC3692" i="17"/>
  <c r="AC3691" i="17"/>
  <c r="AC3690" i="17"/>
  <c r="AC3689" i="17"/>
  <c r="AC3688" i="17"/>
  <c r="AC3687" i="17"/>
  <c r="AC3686" i="17"/>
  <c r="AC3685" i="17"/>
  <c r="AC3684" i="17"/>
  <c r="AC3683" i="17"/>
  <c r="AC3682" i="17"/>
  <c r="AC3681" i="17"/>
  <c r="AC3680" i="17"/>
  <c r="AC3679" i="17"/>
  <c r="AC3678" i="17"/>
  <c r="AC3677" i="17"/>
  <c r="AC3676" i="17"/>
  <c r="AC3675" i="17"/>
  <c r="AC3674" i="17"/>
  <c r="AC3673" i="17"/>
  <c r="AC3672" i="17"/>
  <c r="AC3671" i="17"/>
  <c r="AC3670" i="17"/>
  <c r="AC3669" i="17"/>
  <c r="AC3668" i="17"/>
  <c r="AC3667" i="17"/>
  <c r="AC3666" i="17"/>
  <c r="AC3665" i="17"/>
  <c r="AC3664" i="17"/>
  <c r="AC3663" i="17"/>
  <c r="AC3662" i="17"/>
  <c r="AC3661" i="17"/>
  <c r="AC3660" i="17"/>
  <c r="AC3659" i="17"/>
  <c r="AC3658" i="17"/>
  <c r="AC3657" i="17"/>
  <c r="AC3656" i="17"/>
  <c r="AC3655" i="17"/>
  <c r="AC3654" i="17"/>
  <c r="AC3653" i="17"/>
  <c r="AC3652" i="17"/>
  <c r="AC3651" i="17"/>
  <c r="AC3650" i="17"/>
  <c r="AC3649" i="17"/>
  <c r="AC3648" i="17"/>
  <c r="AC3647" i="17"/>
  <c r="AC3646" i="17"/>
  <c r="AC3645" i="17"/>
  <c r="AC3644" i="17"/>
  <c r="AC3643" i="17"/>
  <c r="AC3642" i="17"/>
  <c r="AC3641" i="17"/>
  <c r="AC3640" i="17"/>
  <c r="AC3639" i="17"/>
  <c r="AC3638" i="17"/>
  <c r="AC3637" i="17"/>
  <c r="AC3636" i="17"/>
  <c r="AC3635" i="17"/>
  <c r="AC3634" i="17"/>
  <c r="AC3633" i="17"/>
  <c r="AC3632" i="17"/>
  <c r="AC3631" i="17"/>
  <c r="AC3630" i="17"/>
  <c r="AC3629" i="17"/>
  <c r="AC3628" i="17"/>
  <c r="AC3627" i="17"/>
  <c r="AC3626" i="17"/>
  <c r="AC3625" i="17"/>
  <c r="AC3624" i="17"/>
  <c r="AC3623" i="17"/>
  <c r="AC3622" i="17"/>
  <c r="AC3621" i="17"/>
  <c r="AC3620" i="17"/>
  <c r="AC3619" i="17"/>
  <c r="AC3618" i="17"/>
  <c r="AC3617" i="17"/>
  <c r="AC3616" i="17"/>
  <c r="AC3615" i="17"/>
  <c r="AC3614" i="17"/>
  <c r="AC3613" i="17"/>
  <c r="AC3612" i="17"/>
  <c r="AC3611" i="17"/>
  <c r="AC3610" i="17"/>
  <c r="AC3609" i="17"/>
  <c r="AC3608" i="17"/>
  <c r="AC3607" i="17"/>
  <c r="AC3606" i="17"/>
  <c r="AC3605" i="17"/>
  <c r="AC3604" i="17"/>
  <c r="AC3603" i="17"/>
  <c r="AC3602" i="17"/>
  <c r="AC3601" i="17"/>
  <c r="AC3600" i="17"/>
  <c r="AC3599" i="17"/>
  <c r="AC3598" i="17"/>
  <c r="AC3597" i="17"/>
  <c r="AC3596" i="17"/>
  <c r="AC3595" i="17"/>
  <c r="AC3594" i="17"/>
  <c r="AC3593" i="17"/>
  <c r="AC3592" i="17"/>
  <c r="AC3591" i="17"/>
  <c r="AC3590" i="17"/>
  <c r="AC3589" i="17"/>
  <c r="AC3588" i="17"/>
  <c r="AC3587" i="17"/>
  <c r="AC3586" i="17"/>
  <c r="AC3585" i="17"/>
  <c r="AC3584" i="17"/>
  <c r="AC3583" i="17"/>
  <c r="AC3582" i="17"/>
  <c r="AC3581" i="17"/>
  <c r="AC3580" i="17"/>
  <c r="AC3579" i="17"/>
  <c r="AC3578" i="17"/>
  <c r="AC3577" i="17"/>
  <c r="AC3576" i="17"/>
  <c r="AC3575" i="17"/>
  <c r="AC3574" i="17"/>
  <c r="AC3573" i="17"/>
  <c r="AC3572" i="17"/>
  <c r="AC3571" i="17"/>
  <c r="AC3570" i="17"/>
  <c r="AC3569" i="17"/>
  <c r="AC3568" i="17"/>
  <c r="AC3567" i="17"/>
  <c r="AC3566" i="17"/>
  <c r="AC3565" i="17"/>
  <c r="AC3564" i="17"/>
  <c r="AC3563" i="17"/>
  <c r="AC3562" i="17"/>
  <c r="AC3561" i="17"/>
  <c r="AC3560" i="17"/>
  <c r="AC3559" i="17"/>
  <c r="AC3558" i="17"/>
  <c r="AC3557" i="17"/>
  <c r="AC3556" i="17"/>
  <c r="AC3555" i="17"/>
  <c r="AC3554" i="17"/>
  <c r="AC3553" i="17"/>
  <c r="AC3552" i="17"/>
  <c r="AC3551" i="17"/>
  <c r="AC3550" i="17"/>
  <c r="AC3549" i="17"/>
  <c r="AC3548" i="17"/>
  <c r="AC3547" i="17"/>
  <c r="AC3546" i="17"/>
  <c r="AC3545" i="17"/>
  <c r="AC3544" i="17"/>
  <c r="AC3543" i="17"/>
  <c r="AC3542" i="17"/>
  <c r="AC3541" i="17"/>
  <c r="AC3540" i="17"/>
  <c r="AC3539" i="17"/>
  <c r="AC3538" i="17"/>
  <c r="AC3537" i="17"/>
  <c r="AC3536" i="17"/>
  <c r="AC3535" i="17"/>
  <c r="AC3534" i="17"/>
  <c r="AC3533" i="17"/>
  <c r="AC3532" i="17"/>
  <c r="AC3531" i="17"/>
  <c r="AC3530" i="17"/>
  <c r="AC3529" i="17"/>
  <c r="AC3528" i="17"/>
  <c r="AC3527" i="17"/>
  <c r="AC3526" i="17"/>
  <c r="AC3525" i="17"/>
  <c r="AC3524" i="17"/>
  <c r="AC3523" i="17"/>
  <c r="AC3522" i="17"/>
  <c r="AC3521" i="17"/>
  <c r="AC3520" i="17"/>
  <c r="AC3519" i="17"/>
  <c r="AC3518" i="17"/>
  <c r="AC3517" i="17"/>
  <c r="AC3516" i="17"/>
  <c r="AC3515" i="17"/>
  <c r="AC3514" i="17"/>
  <c r="AC3513" i="17"/>
  <c r="AC3512" i="17"/>
  <c r="AC3511" i="17"/>
  <c r="AC3510" i="17"/>
  <c r="AC3509" i="17"/>
  <c r="AC3508" i="17"/>
  <c r="AC3507" i="17"/>
  <c r="AC3506" i="17"/>
  <c r="AC3505" i="17"/>
  <c r="AC3504" i="17"/>
  <c r="AC3503" i="17"/>
  <c r="AC3502" i="17"/>
  <c r="AC3501" i="17"/>
  <c r="AC3500" i="17"/>
  <c r="AC3499" i="17"/>
  <c r="AC3498" i="17"/>
  <c r="AC3497" i="17"/>
  <c r="AC3496" i="17"/>
  <c r="AC3495" i="17"/>
  <c r="AC3494" i="17"/>
  <c r="AC3493" i="17"/>
  <c r="AC3492" i="17"/>
  <c r="AC3491" i="17"/>
  <c r="AC3490" i="17"/>
  <c r="AC3489" i="17"/>
  <c r="AC3488" i="17"/>
  <c r="AC3487" i="17"/>
  <c r="AC3486" i="17"/>
  <c r="AC3485" i="17"/>
  <c r="AC3484" i="17"/>
  <c r="AC3483" i="17"/>
  <c r="AC3482" i="17"/>
  <c r="AC3481" i="17"/>
  <c r="AC3480" i="17"/>
  <c r="AC3479" i="17"/>
  <c r="AC3478" i="17"/>
  <c r="AC3477" i="17"/>
  <c r="AC3476" i="17"/>
  <c r="AC3475" i="17"/>
  <c r="AC3474" i="17"/>
  <c r="AC3473" i="17"/>
  <c r="AC3472" i="17"/>
  <c r="AC3471" i="17"/>
  <c r="AC3470" i="17"/>
  <c r="AC3469" i="17"/>
  <c r="AC3468" i="17"/>
  <c r="AC3467" i="17"/>
  <c r="AC3466" i="17"/>
  <c r="AC3465" i="17"/>
  <c r="AC3464" i="17"/>
  <c r="AC3463" i="17"/>
  <c r="AC3462" i="17"/>
  <c r="AC3461" i="17"/>
  <c r="AC3460" i="17"/>
  <c r="AC3459" i="17"/>
  <c r="AC3458" i="17"/>
  <c r="AC3457" i="17"/>
  <c r="AC3456" i="17"/>
  <c r="AC3455" i="17"/>
  <c r="AC3454" i="17"/>
  <c r="AC3453" i="17"/>
  <c r="AC3452" i="17"/>
  <c r="AC3451" i="17"/>
  <c r="AC3450" i="17"/>
  <c r="AC3449" i="17"/>
  <c r="AC3448" i="17"/>
  <c r="AC3447" i="17"/>
  <c r="AC3446" i="17"/>
  <c r="AC3445" i="17"/>
  <c r="AC3444" i="17"/>
  <c r="AC3443" i="17"/>
  <c r="AC3442" i="17"/>
  <c r="AC3441" i="17"/>
  <c r="AC3440" i="17"/>
  <c r="AC3439" i="17"/>
  <c r="AC3438" i="17"/>
  <c r="AC3437" i="17"/>
  <c r="AC3436" i="17"/>
  <c r="AC3435" i="17"/>
  <c r="AC3434" i="17"/>
  <c r="AC3433" i="17"/>
  <c r="AC3432" i="17"/>
  <c r="AC3431" i="17"/>
  <c r="AC3430" i="17"/>
  <c r="AC3429" i="17"/>
  <c r="AC3428" i="17"/>
  <c r="AC3427" i="17"/>
  <c r="AC3426" i="17"/>
  <c r="AC3425" i="17"/>
  <c r="AC3424" i="17"/>
  <c r="AC3423" i="17"/>
  <c r="AC3422" i="17"/>
  <c r="AC3421" i="17"/>
  <c r="AC3420" i="17"/>
  <c r="AC3419" i="17"/>
  <c r="AC3418" i="17"/>
  <c r="AC3417" i="17"/>
  <c r="AC3416" i="17"/>
  <c r="AC3415" i="17"/>
  <c r="AC3414" i="17"/>
  <c r="AC3413" i="17"/>
  <c r="AC3412" i="17"/>
  <c r="AC3411" i="17"/>
  <c r="AC3410" i="17"/>
  <c r="AC3409" i="17"/>
  <c r="AC3408" i="17"/>
  <c r="AC3407" i="17"/>
  <c r="AC3406" i="17"/>
  <c r="AC3405" i="17"/>
  <c r="AC3404" i="17"/>
  <c r="AC3403" i="17"/>
  <c r="AC3402" i="17"/>
  <c r="AC3401" i="17"/>
  <c r="AC3400" i="17"/>
  <c r="AC3399" i="17"/>
  <c r="AC3398" i="17"/>
  <c r="AC3397" i="17"/>
  <c r="AC3396" i="17"/>
  <c r="AC3395" i="17"/>
  <c r="AC3394" i="17"/>
  <c r="AC3393" i="17"/>
  <c r="AC3392" i="17"/>
  <c r="AC3391" i="17"/>
  <c r="AC3390" i="17"/>
  <c r="AC3389" i="17"/>
  <c r="AC3388" i="17"/>
  <c r="AC3387" i="17"/>
  <c r="AC3386" i="17"/>
  <c r="AC3385" i="17"/>
  <c r="AC3384" i="17"/>
  <c r="AC3383" i="17"/>
  <c r="AC3382" i="17"/>
  <c r="AC3381" i="17"/>
  <c r="AC3380" i="17"/>
  <c r="AC3379" i="17"/>
  <c r="AC3378" i="17"/>
  <c r="AC3377" i="17"/>
  <c r="AC3376" i="17"/>
  <c r="AC3375" i="17"/>
  <c r="AC3374" i="17"/>
  <c r="AC3373" i="17"/>
  <c r="AC3372" i="17"/>
  <c r="AC3371" i="17"/>
  <c r="AC3370" i="17"/>
  <c r="AC3369" i="17"/>
  <c r="AC3368" i="17"/>
  <c r="AC3367" i="17"/>
  <c r="AC3366" i="17"/>
  <c r="AC3365" i="17"/>
  <c r="AC3364" i="17"/>
  <c r="AC3363" i="17"/>
  <c r="AC3362" i="17"/>
  <c r="AC3361" i="17"/>
  <c r="AC3360" i="17"/>
  <c r="AC3359" i="17"/>
  <c r="AC3358" i="17"/>
  <c r="AC3357" i="17"/>
  <c r="AC3356" i="17"/>
  <c r="AC3355" i="17"/>
  <c r="AC3354" i="17"/>
  <c r="AC3353" i="17"/>
  <c r="AC3352" i="17"/>
  <c r="AC3351" i="17"/>
  <c r="AC3350" i="17"/>
  <c r="AC3349" i="17"/>
  <c r="AC3348" i="17"/>
  <c r="AC3347" i="17"/>
  <c r="AC3346" i="17"/>
  <c r="AC3345" i="17"/>
  <c r="AC3344" i="17"/>
  <c r="AC3343" i="17"/>
  <c r="AC3342" i="17"/>
  <c r="AC3341" i="17"/>
  <c r="AC3340" i="17"/>
  <c r="AC3339" i="17"/>
  <c r="AC3338" i="17"/>
  <c r="AC3337" i="17"/>
  <c r="AC3336" i="17"/>
  <c r="AC3335" i="17"/>
  <c r="AC3334" i="17"/>
  <c r="AC3333" i="17"/>
  <c r="AC3332" i="17"/>
  <c r="AC3331" i="17"/>
  <c r="AC3330" i="17"/>
  <c r="AC3329" i="17"/>
  <c r="AC3328" i="17"/>
  <c r="AC3327" i="17"/>
  <c r="AC3326" i="17"/>
  <c r="AC3325" i="17"/>
  <c r="AC3324" i="17"/>
  <c r="AC3323" i="17"/>
  <c r="AC3322" i="17"/>
  <c r="AC3321" i="17"/>
  <c r="AC3320" i="17"/>
  <c r="AC3319" i="17"/>
  <c r="AC3318" i="17"/>
  <c r="AC3317" i="17"/>
  <c r="AC3316" i="17"/>
  <c r="AC3315" i="17"/>
  <c r="AC3314" i="17"/>
  <c r="AC3313" i="17"/>
  <c r="AC3312" i="17"/>
  <c r="AC3311" i="17"/>
  <c r="AC3310" i="17"/>
  <c r="AC3309" i="17"/>
  <c r="AC3308" i="17"/>
  <c r="AC3307" i="17"/>
  <c r="AC3306" i="17"/>
  <c r="AC3305" i="17"/>
  <c r="AC3304" i="17"/>
  <c r="AC3303" i="17"/>
  <c r="AC3302" i="17"/>
  <c r="AC3301" i="17"/>
  <c r="AC3300" i="17"/>
  <c r="AC3299" i="17"/>
  <c r="AC3298" i="17"/>
  <c r="AC3297" i="17"/>
  <c r="AC3296" i="17"/>
  <c r="AC3295" i="17"/>
  <c r="AC3294" i="17"/>
  <c r="AC3293" i="17"/>
  <c r="AC3292" i="17"/>
  <c r="AC3291" i="17"/>
  <c r="AC3290" i="17"/>
  <c r="AC3289" i="17"/>
  <c r="AC3288" i="17"/>
  <c r="AC3287" i="17"/>
  <c r="AC3286" i="17"/>
  <c r="AC3285" i="17"/>
  <c r="AC3284" i="17"/>
  <c r="AC3283" i="17"/>
  <c r="AC3282" i="17"/>
  <c r="AC3281" i="17"/>
  <c r="AC3280" i="17"/>
  <c r="AC3279" i="17"/>
  <c r="AC3278" i="17"/>
  <c r="AC3277" i="17"/>
  <c r="AC3276" i="17"/>
  <c r="AC3275" i="17"/>
  <c r="AC3274" i="17"/>
  <c r="AC3273" i="17"/>
  <c r="AC3272" i="17"/>
  <c r="AC3271" i="17"/>
  <c r="AC3270" i="17"/>
  <c r="AC3269" i="17"/>
  <c r="AC3268" i="17"/>
  <c r="AC3267" i="17"/>
  <c r="AC3266" i="17"/>
  <c r="AC3265" i="17"/>
  <c r="AC3264" i="17"/>
  <c r="AC3263" i="17"/>
  <c r="AC3262" i="17"/>
  <c r="AC3261" i="17"/>
  <c r="AC3260" i="17"/>
  <c r="AC3259" i="17"/>
  <c r="AC3258" i="17"/>
  <c r="AC3257" i="17"/>
  <c r="AC3256" i="17"/>
  <c r="AC3255" i="17"/>
  <c r="AC3254" i="17"/>
  <c r="AC3253" i="17"/>
  <c r="AC3252" i="17"/>
  <c r="AC3251" i="17"/>
  <c r="AC3250" i="17"/>
  <c r="AC3249" i="17"/>
  <c r="AC3248" i="17"/>
  <c r="AC3247" i="17"/>
  <c r="AC3246" i="17"/>
  <c r="AC3245" i="17"/>
  <c r="AC3244" i="17"/>
  <c r="AC3243" i="17"/>
  <c r="AC3242" i="17"/>
  <c r="AC3241" i="17"/>
  <c r="AC3240" i="17"/>
  <c r="AC3239" i="17"/>
  <c r="AC3238" i="17"/>
  <c r="AC3237" i="17"/>
  <c r="AC3236" i="17"/>
  <c r="AC3235" i="17"/>
  <c r="AC3234" i="17"/>
  <c r="AC3233" i="17"/>
  <c r="AC3232" i="17"/>
  <c r="AC3231" i="17"/>
  <c r="AC3230" i="17"/>
  <c r="AC3229" i="17"/>
  <c r="AC3228" i="17"/>
  <c r="AC3227" i="17"/>
  <c r="AC3226" i="17"/>
  <c r="AC3225" i="17"/>
  <c r="AC3224" i="17"/>
  <c r="AC3223" i="17"/>
  <c r="AC3222" i="17"/>
  <c r="AC3221" i="17"/>
  <c r="AC3220" i="17"/>
  <c r="AC3219" i="17"/>
  <c r="AC3218" i="17"/>
  <c r="AC3217" i="17"/>
  <c r="AC3216" i="17"/>
  <c r="AC3215" i="17"/>
  <c r="AC3214" i="17"/>
  <c r="AC3213" i="17"/>
  <c r="AC3212" i="17"/>
  <c r="AC3211" i="17"/>
  <c r="AC3210" i="17"/>
  <c r="AC3209" i="17"/>
  <c r="AC3208" i="17"/>
  <c r="AC3207" i="17"/>
  <c r="AC3206" i="17"/>
  <c r="AC3205" i="17"/>
  <c r="AC3204" i="17"/>
  <c r="AC3203" i="17"/>
  <c r="AC3202" i="17"/>
  <c r="AC3201" i="17"/>
  <c r="AC3200" i="17"/>
  <c r="AC3199" i="17"/>
  <c r="AC3198" i="17"/>
  <c r="AC3197" i="17"/>
  <c r="AC3196" i="17"/>
  <c r="AC3195" i="17"/>
  <c r="AC3194" i="17"/>
  <c r="AC3193" i="17"/>
  <c r="AC3192" i="17"/>
  <c r="AC3191" i="17"/>
  <c r="AC3190" i="17"/>
  <c r="AC3189" i="17"/>
  <c r="AC3188" i="17"/>
  <c r="AC3187" i="17"/>
  <c r="AC3186" i="17"/>
  <c r="AC3185" i="17"/>
  <c r="AC3184" i="17"/>
  <c r="AC3183" i="17"/>
  <c r="AC3182" i="17"/>
  <c r="AC3181" i="17"/>
  <c r="AC3180" i="17"/>
  <c r="AC3179" i="17"/>
  <c r="AC3178" i="17"/>
  <c r="AC3177" i="17"/>
  <c r="AC3176" i="17"/>
  <c r="AC3175" i="17"/>
  <c r="AC3174" i="17"/>
  <c r="AC3173" i="17"/>
  <c r="AC3172" i="17"/>
  <c r="AC3171" i="17"/>
  <c r="AC3170" i="17"/>
  <c r="AC3169" i="17"/>
  <c r="AC3168" i="17"/>
  <c r="AC3167" i="17"/>
  <c r="AC3166" i="17"/>
  <c r="AC3165" i="17"/>
  <c r="AC3164" i="17"/>
  <c r="AC3163" i="17"/>
  <c r="AC3162" i="17"/>
  <c r="AC3161" i="17"/>
  <c r="AC3160" i="17"/>
  <c r="AC3159" i="17"/>
  <c r="AC3158" i="17"/>
  <c r="AC3157" i="17"/>
  <c r="AC3156" i="17"/>
  <c r="AC3155" i="17"/>
  <c r="AC3154" i="17"/>
  <c r="AC3153" i="17"/>
  <c r="AC3152" i="17"/>
  <c r="AC3151" i="17"/>
  <c r="AC3150" i="17"/>
  <c r="AC3149" i="17"/>
  <c r="AC3148" i="17"/>
  <c r="AC3147" i="17"/>
  <c r="AC3146" i="17"/>
  <c r="AC3145" i="17"/>
  <c r="AC3144" i="17"/>
  <c r="AC3143" i="17"/>
  <c r="AC3142" i="17"/>
  <c r="AC3141" i="17"/>
  <c r="AC3140" i="17"/>
  <c r="AC3139" i="17"/>
  <c r="AC3138" i="17"/>
  <c r="AC3137" i="17"/>
  <c r="AC3136" i="17"/>
  <c r="AC3135" i="17"/>
  <c r="AC3134" i="17"/>
  <c r="AC3133" i="17"/>
  <c r="AC3132" i="17"/>
  <c r="AC3131" i="17"/>
  <c r="AC3130" i="17"/>
  <c r="AC3129" i="17"/>
  <c r="AC3128" i="17"/>
  <c r="AC3127" i="17"/>
  <c r="AC3126" i="17"/>
  <c r="AC3125" i="17"/>
  <c r="AC3124" i="17"/>
  <c r="AC3123" i="17"/>
  <c r="AC3122" i="17"/>
  <c r="AC3121" i="17"/>
  <c r="AC3120" i="17"/>
  <c r="AC3119" i="17"/>
  <c r="AC3118" i="17"/>
  <c r="AC3117" i="17"/>
  <c r="AC3116" i="17"/>
  <c r="AC3115" i="17"/>
  <c r="AC3114" i="17"/>
  <c r="AC3113" i="17"/>
  <c r="AC3112" i="17"/>
  <c r="AC3111" i="17"/>
  <c r="AC3110" i="17"/>
  <c r="AC3109" i="17"/>
  <c r="AC3108" i="17"/>
  <c r="AC3107" i="17"/>
  <c r="AC3106" i="17"/>
  <c r="AC3105" i="17"/>
  <c r="AC3104" i="17"/>
  <c r="AC3103" i="17"/>
  <c r="AC3102" i="17"/>
  <c r="AC3101" i="17"/>
  <c r="AC3100" i="17"/>
  <c r="AC3099" i="17"/>
  <c r="AC3098" i="17"/>
  <c r="AC3097" i="17"/>
  <c r="AC3096" i="17"/>
  <c r="AC3095" i="17"/>
  <c r="AC3094" i="17"/>
  <c r="AC3093" i="17"/>
  <c r="AC3092" i="17"/>
  <c r="AC3091" i="17"/>
  <c r="AC3090" i="17"/>
  <c r="AC3089" i="17"/>
  <c r="AC3088" i="17"/>
  <c r="AC3087" i="17"/>
  <c r="AC3086" i="17"/>
  <c r="AC3085" i="17"/>
  <c r="AC3084" i="17"/>
  <c r="AC3083" i="17"/>
  <c r="AC3082" i="17"/>
  <c r="AC3081" i="17"/>
  <c r="AC3080" i="17"/>
  <c r="AC3079" i="17"/>
  <c r="AC3078" i="17"/>
  <c r="AC3077" i="17"/>
  <c r="AC3076" i="17"/>
  <c r="AC3075" i="17"/>
  <c r="AC3074" i="17"/>
  <c r="AC3073" i="17"/>
  <c r="AC3072" i="17"/>
  <c r="AC3071" i="17"/>
  <c r="AC3070" i="17"/>
  <c r="AC3069" i="17"/>
  <c r="AC3068" i="17"/>
  <c r="AC3067" i="17"/>
  <c r="AC3066" i="17"/>
  <c r="AC3065" i="17"/>
  <c r="AC3064" i="17"/>
  <c r="AC3063" i="17"/>
  <c r="AC3062" i="17"/>
  <c r="AC3061" i="17"/>
  <c r="AC3060" i="17"/>
  <c r="AC3059" i="17"/>
  <c r="AC3058" i="17"/>
  <c r="AC3057" i="17"/>
  <c r="AC3056" i="17"/>
  <c r="AC3055" i="17"/>
  <c r="AC3054" i="17"/>
  <c r="AC3053" i="17"/>
  <c r="AC3052" i="17"/>
  <c r="AC3051" i="17"/>
  <c r="AC3050" i="17"/>
  <c r="AC3049" i="17"/>
  <c r="AC3048" i="17"/>
  <c r="AC3047" i="17"/>
  <c r="AC3046" i="17"/>
  <c r="AC3045" i="17"/>
  <c r="AC3044" i="17"/>
  <c r="AC3043" i="17"/>
  <c r="AC3042" i="17"/>
  <c r="AC3041" i="17"/>
  <c r="AC3040" i="17"/>
  <c r="AC3039" i="17"/>
  <c r="AC3038" i="17"/>
  <c r="AC3037" i="17"/>
  <c r="AC3036" i="17"/>
  <c r="AC3035" i="17"/>
  <c r="AC3034" i="17"/>
  <c r="AC3033" i="17"/>
  <c r="AC3032" i="17"/>
  <c r="AC3031" i="17"/>
  <c r="AC3030" i="17"/>
  <c r="AC3029" i="17"/>
  <c r="AC3028" i="17"/>
  <c r="AC3027" i="17"/>
  <c r="AC3026" i="17"/>
  <c r="AC3025" i="17"/>
  <c r="AC3024" i="17"/>
  <c r="AC3023" i="17"/>
  <c r="AC3022" i="17"/>
  <c r="AC3021" i="17"/>
  <c r="AC3020" i="17"/>
  <c r="AC3019" i="17"/>
  <c r="AC3018" i="17"/>
  <c r="AC3017" i="17"/>
  <c r="AC3016" i="17"/>
  <c r="AC3015" i="17"/>
  <c r="AC3014" i="17"/>
  <c r="AC3013" i="17"/>
  <c r="AC3012" i="17"/>
  <c r="AC3011" i="17"/>
  <c r="AC3010" i="17"/>
  <c r="AC3009" i="17"/>
  <c r="AC3008" i="17"/>
  <c r="AC3007" i="17"/>
  <c r="AC3006" i="17"/>
  <c r="AC3005" i="17"/>
  <c r="AC3004" i="17"/>
  <c r="AC3003" i="17"/>
  <c r="AC3002" i="17"/>
  <c r="AC3001" i="17"/>
  <c r="AC3000" i="17"/>
  <c r="AC2999" i="17"/>
  <c r="AC2998" i="17"/>
  <c r="AC2997" i="17"/>
  <c r="AC2996" i="17"/>
  <c r="AC2995" i="17"/>
  <c r="AC2994" i="17"/>
  <c r="AC2993" i="17"/>
  <c r="AC2992" i="17"/>
  <c r="AC2991" i="17"/>
  <c r="AC2990" i="17"/>
  <c r="AC2989" i="17"/>
  <c r="AC2988" i="17"/>
  <c r="AC2987" i="17"/>
  <c r="AC2986" i="17"/>
  <c r="AC2985" i="17"/>
  <c r="AC2984" i="17"/>
  <c r="AC2983" i="17"/>
  <c r="AC2982" i="17"/>
  <c r="AC2981" i="17"/>
  <c r="AC2980" i="17"/>
  <c r="AC2979" i="17"/>
  <c r="AC2978" i="17"/>
  <c r="AC2977" i="17"/>
  <c r="AC2976" i="17"/>
  <c r="AC2975" i="17"/>
  <c r="AC2974" i="17"/>
  <c r="AC2973" i="17"/>
  <c r="AC2972" i="17"/>
  <c r="AC2971" i="17"/>
  <c r="AC2970" i="17"/>
  <c r="AC2969" i="17"/>
  <c r="AC2968" i="17"/>
  <c r="AC2967" i="17"/>
  <c r="AC2966" i="17"/>
  <c r="AC2965" i="17"/>
  <c r="AC2964" i="17"/>
  <c r="AC2963" i="17"/>
  <c r="AC2962" i="17"/>
  <c r="AC2961" i="17"/>
  <c r="AC2960" i="17"/>
  <c r="AC2959" i="17"/>
  <c r="AC2958" i="17"/>
  <c r="AC2957" i="17"/>
  <c r="AC2956" i="17"/>
  <c r="AC2955" i="17"/>
  <c r="AC2954" i="17"/>
  <c r="AC2953" i="17"/>
  <c r="AC2952" i="17"/>
  <c r="AC2951" i="17"/>
  <c r="AC2950" i="17"/>
  <c r="AC2949" i="17"/>
  <c r="AC2948" i="17"/>
  <c r="AC2947" i="17"/>
  <c r="AC2946" i="17"/>
  <c r="AC2945" i="17"/>
  <c r="AC2944" i="17"/>
  <c r="AC2943" i="17"/>
  <c r="AC2942" i="17"/>
  <c r="AC2941" i="17"/>
  <c r="AC2940" i="17"/>
  <c r="AC2939" i="17"/>
  <c r="AC2938" i="17"/>
  <c r="AC2937" i="17"/>
  <c r="AC2936" i="17"/>
  <c r="AC2935" i="17"/>
  <c r="AC2934" i="17"/>
  <c r="AC2933" i="17"/>
  <c r="AC2932" i="17"/>
  <c r="AC2931" i="17"/>
  <c r="AC2930" i="17"/>
  <c r="AC2929" i="17"/>
  <c r="AC2928" i="17"/>
  <c r="AC2927" i="17"/>
  <c r="AC2926" i="17"/>
  <c r="AC2925" i="17"/>
  <c r="AC2924" i="17"/>
  <c r="AC2923" i="17"/>
  <c r="AC2922" i="17"/>
  <c r="AC2921" i="17"/>
  <c r="AC2920" i="17"/>
  <c r="AC2919" i="17"/>
  <c r="AC2918" i="17"/>
  <c r="AC2917" i="17"/>
  <c r="AC2916" i="17"/>
  <c r="AC2915" i="17"/>
  <c r="AC2914" i="17"/>
  <c r="AC2913" i="17"/>
  <c r="AC2912" i="17"/>
  <c r="AC2911" i="17"/>
  <c r="AC2910" i="17"/>
  <c r="AC2909" i="17"/>
  <c r="AC2908" i="17"/>
  <c r="AC2907" i="17"/>
  <c r="AC2906" i="17"/>
  <c r="AC2905" i="17"/>
  <c r="AC2904" i="17"/>
  <c r="AC2903" i="17"/>
  <c r="AC2902" i="17"/>
  <c r="AC2901" i="17"/>
  <c r="AC2900" i="17"/>
  <c r="AC2899" i="17"/>
  <c r="AC2898" i="17"/>
  <c r="AC2897" i="17"/>
  <c r="AC2896" i="17"/>
  <c r="AC2895" i="17"/>
  <c r="AC2894" i="17"/>
  <c r="AC2893" i="17"/>
  <c r="AC2892" i="17"/>
  <c r="AC2891" i="17"/>
  <c r="AC2890" i="17"/>
  <c r="AC2889" i="17"/>
  <c r="AC2888" i="17"/>
  <c r="AC2887" i="17"/>
  <c r="AC2886" i="17"/>
  <c r="AC2885" i="17"/>
  <c r="AC2884" i="17"/>
  <c r="AC2883" i="17"/>
  <c r="AC2882" i="17"/>
  <c r="AC2881" i="17"/>
  <c r="AC2880" i="17"/>
  <c r="AC2879" i="17"/>
  <c r="AC2878" i="17"/>
  <c r="AC2877" i="17"/>
  <c r="AC2876" i="17"/>
  <c r="AC2875" i="17"/>
  <c r="AC2874" i="17"/>
  <c r="AC2873" i="17"/>
  <c r="AC2872" i="17"/>
  <c r="AC2871" i="17"/>
  <c r="AC2870" i="17"/>
  <c r="AC2869" i="17"/>
  <c r="AC2868" i="17"/>
  <c r="AC2867" i="17"/>
  <c r="AC2866" i="17"/>
  <c r="AC2865" i="17"/>
  <c r="AC2864" i="17"/>
  <c r="AC2863" i="17"/>
  <c r="AC2862" i="17"/>
  <c r="AC2861" i="17"/>
  <c r="AC2860" i="17"/>
  <c r="AC2859" i="17"/>
  <c r="AC2858" i="17"/>
  <c r="AC2857" i="17"/>
  <c r="AC2856" i="17"/>
  <c r="AC2855" i="17"/>
  <c r="AC2854" i="17"/>
  <c r="AC2853" i="17"/>
  <c r="AC2852" i="17"/>
  <c r="AC2851" i="17"/>
  <c r="AC2850" i="17"/>
  <c r="AC2849" i="17"/>
  <c r="AC2848" i="17"/>
  <c r="AC2847" i="17"/>
  <c r="AC2846" i="17"/>
  <c r="AC2845" i="17"/>
  <c r="AC2844" i="17"/>
  <c r="AC2843" i="17"/>
  <c r="AC2842" i="17"/>
  <c r="AC2841" i="17"/>
  <c r="AC2840" i="17"/>
  <c r="AC2839" i="17"/>
  <c r="AC2838" i="17"/>
  <c r="AC2837" i="17"/>
  <c r="AC2836" i="17"/>
  <c r="AC2835" i="17"/>
  <c r="AC2834" i="17"/>
  <c r="AC2833" i="17"/>
  <c r="AC2832" i="17"/>
  <c r="AC2831" i="17"/>
  <c r="AC2830" i="17"/>
  <c r="AC2829" i="17"/>
  <c r="AC2828" i="17"/>
  <c r="AC2827" i="17"/>
  <c r="AC2826" i="17"/>
  <c r="AC2825" i="17"/>
  <c r="AC2824" i="17"/>
  <c r="AC2823" i="17"/>
  <c r="AC2822" i="17"/>
  <c r="AC2821" i="17"/>
  <c r="AC2820" i="17"/>
  <c r="AC2819" i="17"/>
  <c r="AC2818" i="17"/>
  <c r="AC2817" i="17"/>
  <c r="AC2816" i="17"/>
  <c r="AC2815" i="17"/>
  <c r="AC2814" i="17"/>
  <c r="AC2813" i="17"/>
  <c r="AC2812" i="17"/>
  <c r="AC2811" i="17"/>
  <c r="AC2810" i="17"/>
  <c r="AC2809" i="17"/>
  <c r="AC2808" i="17"/>
  <c r="AC2807" i="17"/>
  <c r="AC2806" i="17"/>
  <c r="AC2805" i="17"/>
  <c r="AC2804" i="17"/>
  <c r="AC2803" i="17"/>
  <c r="AC2802" i="17"/>
  <c r="AC2801" i="17"/>
  <c r="AC2800" i="17"/>
  <c r="AC2799" i="17"/>
  <c r="AC2798" i="17"/>
  <c r="AC2797" i="17"/>
  <c r="AC2796" i="17"/>
  <c r="AC2795" i="17"/>
  <c r="AC2794" i="17"/>
  <c r="AC2793" i="17"/>
  <c r="AC2792" i="17"/>
  <c r="AC2791" i="17"/>
  <c r="AC2790" i="17"/>
  <c r="AC2789" i="17"/>
  <c r="AC2788" i="17"/>
  <c r="AC2787" i="17"/>
  <c r="AC2786" i="17"/>
  <c r="AC2785" i="17"/>
  <c r="AC2784" i="17"/>
  <c r="AC2783" i="17"/>
  <c r="AC2782" i="17"/>
  <c r="AC2781" i="17"/>
  <c r="AC2780" i="17"/>
  <c r="AC2779" i="17"/>
  <c r="AC2778" i="17"/>
  <c r="AC2777" i="17"/>
  <c r="AC2776" i="17"/>
  <c r="AC2775" i="17"/>
  <c r="AC2774" i="17"/>
  <c r="AC2773" i="17"/>
  <c r="AC2772" i="17"/>
  <c r="AC2771" i="17"/>
  <c r="AC2770" i="17"/>
  <c r="AC2769" i="17"/>
  <c r="AC2768" i="17"/>
  <c r="AC2767" i="17"/>
  <c r="AC2766" i="17"/>
  <c r="AC2765" i="17"/>
  <c r="AC2764" i="17"/>
  <c r="AC2763" i="17"/>
  <c r="AC2762" i="17"/>
  <c r="AC2761" i="17"/>
  <c r="AC2760" i="17"/>
  <c r="AC2759" i="17"/>
  <c r="AC2758" i="17"/>
  <c r="AC2757" i="17"/>
  <c r="AC2756" i="17"/>
  <c r="AC2755" i="17"/>
  <c r="AC2754" i="17"/>
  <c r="AC2753" i="17"/>
  <c r="AC2752" i="17"/>
  <c r="AC2751" i="17"/>
  <c r="AC2750" i="17"/>
  <c r="AC2749" i="17"/>
  <c r="AC2748" i="17"/>
  <c r="AC2747" i="17"/>
  <c r="AC2746" i="17"/>
  <c r="AC2745" i="17"/>
  <c r="AC2744" i="17"/>
  <c r="AC2743" i="17"/>
  <c r="AC2742" i="17"/>
  <c r="AC2741" i="17"/>
  <c r="AC2740" i="17"/>
  <c r="AC2739" i="17"/>
  <c r="AC2738" i="17"/>
  <c r="AC2737" i="17"/>
  <c r="AC2736" i="17"/>
  <c r="AC2735" i="17"/>
  <c r="AC2734" i="17"/>
  <c r="AC2733" i="17"/>
  <c r="AC2732" i="17"/>
  <c r="AC2731" i="17"/>
  <c r="AC2730" i="17"/>
  <c r="AC2729" i="17"/>
  <c r="AC2728" i="17"/>
  <c r="AC2727" i="17"/>
  <c r="AC2726" i="17"/>
  <c r="AC2725" i="17"/>
  <c r="AC2724" i="17"/>
  <c r="AC2723" i="17"/>
  <c r="AC2722" i="17"/>
  <c r="AC2721" i="17"/>
  <c r="AC2720" i="17"/>
  <c r="AC2719" i="17"/>
  <c r="AC2718" i="17"/>
  <c r="AC2717" i="17"/>
  <c r="AC2716" i="17"/>
  <c r="AC2715" i="17"/>
  <c r="AC2714" i="17"/>
  <c r="AC2713" i="17"/>
  <c r="AC2712" i="17"/>
  <c r="AC2711" i="17"/>
  <c r="AC2710" i="17"/>
  <c r="AC2709" i="17"/>
  <c r="AC2708" i="17"/>
  <c r="AC2707" i="17"/>
  <c r="AC2706" i="17"/>
  <c r="AC2705" i="17"/>
  <c r="AC2704" i="17"/>
  <c r="AC2703" i="17"/>
  <c r="AC2702" i="17"/>
  <c r="AC2701" i="17"/>
  <c r="AC2700" i="17"/>
  <c r="AC2699" i="17"/>
  <c r="AC2698" i="17"/>
  <c r="AC2697" i="17"/>
  <c r="AC2696" i="17"/>
  <c r="AC2695" i="17"/>
  <c r="AC2694" i="17"/>
  <c r="AC2693" i="17"/>
  <c r="AC2692" i="17"/>
  <c r="AC2691" i="17"/>
  <c r="AC2690" i="17"/>
  <c r="AC2689" i="17"/>
  <c r="AC2688" i="17"/>
  <c r="AC2687" i="17"/>
  <c r="AC2686" i="17"/>
  <c r="AC2685" i="17"/>
  <c r="AC2684" i="17"/>
  <c r="AC2683" i="17"/>
  <c r="AC2682" i="17"/>
  <c r="AC2681" i="17"/>
  <c r="AC2680" i="17"/>
  <c r="AC2679" i="17"/>
  <c r="AC2678" i="17"/>
  <c r="AC2677" i="17"/>
  <c r="AC2676" i="17"/>
  <c r="AC2675" i="17"/>
  <c r="AC2674" i="17"/>
  <c r="AC2673" i="17"/>
  <c r="AC2672" i="17"/>
  <c r="AC2671" i="17"/>
  <c r="AC2670" i="17"/>
  <c r="AC2669" i="17"/>
  <c r="AC2668" i="17"/>
  <c r="AC2667" i="17"/>
  <c r="AC2666" i="17"/>
  <c r="AC2665" i="17"/>
  <c r="AC2664" i="17"/>
  <c r="AC2663" i="17"/>
  <c r="AC2662" i="17"/>
  <c r="AC2661" i="17"/>
  <c r="AC2660" i="17"/>
  <c r="AC2659" i="17"/>
  <c r="AC2658" i="17"/>
  <c r="AC2657" i="17"/>
  <c r="AC2656" i="17"/>
  <c r="AC2655" i="17"/>
  <c r="AC2654" i="17"/>
  <c r="AC2653" i="17"/>
  <c r="AC2652" i="17"/>
  <c r="AC2651" i="17"/>
  <c r="AC2650" i="17"/>
  <c r="AC2649" i="17"/>
  <c r="AC2648" i="17"/>
  <c r="AC2647" i="17"/>
  <c r="AC2646" i="17"/>
  <c r="AC2645" i="17"/>
  <c r="AC2644" i="17"/>
  <c r="AC2643" i="17"/>
  <c r="AC2642" i="17"/>
  <c r="AC2641" i="17"/>
  <c r="AC2640" i="17"/>
  <c r="AC2639" i="17"/>
  <c r="AC2638" i="17"/>
  <c r="AC2637" i="17"/>
  <c r="AC2636" i="17"/>
  <c r="AC2635" i="17"/>
  <c r="AC2634" i="17"/>
  <c r="AC2633" i="17"/>
  <c r="AC2632" i="17"/>
  <c r="AC2631" i="17"/>
  <c r="AC2630" i="17"/>
  <c r="AC2629" i="17"/>
  <c r="AC2628" i="17"/>
  <c r="AC2627" i="17"/>
  <c r="AC2626" i="17"/>
  <c r="AC2625" i="17"/>
  <c r="AC2624" i="17"/>
  <c r="AC2623" i="17"/>
  <c r="AC2622" i="17"/>
  <c r="AC2621" i="17"/>
  <c r="AC2620" i="17"/>
  <c r="AC2619" i="17"/>
  <c r="AC2618" i="17"/>
  <c r="AC2617" i="17"/>
  <c r="AC2616" i="17"/>
  <c r="AC2615" i="17"/>
  <c r="AC2614" i="17"/>
  <c r="AC2613" i="17"/>
  <c r="AC2612" i="17"/>
  <c r="AC2611" i="17"/>
  <c r="AC2610" i="17"/>
  <c r="AC2609" i="17"/>
  <c r="AC2608" i="17"/>
  <c r="AC2607" i="17"/>
  <c r="AC2606" i="17"/>
  <c r="AC2605" i="17"/>
  <c r="AC2604" i="17"/>
  <c r="AC2603" i="17"/>
  <c r="AC2602" i="17"/>
  <c r="AC2601" i="17"/>
  <c r="AC2600" i="17"/>
  <c r="AC2599" i="17"/>
  <c r="AC2598" i="17"/>
  <c r="AC2597" i="17"/>
  <c r="AC2596" i="17"/>
  <c r="AC2595" i="17"/>
  <c r="AC2594" i="17"/>
  <c r="AC2593" i="17"/>
  <c r="AC2592" i="17"/>
  <c r="AC2591" i="17"/>
  <c r="AC2590" i="17"/>
  <c r="AC2589" i="17"/>
  <c r="AC2588" i="17"/>
  <c r="AC2587" i="17"/>
  <c r="AC2586" i="17"/>
  <c r="AC2585" i="17"/>
  <c r="AC2584" i="17"/>
  <c r="AC2583" i="17"/>
  <c r="AC2582" i="17"/>
  <c r="AC2581" i="17"/>
  <c r="AC2580" i="17"/>
  <c r="AC2579" i="17"/>
  <c r="AC2578" i="17"/>
  <c r="AC2577" i="17"/>
  <c r="AC2576" i="17"/>
  <c r="AC2575" i="17"/>
  <c r="AC2574" i="17"/>
  <c r="AC2573" i="17"/>
  <c r="AC2572" i="17"/>
  <c r="AC2571" i="17"/>
  <c r="AC2570" i="17"/>
  <c r="AC2569" i="17"/>
  <c r="AC2568" i="17"/>
  <c r="AC2567" i="17"/>
  <c r="AC2566" i="17"/>
  <c r="AC2565" i="17"/>
  <c r="AC2564" i="17"/>
  <c r="AC2563" i="17"/>
  <c r="AC2562" i="17"/>
  <c r="AC2561" i="17"/>
  <c r="AC2560" i="17"/>
  <c r="AC2559" i="17"/>
  <c r="AC2558" i="17"/>
  <c r="AC2557" i="17"/>
  <c r="AC2556" i="17"/>
  <c r="AC2555" i="17"/>
  <c r="AC2554" i="17"/>
  <c r="AC2553" i="17"/>
  <c r="AC2552" i="17"/>
  <c r="AC2551" i="17"/>
  <c r="AC2550" i="17"/>
  <c r="AC2549" i="17"/>
  <c r="AC2548" i="17"/>
  <c r="AC2547" i="17"/>
  <c r="AC2546" i="17"/>
  <c r="AC2545" i="17"/>
  <c r="AC2544" i="17"/>
  <c r="AC2543" i="17"/>
  <c r="AC2542" i="17"/>
  <c r="AC2541" i="17"/>
  <c r="AC2540" i="17"/>
  <c r="AC2539" i="17"/>
  <c r="AC2538" i="17"/>
  <c r="AC2537" i="17"/>
  <c r="AC2536" i="17"/>
  <c r="AC2535" i="17"/>
  <c r="AC2534" i="17"/>
  <c r="AC2533" i="17"/>
  <c r="AC2532" i="17"/>
  <c r="AC2531" i="17"/>
  <c r="AC2530" i="17"/>
  <c r="AC2529" i="17"/>
  <c r="AC2528" i="17"/>
  <c r="AC2527" i="17"/>
  <c r="AC2526" i="17"/>
  <c r="AC2525" i="17"/>
  <c r="AC2524" i="17"/>
  <c r="AC2523" i="17"/>
  <c r="AC2522" i="17"/>
  <c r="AC2521" i="17"/>
  <c r="AC2520" i="17"/>
  <c r="AC2519" i="17"/>
  <c r="AC2518" i="17"/>
  <c r="AC2517" i="17"/>
  <c r="AC2516" i="17"/>
  <c r="AC2515" i="17"/>
  <c r="AC2514" i="17"/>
  <c r="AC2513" i="17"/>
  <c r="AC2512" i="17"/>
  <c r="AC2511" i="17"/>
  <c r="AC2510" i="17"/>
  <c r="AC2509" i="17"/>
  <c r="AC2508" i="17"/>
  <c r="AC2507" i="17"/>
  <c r="AC2506" i="17"/>
  <c r="AC2505" i="17"/>
  <c r="AC2504" i="17"/>
  <c r="AC2503" i="17"/>
  <c r="AC2502" i="17"/>
  <c r="AC2501" i="17"/>
  <c r="AC2500" i="17"/>
  <c r="AC2499" i="17"/>
  <c r="AC2498" i="17"/>
  <c r="AC2497" i="17"/>
  <c r="AC2496" i="17"/>
  <c r="AC2495" i="17"/>
  <c r="AC2494" i="17"/>
  <c r="AC2493" i="17"/>
  <c r="AC2492" i="17"/>
  <c r="AC2491" i="17"/>
  <c r="AC2490" i="17"/>
  <c r="AC2489" i="17"/>
  <c r="AC2488" i="17"/>
  <c r="AC2487" i="17"/>
  <c r="AC2486" i="17"/>
  <c r="AC2485" i="17"/>
  <c r="AC2484" i="17"/>
  <c r="AC2483" i="17"/>
  <c r="AC2482" i="17"/>
  <c r="AC2481" i="17"/>
  <c r="AC2480" i="17"/>
  <c r="AC2479" i="17"/>
  <c r="AC2478" i="17"/>
  <c r="AC2477" i="17"/>
  <c r="AC2476" i="17"/>
  <c r="AC2475" i="17"/>
  <c r="AC2474" i="17"/>
  <c r="AC2473" i="17"/>
  <c r="AC2472" i="17"/>
  <c r="AC2471" i="17"/>
  <c r="AC2470" i="17"/>
  <c r="AC2469" i="17"/>
  <c r="AC2468" i="17"/>
  <c r="AC2467" i="17"/>
  <c r="AC2466" i="17"/>
  <c r="AC2465" i="17"/>
  <c r="AC2464" i="17"/>
  <c r="AC2463" i="17"/>
  <c r="AC2462" i="17"/>
  <c r="AC2461" i="17"/>
  <c r="AC2460" i="17"/>
  <c r="AC2459" i="17"/>
  <c r="AC2458" i="17"/>
  <c r="AC2457" i="17"/>
  <c r="AC2456" i="17"/>
  <c r="AC2455" i="17"/>
  <c r="AC2454" i="17"/>
  <c r="AC2453" i="17"/>
  <c r="AC2452" i="17"/>
  <c r="AC2451" i="17"/>
  <c r="AC2450" i="17"/>
  <c r="AC2449" i="17"/>
  <c r="AC2448" i="17"/>
  <c r="AC2447" i="17"/>
  <c r="AC2446" i="17"/>
  <c r="AC2445" i="17"/>
  <c r="AC2444" i="17"/>
  <c r="AC2443" i="17"/>
  <c r="AC2442" i="17"/>
  <c r="AC2441" i="17"/>
  <c r="AC2440" i="17"/>
  <c r="AC2439" i="17"/>
  <c r="AC2438" i="17"/>
  <c r="AC2437" i="17"/>
  <c r="AC2436" i="17"/>
  <c r="AC2435" i="17"/>
  <c r="AC2434" i="17"/>
  <c r="AC2433" i="17"/>
  <c r="AC2432" i="17"/>
  <c r="AC2431" i="17"/>
  <c r="AC2430" i="17"/>
  <c r="AC2429" i="17"/>
  <c r="AC2428" i="17"/>
  <c r="AC2427" i="17"/>
  <c r="AC2426" i="17"/>
  <c r="AC2425" i="17"/>
  <c r="AC2424" i="17"/>
  <c r="AC2423" i="17"/>
  <c r="AC2422" i="17"/>
  <c r="AC2421" i="17"/>
  <c r="AC2420" i="17"/>
  <c r="AC2419" i="17"/>
  <c r="AC2418" i="17"/>
  <c r="AC2417" i="17"/>
  <c r="AC2416" i="17"/>
  <c r="AC2415" i="17"/>
  <c r="AC2414" i="17"/>
  <c r="AC2413" i="17"/>
  <c r="AC2412" i="17"/>
  <c r="AC2411" i="17"/>
  <c r="AC2410" i="17"/>
  <c r="AC2409" i="17"/>
  <c r="AC2408" i="17"/>
  <c r="AC2407" i="17"/>
  <c r="AC2406" i="17"/>
  <c r="AC2405" i="17"/>
  <c r="AC2404" i="17"/>
  <c r="AC2403" i="17"/>
  <c r="AC2402" i="17"/>
  <c r="AC2401" i="17"/>
  <c r="AC2400" i="17"/>
  <c r="AC2399" i="17"/>
  <c r="AC2398" i="17"/>
  <c r="AC2397" i="17"/>
  <c r="AC2396" i="17"/>
  <c r="AC2395" i="17"/>
  <c r="AC2394" i="17"/>
  <c r="AC2393" i="17"/>
  <c r="AC2392" i="17"/>
  <c r="AC2391" i="17"/>
  <c r="AC2390" i="17"/>
  <c r="AC2389" i="17"/>
  <c r="AC2388" i="17"/>
  <c r="AC2387" i="17"/>
  <c r="AC2386" i="17"/>
  <c r="AC2385" i="17"/>
  <c r="AC2384" i="17"/>
  <c r="AC2383" i="17"/>
  <c r="AC2382" i="17"/>
  <c r="AC2381" i="17"/>
  <c r="AC2380" i="17"/>
  <c r="AC2379" i="17"/>
  <c r="AC2378" i="17"/>
  <c r="AC2377" i="17"/>
  <c r="AC2376" i="17"/>
  <c r="AC2375" i="17"/>
  <c r="AC2374" i="17"/>
  <c r="AC2373" i="17"/>
  <c r="AC2372" i="17"/>
  <c r="AC2371" i="17"/>
  <c r="AC2370" i="17"/>
  <c r="AC2369" i="17"/>
  <c r="AC2368" i="17"/>
  <c r="AC2367" i="17"/>
  <c r="AC2366" i="17"/>
  <c r="AC2365" i="17"/>
  <c r="AC2364" i="17"/>
  <c r="AC2363" i="17"/>
  <c r="AC2362" i="17"/>
  <c r="AC2361" i="17"/>
  <c r="AC2360" i="17"/>
  <c r="AC2359" i="17"/>
  <c r="AC2358" i="17"/>
  <c r="AC2357" i="17"/>
  <c r="AC2356" i="17"/>
  <c r="AC2355" i="17"/>
  <c r="AC2354" i="17"/>
  <c r="AC2353" i="17"/>
  <c r="AC2352" i="17"/>
  <c r="AC2351" i="17"/>
  <c r="AC2350" i="17"/>
  <c r="AC2349" i="17"/>
  <c r="AC2348" i="17"/>
  <c r="AC2347" i="17"/>
  <c r="AC2346" i="17"/>
  <c r="AC2345" i="17"/>
  <c r="AC2344" i="17"/>
  <c r="AC2343" i="17"/>
  <c r="AC2342" i="17"/>
  <c r="AC2341" i="17"/>
  <c r="AC2340" i="17"/>
  <c r="AC2339" i="17"/>
  <c r="AC2338" i="17"/>
  <c r="AC2337" i="17"/>
  <c r="AC2336" i="17"/>
  <c r="AC2335" i="17"/>
  <c r="AC2334" i="17"/>
  <c r="AC2333" i="17"/>
  <c r="AC2332" i="17"/>
  <c r="AC2331" i="17"/>
  <c r="AC2330" i="17"/>
  <c r="AC2329" i="17"/>
  <c r="AC2328" i="17"/>
  <c r="AC2327" i="17"/>
  <c r="AC2326" i="17"/>
  <c r="AC2325" i="17"/>
  <c r="AC2324" i="17"/>
  <c r="AC2323" i="17"/>
  <c r="AC2322" i="17"/>
  <c r="AC2321" i="17"/>
  <c r="AC2320" i="17"/>
  <c r="AC2319" i="17"/>
  <c r="AC2318" i="17"/>
  <c r="AC2317" i="17"/>
  <c r="AC2316" i="17"/>
  <c r="AC2315" i="17"/>
  <c r="AC2314" i="17"/>
  <c r="AC2313" i="17"/>
  <c r="AC2312" i="17"/>
  <c r="AC2311" i="17"/>
  <c r="AC2310" i="17"/>
  <c r="AC2309" i="17"/>
  <c r="AC2308" i="17"/>
  <c r="AC2307" i="17"/>
  <c r="AC2306" i="17"/>
  <c r="AC2305" i="17"/>
  <c r="AC2304" i="17"/>
  <c r="AC2303" i="17"/>
  <c r="AC2302" i="17"/>
  <c r="AC2301" i="17"/>
  <c r="AC2300" i="17"/>
  <c r="AC2299" i="17"/>
  <c r="AC2298" i="17"/>
  <c r="AC2297" i="17"/>
  <c r="AC2296" i="17"/>
  <c r="AC2295" i="17"/>
  <c r="AC2294" i="17"/>
  <c r="AC2293" i="17"/>
  <c r="AC2292" i="17"/>
  <c r="AC2291" i="17"/>
  <c r="AC2290" i="17"/>
  <c r="AC2289" i="17"/>
  <c r="AC2288" i="17"/>
  <c r="AC2287" i="17"/>
  <c r="AC2286" i="17"/>
  <c r="AC2285" i="17"/>
  <c r="AC2284" i="17"/>
  <c r="AC2283" i="17"/>
  <c r="AC2282" i="17"/>
  <c r="AC2281" i="17"/>
  <c r="AC2280" i="17"/>
  <c r="AC2279" i="17"/>
  <c r="AC2278" i="17"/>
  <c r="AC2277" i="17"/>
  <c r="AC2276" i="17"/>
  <c r="AC2275" i="17"/>
  <c r="AC2274" i="17"/>
  <c r="AC2273" i="17"/>
  <c r="AC2272" i="17"/>
  <c r="AC2271" i="17"/>
  <c r="AC2270" i="17"/>
  <c r="AC2269" i="17"/>
  <c r="AC2268" i="17"/>
  <c r="AC2267" i="17"/>
  <c r="AC2266" i="17"/>
  <c r="AC2265" i="17"/>
  <c r="AC2264" i="17"/>
  <c r="AC2263" i="17"/>
  <c r="AC2262" i="17"/>
  <c r="AC2261" i="17"/>
  <c r="AC2260" i="17"/>
  <c r="AC2259" i="17"/>
  <c r="AC2258" i="17"/>
  <c r="AC2257" i="17"/>
  <c r="AC2256" i="17"/>
  <c r="AC2255" i="17"/>
  <c r="AC2254" i="17"/>
  <c r="AC2253" i="17"/>
  <c r="AC2252" i="17"/>
  <c r="AC2251" i="17"/>
  <c r="AC2250" i="17"/>
  <c r="AC2249" i="17"/>
  <c r="AC2248" i="17"/>
  <c r="AC2247" i="17"/>
  <c r="AC2246" i="17"/>
  <c r="AC2245" i="17"/>
  <c r="AC2244" i="17"/>
  <c r="AC2243" i="17"/>
  <c r="AC2242" i="17"/>
  <c r="AC2241" i="17"/>
  <c r="AC2240" i="17"/>
  <c r="AC2239" i="17"/>
  <c r="AC2238" i="17"/>
  <c r="AC2237" i="17"/>
  <c r="AC2236" i="17"/>
  <c r="AC2235" i="17"/>
  <c r="AC2234" i="17"/>
  <c r="AC2233" i="17"/>
  <c r="AC2232" i="17"/>
  <c r="AC2231" i="17"/>
  <c r="AC2230" i="17"/>
  <c r="AC2229" i="17"/>
  <c r="AC2228" i="17"/>
  <c r="AC2227" i="17"/>
  <c r="AC2226" i="17"/>
  <c r="AC2225" i="17"/>
  <c r="AC2224" i="17"/>
  <c r="AC2223" i="17"/>
  <c r="AC2222" i="17"/>
  <c r="AC2221" i="17"/>
  <c r="AC2220" i="17"/>
  <c r="AC2219" i="17"/>
  <c r="AC2218" i="17"/>
  <c r="AC2217" i="17"/>
  <c r="AC2216" i="17"/>
  <c r="AC2215" i="17"/>
  <c r="AC2214" i="17"/>
  <c r="AC2213" i="17"/>
  <c r="AC2212" i="17"/>
  <c r="AC2211" i="17"/>
  <c r="AC2210" i="17"/>
  <c r="AC2209" i="17"/>
  <c r="AC2208" i="17"/>
  <c r="AC2207" i="17"/>
  <c r="AC2206" i="17"/>
  <c r="AC2205" i="17"/>
  <c r="AC2204" i="17"/>
  <c r="AC2203" i="17"/>
  <c r="AC2202" i="17"/>
  <c r="AC2201" i="17"/>
  <c r="AC2200" i="17"/>
  <c r="AC2199" i="17"/>
  <c r="AC2198" i="17"/>
  <c r="AC2197" i="17"/>
  <c r="AC2196" i="17"/>
  <c r="AC2195" i="17"/>
  <c r="AC2194" i="17"/>
  <c r="AC2193" i="17"/>
  <c r="AC2192" i="17"/>
  <c r="AC2191" i="17"/>
  <c r="AC2190" i="17"/>
  <c r="AC2189" i="17"/>
  <c r="AC2188" i="17"/>
  <c r="AC2187" i="17"/>
  <c r="AC2186" i="17"/>
  <c r="AC2185" i="17"/>
  <c r="AC2184" i="17"/>
  <c r="AC2183" i="17"/>
  <c r="AC2182" i="17"/>
  <c r="AC2181" i="17"/>
  <c r="AC2180" i="17"/>
  <c r="AC2179" i="17"/>
  <c r="AC2178" i="17"/>
  <c r="AC2177" i="17"/>
  <c r="AC2176" i="17"/>
  <c r="AC2175" i="17"/>
  <c r="AC2174" i="17"/>
  <c r="AC2173" i="17"/>
  <c r="AC2172" i="17"/>
  <c r="AC2171" i="17"/>
  <c r="AC2170" i="17"/>
  <c r="AC2169" i="17"/>
  <c r="AC2168" i="17"/>
  <c r="AC2167" i="17"/>
  <c r="AC2166" i="17"/>
  <c r="AC2165" i="17"/>
  <c r="AC2164" i="17"/>
  <c r="AC2163" i="17"/>
  <c r="AC2162" i="17"/>
  <c r="AC2161" i="17"/>
  <c r="AC2160" i="17"/>
  <c r="AC2159" i="17"/>
  <c r="AC2158" i="17"/>
  <c r="AC2157" i="17"/>
  <c r="AC2156" i="17"/>
  <c r="AC2155" i="17"/>
  <c r="AC2154" i="17"/>
  <c r="AC2153" i="17"/>
  <c r="AC2152" i="17"/>
  <c r="AC2151" i="17"/>
  <c r="AC2150" i="17"/>
  <c r="AC2149" i="17"/>
  <c r="AC2148" i="17"/>
  <c r="AC2147" i="17"/>
  <c r="AC2146" i="17"/>
  <c r="AC2145" i="17"/>
  <c r="AC2144" i="17"/>
  <c r="AC2143" i="17"/>
  <c r="AC2142" i="17"/>
  <c r="AC2141" i="17"/>
  <c r="AC2140" i="17"/>
  <c r="AC2139" i="17"/>
  <c r="AC2138" i="17"/>
  <c r="AC2137" i="17"/>
  <c r="AC2136" i="17"/>
  <c r="AC2135" i="17"/>
  <c r="AC2134" i="17"/>
  <c r="AC2133" i="17"/>
  <c r="AC2132" i="17"/>
  <c r="AC2131" i="17"/>
  <c r="AC2130" i="17"/>
  <c r="AC2129" i="17"/>
  <c r="AC2128" i="17"/>
  <c r="AC2127" i="17"/>
  <c r="AC2126" i="17"/>
  <c r="AC2125" i="17"/>
  <c r="AC2124" i="17"/>
  <c r="AC2123" i="17"/>
  <c r="AC2122" i="17"/>
  <c r="AC2121" i="17"/>
  <c r="AC2120" i="17"/>
  <c r="AC2119" i="17"/>
  <c r="AC2118" i="17"/>
  <c r="AC2117" i="17"/>
  <c r="AC2116" i="17"/>
  <c r="AC2115" i="17"/>
  <c r="AC2114" i="17"/>
  <c r="AC2113" i="17"/>
  <c r="AC2112" i="17"/>
  <c r="AC2111" i="17"/>
  <c r="AC2110" i="17"/>
  <c r="AC2109" i="17"/>
  <c r="AC2108" i="17"/>
  <c r="AC2107" i="17"/>
  <c r="AC2106" i="17"/>
  <c r="AC2105" i="17"/>
  <c r="AC2104" i="17"/>
  <c r="AC2103" i="17"/>
  <c r="AC2102" i="17"/>
  <c r="AC2101" i="17"/>
  <c r="AC2100" i="17"/>
  <c r="AC2099" i="17"/>
  <c r="AC2098" i="17"/>
  <c r="AC2097" i="17"/>
  <c r="AC2096" i="17"/>
  <c r="AC2095" i="17"/>
  <c r="AC2094" i="17"/>
  <c r="AC2093" i="17"/>
  <c r="AC2092" i="17"/>
  <c r="AC2091" i="17"/>
  <c r="AC2090" i="17"/>
  <c r="AC2089" i="17"/>
  <c r="AC2088" i="17"/>
  <c r="AC2087" i="17"/>
  <c r="AC2086" i="17"/>
  <c r="AC2085" i="17"/>
  <c r="AC2084" i="17"/>
  <c r="AC2083" i="17"/>
  <c r="AC2082" i="17"/>
  <c r="AC2081" i="17"/>
  <c r="AC2080" i="17"/>
  <c r="AC2079" i="17"/>
  <c r="AC2078" i="17"/>
  <c r="AC2077" i="17"/>
  <c r="AC2076" i="17"/>
  <c r="AC2075" i="17"/>
  <c r="AC2074" i="17"/>
  <c r="AC2073" i="17"/>
  <c r="AC2072" i="17"/>
  <c r="AC2071" i="17"/>
  <c r="AC2070" i="17"/>
  <c r="AC2069" i="17"/>
  <c r="AC2068" i="17"/>
  <c r="AC2067" i="17"/>
  <c r="AC2066" i="17"/>
  <c r="AC2065" i="17"/>
  <c r="AC2064" i="17"/>
  <c r="AC2063" i="17"/>
  <c r="AC2062" i="17"/>
  <c r="AC2061" i="17"/>
  <c r="AC2060" i="17"/>
  <c r="AC2059" i="17"/>
  <c r="AC2058" i="17"/>
  <c r="AC2057" i="17"/>
  <c r="AC2056" i="17"/>
  <c r="AC2055" i="17"/>
  <c r="AC2054" i="17"/>
  <c r="AC2053" i="17"/>
  <c r="AC2052" i="17"/>
  <c r="AC2051" i="17"/>
  <c r="AC2050" i="17"/>
  <c r="AC2049" i="17"/>
  <c r="AC2048" i="17"/>
  <c r="AC2047" i="17"/>
  <c r="AC2046" i="17"/>
  <c r="AC2045" i="17"/>
  <c r="AC2044" i="17"/>
  <c r="AC2043" i="17"/>
  <c r="AC2042" i="17"/>
  <c r="AC2041" i="17"/>
  <c r="AC2040" i="17"/>
  <c r="AC2039" i="17"/>
  <c r="AC2038" i="17"/>
  <c r="AC2037" i="17"/>
  <c r="AC2036" i="17"/>
  <c r="AC2035" i="17"/>
  <c r="AC2034" i="17"/>
  <c r="AC2033" i="17"/>
  <c r="AC2032" i="17"/>
  <c r="AC2031" i="17"/>
  <c r="AC2030" i="17"/>
  <c r="AC2029" i="17"/>
  <c r="AC2028" i="17"/>
  <c r="AC2027" i="17"/>
  <c r="AC2026" i="17"/>
  <c r="AC2025" i="17"/>
  <c r="AC2024" i="17"/>
  <c r="AC2023" i="17"/>
  <c r="AC2022" i="17"/>
  <c r="AC2021" i="17"/>
  <c r="AC2020" i="17"/>
  <c r="AC2019" i="17"/>
  <c r="AC2018" i="17"/>
  <c r="AC2017" i="17"/>
  <c r="AC2016" i="17"/>
  <c r="AC2015" i="17"/>
  <c r="AC2014" i="17"/>
  <c r="AC2013" i="17"/>
  <c r="AC2012" i="17"/>
  <c r="AC2011" i="17"/>
  <c r="AC2010" i="17"/>
  <c r="AC2009" i="17"/>
  <c r="AC2008" i="17"/>
  <c r="AC2007" i="17"/>
  <c r="AC2006" i="17"/>
  <c r="AC2005" i="17"/>
  <c r="AC2004" i="17"/>
  <c r="AC2003" i="17"/>
  <c r="AC2002" i="17"/>
  <c r="AC2001" i="17"/>
  <c r="AC2000" i="17"/>
  <c r="AC1999" i="17"/>
  <c r="AC1998" i="17"/>
  <c r="AC1997" i="17"/>
  <c r="AC1996" i="17"/>
  <c r="AC1995" i="17"/>
  <c r="AC1994" i="17"/>
  <c r="AC1993" i="17"/>
  <c r="AC1992" i="17"/>
  <c r="AC1991" i="17"/>
  <c r="AC1990" i="17"/>
  <c r="AC1989" i="17"/>
  <c r="AC1988" i="17"/>
  <c r="AC1987" i="17"/>
  <c r="AC1986" i="17"/>
  <c r="AC1985" i="17"/>
  <c r="AC1984" i="17"/>
  <c r="AC1983" i="17"/>
  <c r="AC1982" i="17"/>
  <c r="AC1981" i="17"/>
  <c r="AC1980" i="17"/>
  <c r="AC1979" i="17"/>
  <c r="AC1978" i="17"/>
  <c r="AC1977" i="17"/>
  <c r="AC1976" i="17"/>
  <c r="AC1975" i="17"/>
  <c r="AC1974" i="17"/>
  <c r="AC1973" i="17"/>
  <c r="AC1972" i="17"/>
  <c r="AC1971" i="17"/>
  <c r="AC1970" i="17"/>
  <c r="AC1969" i="17"/>
  <c r="AC1968" i="17"/>
  <c r="AC1967" i="17"/>
  <c r="AC1966" i="17"/>
  <c r="AC1965" i="17"/>
  <c r="AC1964" i="17"/>
  <c r="AC1963" i="17"/>
  <c r="AC1962" i="17"/>
  <c r="AC1961" i="17"/>
  <c r="AC1960" i="17"/>
  <c r="AC1959" i="17"/>
  <c r="AC1958" i="17"/>
  <c r="AC1957" i="17"/>
  <c r="AC1956" i="17"/>
  <c r="AC1955" i="17"/>
  <c r="AC1954" i="17"/>
  <c r="AC1953" i="17"/>
  <c r="AC1952" i="17"/>
  <c r="AC1951" i="17"/>
  <c r="AC1950" i="17"/>
  <c r="AC1949" i="17"/>
  <c r="AC1948" i="17"/>
  <c r="AC1947" i="17"/>
  <c r="AC1946" i="17"/>
  <c r="AC1945" i="17"/>
  <c r="AC1944" i="17"/>
  <c r="AC1943" i="17"/>
  <c r="AC1942" i="17"/>
  <c r="AC1941" i="17"/>
  <c r="AC1940" i="17"/>
  <c r="AC1939" i="17"/>
  <c r="AC1938" i="17"/>
  <c r="AC1937" i="17"/>
  <c r="AC1936" i="17"/>
  <c r="AC1935" i="17"/>
  <c r="AC1934" i="17"/>
  <c r="AC1933" i="17"/>
  <c r="AC1932" i="17"/>
  <c r="AC1931" i="17"/>
  <c r="AC1930" i="17"/>
  <c r="AC1929" i="17"/>
  <c r="AC1928" i="17"/>
  <c r="AC1927" i="17"/>
  <c r="AC1926" i="17"/>
  <c r="AC1925" i="17"/>
  <c r="AC1924" i="17"/>
  <c r="AC1923" i="17"/>
  <c r="AC1922" i="17"/>
  <c r="AC1921" i="17"/>
  <c r="AC1920" i="17"/>
  <c r="AC1919" i="17"/>
  <c r="AC1918" i="17"/>
  <c r="AC1917" i="17"/>
  <c r="AC1916" i="17"/>
  <c r="AC1915" i="17"/>
  <c r="AC1914" i="17"/>
  <c r="AC1913" i="17"/>
  <c r="AC1912" i="17"/>
  <c r="AC1911" i="17"/>
  <c r="AC1910" i="17"/>
  <c r="AC1909" i="17"/>
  <c r="AC1908" i="17"/>
  <c r="AC1907" i="17"/>
  <c r="AC1906" i="17"/>
  <c r="AC1905" i="17"/>
  <c r="AC1904" i="17"/>
  <c r="AC1903" i="17"/>
  <c r="AC1902" i="17"/>
  <c r="AC1901" i="17"/>
  <c r="AC1900" i="17"/>
  <c r="AC1899" i="17"/>
  <c r="AC1898" i="17"/>
  <c r="AC1897" i="17"/>
  <c r="AC1896" i="17"/>
  <c r="AC1895" i="17"/>
  <c r="AC1894" i="17"/>
  <c r="AC1893" i="17"/>
  <c r="AC1892" i="17"/>
  <c r="AC1891" i="17"/>
  <c r="AC1890" i="17"/>
  <c r="AC1889" i="17"/>
  <c r="AC1888" i="17"/>
  <c r="AC1887" i="17"/>
  <c r="AC1886" i="17"/>
  <c r="AC1885" i="17"/>
  <c r="AC1884" i="17"/>
  <c r="AC1883" i="17"/>
  <c r="AC1882" i="17"/>
  <c r="AC1881" i="17"/>
  <c r="AC1880" i="17"/>
  <c r="AC1879" i="17"/>
  <c r="AC1878" i="17"/>
  <c r="AC1877" i="17"/>
  <c r="AC1876" i="17"/>
  <c r="AC1875" i="17"/>
  <c r="AC1874" i="17"/>
  <c r="AC1873" i="17"/>
  <c r="AC1872" i="17"/>
  <c r="AC1871" i="17"/>
  <c r="AC1870" i="17"/>
  <c r="AC1869" i="17"/>
  <c r="AC1868" i="17"/>
  <c r="AC1867" i="17"/>
  <c r="AC1866" i="17"/>
  <c r="AC1865" i="17"/>
  <c r="AC1864" i="17"/>
  <c r="AC1863" i="17"/>
  <c r="AC1862" i="17"/>
  <c r="AC1861" i="17"/>
  <c r="AC1859" i="17"/>
  <c r="AC1858" i="17"/>
  <c r="AC1857" i="17"/>
  <c r="AC1856" i="17"/>
  <c r="AC1855" i="17"/>
  <c r="AC1854" i="17"/>
  <c r="AC1853" i="17"/>
  <c r="AC1852" i="17"/>
  <c r="AC1851" i="17"/>
  <c r="AC1850" i="17"/>
  <c r="AC1849" i="17"/>
  <c r="AC1848" i="17"/>
  <c r="AC1847" i="17"/>
  <c r="AC1846" i="17"/>
  <c r="AC1845" i="17"/>
  <c r="AC1844" i="17"/>
  <c r="AC1843" i="17"/>
  <c r="AC1842" i="17"/>
  <c r="AC1841" i="17"/>
  <c r="AC1840" i="17"/>
  <c r="AC1839" i="17"/>
  <c r="AC1838" i="17"/>
  <c r="AC1837" i="17"/>
  <c r="AC1836" i="17"/>
  <c r="AC1835" i="17"/>
  <c r="AC1834" i="17"/>
  <c r="AC1833" i="17"/>
  <c r="AC1832" i="17"/>
  <c r="AC1831" i="17"/>
  <c r="AC1830" i="17"/>
  <c r="AC1829" i="17"/>
  <c r="AC1828" i="17"/>
  <c r="AC1827" i="17"/>
  <c r="AC1826" i="17"/>
  <c r="AC1825" i="17"/>
  <c r="AC1824" i="17"/>
  <c r="AC1823" i="17"/>
  <c r="AC1822" i="17"/>
  <c r="AC1821" i="17"/>
  <c r="AC1820" i="17"/>
  <c r="AC1819" i="17"/>
  <c r="AC1818" i="17"/>
  <c r="AC1817" i="17"/>
  <c r="AC1816" i="17"/>
  <c r="AC1815" i="17"/>
  <c r="AC1814" i="17"/>
  <c r="AC1813" i="17"/>
  <c r="AC1812" i="17"/>
  <c r="AC1811" i="17"/>
  <c r="AC1810" i="17"/>
  <c r="AC1809" i="17"/>
  <c r="AC1808" i="17"/>
  <c r="AC1807" i="17"/>
  <c r="AC1806" i="17"/>
  <c r="AC1805" i="17"/>
  <c r="AC1804" i="17"/>
  <c r="AC1803" i="17"/>
  <c r="AC1802" i="17"/>
  <c r="AC1801" i="17"/>
  <c r="AC1800" i="17"/>
  <c r="AC1799" i="17"/>
  <c r="AC1798" i="17"/>
  <c r="AC1797" i="17"/>
  <c r="AC1796" i="17"/>
  <c r="AC1795" i="17"/>
  <c r="AC1794" i="17"/>
  <c r="AC1793" i="17"/>
  <c r="AC1792" i="17"/>
  <c r="AC1791" i="17"/>
  <c r="AC1790" i="17"/>
  <c r="AC1789" i="17"/>
  <c r="AC1788" i="17"/>
  <c r="AC1787" i="17"/>
  <c r="AC1786" i="17"/>
  <c r="AC1785" i="17"/>
  <c r="AC1784" i="17"/>
  <c r="AC1783" i="17"/>
  <c r="AC1782" i="17"/>
  <c r="AC1781" i="17"/>
  <c r="AC1780" i="17"/>
  <c r="AC1779" i="17"/>
  <c r="AC1778" i="17"/>
  <c r="AC1777" i="17"/>
  <c r="AC1776" i="17"/>
  <c r="AC1775" i="17"/>
  <c r="AC1774" i="17"/>
  <c r="AC1773" i="17"/>
  <c r="AC1772" i="17"/>
  <c r="AC1771" i="17"/>
  <c r="AC1770" i="17"/>
  <c r="AC1769" i="17"/>
  <c r="AC1768" i="17"/>
  <c r="AC1767" i="17"/>
  <c r="AC1766" i="17"/>
  <c r="AC1765" i="17"/>
  <c r="AC1764" i="17"/>
  <c r="AC1763" i="17"/>
  <c r="AC1762" i="17"/>
  <c r="AC1761" i="17"/>
  <c r="AC1760" i="17"/>
  <c r="AC1759" i="17"/>
  <c r="AC1758" i="17"/>
  <c r="AC1757" i="17"/>
  <c r="AC1756" i="17"/>
  <c r="AC1755" i="17"/>
  <c r="AC1754" i="17"/>
  <c r="AC1753" i="17"/>
  <c r="AC1752" i="17"/>
  <c r="AC1751" i="17"/>
  <c r="AC1750" i="17"/>
  <c r="AC1749" i="17"/>
  <c r="AC1748" i="17"/>
  <c r="AC1747" i="17"/>
  <c r="AC1746" i="17"/>
  <c r="AC1745" i="17"/>
  <c r="AC1744" i="17"/>
  <c r="AC1743" i="17"/>
  <c r="AC1742" i="17"/>
  <c r="AC1741" i="17"/>
  <c r="AC1740" i="17"/>
  <c r="AC1739" i="17"/>
  <c r="AC1738" i="17"/>
  <c r="AC1737" i="17"/>
  <c r="AC1736" i="17"/>
  <c r="AC1735" i="17"/>
  <c r="AC1734" i="17"/>
  <c r="AC1733" i="17"/>
  <c r="AC1732" i="17"/>
  <c r="AC1731" i="17"/>
  <c r="AC1730" i="17"/>
  <c r="AC1729" i="17"/>
  <c r="AC1728" i="17"/>
  <c r="AC1727" i="17"/>
  <c r="AC1726" i="17"/>
  <c r="AC1725" i="17"/>
  <c r="AC1724" i="17"/>
  <c r="AC1723" i="17"/>
  <c r="AC1722" i="17"/>
  <c r="AC1721" i="17"/>
  <c r="AC1720" i="17"/>
  <c r="AC1719" i="17"/>
  <c r="AC1718" i="17"/>
  <c r="AC1717" i="17"/>
  <c r="AC1716" i="17"/>
  <c r="AC1715" i="17"/>
  <c r="AC1714" i="17"/>
  <c r="AC1713" i="17"/>
  <c r="AC1712" i="17"/>
  <c r="AC1711" i="17"/>
  <c r="AC1710" i="17"/>
  <c r="AC1709" i="17"/>
  <c r="AC1708" i="17"/>
  <c r="AC1707" i="17"/>
  <c r="AC1706" i="17"/>
  <c r="AC1705" i="17"/>
  <c r="AC1704" i="17"/>
  <c r="AC1703" i="17"/>
  <c r="AC1702" i="17"/>
  <c r="AC1701" i="17"/>
  <c r="AC1700" i="17"/>
  <c r="AC1699" i="17"/>
  <c r="AC1698" i="17"/>
  <c r="AC1697" i="17"/>
  <c r="AC1696" i="17"/>
  <c r="AC1695" i="17"/>
  <c r="AC1694" i="17"/>
  <c r="AC1693" i="17"/>
  <c r="AC1692" i="17"/>
  <c r="AC1691" i="17"/>
  <c r="AC1690" i="17"/>
  <c r="AC1689" i="17"/>
  <c r="AC1688" i="17"/>
  <c r="AC1687" i="17"/>
  <c r="AC1686" i="17"/>
  <c r="AC1685" i="17"/>
  <c r="AC1684" i="17"/>
  <c r="AC1683" i="17"/>
  <c r="AC1682" i="17"/>
  <c r="AC1681" i="17"/>
  <c r="AC1680" i="17"/>
  <c r="AC1679" i="17"/>
  <c r="AC1678" i="17"/>
  <c r="AC1677" i="17"/>
  <c r="AC1676" i="17"/>
  <c r="AC1675" i="17"/>
  <c r="AC1674" i="17"/>
  <c r="AC1673" i="17"/>
  <c r="AC1672" i="17"/>
  <c r="AC1671" i="17"/>
  <c r="AC1670" i="17"/>
  <c r="AC1669" i="17"/>
  <c r="AC1668" i="17"/>
  <c r="AC1667" i="17"/>
  <c r="AC1666" i="17"/>
  <c r="AC1665" i="17"/>
  <c r="AC1664" i="17"/>
  <c r="AC1663" i="17"/>
  <c r="AC1662" i="17"/>
  <c r="AC1661" i="17"/>
  <c r="AC1660" i="17"/>
  <c r="AC1659" i="17"/>
  <c r="AC1658" i="17"/>
  <c r="AC1657" i="17"/>
  <c r="AC1656" i="17"/>
  <c r="AC1655" i="17"/>
  <c r="AC1654" i="17"/>
  <c r="AC1653" i="17"/>
  <c r="AC1652" i="17"/>
  <c r="AC1651" i="17"/>
  <c r="AC1650" i="17"/>
  <c r="AC1649" i="17"/>
  <c r="AC1648" i="17"/>
  <c r="AC1647" i="17"/>
  <c r="AC1646" i="17"/>
  <c r="AC1645" i="17"/>
  <c r="AC1644" i="17"/>
  <c r="AC1643" i="17"/>
  <c r="AC1642" i="17"/>
  <c r="AC1641" i="17"/>
  <c r="AC1640" i="17"/>
  <c r="AC1639" i="17"/>
  <c r="AC1638" i="17"/>
  <c r="AC1637" i="17"/>
  <c r="AC1636" i="17"/>
  <c r="AC1635" i="17"/>
  <c r="AC1634" i="17"/>
  <c r="AC1633" i="17"/>
  <c r="AC1632" i="17"/>
  <c r="AC1631" i="17"/>
  <c r="AC1630" i="17"/>
  <c r="AC1629" i="17"/>
  <c r="AC1628" i="17"/>
  <c r="AC1627" i="17"/>
  <c r="AC1626" i="17"/>
  <c r="AC1625" i="17"/>
  <c r="AC1624" i="17"/>
  <c r="AC1623" i="17"/>
  <c r="AC1622" i="17"/>
  <c r="AC1621" i="17"/>
  <c r="AC1620" i="17"/>
  <c r="AC1619" i="17"/>
  <c r="AC1618" i="17"/>
  <c r="AC1617" i="17"/>
  <c r="AC1616" i="17"/>
  <c r="AC1615" i="17"/>
  <c r="AC1614" i="17"/>
  <c r="AC1613" i="17"/>
  <c r="AC1612" i="17"/>
  <c r="AC1611" i="17"/>
  <c r="AC1610" i="17"/>
  <c r="AC1609" i="17"/>
  <c r="AC1608" i="17"/>
  <c r="AC1607" i="17"/>
  <c r="AC1606" i="17"/>
  <c r="AC1605" i="17"/>
  <c r="AC1604" i="17"/>
  <c r="AC1603" i="17"/>
  <c r="AC1602" i="17"/>
  <c r="AC1601" i="17"/>
  <c r="AC1600" i="17"/>
  <c r="AC1599" i="17"/>
  <c r="AC1598" i="17"/>
  <c r="AC1597" i="17"/>
  <c r="AC1596" i="17"/>
  <c r="AC1595" i="17"/>
  <c r="AC1594" i="17"/>
  <c r="AC1593" i="17"/>
  <c r="AC1592" i="17"/>
  <c r="AC1591" i="17"/>
  <c r="AC1590" i="17"/>
  <c r="AC1589" i="17"/>
  <c r="AC1588" i="17"/>
  <c r="AC1587" i="17"/>
  <c r="AC1586" i="17"/>
  <c r="AC1585" i="17"/>
  <c r="AC1584" i="17"/>
  <c r="AC1583" i="17"/>
  <c r="AC1582" i="17"/>
  <c r="AC1581" i="17"/>
  <c r="AC1580" i="17"/>
  <c r="AC1579" i="17"/>
  <c r="AC1578" i="17"/>
  <c r="AC1577" i="17"/>
  <c r="AC1576" i="17"/>
  <c r="AC1575" i="17"/>
  <c r="AC1574" i="17"/>
  <c r="AC1573" i="17"/>
  <c r="AC1572" i="17"/>
  <c r="AC1571" i="17"/>
  <c r="AC1570" i="17"/>
  <c r="AC1569" i="17"/>
  <c r="AC1568" i="17"/>
  <c r="AC1567" i="17"/>
  <c r="AC1566" i="17"/>
  <c r="AC1565" i="17"/>
  <c r="AC1564" i="17"/>
  <c r="AC1563" i="17"/>
  <c r="AC1562" i="17"/>
  <c r="AC1561" i="17"/>
  <c r="AC1560" i="17"/>
  <c r="AC1559" i="17"/>
  <c r="AC1558" i="17"/>
  <c r="AC1557" i="17"/>
  <c r="AC1556" i="17"/>
  <c r="AC1555" i="17"/>
  <c r="AC1554" i="17"/>
  <c r="AC1553" i="17"/>
  <c r="AC1552" i="17"/>
  <c r="AC1551" i="17"/>
  <c r="AC1550" i="17"/>
  <c r="AC1549" i="17"/>
  <c r="AC1548" i="17"/>
  <c r="AC1547" i="17"/>
  <c r="AC1546" i="17"/>
  <c r="AC1545" i="17"/>
  <c r="AC1544" i="17"/>
  <c r="AC1543" i="17"/>
  <c r="AC1542" i="17"/>
  <c r="AC1541" i="17"/>
  <c r="AC1540" i="17"/>
  <c r="AC1539" i="17"/>
  <c r="AC1538" i="17"/>
  <c r="AC1537" i="17"/>
  <c r="AC1536" i="17"/>
  <c r="AC1535" i="17"/>
  <c r="AC1534" i="17"/>
  <c r="AC1533" i="17"/>
  <c r="AC1532" i="17"/>
  <c r="AC1531" i="17"/>
  <c r="AC1530" i="17"/>
  <c r="AC1529" i="17"/>
  <c r="AC1528" i="17"/>
  <c r="AC1527" i="17"/>
  <c r="AC1526" i="17"/>
  <c r="AC1525" i="17"/>
  <c r="AC1524" i="17"/>
  <c r="AC1523" i="17"/>
  <c r="AC1522" i="17"/>
  <c r="AC1521" i="17"/>
  <c r="AC1520" i="17"/>
  <c r="AC1519" i="17"/>
  <c r="AC1518" i="17"/>
  <c r="AC1517" i="17"/>
  <c r="AC1516" i="17"/>
  <c r="AC1515" i="17"/>
  <c r="AC1514" i="17"/>
  <c r="AC1513" i="17"/>
  <c r="AC1512" i="17"/>
  <c r="AC1511" i="17"/>
  <c r="AC1510" i="17"/>
  <c r="AC1509" i="17"/>
  <c r="AC1508" i="17"/>
  <c r="AC1507" i="17"/>
  <c r="AC1506" i="17"/>
  <c r="AC1505" i="17"/>
  <c r="AC1504" i="17"/>
  <c r="AC1503" i="17"/>
  <c r="AC1502" i="17"/>
  <c r="AC1501" i="17"/>
  <c r="AC1500" i="17"/>
  <c r="AC1499" i="17"/>
  <c r="AC1498" i="17"/>
  <c r="AC1497" i="17"/>
  <c r="AC1496" i="17"/>
  <c r="AC1495" i="17"/>
  <c r="AC1494" i="17"/>
  <c r="AC1493" i="17"/>
  <c r="AC1492" i="17"/>
  <c r="AC1491" i="17"/>
  <c r="AC1490" i="17"/>
  <c r="AC1489" i="17"/>
  <c r="AC1488" i="17"/>
  <c r="AC1487" i="17"/>
  <c r="AC1486" i="17"/>
  <c r="AC1485" i="17"/>
  <c r="AC1484" i="17"/>
  <c r="AC1483" i="17"/>
  <c r="AC1482" i="17"/>
  <c r="AC1481" i="17"/>
  <c r="AC1480" i="17"/>
  <c r="AC1479" i="17"/>
  <c r="AC1478" i="17"/>
  <c r="AC1477" i="17"/>
  <c r="AC1476" i="17"/>
  <c r="AC1475" i="17"/>
  <c r="AC1474" i="17"/>
  <c r="AC1473" i="17"/>
  <c r="AC1472" i="17"/>
  <c r="AC1471" i="17"/>
  <c r="AC1470" i="17"/>
  <c r="AC1469" i="17"/>
  <c r="AC1468" i="17"/>
  <c r="AC1467" i="17"/>
  <c r="AC1466" i="17"/>
  <c r="AC1465" i="17"/>
  <c r="AC1464" i="17"/>
  <c r="AC1463" i="17"/>
  <c r="AC1462" i="17"/>
  <c r="AC1461" i="17"/>
  <c r="AC1460" i="17"/>
  <c r="AC1459" i="17"/>
  <c r="AC1458" i="17"/>
  <c r="AC1457" i="17"/>
  <c r="AC1456" i="17"/>
  <c r="AC1455" i="17"/>
  <c r="AC1454" i="17"/>
  <c r="AC1453" i="17"/>
  <c r="AC1452" i="17"/>
  <c r="AC1451" i="17"/>
  <c r="AC1450" i="17"/>
  <c r="AC1449" i="17"/>
  <c r="AC1448" i="17"/>
  <c r="AC1447" i="17"/>
  <c r="AC1446" i="17"/>
  <c r="AC1445" i="17"/>
  <c r="AC1444" i="17"/>
  <c r="AC1443" i="17"/>
  <c r="AC1442" i="17"/>
  <c r="AC1441" i="17"/>
  <c r="AC1440" i="17"/>
  <c r="AC1439" i="17"/>
  <c r="AC1438" i="17"/>
  <c r="AC1437" i="17"/>
  <c r="AC1436" i="17"/>
  <c r="AC1435" i="17"/>
  <c r="AC1434" i="17"/>
  <c r="AC1433" i="17"/>
  <c r="AC1432" i="17"/>
  <c r="AC1431" i="17"/>
  <c r="AC1430" i="17"/>
  <c r="AC1429" i="17"/>
  <c r="AC1428" i="17"/>
  <c r="AC1427" i="17"/>
  <c r="AC1426" i="17"/>
  <c r="AC1425" i="17"/>
  <c r="AC1424" i="17"/>
  <c r="AC1423" i="17"/>
  <c r="AC1422" i="17"/>
  <c r="AC1421" i="17"/>
  <c r="AC1420" i="17"/>
  <c r="AC1419" i="17"/>
  <c r="AC1418" i="17"/>
  <c r="AC1417" i="17"/>
  <c r="AC1416" i="17"/>
  <c r="AC1415" i="17"/>
  <c r="AC1414" i="17"/>
  <c r="AC1413" i="17"/>
  <c r="AC1412" i="17"/>
  <c r="AC1411" i="17"/>
  <c r="AC1410" i="17"/>
  <c r="AC1409" i="17"/>
  <c r="AC1408" i="17"/>
  <c r="AC1407" i="17"/>
  <c r="AC1406" i="17"/>
  <c r="AC1405" i="17"/>
  <c r="AC1404" i="17"/>
  <c r="AC1403" i="17"/>
  <c r="AC1402" i="17"/>
  <c r="AC1401" i="17"/>
  <c r="AC1400" i="17"/>
  <c r="AC1399" i="17"/>
  <c r="AC1398" i="17"/>
  <c r="AC1397" i="17"/>
  <c r="AC1396" i="17"/>
  <c r="AC1395" i="17"/>
  <c r="AC1394" i="17"/>
  <c r="AC1393" i="17"/>
  <c r="AC1392" i="17"/>
  <c r="AC1391" i="17"/>
  <c r="AC1390" i="17"/>
  <c r="AC1389" i="17"/>
  <c r="AC1388" i="17"/>
  <c r="AC1387" i="17"/>
  <c r="AC1386" i="17"/>
  <c r="AC1385" i="17"/>
  <c r="AC1384" i="17"/>
  <c r="AC1383" i="17"/>
  <c r="AC1382" i="17"/>
  <c r="AC1381" i="17"/>
  <c r="AC1380" i="17"/>
  <c r="AC1379" i="17"/>
  <c r="AC1378" i="17"/>
  <c r="AC1377" i="17"/>
  <c r="AC1376" i="17"/>
  <c r="AC1375" i="17"/>
  <c r="AC1374" i="17"/>
  <c r="AC1373" i="17"/>
  <c r="AC1372" i="17"/>
  <c r="AC1371" i="17"/>
  <c r="AC1370" i="17"/>
  <c r="AC1369" i="17"/>
  <c r="AC1368" i="17"/>
  <c r="AC1367" i="17"/>
  <c r="AC1366" i="17"/>
  <c r="AC1365" i="17"/>
  <c r="AC1364" i="17"/>
  <c r="AC1363" i="17"/>
  <c r="AC1362" i="17"/>
  <c r="AC1361" i="17"/>
  <c r="AC1360" i="17"/>
  <c r="AC1359" i="17"/>
  <c r="AC1358" i="17"/>
  <c r="AC1357" i="17"/>
  <c r="AC1356" i="17"/>
  <c r="AC1355" i="17"/>
  <c r="AC1354" i="17"/>
  <c r="AC1353" i="17"/>
  <c r="AC1352" i="17"/>
  <c r="AC1351" i="17"/>
  <c r="AC1350" i="17"/>
  <c r="AC4" i="17"/>
  <c r="AD5" i="17" l="1"/>
  <c r="AC5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vivian.wang</author>
    <author>ying.chen</author>
  </authors>
  <commentList>
    <comment ref="K2" authorId="0" shapeId="0" xr:uid="{201E5D4B-E718-434B-9C38-0F883330A479}">
      <text>
        <r>
          <rPr>
            <b/>
            <sz val="9"/>
            <color indexed="81"/>
            <rFont val="宋体"/>
            <family val="3"/>
            <charset val="134"/>
          </rPr>
          <t>vivian.wang:</t>
        </r>
        <r>
          <rPr>
            <sz val="9"/>
            <color indexed="81"/>
            <rFont val="宋体"/>
            <family val="3"/>
            <charset val="134"/>
          </rPr>
          <t xml:space="preserve">
Including CCD detection，repaired&amp;maintained machine,
winding adjust，CCD检测时排除的不良，机器维修时，调机时的等不良</t>
        </r>
      </text>
    </comment>
    <comment ref="R79" authorId="1" shapeId="0" xr:uid="{ED489007-6BD8-49AA-A5F3-A5A05A09A60B}">
      <text>
        <r>
          <rPr>
            <b/>
            <sz val="9"/>
            <color indexed="81"/>
            <rFont val="宋体"/>
            <family val="3"/>
            <charset val="134"/>
          </rPr>
          <t>ying.chen:</t>
        </r>
        <r>
          <rPr>
            <sz val="9"/>
            <color indexed="81"/>
            <rFont val="宋体"/>
            <family val="3"/>
            <charset val="134"/>
          </rPr>
          <t xml:space="preserve">
漏锡</t>
        </r>
      </text>
    </comment>
    <comment ref="N976" authorId="1" shapeId="0" xr:uid="{D1A76824-DF81-4A5C-A67D-6FF3E6029E7C}">
      <text>
        <r>
          <rPr>
            <b/>
            <sz val="9"/>
            <color indexed="81"/>
            <rFont val="宋体"/>
            <family val="3"/>
            <charset val="134"/>
          </rPr>
          <t>ying.chen:</t>
        </r>
        <r>
          <rPr>
            <sz val="9"/>
            <color indexed="81"/>
            <rFont val="宋体"/>
            <family val="3"/>
            <charset val="134"/>
          </rPr>
          <t xml:space="preserve">
线圈半圆松脱</t>
        </r>
      </text>
    </comment>
    <comment ref="N1008" authorId="1" shapeId="0" xr:uid="{368FC0F0-29A4-4D01-8B6B-D7BF28C7594A}">
      <text>
        <r>
          <rPr>
            <b/>
            <sz val="9"/>
            <color indexed="81"/>
            <rFont val="宋体"/>
            <family val="3"/>
            <charset val="134"/>
          </rPr>
          <t>ying.chen:</t>
        </r>
        <r>
          <rPr>
            <sz val="9"/>
            <color indexed="81"/>
            <rFont val="宋体"/>
            <family val="3"/>
            <charset val="134"/>
          </rPr>
          <t xml:space="preserve">
线圈松脱</t>
        </r>
      </text>
    </comment>
  </commentList>
</comments>
</file>

<file path=xl/sharedStrings.xml><?xml version="1.0" encoding="utf-8"?>
<sst xmlns="http://schemas.openxmlformats.org/spreadsheetml/2006/main" count="10535" uniqueCount="589">
  <si>
    <t>Machine</t>
  </si>
  <si>
    <t>(Multiple Items)</t>
  </si>
  <si>
    <t>(blank)</t>
  </si>
  <si>
    <t>Month</t>
  </si>
  <si>
    <t>(All)</t>
  </si>
  <si>
    <t>Year</t>
  </si>
  <si>
    <t>Row Labels</t>
  </si>
  <si>
    <t xml:space="preserve">Sum of Qty </t>
  </si>
  <si>
    <t>Sum of theory quantity</t>
  </si>
  <si>
    <t>Grand Total</t>
  </si>
  <si>
    <t>剥不干净</t>
  </si>
  <si>
    <t>漆膜破损</t>
  </si>
  <si>
    <t>毛刺</t>
  </si>
  <si>
    <t>刀痕</t>
  </si>
  <si>
    <t>线圈变形</t>
  </si>
  <si>
    <t>锡少</t>
  </si>
  <si>
    <t>锡多</t>
  </si>
  <si>
    <t>脚短</t>
  </si>
  <si>
    <t>脚长</t>
  </si>
  <si>
    <t>本体有胶</t>
  </si>
  <si>
    <t>折弯不良</t>
  </si>
  <si>
    <t>用错磁芯</t>
  </si>
  <si>
    <t>混料</t>
  </si>
  <si>
    <t>Type</t>
  </si>
  <si>
    <t>Week</t>
  </si>
  <si>
    <t>Day</t>
  </si>
  <si>
    <t>Part number</t>
  </si>
  <si>
    <t>Qty产量</t>
  </si>
  <si>
    <t>Number of workers.hours工时</t>
  </si>
  <si>
    <t xml:space="preserve">Bad Peeling length </t>
  </si>
  <si>
    <t>defect burr</t>
  </si>
  <si>
    <t xml:space="preserve">crack </t>
  </si>
  <si>
    <t xml:space="preserve">less tin </t>
  </si>
  <si>
    <t xml:space="preserve">excess tin </t>
  </si>
  <si>
    <t>short leg</t>
  </si>
  <si>
    <t>long leg</t>
  </si>
  <si>
    <t>glue on the leg</t>
  </si>
  <si>
    <t>glue on the body</t>
  </si>
  <si>
    <t xml:space="preserve">Bad bending </t>
  </si>
  <si>
    <t xml:space="preserve">Wrong core </t>
  </si>
  <si>
    <t>mix parts</t>
  </si>
  <si>
    <t>Total final inspection</t>
  </si>
  <si>
    <t>I Total PPM</t>
  </si>
  <si>
    <t>Planned production</t>
  </si>
  <si>
    <t>Forecast</t>
  </si>
  <si>
    <t>FLEX</t>
  </si>
  <si>
    <t>MNG2</t>
  </si>
  <si>
    <t>MNG2E</t>
  </si>
  <si>
    <t>SW4</t>
  </si>
  <si>
    <t>10T</t>
  </si>
  <si>
    <t>DUCATO</t>
  </si>
  <si>
    <t>FIRST</t>
  </si>
  <si>
    <t>MITUBA01</t>
  </si>
  <si>
    <t>新</t>
  </si>
  <si>
    <t>UP28</t>
  </si>
  <si>
    <t>VM4-1138</t>
  </si>
  <si>
    <t>VM4-1137</t>
  </si>
  <si>
    <t>VM4 1408 3EME</t>
  </si>
  <si>
    <t>T7</t>
  </si>
  <si>
    <t>7P</t>
  </si>
  <si>
    <t>Trico 0678</t>
  </si>
  <si>
    <t>Trico 0710</t>
  </si>
  <si>
    <t>Trico 0723</t>
  </si>
  <si>
    <t>Trico 0711</t>
  </si>
  <si>
    <t>3EME</t>
  </si>
  <si>
    <t>SKF10</t>
  </si>
  <si>
    <t>CASE long leg</t>
  </si>
  <si>
    <t>泰全66</t>
  </si>
  <si>
    <t>530C L</t>
  </si>
  <si>
    <t>530C R</t>
  </si>
  <si>
    <t>泰全65</t>
  </si>
  <si>
    <t>剥皮不良Bad Striping</t>
  </si>
  <si>
    <t>线圈变形Coils deformation</t>
  </si>
  <si>
    <t>漆膜破损Varnish Broken</t>
  </si>
  <si>
    <t>成型变形 Chokes deformation</t>
  </si>
  <si>
    <t>脚短Legs dimension not good</t>
  </si>
  <si>
    <t>感芯偏移Core not centered</t>
  </si>
  <si>
    <t>感芯破损Core broken</t>
  </si>
  <si>
    <t>线圈胶量不良Glue dose bad</t>
  </si>
  <si>
    <t>镀锡不良Tining bad</t>
  </si>
  <si>
    <t>锡灰Tin slag/dust</t>
  </si>
  <si>
    <t>感芯脱落Core fall off</t>
  </si>
  <si>
    <t>空线圈 Choke mixed with coil</t>
  </si>
  <si>
    <t>脚有胶 Glue on the leg</t>
  </si>
  <si>
    <t>线圈有间隙 Gap between turns</t>
  </si>
  <si>
    <t>Others</t>
  </si>
  <si>
    <t>Total  insertion/locking/winding  NG parts除了终检以外不良</t>
  </si>
  <si>
    <t>TOTAL NG parts</t>
  </si>
  <si>
    <t>manual</t>
  </si>
  <si>
    <t>Column Labels</t>
  </si>
  <si>
    <t>(全部)</t>
  </si>
  <si>
    <t>行标签</t>
  </si>
  <si>
    <t>求和项:Qty产量</t>
  </si>
  <si>
    <t>(空白)</t>
  </si>
  <si>
    <t>总计</t>
  </si>
  <si>
    <t>Quantity follow-up</t>
  </si>
  <si>
    <t>求和项:I Total PPM</t>
  </si>
  <si>
    <t>求和项:Total final inspection</t>
  </si>
  <si>
    <t xml:space="preserve">求和项:Bad Peeling length </t>
  </si>
  <si>
    <t xml:space="preserve">求和项:crack </t>
  </si>
  <si>
    <t>求和项:Coil deformed</t>
  </si>
  <si>
    <t>求和项:short leg</t>
  </si>
  <si>
    <t>求和项:damaged core</t>
  </si>
  <si>
    <t>求和项:Core borken</t>
  </si>
  <si>
    <t xml:space="preserve">求和项:Bad bending </t>
  </si>
  <si>
    <t>Sum of Qty产量</t>
  </si>
  <si>
    <t>Sum of Total PPM</t>
  </si>
  <si>
    <t>Total</t>
  </si>
  <si>
    <t>Machine No.</t>
  </si>
  <si>
    <t>Date</t>
  </si>
  <si>
    <t>Qty</t>
  </si>
  <si>
    <t>PPM</t>
  </si>
  <si>
    <t>VM4 1138</t>
  </si>
  <si>
    <t>Change after</t>
  </si>
  <si>
    <t>INDICATORS CHOKES AREA</t>
  </si>
  <si>
    <t>WEEK</t>
  </si>
  <si>
    <t>Sum of Insertion total PPM</t>
  </si>
  <si>
    <t>11TA1.32</t>
  </si>
  <si>
    <t>11TA1.7</t>
  </si>
  <si>
    <t>GW0273</t>
  </si>
  <si>
    <t>GW0235</t>
  </si>
  <si>
    <t>泰全64</t>
  </si>
  <si>
    <t>Trico self</t>
  </si>
  <si>
    <t>NTA02bending</t>
  </si>
  <si>
    <t>NTA02straight</t>
  </si>
  <si>
    <t>11TA2.0</t>
  </si>
  <si>
    <t>DY1200</t>
  </si>
  <si>
    <t>Sum of Bad stripping PPM</t>
  </si>
  <si>
    <t>Sum of Coils deformation PPM</t>
  </si>
  <si>
    <t>Sum of Varnish broken PPM</t>
  </si>
  <si>
    <t>Sum of Legs dimension PPM</t>
  </si>
  <si>
    <t>Sum of Bad tining PPM</t>
  </si>
  <si>
    <t>Sum of Tining slug PPM</t>
  </si>
  <si>
    <t>Sum of Gap between turns PPM</t>
  </si>
  <si>
    <t>Sum of Incomplete peeling PPM</t>
  </si>
  <si>
    <t>(多项)</t>
  </si>
  <si>
    <t>列标签</t>
  </si>
  <si>
    <t>List of defects</t>
  </si>
  <si>
    <t>Incomplete peeling</t>
  </si>
  <si>
    <t>绕线机缺陷winding machine</t>
  </si>
  <si>
    <t>调机品</t>
    <phoneticPr fontId="15" type="noConversion"/>
  </si>
  <si>
    <t>Change before</t>
    <phoneticPr fontId="15" type="noConversion"/>
  </si>
  <si>
    <t>Scrap qty.</t>
    <phoneticPr fontId="15" type="noConversion"/>
  </si>
  <si>
    <t>2018年</t>
    <phoneticPr fontId="15" type="noConversion"/>
  </si>
  <si>
    <t>19-Jan</t>
    <phoneticPr fontId="15" type="noConversion"/>
  </si>
  <si>
    <t>19-Feb</t>
    <phoneticPr fontId="15" type="noConversion"/>
  </si>
  <si>
    <t>19-Mar</t>
    <phoneticPr fontId="15" type="noConversion"/>
  </si>
  <si>
    <t>19-Apr</t>
    <phoneticPr fontId="15" type="noConversion"/>
  </si>
  <si>
    <t>19-May</t>
    <phoneticPr fontId="15" type="noConversion"/>
  </si>
  <si>
    <t>19-Jun</t>
    <phoneticPr fontId="15" type="noConversion"/>
  </si>
  <si>
    <t>19-Jul</t>
    <phoneticPr fontId="15" type="noConversion"/>
  </si>
  <si>
    <t>19-Aug</t>
    <phoneticPr fontId="15" type="noConversion"/>
  </si>
  <si>
    <t>19-Sep</t>
    <phoneticPr fontId="15" type="noConversion"/>
  </si>
  <si>
    <t>19-Oct</t>
    <phoneticPr fontId="15" type="noConversion"/>
  </si>
  <si>
    <t>19-Nov</t>
    <phoneticPr fontId="15" type="noConversion"/>
  </si>
  <si>
    <t>19-Dec</t>
    <phoneticPr fontId="15" type="noConversion"/>
  </si>
  <si>
    <t>Production qty</t>
  </si>
  <si>
    <t xml:space="preserve"> PPM</t>
  </si>
  <si>
    <t>Target</t>
  </si>
  <si>
    <t>Total PPM</t>
  </si>
  <si>
    <t>Action plan</t>
  </si>
  <si>
    <t>Status</t>
    <phoneticPr fontId="15" type="noConversion"/>
  </si>
  <si>
    <t>Winding NG qty</t>
    <phoneticPr fontId="15" type="noConversion"/>
  </si>
  <si>
    <t>Coil</t>
    <phoneticPr fontId="15" type="noConversion"/>
  </si>
  <si>
    <t>剥皮尺寸不良</t>
    <phoneticPr fontId="15" type="noConversion"/>
  </si>
  <si>
    <t>绕线机</t>
    <phoneticPr fontId="15" type="noConversion"/>
  </si>
  <si>
    <t>脚上有胶</t>
    <phoneticPr fontId="15" type="noConversion"/>
  </si>
  <si>
    <t>自动机</t>
    <phoneticPr fontId="15" type="noConversion"/>
  </si>
  <si>
    <t>Debugging scrap2</t>
    <phoneticPr fontId="15" type="noConversion"/>
  </si>
  <si>
    <t>Coil deformed2</t>
    <phoneticPr fontId="15" type="noConversion"/>
  </si>
  <si>
    <t>Peeling incompletely</t>
    <phoneticPr fontId="15" type="noConversion"/>
  </si>
  <si>
    <t>Coil deformed1</t>
    <phoneticPr fontId="15" type="noConversion"/>
  </si>
  <si>
    <t>Varnish broken</t>
    <phoneticPr fontId="15" type="noConversion"/>
  </si>
  <si>
    <t>Debugging scrap1</t>
    <phoneticPr fontId="15" type="noConversion"/>
  </si>
  <si>
    <t xml:space="preserve"> Qty产量</t>
  </si>
  <si>
    <t>1621</t>
  </si>
  <si>
    <t>25537 L</t>
  </si>
  <si>
    <t>MITSUBA L</t>
  </si>
  <si>
    <t>25537 R</t>
  </si>
  <si>
    <t>MITSUBA R</t>
  </si>
  <si>
    <t>线圈变形</t>
    <phoneticPr fontId="15" type="noConversion"/>
  </si>
  <si>
    <t>1612</t>
  </si>
  <si>
    <t>DIETRICH</t>
  </si>
  <si>
    <t>1F Coil</t>
    <phoneticPr fontId="15" type="noConversion"/>
  </si>
  <si>
    <t>21-Jan</t>
    <phoneticPr fontId="15" type="noConversion"/>
  </si>
  <si>
    <t>21-Feb</t>
    <phoneticPr fontId="15" type="noConversion"/>
  </si>
  <si>
    <t>21-Mar</t>
    <phoneticPr fontId="15" type="noConversion"/>
  </si>
  <si>
    <t>21-Apr</t>
    <phoneticPr fontId="15" type="noConversion"/>
  </si>
  <si>
    <t>21-May</t>
    <phoneticPr fontId="15" type="noConversion"/>
  </si>
  <si>
    <t>21-Jun</t>
    <phoneticPr fontId="15" type="noConversion"/>
  </si>
  <si>
    <t>21-Jul</t>
    <phoneticPr fontId="15" type="noConversion"/>
  </si>
  <si>
    <t>21-Aug</t>
    <phoneticPr fontId="15" type="noConversion"/>
  </si>
  <si>
    <t>21-Sep</t>
    <phoneticPr fontId="15" type="noConversion"/>
  </si>
  <si>
    <t>21-Oct</t>
    <phoneticPr fontId="15" type="noConversion"/>
  </si>
  <si>
    <t>21-Nov</t>
    <phoneticPr fontId="15" type="noConversion"/>
  </si>
  <si>
    <t>21-Dec</t>
    <phoneticPr fontId="15" type="noConversion"/>
  </si>
  <si>
    <t>255J</t>
  </si>
  <si>
    <t>456Z R</t>
  </si>
  <si>
    <t>UP30</t>
  </si>
  <si>
    <t>373J R</t>
  </si>
  <si>
    <t>809C L</t>
  </si>
  <si>
    <t>218l R</t>
  </si>
  <si>
    <t>218I R</t>
  </si>
  <si>
    <t>456Z L</t>
  </si>
  <si>
    <t>248 L</t>
  </si>
  <si>
    <t>218l L</t>
  </si>
  <si>
    <t>218I L</t>
  </si>
  <si>
    <t>373J L</t>
  </si>
  <si>
    <t>219I R</t>
  </si>
  <si>
    <t>样品 L</t>
  </si>
  <si>
    <t>25285 R</t>
  </si>
  <si>
    <t>809C R</t>
  </si>
  <si>
    <t>样品 R</t>
  </si>
  <si>
    <t>25285 L</t>
  </si>
  <si>
    <t>DYGEM弯</t>
  </si>
  <si>
    <t>新机器</t>
  </si>
  <si>
    <t>1607</t>
  </si>
  <si>
    <t>1604</t>
  </si>
  <si>
    <t>1620</t>
  </si>
  <si>
    <t>1623</t>
  </si>
  <si>
    <t>1622</t>
  </si>
  <si>
    <t>胜捷 R</t>
  </si>
  <si>
    <t>胜捷 L</t>
  </si>
  <si>
    <t>248L L</t>
  </si>
  <si>
    <t>248L R</t>
  </si>
  <si>
    <t>UP50</t>
  </si>
  <si>
    <t>KINETLC L</t>
  </si>
  <si>
    <t>KINETLC R</t>
  </si>
  <si>
    <t>498P L</t>
  </si>
  <si>
    <t>498P R</t>
  </si>
  <si>
    <t>DY L</t>
  </si>
  <si>
    <t>DY R</t>
  </si>
  <si>
    <t>永欣</t>
  </si>
  <si>
    <t>165H L</t>
  </si>
  <si>
    <t>165H R</t>
  </si>
  <si>
    <t>永欣 L</t>
  </si>
  <si>
    <t>永欣 R</t>
  </si>
  <si>
    <t>456 L</t>
  </si>
  <si>
    <t>456 R</t>
  </si>
  <si>
    <t>红盒子不良</t>
    <phoneticPr fontId="15" type="noConversion"/>
  </si>
  <si>
    <t>列1</t>
  </si>
  <si>
    <t>NO</t>
    <phoneticPr fontId="30" type="noConversion"/>
  </si>
  <si>
    <t>QTY</t>
    <phoneticPr fontId="30" type="noConversion"/>
  </si>
  <si>
    <r>
      <rPr>
        <sz val="10"/>
        <color indexed="8"/>
        <rFont val="宋体"/>
        <family val="3"/>
        <charset val="134"/>
      </rPr>
      <t>不良率</t>
    </r>
    <phoneticPr fontId="30" type="noConversion"/>
  </si>
  <si>
    <r>
      <rPr>
        <sz val="10"/>
        <color indexed="8"/>
        <rFont val="宋体"/>
        <family val="3"/>
        <charset val="134"/>
      </rPr>
      <t>累计不良率</t>
    </r>
    <phoneticPr fontId="30" type="noConversion"/>
  </si>
  <si>
    <t>Total</t>
    <phoneticPr fontId="30" type="noConversion"/>
  </si>
  <si>
    <t>No</t>
  </si>
  <si>
    <t>Defect type</t>
    <phoneticPr fontId="15" type="noConversion"/>
  </si>
  <si>
    <t xml:space="preserve">Roor Cause </t>
    <phoneticPr fontId="15" type="noConversion"/>
  </si>
  <si>
    <t>Action Plan</t>
    <phoneticPr fontId="15" type="noConversion"/>
  </si>
  <si>
    <t>Owner</t>
    <phoneticPr fontId="15" type="noConversion"/>
  </si>
  <si>
    <t>Due Date</t>
    <phoneticPr fontId="15" type="noConversion"/>
  </si>
  <si>
    <t>Status</t>
  </si>
  <si>
    <t xml:space="preserve"> Defect Qty</t>
  </si>
  <si>
    <t>Rate</t>
    <phoneticPr fontId="15" type="noConversion"/>
  </si>
  <si>
    <t>Defect Desc</t>
    <phoneticPr fontId="15" type="noConversion"/>
  </si>
  <si>
    <t>求和项:Debugging scrap1</t>
  </si>
  <si>
    <t>求和项:列1</t>
  </si>
  <si>
    <t>求和项:Peeling incompletely</t>
  </si>
  <si>
    <t>求和项:Coil deformed1</t>
  </si>
  <si>
    <t>求和项:Varnish broken</t>
  </si>
  <si>
    <t>计数项:defect burr</t>
  </si>
  <si>
    <t xml:space="preserve">计数项:crack </t>
  </si>
  <si>
    <t xml:space="preserve">求和项:less tin </t>
  </si>
  <si>
    <t xml:space="preserve">求和项:excess tin </t>
  </si>
  <si>
    <t>计数项:long leg</t>
  </si>
  <si>
    <t>计数项:Coil deformed2</t>
  </si>
  <si>
    <t>计数项:Debugging scrap2</t>
  </si>
  <si>
    <t>计数项:glue on the body</t>
  </si>
  <si>
    <t>计数项:glue on the leg</t>
  </si>
  <si>
    <t xml:space="preserve">计数项:Bad bending </t>
  </si>
  <si>
    <t xml:space="preserve">计数项:Wrong core </t>
  </si>
  <si>
    <t>计数项:mix parts</t>
  </si>
  <si>
    <t>Defect Description</t>
    <phoneticPr fontId="15" type="noConversion"/>
  </si>
  <si>
    <t>Bad Peeling length</t>
  </si>
  <si>
    <t>Coil deformed1</t>
  </si>
  <si>
    <t>less tin</t>
  </si>
  <si>
    <t>Varnish broken</t>
  </si>
  <si>
    <t>求和项:</t>
  </si>
  <si>
    <t>Peeling incompletely</t>
  </si>
  <si>
    <t xml:space="preserve"> </t>
    <phoneticPr fontId="15" type="noConversion"/>
  </si>
  <si>
    <t>084 R</t>
  </si>
  <si>
    <t>一芯270W</t>
  </si>
  <si>
    <t xml:space="preserve">Root Cause </t>
    <phoneticPr fontId="15" type="noConversion"/>
  </si>
  <si>
    <t>084R剥皮尺寸不良54/8256=0.65%</t>
    <phoneticPr fontId="15" type="noConversion"/>
  </si>
  <si>
    <t>绕线时，由于线较粗，阻力增大，容易造成剥皮窜动</t>
    <phoneticPr fontId="15" type="noConversion"/>
  </si>
  <si>
    <t>加强巡检，及时更换棉和清理线嘴</t>
    <phoneticPr fontId="15" type="noConversion"/>
  </si>
  <si>
    <t>Ding/Jack</t>
    <phoneticPr fontId="15" type="noConversion"/>
  </si>
  <si>
    <t>2023年</t>
    <phoneticPr fontId="15" type="noConversion"/>
  </si>
  <si>
    <t>永欣 2.0 R</t>
  </si>
  <si>
    <t>永欣 2.0 L</t>
  </si>
  <si>
    <t>KINETIC 1.5 R</t>
    <phoneticPr fontId="15" type="noConversion"/>
  </si>
  <si>
    <t>KINETIC 1.5 R 少锡 71/25782=0.28%</t>
    <phoneticPr fontId="15" type="noConversion"/>
  </si>
  <si>
    <t>自动加锡，未将锡丝加入到锡槽中，导致锡炉少锡</t>
    <phoneticPr fontId="15" type="noConversion"/>
  </si>
  <si>
    <t>巡检加强巡检，防止自动加锡装置将锡丝未加入锡槽中</t>
    <phoneticPr fontId="15" type="noConversion"/>
  </si>
  <si>
    <t>DING</t>
    <phoneticPr fontId="15" type="noConversion"/>
  </si>
  <si>
    <t>25285 R</t>
    <phoneticPr fontId="15" type="noConversion"/>
  </si>
  <si>
    <t>25285 R少锡86/45531=0.19%</t>
    <phoneticPr fontId="15" type="noConversion"/>
  </si>
  <si>
    <t>助焊剂添加装置不加助焊剂，缺少助焊剂，导致少锡</t>
    <phoneticPr fontId="15" type="noConversion"/>
  </si>
  <si>
    <t xml:space="preserve">1、巡检应及时添加助焊剂
2、更换助焊剂气缸
</t>
    <phoneticPr fontId="15" type="noConversion"/>
  </si>
  <si>
    <t>DING/Leaf</t>
    <phoneticPr fontId="15" type="noConversion"/>
  </si>
  <si>
    <t>809C R</t>
    <phoneticPr fontId="15" type="noConversion"/>
  </si>
  <si>
    <t>165H R</t>
    <phoneticPr fontId="15" type="noConversion"/>
  </si>
  <si>
    <t>165H R剥皮尺寸不良81/4567=1.77%</t>
    <phoneticPr fontId="15" type="noConversion"/>
  </si>
  <si>
    <t>换线后，机器未调整到最佳状态，导致剥皮尺寸不良</t>
    <phoneticPr fontId="15" type="noConversion"/>
  </si>
  <si>
    <t>教育技术员，需提升调机水平</t>
    <phoneticPr fontId="15" type="noConversion"/>
  </si>
  <si>
    <t>165H R剥皮尺寸不良44/26311=0.17%</t>
    <phoneticPr fontId="15" type="noConversion"/>
  </si>
  <si>
    <t>调剥皮尺寸</t>
    <phoneticPr fontId="15" type="noConversion"/>
  </si>
  <si>
    <t>绕线过程中，张力改变，导致剥皮尺寸有窜动</t>
    <phoneticPr fontId="15" type="noConversion"/>
  </si>
  <si>
    <t>红脚</t>
    <phoneticPr fontId="15" type="noConversion"/>
  </si>
  <si>
    <t xml:space="preserve">no peeling </t>
    <phoneticPr fontId="15" type="noConversion"/>
  </si>
  <si>
    <t>1604</t>
    <phoneticPr fontId="15" type="noConversion"/>
  </si>
  <si>
    <t>1612</t>
    <phoneticPr fontId="15" type="noConversion"/>
  </si>
  <si>
    <t>809C L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</si>
  <si>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</si>
  <si>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</si>
  <si>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</si>
  <si>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</si>
  <si>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084 L</t>
    <phoneticPr fontId="15" type="noConversion"/>
  </si>
  <si>
    <t>084 R</t>
    <phoneticPr fontId="15" type="noConversion"/>
  </si>
  <si>
    <t>1604</t>
    <phoneticPr fontId="15" type="noConversion"/>
  </si>
  <si>
    <t>1612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</si>
  <si>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</si>
  <si>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</si>
  <si>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</si>
  <si>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</si>
  <si>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1604</t>
    <phoneticPr fontId="15" type="noConversion"/>
  </si>
  <si>
    <t>1612</t>
    <phoneticPr fontId="15" type="noConversion"/>
  </si>
  <si>
    <t>1604</t>
    <phoneticPr fontId="15" type="noConversion"/>
  </si>
  <si>
    <t>604</t>
  </si>
  <si>
    <t>1612</t>
    <phoneticPr fontId="15" type="noConversion"/>
  </si>
  <si>
    <t>1604</t>
    <phoneticPr fontId="15" type="noConversion"/>
  </si>
  <si>
    <t>1612</t>
    <phoneticPr fontId="15" type="noConversion"/>
  </si>
  <si>
    <t>1604</t>
    <phoneticPr fontId="15" type="noConversion"/>
  </si>
  <si>
    <t>1612</t>
    <phoneticPr fontId="15" type="noConversion"/>
  </si>
  <si>
    <t>1610</t>
    <phoneticPr fontId="15" type="noConversion"/>
  </si>
  <si>
    <t>1622</t>
    <phoneticPr fontId="15" type="noConversion"/>
  </si>
  <si>
    <t>1623</t>
    <phoneticPr fontId="15" type="noConversion"/>
  </si>
  <si>
    <t>Q66 R</t>
    <phoneticPr fontId="15" type="noConversion"/>
  </si>
  <si>
    <t>088 R</t>
    <phoneticPr fontId="15" type="noConversion"/>
  </si>
  <si>
    <t>088 L</t>
    <phoneticPr fontId="15" type="noConversion"/>
  </si>
  <si>
    <t>165H L</t>
    <phoneticPr fontId="15" type="noConversion"/>
  </si>
  <si>
    <t>165H R</t>
    <phoneticPr fontId="15" type="noConversion"/>
  </si>
  <si>
    <t>1620</t>
    <phoneticPr fontId="15" type="noConversion"/>
  </si>
  <si>
    <t>1621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</si>
  <si>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</si>
  <si>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</si>
  <si>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</si>
  <si>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</si>
  <si>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</si>
  <si>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</si>
  <si>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</si>
  <si>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</si>
  <si>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</si>
  <si>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</si>
  <si>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</si>
  <si>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</si>
  <si>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1610</t>
    <phoneticPr fontId="15" type="noConversion"/>
  </si>
  <si>
    <t>Q66 L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</si>
  <si>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</si>
  <si>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</si>
  <si>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</si>
  <si>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</si>
  <si>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1610</t>
    <phoneticPr fontId="15" type="noConversion"/>
  </si>
  <si>
    <t>1604</t>
    <phoneticPr fontId="15" type="noConversion"/>
  </si>
  <si>
    <t>1612</t>
    <phoneticPr fontId="15" type="noConversion"/>
  </si>
  <si>
    <t>1610</t>
    <phoneticPr fontId="15" type="noConversion"/>
  </si>
  <si>
    <t>1620</t>
    <phoneticPr fontId="15" type="noConversion"/>
  </si>
  <si>
    <t>1621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</si>
  <si>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</si>
  <si>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</si>
  <si>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</si>
  <si>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</si>
  <si>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NBT L</t>
    <phoneticPr fontId="15" type="noConversion"/>
  </si>
  <si>
    <t>NBT R</t>
    <phoneticPr fontId="15" type="noConversion"/>
  </si>
  <si>
    <t>456Z L</t>
    <phoneticPr fontId="15" type="noConversion"/>
  </si>
  <si>
    <t>456Z R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</si>
  <si>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</si>
  <si>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</si>
  <si>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</si>
  <si>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</si>
  <si>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</si>
  <si>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</si>
  <si>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1620</t>
    <phoneticPr fontId="15" type="noConversion"/>
  </si>
  <si>
    <t>1621</t>
    <phoneticPr fontId="15" type="noConversion"/>
  </si>
  <si>
    <t>1623</t>
    <phoneticPr fontId="15" type="noConversion"/>
  </si>
  <si>
    <t>KINETIC  1.2L</t>
    <phoneticPr fontId="15" type="noConversion"/>
  </si>
  <si>
    <t>KINETIC  1.2R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</si>
  <si>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</si>
  <si>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</si>
  <si>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</si>
  <si>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</si>
  <si>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</si>
  <si>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</si>
  <si>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</si>
  <si>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</si>
  <si>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</si>
  <si>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</si>
  <si>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</si>
  <si>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</si>
  <si>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373J L</t>
    <phoneticPr fontId="15" type="noConversion"/>
  </si>
  <si>
    <t>373J R</t>
    <phoneticPr fontId="15" type="noConversion"/>
  </si>
  <si>
    <t>1604</t>
    <phoneticPr fontId="15" type="noConversion"/>
  </si>
  <si>
    <t>1612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</si>
  <si>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</si>
  <si>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</si>
  <si>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</si>
  <si>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</si>
  <si>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</si>
  <si>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</si>
  <si>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</si>
  <si>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33990 L</t>
    <phoneticPr fontId="15" type="noConversion"/>
  </si>
  <si>
    <t>33990 R</t>
    <phoneticPr fontId="15" type="noConversion"/>
  </si>
  <si>
    <t>永欣1.8 R</t>
    <phoneticPr fontId="15" type="noConversion"/>
  </si>
  <si>
    <t>永欣1.8 L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</si>
  <si>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</si>
  <si>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</si>
  <si>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</si>
  <si>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</si>
  <si>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</si>
  <si>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</si>
  <si>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</si>
  <si>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1620</t>
    <phoneticPr fontId="15" type="noConversion"/>
  </si>
  <si>
    <t>1622</t>
    <phoneticPr fontId="15" type="noConversion"/>
  </si>
  <si>
    <t>1623</t>
    <phoneticPr fontId="15" type="noConversion"/>
  </si>
  <si>
    <t>永欣2.0 L</t>
    <phoneticPr fontId="15" type="noConversion"/>
  </si>
  <si>
    <t>永欣2.0 R</t>
    <phoneticPr fontId="15" type="noConversion"/>
  </si>
  <si>
    <t>1623</t>
    <phoneticPr fontId="15" type="noConversion"/>
  </si>
  <si>
    <t>1621</t>
    <phoneticPr fontId="15" type="noConversion"/>
  </si>
  <si>
    <t>1620</t>
    <phoneticPr fontId="15" type="noConversion"/>
  </si>
  <si>
    <t>1622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</si>
  <si>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</si>
  <si>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</si>
  <si>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</si>
  <si>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</si>
  <si>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</si>
  <si>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</si>
  <si>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</si>
  <si>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</si>
  <si>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</si>
  <si>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</si>
  <si>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FUSE MITSUBA R</t>
    <phoneticPr fontId="15" type="noConversion"/>
  </si>
  <si>
    <t>FUSE MITSUBA L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</si>
  <si>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</si>
  <si>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</si>
  <si>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</si>
  <si>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</si>
  <si>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</si>
  <si>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</si>
  <si>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KINETIC  1.5 R</t>
    <phoneticPr fontId="15" type="noConversion"/>
  </si>
  <si>
    <t>KINETIC  1.5 L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</si>
  <si>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</si>
  <si>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</si>
  <si>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</si>
  <si>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</si>
  <si>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1604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</si>
  <si>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</si>
  <si>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</si>
  <si>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</si>
  <si>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</si>
  <si>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</si>
  <si>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</si>
  <si>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</si>
  <si>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</si>
  <si>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</si>
  <si>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25285 L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</si>
  <si>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</si>
  <si>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</si>
  <si>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</si>
  <si>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</si>
  <si>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</si>
  <si>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</si>
  <si>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</si>
  <si>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</si>
  <si>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</si>
  <si>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</si>
  <si>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</si>
  <si>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</si>
  <si>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</si>
  <si>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</si>
  <si>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</si>
  <si>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</si>
  <si>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</si>
  <si>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</si>
  <si>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</si>
  <si>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1604</t>
    <phoneticPr fontId="15" type="noConversion"/>
  </si>
  <si>
    <t>1612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</si>
  <si>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</si>
  <si>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</si>
  <si>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</si>
  <si>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</si>
  <si>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</si>
  <si>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</si>
  <si>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</si>
  <si>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</si>
  <si>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</si>
  <si>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</si>
  <si>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</si>
  <si>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</si>
  <si>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</si>
  <si>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</si>
  <si>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</si>
  <si>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</si>
  <si>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</si>
  <si>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</si>
  <si>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</si>
  <si>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</si>
  <si>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</si>
  <si>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</si>
  <si>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</si>
  <si>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</si>
  <si>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</si>
  <si>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</si>
  <si>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</si>
  <si>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</si>
  <si>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</si>
  <si>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</si>
  <si>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</si>
  <si>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</si>
  <si>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</si>
  <si>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1623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</si>
  <si>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</si>
  <si>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</si>
  <si>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</si>
  <si>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</si>
  <si>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</si>
  <si>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373J L</t>
    <phoneticPr fontId="15" type="noConversion"/>
  </si>
  <si>
    <t>373J R</t>
    <phoneticPr fontId="15" type="noConversion"/>
  </si>
  <si>
    <t>1620</t>
    <phoneticPr fontId="15" type="noConversion"/>
  </si>
  <si>
    <t>1621</t>
    <phoneticPr fontId="15" type="noConversion"/>
  </si>
  <si>
    <t>1604</t>
    <phoneticPr fontId="15" type="noConversion"/>
  </si>
  <si>
    <t>1612</t>
    <phoneticPr fontId="15" type="noConversion"/>
  </si>
  <si>
    <t>1610</t>
    <phoneticPr fontId="15" type="noConversion"/>
  </si>
  <si>
    <t>SKF20</t>
    <phoneticPr fontId="15" type="noConversion"/>
  </si>
  <si>
    <t>1604</t>
    <phoneticPr fontId="15" type="noConversion"/>
  </si>
  <si>
    <t>1612</t>
    <phoneticPr fontId="15" type="noConversion"/>
  </si>
  <si>
    <t>1610</t>
    <phoneticPr fontId="15" type="noConversion"/>
  </si>
  <si>
    <t>1620</t>
    <phoneticPr fontId="15" type="noConversion"/>
  </si>
  <si>
    <t>1621</t>
    <phoneticPr fontId="15" type="noConversion"/>
  </si>
  <si>
    <t>1604</t>
    <phoneticPr fontId="15" type="noConversion"/>
  </si>
  <si>
    <t>1612</t>
    <phoneticPr fontId="15" type="noConversion"/>
  </si>
  <si>
    <t>1621</t>
    <phoneticPr fontId="15" type="noConversion"/>
  </si>
  <si>
    <t>1610</t>
    <phoneticPr fontId="15" type="noConversion"/>
  </si>
  <si>
    <t>1620</t>
    <phoneticPr fontId="15" type="noConversion"/>
  </si>
  <si>
    <t>1604</t>
    <phoneticPr fontId="15" type="noConversion"/>
  </si>
  <si>
    <t>1612</t>
    <phoneticPr fontId="15" type="noConversion"/>
  </si>
  <si>
    <t>1610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</si>
  <si>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</si>
  <si>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</si>
  <si>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</si>
  <si>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</si>
  <si>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永欣1.18 R</t>
    <phoneticPr fontId="15" type="noConversion"/>
  </si>
  <si>
    <t>永欣1.18 L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</si>
  <si>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</si>
  <si>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</si>
  <si>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</si>
  <si>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1622</t>
    <phoneticPr fontId="15" type="noConversion"/>
  </si>
  <si>
    <t>1623</t>
    <phoneticPr fontId="15" type="noConversion"/>
  </si>
  <si>
    <t>1621</t>
    <phoneticPr fontId="15" type="noConversion"/>
  </si>
  <si>
    <t>1604</t>
    <phoneticPr fontId="15" type="noConversion"/>
  </si>
  <si>
    <t>1612</t>
    <phoneticPr fontId="15" type="noConversion"/>
  </si>
  <si>
    <t>1620</t>
    <phoneticPr fontId="15" type="noConversion"/>
  </si>
  <si>
    <t>1621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</si>
  <si>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</si>
  <si>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</si>
  <si>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</si>
  <si>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1622</t>
    <phoneticPr fontId="15" type="noConversion"/>
  </si>
  <si>
    <t>1604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</si>
  <si>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</si>
  <si>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</si>
  <si>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</si>
  <si>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</si>
  <si>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</si>
  <si>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</si>
  <si>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</si>
  <si>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</si>
  <si>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</si>
  <si>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</si>
  <si>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</si>
  <si>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</si>
  <si>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</si>
  <si>
    <t>373J L</t>
    <phoneticPr fontId="15" type="noConversion"/>
  </si>
  <si>
    <t>373J R</t>
    <phoneticPr fontId="15" type="noConversion"/>
  </si>
  <si>
    <t>1620</t>
    <phoneticPr fontId="15" type="noConversion"/>
  </si>
  <si>
    <t>1621</t>
    <phoneticPr fontId="15" type="noConversion"/>
  </si>
  <si>
    <t>1622</t>
    <phoneticPr fontId="15" type="noConversion"/>
  </si>
  <si>
    <t>1623</t>
    <phoneticPr fontId="15" type="noConversion"/>
  </si>
  <si>
    <t>1604</t>
    <phoneticPr fontId="15" type="noConversion"/>
  </si>
  <si>
    <t>1612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</si>
</sst>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;@"/>
    <numFmt numFmtId="177" formatCode="0_ "/>
  </numFmts>
  <fonts count="38">
    <font>
      <sz val="11"/>
      <color theme="1"/>
      <name val="宋体"/>
      <charset val="134"/>
      <scheme val="minor"/>
    </font>
    <font>
      <sz val="10"/>
      <name val="Arial Unicode MS"/>
      <family val="2"/>
      <charset val="134"/>
    </font>
    <font>
      <sz val="10"/>
      <name val="宋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1"/>
      <color rgb="FF404040"/>
      <name val="新宋体"/>
      <family val="3"/>
      <charset val="134"/>
    </font>
    <font>
      <sz val="20"/>
      <color theme="1"/>
      <name val="宋体"/>
      <family val="3"/>
      <charset val="134"/>
      <scheme val="minor"/>
    </font>
    <font>
      <sz val="11"/>
      <color theme="1"/>
      <name val="Arial Unicode MS"/>
      <family val="2"/>
      <charset val="134"/>
    </font>
    <font>
      <b/>
      <sz val="20"/>
      <color theme="1"/>
      <name val="宋体"/>
      <family val="3"/>
      <charset val="134"/>
      <scheme val="minor"/>
    </font>
    <font>
      <sz val="11"/>
      <color theme="1" tint="0.249977111117893"/>
      <name val="Arial Unicode MS"/>
      <family val="2"/>
      <charset val="134"/>
    </font>
    <font>
      <b/>
      <sz val="20"/>
      <color theme="1" tint="0.249977111117893"/>
      <name val="Arial Unicode MS"/>
      <family val="2"/>
      <charset val="134"/>
    </font>
    <font>
      <sz val="14"/>
      <color theme="1" tint="0.249977111117893"/>
      <name val="Arial Unicode MS"/>
      <family val="2"/>
      <charset val="134"/>
    </font>
    <font>
      <sz val="11"/>
      <color rgb="FF404040"/>
      <name val="Arial Unicode MS"/>
      <family val="2"/>
      <charset val="134"/>
    </font>
    <font>
      <sz val="11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sz val="10"/>
      <name val="Arial"/>
      <family val="2"/>
    </font>
    <font>
      <sz val="9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 tint="0.249977111117893"/>
      <name val="Arial Unicode MS"/>
      <family val="2"/>
      <charset val="134"/>
    </font>
    <font>
      <b/>
      <sz val="10"/>
      <color theme="1" tint="0.249977111117893"/>
      <name val="Arial Unicode MS"/>
      <family val="2"/>
      <charset val="134"/>
    </font>
    <font>
      <b/>
      <sz val="16"/>
      <color theme="1" tint="0.249977111117893"/>
      <name val="Arial Unicode MS"/>
      <family val="2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 tint="0.249977111117893"/>
      <name val="Arial Unicode MS"/>
      <family val="2"/>
    </font>
    <font>
      <sz val="11"/>
      <color theme="1"/>
      <name val="Arial Unicode MS"/>
      <family val="2"/>
    </font>
    <font>
      <sz val="11"/>
      <color theme="1" tint="0.249977111117893"/>
      <name val="Arial Unicode MS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rgb="FF000000"/>
      <name val="Arial"/>
      <family val="2"/>
    </font>
    <font>
      <sz val="10.5"/>
      <color rgb="FF000000"/>
      <name val="Arial"/>
      <family val="2"/>
      <charset val="134"/>
    </font>
    <font>
      <sz val="10.5"/>
      <color rgb="FF000000"/>
      <name val="Arial"/>
      <family val="2"/>
    </font>
    <font>
      <sz val="10.5"/>
      <color rgb="FF000000"/>
      <name val="宋体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 tint="0.249977111117893"/>
      <name val="Arial Unicode MS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2065187536243"/>
        <bgColor theme="4" tint="0.79992065187536243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6398815881832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0F6FC6"/>
        <bgColor indexed="64"/>
      </patternFill>
    </fill>
    <fill>
      <patternFill patternType="solid">
        <fgColor rgb="FFCCD5EA"/>
        <bgColor indexed="64"/>
      </patternFill>
    </fill>
    <fill>
      <patternFill patternType="solid">
        <fgColor rgb="FFE7EBF5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>
      <alignment vertical="center"/>
    </xf>
    <xf numFmtId="0" fontId="14" fillId="0" borderId="0"/>
    <xf numFmtId="0" fontId="12" fillId="0" borderId="0"/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208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0" fontId="2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14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/>
    </xf>
    <xf numFmtId="176" fontId="4" fillId="5" borderId="3" xfId="0" applyNumberFormat="1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176" fontId="4" fillId="6" borderId="3" xfId="0" applyNumberFormat="1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1" fontId="0" fillId="0" borderId="3" xfId="0" applyNumberFormat="1" applyBorder="1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8" fillId="7" borderId="3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8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7" borderId="18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14" fontId="11" fillId="7" borderId="19" xfId="0" applyNumberFormat="1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7" borderId="18" xfId="0" applyFont="1" applyFill="1" applyBorder="1" applyAlignment="1">
      <alignment horizontal="center" vertical="center" wrapText="1"/>
    </xf>
    <xf numFmtId="1" fontId="8" fillId="9" borderId="3" xfId="0" applyNumberFormat="1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center" vertical="center" wrapText="1"/>
    </xf>
    <xf numFmtId="0" fontId="8" fillId="9" borderId="4" xfId="0" applyFont="1" applyFill="1" applyBorder="1" applyAlignment="1">
      <alignment horizontal="center" vertical="center" wrapText="1"/>
    </xf>
    <xf numFmtId="0" fontId="8" fillId="7" borderId="20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6" fillId="0" borderId="0" xfId="3" applyFont="1" applyAlignment="1"/>
    <xf numFmtId="0" fontId="12" fillId="0" borderId="0" xfId="3" applyAlignment="1"/>
    <xf numFmtId="0" fontId="12" fillId="11" borderId="3" xfId="3" applyFill="1" applyBorder="1" applyAlignment="1"/>
    <xf numFmtId="1" fontId="17" fillId="12" borderId="3" xfId="3" applyNumberFormat="1" applyFont="1" applyFill="1" applyBorder="1" applyAlignment="1">
      <alignment horizontal="center"/>
    </xf>
    <xf numFmtId="49" fontId="17" fillId="12" borderId="3" xfId="3" applyNumberFormat="1" applyFont="1" applyFill="1" applyBorder="1" applyAlignment="1">
      <alignment horizontal="center"/>
    </xf>
    <xf numFmtId="0" fontId="12" fillId="9" borderId="3" xfId="3" applyFill="1" applyBorder="1" applyAlignment="1">
      <alignment horizontal="center" vertical="center"/>
    </xf>
    <xf numFmtId="1" fontId="12" fillId="9" borderId="3" xfId="3" applyNumberFormat="1" applyFill="1" applyBorder="1" applyAlignment="1">
      <alignment horizontal="center" vertical="center"/>
    </xf>
    <xf numFmtId="177" fontId="12" fillId="9" borderId="3" xfId="3" applyNumberFormat="1" applyFill="1" applyBorder="1" applyAlignment="1">
      <alignment horizontal="center" vertical="center"/>
    </xf>
    <xf numFmtId="0" fontId="12" fillId="13" borderId="3" xfId="3" applyFill="1" applyBorder="1" applyAlignment="1">
      <alignment horizontal="center"/>
    </xf>
    <xf numFmtId="1" fontId="12" fillId="13" borderId="3" xfId="3" applyNumberFormat="1" applyFill="1" applyBorder="1" applyAlignment="1">
      <alignment horizontal="center"/>
    </xf>
    <xf numFmtId="1" fontId="17" fillId="12" borderId="3" xfId="3" applyNumberFormat="1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 wrapText="1"/>
    </xf>
    <xf numFmtId="0" fontId="8" fillId="8" borderId="18" xfId="0" applyFont="1" applyFill="1" applyBorder="1" applyAlignment="1">
      <alignment horizontal="center" vertical="center" wrapText="1"/>
    </xf>
    <xf numFmtId="0" fontId="8" fillId="8" borderId="20" xfId="0" applyFont="1" applyFill="1" applyBorder="1" applyAlignment="1">
      <alignment horizontal="center" vertical="center" wrapText="1"/>
    </xf>
    <xf numFmtId="0" fontId="8" fillId="9" borderId="5" xfId="0" applyFont="1" applyFill="1" applyBorder="1" applyAlignment="1">
      <alignment horizontal="center" vertical="center" wrapText="1"/>
    </xf>
    <xf numFmtId="0" fontId="18" fillId="0" borderId="3" xfId="2" applyFont="1" applyBorder="1" applyAlignment="1">
      <alignment horizontal="center" vertical="center"/>
    </xf>
    <xf numFmtId="0" fontId="18" fillId="10" borderId="3" xfId="2" applyFont="1" applyFill="1" applyBorder="1" applyAlignment="1">
      <alignment horizontal="center" vertical="center"/>
    </xf>
    <xf numFmtId="0" fontId="18" fillId="3" borderId="3" xfId="2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 wrapText="1"/>
    </xf>
    <xf numFmtId="0" fontId="20" fillId="8" borderId="7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7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24" fillId="8" borderId="3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24" fillId="8" borderId="4" xfId="0" applyFont="1" applyFill="1" applyBorder="1" applyAlignment="1">
      <alignment horizontal="center" vertical="center" wrapText="1"/>
    </xf>
    <xf numFmtId="14" fontId="8" fillId="7" borderId="3" xfId="0" applyNumberFormat="1" applyFont="1" applyFill="1" applyBorder="1" applyAlignment="1">
      <alignment horizontal="center" vertical="center" wrapText="1"/>
    </xf>
    <xf numFmtId="0" fontId="12" fillId="0" borderId="0" xfId="0" applyFont="1">
      <alignment vertical="center"/>
    </xf>
    <xf numFmtId="0" fontId="0" fillId="0" borderId="0" xfId="0" pivotButton="1">
      <alignment vertical="center"/>
    </xf>
    <xf numFmtId="0" fontId="25" fillId="0" borderId="13" xfId="0" pivotButton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8" xfId="0" pivotButton="1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/>
    </xf>
    <xf numFmtId="0" fontId="18" fillId="14" borderId="3" xfId="2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 wrapText="1"/>
    </xf>
    <xf numFmtId="0" fontId="18" fillId="10" borderId="21" xfId="2" applyFont="1" applyFill="1" applyBorder="1" applyAlignment="1">
      <alignment horizontal="center" vertical="center"/>
    </xf>
    <xf numFmtId="0" fontId="20" fillId="8" borderId="23" xfId="0" applyFont="1" applyFill="1" applyBorder="1" applyAlignment="1">
      <alignment horizontal="center" vertical="center" wrapText="1"/>
    </xf>
    <xf numFmtId="0" fontId="8" fillId="8" borderId="5" xfId="0" applyFont="1" applyFill="1" applyBorder="1" applyAlignment="1">
      <alignment horizontal="center" vertical="center" wrapText="1"/>
    </xf>
    <xf numFmtId="0" fontId="8" fillId="8" borderId="24" xfId="0" applyFont="1" applyFill="1" applyBorder="1" applyAlignment="1">
      <alignment horizontal="center" vertical="center" wrapText="1"/>
    </xf>
    <xf numFmtId="0" fontId="20" fillId="14" borderId="3" xfId="0" applyFont="1" applyFill="1" applyBorder="1" applyAlignment="1">
      <alignment horizontal="center" vertical="center" wrapText="1"/>
    </xf>
    <xf numFmtId="0" fontId="0" fillId="14" borderId="3" xfId="0" applyFill="1" applyBorder="1">
      <alignment vertical="center"/>
    </xf>
    <xf numFmtId="0" fontId="18" fillId="10" borderId="5" xfId="2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 wrapText="1"/>
    </xf>
    <xf numFmtId="0" fontId="20" fillId="8" borderId="3" xfId="0" applyFont="1" applyFill="1" applyBorder="1" applyAlignment="1">
      <alignment horizontal="center" vertical="center" wrapText="1"/>
    </xf>
    <xf numFmtId="0" fontId="8" fillId="8" borderId="22" xfId="0" applyFont="1" applyFill="1" applyBorder="1" applyAlignment="1">
      <alignment horizontal="center" vertical="center" wrapText="1"/>
    </xf>
    <xf numFmtId="0" fontId="8" fillId="8" borderId="26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0" fillId="3" borderId="3" xfId="0" applyFill="1" applyBorder="1">
      <alignment vertical="center"/>
    </xf>
    <xf numFmtId="0" fontId="8" fillId="7" borderId="3" xfId="3" applyFont="1" applyFill="1" applyBorder="1" applyAlignment="1">
      <alignment horizontal="center" vertical="center" wrapText="1"/>
    </xf>
    <xf numFmtId="49" fontId="8" fillId="7" borderId="3" xfId="3" applyNumberFormat="1" applyFont="1" applyFill="1" applyBorder="1" applyAlignment="1">
      <alignment horizontal="center" vertical="center" wrapText="1"/>
    </xf>
    <xf numFmtId="14" fontId="11" fillId="7" borderId="19" xfId="3" applyNumberFormat="1" applyFont="1" applyFill="1" applyBorder="1" applyAlignment="1">
      <alignment horizontal="center" vertical="center" wrapText="1"/>
    </xf>
    <xf numFmtId="0" fontId="12" fillId="7" borderId="3" xfId="3" applyFill="1" applyBorder="1" applyAlignment="1">
      <alignment horizontal="center" vertical="center" wrapText="1"/>
    </xf>
    <xf numFmtId="0" fontId="26" fillId="14" borderId="3" xfId="0" applyFont="1" applyFill="1" applyBorder="1" applyAlignment="1">
      <alignment horizontal="center" vertical="center" wrapText="1"/>
    </xf>
    <xf numFmtId="0" fontId="26" fillId="8" borderId="18" xfId="0" applyFont="1" applyFill="1" applyBorder="1" applyAlignment="1">
      <alignment horizontal="center" vertical="center" wrapText="1"/>
    </xf>
    <xf numFmtId="0" fontId="26" fillId="8" borderId="3" xfId="0" applyFont="1" applyFill="1" applyBorder="1" applyAlignment="1">
      <alignment horizontal="center" vertical="center" wrapText="1"/>
    </xf>
    <xf numFmtId="1" fontId="26" fillId="8" borderId="3" xfId="0" applyNumberFormat="1" applyFont="1" applyFill="1" applyBorder="1" applyAlignment="1">
      <alignment horizontal="center" vertical="center" wrapText="1"/>
    </xf>
    <xf numFmtId="0" fontId="8" fillId="14" borderId="5" xfId="0" applyFont="1" applyFill="1" applyBorder="1" applyAlignment="1">
      <alignment horizontal="center" vertical="center" wrapText="1"/>
    </xf>
    <xf numFmtId="0" fontId="26" fillId="14" borderId="5" xfId="0" applyFont="1" applyFill="1" applyBorder="1" applyAlignment="1">
      <alignment horizontal="center" vertical="center" wrapText="1"/>
    </xf>
    <xf numFmtId="0" fontId="8" fillId="14" borderId="24" xfId="0" applyFont="1" applyFill="1" applyBorder="1" applyAlignment="1">
      <alignment horizontal="center" vertical="center" wrapText="1"/>
    </xf>
    <xf numFmtId="0" fontId="0" fillId="14" borderId="5" xfId="0" applyFill="1" applyBorder="1">
      <alignment vertical="center"/>
    </xf>
    <xf numFmtId="0" fontId="29" fillId="16" borderId="3" xfId="0" applyFont="1" applyFill="1" applyBorder="1" applyAlignment="1">
      <alignment horizontal="center" vertical="center"/>
    </xf>
    <xf numFmtId="0" fontId="22" fillId="16" borderId="3" xfId="0" applyFont="1" applyFill="1" applyBorder="1" applyAlignment="1">
      <alignment horizontal="center" vertical="center"/>
    </xf>
    <xf numFmtId="0" fontId="22" fillId="16" borderId="5" xfId="0" applyFont="1" applyFill="1" applyBorder="1" applyAlignment="1">
      <alignment horizontal="center" vertical="center"/>
    </xf>
    <xf numFmtId="9" fontId="22" fillId="16" borderId="3" xfId="0" applyNumberFormat="1" applyFont="1" applyFill="1" applyBorder="1" applyAlignment="1">
      <alignment horizontal="center" vertical="center"/>
    </xf>
    <xf numFmtId="0" fontId="22" fillId="16" borderId="0" xfId="0" applyFont="1" applyFill="1" applyAlignment="1">
      <alignment horizontal="center" vertical="center"/>
    </xf>
    <xf numFmtId="10" fontId="22" fillId="16" borderId="5" xfId="4" applyNumberFormat="1" applyFont="1" applyFill="1" applyBorder="1" applyAlignment="1">
      <alignment horizontal="center" vertical="center"/>
    </xf>
    <xf numFmtId="10" fontId="22" fillId="16" borderId="3" xfId="0" applyNumberFormat="1" applyFont="1" applyFill="1" applyBorder="1" applyAlignment="1">
      <alignment horizontal="center" vertical="center"/>
    </xf>
    <xf numFmtId="0" fontId="22" fillId="16" borderId="3" xfId="0" applyFont="1" applyFill="1" applyBorder="1" applyAlignment="1">
      <alignment horizontal="center" vertical="center" wrapText="1"/>
    </xf>
    <xf numFmtId="0" fontId="14" fillId="16" borderId="0" xfId="0" applyFont="1" applyFill="1" applyAlignment="1">
      <alignment horizontal="center" vertical="center" wrapText="1"/>
    </xf>
    <xf numFmtId="0" fontId="32" fillId="17" borderId="3" xfId="5" applyFont="1" applyFill="1" applyBorder="1" applyAlignment="1">
      <alignment horizontal="center" vertical="center" wrapText="1" readingOrder="1"/>
    </xf>
    <xf numFmtId="0" fontId="32" fillId="18" borderId="3" xfId="5" applyFont="1" applyFill="1" applyBorder="1" applyAlignment="1">
      <alignment horizontal="center" vertical="center" wrapText="1" readingOrder="1"/>
    </xf>
    <xf numFmtId="0" fontId="33" fillId="18" borderId="3" xfId="5" applyFont="1" applyFill="1" applyBorder="1" applyAlignment="1">
      <alignment horizontal="left" vertical="center" wrapText="1" readingOrder="1"/>
    </xf>
    <xf numFmtId="0" fontId="34" fillId="18" borderId="3" xfId="5" applyFont="1" applyFill="1" applyBorder="1" applyAlignment="1">
      <alignment horizontal="center" vertical="center" wrapText="1" readingOrder="1"/>
    </xf>
    <xf numFmtId="0" fontId="32" fillId="19" borderId="3" xfId="5" applyFont="1" applyFill="1" applyBorder="1" applyAlignment="1">
      <alignment horizontal="center" vertical="center" wrapText="1" readingOrder="1"/>
    </xf>
    <xf numFmtId="0" fontId="33" fillId="19" borderId="3" xfId="5" applyFont="1" applyFill="1" applyBorder="1" applyAlignment="1">
      <alignment horizontal="left" vertical="center" wrapText="1" readingOrder="1"/>
    </xf>
    <xf numFmtId="0" fontId="34" fillId="19" borderId="3" xfId="5" applyFont="1" applyFill="1" applyBorder="1" applyAlignment="1">
      <alignment horizontal="center" vertical="center" wrapText="1" readingOrder="1"/>
    </xf>
    <xf numFmtId="0" fontId="23" fillId="15" borderId="3" xfId="0" applyFont="1" applyFill="1" applyBorder="1" applyAlignment="1">
      <alignment horizontal="center" vertical="center" wrapText="1"/>
    </xf>
    <xf numFmtId="0" fontId="23" fillId="15" borderId="3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10" fontId="22" fillId="0" borderId="3" xfId="0" applyNumberFormat="1" applyFont="1" applyBorder="1" applyAlignment="1">
      <alignment horizontal="center" vertical="center"/>
    </xf>
    <xf numFmtId="58" fontId="34" fillId="18" borderId="3" xfId="5" applyNumberFormat="1" applyFont="1" applyFill="1" applyBorder="1" applyAlignment="1">
      <alignment horizontal="center" vertical="center" wrapText="1" readingOrder="1"/>
    </xf>
    <xf numFmtId="0" fontId="34" fillId="19" borderId="3" xfId="5" applyFont="1" applyFill="1" applyBorder="1" applyAlignment="1">
      <alignment horizontal="left" vertical="center" wrapText="1" readingOrder="1"/>
    </xf>
    <xf numFmtId="0" fontId="36" fillId="15" borderId="28" xfId="0" applyFont="1" applyFill="1" applyBorder="1">
      <alignment vertical="center"/>
    </xf>
    <xf numFmtId="0" fontId="36" fillId="15" borderId="29" xfId="0" applyFont="1" applyFill="1" applyBorder="1">
      <alignment vertical="center"/>
    </xf>
    <xf numFmtId="0" fontId="35" fillId="18" borderId="3" xfId="5" applyFont="1" applyFill="1" applyBorder="1" applyAlignment="1">
      <alignment horizontal="left" vertical="center" wrapText="1" readingOrder="1"/>
    </xf>
    <xf numFmtId="0" fontId="37" fillId="14" borderId="3" xfId="0" applyFont="1" applyFill="1" applyBorder="1" applyAlignment="1">
      <alignment horizontal="center" vertical="center" wrapText="1"/>
    </xf>
    <xf numFmtId="0" fontId="37" fillId="8" borderId="18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0" fillId="8" borderId="3" xfId="0" applyFill="1" applyBorder="1">
      <alignment vertical="center"/>
    </xf>
    <xf numFmtId="14" fontId="8" fillId="7" borderId="19" xfId="0" applyNumberFormat="1" applyFont="1" applyFill="1" applyBorder="1" applyAlignment="1">
      <alignment horizontal="center" vertical="center" wrapText="1"/>
    </xf>
    <xf numFmtId="14" fontId="11" fillId="7" borderId="3" xfId="0" applyNumberFormat="1" applyFont="1" applyFill="1" applyBorder="1" applyAlignment="1">
      <alignment horizontal="center" vertical="center" wrapText="1"/>
    </xf>
    <xf numFmtId="0" fontId="26" fillId="8" borderId="22" xfId="0" applyFont="1" applyFill="1" applyBorder="1" applyAlignment="1">
      <alignment horizontal="center" vertical="center" wrapText="1"/>
    </xf>
    <xf numFmtId="0" fontId="8" fillId="8" borderId="27" xfId="0" applyFont="1" applyFill="1" applyBorder="1" applyAlignment="1">
      <alignment horizontal="center" vertical="center" wrapText="1"/>
    </xf>
    <xf numFmtId="0" fontId="37" fillId="8" borderId="22" xfId="0" applyFont="1" applyFill="1" applyBorder="1" applyAlignment="1">
      <alignment horizontal="center" vertical="center" wrapText="1"/>
    </xf>
    <xf numFmtId="0" fontId="35" fillId="18" borderId="3" xfId="5" applyFont="1" applyFill="1" applyBorder="1" applyAlignment="1">
      <alignment horizontal="left" vertical="top" wrapText="1" readingOrder="1"/>
    </xf>
    <xf numFmtId="0" fontId="8" fillId="8" borderId="21" xfId="0" applyFont="1" applyFill="1" applyBorder="1" applyAlignment="1">
      <alignment horizontal="center" vertical="center" wrapText="1"/>
    </xf>
    <xf numFmtId="0" fontId="8" fillId="8" borderId="30" xfId="0" applyFont="1" applyFill="1" applyBorder="1" applyAlignment="1">
      <alignment horizontal="center" vertical="center" wrapText="1"/>
    </xf>
    <xf numFmtId="49" fontId="8" fillId="7" borderId="4" xfId="3" applyNumberFormat="1" applyFont="1" applyFill="1" applyBorder="1" applyAlignment="1">
      <alignment horizontal="center" vertical="center" wrapText="1"/>
    </xf>
    <xf numFmtId="0" fontId="12" fillId="11" borderId="3" xfId="3" applyFill="1" applyBorder="1" applyAlignment="1">
      <alignment horizontal="center" vertical="center"/>
    </xf>
    <xf numFmtId="1" fontId="17" fillId="12" borderId="18" xfId="3" applyNumberFormat="1" applyFont="1" applyFill="1" applyBorder="1" applyAlignment="1">
      <alignment horizontal="center"/>
    </xf>
    <xf numFmtId="1" fontId="17" fillId="12" borderId="5" xfId="3" applyNumberFormat="1" applyFont="1" applyFill="1" applyBorder="1" applyAlignment="1">
      <alignment horizontal="center"/>
    </xf>
    <xf numFmtId="1" fontId="17" fillId="12" borderId="21" xfId="3" applyNumberFormat="1" applyFont="1" applyFill="1" applyBorder="1" applyAlignment="1">
      <alignment horizontal="center"/>
    </xf>
    <xf numFmtId="1" fontId="12" fillId="9" borderId="18" xfId="3" applyNumberFormat="1" applyFill="1" applyBorder="1" applyAlignment="1">
      <alignment horizontal="center" vertical="center"/>
    </xf>
    <xf numFmtId="1" fontId="12" fillId="9" borderId="5" xfId="3" applyNumberFormat="1" applyFill="1" applyBorder="1" applyAlignment="1">
      <alignment horizontal="center" vertical="center"/>
    </xf>
    <xf numFmtId="1" fontId="12" fillId="9" borderId="21" xfId="3" applyNumberFormat="1" applyFill="1" applyBorder="1" applyAlignment="1">
      <alignment horizontal="center" vertical="center"/>
    </xf>
    <xf numFmtId="0" fontId="21" fillId="8" borderId="21" xfId="0" applyFont="1" applyFill="1" applyBorder="1" applyAlignment="1">
      <alignment horizontal="center" vertical="center" wrapText="1"/>
    </xf>
    <xf numFmtId="0" fontId="21" fillId="8" borderId="5" xfId="0" applyFont="1" applyFill="1" applyBorder="1" applyAlignment="1">
      <alignment horizontal="center" vertical="center" wrapText="1"/>
    </xf>
    <xf numFmtId="0" fontId="21" fillId="8" borderId="3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22" fillId="16" borderId="18" xfId="0" applyFont="1" applyFill="1" applyBorder="1" applyAlignment="1">
      <alignment horizontal="center" vertical="center"/>
    </xf>
    <xf numFmtId="0" fontId="22" fillId="16" borderId="5" xfId="0" applyFont="1" applyFill="1" applyBorder="1" applyAlignment="1">
      <alignment horizontal="center" vertical="center"/>
    </xf>
    <xf numFmtId="0" fontId="32" fillId="17" borderId="18" xfId="5" applyFont="1" applyFill="1" applyBorder="1" applyAlignment="1">
      <alignment horizontal="center" vertical="center" wrapText="1" readingOrder="1"/>
    </xf>
    <xf numFmtId="0" fontId="32" fillId="17" borderId="21" xfId="5" applyFont="1" applyFill="1" applyBorder="1" applyAlignment="1">
      <alignment horizontal="center" vertical="center" wrapText="1" readingOrder="1"/>
    </xf>
    <xf numFmtId="0" fontId="32" fillId="17" borderId="5" xfId="5" applyFont="1" applyFill="1" applyBorder="1" applyAlignment="1">
      <alignment horizontal="center" vertical="center" wrapText="1" readingOrder="1"/>
    </xf>
    <xf numFmtId="0" fontId="35" fillId="18" borderId="18" xfId="5" applyFont="1" applyFill="1" applyBorder="1" applyAlignment="1">
      <alignment horizontal="left" vertical="top" wrapText="1" readingOrder="1"/>
    </xf>
    <xf numFmtId="0" fontId="34" fillId="18" borderId="21" xfId="5" applyFont="1" applyFill="1" applyBorder="1" applyAlignment="1">
      <alignment horizontal="left" vertical="top" wrapText="1" readingOrder="1"/>
    </xf>
    <xf numFmtId="0" fontId="34" fillId="18" borderId="5" xfId="5" applyFont="1" applyFill="1" applyBorder="1" applyAlignment="1">
      <alignment horizontal="left" vertical="top" wrapText="1" readingOrder="1"/>
    </xf>
    <xf numFmtId="0" fontId="34" fillId="18" borderId="18" xfId="5" applyFont="1" applyFill="1" applyBorder="1" applyAlignment="1">
      <alignment horizontal="center" vertical="center" wrapText="1" readingOrder="1"/>
    </xf>
    <xf numFmtId="0" fontId="34" fillId="18" borderId="5" xfId="5" applyFont="1" applyFill="1" applyBorder="1" applyAlignment="1">
      <alignment horizontal="center" vertical="center" wrapText="1" readingOrder="1"/>
    </xf>
    <xf numFmtId="0" fontId="35" fillId="19" borderId="18" xfId="5" applyFont="1" applyFill="1" applyBorder="1" applyAlignment="1">
      <alignment horizontal="left" vertical="center" wrapText="1" readingOrder="1"/>
    </xf>
    <xf numFmtId="0" fontId="35" fillId="19" borderId="21" xfId="5" applyFont="1" applyFill="1" applyBorder="1" applyAlignment="1">
      <alignment horizontal="left" vertical="center" wrapText="1" readingOrder="1"/>
    </xf>
    <xf numFmtId="0" fontId="35" fillId="19" borderId="5" xfId="5" applyFont="1" applyFill="1" applyBorder="1" applyAlignment="1">
      <alignment horizontal="left" vertical="center" wrapText="1" readingOrder="1"/>
    </xf>
    <xf numFmtId="0" fontId="34" fillId="19" borderId="18" xfId="5" applyFont="1" applyFill="1" applyBorder="1" applyAlignment="1">
      <alignment horizontal="left" vertical="top" wrapText="1" readingOrder="1"/>
    </xf>
    <xf numFmtId="0" fontId="34" fillId="19" borderId="21" xfId="5" applyFont="1" applyFill="1" applyBorder="1" applyAlignment="1">
      <alignment horizontal="left" vertical="top" wrapText="1" readingOrder="1"/>
    </xf>
    <xf numFmtId="0" fontId="34" fillId="19" borderId="5" xfId="5" applyFont="1" applyFill="1" applyBorder="1" applyAlignment="1">
      <alignment horizontal="left" vertical="top" wrapText="1" readingOrder="1"/>
    </xf>
    <xf numFmtId="0" fontId="34" fillId="19" borderId="18" xfId="5" applyFont="1" applyFill="1" applyBorder="1" applyAlignment="1">
      <alignment horizontal="center" vertical="center" wrapText="1" readingOrder="1"/>
    </xf>
    <xf numFmtId="0" fontId="34" fillId="19" borderId="5" xfId="5" applyFont="1" applyFill="1" applyBorder="1" applyAlignment="1">
      <alignment horizontal="center" vertical="center" wrapText="1" readingOrder="1"/>
    </xf>
    <xf numFmtId="0" fontId="34" fillId="18" borderId="21" xfId="5" applyFont="1" applyFill="1" applyBorder="1" applyAlignment="1">
      <alignment horizontal="center" vertical="center" wrapText="1" readingOrder="1"/>
    </xf>
    <xf numFmtId="0" fontId="34" fillId="19" borderId="21" xfId="5" applyFont="1" applyFill="1" applyBorder="1" applyAlignment="1">
      <alignment horizontal="center" vertical="center" wrapText="1" readingOrder="1"/>
    </xf>
    <xf numFmtId="0" fontId="34" fillId="18" borderId="18" xfId="5" applyFont="1" applyFill="1" applyBorder="1" applyAlignment="1">
      <alignment horizontal="left" vertical="top" wrapText="1" readingOrder="1"/>
    </xf>
    <xf numFmtId="0" fontId="35" fillId="18" borderId="21" xfId="5" applyFont="1" applyFill="1" applyBorder="1" applyAlignment="1">
      <alignment horizontal="left" vertical="top" wrapText="1" readingOrder="1"/>
    </xf>
    <xf numFmtId="0" fontId="35" fillId="18" borderId="5" xfId="5" applyFont="1" applyFill="1" applyBorder="1" applyAlignment="1">
      <alignment horizontal="left" vertical="top" wrapText="1" readingOrder="1"/>
    </xf>
    <xf numFmtId="0" fontId="35" fillId="18" borderId="18" xfId="5" applyFont="1" applyFill="1" applyBorder="1" applyAlignment="1">
      <alignment horizontal="center" vertical="center" wrapText="1" readingOrder="1"/>
    </xf>
    <xf numFmtId="0" fontId="35" fillId="18" borderId="5" xfId="5" applyFont="1" applyFill="1" applyBorder="1" applyAlignment="1">
      <alignment horizontal="center" vertical="center" wrapText="1" readingOrder="1"/>
    </xf>
    <xf numFmtId="0" fontId="12" fillId="5" borderId="3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6">
    <cellStyle name="Normal 2" xfId="1" xr:uid="{00000000-0005-0000-0000-000000000000}"/>
    <cellStyle name="Normal 3" xfId="2" xr:uid="{00000000-0005-0000-0000-000001000000}"/>
    <cellStyle name="百分比 2" xfId="4" xr:uid="{BC94E090-B1E4-426C-88ED-CF7A00EFD97A}"/>
    <cellStyle name="常规" xfId="0" builtinId="0"/>
    <cellStyle name="常规 2" xfId="3" xr:uid="{00000000-0005-0000-0000-000003000000}"/>
    <cellStyle name="常规 3" xfId="5" xr:uid="{5BC463D4-B645-4631-A9EC-F8A749567DED}"/>
  </cellStyles>
  <dxfs count="780">
    <dxf>
      <alignment wrapText="1"/>
    </dxf>
    <dxf>
      <alignment wrapText="1"/>
    </dxf>
    <dxf>
      <numFmt numFmtId="1" formatCode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</dxf>
    <dxf>
      <numFmt numFmtId="1" formatCode="0"/>
    </dxf>
    <dxf>
      <alignment wrapText="1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3" formatCode="0%"/>
    </dxf>
    <dxf>
      <numFmt numFmtId="13" formatCode="0%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u val="none"/>
        <sz val="11"/>
        <color theme="1" tint="0.249977111117893"/>
        <name val="Arial Unicode MS"/>
        <scheme val="none"/>
      </font>
      <fill>
        <patternFill patternType="solid">
          <bgColor theme="9" tint="0.59999389629810485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 tint="0.249977111117893"/>
        <name val="Arial Unicode MS"/>
        <scheme val="none"/>
      </font>
      <fill>
        <patternFill patternType="solid">
          <bgColor theme="9" tint="0.59999389629810485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 tint="0.249977111117893"/>
        <name val="Arial Unicode MS"/>
        <scheme val="none"/>
      </font>
      <fill>
        <patternFill patternType="solid">
          <bgColor theme="9" tint="0.59999389629810485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 tint="0.249977111117893"/>
        <name val="Arial Unicode MS"/>
        <scheme val="none"/>
      </font>
      <fill>
        <patternFill patternType="solid">
          <bgColor theme="9" tint="0.59999389629810485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 tint="0.249977111117893"/>
        <name val="Arial Unicode MS"/>
        <scheme val="none"/>
      </font>
      <fill>
        <patternFill patternType="solid">
          <bgColor theme="9" tint="0.59999389629810485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 Unicode MS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1" tint="0.249977111117893"/>
        <name val="Arial Unicode MS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 Unicode MS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 Unicode MS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 Unicode MS"/>
        <family val="2"/>
        <charset val="134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 Unicode MS"/>
        <family val="2"/>
        <charset val="134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 Unicode MS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</border>
    </dxf>
    <dxf>
      <border outline="0">
        <right style="thin">
          <color auto="1"/>
        </right>
      </border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FFFF99"/>
      <color rgb="FF008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openxmlformats.org/officeDocument/2006/relationships/customXml" Target="../customXml/item10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6.xml"/><Relationship Id="rId20" Type="http://schemas.openxmlformats.org/officeDocument/2006/relationships/pivotCacheDefinition" Target="pivotCache/pivotCacheDefinition1.xml"/><Relationship Id="rId41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Final</a:t>
            </a:r>
            <a:r>
              <a:rPr lang="en-US" altLang="zh-CN" baseline="0"/>
              <a:t> inspection PPM</a:t>
            </a:r>
            <a:endParaRPr lang="zh-CN" alt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239849940591718E-2"/>
          <c:y val="7.9645369791388462E-2"/>
          <c:w val="0.91406864025407608"/>
          <c:h val="0.82943531282305882"/>
        </c:manualLayout>
      </c:layout>
      <c:lineChart>
        <c:grouping val="standard"/>
        <c:varyColors val="0"/>
        <c:ser>
          <c:idx val="1"/>
          <c:order val="0"/>
          <c:tx>
            <c:strRef>
              <c:f>月度推移!$C$6</c:f>
              <c:strCache>
                <c:ptCount val="1"/>
                <c:pt idx="0">
                  <c:v> PPM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8"/>
              <c:spPr>
                <a:solidFill>
                  <a:srgbClr val="FF0000"/>
                </a:solidFill>
                <a:ln w="0"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11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132E-47E1-A482-88AD9797257C}"/>
                </c:ext>
              </c:extLst>
            </c:dLbl>
            <c:spPr>
              <a:noFill/>
              <a:ln w="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月度推移!$D$3:$Q$3</c:f>
              <c:strCache>
                <c:ptCount val="14"/>
                <c:pt idx="0">
                  <c:v>2018年</c:v>
                </c:pt>
                <c:pt idx="2">
                  <c:v>19-Jan</c:v>
                </c:pt>
                <c:pt idx="3">
                  <c:v>19-Feb</c:v>
                </c:pt>
                <c:pt idx="4">
                  <c:v>19-Mar</c:v>
                </c:pt>
                <c:pt idx="5">
                  <c:v>19-Apr</c:v>
                </c:pt>
                <c:pt idx="6">
                  <c:v>19-May</c:v>
                </c:pt>
                <c:pt idx="7">
                  <c:v>19-Jun</c:v>
                </c:pt>
                <c:pt idx="8">
                  <c:v>19-Jul</c:v>
                </c:pt>
                <c:pt idx="9">
                  <c:v>19-Aug</c:v>
                </c:pt>
                <c:pt idx="10">
                  <c:v>19-Sep</c:v>
                </c:pt>
                <c:pt idx="11">
                  <c:v>19-Oct</c:v>
                </c:pt>
                <c:pt idx="12">
                  <c:v>19-Nov</c:v>
                </c:pt>
                <c:pt idx="13">
                  <c:v>19-Dec</c:v>
                </c:pt>
              </c:strCache>
            </c:strRef>
          </c:cat>
          <c:val>
            <c:numRef>
              <c:f>月度推移!$D$6:$Q$6</c:f>
              <c:numCache>
                <c:formatCode>0_ </c:formatCode>
                <c:ptCount val="14"/>
                <c:pt idx="0">
                  <c:v>6402.3773471722097</c:v>
                </c:pt>
                <c:pt idx="2">
                  <c:v>5124.460048941377</c:v>
                </c:pt>
                <c:pt idx="3">
                  <c:v>5106.873634598398</c:v>
                </c:pt>
                <c:pt idx="4">
                  <c:v>6280.0116041067367</c:v>
                </c:pt>
                <c:pt idx="5">
                  <c:v>4409.0330332978729</c:v>
                </c:pt>
                <c:pt idx="6">
                  <c:v>3448.7308506390868</c:v>
                </c:pt>
                <c:pt idx="7">
                  <c:v>5589.017619965276</c:v>
                </c:pt>
                <c:pt idx="8">
                  <c:v>5453.9390170447814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C-4F63-960E-E6A1E8F40E84}"/>
            </c:ext>
          </c:extLst>
        </c:ser>
        <c:ser>
          <c:idx val="0"/>
          <c:order val="1"/>
          <c:tx>
            <c:strRef>
              <c:f>月度推移!$C$7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solidFill>
                <a:srgbClr val="008E40"/>
              </a:solidFill>
              <a:prstDash val="dashDot"/>
            </a:ln>
          </c:spPr>
          <c:marker>
            <c:symbol val="none"/>
          </c:marker>
          <c:cat>
            <c:strRef>
              <c:f>月度推移!$D$3:$Q$3</c:f>
              <c:strCache>
                <c:ptCount val="14"/>
                <c:pt idx="0">
                  <c:v>2018年</c:v>
                </c:pt>
                <c:pt idx="2">
                  <c:v>19-Jan</c:v>
                </c:pt>
                <c:pt idx="3">
                  <c:v>19-Feb</c:v>
                </c:pt>
                <c:pt idx="4">
                  <c:v>19-Mar</c:v>
                </c:pt>
                <c:pt idx="5">
                  <c:v>19-Apr</c:v>
                </c:pt>
                <c:pt idx="6">
                  <c:v>19-May</c:v>
                </c:pt>
                <c:pt idx="7">
                  <c:v>19-Jun</c:v>
                </c:pt>
                <c:pt idx="8">
                  <c:v>19-Jul</c:v>
                </c:pt>
                <c:pt idx="9">
                  <c:v>19-Aug</c:v>
                </c:pt>
                <c:pt idx="10">
                  <c:v>19-Sep</c:v>
                </c:pt>
                <c:pt idx="11">
                  <c:v>19-Oct</c:v>
                </c:pt>
                <c:pt idx="12">
                  <c:v>19-Nov</c:v>
                </c:pt>
                <c:pt idx="13">
                  <c:v>19-Dec</c:v>
                </c:pt>
              </c:strCache>
            </c:strRef>
          </c:cat>
          <c:val>
            <c:numRef>
              <c:f>月度推移!$D$7:$Q$7</c:f>
              <c:numCache>
                <c:formatCode>0</c:formatCode>
                <c:ptCount val="14"/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C-4F63-960E-E6A1E8F40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79392"/>
        <c:axId val="149189376"/>
      </c:lineChart>
      <c:catAx>
        <c:axId val="149179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189376"/>
        <c:crosses val="autoZero"/>
        <c:auto val="1"/>
        <c:lblAlgn val="ctr"/>
        <c:lblOffset val="100"/>
        <c:noMultiLvlLbl val="0"/>
      </c:catAx>
      <c:valAx>
        <c:axId val="149189376"/>
        <c:scaling>
          <c:orientation val="minMax"/>
          <c:max val="15000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_ 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17939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.80197907334111052"/>
          <c:y val="4.8577161104360361E-2"/>
          <c:w val="0.1742654543441296"/>
          <c:h val="0.1041539663018166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>
        <a:lumMod val="20000"/>
        <a:lumOff val="80000"/>
      </a:schemeClr>
    </a:solidFill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zh-CN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 i="0">
                <a:effectLst/>
              </a:rPr>
              <a:t>Winding process</a:t>
            </a:r>
            <a:r>
              <a:rPr lang="en-US" altLang="zh-CN" b="1" i="0" baseline="0">
                <a:effectLst/>
              </a:rPr>
              <a:t> </a:t>
            </a:r>
            <a:r>
              <a:rPr lang="en-US" altLang="zh-CN" baseline="0"/>
              <a:t>PPM-2L</a:t>
            </a:r>
            <a:endParaRPr lang="zh-CN" alt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298893025419973E-2"/>
          <c:y val="2.7767425930173738E-2"/>
          <c:w val="0.90989341518646016"/>
          <c:h val="0.8820800772607003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7"/>
              <c:spPr>
                <a:solidFill>
                  <a:srgbClr val="FFFF00"/>
                </a:solidFill>
                <a:ln w="0"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11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F9AD-43AC-8FC1-6CE8C50C3532}"/>
                </c:ext>
              </c:extLst>
            </c:dLbl>
            <c:dLbl>
              <c:idx val="8"/>
              <c:spPr>
                <a:solidFill>
                  <a:schemeClr val="bg1"/>
                </a:solidFill>
                <a:ln w="0"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11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F9AD-43AC-8FC1-6CE8C50C3532}"/>
                </c:ext>
              </c:extLst>
            </c:dLbl>
            <c:dLbl>
              <c:idx val="10"/>
              <c:layout>
                <c:manualLayout>
                  <c:x val="-3.8767505418875775E-2"/>
                  <c:y val="-6.27122957954042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F7-454E-BB5E-CC9678706A4C}"/>
                </c:ext>
              </c:extLst>
            </c:dLbl>
            <c:dLbl>
              <c:idx val="12"/>
              <c:spPr>
                <a:solidFill>
                  <a:srgbClr val="008E40"/>
                </a:solidFill>
                <a:ln w="0"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11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F9AD-43AC-8FC1-6CE8C50C3532}"/>
                </c:ext>
              </c:extLst>
            </c:dLbl>
            <c:spPr>
              <a:noFill/>
              <a:ln w="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'月度 推移'!$D$3:$Q$3</c:f>
              <c:strCache>
                <c:ptCount val="14"/>
                <c:pt idx="0">
                  <c:v>2023年</c:v>
                </c:pt>
                <c:pt idx="2">
                  <c:v>21-Jan</c:v>
                </c:pt>
                <c:pt idx="3">
                  <c:v>21-Feb</c:v>
                </c:pt>
                <c:pt idx="4">
                  <c:v>21-Mar</c:v>
                </c:pt>
                <c:pt idx="5">
                  <c:v>21-Apr</c:v>
                </c:pt>
                <c:pt idx="6">
                  <c:v>21-May</c:v>
                </c:pt>
                <c:pt idx="7">
                  <c:v>21-Jun</c:v>
                </c:pt>
                <c:pt idx="8">
                  <c:v>21-Jul</c:v>
                </c:pt>
                <c:pt idx="9">
                  <c:v>21-Aug</c:v>
                </c:pt>
                <c:pt idx="10">
                  <c:v>21-Sep</c:v>
                </c:pt>
                <c:pt idx="11">
                  <c:v>21-Oct</c:v>
                </c:pt>
                <c:pt idx="12">
                  <c:v>21-Nov</c:v>
                </c:pt>
                <c:pt idx="13">
                  <c:v>21-Dec</c:v>
                </c:pt>
              </c:strCache>
            </c:strRef>
          </c:cat>
          <c:val>
            <c:numRef>
              <c:f>'月度 推移'!$D$6:$Q$6</c:f>
              <c:numCache>
                <c:formatCode>0_ </c:formatCode>
                <c:ptCount val="14"/>
                <c:pt idx="0">
                  <c:v>6875.1274407245392</c:v>
                </c:pt>
                <c:pt idx="2">
                  <c:v>1626.0750162607501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F7-454E-BB5E-CC9678706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045824"/>
        <c:axId val="150047360"/>
      </c:lineChart>
      <c:catAx>
        <c:axId val="150045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047360"/>
        <c:crosses val="autoZero"/>
        <c:auto val="1"/>
        <c:lblAlgn val="ctr"/>
        <c:lblOffset val="100"/>
        <c:noMultiLvlLbl val="0"/>
      </c:catAx>
      <c:valAx>
        <c:axId val="150047360"/>
        <c:scaling>
          <c:orientation val="minMax"/>
          <c:max val="15000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_ 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045824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.80197907334111052"/>
          <c:y val="4.8577161104360361E-2"/>
          <c:w val="0.1742654543441296"/>
          <c:h val="0.1041539663018166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>
        <a:lumMod val="20000"/>
        <a:lumOff val="80000"/>
      </a:schemeClr>
    </a:solidFill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altLang="zh-CN" b="1" baseline="0">
                <a:latin typeface="Arial" panose="020B0604020202020204" pitchFamily="34" charset="0"/>
                <a:cs typeface="Arial" panose="020B0604020202020204" pitchFamily="34" charset="0"/>
              </a:rPr>
              <a:t>Winding defect pareto</a:t>
            </a:r>
            <a:endParaRPr lang="zh-CN" altLang="en-US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2725310158321269"/>
          <c:y val="8.913291668137894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34724312926262E-2"/>
          <c:y val="0.15335949978729724"/>
          <c:w val="0.89199452935162193"/>
          <c:h val="0.764798666221768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'Pareto-W05'!$C$2:$C$8</c:f>
              <c:strCache>
                <c:ptCount val="4"/>
                <c:pt idx="0">
                  <c:v>Bad Peeling length</c:v>
                </c:pt>
                <c:pt idx="1">
                  <c:v>less tin</c:v>
                </c:pt>
                <c:pt idx="2">
                  <c:v>Coil deformed1</c:v>
                </c:pt>
                <c:pt idx="3">
                  <c:v>Varnish broken</c:v>
                </c:pt>
              </c:strCache>
            </c:strRef>
          </c:cat>
          <c:val>
            <c:numRef>
              <c:f>'Pareto-W05'!$D$2:$D$8</c:f>
              <c:numCache>
                <c:formatCode>General</c:formatCode>
                <c:ptCount val="7"/>
                <c:pt idx="0">
                  <c:v>75</c:v>
                </c:pt>
                <c:pt idx="1">
                  <c:v>17</c:v>
                </c:pt>
                <c:pt idx="2">
                  <c:v>13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85-489C-A63A-0F9ACD1CF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0063584"/>
        <c:axId val="1"/>
      </c:barChart>
      <c:lineChart>
        <c:grouping val="standard"/>
        <c:varyColors val="0"/>
        <c:ser>
          <c:idx val="2"/>
          <c:order val="1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'Pareto-W05'!$C$2:$C$8</c:f>
              <c:strCache>
                <c:ptCount val="4"/>
                <c:pt idx="0">
                  <c:v>Bad Peeling length</c:v>
                </c:pt>
                <c:pt idx="1">
                  <c:v>less tin</c:v>
                </c:pt>
                <c:pt idx="2">
                  <c:v>Coil deformed1</c:v>
                </c:pt>
                <c:pt idx="3">
                  <c:v>Varnish broken</c:v>
                </c:pt>
              </c:strCache>
            </c:strRef>
          </c:cat>
          <c:val>
            <c:numRef>
              <c:f>'Pareto-W05'!$F$2:$F$8</c:f>
              <c:numCache>
                <c:formatCode>0.00%</c:formatCode>
                <c:ptCount val="7"/>
                <c:pt idx="0">
                  <c:v>0.69444444444444442</c:v>
                </c:pt>
                <c:pt idx="1">
                  <c:v>0.85185185185185186</c:v>
                </c:pt>
                <c:pt idx="2">
                  <c:v>0.97222222222222221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85-489C-A63A-0F9ACD1CF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  <c:extLst/>
      </c:lineChart>
      <c:catAx>
        <c:axId val="990063584"/>
        <c:scaling>
          <c:orientation val="minMax"/>
        </c:scaling>
        <c:delete val="0"/>
        <c:axPos val="b"/>
        <c:numFmt formatCode="g/&quot;通&quot;&quot;用&quot;&quot;格&quot;&quot;式&quot;" sourceLinked="0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006358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"/>
        </c:scaling>
        <c:delete val="0"/>
        <c:axPos val="r"/>
        <c:numFmt formatCode="0.00%" sourceLinked="0"/>
        <c:majorTickMark val="out"/>
        <c:minorTickMark val="none"/>
        <c:tickLblPos val="nextTo"/>
        <c:crossAx val="3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092522167563634E-2"/>
          <c:y val="7.1646645571368503E-2"/>
          <c:w val="0.89410901633636142"/>
          <c:h val="0.69212075730931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'Pareto-W05'!$D$34</c:f>
              <c:strCache>
                <c:ptCount val="1"/>
                <c:pt idx="0">
                  <c:v> Defect Qty</c:v>
                </c:pt>
              </c:strCache>
            </c:strRef>
          </c:tx>
          <c:spPr>
            <a:solidFill>
              <a:schemeClr val="accent1"/>
            </a:solidFill>
            <a:ln w="0">
              <a:solidFill>
                <a:schemeClr val="tx1"/>
              </a:solidFill>
            </a:ln>
            <a:effectLst/>
          </c:spPr>
          <c:invertIfNegative val="0"/>
          <c:cat>
            <c:strRef>
              <c:f>'Pareto-W05'!$B$35:$B$52</c:f>
              <c:strCache>
                <c:ptCount val="2"/>
                <c:pt idx="0">
                  <c:v>165H R</c:v>
                </c:pt>
                <c:pt idx="1">
                  <c:v>165H L</c:v>
                </c:pt>
              </c:strCache>
            </c:strRef>
          </c:cat>
          <c:val>
            <c:numRef>
              <c:f>'Pareto-W05'!$D$35:$D$52</c:f>
              <c:numCache>
                <c:formatCode>General</c:formatCode>
                <c:ptCount val="18"/>
                <c:pt idx="0">
                  <c:v>44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B-4FC2-B07B-F2A60B46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150568"/>
        <c:axId val="847149848"/>
      </c:barChart>
      <c:lineChart>
        <c:grouping val="standard"/>
        <c:varyColors val="0"/>
        <c:ser>
          <c:idx val="1"/>
          <c:order val="1"/>
          <c:tx>
            <c:strRef>
              <c:f>'Pareto-W05'!$E$34</c:f>
              <c:strCache>
                <c:ptCount val="1"/>
                <c:pt idx="0">
                  <c:v>Rate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rgbClr val="FF0000"/>
              </a:solidFill>
              <a:ln w="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'Pareto-W05'!$B$35:$B$52</c:f>
              <c:strCache>
                <c:ptCount val="2"/>
                <c:pt idx="0">
                  <c:v>165H R</c:v>
                </c:pt>
                <c:pt idx="1">
                  <c:v>165H L</c:v>
                </c:pt>
              </c:strCache>
            </c:strRef>
          </c:cat>
          <c:val>
            <c:numRef>
              <c:f>'Pareto-W05'!$E$35:$E$52</c:f>
              <c:numCache>
                <c:formatCode>0.00%</c:formatCode>
                <c:ptCount val="18"/>
                <c:pt idx="0">
                  <c:v>1.6723043593934097E-3</c:v>
                </c:pt>
                <c:pt idx="1">
                  <c:v>1.2988645409980307E-3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FB-4FC2-B07B-F2A60B46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3088"/>
        <c:axId val="690596688"/>
      </c:lineChart>
      <c:catAx>
        <c:axId val="84715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49848"/>
        <c:crosses val="autoZero"/>
        <c:auto val="1"/>
        <c:lblAlgn val="ctr"/>
        <c:lblOffset val="100"/>
        <c:noMultiLvlLbl val="0"/>
      </c:catAx>
      <c:valAx>
        <c:axId val="84714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50568"/>
        <c:crosses val="autoZero"/>
        <c:crossBetween val="between"/>
      </c:valAx>
      <c:valAx>
        <c:axId val="6905966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0593088"/>
        <c:crosses val="max"/>
        <c:crossBetween val="between"/>
      </c:valAx>
      <c:catAx>
        <c:axId val="69059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0596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590622118181179"/>
          <c:y val="2.3825898007414775E-2"/>
          <c:w val="0.17908523099754342"/>
          <c:h val="8.00147847806364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altLang="zh-CN" b="1" baseline="0">
                <a:latin typeface="Arial" panose="020B0604020202020204" pitchFamily="34" charset="0"/>
                <a:cs typeface="Arial" panose="020B0604020202020204" pitchFamily="34" charset="0"/>
              </a:rPr>
              <a:t>Winding defect pareto</a:t>
            </a:r>
            <a:endParaRPr lang="zh-CN" altLang="en-US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2725310158321269"/>
          <c:y val="8.913291668137894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34724312926262E-2"/>
          <c:y val="0.15335949978729724"/>
          <c:w val="0.89199452935162193"/>
          <c:h val="0.764798666221768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'Pareto-W04'!$C$2:$C$8</c:f>
              <c:strCache>
                <c:ptCount val="4"/>
                <c:pt idx="0">
                  <c:v>Bad Peeling length</c:v>
                </c:pt>
                <c:pt idx="1">
                  <c:v>Coil deformed1</c:v>
                </c:pt>
                <c:pt idx="2">
                  <c:v>列1</c:v>
                </c:pt>
                <c:pt idx="3">
                  <c:v>Peeling incompletely</c:v>
                </c:pt>
              </c:strCache>
            </c:strRef>
          </c:cat>
          <c:val>
            <c:numRef>
              <c:f>'Pareto-W04'!$D$2:$D$8</c:f>
              <c:numCache>
                <c:formatCode>General</c:formatCode>
                <c:ptCount val="7"/>
                <c:pt idx="0">
                  <c:v>217</c:v>
                </c:pt>
                <c:pt idx="1">
                  <c:v>121</c:v>
                </c:pt>
                <c:pt idx="2">
                  <c:v>53</c:v>
                </c:pt>
                <c:pt idx="3">
                  <c:v>38</c:v>
                </c:pt>
                <c:pt idx="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D-41B2-9180-1BCC0624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0063584"/>
        <c:axId val="1"/>
      </c:barChart>
      <c:lineChart>
        <c:grouping val="standard"/>
        <c:varyColors val="0"/>
        <c:ser>
          <c:idx val="2"/>
          <c:order val="1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'Pareto-W04'!$C$2:$C$8</c:f>
              <c:strCache>
                <c:ptCount val="4"/>
                <c:pt idx="0">
                  <c:v>Bad Peeling length</c:v>
                </c:pt>
                <c:pt idx="1">
                  <c:v>Coil deformed1</c:v>
                </c:pt>
                <c:pt idx="2">
                  <c:v>列1</c:v>
                </c:pt>
                <c:pt idx="3">
                  <c:v>Peeling incompletely</c:v>
                </c:pt>
              </c:strCache>
            </c:strRef>
          </c:cat>
          <c:val>
            <c:numRef>
              <c:f>'Pareto-W04'!$F$2:$F$8</c:f>
              <c:numCache>
                <c:formatCode>0.00%</c:formatCode>
                <c:ptCount val="7"/>
                <c:pt idx="0">
                  <c:v>0.48115299334811529</c:v>
                </c:pt>
                <c:pt idx="1">
                  <c:v>0.74944567627494463</c:v>
                </c:pt>
                <c:pt idx="2">
                  <c:v>0.86696230598669632</c:v>
                </c:pt>
                <c:pt idx="3">
                  <c:v>0.95121951219512202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4D-41B2-9180-1BCC0624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  <c:extLst/>
      </c:lineChart>
      <c:catAx>
        <c:axId val="990063584"/>
        <c:scaling>
          <c:orientation val="minMax"/>
        </c:scaling>
        <c:delete val="0"/>
        <c:axPos val="b"/>
        <c:numFmt formatCode="g/&quot;通&quot;&quot;用&quot;&quot;格&quot;&quot;式&quot;" sourceLinked="0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006358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"/>
        </c:scaling>
        <c:delete val="0"/>
        <c:axPos val="r"/>
        <c:numFmt formatCode="0.00%" sourceLinked="0"/>
        <c:majorTickMark val="out"/>
        <c:minorTickMark val="none"/>
        <c:tickLblPos val="nextTo"/>
        <c:crossAx val="3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092522167563634E-2"/>
          <c:y val="7.1646645571368503E-2"/>
          <c:w val="0.89410901633636142"/>
          <c:h val="0.69212075730931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'Pareto-W04'!$D$34</c:f>
              <c:strCache>
                <c:ptCount val="1"/>
                <c:pt idx="0">
                  <c:v> Defect Qty</c:v>
                </c:pt>
              </c:strCache>
            </c:strRef>
          </c:tx>
          <c:spPr>
            <a:solidFill>
              <a:schemeClr val="accent1"/>
            </a:solidFill>
            <a:ln w="0">
              <a:solidFill>
                <a:schemeClr val="tx1"/>
              </a:solidFill>
            </a:ln>
            <a:effectLst/>
          </c:spPr>
          <c:invertIfNegative val="0"/>
          <c:cat>
            <c:strRef>
              <c:f>'Pareto-W04'!$B$35:$B$52</c:f>
              <c:strCache>
                <c:ptCount val="4"/>
                <c:pt idx="0">
                  <c:v>809C R</c:v>
                </c:pt>
                <c:pt idx="1">
                  <c:v>165H R</c:v>
                </c:pt>
                <c:pt idx="2">
                  <c:v>809C L</c:v>
                </c:pt>
                <c:pt idx="3">
                  <c:v>永欣 2.0 R</c:v>
                </c:pt>
              </c:strCache>
            </c:strRef>
          </c:cat>
          <c:val>
            <c:numRef>
              <c:f>'Pareto-W04'!$D$35:$D$52</c:f>
              <c:numCache>
                <c:formatCode>General</c:formatCode>
                <c:ptCount val="18"/>
                <c:pt idx="0">
                  <c:v>117</c:v>
                </c:pt>
                <c:pt idx="1">
                  <c:v>81</c:v>
                </c:pt>
                <c:pt idx="2">
                  <c:v>13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7-442F-BA71-43FF8E14C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150568"/>
        <c:axId val="847149848"/>
      </c:barChart>
      <c:lineChart>
        <c:grouping val="standard"/>
        <c:varyColors val="0"/>
        <c:ser>
          <c:idx val="1"/>
          <c:order val="1"/>
          <c:tx>
            <c:strRef>
              <c:f>'Pareto-W04'!$E$34</c:f>
              <c:strCache>
                <c:ptCount val="1"/>
                <c:pt idx="0">
                  <c:v>Rate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rgbClr val="FF0000"/>
              </a:solidFill>
              <a:ln w="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'Pareto-W04'!$B$35:$B$52</c:f>
              <c:strCache>
                <c:ptCount val="4"/>
                <c:pt idx="0">
                  <c:v>809C R</c:v>
                </c:pt>
                <c:pt idx="1">
                  <c:v>165H R</c:v>
                </c:pt>
                <c:pt idx="2">
                  <c:v>809C L</c:v>
                </c:pt>
                <c:pt idx="3">
                  <c:v>永欣 2.0 R</c:v>
                </c:pt>
              </c:strCache>
            </c:strRef>
          </c:cat>
          <c:val>
            <c:numRef>
              <c:f>'Pareto-W04'!$E$35:$E$52</c:f>
              <c:numCache>
                <c:formatCode>0.00%</c:formatCode>
                <c:ptCount val="18"/>
                <c:pt idx="0">
                  <c:v>3.4926415713901907E-3</c:v>
                </c:pt>
                <c:pt idx="1">
                  <c:v>1.77359316838187E-2</c:v>
                </c:pt>
                <c:pt idx="2">
                  <c:v>3.9331961757231029E-4</c:v>
                </c:pt>
                <c:pt idx="3">
                  <c:v>1.9209835435743102E-4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37-442F-BA71-43FF8E14C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3088"/>
        <c:axId val="690596688"/>
      </c:lineChart>
      <c:catAx>
        <c:axId val="84715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49848"/>
        <c:crosses val="autoZero"/>
        <c:auto val="1"/>
        <c:lblAlgn val="ctr"/>
        <c:lblOffset val="100"/>
        <c:noMultiLvlLbl val="0"/>
      </c:catAx>
      <c:valAx>
        <c:axId val="84714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50568"/>
        <c:crosses val="autoZero"/>
        <c:crossBetween val="between"/>
      </c:valAx>
      <c:valAx>
        <c:axId val="6905966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0593088"/>
        <c:crosses val="max"/>
        <c:crossBetween val="between"/>
      </c:valAx>
      <c:catAx>
        <c:axId val="69059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0596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590622118181179"/>
          <c:y val="2.3825898007414775E-2"/>
          <c:w val="0.17908523099754342"/>
          <c:h val="8.00147847806364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altLang="zh-CN" b="1" baseline="0">
                <a:latin typeface="Arial" panose="020B0604020202020204" pitchFamily="34" charset="0"/>
                <a:cs typeface="Arial" panose="020B0604020202020204" pitchFamily="34" charset="0"/>
              </a:rPr>
              <a:t>Winding defect pareto</a:t>
            </a:r>
            <a:endParaRPr lang="zh-CN" altLang="en-US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2725310158321269"/>
          <c:y val="8.913291668137894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34724312926262E-2"/>
          <c:y val="0.15335949978729724"/>
          <c:w val="0.89199452935162193"/>
          <c:h val="0.764798666221768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'Pareto-W03'!$C$2:$C$8</c:f>
              <c:strCache>
                <c:ptCount val="4"/>
                <c:pt idx="0">
                  <c:v>less tin</c:v>
                </c:pt>
                <c:pt idx="1">
                  <c:v>Bad Peeling length</c:v>
                </c:pt>
                <c:pt idx="2">
                  <c:v>Coil deformed1</c:v>
                </c:pt>
                <c:pt idx="3">
                  <c:v>Peeling incompletely</c:v>
                </c:pt>
              </c:strCache>
            </c:strRef>
          </c:cat>
          <c:val>
            <c:numRef>
              <c:f>'Pareto-W03'!$D$2:$D$8</c:f>
              <c:numCache>
                <c:formatCode>General</c:formatCode>
                <c:ptCount val="7"/>
                <c:pt idx="0">
                  <c:v>138</c:v>
                </c:pt>
                <c:pt idx="1">
                  <c:v>33</c:v>
                </c:pt>
                <c:pt idx="2">
                  <c:v>27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B9-44D4-8BFF-07BC07C61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0063584"/>
        <c:axId val="1"/>
      </c:barChart>
      <c:lineChart>
        <c:grouping val="standard"/>
        <c:varyColors val="0"/>
        <c:ser>
          <c:idx val="2"/>
          <c:order val="1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'Pareto-W03'!$C$2:$C$8</c:f>
              <c:strCache>
                <c:ptCount val="4"/>
                <c:pt idx="0">
                  <c:v>less tin</c:v>
                </c:pt>
                <c:pt idx="1">
                  <c:v>Bad Peeling length</c:v>
                </c:pt>
                <c:pt idx="2">
                  <c:v>Coil deformed1</c:v>
                </c:pt>
                <c:pt idx="3">
                  <c:v>Peeling incompletely</c:v>
                </c:pt>
              </c:strCache>
            </c:strRef>
          </c:cat>
          <c:val>
            <c:numRef>
              <c:f>'Pareto-W03'!$F$2:$F$8</c:f>
              <c:numCache>
                <c:formatCode>0.00%</c:formatCode>
                <c:ptCount val="7"/>
                <c:pt idx="0">
                  <c:v>0.68316831683168322</c:v>
                </c:pt>
                <c:pt idx="1">
                  <c:v>0.84653465346534662</c:v>
                </c:pt>
                <c:pt idx="2">
                  <c:v>0.98019801980198029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B9-44D4-8BFF-07BC07C61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  <c:extLst/>
      </c:lineChart>
      <c:catAx>
        <c:axId val="990063584"/>
        <c:scaling>
          <c:orientation val="minMax"/>
        </c:scaling>
        <c:delete val="0"/>
        <c:axPos val="b"/>
        <c:numFmt formatCode="g/&quot;通&quot;&quot;用&quot;&quot;格&quot;&quot;式&quot;" sourceLinked="0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006358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"/>
        </c:scaling>
        <c:delete val="0"/>
        <c:axPos val="r"/>
        <c:numFmt formatCode="0.00%" sourceLinked="0"/>
        <c:majorTickMark val="out"/>
        <c:minorTickMark val="none"/>
        <c:tickLblPos val="nextTo"/>
        <c:crossAx val="3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092522167563634E-2"/>
          <c:y val="7.1646645571368503E-2"/>
          <c:w val="0.89410901633636142"/>
          <c:h val="0.69212075730931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'Pareto-W03'!$D$34</c:f>
              <c:strCache>
                <c:ptCount val="1"/>
                <c:pt idx="0">
                  <c:v> Defect Qty</c:v>
                </c:pt>
              </c:strCache>
            </c:strRef>
          </c:tx>
          <c:spPr>
            <a:solidFill>
              <a:schemeClr val="accent1"/>
            </a:solidFill>
            <a:ln w="0">
              <a:solidFill>
                <a:schemeClr val="tx1"/>
              </a:solidFill>
            </a:ln>
            <a:effectLst/>
          </c:spPr>
          <c:invertIfNegative val="0"/>
          <c:cat>
            <c:strRef>
              <c:f>'Pareto-W03'!$B$35:$B$52</c:f>
              <c:strCache>
                <c:ptCount val="2"/>
                <c:pt idx="0">
                  <c:v>25285 R</c:v>
                </c:pt>
                <c:pt idx="1">
                  <c:v>一芯270W</c:v>
                </c:pt>
              </c:strCache>
            </c:strRef>
          </c:cat>
          <c:val>
            <c:numRef>
              <c:f>'Pareto-W03'!$D$35:$D$52</c:f>
              <c:numCache>
                <c:formatCode>General</c:formatCode>
                <c:ptCount val="18"/>
                <c:pt idx="0">
                  <c:v>86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5-4242-ADED-8B80F322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150568"/>
        <c:axId val="847149848"/>
      </c:barChart>
      <c:lineChart>
        <c:grouping val="standard"/>
        <c:varyColors val="0"/>
        <c:ser>
          <c:idx val="1"/>
          <c:order val="1"/>
          <c:tx>
            <c:strRef>
              <c:f>'Pareto-W03'!$E$34</c:f>
              <c:strCache>
                <c:ptCount val="1"/>
                <c:pt idx="0">
                  <c:v>Rate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rgbClr val="FF0000"/>
              </a:solidFill>
              <a:ln w="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'Pareto-W03'!$B$35:$B$52</c:f>
              <c:strCache>
                <c:ptCount val="2"/>
                <c:pt idx="0">
                  <c:v>25285 R</c:v>
                </c:pt>
                <c:pt idx="1">
                  <c:v>一芯270W</c:v>
                </c:pt>
              </c:strCache>
            </c:strRef>
          </c:cat>
          <c:val>
            <c:numRef>
              <c:f>'Pareto-W03'!$E$35:$E$52</c:f>
              <c:numCache>
                <c:formatCode>0.00%</c:formatCode>
                <c:ptCount val="18"/>
                <c:pt idx="0">
                  <c:v>1.8888229997144803E-3</c:v>
                </c:pt>
                <c:pt idx="1">
                  <c:v>1.09878499735869E-3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5-4242-ADED-8B80F322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3088"/>
        <c:axId val="690596688"/>
      </c:lineChart>
      <c:catAx>
        <c:axId val="84715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49848"/>
        <c:crosses val="autoZero"/>
        <c:auto val="1"/>
        <c:lblAlgn val="ctr"/>
        <c:lblOffset val="100"/>
        <c:noMultiLvlLbl val="0"/>
      </c:catAx>
      <c:valAx>
        <c:axId val="84714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50568"/>
        <c:crosses val="autoZero"/>
        <c:crossBetween val="between"/>
      </c:valAx>
      <c:valAx>
        <c:axId val="6905966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0593088"/>
        <c:crosses val="max"/>
        <c:crossBetween val="between"/>
      </c:valAx>
      <c:catAx>
        <c:axId val="69059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0596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590622118181179"/>
          <c:y val="2.3825898007414775E-2"/>
          <c:w val="0.17908523099754342"/>
          <c:h val="8.00147847806364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altLang="zh-CN" b="1" baseline="0">
                <a:latin typeface="Arial" panose="020B0604020202020204" pitchFamily="34" charset="0"/>
                <a:cs typeface="Arial" panose="020B0604020202020204" pitchFamily="34" charset="0"/>
              </a:rPr>
              <a:t>Winding defect pareto</a:t>
            </a:r>
            <a:endParaRPr lang="zh-CN" altLang="en-US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2725310158321269"/>
          <c:y val="8.913291668137894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34724312926262E-2"/>
          <c:y val="0.15335949978729724"/>
          <c:w val="0.89199452935162193"/>
          <c:h val="0.764798666221768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'Pareto-W02'!$C$2:$C$8</c:f>
              <c:strCache>
                <c:ptCount val="4"/>
                <c:pt idx="0">
                  <c:v>less tin</c:v>
                </c:pt>
                <c:pt idx="1">
                  <c:v>Varnish broken</c:v>
                </c:pt>
                <c:pt idx="2">
                  <c:v>列1</c:v>
                </c:pt>
                <c:pt idx="3">
                  <c:v>Bad Peeling length</c:v>
                </c:pt>
              </c:strCache>
            </c:strRef>
          </c:cat>
          <c:val>
            <c:numRef>
              <c:f>'Pareto-W02'!$D$2:$D$8</c:f>
              <c:numCache>
                <c:formatCode>General</c:formatCode>
                <c:ptCount val="7"/>
                <c:pt idx="0">
                  <c:v>131</c:v>
                </c:pt>
                <c:pt idx="1">
                  <c:v>130</c:v>
                </c:pt>
                <c:pt idx="2">
                  <c:v>61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C-499B-99CF-B357588C0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0063584"/>
        <c:axId val="1"/>
      </c:barChart>
      <c:lineChart>
        <c:grouping val="standard"/>
        <c:varyColors val="0"/>
        <c:ser>
          <c:idx val="2"/>
          <c:order val="1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'Pareto-W02'!$C$2:$C$8</c:f>
              <c:strCache>
                <c:ptCount val="4"/>
                <c:pt idx="0">
                  <c:v>less tin</c:v>
                </c:pt>
                <c:pt idx="1">
                  <c:v>Varnish broken</c:v>
                </c:pt>
                <c:pt idx="2">
                  <c:v>列1</c:v>
                </c:pt>
                <c:pt idx="3">
                  <c:v>Bad Peeling length</c:v>
                </c:pt>
              </c:strCache>
            </c:strRef>
          </c:cat>
          <c:val>
            <c:numRef>
              <c:f>'Pareto-W02'!$F$2:$F$8</c:f>
              <c:numCache>
                <c:formatCode>0.00%</c:formatCode>
                <c:ptCount val="7"/>
                <c:pt idx="0">
                  <c:v>0.34564643799472294</c:v>
                </c:pt>
                <c:pt idx="1">
                  <c:v>0.68865435356200533</c:v>
                </c:pt>
                <c:pt idx="2">
                  <c:v>0.84960422163588389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7C-499B-99CF-B357588C0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  <c:extLst/>
      </c:lineChart>
      <c:catAx>
        <c:axId val="990063584"/>
        <c:scaling>
          <c:orientation val="minMax"/>
        </c:scaling>
        <c:delete val="0"/>
        <c:axPos val="b"/>
        <c:numFmt formatCode="g/&quot;通&quot;&quot;用&quot;&quot;格&quot;&quot;式&quot;" sourceLinked="0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006358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"/>
        </c:scaling>
        <c:delete val="0"/>
        <c:axPos val="r"/>
        <c:numFmt formatCode="0.00%" sourceLinked="0"/>
        <c:majorTickMark val="out"/>
        <c:minorTickMark val="none"/>
        <c:tickLblPos val="nextTo"/>
        <c:crossAx val="3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092522167563634E-2"/>
          <c:y val="7.1646645571368503E-2"/>
          <c:w val="0.89410901633636142"/>
          <c:h val="0.69212075730931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'Pareto-W02'!$D$34</c:f>
              <c:strCache>
                <c:ptCount val="1"/>
                <c:pt idx="0">
                  <c:v> Defect Qty</c:v>
                </c:pt>
              </c:strCache>
            </c:strRef>
          </c:tx>
          <c:spPr>
            <a:solidFill>
              <a:schemeClr val="accent1"/>
            </a:solidFill>
            <a:ln w="0">
              <a:solidFill>
                <a:schemeClr val="tx1"/>
              </a:solidFill>
            </a:ln>
            <a:effectLst/>
          </c:spPr>
          <c:invertIfNegative val="0"/>
          <c:cat>
            <c:strRef>
              <c:f>'Pareto-W02'!$B$35:$B$52</c:f>
              <c:strCache>
                <c:ptCount val="2"/>
                <c:pt idx="0">
                  <c:v>KINETIC 1.5 R</c:v>
                </c:pt>
                <c:pt idx="1">
                  <c:v>一芯270W</c:v>
                </c:pt>
              </c:strCache>
            </c:strRef>
          </c:cat>
          <c:val>
            <c:numRef>
              <c:f>'Pareto-W02'!$D$35:$D$52</c:f>
              <c:numCache>
                <c:formatCode>General</c:formatCode>
                <c:ptCount val="18"/>
                <c:pt idx="0">
                  <c:v>71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1-40C9-B3E2-94EECD34E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150568"/>
        <c:axId val="847149848"/>
      </c:barChart>
      <c:lineChart>
        <c:grouping val="standard"/>
        <c:varyColors val="0"/>
        <c:ser>
          <c:idx val="1"/>
          <c:order val="1"/>
          <c:tx>
            <c:strRef>
              <c:f>'Pareto-W02'!$E$34</c:f>
              <c:strCache>
                <c:ptCount val="1"/>
                <c:pt idx="0">
                  <c:v>Rate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rgbClr val="FF0000"/>
              </a:solidFill>
              <a:ln w="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'Pareto-W02'!$B$35:$B$52</c:f>
              <c:strCache>
                <c:ptCount val="2"/>
                <c:pt idx="0">
                  <c:v>KINETIC 1.5 R</c:v>
                </c:pt>
                <c:pt idx="1">
                  <c:v>一芯270W</c:v>
                </c:pt>
              </c:strCache>
            </c:strRef>
          </c:cat>
          <c:val>
            <c:numRef>
              <c:f>'Pareto-W02'!$E$35:$E$52</c:f>
              <c:numCache>
                <c:formatCode>0.00%</c:formatCode>
                <c:ptCount val="18"/>
                <c:pt idx="0">
                  <c:v>2.7538592816693818E-3</c:v>
                </c:pt>
                <c:pt idx="1">
                  <c:v>1.9328651504413375E-3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1-40C9-B3E2-94EECD34E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3088"/>
        <c:axId val="690596688"/>
      </c:lineChart>
      <c:catAx>
        <c:axId val="84715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49848"/>
        <c:crosses val="autoZero"/>
        <c:auto val="1"/>
        <c:lblAlgn val="ctr"/>
        <c:lblOffset val="100"/>
        <c:noMultiLvlLbl val="0"/>
      </c:catAx>
      <c:valAx>
        <c:axId val="84714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50568"/>
        <c:crosses val="autoZero"/>
        <c:crossBetween val="between"/>
      </c:valAx>
      <c:valAx>
        <c:axId val="6905966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0593088"/>
        <c:crosses val="max"/>
        <c:crossBetween val="between"/>
      </c:valAx>
      <c:catAx>
        <c:axId val="69059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0596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590622118181179"/>
          <c:y val="2.3825898007414775E-2"/>
          <c:w val="0.17908523099754342"/>
          <c:h val="8.00147847806364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altLang="zh-CN" b="1" baseline="0">
                <a:latin typeface="Arial" panose="020B0604020202020204" pitchFamily="34" charset="0"/>
                <a:cs typeface="Arial" panose="020B0604020202020204" pitchFamily="34" charset="0"/>
              </a:rPr>
              <a:t>Winding defect pareto</a:t>
            </a:r>
            <a:endParaRPr lang="zh-CN" altLang="en-US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2725310158321269"/>
          <c:y val="8.913291668137894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34724312926262E-2"/>
          <c:y val="0.15335949978729724"/>
          <c:w val="0.89199452935162193"/>
          <c:h val="0.764798666221768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'Pareto-W01'!$C$2:$C$8</c:f>
              <c:strCache>
                <c:ptCount val="3"/>
                <c:pt idx="0">
                  <c:v>Bad Peeling length</c:v>
                </c:pt>
                <c:pt idx="1">
                  <c:v>less tin</c:v>
                </c:pt>
                <c:pt idx="2">
                  <c:v>short leg</c:v>
                </c:pt>
              </c:strCache>
            </c:strRef>
          </c:cat>
          <c:val>
            <c:numRef>
              <c:f>'Pareto-W01'!$D$2:$D$8</c:f>
              <c:numCache>
                <c:formatCode>General</c:formatCode>
                <c:ptCount val="7"/>
                <c:pt idx="0">
                  <c:v>168</c:v>
                </c:pt>
                <c:pt idx="1">
                  <c:v>42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B3-4984-919C-EB7E64BDF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0063584"/>
        <c:axId val="1"/>
      </c:barChart>
      <c:lineChart>
        <c:grouping val="standard"/>
        <c:varyColors val="0"/>
        <c:ser>
          <c:idx val="2"/>
          <c:order val="1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'Pareto-W01'!$C$2:$C$8</c:f>
              <c:strCache>
                <c:ptCount val="3"/>
                <c:pt idx="0">
                  <c:v>Bad Peeling length</c:v>
                </c:pt>
                <c:pt idx="1">
                  <c:v>less tin</c:v>
                </c:pt>
                <c:pt idx="2">
                  <c:v>short leg</c:v>
                </c:pt>
              </c:strCache>
            </c:strRef>
          </c:cat>
          <c:val>
            <c:numRef>
              <c:f>'Pareto-W01'!$F$2:$F$8</c:f>
              <c:numCache>
                <c:formatCode>0.00%</c:formatCode>
                <c:ptCount val="7"/>
                <c:pt idx="0">
                  <c:v>0.76363636363636367</c:v>
                </c:pt>
                <c:pt idx="1">
                  <c:v>0.95454545454545459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B3-4984-919C-EB7E64BDF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  <c:extLst/>
      </c:lineChart>
      <c:catAx>
        <c:axId val="990063584"/>
        <c:scaling>
          <c:orientation val="minMax"/>
        </c:scaling>
        <c:delete val="0"/>
        <c:axPos val="b"/>
        <c:numFmt formatCode="g/&quot;通&quot;&quot;用&quot;&quot;格&quot;&quot;式&quot;" sourceLinked="0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006358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"/>
        </c:scaling>
        <c:delete val="0"/>
        <c:axPos val="r"/>
        <c:numFmt formatCode="0.00%" sourceLinked="0"/>
        <c:majorTickMark val="out"/>
        <c:minorTickMark val="none"/>
        <c:tickLblPos val="nextTo"/>
        <c:crossAx val="3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092522167563634E-2"/>
          <c:y val="7.1646645571368503E-2"/>
          <c:w val="0.89410901633636142"/>
          <c:h val="0.69212075730931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'Pareto-W01'!$D$34</c:f>
              <c:strCache>
                <c:ptCount val="1"/>
                <c:pt idx="0">
                  <c:v> Defect Qty</c:v>
                </c:pt>
              </c:strCache>
            </c:strRef>
          </c:tx>
          <c:spPr>
            <a:solidFill>
              <a:schemeClr val="accent1"/>
            </a:solidFill>
            <a:ln w="0">
              <a:solidFill>
                <a:schemeClr val="tx1"/>
              </a:solidFill>
            </a:ln>
            <a:effectLst/>
          </c:spPr>
          <c:invertIfNegative val="0"/>
          <c:cat>
            <c:strRef>
              <c:f>'Pareto-W01'!$B$35:$B$52</c:f>
              <c:strCache>
                <c:ptCount val="5"/>
                <c:pt idx="0">
                  <c:v>809C R</c:v>
                </c:pt>
                <c:pt idx="1">
                  <c:v>084 R</c:v>
                </c:pt>
                <c:pt idx="2">
                  <c:v>一芯270W</c:v>
                </c:pt>
                <c:pt idx="3">
                  <c:v>165H R</c:v>
                </c:pt>
                <c:pt idx="4">
                  <c:v>25285 L</c:v>
                </c:pt>
              </c:strCache>
            </c:strRef>
          </c:cat>
          <c:val>
            <c:numRef>
              <c:f>'Pareto-W01'!$D$35:$D$52</c:f>
              <c:numCache>
                <c:formatCode>General</c:formatCode>
                <c:ptCount val="18"/>
                <c:pt idx="0">
                  <c:v>65</c:v>
                </c:pt>
                <c:pt idx="1">
                  <c:v>54</c:v>
                </c:pt>
                <c:pt idx="2">
                  <c:v>30</c:v>
                </c:pt>
                <c:pt idx="3">
                  <c:v>12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D-437D-9F45-52DC1DF82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150568"/>
        <c:axId val="847149848"/>
      </c:barChart>
      <c:lineChart>
        <c:grouping val="standard"/>
        <c:varyColors val="0"/>
        <c:ser>
          <c:idx val="1"/>
          <c:order val="1"/>
          <c:tx>
            <c:strRef>
              <c:f>'Pareto-W01'!$E$34</c:f>
              <c:strCache>
                <c:ptCount val="1"/>
                <c:pt idx="0">
                  <c:v>Rate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rgbClr val="FF0000"/>
              </a:solidFill>
              <a:ln w="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'Pareto-W01'!$B$35:$B$52</c:f>
              <c:strCache>
                <c:ptCount val="5"/>
                <c:pt idx="0">
                  <c:v>809C R</c:v>
                </c:pt>
                <c:pt idx="1">
                  <c:v>084 R</c:v>
                </c:pt>
                <c:pt idx="2">
                  <c:v>一芯270W</c:v>
                </c:pt>
                <c:pt idx="3">
                  <c:v>165H R</c:v>
                </c:pt>
                <c:pt idx="4">
                  <c:v>25285 L</c:v>
                </c:pt>
              </c:strCache>
            </c:strRef>
          </c:cat>
          <c:val>
            <c:numRef>
              <c:f>'Pareto-W01'!$E$35:$E$52</c:f>
              <c:numCache>
                <c:formatCode>0.00%</c:formatCode>
                <c:ptCount val="18"/>
                <c:pt idx="0">
                  <c:v>3.0372412504088594E-3</c:v>
                </c:pt>
                <c:pt idx="1">
                  <c:v>6.540697674418605E-3</c:v>
                </c:pt>
                <c:pt idx="2">
                  <c:v>8.0642993467917531E-4</c:v>
                </c:pt>
                <c:pt idx="3">
                  <c:v>9.5495782269616422E-4</c:v>
                </c:pt>
                <c:pt idx="4">
                  <c:v>2.1308980213089802E-4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DD-437D-9F45-52DC1DF82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93088"/>
        <c:axId val="690596688"/>
      </c:lineChart>
      <c:catAx>
        <c:axId val="84715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49848"/>
        <c:crosses val="autoZero"/>
        <c:auto val="1"/>
        <c:lblAlgn val="ctr"/>
        <c:lblOffset val="100"/>
        <c:noMultiLvlLbl val="0"/>
      </c:catAx>
      <c:valAx>
        <c:axId val="84714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7150568"/>
        <c:crosses val="autoZero"/>
        <c:crossBetween val="between"/>
      </c:valAx>
      <c:valAx>
        <c:axId val="6905966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0593088"/>
        <c:crosses val="max"/>
        <c:crossBetween val="between"/>
      </c:valAx>
      <c:catAx>
        <c:axId val="69059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0596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590622118181179"/>
          <c:y val="2.3825898007414775E-2"/>
          <c:w val="0.17908523099754342"/>
          <c:h val="8.00147847806364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PPM follow-up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9773112738697301E-2"/>
          <c:y val="0.26992523011648101"/>
          <c:w val="0.920356187624921"/>
          <c:h val="0.43218621262822599"/>
        </c:manualLayout>
      </c:layout>
      <c:lineChart>
        <c:grouping val="standard"/>
        <c:varyColors val="0"/>
        <c:ser>
          <c:idx val="0"/>
          <c:order val="0"/>
          <c:tx>
            <c:v>Series1</c:v>
          </c:tx>
          <c:dLbls>
            <c:delete val="1"/>
          </c:dLbls>
          <c:cat>
            <c:strLit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53</c:v>
              </c:pt>
              <c:pt idx="24">
                <c:v>(blank)</c:v>
              </c:pt>
            </c:strLit>
          </c:cat>
          <c:val>
            <c:numLit>
              <c:formatCode>General</c:formatCode>
              <c:ptCount val="25"/>
              <c:pt idx="0">
                <c:v>1600.6871242289401</c:v>
              </c:pt>
              <c:pt idx="1">
                <c:v>2321.2214269555302</c:v>
              </c:pt>
              <c:pt idx="2">
                <c:v>11729.520931974899</c:v>
              </c:pt>
              <c:pt idx="3">
                <c:v>2926.1791632865902</c:v>
              </c:pt>
              <c:pt idx="4">
                <c:v>2392.0967608317501</c:v>
              </c:pt>
              <c:pt idx="5">
                <c:v>1604.2950632187601</c:v>
              </c:pt>
              <c:pt idx="6">
                <c:v>1777.33892865959</c:v>
              </c:pt>
              <c:pt idx="7">
                <c:v>83732.840549102402</c:v>
              </c:pt>
              <c:pt idx="8">
                <c:v>789.83609213404304</c:v>
              </c:pt>
              <c:pt idx="9">
                <c:v>27712.9938124703</c:v>
              </c:pt>
              <c:pt idx="10">
                <c:v>4776.7680077256</c:v>
              </c:pt>
              <c:pt idx="11">
                <c:v>6760.3838153391898</c:v>
              </c:pt>
              <c:pt idx="12">
                <c:v>8081.2452430343101</c:v>
              </c:pt>
              <c:pt idx="13">
                <c:v>17667.591941767201</c:v>
              </c:pt>
              <c:pt idx="14">
                <c:v>11686.5733113674</c:v>
              </c:pt>
              <c:pt idx="15">
                <c:v>29231.7763925654</c:v>
              </c:pt>
              <c:pt idx="16">
                <c:v>1061.57112526539</c:v>
              </c:pt>
              <c:pt idx="17">
                <c:v>1690.3214525107101</c:v>
              </c:pt>
              <c:pt idx="18">
                <c:v>27860.766023298798</c:v>
              </c:pt>
              <c:pt idx="19">
                <c:v>3474.2795583086499</c:v>
              </c:pt>
              <c:pt idx="20">
                <c:v>14332.5903912828</c:v>
              </c:pt>
              <c:pt idx="21">
                <c:v>24114.620606951499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8F3-4453-A2C5-0EA2CC3011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397056"/>
        <c:axId val="148398848"/>
      </c:lineChart>
      <c:catAx>
        <c:axId val="14839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398848"/>
        <c:crosses val="autoZero"/>
        <c:auto val="1"/>
        <c:lblAlgn val="ctr"/>
        <c:lblOffset val="100"/>
        <c:noMultiLvlLbl val="0"/>
      </c:catAx>
      <c:valAx>
        <c:axId val="14839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39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Workers.hours per 1000pcs follow-up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Series1</c:v>
          </c:tx>
          <c:dLbls>
            <c:delete val="1"/>
          </c:dLbls>
          <c:cat>
            <c:strLit>
              <c:ptCount val="159"/>
              <c:pt idx="0">
                <c:v>(blank)</c:v>
              </c:pt>
              <c:pt idx="1">
                <c:v>2017/1/2</c:v>
              </c:pt>
              <c:pt idx="2">
                <c:v>2017/1/3</c:v>
              </c:pt>
              <c:pt idx="3">
                <c:v>2017/1/4</c:v>
              </c:pt>
              <c:pt idx="4">
                <c:v>2017/1/5</c:v>
              </c:pt>
              <c:pt idx="5">
                <c:v>2017/1/7</c:v>
              </c:pt>
              <c:pt idx="6">
                <c:v>2017/1/9</c:v>
              </c:pt>
              <c:pt idx="7">
                <c:v>2017/1/10</c:v>
              </c:pt>
              <c:pt idx="8">
                <c:v>2017/1/11</c:v>
              </c:pt>
              <c:pt idx="9">
                <c:v>2017/1/12</c:v>
              </c:pt>
              <c:pt idx="10">
                <c:v>2017/1/13</c:v>
              </c:pt>
              <c:pt idx="11">
                <c:v>2017/1/14</c:v>
              </c:pt>
              <c:pt idx="12">
                <c:v>2017/1/16</c:v>
              </c:pt>
              <c:pt idx="13">
                <c:v>2017/1/17</c:v>
              </c:pt>
              <c:pt idx="14">
                <c:v>2016/12/27</c:v>
              </c:pt>
              <c:pt idx="15">
                <c:v>2016/12/28</c:v>
              </c:pt>
              <c:pt idx="16">
                <c:v>2016/12/29</c:v>
              </c:pt>
              <c:pt idx="17">
                <c:v>2016/12/30</c:v>
              </c:pt>
              <c:pt idx="18">
                <c:v>2016/12/31</c:v>
              </c:pt>
              <c:pt idx="19">
                <c:v>2017/1/1</c:v>
              </c:pt>
              <c:pt idx="20">
                <c:v>2017/1/6</c:v>
              </c:pt>
              <c:pt idx="21">
                <c:v>2017/1/8</c:v>
              </c:pt>
              <c:pt idx="22">
                <c:v>2017/1/15</c:v>
              </c:pt>
              <c:pt idx="23">
                <c:v>2017/1/18</c:v>
              </c:pt>
              <c:pt idx="24">
                <c:v>2017/1/19</c:v>
              </c:pt>
              <c:pt idx="25">
                <c:v>2017/1/20</c:v>
              </c:pt>
              <c:pt idx="26">
                <c:v>2017/1/21</c:v>
              </c:pt>
              <c:pt idx="27">
                <c:v>2017/1/22</c:v>
              </c:pt>
              <c:pt idx="28">
                <c:v>2017/1/23</c:v>
              </c:pt>
              <c:pt idx="29">
                <c:v>2017/1/24</c:v>
              </c:pt>
              <c:pt idx="30">
                <c:v>2017/1/25</c:v>
              </c:pt>
              <c:pt idx="31">
                <c:v>2017/1/26</c:v>
              </c:pt>
              <c:pt idx="32">
                <c:v>2017/1/27</c:v>
              </c:pt>
              <c:pt idx="33">
                <c:v>2017/1/28</c:v>
              </c:pt>
              <c:pt idx="34">
                <c:v>2017/1/29</c:v>
              </c:pt>
              <c:pt idx="35">
                <c:v>2017/1/30</c:v>
              </c:pt>
              <c:pt idx="36">
                <c:v>2017/1/31</c:v>
              </c:pt>
              <c:pt idx="37">
                <c:v>2017/2/1</c:v>
              </c:pt>
              <c:pt idx="38">
                <c:v>2017/2/2</c:v>
              </c:pt>
              <c:pt idx="39">
                <c:v>2017/2/3</c:v>
              </c:pt>
              <c:pt idx="40">
                <c:v>2017/2/4</c:v>
              </c:pt>
              <c:pt idx="41">
                <c:v>2017/2/5</c:v>
              </c:pt>
              <c:pt idx="42">
                <c:v>2017/2/6</c:v>
              </c:pt>
              <c:pt idx="43">
                <c:v>2017/2/7</c:v>
              </c:pt>
              <c:pt idx="44">
                <c:v>2017/2/8</c:v>
              </c:pt>
              <c:pt idx="45">
                <c:v>2017/2/9</c:v>
              </c:pt>
              <c:pt idx="46">
                <c:v>2017/2/10</c:v>
              </c:pt>
              <c:pt idx="47">
                <c:v>2017/2/11</c:v>
              </c:pt>
              <c:pt idx="48">
                <c:v>2017/2/12</c:v>
              </c:pt>
              <c:pt idx="49">
                <c:v>2017/2/13</c:v>
              </c:pt>
              <c:pt idx="50">
                <c:v>2017/2/14</c:v>
              </c:pt>
              <c:pt idx="51">
                <c:v>2017/2/15</c:v>
              </c:pt>
              <c:pt idx="52">
                <c:v>2017/2/16</c:v>
              </c:pt>
              <c:pt idx="53">
                <c:v>2017/2/17</c:v>
              </c:pt>
              <c:pt idx="54">
                <c:v>2017/2/18</c:v>
              </c:pt>
              <c:pt idx="55">
                <c:v>2017/2/19</c:v>
              </c:pt>
              <c:pt idx="56">
                <c:v>2017/2/20</c:v>
              </c:pt>
              <c:pt idx="57">
                <c:v>2017/2/21</c:v>
              </c:pt>
              <c:pt idx="58">
                <c:v>2017/2/22</c:v>
              </c:pt>
              <c:pt idx="59">
                <c:v>2017/2/23</c:v>
              </c:pt>
              <c:pt idx="60">
                <c:v>2017/2/24</c:v>
              </c:pt>
              <c:pt idx="61">
                <c:v>2017/2/25</c:v>
              </c:pt>
              <c:pt idx="62">
                <c:v>2017/2/26</c:v>
              </c:pt>
              <c:pt idx="63">
                <c:v>2017/2/27</c:v>
              </c:pt>
              <c:pt idx="64">
                <c:v>2017/2/28</c:v>
              </c:pt>
              <c:pt idx="65">
                <c:v>2017/3/1</c:v>
              </c:pt>
              <c:pt idx="66">
                <c:v>2017/3/2</c:v>
              </c:pt>
              <c:pt idx="67">
                <c:v>2017/3/3</c:v>
              </c:pt>
              <c:pt idx="68">
                <c:v>2017/3/4</c:v>
              </c:pt>
              <c:pt idx="69">
                <c:v>2017/3/5</c:v>
              </c:pt>
              <c:pt idx="70">
                <c:v>2017/3/6</c:v>
              </c:pt>
              <c:pt idx="71">
                <c:v>2017/3/7</c:v>
              </c:pt>
              <c:pt idx="72">
                <c:v>2017/3/8</c:v>
              </c:pt>
              <c:pt idx="73">
                <c:v>2017/3/9</c:v>
              </c:pt>
              <c:pt idx="74">
                <c:v>2017/3/10</c:v>
              </c:pt>
              <c:pt idx="75">
                <c:v>2017/3/11</c:v>
              </c:pt>
              <c:pt idx="76">
                <c:v>2017/3/12</c:v>
              </c:pt>
              <c:pt idx="77">
                <c:v>2017/3/13</c:v>
              </c:pt>
              <c:pt idx="78">
                <c:v>2017/3/14</c:v>
              </c:pt>
              <c:pt idx="79">
                <c:v>2017/3/15</c:v>
              </c:pt>
              <c:pt idx="80">
                <c:v>2017/3/16</c:v>
              </c:pt>
              <c:pt idx="81">
                <c:v>2017/3/17</c:v>
              </c:pt>
              <c:pt idx="82">
                <c:v>2017/3/18</c:v>
              </c:pt>
              <c:pt idx="83">
                <c:v>2017/3/19</c:v>
              </c:pt>
              <c:pt idx="84">
                <c:v>2017/3/20</c:v>
              </c:pt>
              <c:pt idx="85">
                <c:v>2017/3/21</c:v>
              </c:pt>
              <c:pt idx="86">
                <c:v>2017/3/22</c:v>
              </c:pt>
              <c:pt idx="87">
                <c:v>2017/3/23</c:v>
              </c:pt>
              <c:pt idx="88">
                <c:v>2017/3/24</c:v>
              </c:pt>
              <c:pt idx="89">
                <c:v>2017/3/25</c:v>
              </c:pt>
              <c:pt idx="90">
                <c:v>2017/3/26</c:v>
              </c:pt>
              <c:pt idx="91">
                <c:v>2017/3/27</c:v>
              </c:pt>
              <c:pt idx="92">
                <c:v>2017/3/28</c:v>
              </c:pt>
              <c:pt idx="93">
                <c:v>2017/3/29</c:v>
              </c:pt>
              <c:pt idx="94">
                <c:v>2017/3/30</c:v>
              </c:pt>
              <c:pt idx="95">
                <c:v>2017/3/31</c:v>
              </c:pt>
              <c:pt idx="96">
                <c:v>2017/4/1</c:v>
              </c:pt>
              <c:pt idx="97">
                <c:v>2017/4/2</c:v>
              </c:pt>
              <c:pt idx="98">
                <c:v>2017/4/3</c:v>
              </c:pt>
              <c:pt idx="99">
                <c:v>2017/4/4</c:v>
              </c:pt>
              <c:pt idx="100">
                <c:v>2017/4/5</c:v>
              </c:pt>
              <c:pt idx="101">
                <c:v>2017/4/6</c:v>
              </c:pt>
              <c:pt idx="102">
                <c:v>2017/4/7</c:v>
              </c:pt>
              <c:pt idx="103">
                <c:v>2017/4/8</c:v>
              </c:pt>
              <c:pt idx="104">
                <c:v>2017/4/9</c:v>
              </c:pt>
              <c:pt idx="105">
                <c:v>2017/4/10</c:v>
              </c:pt>
              <c:pt idx="106">
                <c:v>2017/4/11</c:v>
              </c:pt>
              <c:pt idx="107">
                <c:v>2017/4/12</c:v>
              </c:pt>
              <c:pt idx="108">
                <c:v>2017/4/13</c:v>
              </c:pt>
              <c:pt idx="109">
                <c:v>2017/4/14</c:v>
              </c:pt>
              <c:pt idx="110">
                <c:v>2017/4/15</c:v>
              </c:pt>
              <c:pt idx="111">
                <c:v>2017/4/16</c:v>
              </c:pt>
              <c:pt idx="112">
                <c:v>2017/4/17</c:v>
              </c:pt>
              <c:pt idx="113">
                <c:v>2017/4/18</c:v>
              </c:pt>
              <c:pt idx="114">
                <c:v>2017/4/19</c:v>
              </c:pt>
              <c:pt idx="115">
                <c:v>2017/4/20</c:v>
              </c:pt>
              <c:pt idx="116">
                <c:v>2017/4/21</c:v>
              </c:pt>
              <c:pt idx="117">
                <c:v>2017/4/22</c:v>
              </c:pt>
              <c:pt idx="118">
                <c:v>2017/4/23</c:v>
              </c:pt>
              <c:pt idx="119">
                <c:v>2017/4/24</c:v>
              </c:pt>
              <c:pt idx="120">
                <c:v>2017/4/25</c:v>
              </c:pt>
              <c:pt idx="121">
                <c:v>2017/4/26</c:v>
              </c:pt>
              <c:pt idx="122">
                <c:v>2017/4/27</c:v>
              </c:pt>
              <c:pt idx="123">
                <c:v>2017/4/28</c:v>
              </c:pt>
              <c:pt idx="124">
                <c:v>2017/4/29</c:v>
              </c:pt>
              <c:pt idx="125">
                <c:v>2017/4/30</c:v>
              </c:pt>
              <c:pt idx="126">
                <c:v>2017/5/1</c:v>
              </c:pt>
              <c:pt idx="127">
                <c:v>2017/5/2</c:v>
              </c:pt>
              <c:pt idx="128">
                <c:v>2017/5/3</c:v>
              </c:pt>
              <c:pt idx="129">
                <c:v>2017/5/4</c:v>
              </c:pt>
              <c:pt idx="130">
                <c:v>2017/5/5</c:v>
              </c:pt>
              <c:pt idx="131">
                <c:v>2017/5/6</c:v>
              </c:pt>
              <c:pt idx="132">
                <c:v>2017/5/7</c:v>
              </c:pt>
              <c:pt idx="133">
                <c:v>2017/5/8</c:v>
              </c:pt>
              <c:pt idx="134">
                <c:v>2017/5/9</c:v>
              </c:pt>
              <c:pt idx="135">
                <c:v>2017/5/10</c:v>
              </c:pt>
              <c:pt idx="136">
                <c:v>2017/5/11</c:v>
              </c:pt>
              <c:pt idx="137">
                <c:v>2017/5/12</c:v>
              </c:pt>
              <c:pt idx="138">
                <c:v>2017/5/13</c:v>
              </c:pt>
              <c:pt idx="139">
                <c:v>2017/5/14</c:v>
              </c:pt>
              <c:pt idx="140">
                <c:v>2017/5/15</c:v>
              </c:pt>
              <c:pt idx="141">
                <c:v>2017/5/16</c:v>
              </c:pt>
              <c:pt idx="142">
                <c:v>2017/5/17</c:v>
              </c:pt>
              <c:pt idx="143">
                <c:v>2017/5/18</c:v>
              </c:pt>
              <c:pt idx="144">
                <c:v>2017/5/19</c:v>
              </c:pt>
              <c:pt idx="145">
                <c:v>2017/5/20</c:v>
              </c:pt>
              <c:pt idx="146">
                <c:v>2017/5/21</c:v>
              </c:pt>
              <c:pt idx="147">
                <c:v>2017/5/22</c:v>
              </c:pt>
              <c:pt idx="148">
                <c:v>2017/5/23</c:v>
              </c:pt>
              <c:pt idx="149">
                <c:v>2017/5/24</c:v>
              </c:pt>
              <c:pt idx="150">
                <c:v>2017/5/25</c:v>
              </c:pt>
              <c:pt idx="151">
                <c:v>2017/5/26</c:v>
              </c:pt>
              <c:pt idx="152">
                <c:v>2017/5/27</c:v>
              </c:pt>
              <c:pt idx="153">
                <c:v>2017/5/28</c:v>
              </c:pt>
              <c:pt idx="154">
                <c:v>2017/5/29</c:v>
              </c:pt>
              <c:pt idx="155">
                <c:v>2017/5/30</c:v>
              </c:pt>
              <c:pt idx="156">
                <c:v>2017/5/31</c:v>
              </c:pt>
              <c:pt idx="157">
                <c:v>2017/6/1</c:v>
              </c:pt>
              <c:pt idx="158">
                <c:v>2017/6/2</c:v>
              </c:pt>
            </c:strLit>
          </c:cat>
          <c:val>
            <c:numLit>
              <c:formatCode>General</c:formatCode>
              <c:ptCount val="159"/>
              <c:pt idx="0">
                <c:v>0</c:v>
              </c:pt>
              <c:pt idx="1">
                <c:v>1656.1004010868201</c:v>
              </c:pt>
              <c:pt idx="2">
                <c:v>708.61678004535099</c:v>
              </c:pt>
              <c:pt idx="3">
                <c:v>210.084033613445</c:v>
              </c:pt>
              <c:pt idx="4">
                <c:v>11057.054400707701</c:v>
              </c:pt>
              <c:pt idx="5">
                <c:v>3353.9731682146498</c:v>
              </c:pt>
              <c:pt idx="6">
                <c:v>81.632653061224502</c:v>
              </c:pt>
              <c:pt idx="7">
                <c:v>303.030303030303</c:v>
              </c:pt>
              <c:pt idx="8">
                <c:v>820.89552238806004</c:v>
              </c:pt>
              <c:pt idx="9">
                <c:v>3223.20138278881</c:v>
              </c:pt>
              <c:pt idx="10">
                <c:v>836.83545034339102</c:v>
              </c:pt>
              <c:pt idx="11">
                <c:v>5479.8940195340401</c:v>
              </c:pt>
              <c:pt idx="12">
                <c:v>13820.824330130599</c:v>
              </c:pt>
              <c:pt idx="13">
                <c:v>8355.8849664754798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385.14866738561102</c:v>
              </c:pt>
              <c:pt idx="21">
                <c:v>75.757575757575793</c:v>
              </c:pt>
              <c:pt idx="22">
                <c:v>151.51515151515201</c:v>
              </c:pt>
              <c:pt idx="23">
                <c:v>1889.76377952756</c:v>
              </c:pt>
              <c:pt idx="24">
                <c:v>0</c:v>
              </c:pt>
              <c:pt idx="25">
                <c:v>1952.16031234565</c:v>
              </c:pt>
              <c:pt idx="26">
                <c:v>1700.68027210884</c:v>
              </c:pt>
              <c:pt idx="27">
                <c:v>981.70109165161398</c:v>
              </c:pt>
              <c:pt idx="28">
                <c:v>1680.67226890756</c:v>
              </c:pt>
              <c:pt idx="29">
                <c:v>3766.4783427495299</c:v>
              </c:pt>
              <c:pt idx="30">
                <c:v>7177.8711484593796</c:v>
              </c:pt>
              <c:pt idx="31">
                <c:v>643.93939393939399</c:v>
              </c:pt>
              <c:pt idx="32">
                <c:v>198.41269841269801</c:v>
              </c:pt>
              <c:pt idx="33">
                <c:v>8712.1212121212102</c:v>
              </c:pt>
              <c:pt idx="34">
                <c:v>833.33333333333303</c:v>
              </c:pt>
              <c:pt idx="35">
                <c:v>0</c:v>
              </c:pt>
              <c:pt idx="36">
                <c:v>4940.5646359583998</c:v>
              </c:pt>
              <c:pt idx="37">
                <c:v>0</c:v>
              </c:pt>
              <c:pt idx="38">
                <c:v>0</c:v>
              </c:pt>
              <c:pt idx="39">
                <c:v>6180.87182823682</c:v>
              </c:pt>
              <c:pt idx="40">
                <c:v>4318.1818181818198</c:v>
              </c:pt>
              <c:pt idx="41">
                <c:v>0</c:v>
              </c:pt>
              <c:pt idx="42">
                <c:v>0</c:v>
              </c:pt>
              <c:pt idx="43">
                <c:v>2130.6818181818198</c:v>
              </c:pt>
              <c:pt idx="44">
                <c:v>314.35756744398702</c:v>
              </c:pt>
              <c:pt idx="45">
                <c:v>1534.47588680749</c:v>
              </c:pt>
              <c:pt idx="46">
                <c:v>735.29411764705901</c:v>
              </c:pt>
              <c:pt idx="47">
                <c:v>1818.7830687830699</c:v>
              </c:pt>
              <c:pt idx="48">
                <c:v>5100.94501718213</c:v>
              </c:pt>
              <c:pt idx="49">
                <c:v>96.153846153846203</c:v>
              </c:pt>
              <c:pt idx="50">
                <c:v>64.935064935064901</c:v>
              </c:pt>
              <c:pt idx="51">
                <c:v>3409.0909090909099</c:v>
              </c:pt>
              <c:pt idx="52">
                <c:v>200</c:v>
              </c:pt>
              <c:pt idx="53">
                <c:v>0</c:v>
              </c:pt>
              <c:pt idx="54">
                <c:v>3558.4494245911601</c:v>
              </c:pt>
              <c:pt idx="55">
                <c:v>0</c:v>
              </c:pt>
              <c:pt idx="56">
                <c:v>5066.6666666666697</c:v>
              </c:pt>
              <c:pt idx="57">
                <c:v>5113.6363636363603</c:v>
              </c:pt>
              <c:pt idx="58">
                <c:v>625</c:v>
              </c:pt>
              <c:pt idx="59">
                <c:v>170355.10785510801</c:v>
              </c:pt>
              <c:pt idx="60">
                <c:v>1296.2962962962999</c:v>
              </c:pt>
              <c:pt idx="61">
                <c:v>48568.932523504503</c:v>
              </c:pt>
              <c:pt idx="62">
                <c:v>0</c:v>
              </c:pt>
              <c:pt idx="63">
                <c:v>1035.76101177497</c:v>
              </c:pt>
              <c:pt idx="64">
                <c:v>1225.49019607843</c:v>
              </c:pt>
              <c:pt idx="65">
                <c:v>0</c:v>
              </c:pt>
              <c:pt idx="66">
                <c:v>198.41269841269801</c:v>
              </c:pt>
              <c:pt idx="67">
                <c:v>2575.7575757575801</c:v>
              </c:pt>
              <c:pt idx="68">
                <c:v>277.777777777778</c:v>
              </c:pt>
              <c:pt idx="69">
                <c:v>0</c:v>
              </c:pt>
              <c:pt idx="70">
                <c:v>79734.848484848495</c:v>
              </c:pt>
              <c:pt idx="71">
                <c:v>0</c:v>
              </c:pt>
              <c:pt idx="72">
                <c:v>0</c:v>
              </c:pt>
              <c:pt idx="73">
                <c:v>3009.25925925926</c:v>
              </c:pt>
              <c:pt idx="74">
                <c:v>11250</c:v>
              </c:pt>
              <c:pt idx="75">
                <c:v>0</c:v>
              </c:pt>
              <c:pt idx="76">
                <c:v>3440.3067387993101</c:v>
              </c:pt>
              <c:pt idx="77">
                <c:v>5822.1099887766604</c:v>
              </c:pt>
              <c:pt idx="78">
                <c:v>1758.8430721125701</c:v>
              </c:pt>
              <c:pt idx="79">
                <c:v>1620.37037037037</c:v>
              </c:pt>
              <c:pt idx="80">
                <c:v>38927.335640138401</c:v>
              </c:pt>
              <c:pt idx="81">
                <c:v>208.333333333333</c:v>
              </c:pt>
              <c:pt idx="82">
                <c:v>1904.7619047619</c:v>
              </c:pt>
              <c:pt idx="83">
                <c:v>5833.3333333333303</c:v>
              </c:pt>
              <c:pt idx="84">
                <c:v>1770.8333333333301</c:v>
              </c:pt>
              <c:pt idx="85">
                <c:v>3823.5294117647099</c:v>
              </c:pt>
              <c:pt idx="86">
                <c:v>1705.51449687322</c:v>
              </c:pt>
              <c:pt idx="87">
                <c:v>888.88888888888903</c:v>
              </c:pt>
              <c:pt idx="88">
                <c:v>3935.1851851851802</c:v>
              </c:pt>
              <c:pt idx="89">
                <c:v>37812.5</c:v>
              </c:pt>
              <c:pt idx="90">
                <c:v>104.166666666667</c:v>
              </c:pt>
              <c:pt idx="91">
                <c:v>0</c:v>
              </c:pt>
              <c:pt idx="92">
                <c:v>0</c:v>
              </c:pt>
              <c:pt idx="93">
                <c:v>259.74025974026</c:v>
              </c:pt>
              <c:pt idx="94">
                <c:v>0</c:v>
              </c:pt>
              <c:pt idx="95">
                <c:v>3530.6771417882501</c:v>
              </c:pt>
              <c:pt idx="96">
                <c:v>16032.2359396433</c:v>
              </c:pt>
              <c:pt idx="97">
                <c:v>21219.295649600499</c:v>
              </c:pt>
              <c:pt idx="98">
                <c:v>44308.632543926702</c:v>
              </c:pt>
              <c:pt idx="99">
                <c:v>20905.5459272097</c:v>
              </c:pt>
              <c:pt idx="100">
                <c:v>20288.6710239651</c:v>
              </c:pt>
              <c:pt idx="101">
                <c:v>12301.5873015873</c:v>
              </c:pt>
              <c:pt idx="102">
                <c:v>12804.232804232801</c:v>
              </c:pt>
              <c:pt idx="103">
                <c:v>17840.909090909099</c:v>
              </c:pt>
              <c:pt idx="104">
                <c:v>7757.3529411764703</c:v>
              </c:pt>
              <c:pt idx="105">
                <c:v>28385.9124286103</c:v>
              </c:pt>
              <c:pt idx="106">
                <c:v>0</c:v>
              </c:pt>
              <c:pt idx="107">
                <c:v>252.52525252525299</c:v>
              </c:pt>
              <c:pt idx="108">
                <c:v>3697.9166666666702</c:v>
              </c:pt>
              <c:pt idx="109">
                <c:v>375</c:v>
              </c:pt>
              <c:pt idx="110">
                <c:v>8207.0707070707103</c:v>
              </c:pt>
              <c:pt idx="111">
                <c:v>2611.9402985074598</c:v>
              </c:pt>
              <c:pt idx="112">
                <c:v>0</c:v>
              </c:pt>
              <c:pt idx="113">
                <c:v>1039.3676538520799</c:v>
              </c:pt>
              <c:pt idx="114">
                <c:v>369.38534278959798</c:v>
              </c:pt>
              <c:pt idx="115">
                <c:v>511111.11111111101</c:v>
              </c:pt>
              <c:pt idx="116">
                <c:v>525.21008403361304</c:v>
              </c:pt>
              <c:pt idx="117">
                <c:v>0</c:v>
              </c:pt>
              <c:pt idx="118">
                <c:v>1225.49019607843</c:v>
              </c:pt>
              <c:pt idx="119">
                <c:v>0</c:v>
              </c:pt>
              <c:pt idx="120">
                <c:v>456.34920634920599</c:v>
              </c:pt>
              <c:pt idx="121">
                <c:v>0</c:v>
              </c:pt>
              <c:pt idx="122">
                <c:v>4032.2580645161302</c:v>
              </c:pt>
              <c:pt idx="123">
                <c:v>220.58823529411799</c:v>
              </c:pt>
              <c:pt idx="124">
                <c:v>747.48572981788504</c:v>
              </c:pt>
              <c:pt idx="125">
                <c:v>0</c:v>
              </c:pt>
              <c:pt idx="126">
                <c:v>726.14107883817405</c:v>
              </c:pt>
              <c:pt idx="127">
                <c:v>4375</c:v>
              </c:pt>
              <c:pt idx="128">
                <c:v>0</c:v>
              </c:pt>
              <c:pt idx="129">
                <c:v>2866.9724770642201</c:v>
              </c:pt>
              <c:pt idx="130">
                <c:v>1373.62637362637</c:v>
              </c:pt>
              <c:pt idx="131">
                <c:v>0</c:v>
              </c:pt>
              <c:pt idx="132">
                <c:v>909.09090909090901</c:v>
              </c:pt>
              <c:pt idx="133">
                <c:v>63237.205117952799</c:v>
              </c:pt>
              <c:pt idx="134">
                <c:v>1313.76279786174</c:v>
              </c:pt>
              <c:pt idx="135">
                <c:v>0</c:v>
              </c:pt>
              <c:pt idx="136">
                <c:v>646.41241111829299</c:v>
              </c:pt>
              <c:pt idx="137">
                <c:v>1192.3688394276601</c:v>
              </c:pt>
              <c:pt idx="138">
                <c:v>2267.5736961451198</c:v>
              </c:pt>
              <c:pt idx="139">
                <c:v>1633.9869281045801</c:v>
              </c:pt>
              <c:pt idx="140">
                <c:v>159.81735159817401</c:v>
              </c:pt>
              <c:pt idx="141">
                <c:v>16325.7575757576</c:v>
              </c:pt>
              <c:pt idx="142">
                <c:v>111.940298507463</c:v>
              </c:pt>
              <c:pt idx="143">
                <c:v>1255.7697529188199</c:v>
              </c:pt>
              <c:pt idx="144">
                <c:v>0</c:v>
              </c:pt>
              <c:pt idx="145">
                <c:v>2314.8148148148098</c:v>
              </c:pt>
              <c:pt idx="146">
                <c:v>1164.5962732919299</c:v>
              </c:pt>
              <c:pt idx="147">
                <c:v>2045.45454545455</c:v>
              </c:pt>
              <c:pt idx="148">
                <c:v>2878.7878787878799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55383.282411418702</c:v>
              </c:pt>
              <c:pt idx="154">
                <c:v>643.00411522633703</c:v>
              </c:pt>
              <c:pt idx="155">
                <c:v>2250.90036014406</c:v>
              </c:pt>
              <c:pt idx="156">
                <c:v>1446.75925925926</c:v>
              </c:pt>
              <c:pt idx="157">
                <c:v>2656.65078783437</c:v>
              </c:pt>
              <c:pt idx="158">
                <c:v>180.50541516245499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16C-4314-9B8B-126831640E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428288"/>
        <c:axId val="148429824"/>
      </c:lineChart>
      <c:catAx>
        <c:axId val="1484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429824"/>
        <c:crosses val="autoZero"/>
        <c:auto val="1"/>
        <c:lblAlgn val="ctr"/>
        <c:lblOffset val="100"/>
        <c:noMultiLvlLbl val="0"/>
      </c:catAx>
      <c:valAx>
        <c:axId val="14842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4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[Winding station Statistical list Sencond floor绕线机巡检不良统计.2025-二楼.xlsm]Global table!PivotTable2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</a:t>
            </a:r>
            <a:r>
              <a:rPr lang="en-US" altLang="zh-CN"/>
              <a:t>hoke </a:t>
            </a:r>
            <a:r>
              <a:rPr lang="fr-FR"/>
              <a:t>Quantity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</c:pivotFmt>
      <c:pivotFmt>
        <c:idx val="1"/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'Global table'!$C$9</c:f>
              <c:strCache>
                <c:ptCount val="1"/>
                <c:pt idx="0">
                  <c:v>Sum of Qty产量</c:v>
                </c:pt>
              </c:strCache>
            </c:strRef>
          </c:tx>
          <c:cat>
            <c:strRef>
              <c:f>'Global table'!$B$10:$B$19</c:f>
              <c:strCache>
                <c:ptCount val="9"/>
                <c:pt idx="0">
                  <c:v>新机器</c:v>
                </c:pt>
                <c:pt idx="1">
                  <c:v>1607</c:v>
                </c:pt>
                <c:pt idx="2">
                  <c:v>1604</c:v>
                </c:pt>
                <c:pt idx="3">
                  <c:v>1621</c:v>
                </c:pt>
                <c:pt idx="4">
                  <c:v>1612</c:v>
                </c:pt>
                <c:pt idx="5">
                  <c:v>1620</c:v>
                </c:pt>
                <c:pt idx="6">
                  <c:v>1623</c:v>
                </c:pt>
                <c:pt idx="7">
                  <c:v>1622</c:v>
                </c:pt>
                <c:pt idx="8">
                  <c:v>(空白)</c:v>
                </c:pt>
              </c:strCache>
            </c:strRef>
          </c:cat>
          <c:val>
            <c:numRef>
              <c:f>'Global table'!$C$10:$C$19</c:f>
              <c:numCache>
                <c:formatCode>General</c:formatCode>
                <c:ptCount val="9"/>
                <c:pt idx="0">
                  <c:v>221956</c:v>
                </c:pt>
                <c:pt idx="1">
                  <c:v>862178</c:v>
                </c:pt>
                <c:pt idx="2">
                  <c:v>1076004</c:v>
                </c:pt>
                <c:pt idx="3">
                  <c:v>1272961</c:v>
                </c:pt>
                <c:pt idx="4">
                  <c:v>1016670</c:v>
                </c:pt>
                <c:pt idx="5">
                  <c:v>1227940</c:v>
                </c:pt>
                <c:pt idx="6">
                  <c:v>2058718</c:v>
                </c:pt>
                <c:pt idx="7">
                  <c:v>2081163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7-4E09-9024-5CBB640D6F5C}"/>
            </c:ext>
          </c:extLst>
        </c:ser>
        <c:ser>
          <c:idx val="1"/>
          <c:order val="1"/>
          <c:tx>
            <c:strRef>
              <c:f>'Global table'!$D$9</c:f>
              <c:strCache>
                <c:ptCount val="1"/>
                <c:pt idx="0">
                  <c:v>Sum of Total PPM</c:v>
                </c:pt>
              </c:strCache>
            </c:strRef>
          </c:tx>
          <c:cat>
            <c:strRef>
              <c:f>'Global table'!$B$10:$B$19</c:f>
              <c:strCache>
                <c:ptCount val="9"/>
                <c:pt idx="0">
                  <c:v>新机器</c:v>
                </c:pt>
                <c:pt idx="1">
                  <c:v>1607</c:v>
                </c:pt>
                <c:pt idx="2">
                  <c:v>1604</c:v>
                </c:pt>
                <c:pt idx="3">
                  <c:v>1621</c:v>
                </c:pt>
                <c:pt idx="4">
                  <c:v>1612</c:v>
                </c:pt>
                <c:pt idx="5">
                  <c:v>1620</c:v>
                </c:pt>
                <c:pt idx="6">
                  <c:v>1623</c:v>
                </c:pt>
                <c:pt idx="7">
                  <c:v>1622</c:v>
                </c:pt>
                <c:pt idx="8">
                  <c:v>(空白)</c:v>
                </c:pt>
              </c:strCache>
            </c:strRef>
          </c:cat>
          <c:val>
            <c:numRef>
              <c:f>'Global table'!$D$10:$D$19</c:f>
              <c:numCache>
                <c:formatCode>General</c:formatCode>
                <c:ptCount val="9"/>
                <c:pt idx="0">
                  <c:v>14615.509380237525</c:v>
                </c:pt>
                <c:pt idx="1">
                  <c:v>4104.7208349088014</c:v>
                </c:pt>
                <c:pt idx="2">
                  <c:v>1036.2415009609631</c:v>
                </c:pt>
                <c:pt idx="3">
                  <c:v>884.5518440863467</c:v>
                </c:pt>
                <c:pt idx="4">
                  <c:v>554.75227950072292</c:v>
                </c:pt>
                <c:pt idx="5">
                  <c:v>520.38373210417456</c:v>
                </c:pt>
                <c:pt idx="6">
                  <c:v>462.4237025177805</c:v>
                </c:pt>
                <c:pt idx="7">
                  <c:v>106.19062514565172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77-4E09-9024-5CBB640D6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846272"/>
        <c:axId val="149852160"/>
      </c:lineChart>
      <c:catAx>
        <c:axId val="14984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852160"/>
        <c:crosses val="autoZero"/>
        <c:auto val="1"/>
        <c:lblAlgn val="ctr"/>
        <c:lblOffset val="100"/>
        <c:noMultiLvlLbl val="0"/>
      </c:catAx>
      <c:valAx>
        <c:axId val="14985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overlay val="0"/>
          <c:txPr>
            <a:bodyPr rot="-5400000" spcFirstLastPara="0" vertOverflow="ellipsis" vert="horz" wrap="square" anchor="ctr" anchorCtr="1"/>
            <a:lstStyle/>
            <a:p>
              <a:pPr>
                <a:defRPr lang="zh-CN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846272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[Winding station Statistical list Sencond floor绕线机巡检不良统计.2025-二楼.xlsm]Tables inspection!PivotTable5</c:name>
    <c:fmtId val="0"/>
  </c:pivotSource>
  <c:chart>
    <c:autoTitleDeleted val="0"/>
    <c:plotArea>
      <c:layout/>
      <c:pieChart>
        <c:varyColors val="1"/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15687</xdr:colOff>
      <xdr:row>10</xdr:row>
      <xdr:rowOff>189380</xdr:rowOff>
    </xdr:from>
    <xdr:to>
      <xdr:col>12</xdr:col>
      <xdr:colOff>577850</xdr:colOff>
      <xdr:row>27</xdr:row>
      <xdr:rowOff>133350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76702C3-3FEA-42FF-B5BA-28D36D32A4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15687</xdr:colOff>
      <xdr:row>10</xdr:row>
      <xdr:rowOff>189380</xdr:rowOff>
    </xdr:from>
    <xdr:to>
      <xdr:col>12</xdr:col>
      <xdr:colOff>578556</xdr:colOff>
      <xdr:row>27</xdr:row>
      <xdr:rowOff>133350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71BE717-9445-4FFB-82D3-C419CF896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121227</xdr:colOff>
      <xdr:row>0</xdr:row>
      <xdr:rowOff>86591</xdr:rowOff>
    </xdr:from>
    <xdr:to>
      <xdr:col>1</xdr:col>
      <xdr:colOff>913442</xdr:colOff>
      <xdr:row>1</xdr:row>
      <xdr:rowOff>177625</xdr:rowOff>
    </xdr:to>
    <xdr:pic>
      <xdr:nvPicPr>
        <xdr:cNvPr id="5" name="Picture 4" descr="logo avocarbon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-10172"/>
        <a:stretch>
          <a:fillRect/>
        </a:stretch>
      </xdr:blipFill>
      <xdr:spPr>
        <a:xfrm>
          <a:off x="120650" y="86360"/>
          <a:ext cx="1360805" cy="42418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12</xdr:row>
      <xdr:rowOff>53341</xdr:rowOff>
    </xdr:from>
    <xdr:to>
      <xdr:col>9</xdr:col>
      <xdr:colOff>336550</xdr:colOff>
      <xdr:row>23</xdr:row>
      <xdr:rowOff>228600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319D0E0-A610-462D-8F3A-1F62DD82A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144235</xdr:colOff>
      <xdr:row>33</xdr:row>
      <xdr:rowOff>66766</xdr:rowOff>
    </xdr:from>
    <xdr:to>
      <xdr:col>20</xdr:col>
      <xdr:colOff>409121</xdr:colOff>
      <xdr:row>51</xdr:row>
      <xdr:rowOff>147864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AF3CF18-F29A-4892-AFBE-480D2281B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0.06888</cdr:x>
      <cdr:y>0.15378</cdr:y>
    </cdr:from>
    <cdr:to>
      <cdr:x>0.30059</cdr:x>
      <cdr:y>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557013" y="670560"/>
          <a:ext cx="1873766" cy="3689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9050">
          <a:solidFill>
            <a:srgbClr val="FF0000"/>
          </a:solidFill>
          <a:prstDash val="dashDot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/>
        <a:lstStyle xmlns:a="http://schemas.openxmlformats.org/drawingml/2006/main"/>
        <a:p xmlns:a="http://schemas.openxmlformats.org/drawingml/2006/main">
          <a:endParaRPr lang="zh-CN" altLang="en-US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12</xdr:row>
      <xdr:rowOff>53341</xdr:rowOff>
    </xdr:from>
    <xdr:to>
      <xdr:col>9</xdr:col>
      <xdr:colOff>336550</xdr:colOff>
      <xdr:row>23</xdr:row>
      <xdr:rowOff>228600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0CCABF8-1AF6-419B-8A78-4503E8701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144235</xdr:colOff>
      <xdr:row>33</xdr:row>
      <xdr:rowOff>66766</xdr:rowOff>
    </xdr:from>
    <xdr:to>
      <xdr:col>20</xdr:col>
      <xdr:colOff>409121</xdr:colOff>
      <xdr:row>51</xdr:row>
      <xdr:rowOff>147864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961FE12-3006-4C83-B283-A88A3A197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0.06888</cdr:x>
      <cdr:y>0.15378</cdr:y>
    </cdr:from>
    <cdr:to>
      <cdr:x>0.30059</cdr:x>
      <cdr:y>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557013" y="670560"/>
          <a:ext cx="1873766" cy="3689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9050">
          <a:solidFill>
            <a:srgbClr val="FF0000"/>
          </a:solidFill>
          <a:prstDash val="dashDot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/>
        <a:lstStyle xmlns:a="http://schemas.openxmlformats.org/drawingml/2006/main"/>
        <a:p xmlns:a="http://schemas.openxmlformats.org/drawingml/2006/main">
          <a:endParaRPr lang="zh-CN" alt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12</xdr:row>
      <xdr:rowOff>53341</xdr:rowOff>
    </xdr:from>
    <xdr:to>
      <xdr:col>9</xdr:col>
      <xdr:colOff>336550</xdr:colOff>
      <xdr:row>23</xdr:row>
      <xdr:rowOff>228600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3385743-F028-4D18-915E-AD1423DF8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144235</xdr:colOff>
      <xdr:row>33</xdr:row>
      <xdr:rowOff>66766</xdr:rowOff>
    </xdr:from>
    <xdr:to>
      <xdr:col>20</xdr:col>
      <xdr:colOff>409121</xdr:colOff>
      <xdr:row>51</xdr:row>
      <xdr:rowOff>147864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276E4F4-5612-42A4-98D4-CC8506BB55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0.06888</cdr:x>
      <cdr:y>0.15378</cdr:y>
    </cdr:from>
    <cdr:to>
      <cdr:x>0.30059</cdr:x>
      <cdr:y>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557013" y="670560"/>
          <a:ext cx="1873766" cy="3689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9050">
          <a:solidFill>
            <a:srgbClr val="FF0000"/>
          </a:solidFill>
          <a:prstDash val="dashDot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/>
        <a:lstStyle xmlns:a="http://schemas.openxmlformats.org/drawingml/2006/main"/>
        <a:p xmlns:a="http://schemas.openxmlformats.org/drawingml/2006/main">
          <a:endParaRPr lang="zh-CN" altLang="en-US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12</xdr:row>
      <xdr:rowOff>53341</xdr:rowOff>
    </xdr:from>
    <xdr:to>
      <xdr:col>9</xdr:col>
      <xdr:colOff>336550</xdr:colOff>
      <xdr:row>23</xdr:row>
      <xdr:rowOff>228600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458373B-D0C0-499E-82F9-AC0111242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144235</xdr:colOff>
      <xdr:row>33</xdr:row>
      <xdr:rowOff>66766</xdr:rowOff>
    </xdr:from>
    <xdr:to>
      <xdr:col>20</xdr:col>
      <xdr:colOff>409121</xdr:colOff>
      <xdr:row>51</xdr:row>
      <xdr:rowOff>147864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416601F-621F-43BB-A290-267C611F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0.06888</cdr:x>
      <cdr:y>0.15378</cdr:y>
    </cdr:from>
    <cdr:to>
      <cdr:x>0.30059</cdr:x>
      <cdr:y>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557013" y="670560"/>
          <a:ext cx="1873766" cy="3689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9050">
          <a:solidFill>
            <a:srgbClr val="FF0000"/>
          </a:solidFill>
          <a:prstDash val="dashDot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/>
        <a:lstStyle xmlns:a="http://schemas.openxmlformats.org/drawingml/2006/main"/>
        <a:p xmlns:a="http://schemas.openxmlformats.org/drawingml/2006/main">
          <a:endParaRPr lang="zh-CN" altLang="en-US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12</xdr:row>
      <xdr:rowOff>53341</xdr:rowOff>
    </xdr:from>
    <xdr:to>
      <xdr:col>9</xdr:col>
      <xdr:colOff>336550</xdr:colOff>
      <xdr:row>23</xdr:row>
      <xdr:rowOff>228600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0F62289-F0E0-4FBB-AB12-23DB4EFCEA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144235</xdr:colOff>
      <xdr:row>33</xdr:row>
      <xdr:rowOff>66766</xdr:rowOff>
    </xdr:from>
    <xdr:to>
      <xdr:col>20</xdr:col>
      <xdr:colOff>409121</xdr:colOff>
      <xdr:row>51</xdr:row>
      <xdr:rowOff>147864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C4F1728-B090-4947-B6CC-9DF5C4207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0.06888</cdr:x>
      <cdr:y>0.15378</cdr:y>
    </cdr:from>
    <cdr:to>
      <cdr:x>0.30059</cdr:x>
      <cdr:y>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557013" y="670560"/>
          <a:ext cx="1873766" cy="3689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9050">
          <a:solidFill>
            <a:srgbClr val="FF0000"/>
          </a:solidFill>
          <a:prstDash val="dashDot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/>
        <a:lstStyle xmlns:a="http://schemas.openxmlformats.org/drawingml/2006/main"/>
        <a:p xmlns:a="http://schemas.openxmlformats.org/drawingml/2006/main">
          <a:endParaRPr lang="zh-CN" altLang="en-US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15866</xdr:colOff>
      <xdr:row>40</xdr:row>
      <xdr:rowOff>170998</xdr:rowOff>
    </xdr:from>
    <xdr:to>
      <xdr:col>10</xdr:col>
      <xdr:colOff>103910</xdr:colOff>
      <xdr:row>60</xdr:row>
      <xdr:rowOff>51955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54268</xdr:colOff>
      <xdr:row>21</xdr:row>
      <xdr:rowOff>62362</xdr:rowOff>
    </xdr:from>
    <xdr:to>
      <xdr:col>10</xdr:col>
      <xdr:colOff>78441</xdr:colOff>
      <xdr:row>40</xdr:row>
      <xdr:rowOff>5091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2212</xdr:colOff>
      <xdr:row>1</xdr:row>
      <xdr:rowOff>17318</xdr:rowOff>
    </xdr:from>
    <xdr:to>
      <xdr:col>15</xdr:col>
      <xdr:colOff>339587</xdr:colOff>
      <xdr:row>23</xdr:row>
      <xdr:rowOff>0</xdr:rowOff>
    </xdr:to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158750</xdr:colOff>
      <xdr:row>0</xdr:row>
      <xdr:rowOff>79375</xdr:rowOff>
    </xdr:from>
    <xdr:to>
      <xdr:col>2</xdr:col>
      <xdr:colOff>153174</xdr:colOff>
      <xdr:row>0</xdr:row>
      <xdr:rowOff>509351</xdr:rowOff>
    </xdr:to>
    <xdr:pic>
      <xdr:nvPicPr>
        <xdr:cNvPr id="5" name="Picture 4" descr="logo avocarb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 t="-10172"/>
        <a:stretch>
          <a:fillRect/>
        </a:stretch>
      </xdr:blipFill>
      <xdr:spPr>
        <a:xfrm>
          <a:off x="158750" y="79375"/>
          <a:ext cx="1365885" cy="429895"/>
        </a:xfrm>
        <a:prstGeom prst="rect">
          <a:avLst/>
        </a:prstGeom>
        <a:noFill/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172</xdr:col>
      <xdr:colOff>190500</xdr:colOff>
      <xdr:row>4</xdr:row>
      <xdr:rowOff>52387</xdr:rowOff>
    </xdr:from>
    <xdr:to>
      <xdr:col>178</xdr:col>
      <xdr:colOff>619125</xdr:colOff>
      <xdr:row>27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3090.699498032402" createdVersion="5" refreshedVersion="5" minRefreshableVersion="3" recordCount="6872" xr:uid="{00000000-000A-0000-FFFF-FFFF00000000}">
  <cacheSource type="worksheet">
    <worksheetSource ref="A1" sheet="machine table"/>
  </cacheSource>
  <cacheFields count="9">
    <cacheField name="Day" numFmtId="0">
      <sharedItems containsSemiMixedTypes="0" containsNonDate="0" containsString="0"/>
    </cacheField>
    <cacheField name="Machine" numFmtId="0">
      <sharedItems containsDate="1" containsString="0" containsBlank="1" containsMixedTypes="1" count="32"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m/>
        <d v="2015-07-13T00:00:00" u="1"/>
      </sharedItems>
    </cacheField>
    <cacheField name="Part number" numFmtId="0">
      <sharedItems containsBlank="1" count="83">
        <s v="FLEX"/>
        <m/>
        <s v="Trico 0711"/>
        <s v="Trico 0710"/>
        <s v="DUCATO"/>
        <s v="FIRST"/>
        <s v="GW0235"/>
        <s v="11TA D 1.7"/>
        <s v="NTA02  bending "/>
        <s v="10T"/>
        <s v="MNG2"/>
        <s v="MNG2E"/>
        <s v="7P"/>
        <s v="VM4 1408 3EME"/>
        <s v="VM4-1137"/>
        <s v="VM4-1138"/>
        <s v="11TA 1.32"/>
        <s v="GW0273"/>
        <s v="SW4"/>
        <s v="NTA02 straight"/>
        <s v="Trico 0678"/>
        <s v="taiquan 3(k0115005)"/>
        <s v="TRICO self"/>
        <s v="SKF10"/>
        <s v="taiquan 3(k0115007)"/>
        <s v="UP28"/>
        <s v="taiquan 3(k0115006)"/>
        <s v="SKF20"/>
        <s v="Trico 0723"/>
        <s v="Meriva-11TA"/>
        <s v="Formula25" f="1"/>
        <s v="Formula4" f="1"/>
        <s v="Formula9" f="1"/>
        <s v="Formula31" f="1"/>
        <s v="Formula28" f="1"/>
        <s v="DY 1300" u="1"/>
        <s v="Formula34" f="1"/>
        <s v="Formula12" f="1"/>
        <s v="BIG COIL VM4-444" u="1"/>
        <s v="11TA 1.7" u="1"/>
        <s v="T7" u="1"/>
        <s v="Formula15" f="1"/>
        <s v="Formula3" f="1"/>
        <s v="马乐" u="1"/>
        <s v="Formula8" f="1"/>
        <s v="MITUBA01" u="1"/>
        <s v="Formula21" f="1"/>
        <s v="DY 1200" u="1"/>
        <s v="Formula18" f="1"/>
        <s v="Formula24" f="1"/>
        <s v="MNG2 TN" u="1"/>
        <s v="BIG COIL VM4-445" u="1"/>
        <s v="Formula30" f="1"/>
        <s v="GW0271" u="1"/>
        <s v="Formula27" f="1"/>
        <s v="Formula2" f="1"/>
        <s v="Formula7" f="1"/>
        <s v="MITUBA00" u="1"/>
        <s v="Formula33" f="1"/>
        <s v="Formula11" f="1"/>
        <s v="DY  603" u="1"/>
        <s v="Formula14" f="1"/>
        <s v="Formula20" f="1"/>
        <s v="Formula17" f="1"/>
        <s v="Formula1" f="1"/>
        <s v="Formula6" f="1"/>
        <s v="Formula23" f="1"/>
        <s v="Formula26" f="1"/>
        <s v="Formula32" f="1"/>
        <s v="GW0266" u="1"/>
        <s v="Formula10" f="1"/>
        <s v="DUAL 383" u="1"/>
        <s v="Formula29" f="1"/>
        <s v="Trico 0739" u="1"/>
        <s v="Formula35" f="1"/>
        <s v="Formula5" f="1"/>
        <s v="Formula13" f="1"/>
        <s v="DUAL 498" u="1"/>
        <s v="Formula16" f="1"/>
        <s v="Formula22" f="1"/>
        <s v="泰全" u="1"/>
        <s v="Formula19" f="1"/>
        <s v="Trico 0668" u="1"/>
      </sharedItems>
    </cacheField>
    <cacheField name="Qty " numFmtId="0">
      <sharedItems containsSemiMixedTypes="0" containsNonDate="0" containsString="0"/>
    </cacheField>
    <cacheField name="Hours of production" numFmtId="0">
      <sharedItems containsSemiMixedTypes="0" containsNonDate="0" containsString="0"/>
    </cacheField>
    <cacheField name="theory quantity" numFmtId="0">
      <sharedItems containsSemiMixedTypes="0" containsNonDate="0" containsString="0"/>
    </cacheField>
    <cacheField name="Week" numFmtId="0">
      <sharedItems containsBlank="1" containsMixedTypes="1" containsNumber="1" containsInteger="1" count="40">
        <n v="2"/>
        <n v="3"/>
        <n v="4"/>
        <s v=""/>
        <m/>
        <n v="0" u="1"/>
        <n v="34" u="1"/>
        <n v="36" u="1"/>
        <n v="38" u="1"/>
        <n v="40" u="1"/>
        <n v="42" u="1"/>
        <n v="44" u="1"/>
        <n v="46" u="1"/>
        <n v="48" u="1"/>
        <n v="17" u="1"/>
        <n v="50" u="1"/>
        <n v="18" u="1"/>
        <n v="52" u="1"/>
        <n v="33" u="1"/>
        <n v="35" u="1"/>
        <n v="22" u="1"/>
        <n v="37" u="1"/>
        <n v="23" u="1"/>
        <n v="39" u="1"/>
        <n v="24" u="1"/>
        <n v="41" u="1"/>
        <n v="25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31" u="1"/>
        <n v="32" u="1"/>
      </sharedItems>
    </cacheField>
    <cacheField name="Month" numFmtId="0">
      <sharedItems containsBlank="1" containsMixedTypes="1" containsNumber="1" containsInteger="1" count="11">
        <n v="1"/>
        <s v=""/>
        <m/>
        <n v="5" u="1"/>
        <n v="6" u="1"/>
        <n v="7" u="1"/>
        <n v="8" u="1"/>
        <n v="9" u="1"/>
        <n v="10" u="1"/>
        <n v="11" u="1"/>
        <n v="12" u="1"/>
      </sharedItems>
    </cacheField>
    <cacheField name="Year" numFmtId="0">
      <sharedItems containsBlank="1" containsMixedTypes="1" containsNumber="1" containsInteger="1" count="5">
        <n v="2016"/>
        <s v=""/>
        <m/>
        <n v="2015" u="1"/>
        <n v="1900" u="1"/>
      </sharedItems>
    </cacheField>
  </cacheFields>
  <calculatedItems count="35">
    <calculatedItem>
      <pivotArea cacheIndex="1" outline="0" fieldPosition="0">
        <references count="1">
          <reference field="2" count="1">
            <x v="64"/>
          </reference>
        </references>
      </pivotArea>
    </calculatedItem>
    <calculatedItem>
      <pivotArea cacheIndex="1" outline="0" fieldPosition="0">
        <references count="1">
          <reference field="2" count="1">
            <x v="55"/>
          </reference>
        </references>
      </pivotArea>
    </calculatedItem>
    <calculatedItem>
      <pivotArea cacheIndex="1" outline="0" fieldPosition="0">
        <references count="1">
          <reference field="2" count="1">
            <x v="42"/>
          </reference>
        </references>
      </pivotArea>
    </calculatedItem>
    <calculatedItem>
      <pivotArea cacheIndex="1" outline="0" fieldPosition="0">
        <references count="1">
          <reference field="2" count="1">
            <x v="31"/>
          </reference>
        </references>
      </pivotArea>
    </calculatedItem>
    <calculatedItem>
      <pivotArea cacheIndex="1" outline="0" fieldPosition="0">
        <references count="1">
          <reference field="2" count="1">
            <x v="75"/>
          </reference>
        </references>
      </pivotArea>
    </calculatedItem>
    <calculatedItem>
      <pivotArea cacheIndex="1" outline="0" fieldPosition="0">
        <references count="1">
          <reference field="2" count="1">
            <x v="65"/>
          </reference>
        </references>
      </pivotArea>
    </calculatedItem>
    <calculatedItem>
      <pivotArea cacheIndex="1" outline="0" fieldPosition="0">
        <references count="1">
          <reference field="2" count="1">
            <x v="56"/>
          </reference>
        </references>
      </pivotArea>
    </calculatedItem>
    <calculatedItem>
      <pivotArea cacheIndex="1" outline="0" fieldPosition="0">
        <references count="1">
          <reference field="2" count="1">
            <x v="44"/>
          </reference>
        </references>
      </pivotArea>
    </calculatedItem>
    <calculatedItem>
      <pivotArea cacheIndex="1" outline="0" fieldPosition="0">
        <references count="1">
          <reference field="2" count="1">
            <x v="32"/>
          </reference>
        </references>
      </pivotArea>
    </calculatedItem>
    <calculatedItem>
      <pivotArea cacheIndex="1" outline="0" fieldPosition="0">
        <references count="1">
          <reference field="2" count="1">
            <x v="70"/>
          </reference>
        </references>
      </pivotArea>
    </calculatedItem>
    <calculatedItem>
      <pivotArea cacheIndex="1" outline="0" fieldPosition="0">
        <references count="1">
          <reference field="2" count="1">
            <x v="59"/>
          </reference>
        </references>
      </pivotArea>
    </calculatedItem>
    <calculatedItem>
      <pivotArea cacheIndex="1" outline="0" fieldPosition="0">
        <references count="1">
          <reference field="2" count="1">
            <x v="37"/>
          </reference>
        </references>
      </pivotArea>
    </calculatedItem>
    <calculatedItem>
      <pivotArea cacheIndex="1" outline="0" fieldPosition="0">
        <references count="1">
          <reference field="2" count="1">
            <x v="76"/>
          </reference>
        </references>
      </pivotArea>
    </calculatedItem>
    <calculatedItem>
      <pivotArea cacheIndex="1" outline="0" fieldPosition="0">
        <references count="1">
          <reference field="2" count="1">
            <x v="61"/>
          </reference>
        </references>
      </pivotArea>
    </calculatedItem>
    <calculatedItem>
      <pivotArea cacheIndex="1" outline="0" fieldPosition="0">
        <references count="1">
          <reference field="2" count="1">
            <x v="41"/>
          </reference>
        </references>
      </pivotArea>
    </calculatedItem>
    <calculatedItem>
      <pivotArea cacheIndex="1" outline="0" fieldPosition="0">
        <references count="1">
          <reference field="2" count="1">
            <x v="78"/>
          </reference>
        </references>
      </pivotArea>
    </calculatedItem>
    <calculatedItem>
      <pivotArea cacheIndex="1" outline="0" fieldPosition="0">
        <references count="1">
          <reference field="2" count="1">
            <x v="63"/>
          </reference>
        </references>
      </pivotArea>
    </calculatedItem>
    <calculatedItem>
      <pivotArea cacheIndex="1" outline="0" fieldPosition="0">
        <references count="1">
          <reference field="2" count="1">
            <x v="48"/>
          </reference>
        </references>
      </pivotArea>
    </calculatedItem>
    <calculatedItem>
      <pivotArea cacheIndex="1" outline="0" fieldPosition="0">
        <references count="1">
          <reference field="2" count="1">
            <x v="81"/>
          </reference>
        </references>
      </pivotArea>
    </calculatedItem>
    <calculatedItem>
      <pivotArea cacheIndex="1" outline="0" fieldPosition="0">
        <references count="1">
          <reference field="2" count="1">
            <x v="62"/>
          </reference>
        </references>
      </pivotArea>
    </calculatedItem>
    <calculatedItem>
      <pivotArea cacheIndex="1" outline="0" fieldPosition="0">
        <references count="1">
          <reference field="2" count="1">
            <x v="46"/>
          </reference>
        </references>
      </pivotArea>
    </calculatedItem>
    <calculatedItem>
      <pivotArea cacheIndex="1" outline="0" fieldPosition="0">
        <references count="1">
          <reference field="2" count="1">
            <x v="79"/>
          </reference>
        </references>
      </pivotArea>
    </calculatedItem>
    <calculatedItem>
      <pivotArea cacheIndex="1" outline="0" fieldPosition="0">
        <references count="1">
          <reference field="2" count="1">
            <x v="66"/>
          </reference>
        </references>
      </pivotArea>
    </calculatedItem>
    <calculatedItem>
      <pivotArea cacheIndex="1" outline="0" fieldPosition="0">
        <references count="1">
          <reference field="2" count="1">
            <x v="49"/>
          </reference>
        </references>
      </pivotArea>
    </calculatedItem>
    <calculatedItem>
      <pivotArea cacheIndex="1" outline="0" fieldPosition="0">
        <references count="1">
          <reference field="2" count="1">
            <x v="30"/>
          </reference>
        </references>
      </pivotArea>
    </calculatedItem>
    <calculatedItem>
      <pivotArea cacheIndex="1" outline="0" fieldPosition="0">
        <references count="1">
          <reference field="2" count="1">
            <x v="67"/>
          </reference>
        </references>
      </pivotArea>
    </calculatedItem>
    <calculatedItem>
      <pivotArea cacheIndex="1" outline="0" fieldPosition="0">
        <references count="1">
          <reference field="2" count="1">
            <x v="54"/>
          </reference>
        </references>
      </pivotArea>
    </calculatedItem>
    <calculatedItem>
      <pivotArea cacheIndex="1" outline="0" fieldPosition="0">
        <references count="1">
          <reference field="2" count="1">
            <x v="34"/>
          </reference>
        </references>
      </pivotArea>
    </calculatedItem>
    <calculatedItem>
      <pivotArea cacheIndex="1" outline="0" fieldPosition="0">
        <references count="1">
          <reference field="2" count="1">
            <x v="72"/>
          </reference>
        </references>
      </pivotArea>
    </calculatedItem>
    <calculatedItem>
      <pivotArea cacheIndex="1" outline="0" fieldPosition="0">
        <references count="1">
          <reference field="2" count="1">
            <x v="52"/>
          </reference>
        </references>
      </pivotArea>
    </calculatedItem>
    <calculatedItem>
      <pivotArea cacheIndex="1" outline="0" fieldPosition="0">
        <references count="1">
          <reference field="2" count="1">
            <x v="33"/>
          </reference>
        </references>
      </pivotArea>
    </calculatedItem>
    <calculatedItem>
      <pivotArea cacheIndex="1" outline="0" fieldPosition="0">
        <references count="1">
          <reference field="2" count="1">
            <x v="68"/>
          </reference>
        </references>
      </pivotArea>
    </calculatedItem>
    <calculatedItem>
      <pivotArea cacheIndex="1" outline="0" fieldPosition="0">
        <references count="1">
          <reference field="2" count="1">
            <x v="58"/>
          </reference>
        </references>
      </pivotArea>
    </calculatedItem>
    <calculatedItem>
      <pivotArea cacheIndex="1" outline="0" fieldPosition="0">
        <references count="1">
          <reference field="2" count="1">
            <x v="36"/>
          </reference>
        </references>
      </pivotArea>
    </calculatedItem>
    <calculatedItem>
      <pivotArea cacheIndex="1" outline="0" fieldPosition="0">
        <references count="1">
          <reference field="2" count="1">
            <x v="7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3090.6995767361" createdVersion="5" refreshedVersion="5" minRefreshableVersion="3" recordCount="5806" xr:uid="{00000000-000A-0000-FFFF-FFFF01000000}">
  <cacheSource type="worksheet">
    <worksheetSource ref="A1" sheet="machine table"/>
  </cacheSource>
  <cacheFields count="26">
    <cacheField name="Week" numFmtId="0">
      <sharedItems containsBlank="1" containsMixedTypes="1" containsNumber="1" containsInteger="1" count="37">
        <n v="2"/>
        <s v=""/>
        <n v="3"/>
        <n v="4"/>
        <e v="#REF!"/>
        <m/>
        <n v="34" u="1"/>
        <n v="36" u="1"/>
        <n v="38" u="1"/>
        <n v="40" u="1"/>
        <n v="42" u="1"/>
        <n v="44" u="1"/>
        <n v="46" u="1"/>
        <n v="48" u="1"/>
        <n v="50" u="1"/>
        <n v="52" u="1"/>
        <n v="33" u="1"/>
        <n v="35" u="1"/>
        <n v="37" u="1"/>
        <n v="23" u="1"/>
        <n v="39" u="1"/>
        <n v="24" u="1"/>
        <n v="41" u="1"/>
        <n v="25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31" u="1"/>
        <n v="32" u="1"/>
      </sharedItems>
    </cacheField>
    <cacheField name="Month" numFmtId="0">
      <sharedItems containsBlank="1" containsMixedTypes="1" containsNumber="1" containsInteger="1" count="11">
        <n v="1"/>
        <s v=""/>
        <e v="#REF!"/>
        <m/>
        <n v="6" u="1"/>
        <n v="7" u="1"/>
        <n v="8" u="1"/>
        <n v="9" u="1"/>
        <n v="10" u="1"/>
        <n v="11" u="1"/>
        <n v="12" u="1"/>
      </sharedItems>
    </cacheField>
    <cacheField name="Year" numFmtId="0">
      <sharedItems containsBlank="1" containsMixedTypes="1" containsNumber="1" containsInteger="1" count="5">
        <n v="2016"/>
        <s v=""/>
        <e v="#REF!"/>
        <m/>
        <n v="2015" u="1"/>
      </sharedItems>
    </cacheField>
    <cacheField name="Machine" numFmtId="0">
      <sharedItems containsSemiMixedTypes="0" containsNonDate="0" containsString="0"/>
    </cacheField>
    <cacheField name="Day" numFmtId="0">
      <sharedItems containsNonDate="0" containsDate="1" containsString="0" containsBlank="1" minDate="2015-04-23T00:00:00" maxDate="2016-01-22T00:00:00" count="180">
        <d v="2016-01-04T00:00:00"/>
        <m/>
        <d v="2016-01-05T00:00:00"/>
        <d v="2016-01-06T00:00:00"/>
        <d v="2016-01-07T00:00:00"/>
        <d v="2016-01-08T00:00:00"/>
        <d v="2016-01-09T00:00:00"/>
        <d v="2016-01-11T00:00:00"/>
        <d v="2016-01-12T00:00:00"/>
        <d v="2016-01-13T00:00:00"/>
        <d v="2016-01-14T00:00:00"/>
        <d v="2016-01-15T00:00:00"/>
        <d v="2016-01-16T00:00:00"/>
        <d v="2016-01-18T00:00:00"/>
        <d v="2016-01-19T00:00:00"/>
        <d v="2016-01-20T00:00:00"/>
        <d v="2016-01-21T00:00:00"/>
        <d v="2016-01-22T00:00:00"/>
        <d v="2015-08-27T00:00:00" u="1"/>
        <d v="2015-12-09T00:00:00" u="1"/>
        <d v="2015-06-10T00:00:00" u="1"/>
        <d v="2015-11-23T00:00:00" u="1"/>
        <d v="2015-07-15T00:00:00" u="1"/>
        <d v="2015-12-28T00:00:00" u="1"/>
        <d v="2015-06-29T00:00:00" u="1"/>
        <d v="2015-08-20T00:00:00" u="1"/>
        <d v="2015-12-02T00:00:00" u="1"/>
        <d v="2015-06-03T00:00:00" u="1"/>
        <d v="2015-09-25T00:00:00" u="1"/>
        <d v="2015-11-16T00:00:00" u="1"/>
        <d v="2015-07-08T00:00:00" u="1"/>
        <d v="2015-10-30T00:00:00" u="1"/>
        <d v="2015-12-21T00:00:00" u="1"/>
        <d v="2015-08-13T00:00:00" u="1"/>
        <d v="2015-07-27T00:00:00" u="1"/>
        <d v="2015-09-18T00:00:00" u="1"/>
        <d v="2015-11-09T00:00:00" u="1"/>
        <d v="2015-07-01T00:00:00" u="1"/>
        <d v="2015-10-23T00:00:00" u="1"/>
        <d v="2015-12-14T00:00:00" u="1"/>
        <d v="2015-04-24T00:00:00" u="1"/>
        <d v="2015-06-15T00:00:00" u="1"/>
        <d v="2015-08-06T00:00:00" u="1"/>
        <d v="2015-07-20T00:00:00" u="1"/>
        <d v="2015-09-11T00:00:00" u="1"/>
        <d v="2015-11-02T00:00:00" u="1"/>
        <d v="2015-08-25T00:00:00" u="1"/>
        <d v="2015-10-16T00:00:00" u="1"/>
        <d v="2015-12-07T00:00:00" u="1"/>
        <d v="2015-06-08T00:00:00" u="1"/>
        <d v="2015-09-30T00:00:00" u="1"/>
        <d v="2015-11-21T00:00:00" u="1"/>
        <d v="2015-07-13T00:00:00" u="1"/>
        <d v="2015-09-04T00:00:00" u="1"/>
        <d v="2015-12-26T00:00:00" u="1"/>
        <d v="2015-08-18T00:00:00" u="1"/>
        <d v="2015-10-09T00:00:00" u="1"/>
        <d v="2015-06-01T00:00:00" u="1"/>
        <d v="2015-09-23T00:00:00" u="1"/>
        <d v="2015-11-14T00:00:00" u="1"/>
        <d v="2015-07-06T00:00:00" u="1"/>
        <d v="2015-10-28T00:00:00" u="1"/>
        <d v="2015-12-19T00:00:00" u="1"/>
        <d v="2015-08-11T00:00:00" u="1"/>
        <d v="2015-09-16T00:00:00" u="1"/>
        <d v="2015-10-21T00:00:00" u="1"/>
        <d v="2015-12-12T00:00:00" u="1"/>
        <d v="2015-08-04T00:00:00" u="1"/>
        <d v="2015-11-26T00:00:00" u="1"/>
        <d v="2015-09-09T00:00:00" u="1"/>
        <d v="2015-10-14T00:00:00" u="1"/>
        <d v="2015-09-28T00:00:00" u="1"/>
        <d v="2015-11-19T00:00:00" u="1"/>
        <d v="2015-09-02T00:00:00" u="1"/>
        <d v="2015-12-24T00:00:00" u="1"/>
        <d v="2015-06-25T00:00:00" u="1"/>
        <d v="2015-10-07T00:00:00" u="1"/>
        <d v="2015-07-30T00:00:00" u="1"/>
        <d v="2015-09-21T00:00:00" u="1"/>
        <d v="2015-11-12T00:00:00" u="1"/>
        <d v="2015-10-26T00:00:00" u="1"/>
        <d v="2015-12-17T00:00:00" u="1"/>
        <d v="2015-06-18T00:00:00" u="1"/>
        <d v="2015-07-23T00:00:00" u="1"/>
        <d v="2015-09-14T00:00:00" u="1"/>
        <d v="2015-11-05T00:00:00" u="1"/>
        <d v="2015-08-28T00:00:00" u="1"/>
        <d v="2015-10-19T00:00:00" u="1"/>
        <d v="2015-12-10T00:00:00" u="1"/>
        <d v="2015-06-11T00:00:00" u="1"/>
        <d v="2015-11-24T00:00:00" u="1"/>
        <d v="2015-07-16T00:00:00" u="1"/>
        <d v="2015-09-07T00:00:00" u="1"/>
        <d v="2015-12-29T00:00:00" u="1"/>
        <d v="2015-06-30T00:00:00" u="1"/>
        <d v="2015-08-21T00:00:00" u="1"/>
        <d v="2015-10-12T00:00:00" u="1"/>
        <d v="2015-12-03T00:00:00" u="1"/>
        <d v="2015-06-04T00:00:00" u="1"/>
        <d v="2015-11-17T00:00:00" u="1"/>
        <d v="2015-07-09T00:00:00" u="1"/>
        <d v="2015-12-22T00:00:00" u="1"/>
        <d v="2015-06-23T00:00:00" u="1"/>
        <d v="2015-08-14T00:00:00" u="1"/>
        <d v="2015-10-05T00:00:00" u="1"/>
        <d v="2015-07-28T00:00:00" u="1"/>
        <d v="2015-09-19T00:00:00" u="1"/>
        <d v="2015-11-10T00:00:00" u="1"/>
        <d v="2015-07-02T00:00:00" u="1"/>
        <d v="2015-12-15T00:00:00" u="1"/>
        <d v="2015-04-25T00:00:00" u="1"/>
        <d v="2015-06-16T00:00:00" u="1"/>
        <d v="2015-08-07T00:00:00" u="1"/>
        <d v="2015-07-21T00:00:00" u="1"/>
        <d v="2015-09-12T00:00:00" u="1"/>
        <d v="2015-11-03T00:00:00" u="1"/>
        <d v="2015-08-26T00:00:00" u="1"/>
        <d v="2015-12-08T00:00:00" u="1"/>
        <d v="2015-06-09T00:00:00" u="1"/>
        <d v="2015-07-14T00:00:00" u="1"/>
        <d v="2015-09-05T00:00:00" u="1"/>
        <d v="2015-08-19T00:00:00" u="1"/>
        <d v="2015-10-10T00:00:00" u="1"/>
        <d v="2015-12-01T00:00:00" u="1"/>
        <d v="2015-06-02T00:00:00" u="1"/>
        <d v="2015-09-24T00:00:00" u="1"/>
        <d v="2015-07-07T00:00:00" u="1"/>
        <d v="2015-10-29T00:00:00" u="1"/>
        <d v="2015-08-12T00:00:00" u="1"/>
        <d v="2015-09-17T00:00:00" u="1"/>
        <d v="2015-08-31T00:00:00" u="1"/>
        <d v="2015-10-22T00:00:00" u="1"/>
        <d v="2015-04-23T00:00:00" u="1"/>
        <d v="2015-08-05T00:00:00" u="1"/>
        <d v="2015-11-27T00:00:00" u="1"/>
        <d v="2015-09-10T00:00:00" u="1"/>
        <d v="2015-08-24T00:00:00" u="1"/>
        <d v="2015-10-15T00:00:00" u="1"/>
        <d v="2015-09-29T00:00:00" u="1"/>
        <d v="2015-11-20T00:00:00" u="1"/>
        <d v="2015-12-25T00:00:00" u="1"/>
        <d v="2015-06-26T00:00:00" u="1"/>
        <d v="2015-08-17T00:00:00" u="1"/>
        <d v="2015-10-08T00:00:00" u="1"/>
        <d v="2015-07-31T00:00:00" u="1"/>
        <d v="2015-09-22T00:00:00" u="1"/>
        <d v="2015-11-13T00:00:00" u="1"/>
        <d v="2015-10-27T00:00:00" u="1"/>
        <d v="2015-12-18T00:00:00" u="1"/>
        <d v="2015-06-19T00:00:00" u="1"/>
        <d v="2015-08-10T00:00:00" u="1"/>
        <d v="2015-07-24T00:00:00" u="1"/>
        <d v="2015-09-15T00:00:00" u="1"/>
        <d v="2015-11-06T00:00:00" u="1"/>
        <d v="2015-10-20T00:00:00" u="1"/>
        <d v="2015-12-11T00:00:00" u="1"/>
        <d v="2015-06-12T00:00:00" u="1"/>
        <d v="2015-08-03T00:00:00" u="1"/>
        <d v="2015-11-25T00:00:00" u="1"/>
        <d v="2015-07-17T00:00:00" u="1"/>
        <d v="2015-09-08T00:00:00" u="1"/>
        <d v="2015-10-13T00:00:00" u="1"/>
        <d v="2015-12-04T00:00:00" u="1"/>
        <d v="2015-06-05T00:00:00" u="1"/>
        <d v="2015-11-18T00:00:00" u="1"/>
        <d v="2015-07-10T00:00:00" u="1"/>
        <d v="2015-09-01T00:00:00" u="1"/>
        <d v="2015-12-23T00:00:00" u="1"/>
        <d v="2015-06-24T00:00:00" u="1"/>
        <d v="2015-10-06T00:00:00" u="1"/>
        <d v="2015-07-29T00:00:00" u="1"/>
        <d v="2015-11-11T00:00:00" u="1"/>
        <d v="2015-07-03T00:00:00" u="1"/>
        <d v="2015-12-16T00:00:00" u="1"/>
        <d v="2015-04-26T00:00:00" u="1"/>
        <d v="2015-06-17T00:00:00" u="1"/>
        <d v="2015-08-08T00:00:00" u="1"/>
        <d v="2015-11-30T00:00:00" u="1"/>
        <d v="2015-07-22T00:00:00" u="1"/>
        <d v="2015-11-04T00:00:00" u="1"/>
      </sharedItems>
    </cacheField>
    <cacheField name="Part number" numFmtId="0">
      <sharedItems containsBlank="1" count="67">
        <s v="FLEX"/>
        <s v="FIRST"/>
        <s v="T7"/>
        <s v="VM4-1138"/>
        <s v="10T"/>
        <s v="7P"/>
        <s v="MNG2"/>
        <s v="VM4 1408 3EME"/>
        <s v="Trico 0710"/>
        <s v="NTA02bending"/>
        <s v="MNG2E"/>
        <s v="GW0235"/>
        <s v="VM4-1137"/>
        <s v="Trico 0711"/>
        <s v="DUCATO"/>
        <m/>
        <s v="11TA1.7"/>
        <s v="GW0273"/>
        <s v="11TA1.32"/>
        <s v="SW4"/>
        <s v="NTA02straight"/>
        <s v="Trico 0678"/>
        <s v="泰全64"/>
        <s v="Trico self"/>
        <s v="泰全66"/>
        <s v="SKF10"/>
        <s v="UP28"/>
        <s v="泰全65"/>
        <s v="Trico 0723"/>
        <s v="MITUBA01"/>
        <s v="11TA2.0"/>
        <s v="DY1200"/>
        <s v="DY 1300" u="1"/>
        <s v="caselongleg" u="1"/>
        <s v="BIG COIL VM4-444" u="1"/>
        <s v="11TA 1.7" u="1"/>
        <s v="VM4 1138" u="1"/>
        <s v="马乐" u="1"/>
        <s v="DY 1200" u="1"/>
        <s v="MNG2-E" u="1"/>
        <s v="CASE long leg" u="1"/>
        <s v="VM4-3EME" u="1"/>
        <s v="BIG COIL VM4-445" u="1"/>
        <s v="GW0271" u="1"/>
        <s v="NTA02  bending " u="1"/>
        <s v="MITUBA00" u="1"/>
        <s v="11TA 1.32" u="1"/>
        <s v="DY 603" u="1"/>
        <s v="DY  603" u="1"/>
        <s v="CASE short leg" u="1"/>
        <s v="NTA02 " u="1"/>
        <s v="caseshortleg" u="1"/>
        <s v="DY 605" u="1"/>
        <s v="DY  605" u="1"/>
        <s v="NTA02 straight" u="1"/>
        <s v="GW0205" u="1"/>
        <s v="KAIYU" u="1"/>
        <s v="Trico 3825" u="1"/>
        <s v="GW0266" u="1"/>
        <s v="DUAL 383" u="1"/>
        <s v="万江" u="1"/>
        <s v="Trico 0739" u="1"/>
        <s v="DUAL 498" u="1"/>
        <s v="vms444" u="1"/>
        <s v="vms445" u="1"/>
        <s v="泰全" u="1"/>
        <s v="Trico 0668" u="1"/>
      </sharedItems>
    </cacheField>
    <cacheField name="Qty" numFmtId="0">
      <sharedItems containsSemiMixedTypes="0" containsNonDate="0" containsString="0"/>
    </cacheField>
    <cacheField name="剥皮不良Bad Striping" numFmtId="0">
      <sharedItems containsSemiMixedTypes="0" containsNonDate="0" containsString="0"/>
    </cacheField>
    <cacheField name="线圈变形Coils deformation" numFmtId="0">
      <sharedItems containsSemiMixedTypes="0" containsNonDate="0" containsString="0"/>
    </cacheField>
    <cacheField name="漆膜破损Varnish Broken" numFmtId="0">
      <sharedItems containsSemiMixedTypes="0" containsNonDate="0" containsString="0"/>
    </cacheField>
    <cacheField name="成型变形 Chokes deformation" numFmtId="0">
      <sharedItems containsSemiMixedTypes="0" containsNonDate="0" containsString="0"/>
    </cacheField>
    <cacheField name="脚短Legs dimension not good" numFmtId="0">
      <sharedItems containsSemiMixedTypes="0" containsNonDate="0" containsString="0"/>
    </cacheField>
    <cacheField name="镀锡不良Tining bad" numFmtId="0">
      <sharedItems containsSemiMixedTypes="0" containsNonDate="0" containsString="0"/>
    </cacheField>
    <cacheField name="Incomplete peeling" numFmtId="0">
      <sharedItems containsSemiMixedTypes="0" containsNonDate="0" containsString="0"/>
    </cacheField>
    <cacheField name="线圈有间隙 Gap between turns" numFmtId="0">
      <sharedItems containsSemiMixedTypes="0" containsNonDate="0" containsString="0"/>
    </cacheField>
    <cacheField name="绕线机缺陷winding machine" numFmtId="0">
      <sharedItems containsSemiMixedTypes="0" containsNonDate="0" containsString="0"/>
    </cacheField>
    <cacheField name="Total" numFmtId="0">
      <sharedItems containsSemiMixedTypes="0" containsNonDate="0" containsString="0"/>
    </cacheField>
    <cacheField name="Bad stripping PPM" numFmtId="0" formula="'剥皮不良Bad Striping'/Qty*1000000" databaseField="0"/>
    <cacheField name="Coils deformation PPM" numFmtId="0" formula="'线圈变形Coils deformation'/Qty*1000000" databaseField="0"/>
    <cacheField name="Varnish broken PPM" numFmtId="0" formula="'漆膜破损Varnish Broken'/Qty*100000" databaseField="0"/>
    <cacheField name="Legs dimension PPM" numFmtId="0" formula="'脚短Legs dimension not good'/Qty*1000000" databaseField="0"/>
    <cacheField name="Bad tining PPM" numFmtId="0" formula="'镀锡不良Tining bad'/Qty*1000000" databaseField="0"/>
    <cacheField name="Tining slug PPM" numFmtId="0" formula="#NAME?/Qty*1000000" databaseField="0"/>
    <cacheField name="Gap between turns PPM" numFmtId="0" formula="'线圈有间隙 Gap between turns'/Qty*1000000" databaseField="0"/>
    <cacheField name="Insertion total PPM" numFmtId="0" formula="Total/Qty*1000000" databaseField="0"/>
    <cacheField name="Incomplete peeling PPM" numFmtId="0" formula="'Incomplete peeling'/Qty*1000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ylan.ji" refreshedDate="43130.5559125" createdVersion="4" refreshedVersion="4" minRefreshableVersion="3" recordCount="1096" xr:uid="{00000000-000A-0000-FFFF-FFFF02000000}">
  <cacheSource type="worksheet">
    <worksheetSource ref="A3:AD3" sheet="Inspection data"/>
  </cacheSource>
  <cacheFields count="34">
    <cacheField name="Type" numFmtId="0">
      <sharedItems containsSemiMixedTypes="0" containsNonDate="0" containsString="0"/>
    </cacheField>
    <cacheField name="Week" numFmtId="0">
      <sharedItems containsMixedTypes="1" containsNumber="1" containsInteger="1" count="5">
        <n v="1"/>
        <n v="2"/>
        <n v="3"/>
        <n v="4"/>
        <s v=""/>
      </sharedItems>
    </cacheField>
    <cacheField name="Month" numFmtId="0">
      <sharedItems containsMixedTypes="1" containsNumber="1" containsInteger="1" count="2">
        <n v="1"/>
        <s v=""/>
      </sharedItems>
    </cacheField>
    <cacheField name="Year" numFmtId="0">
      <sharedItems containsMixedTypes="1" containsNumber="1" containsInteger="1" count="2">
        <n v="2018"/>
        <s v=""/>
      </sharedItems>
    </cacheField>
    <cacheField name="Machine" numFmtId="0">
      <sharedItems containsBlank="1" containsMixedTypes="1" containsNumber="1" containsInteger="1" count="29">
        <n v="1601"/>
        <n v="1602"/>
        <n v="1603"/>
        <n v="1604"/>
        <n v="1605"/>
        <n v="1606"/>
        <n v="1607"/>
        <n v="1608"/>
        <n v="1609"/>
        <n v="1610"/>
        <n v="1612"/>
        <n v="1613"/>
        <n v="1614"/>
        <n v="1615"/>
        <n v="1616"/>
        <n v="1617"/>
        <n v="1618"/>
        <n v="1627"/>
        <n v="1629"/>
        <s v="新"/>
        <n v="1624"/>
        <n v="1626"/>
        <n v="1628"/>
        <n v="1611"/>
        <n v="1620"/>
        <n v="1621"/>
        <n v="1622"/>
        <n v="1623"/>
        <m/>
      </sharedItems>
    </cacheField>
    <cacheField name="Day" numFmtId="14">
      <sharedItems containsSemiMixedTypes="0" containsNonDate="0" containsString="0"/>
    </cacheField>
    <cacheField name="Part number" numFmtId="0">
      <sharedItems containsSemiMixedTypes="0" containsNonDate="0" containsString="0"/>
    </cacheField>
    <cacheField name="Qty产量" numFmtId="0">
      <sharedItems containsSemiMixedTypes="0" containsNonDate="0" containsString="0"/>
    </cacheField>
    <cacheField name="Number of workers.hours工时" numFmtId="0">
      <sharedItems containsSemiMixedTypes="0" containsNonDate="0" containsString="0"/>
    </cacheField>
    <cacheField name="Bad Peeling length " numFmtId="0">
      <sharedItems containsSemiMixedTypes="0" containsNonDate="0" containsString="0"/>
    </cacheField>
    <cacheField name="Peeling incompletely" numFmtId="0">
      <sharedItems containsSemiMixedTypes="0" containsNonDate="0" containsString="0"/>
    </cacheField>
    <cacheField name="Varnish broken" numFmtId="0">
      <sharedItems containsNonDate="0" containsString="0" containsBlank="1" count="1">
        <m/>
      </sharedItems>
    </cacheField>
    <cacheField name="defect burr" numFmtId="0">
      <sharedItems containsNonDate="0" containsString="0" containsBlank="1" count="1">
        <m/>
      </sharedItems>
    </cacheField>
    <cacheField name="crack " numFmtId="0">
      <sharedItems containsNonDate="0" containsString="0" containsBlank="1" count="1">
        <m/>
      </sharedItems>
    </cacheField>
    <cacheField name="Core offset" numFmtId="0">
      <sharedItems containsNonDate="0" containsString="0" containsBlank="1" count="1">
        <m/>
      </sharedItems>
    </cacheField>
    <cacheField name="core fall off" numFmtId="0">
      <sharedItems containsSemiMixedTypes="0" containsNonDate="0" containsString="0"/>
    </cacheField>
    <cacheField name="Coil deformed" numFmtId="0">
      <sharedItems containsString="0" containsBlank="1" containsNumber="1" containsInteger="1" minValue="0" maxValue="109" count="14">
        <m/>
        <n v="5"/>
        <n v="23"/>
        <n v="16"/>
        <n v="8"/>
        <n v="12"/>
        <n v="10"/>
        <n v="18"/>
        <n v="109"/>
        <n v="75"/>
        <n v="7"/>
        <n v="25"/>
        <n v="13"/>
        <n v="85"/>
      </sharedItems>
    </cacheField>
    <cacheField name="too much glue " numFmtId="0">
      <sharedItems containsSemiMixedTypes="0" containsNonDate="0" containsString="0"/>
    </cacheField>
    <cacheField name="no glue" numFmtId="0">
      <sharedItems containsSemiMixedTypes="0" containsNonDate="0" containsString="0"/>
    </cacheField>
    <cacheField name="less tin " numFmtId="0">
      <sharedItems containsSemiMixedTypes="0" containsNonDate="0" containsString="0"/>
    </cacheField>
    <cacheField name="excess tin " numFmtId="0">
      <sharedItems containsSemiMixedTypes="0" containsNonDate="0" containsString="0"/>
    </cacheField>
    <cacheField name="short leg" numFmtId="0">
      <sharedItems containsString="0" containsBlank="1" containsNumber="1" containsInteger="1" minValue="0" maxValue="1" count="2">
        <m/>
        <n v="1"/>
      </sharedItems>
    </cacheField>
    <cacheField name="long leg" numFmtId="0">
      <sharedItems containsSemiMixedTypes="0" containsNonDate="0" containsString="0"/>
    </cacheField>
    <cacheField name="gap between spries" numFmtId="0">
      <sharedItems containsSemiMixedTypes="0" containsNonDate="0" containsString="0"/>
    </cacheField>
    <cacheField name="no core" numFmtId="0">
      <sharedItems containsSemiMixedTypes="0" containsNonDate="0" containsString="0"/>
    </cacheField>
    <cacheField name="glue on the leg" numFmtId="0">
      <sharedItems containsSemiMixedTypes="0" containsNonDate="0" containsString="0"/>
    </cacheField>
    <cacheField name="glue on the body" numFmtId="0">
      <sharedItems containsSemiMixedTypes="0" containsNonDate="0" containsString="0"/>
    </cacheField>
    <cacheField name="Core borken" numFmtId="0">
      <sharedItems containsString="0" containsBlank="1" containsNumber="1" containsInteger="1" minValue="0" maxValue="474" count="20">
        <m/>
        <n v="64"/>
        <n v="12"/>
        <n v="67"/>
        <n v="15"/>
        <n v="59"/>
        <n v="26"/>
        <n v="56"/>
        <n v="106"/>
        <n v="10"/>
        <n v="8"/>
        <n v="109"/>
        <n v="2"/>
        <n v="474"/>
        <n v="278"/>
        <n v="190"/>
        <n v="16"/>
        <n v="5"/>
        <n v="18"/>
        <n v="13"/>
      </sharedItems>
    </cacheField>
    <cacheField name="Bad bending " numFmtId="0">
      <sharedItems containsNonDate="0" containsString="0" containsBlank="1" count="1">
        <m/>
      </sharedItems>
    </cacheField>
    <cacheField name="Wrong core " numFmtId="0">
      <sharedItems containsNonDate="0" containsString="0" containsBlank="1" count="1">
        <m/>
      </sharedItems>
    </cacheField>
    <cacheField name="damaged core" numFmtId="0">
      <sharedItems containsString="0" containsBlank="1" containsNumber="1" containsInteger="1" minValue="0" maxValue="674" count="37">
        <m/>
        <n v="71"/>
        <n v="64"/>
        <n v="103"/>
        <n v="75"/>
        <n v="60"/>
        <n v="326"/>
        <n v="674"/>
        <n v="350"/>
        <n v="89"/>
        <n v="106"/>
        <n v="85"/>
        <n v="61"/>
        <n v="77"/>
        <n v="55"/>
        <n v="110"/>
        <n v="15"/>
        <n v="56"/>
        <n v="101"/>
        <n v="29"/>
        <n v="78"/>
        <n v="24"/>
        <n v="49"/>
        <n v="48"/>
        <n v="63"/>
        <n v="22"/>
        <n v="98"/>
        <n v="111"/>
        <n v="3"/>
        <n v="81"/>
        <n v="126"/>
        <n v="70"/>
        <n v="18"/>
        <n v="80"/>
        <n v="38"/>
        <n v="50"/>
        <n v="27"/>
      </sharedItems>
    </cacheField>
    <cacheField name="mix parts" numFmtId="0">
      <sharedItems containsNonDate="0" containsString="0" containsBlank="1" count="1">
        <m/>
      </sharedItems>
    </cacheField>
    <cacheField name="Total final inspection" numFmtId="0">
      <sharedItems containsSemiMixedTypes="0" containsNonDate="0" containsString="0"/>
    </cacheField>
    <cacheField name="I Total PPM" numFmtId="1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ny.liu" refreshedDate="44320.532552314813" createdVersion="4" refreshedVersion="7" minRefreshableVersion="3" recordCount="132" xr:uid="{00000000-000A-0000-FFFF-FFFF04000000}">
  <cacheSource type="worksheet">
    <worksheetSource ref="A3:AF70" sheet="Inspection data"/>
  </cacheSource>
  <cacheFields count="31">
    <cacheField name="Type" numFmtId="0">
      <sharedItems/>
    </cacheField>
    <cacheField name="Week" numFmtId="0">
      <sharedItems containsSemiMixedTypes="0" containsString="0" containsNumber="1" containsInteger="1" minValue="1" maxValue="53" count="23">
        <n v="1"/>
        <n v="2"/>
        <n v="3"/>
        <n v="4"/>
        <n v="13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8" u="1"/>
        <n v="9" u="1"/>
        <n v="10" u="1"/>
        <n v="11" u="1"/>
        <n v="53" u="1"/>
        <n v="12" u="1"/>
      </sharedItems>
    </cacheField>
    <cacheField name="Month" numFmtId="0">
      <sharedItems containsSemiMixedTypes="0" containsString="0" containsNumber="1" containsInteger="1" minValue="1" maxValue="12" count="7">
        <n v="1"/>
        <n v="12" u="1"/>
        <n v="6" u="1"/>
        <n v="3" u="1"/>
        <n v="4" u="1"/>
        <n v="2" u="1"/>
        <n v="5" u="1"/>
      </sharedItems>
    </cacheField>
    <cacheField name="Year" numFmtId="0">
      <sharedItems containsSemiMixedTypes="0" containsString="0" containsNumber="1" containsInteger="1" minValue="2016" maxValue="2021" count="4">
        <n v="2021"/>
        <n v="2018" u="1"/>
        <n v="2016" u="1"/>
        <n v="2017" u="1"/>
      </sharedItems>
    </cacheField>
    <cacheField name="Machine" numFmtId="49">
      <sharedItems/>
    </cacheField>
    <cacheField name="Day" numFmtId="14">
      <sharedItems containsSemiMixedTypes="0" containsNonDate="0" containsDate="1" containsString="0" minDate="2021-01-02T00:00:00" maxDate="2021-01-21T00:00:00"/>
    </cacheField>
    <cacheField name="Part number" numFmtId="0">
      <sharedItems containsMixedTypes="1" containsNumber="1" containsInteger="1" minValue="1137" maxValue="1138" count="22">
        <s v="3EME"/>
        <s v="218I L"/>
        <s v="219I R"/>
        <s v="25285 L"/>
        <s v="25285 R"/>
        <s v="809C R"/>
        <s v="809C L"/>
        <s v="255J"/>
        <s v="218I R"/>
        <s v="456Z L"/>
        <s v="456Z R"/>
        <s v="样品 L"/>
        <s v="样品 R"/>
        <s v="248 L"/>
        <s v="FIRST"/>
        <s v="373J L"/>
        <s v="373J R"/>
        <s v="MITSUBA R"/>
        <s v="MITSUBA L"/>
        <s v="218l L"/>
        <n v="1138" u="1"/>
        <n v="1137" u="1"/>
      </sharedItems>
    </cacheField>
    <cacheField name="Qty产量" numFmtId="0">
      <sharedItems containsString="0" containsBlank="1" containsNumber="1" containsInteger="1" minValue="0" maxValue="84265"/>
    </cacheField>
    <cacheField name="Number of workers.hours工时" numFmtId="0">
      <sharedItems containsNonDate="0" containsString="0" containsBlank="1"/>
    </cacheField>
    <cacheField name="Bad Peeling length " numFmtId="0">
      <sharedItems containsString="0" containsBlank="1" containsNumber="1" containsInteger="1" minValue="7" maxValue="605"/>
    </cacheField>
    <cacheField name="Debugging scrap1" numFmtId="0">
      <sharedItems containsString="0" containsBlank="1" containsNumber="1" containsInteger="1" minValue="7" maxValue="198"/>
    </cacheField>
    <cacheField name="Peeling incompletely" numFmtId="0">
      <sharedItems containsNonDate="0" containsString="0" containsBlank="1"/>
    </cacheField>
    <cacheField name="Coil deformed1" numFmtId="0">
      <sharedItems containsString="0" containsBlank="1" containsNumber="1" containsInteger="1" minValue="6" maxValue="96"/>
    </cacheField>
    <cacheField name="Varnish broken" numFmtId="0">
      <sharedItems containsString="0" containsBlank="1" containsNumber="1" containsInteger="1" minValue="13" maxValue="149"/>
    </cacheField>
    <cacheField name="defect burr" numFmtId="0">
      <sharedItems containsNonDate="0" containsString="0" containsBlank="1"/>
    </cacheField>
    <cacheField name="crack " numFmtId="0">
      <sharedItems containsNonDate="0" containsString="0" containsBlank="1"/>
    </cacheField>
    <cacheField name="less tin " numFmtId="0">
      <sharedItems containsString="0" containsBlank="1" containsNumber="1" containsInteger="1" minValue="17" maxValue="17"/>
    </cacheField>
    <cacheField name="excess tin " numFmtId="0">
      <sharedItems containsNonDate="0" containsString="0" containsBlank="1"/>
    </cacheField>
    <cacheField name="short leg" numFmtId="0">
      <sharedItems containsNonDate="0" containsString="0" containsBlank="1"/>
    </cacheField>
    <cacheField name="long leg" numFmtId="0">
      <sharedItems containsNonDate="0" containsString="0" containsBlank="1"/>
    </cacheField>
    <cacheField name="Coil deformed2" numFmtId="0">
      <sharedItems containsNonDate="0" containsString="0" containsBlank="1"/>
    </cacheField>
    <cacheField name="Debugging scrap2" numFmtId="0">
      <sharedItems containsNonDate="0" containsString="0" containsBlank="1"/>
    </cacheField>
    <cacheField name="glue on the body" numFmtId="0">
      <sharedItems containsNonDate="0" containsString="0" containsBlank="1"/>
    </cacheField>
    <cacheField name="glue on the leg" numFmtId="0">
      <sharedItems containsNonDate="0" containsString="0" containsBlank="1"/>
    </cacheField>
    <cacheField name="Bad bending " numFmtId="0">
      <sharedItems containsNonDate="0" containsString="0" containsBlank="1"/>
    </cacheField>
    <cacheField name="Wrong core " numFmtId="0">
      <sharedItems containsNonDate="0" containsString="0" containsBlank="1"/>
    </cacheField>
    <cacheField name="mix parts" numFmtId="0">
      <sharedItems containsNonDate="0" containsString="0" containsBlank="1"/>
    </cacheField>
    <cacheField name="Total final inspection" numFmtId="0">
      <sharedItems containsSemiMixedTypes="0" containsString="0" containsNumber="1" containsInteger="1" minValue="0" maxValue="605"/>
    </cacheField>
    <cacheField name="I Total PPM" numFmtId="1">
      <sharedItems containsSemiMixedTypes="0" containsString="0" containsNumber="1" minValue="0" maxValue="24937.141915007625"/>
    </cacheField>
    <cacheField name="Planned production" numFmtId="0">
      <sharedItems containsNonDate="0" containsString="0" containsBlank="1"/>
    </cacheField>
    <cacheField name="Forecas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ny.liu" refreshedDate="44320.532552777775" createdVersion="5" refreshedVersion="7" minRefreshableVersion="3" recordCount="4096" xr:uid="{00000000-000A-0000-FFFF-FFFF05000000}">
  <cacheSource type="worksheet">
    <worksheetSource name="inspection"/>
  </cacheSource>
  <cacheFields count="54">
    <cacheField name="Type" numFmtId="0">
      <sharedItems/>
    </cacheField>
    <cacheField name="Week" numFmtId="0">
      <sharedItems containsMixedTypes="1" containsNumber="1" containsInteger="1" minValue="1" maxValue="53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s v=""/>
        <n v="19" u="1"/>
        <n v="20" u="1"/>
        <n v="21" u="1"/>
        <n v="22" u="1"/>
        <n v="53" u="1"/>
      </sharedItems>
    </cacheField>
    <cacheField name="Month" numFmtId="0">
      <sharedItems containsMixedTypes="1" containsNumber="1" containsInteger="1" minValue="1" maxValue="12" count="8">
        <n v="1"/>
        <n v="2"/>
        <n v="3"/>
        <n v="4"/>
        <s v=""/>
        <n v="12" u="1"/>
        <n v="6" u="1"/>
        <n v="5" u="1"/>
      </sharedItems>
    </cacheField>
    <cacheField name="Year" numFmtId="0">
      <sharedItems containsMixedTypes="1" containsNumber="1" minValue="2.0939999999999999" maxValue="2021" count="8">
        <n v="2021"/>
        <s v=""/>
        <n v="2018" u="1"/>
        <n v="1900" u="1"/>
        <n v="2015" u="1"/>
        <n v="2.0939999999999999" u="1"/>
        <n v="2016" u="1"/>
        <n v="2017" u="1"/>
      </sharedItems>
    </cacheField>
    <cacheField name="Machine" numFmtId="0">
      <sharedItems containsBlank="1" containsMixedTypes="1" containsNumber="1" containsInteger="1" minValue="5" maxValue="1629" count="41">
        <s v="1607"/>
        <s v="1620"/>
        <s v="1621"/>
        <s v="1622"/>
        <s v="1623"/>
        <s v="1612"/>
        <s v="1604"/>
        <s v="新机器"/>
        <m/>
        <n v="1629" u="1"/>
        <n v="1603" u="1"/>
        <n v="1622" u="1"/>
        <n v="1615" u="1"/>
        <n v="5" u="1"/>
        <n v="1608" u="1"/>
        <n v="1627" u="1"/>
        <n v="1601" u="1"/>
        <n v="1620" u="1"/>
        <n v="1613" u="1"/>
        <n v="1606" u="1"/>
        <n v="6" u="1"/>
        <n v="1618" u="1"/>
        <n v="1611" u="1"/>
        <n v="1604" u="1"/>
        <n v="1623" u="1"/>
        <n v="1616" u="1"/>
        <n v="1609" u="1"/>
        <n v="1628" u="1"/>
        <n v="1602" u="1"/>
        <n v="1621" u="1"/>
        <n v="8" u="1"/>
        <n v="1614" u="1"/>
        <n v="1607" u="1"/>
        <n v="1626" u="1"/>
        <n v="10" u="1"/>
        <n v="1612" u="1"/>
        <n v="1605" u="1"/>
        <n v="11" u="1"/>
        <n v="1624" u="1"/>
        <n v="1617" u="1"/>
        <n v="1610" u="1"/>
      </sharedItems>
    </cacheField>
    <cacheField name="Day" numFmtId="0">
      <sharedItems containsNonDate="0" containsDate="1" containsString="0" containsBlank="1" minDate="1900-07-23T00:00:00" maxDate="2021-04-30T00:00:00" count="452"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10T00:00:00"/>
        <d v="2021-01-11T00:00:00"/>
        <d v="2021-01-12T00:00:00"/>
        <d v="2021-01-13T00:00:00"/>
        <d v="2021-01-15T00:00:00"/>
        <d v="2021-01-17T00:00:00"/>
        <d v="2021-01-18T00:00:00"/>
        <d v="2021-01-19T00:00:00"/>
        <d v="2021-01-20T00:00:00"/>
        <d v="2021-01-21T00:00:00"/>
        <d v="2021-01-22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7T00:00:00"/>
        <d v="2021-02-08T00:00:00"/>
        <d v="2021-02-09T00:00:00"/>
        <d v="2021-02-15T00:00:00"/>
        <d v="2021-02-16T00:00:00"/>
        <d v="2021-02-17T00:00:00"/>
        <d v="2021-02-18T00:00:00"/>
        <d v="2021-02-19T00:00:00"/>
        <d v="2021-02-20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6T00:00:00"/>
        <d v="2021-03-17T00:00:00"/>
        <d v="2021-03-18T00:00:00"/>
        <d v="2021-03-22T00:00:00"/>
        <d v="2021-03-23T00:00:00"/>
        <d v="2021-03-24T00:00:00"/>
        <d v="2021-03-25T00:00:00"/>
        <d v="2021-03-26T00:00:00"/>
        <d v="2021-03-29T00:00:00"/>
        <d v="2021-03-31T00:00:00"/>
        <d v="2021-04-01T00:00:00"/>
        <d v="2021-04-02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4T00:00:00"/>
        <d v="2021-04-27T00:00:00"/>
        <d v="2021-04-28T00:00:00"/>
        <d v="2021-04-29T00:00:00"/>
        <m/>
        <d v="2015-09-29T00:00:00" u="1"/>
        <d v="2015-11-21T00:00:00" u="1"/>
        <d v="2015-12-17T00:00:00" u="1"/>
        <d v="2015-10-27T00:00:00" u="1"/>
        <d v="2015-11-23T00:00:00" u="1"/>
        <d v="2015-12-19T00:00:00" u="1"/>
        <d v="2015-10-29T00:00:00" u="1"/>
        <d v="2015-11-25T00:00:00" u="1"/>
        <d v="2015-12-21T00:00:00" u="1"/>
        <d v="2017-01-02T00:00:00" u="1"/>
        <d v="2018-01-02T00:00:00" u="1"/>
        <d v="2015-11-27T00:00:00" u="1"/>
        <d v="2015-12-23T00:00:00" u="1"/>
        <d v="2016-01-04T00:00:00" u="1"/>
        <d v="2017-01-04T00:00:00" u="1"/>
        <d v="2018-01-04T00:00:00" u="1"/>
        <d v="2015-12-25T00:00:00" u="1"/>
        <d v="2016-01-06T00:00:00" u="1"/>
        <d v="2017-01-06T00:00:00" u="1"/>
        <d v="2017-02-02T00:00:00" u="1"/>
        <d v="2016-12-27T00:00:00" u="1"/>
        <d v="2016-01-08T00:00:00" u="1"/>
        <d v="2017-01-08T00:00:00" u="1"/>
        <d v="2018-01-08T00:00:00" u="1"/>
        <d v="2017-02-04T00:00:00" u="1"/>
        <d v="2015-12-29T00:00:00" u="1"/>
        <d v="2016-12-29T00:00:00" u="1"/>
        <d v="2017-01-10T00:00:00" u="1"/>
        <d v="2018-01-10T00:00:00" u="1"/>
        <d v="2017-02-06T00:00:00" u="1"/>
        <d v="2017-03-02T00:00:00" u="1"/>
        <d v="2016-12-31T00:00:00" u="1"/>
        <d v="2016-01-12T00:00:00" u="1"/>
        <d v="2017-01-12T00:00:00" u="1"/>
        <d v="2018-01-12T00:00:00" u="1"/>
        <d v="2017-02-08T00:00:00" u="1"/>
        <d v="2017-03-04T00:00:00" u="1"/>
        <d v="2016-01-14T00:00:00" u="1"/>
        <d v="2017-01-14T00:00:00" u="1"/>
        <d v="2017-02-10T00:00:00" u="1"/>
        <d v="2017-03-06T00:00:00" u="1"/>
        <d v="2017-04-02T00:00:00" u="1"/>
        <d v="2016-01-16T00:00:00" u="1"/>
        <d v="2017-01-16T00:00:00" u="1"/>
        <d v="2018-01-16T00:00:00" u="1"/>
        <d v="2017-02-12T00:00:00" u="1"/>
        <d v="2017-03-08T00:00:00" u="1"/>
        <d v="2017-04-04T00:00:00" u="1"/>
        <d v="2016-01-18T00:00:00" u="1"/>
        <d v="2017-01-18T00:00:00" u="1"/>
        <d v="2018-01-18T00:00:00" u="1"/>
        <d v="2017-02-14T00:00:00" u="1"/>
        <d v="2017-03-10T00:00:00" u="1"/>
        <d v="2017-04-06T00:00:00" u="1"/>
        <d v="2017-05-02T00:00:00" u="1"/>
        <d v="2016-01-20T00:00:00" u="1"/>
        <d v="2017-01-20T00:00:00" u="1"/>
        <d v="2018-01-20T00:00:00" u="1"/>
        <d v="2017-02-16T00:00:00" u="1"/>
        <d v="2017-03-12T00:00:00" u="1"/>
        <d v="2017-04-08T00:00:00" u="1"/>
        <d v="2017-05-04T00:00:00" u="1"/>
        <d v="2016-01-22T00:00:00" u="1"/>
        <d v="2017-01-22T00:00:00" u="1"/>
        <d v="2018-01-22T00:00:00" u="1"/>
        <d v="2017-02-18T00:00:00" u="1"/>
        <d v="2017-03-14T00:00:00" u="1"/>
        <d v="2017-04-10T00:00:00" u="1"/>
        <d v="2015-06-02T00:00:00" u="1"/>
        <d v="2017-05-06T00:00:00" u="1"/>
        <d v="2017-06-02T00:00:00" u="1"/>
        <d v="2017-01-24T00:00:00" u="1"/>
        <d v="2018-01-24T00:00:00" u="1"/>
        <d v="2017-02-20T00:00:00" u="1"/>
        <d v="2017-03-16T00:00:00" u="1"/>
        <d v="2017-04-12T00:00:00" u="1"/>
        <d v="2015-06-04T00:00:00" u="1"/>
        <d v="2017-05-08T00:00:00" u="1"/>
        <d v="2017-01-26T00:00:00" u="1"/>
        <d v="2017-02-22T00:00:00" u="1"/>
        <d v="2017-03-18T00:00:00" u="1"/>
        <d v="2015-05-10T00:00:00" u="1"/>
        <d v="2017-04-14T00:00:00" u="1"/>
        <d v="2017-05-10T00:00:00" u="1"/>
        <d v="2015-07-02T00:00:00" u="1"/>
        <d v="2017-01-28T00:00:00" u="1"/>
        <d v="2017-02-24T00:00:00" u="1"/>
        <d v="2017-03-20T00:00:00" u="1"/>
        <d v="2017-04-16T00:00:00" u="1"/>
        <d v="2015-06-08T00:00:00" u="1"/>
        <d v="2017-05-12T00:00:00" u="1"/>
        <d v="2017-01-30T00:00:00" u="1"/>
        <d v="2017-02-26T00:00:00" u="1"/>
        <d v="2017-03-22T00:00:00" u="1"/>
        <d v="2017-04-18T00:00:00" u="1"/>
        <d v="2015-06-10T00:00:00" u="1"/>
        <d v="2017-05-14T00:00:00" u="1"/>
        <d v="2015-07-06T00:00:00" u="1"/>
        <d v="2017-02-28T00:00:00" u="1"/>
        <d v="2015-04-20T00:00:00" u="1"/>
        <d v="2017-03-24T00:00:00" u="1"/>
        <d v="2017-04-20T00:00:00" u="1"/>
        <d v="2015-06-12T00:00:00" u="1"/>
        <d v="2017-05-16T00:00:00" u="1"/>
        <d v="2015-07-08T00:00:00" u="1"/>
        <d v="2015-08-04T00:00:00" u="1"/>
        <d v="2015-04-22T00:00:00" u="1"/>
        <d v="2017-03-26T00:00:00" u="1"/>
        <d v="2017-04-22T00:00:00" u="1"/>
        <d v="2017-05-18T00:00:00" u="1"/>
        <d v="2015-07-10T00:00:00" u="1"/>
        <d v="2015-08-06T00:00:00" u="1"/>
        <d v="2015-09-02T00:00:00" u="1"/>
        <d v="2015-04-24T00:00:00" u="1"/>
        <d v="2017-03-28T00:00:00" u="1"/>
        <d v="2017-04-24T00:00:00" u="1"/>
        <d v="2015-06-16T00:00:00" u="1"/>
        <d v="2017-05-20T00:00:00" u="1"/>
        <d v="2015-08-08T00:00:00" u="1"/>
        <d v="2015-09-04T00:00:00" u="1"/>
        <d v="2015-04-26T00:00:00" u="1"/>
        <d v="2017-03-30T00:00:00" u="1"/>
        <d v="2017-04-26T00:00:00" u="1"/>
        <d v="2015-06-18T00:00:00" u="1"/>
        <d v="2017-05-22T00:00:00" u="1"/>
        <d v="2015-07-14T00:00:00" u="1"/>
        <d v="2015-08-10T00:00:00" u="1"/>
        <d v="2015-09-06T00:00:00" u="1"/>
        <d v="2015-04-28T00:00:00" u="1"/>
        <d v="2017-04-28T00:00:00" u="1"/>
        <d v="2017-05-24T00:00:00" u="1"/>
        <d v="2015-07-16T00:00:00" u="1"/>
        <d v="2015-08-12T00:00:00" u="1"/>
        <d v="2015-09-08T00:00:00" u="1"/>
        <d v="2017-04-30T00:00:00" u="1"/>
        <d v="2017-05-26T00:00:00" u="1"/>
        <d v="2015-08-14T00:00:00" u="1"/>
        <d v="2015-09-10T00:00:00" u="1"/>
        <d v="2015-10-06T00:00:00" u="1"/>
        <d v="2015-11-02T00:00:00" u="1"/>
        <d v="2015-06-24T00:00:00" u="1"/>
        <d v="2017-05-28T00:00:00" u="1"/>
        <d v="2015-07-20T00:00:00" u="1"/>
        <d v="2015-09-12T00:00:00" u="1"/>
        <d v="2015-10-08T00:00:00" u="1"/>
        <d v="2015-11-04T00:00:00" u="1"/>
        <d v="2015-06-26T00:00:00" u="1"/>
        <d v="2017-05-30T00:00:00" u="1"/>
        <d v="2015-07-22T00:00:00" u="1"/>
        <d v="2015-08-18T00:00:00" u="1"/>
        <d v="2015-09-14T00:00:00" u="1"/>
        <d v="2015-10-10T00:00:00" u="1"/>
        <d v="2015-11-06T00:00:00" u="1"/>
        <d v="2015-12-02T00:00:00" u="1"/>
        <d v="2015-07-24T00:00:00" u="1"/>
        <d v="2015-08-20T00:00:00" u="1"/>
        <d v="2015-09-16T00:00:00" u="1"/>
        <d v="2015-10-12T00:00:00" u="1"/>
        <d v="2015-12-04T00:00:00" u="1"/>
        <d v="2015-06-30T00:00:00" u="1"/>
        <d v="2015-09-18T00:00:00" u="1"/>
        <d v="2015-10-14T00:00:00" u="1"/>
        <d v="2015-11-10T00:00:00" u="1"/>
        <d v="2015-07-28T00:00:00" u="1"/>
        <d v="2015-08-24T00:00:00" u="1"/>
        <d v="2015-10-16T00:00:00" u="1"/>
        <d v="2015-11-12T00:00:00" u="1"/>
        <d v="2015-12-08T00:00:00" u="1"/>
        <d v="2015-07-30T00:00:00" u="1"/>
        <d v="2015-08-26T00:00:00" u="1"/>
        <d v="2015-09-22T00:00:00" u="1"/>
        <d v="2015-11-14T00:00:00" u="1"/>
        <d v="2015-12-10T00:00:00" u="1"/>
        <d v="2015-08-28T00:00:00" u="1"/>
        <d v="2015-09-24T00:00:00" u="1"/>
        <d v="2015-10-20T00:00:00" u="1"/>
        <d v="2015-11-16T00:00:00" u="1"/>
        <d v="2015-12-12T00:00:00" u="1"/>
        <d v="2015-10-22T00:00:00" u="1"/>
        <d v="2015-11-18T00:00:00" u="1"/>
        <d v="2015-12-14T00:00:00" u="1"/>
        <d v="2015-09-28T00:00:00" u="1"/>
        <d v="2015-11-20T00:00:00" u="1"/>
        <d v="2015-12-16T00:00:00" u="1"/>
        <d v="2015-09-30T00:00:00" u="1"/>
        <d v="2015-10-26T00:00:00" u="1"/>
        <d v="2015-12-18T00:00:00" u="1"/>
        <d v="2015-10-28T00:00:00" u="1"/>
        <d v="2015-11-24T00:00:00" u="1"/>
        <d v="2017-01-01T00:00:00" u="1"/>
        <d v="2015-10-30T00:00:00" u="1"/>
        <d v="2015-11-26T00:00:00" u="1"/>
        <d v="2015-12-22T00:00:00" u="1"/>
        <d v="2017-01-03T00:00:00" u="1"/>
        <d v="2018-01-03T00:00:00" u="1"/>
        <d v="2015-12-24T00:00:00" u="1"/>
        <d v="2016-01-05T00:00:00" u="1"/>
        <d v="2017-01-05T00:00:00" u="1"/>
        <d v="2018-01-05T00:00:00" u="1"/>
        <d v="2017-02-01T00:00:00" u="1"/>
        <d v="2015-11-30T00:00:00" u="1"/>
        <d v="2015-12-26T00:00:00" u="1"/>
        <d v="2016-01-07T00:00:00" u="1"/>
        <d v="2017-01-07T00:00:00" u="1"/>
        <d v="2017-02-03T00:00:00" u="1"/>
        <d v="2015-12-28T00:00:00" u="1"/>
        <d v="2016-12-28T00:00:00" u="1"/>
        <d v="2016-01-09T00:00:00" u="1"/>
        <d v="2017-01-09T00:00:00" u="1"/>
        <d v="2018-01-09T00:00:00" u="1"/>
        <d v="2017-02-05T00:00:00" u="1"/>
        <d v="2017-03-01T00:00:00" u="1"/>
        <d v="2016-12-30T00:00:00" u="1"/>
        <d v="2016-01-11T00:00:00" u="1"/>
        <d v="2017-01-11T00:00:00" u="1"/>
        <d v="2018-01-11T00:00:00" u="1"/>
        <d v="2017-02-07T00:00:00" u="1"/>
        <d v="2017-03-03T00:00:00" u="1"/>
        <d v="2016-01-13T00:00:00" u="1"/>
        <d v="2017-01-13T00:00:00" u="1"/>
        <d v="2017-02-09T00:00:00" u="1"/>
        <d v="2017-03-05T00:00:00" u="1"/>
        <d v="2017-04-01T00:00:00" u="1"/>
        <d v="2016-01-15T00:00:00" u="1"/>
        <d v="2017-01-15T00:00:00" u="1"/>
        <d v="2018-01-15T00:00:00" u="1"/>
        <d v="2017-02-11T00:00:00" u="1"/>
        <d v="2017-03-07T00:00:00" u="1"/>
        <d v="2017-04-03T00:00:00" u="1"/>
        <d v="2017-01-17T00:00:00" u="1"/>
        <d v="2018-01-17T00:00:00" u="1"/>
        <d v="2017-02-13T00:00:00" u="1"/>
        <d v="2017-03-09T00:00:00" u="1"/>
        <d v="2017-04-05T00:00:00" u="1"/>
        <d v="2017-05-01T00:00:00" u="1"/>
        <d v="2016-01-19T00:00:00" u="1"/>
        <d v="2017-01-19T00:00:00" u="1"/>
        <d v="2018-01-19T00:00:00" u="1"/>
        <d v="2017-02-15T00:00:00" u="1"/>
        <d v="2017-03-11T00:00:00" u="1"/>
        <d v="2017-04-07T00:00:00" u="1"/>
        <d v="2017-05-03T00:00:00" u="1"/>
        <d v="2016-01-21T00:00:00" u="1"/>
        <d v="2017-01-21T00:00:00" u="1"/>
        <d v="2017-02-17T00:00:00" u="1"/>
        <d v="2017-03-13T00:00:00" u="1"/>
        <d v="2017-04-09T00:00:00" u="1"/>
        <d v="2015-06-01T00:00:00" u="1"/>
        <d v="2017-05-05T00:00:00" u="1"/>
        <d v="2017-06-01T00:00:00" u="1"/>
        <d v="2017-01-23T00:00:00" u="1"/>
        <d v="2018-01-23T00:00:00" u="1"/>
        <d v="2017-02-19T00:00:00" u="1"/>
        <d v="2017-03-15T00:00:00" u="1"/>
        <d v="2017-04-11T00:00:00" u="1"/>
        <d v="2015-06-03T00:00:00" u="1"/>
        <d v="2017-05-07T00:00:00" u="1"/>
        <d v="2017-01-25T00:00:00" u="1"/>
        <d v="2018-01-25T00:00:00" u="1"/>
        <d v="2017-02-21T00:00:00" u="1"/>
        <d v="2017-03-17T00:00:00" u="1"/>
        <d v="2017-04-13T00:00:00" u="1"/>
        <d v="2015-06-05T00:00:00" u="1"/>
        <d v="2017-05-09T00:00:00" u="1"/>
        <d v="2015-07-01T00:00:00" u="1"/>
        <d v="2017-01-27T00:00:00" u="1"/>
        <d v="2018-01-27T00:00:00" u="1"/>
        <d v="2017-02-23T00:00:00" u="1"/>
        <d v="2017-03-19T00:00:00" u="1"/>
        <d v="2017-04-15T00:00:00" u="1"/>
        <d v="2017-05-11T00:00:00" u="1"/>
        <d v="2015-07-03T00:00:00" u="1"/>
        <d v="2017-01-29T00:00:00" u="1"/>
        <d v="2017-02-25T00:00:00" u="1"/>
        <d v="2017-03-21T00:00:00" u="1"/>
        <d v="2017-04-17T00:00:00" u="1"/>
        <d v="2015-06-09T00:00:00" u="1"/>
        <d v="2017-05-13T00:00:00" u="1"/>
        <d v="2017-01-31T00:00:00" u="1"/>
        <d v="2017-02-27T00:00:00" u="1"/>
        <d v="2017-03-23T00:00:00" u="1"/>
        <d v="2017-04-19T00:00:00" u="1"/>
        <d v="2015-06-11T00:00:00" u="1"/>
        <d v="2017-05-15T00:00:00" u="1"/>
        <d v="2015-07-07T00:00:00" u="1"/>
        <d v="2015-08-03T00:00:00" u="1"/>
        <d v="2015-04-21T00:00:00" u="1"/>
        <d v="2017-03-25T00:00:00" u="1"/>
        <d v="2017-04-21T00:00:00" u="1"/>
        <d v="2017-05-17T00:00:00" u="1"/>
        <d v="2015-07-09T00:00:00" u="1"/>
        <d v="2015-08-05T00:00:00" u="1"/>
        <d v="2015-09-01T00:00:00" u="1"/>
        <d v="2015-04-23T00:00:00" u="1"/>
        <d v="2017-03-27T00:00:00" u="1"/>
        <d v="2017-04-23T00:00:00" u="1"/>
        <d v="2015-06-15T00:00:00" u="1"/>
        <d v="2017-05-19T00:00:00" u="1"/>
        <d v="2015-08-07T00:00:00" u="1"/>
        <d v="2015-04-25T00:00:00" u="1"/>
        <d v="2017-03-29T00:00:00" u="1"/>
        <d v="2017-04-25T00:00:00" u="1"/>
        <d v="2015-06-17T00:00:00" u="1"/>
        <d v="2017-05-21T00:00:00" u="1"/>
        <d v="2015-07-13T00:00:00" u="1"/>
        <d v="2015-09-05T00:00:00" u="1"/>
        <d v="2015-04-27T00:00:00" u="1"/>
        <d v="2017-03-31T00:00:00" u="1"/>
        <d v="2017-04-27T00:00:00" u="1"/>
        <d v="2015-06-19T00:00:00" u="1"/>
        <d v="2017-05-23T00:00:00" u="1"/>
        <d v="2015-07-15T00:00:00" u="1"/>
        <d v="2015-08-11T00:00:00" u="1"/>
        <d v="2015-09-07T00:00:00" u="1"/>
        <d v="1900-07-23T00:00:00" u="1"/>
        <d v="2017-04-29T00:00:00" u="1"/>
        <d v="2017-05-25T00:00:00" u="1"/>
        <d v="2015-07-17T00:00:00" u="1"/>
        <d v="2015-08-13T00:00:00" u="1"/>
        <d v="2015-09-09T00:00:00" u="1"/>
        <d v="2015-10-05T00:00:00" u="1"/>
        <d v="2015-05-27T00:00:00" u="1"/>
        <d v="2015-06-23T00:00:00" u="1"/>
        <d v="2017-05-27T00:00:00" u="1"/>
        <d v="2015-09-11T00:00:00" u="1"/>
        <d v="2015-10-07T00:00:00" u="1"/>
        <d v="2015-11-03T00:00:00" u="1"/>
        <d v="2015-05-29T00:00:00" u="1"/>
        <d v="2015-06-25T00:00:00" u="1"/>
        <d v="2017-05-29T00:00:00" u="1"/>
        <d v="2015-07-21T00:00:00" u="1"/>
        <d v="2015-08-17T00:00:00" u="1"/>
        <d v="2015-10-09T00:00:00" u="1"/>
        <d v="2015-11-05T00:00:00" u="1"/>
        <d v="2015-12-01T00:00:00" u="1"/>
        <d v="2017-05-31T00:00:00" u="1"/>
        <d v="2015-07-23T00:00:00" u="1"/>
        <d v="2015-08-19T00:00:00" u="1"/>
        <d v="2015-09-15T00:00:00" u="1"/>
        <d v="2015-12-03T00:00:00" u="1"/>
        <d v="2015-06-29T00:00:00" u="1"/>
        <d v="2015-08-21T00:00:00" u="1"/>
        <d v="2015-09-17T00:00:00" u="1"/>
        <d v="2015-10-13T00:00:00" u="1"/>
        <d v="2015-11-09T00:00:00" u="1"/>
        <d v="2015-07-27T00:00:00" u="1"/>
        <d v="2015-09-19T00:00:00" u="1"/>
        <d v="2015-10-15T00:00:00" u="1"/>
        <d v="2015-11-11T00:00:00" u="1"/>
        <d v="2015-12-07T00:00:00" u="1"/>
        <d v="2015-07-29T00:00:00" u="1"/>
        <d v="2015-08-25T00:00:00" u="1"/>
        <d v="2015-09-21T00:00:00" u="1"/>
        <d v="2015-11-13T00:00:00" u="1"/>
        <d v="2015-12-09T00:00:00" u="1"/>
        <d v="2015-07-31T00:00:00" u="1"/>
        <d v="2015-08-27T00:00:00" u="1"/>
        <d v="2015-09-23T00:00:00" u="1"/>
        <d v="2015-10-19T00:00:00" u="1"/>
        <d v="2015-12-11T00:00:00" u="1"/>
        <d v="2015-09-25T00:00:00" u="1"/>
        <d v="2015-10-21T00:00:00" u="1"/>
        <d v="2015-11-17T00:00:00" u="1"/>
        <d v="2015-08-31T00:00:00" u="1"/>
        <d v="2015-10-23T00:00:00" u="1"/>
        <d v="2015-11-19T00:00:00" u="1"/>
        <d v="2015-12-15T00:00:00" u="1"/>
      </sharedItems>
    </cacheField>
    <cacheField name="Part number" numFmtId="0">
      <sharedItems containsBlank="1" containsMixedTypes="1" containsNumber="1" containsInteger="1" minValue="1137" maxValue="1138" count="50">
        <s v="3EME"/>
        <s v="218I L"/>
        <s v="219I R"/>
        <s v="25285 L"/>
        <s v="25285 R"/>
        <s v="809C R"/>
        <s v="809C L"/>
        <s v="255J"/>
        <s v="218I R"/>
        <s v="456Z L"/>
        <s v="456Z R"/>
        <s v="样品 L"/>
        <s v="样品 R"/>
        <s v="248 L"/>
        <s v="FIRST"/>
        <s v="373J L"/>
        <s v="373J R"/>
        <s v="MITSUBA R"/>
        <s v="MITSUBA L"/>
        <s v="218l L"/>
        <s v="218l R"/>
        <s v="25537 L"/>
        <s v="25537 R"/>
        <s v="UP28"/>
        <s v="UP30"/>
        <s v="DIETRICH"/>
        <s v="胜捷 R"/>
        <s v="胜捷 L"/>
        <s v="248L L"/>
        <s v="248L R"/>
        <s v="UP50"/>
        <s v="530C L"/>
        <s v="530C R"/>
        <s v="KINETLC L"/>
        <s v="KINETLC R"/>
        <s v="498P L"/>
        <s v="498P R"/>
        <s v="DY L"/>
        <s v="DY R"/>
        <s v="永欣"/>
        <s v="DYGEM弯"/>
        <s v="165H L"/>
        <s v="165H R"/>
        <s v="永欣 L"/>
        <s v="永欣 R"/>
        <s v="456 L"/>
        <s v="456 R"/>
        <m/>
        <n v="1138" u="1"/>
        <n v="1137" u="1"/>
      </sharedItems>
    </cacheField>
    <cacheField name="Qty产量" numFmtId="0">
      <sharedItems containsString="0" containsBlank="1" containsNumber="1" containsInteger="1" minValue="0" maxValue="218547"/>
    </cacheField>
    <cacheField name="Number of workers.hours工时" numFmtId="0">
      <sharedItems containsString="0" containsBlank="1" containsNumber="1" containsInteger="1" minValue="1" maxValue="1"/>
    </cacheField>
    <cacheField name="Bad Peeling length " numFmtId="0">
      <sharedItems containsString="0" containsBlank="1" containsNumber="1" containsInteger="1" minValue="6" maxValue="605"/>
    </cacheField>
    <cacheField name="Debugging scrap1" numFmtId="0">
      <sharedItems containsString="0" containsBlank="1" containsNumber="1" containsInteger="1" minValue="7" maxValue="198"/>
    </cacheField>
    <cacheField name="Peeling incompletely" numFmtId="0">
      <sharedItems containsNonDate="0" containsString="0" containsBlank="1"/>
    </cacheField>
    <cacheField name="Coil deformed1" numFmtId="0">
      <sharedItems containsString="0" containsBlank="1" containsNumber="1" containsInteger="1" minValue="6" maxValue="136"/>
    </cacheField>
    <cacheField name="Varnish broken" numFmtId="0">
      <sharedItems containsString="0" containsBlank="1" containsNumber="1" containsInteger="1" minValue="6" maxValue="149"/>
    </cacheField>
    <cacheField name="defect burr" numFmtId="0">
      <sharedItems containsNonDate="0" containsString="0" containsBlank="1"/>
    </cacheField>
    <cacheField name="crack " numFmtId="0">
      <sharedItems containsNonDate="0" containsString="0" containsBlank="1"/>
    </cacheField>
    <cacheField name="less tin " numFmtId="0">
      <sharedItems containsString="0" containsBlank="1" containsNumber="1" containsInteger="1" minValue="11" maxValue="116"/>
    </cacheField>
    <cacheField name="excess tin " numFmtId="0">
      <sharedItems containsString="0" containsBlank="1" containsNumber="1" containsInteger="1" minValue="37" maxValue="69"/>
    </cacheField>
    <cacheField name="short leg" numFmtId="0">
      <sharedItems containsNonDate="0" containsString="0" containsBlank="1"/>
    </cacheField>
    <cacheField name="long leg" numFmtId="0">
      <sharedItems containsNonDate="0" containsString="0" containsBlank="1"/>
    </cacheField>
    <cacheField name="Coil deformed2" numFmtId="0">
      <sharedItems containsNonDate="0" containsString="0" containsBlank="1"/>
    </cacheField>
    <cacheField name="Debugging scrap2" numFmtId="0">
      <sharedItems containsNonDate="0" containsString="0" containsBlank="1"/>
    </cacheField>
    <cacheField name="glue on the body" numFmtId="0">
      <sharedItems containsNonDate="0" containsString="0" containsBlank="1"/>
    </cacheField>
    <cacheField name="glue on the leg" numFmtId="0">
      <sharedItems containsNonDate="0" containsString="0" containsBlank="1"/>
    </cacheField>
    <cacheField name="Bad bending " numFmtId="0">
      <sharedItems containsNonDate="0" containsString="0" containsBlank="1"/>
    </cacheField>
    <cacheField name="Wrong core " numFmtId="0">
      <sharedItems containsNonDate="0" containsString="0" containsBlank="1"/>
    </cacheField>
    <cacheField name="mix parts" numFmtId="0">
      <sharedItems containsNonDate="0" containsString="0" containsBlank="1"/>
    </cacheField>
    <cacheField name="Total final inspection" numFmtId="0">
      <sharedItems containsSemiMixedTypes="0" containsString="0" containsNumber="1" containsInteger="1" minValue="0" maxValue="605"/>
    </cacheField>
    <cacheField name="I Total PPM" numFmtId="0">
      <sharedItems containsString="0" containsBlank="1" containsNumber="1" minValue="0" maxValue="39080.45977011494"/>
    </cacheField>
    <cacheField name="Planned production" numFmtId="0">
      <sharedItems containsNonDate="0" containsString="0" containsBlank="1"/>
    </cacheField>
    <cacheField name="Forecast" numFmtId="0">
      <sharedItems containsNonDate="0" containsString="0" containsBlank="1"/>
    </cacheField>
    <cacheField name="Total PPM" numFmtId="0" formula="'Total final inspection'/Qty产量*1000000" databaseField="0"/>
    <cacheField name="Bad peeling length PPM" numFmtId="0" formula="'Bad Peeling length '/Qty产量*1000000" databaseField="0"/>
    <cacheField name="Varnish broken PPM" numFmtId="0" formula="'Varnish broken'/Qty产量*1000000" databaseField="0"/>
    <cacheField name="Peeling incompletely PPM" numFmtId="0" formula="'Peeling incompletely'/Qty产量*1000000" databaseField="0"/>
    <cacheField name="Coil deformed PPM" numFmtId="0" formula="#NAME?/Qty产量*1000000" databaseField="0"/>
    <cacheField name="Crack PPM" numFmtId="0" formula="'crack '/Qty产量*1000000" databaseField="0"/>
    <cacheField name="Core offset PPM" numFmtId="0" formula="#NAME?/Qty产量*1000000" databaseField="0"/>
    <cacheField name="Core fall off PPM" numFmtId="0" formula="#NAME?/Qty产量*1000000" databaseField="0"/>
    <cacheField name="Too much glue PPM" numFmtId="0" formula="#NAME?/Qty产量*1000000" databaseField="0"/>
    <cacheField name="No glue PPM" numFmtId="0" formula="#NAME?/Qty产量*1000000" databaseField="0"/>
    <cacheField name="Less tin PPM" numFmtId="0" formula="'less tin '/Qty产量*1000000" databaseField="0"/>
    <cacheField name="Excess tin PPM" numFmtId="0" formula="'excess tin '/Qty产量*1000000" databaseField="0"/>
    <cacheField name="Short leg PPM" numFmtId="0" formula="'short leg'/Qty产量*1000000" databaseField="0"/>
    <cacheField name="Long leg PPM" numFmtId="0" formula="'long leg'/Qty产量*1000000" databaseField="0"/>
    <cacheField name="Gap spires PPM" numFmtId="0" formula="#NAME?/Qty产量*1000000" databaseField="0"/>
    <cacheField name="No core PPM" numFmtId="0" formula="#NAME?/Qty产量*1000000" databaseField="0"/>
    <cacheField name="Glue on the leg PPM" numFmtId="0" formula="'glue on the leg'/Qty产量*1000000" databaseField="0"/>
    <cacheField name="Glue on the body PPM" numFmtId="0" formula="'glue on the body'/Qty产量*1000000" databaseField="0"/>
    <cacheField name="Core broken PPM" numFmtId="0" formula="#NAME?/Qty产量*1000000" databaseField="0"/>
    <cacheField name="Bad bending PPM" numFmtId="0" formula="'Bad bending '/Qty产量*1000000" databaseField="0"/>
    <cacheField name="Wrong core PPM" numFmtId="0" formula="'Wrong core '/Qty产量*1000000" databaseField="0"/>
    <cacheField name="Mixed parts PPM" numFmtId="0" formula="'mix parts'/Qty产量*1000000" databaseField="0"/>
    <cacheField name="Burr PPM" numFmtId="0" formula="'defect burr'/Qty产量*1000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k.lv" refreshedDate="45327.552390046294" createdVersion="8" refreshedVersion="8" minRefreshableVersion="3" recordCount="10187" xr:uid="{E137EEA1-5490-4AC5-9ED5-D5455BA0D6EC}">
  <cacheSource type="worksheet">
    <worksheetSource name="Table1"/>
  </cacheSource>
  <cacheFields count="31">
    <cacheField name="Type" numFmtId="0">
      <sharedItems containsBlank="1"/>
    </cacheField>
    <cacheField name="Week" numFmtId="0">
      <sharedItems containsBlank="1" containsMixedTypes="1" containsNumber="1" containsInteger="1" minValue="1" maxValue="55" count="57">
        <n v="1"/>
        <n v="2"/>
        <n v="3"/>
        <n v="4"/>
        <n v="5"/>
        <s v=""/>
        <m/>
        <n v="26" u="1"/>
        <n v="6" u="1"/>
        <n v="7" u="1"/>
        <n v="8" u="1"/>
        <n v="9" u="1"/>
        <n v="10" u="1"/>
        <n v="11" u="1"/>
        <n v="12" u="1"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7" u="1"/>
        <n v="28" u="1"/>
        <n v="29" u="1"/>
        <n v="30" u="1"/>
        <n v="31" u="1"/>
        <n v="32" u="1"/>
        <n v="33" u="1"/>
        <n v="34" u="1"/>
        <n v="35" u="1"/>
        <n v="36" u="1"/>
        <n v="37" u="1"/>
        <n v="38" u="1"/>
        <n v="39" u="1"/>
        <n v="40" u="1"/>
        <n v="41" u="1"/>
        <n v="42" u="1"/>
        <n v="43" u="1"/>
        <n v="44" u="1"/>
        <n v="45" u="1"/>
        <n v="46" u="1"/>
        <n v="47" u="1"/>
        <n v="48" u="1"/>
        <n v="49" u="1"/>
        <n v="50" u="1"/>
        <n v="51" u="1"/>
        <n v="52" u="1"/>
        <n v="53" u="1"/>
        <n v="54" u="1"/>
        <n v="55" u="1"/>
      </sharedItems>
    </cacheField>
    <cacheField name="Month" numFmtId="0">
      <sharedItems containsBlank="1" containsMixedTypes="1" containsNumber="1" containsInteger="1" minValue="1" maxValue="12" count="14">
        <n v="1"/>
        <n v="2"/>
        <s v=""/>
        <m/>
        <n v="6" u="1"/>
        <n v="3" u="1"/>
        <n v="4" u="1"/>
        <n v="5" u="1"/>
        <n v="7" u="1"/>
        <n v="8" u="1"/>
        <n v="9" u="1"/>
        <n v="10" u="1"/>
        <n v="11" u="1"/>
        <n v="12" u="1"/>
      </sharedItems>
    </cacheField>
    <cacheField name="Year" numFmtId="0">
      <sharedItems containsBlank="1" containsMixedTypes="1" containsNumber="1" containsInteger="1" minValue="2020" maxValue="2024" count="5">
        <n v="2024"/>
        <s v=""/>
        <n v="2020"/>
        <m/>
        <n v="2023" u="1"/>
      </sharedItems>
    </cacheField>
    <cacheField name="Machine" numFmtId="0">
      <sharedItems containsBlank="1" containsMixedTypes="1" containsNumber="1" containsInteger="1" minValue="1623" maxValue="1623"/>
    </cacheField>
    <cacheField name="Day" numFmtId="0">
      <sharedItems containsNonDate="0" containsDate="1" containsString="0" containsBlank="1" minDate="2020-06-24T00:00:00" maxDate="2024-02-02T00:00:00"/>
    </cacheField>
    <cacheField name="Part number" numFmtId="0">
      <sharedItems containsBlank="1" containsMixedTypes="1" containsNumber="1" containsInteger="1" minValue="20138" maxValue="33990" count="21">
        <s v="一芯270W"/>
        <s v="809C R"/>
        <s v="25285 L"/>
        <s v="25285 R"/>
        <s v="165H L"/>
        <s v="165H R"/>
        <s v="809C L"/>
        <s v="084 L"/>
        <s v="084 R"/>
        <s v="KINETIC 1.5 L"/>
        <s v="KINETIC 1.5 R"/>
        <s v="Q66 L"/>
        <s v="SKF20"/>
        <s v="Q66 R"/>
        <s v="永欣 2.0 R"/>
        <s v="永欣 2.0 L"/>
        <m/>
        <n v="25285" u="1"/>
        <n v="20138" u="1"/>
        <n v="33990" u="1"/>
        <n v="26635" u="1"/>
      </sharedItems>
    </cacheField>
    <cacheField name="Qty产量" numFmtId="0">
      <sharedItems containsString="0" containsBlank="1" containsNumber="1" containsInteger="1" minValue="605" maxValue="10638"/>
    </cacheField>
    <cacheField name="Bad Peeling length " numFmtId="0">
      <sharedItems containsString="0" containsBlank="1" containsNumber="1" containsInteger="1" minValue="3" maxValue="81"/>
    </cacheField>
    <cacheField name="Debugging scrap1" numFmtId="0">
      <sharedItems containsNonDate="0" containsString="0" containsBlank="1"/>
    </cacheField>
    <cacheField name="列1" numFmtId="0">
      <sharedItems containsString="0" containsBlank="1" containsNumber="1" containsInteger="1" minValue="1" maxValue="52"/>
    </cacheField>
    <cacheField name="Peeling incompletely" numFmtId="0">
      <sharedItems containsString="0" containsBlank="1" containsNumber="1" containsInteger="1" minValue="4" maxValue="38"/>
    </cacheField>
    <cacheField name="Coil deformed1" numFmtId="0">
      <sharedItems containsString="0" containsBlank="1" containsNumber="1" containsInteger="1" minValue="6" maxValue="89"/>
    </cacheField>
    <cacheField name="Varnish broken" numFmtId="0">
      <sharedItems containsString="0" containsBlank="1" containsNumber="1" containsInteger="1" minValue="3" maxValue="130"/>
    </cacheField>
    <cacheField name="defect burr" numFmtId="0">
      <sharedItems containsNonDate="0" containsString="0" containsBlank="1"/>
    </cacheField>
    <cacheField name="crack " numFmtId="0">
      <sharedItems containsNonDate="0" containsString="0" containsBlank="1"/>
    </cacheField>
    <cacheField name="less tin " numFmtId="0">
      <sharedItems containsString="0" containsBlank="1" containsNumber="1" containsInteger="1" minValue="17" maxValue="86"/>
    </cacheField>
    <cacheField name="excess tin " numFmtId="0">
      <sharedItems containsNonDate="0" containsString="0" containsBlank="1"/>
    </cacheField>
    <cacheField name="short leg" numFmtId="0">
      <sharedItems containsString="0" containsBlank="1" containsNumber="1" containsInteger="1" minValue="10" maxValue="10"/>
    </cacheField>
    <cacheField name="long leg" numFmtId="0">
      <sharedItems containsNonDate="0" containsString="0" containsBlank="1"/>
    </cacheField>
    <cacheField name="Coil deformed2" numFmtId="0">
      <sharedItems containsNonDate="0" containsString="0" containsBlank="1"/>
    </cacheField>
    <cacheField name="Debugging scrap2" numFmtId="0">
      <sharedItems containsNonDate="0" containsString="0" containsBlank="1"/>
    </cacheField>
    <cacheField name="glue on the body" numFmtId="0">
      <sharedItems containsNonDate="0" containsString="0" containsBlank="1"/>
    </cacheField>
    <cacheField name="glue on the leg" numFmtId="0">
      <sharedItems containsNonDate="0" containsString="0" containsBlank="1"/>
    </cacheField>
    <cacheField name="Bad bending " numFmtId="0">
      <sharedItems containsNonDate="0" containsString="0" containsBlank="1"/>
    </cacheField>
    <cacheField name="Wrong core " numFmtId="0">
      <sharedItems containsNonDate="0" containsString="0" containsBlank="1"/>
    </cacheField>
    <cacheField name="mix parts" numFmtId="0">
      <sharedItems containsNonDate="0" containsString="0" containsBlank="1"/>
    </cacheField>
    <cacheField name="Total final inspection" numFmtId="0">
      <sharedItems containsString="0" containsBlank="1" containsNumber="1" containsInteger="1" minValue="0" maxValue="201"/>
    </cacheField>
    <cacheField name="I Total PPM" numFmtId="0">
      <sharedItems containsString="0" containsBlank="1" containsNumber="1" minValue="0" maxValue="30193.780982424516"/>
    </cacheField>
    <cacheField name="Planned production" numFmtId="0">
      <sharedItems containsNonDate="0" containsString="0" containsBlank="1"/>
    </cacheField>
    <cacheField name="Forecas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72">
  <r>
    <d v="2016-01-04T00:00:00"/>
    <x v="0"/>
    <x v="0"/>
    <n v="20948"/>
    <n v="24"/>
    <n v="22032"/>
    <x v="0"/>
    <x v="0"/>
    <x v="0"/>
  </r>
  <r>
    <d v="2016-01-04T00:00:00"/>
    <x v="0"/>
    <x v="1"/>
    <m/>
    <m/>
    <s v=""/>
    <x v="0"/>
    <x v="0"/>
    <x v="0"/>
  </r>
  <r>
    <d v="2016-01-04T00:00:00"/>
    <x v="1"/>
    <x v="0"/>
    <n v="19164"/>
    <n v="24"/>
    <n v="22032"/>
    <x v="0"/>
    <x v="0"/>
    <x v="0"/>
  </r>
  <r>
    <d v="2016-01-04T00:00:00"/>
    <x v="1"/>
    <x v="1"/>
    <m/>
    <m/>
    <s v=""/>
    <x v="0"/>
    <x v="0"/>
    <x v="0"/>
  </r>
  <r>
    <d v="2016-01-04T00:00:00"/>
    <x v="2"/>
    <x v="0"/>
    <n v="20249"/>
    <n v="24"/>
    <n v="22032"/>
    <x v="0"/>
    <x v="0"/>
    <x v="0"/>
  </r>
  <r>
    <d v="2016-01-04T00:00:00"/>
    <x v="2"/>
    <x v="1"/>
    <m/>
    <m/>
    <s v=""/>
    <x v="0"/>
    <x v="0"/>
    <x v="0"/>
  </r>
  <r>
    <d v="2016-01-04T00:00:00"/>
    <x v="3"/>
    <x v="2"/>
    <n v="18021"/>
    <n v="24"/>
    <n v="19440"/>
    <x v="0"/>
    <x v="0"/>
    <x v="0"/>
  </r>
  <r>
    <d v="2016-01-04T00:00:00"/>
    <x v="3"/>
    <x v="1"/>
    <m/>
    <m/>
    <s v=""/>
    <x v="0"/>
    <x v="0"/>
    <x v="0"/>
  </r>
  <r>
    <d v="2016-01-04T00:00:00"/>
    <x v="4"/>
    <x v="3"/>
    <n v="20363"/>
    <n v="15"/>
    <n v="13770"/>
    <x v="0"/>
    <x v="0"/>
    <x v="0"/>
  </r>
  <r>
    <d v="2016-01-04T00:00:00"/>
    <x v="4"/>
    <x v="1"/>
    <m/>
    <m/>
    <s v=""/>
    <x v="0"/>
    <x v="0"/>
    <x v="0"/>
  </r>
  <r>
    <d v="2016-01-04T00:00:00"/>
    <x v="5"/>
    <x v="4"/>
    <n v="13871"/>
    <n v="24"/>
    <n v="19440"/>
    <x v="0"/>
    <x v="0"/>
    <x v="0"/>
  </r>
  <r>
    <d v="2016-01-04T00:00:00"/>
    <x v="5"/>
    <x v="1"/>
    <m/>
    <m/>
    <s v=""/>
    <x v="0"/>
    <x v="0"/>
    <x v="0"/>
  </r>
  <r>
    <d v="2016-01-04T00:00:00"/>
    <x v="6"/>
    <x v="5"/>
    <n v="24007"/>
    <n v="24"/>
    <n v="22032"/>
    <x v="0"/>
    <x v="0"/>
    <x v="0"/>
  </r>
  <r>
    <d v="2016-01-04T00:00:00"/>
    <x v="6"/>
    <x v="1"/>
    <m/>
    <m/>
    <s v=""/>
    <x v="0"/>
    <x v="0"/>
    <x v="0"/>
  </r>
  <r>
    <d v="2016-01-04T00:00:00"/>
    <x v="7"/>
    <x v="6"/>
    <n v="25560"/>
    <n v="24"/>
    <n v="25920"/>
    <x v="0"/>
    <x v="0"/>
    <x v="0"/>
  </r>
  <r>
    <d v="2016-01-04T00:00:00"/>
    <x v="7"/>
    <x v="1"/>
    <m/>
    <m/>
    <s v=""/>
    <x v="0"/>
    <x v="0"/>
    <x v="0"/>
  </r>
  <r>
    <d v="2016-01-04T00:00:00"/>
    <x v="8"/>
    <x v="0"/>
    <n v="17530"/>
    <n v="24"/>
    <n v="22032"/>
    <x v="0"/>
    <x v="0"/>
    <x v="0"/>
  </r>
  <r>
    <d v="2016-01-04T00:00:00"/>
    <x v="8"/>
    <x v="1"/>
    <m/>
    <m/>
    <s v=""/>
    <x v="0"/>
    <x v="0"/>
    <x v="0"/>
  </r>
  <r>
    <d v="2016-01-04T00:00:00"/>
    <x v="9"/>
    <x v="7"/>
    <n v="2763"/>
    <n v="5"/>
    <n v="4050"/>
    <x v="0"/>
    <x v="0"/>
    <x v="0"/>
  </r>
  <r>
    <d v="2016-01-04T00:00:00"/>
    <x v="9"/>
    <x v="1"/>
    <m/>
    <m/>
    <s v=""/>
    <x v="0"/>
    <x v="0"/>
    <x v="0"/>
  </r>
  <r>
    <d v="2016-01-04T00:00:00"/>
    <x v="10"/>
    <x v="8"/>
    <n v="12673"/>
    <n v="24"/>
    <n v="17280"/>
    <x v="0"/>
    <x v="0"/>
    <x v="0"/>
  </r>
  <r>
    <d v="2016-01-04T00:00:00"/>
    <x v="10"/>
    <x v="1"/>
    <m/>
    <m/>
    <s v=""/>
    <x v="0"/>
    <x v="0"/>
    <x v="0"/>
  </r>
  <r>
    <d v="2016-01-04T00:00:00"/>
    <x v="11"/>
    <x v="9"/>
    <n v="18538"/>
    <n v="24"/>
    <n v="14256"/>
    <x v="0"/>
    <x v="0"/>
    <x v="0"/>
  </r>
  <r>
    <d v="2016-01-04T00:00:00"/>
    <x v="11"/>
    <x v="1"/>
    <m/>
    <m/>
    <s v=""/>
    <x v="0"/>
    <x v="0"/>
    <x v="0"/>
  </r>
  <r>
    <d v="2016-01-04T00:00:00"/>
    <x v="12"/>
    <x v="10"/>
    <n v="26686"/>
    <n v="24"/>
    <n v="25920"/>
    <x v="0"/>
    <x v="0"/>
    <x v="0"/>
  </r>
  <r>
    <d v="2016-01-04T00:00:00"/>
    <x v="12"/>
    <x v="1"/>
    <m/>
    <m/>
    <s v=""/>
    <x v="0"/>
    <x v="0"/>
    <x v="0"/>
  </r>
  <r>
    <d v="2016-01-04T00:00:00"/>
    <x v="13"/>
    <x v="11"/>
    <n v="20085"/>
    <n v="24"/>
    <n v="25920"/>
    <x v="0"/>
    <x v="0"/>
    <x v="0"/>
  </r>
  <r>
    <d v="2016-01-04T00:00:00"/>
    <x v="13"/>
    <x v="1"/>
    <m/>
    <m/>
    <s v=""/>
    <x v="0"/>
    <x v="0"/>
    <x v="0"/>
  </r>
  <r>
    <d v="2016-01-04T00:00:00"/>
    <x v="14"/>
    <x v="12"/>
    <n v="16350"/>
    <n v="24"/>
    <n v="16848"/>
    <x v="0"/>
    <x v="0"/>
    <x v="0"/>
  </r>
  <r>
    <d v="2016-01-04T00:00:00"/>
    <x v="14"/>
    <x v="1"/>
    <m/>
    <m/>
    <s v=""/>
    <x v="0"/>
    <x v="0"/>
    <x v="0"/>
  </r>
  <r>
    <d v="2016-01-04T00:00:00"/>
    <x v="15"/>
    <x v="13"/>
    <n v="23360"/>
    <n v="24"/>
    <n v="22032"/>
    <x v="0"/>
    <x v="0"/>
    <x v="0"/>
  </r>
  <r>
    <d v="2016-01-04T00:00:00"/>
    <x v="15"/>
    <x v="1"/>
    <m/>
    <m/>
    <s v=""/>
    <x v="0"/>
    <x v="0"/>
    <x v="0"/>
  </r>
  <r>
    <d v="2016-01-04T00:00:00"/>
    <x v="16"/>
    <x v="14"/>
    <n v="20483"/>
    <n v="24"/>
    <n v="22032"/>
    <x v="0"/>
    <x v="0"/>
    <x v="0"/>
  </r>
  <r>
    <d v="2016-01-04T00:00:00"/>
    <x v="16"/>
    <x v="1"/>
    <m/>
    <m/>
    <s v=""/>
    <x v="0"/>
    <x v="0"/>
    <x v="0"/>
  </r>
  <r>
    <d v="2016-01-04T00:00:00"/>
    <x v="17"/>
    <x v="15"/>
    <n v="23892"/>
    <n v="24"/>
    <n v="22032"/>
    <x v="0"/>
    <x v="0"/>
    <x v="0"/>
  </r>
  <r>
    <d v="2016-01-04T00:00:00"/>
    <x v="17"/>
    <x v="1"/>
    <m/>
    <m/>
    <s v=""/>
    <x v="0"/>
    <x v="0"/>
    <x v="0"/>
  </r>
  <r>
    <d v="2016-01-04T00:00:00"/>
    <x v="18"/>
    <x v="1"/>
    <m/>
    <m/>
    <s v=""/>
    <x v="0"/>
    <x v="0"/>
    <x v="0"/>
  </r>
  <r>
    <d v="2016-01-04T00:00:00"/>
    <x v="18"/>
    <x v="1"/>
    <m/>
    <m/>
    <s v=""/>
    <x v="0"/>
    <x v="0"/>
    <x v="0"/>
  </r>
  <r>
    <d v="2016-01-04T00:00:00"/>
    <x v="19"/>
    <x v="1"/>
    <m/>
    <m/>
    <s v=""/>
    <x v="0"/>
    <x v="0"/>
    <x v="0"/>
  </r>
  <r>
    <d v="2016-01-04T00:00:00"/>
    <x v="19"/>
    <x v="1"/>
    <m/>
    <m/>
    <s v=""/>
    <x v="0"/>
    <x v="0"/>
    <x v="0"/>
  </r>
  <r>
    <d v="2016-01-04T00:00:00"/>
    <x v="20"/>
    <x v="1"/>
    <m/>
    <m/>
    <s v=""/>
    <x v="0"/>
    <x v="0"/>
    <x v="0"/>
  </r>
  <r>
    <d v="2016-01-04T00:00:00"/>
    <x v="20"/>
    <x v="1"/>
    <m/>
    <m/>
    <s v=""/>
    <x v="0"/>
    <x v="0"/>
    <x v="0"/>
  </r>
  <r>
    <d v="2016-01-04T00:00:00"/>
    <x v="21"/>
    <x v="1"/>
    <m/>
    <m/>
    <s v=""/>
    <x v="0"/>
    <x v="0"/>
    <x v="0"/>
  </r>
  <r>
    <d v="2016-01-04T00:00:00"/>
    <x v="21"/>
    <x v="1"/>
    <m/>
    <m/>
    <s v=""/>
    <x v="0"/>
    <x v="0"/>
    <x v="0"/>
  </r>
  <r>
    <d v="2016-01-04T00:00:00"/>
    <x v="22"/>
    <x v="1"/>
    <m/>
    <m/>
    <s v=""/>
    <x v="0"/>
    <x v="0"/>
    <x v="0"/>
  </r>
  <r>
    <d v="2016-01-04T00:00:00"/>
    <x v="22"/>
    <x v="1"/>
    <m/>
    <m/>
    <s v=""/>
    <x v="0"/>
    <x v="0"/>
    <x v="0"/>
  </r>
  <r>
    <d v="2016-01-04T00:00:00"/>
    <x v="23"/>
    <x v="1"/>
    <m/>
    <m/>
    <s v=""/>
    <x v="0"/>
    <x v="0"/>
    <x v="0"/>
  </r>
  <r>
    <d v="2016-01-04T00:00:00"/>
    <x v="23"/>
    <x v="1"/>
    <m/>
    <m/>
    <s v=""/>
    <x v="0"/>
    <x v="0"/>
    <x v="0"/>
  </r>
  <r>
    <d v="2016-01-04T00:00:00"/>
    <x v="24"/>
    <x v="1"/>
    <m/>
    <m/>
    <s v=""/>
    <x v="0"/>
    <x v="0"/>
    <x v="0"/>
  </r>
  <r>
    <d v="2016-01-04T00:00:00"/>
    <x v="24"/>
    <x v="1"/>
    <m/>
    <m/>
    <s v=""/>
    <x v="0"/>
    <x v="0"/>
    <x v="0"/>
  </r>
  <r>
    <d v="2016-01-04T00:00:00"/>
    <x v="25"/>
    <x v="1"/>
    <m/>
    <m/>
    <s v=""/>
    <x v="0"/>
    <x v="0"/>
    <x v="0"/>
  </r>
  <r>
    <d v="2016-01-04T00:00:00"/>
    <x v="25"/>
    <x v="1"/>
    <m/>
    <m/>
    <s v=""/>
    <x v="0"/>
    <x v="0"/>
    <x v="0"/>
  </r>
  <r>
    <d v="2016-01-04T00:00:00"/>
    <x v="26"/>
    <x v="1"/>
    <m/>
    <m/>
    <s v=""/>
    <x v="0"/>
    <x v="0"/>
    <x v="0"/>
  </r>
  <r>
    <d v="2016-01-04T00:00:00"/>
    <x v="26"/>
    <x v="1"/>
    <m/>
    <m/>
    <s v=""/>
    <x v="0"/>
    <x v="0"/>
    <x v="0"/>
  </r>
  <r>
    <d v="2016-01-04T00:00:00"/>
    <x v="27"/>
    <x v="1"/>
    <m/>
    <m/>
    <s v=""/>
    <x v="0"/>
    <x v="0"/>
    <x v="0"/>
  </r>
  <r>
    <d v="2016-01-04T00:00:00"/>
    <x v="27"/>
    <x v="1"/>
    <m/>
    <m/>
    <s v=""/>
    <x v="0"/>
    <x v="0"/>
    <x v="0"/>
  </r>
  <r>
    <d v="2016-01-04T00:00:00"/>
    <x v="28"/>
    <x v="1"/>
    <m/>
    <m/>
    <s v=""/>
    <x v="0"/>
    <x v="0"/>
    <x v="0"/>
  </r>
  <r>
    <d v="2016-01-04T00:00:00"/>
    <x v="28"/>
    <x v="1"/>
    <m/>
    <m/>
    <s v=""/>
    <x v="0"/>
    <x v="0"/>
    <x v="0"/>
  </r>
  <r>
    <d v="2016-01-04T00:00:00"/>
    <x v="29"/>
    <x v="1"/>
    <m/>
    <m/>
    <s v=""/>
    <x v="0"/>
    <x v="0"/>
    <x v="0"/>
  </r>
  <r>
    <d v="2016-01-04T00:00:00"/>
    <x v="29"/>
    <x v="1"/>
    <m/>
    <m/>
    <s v=""/>
    <x v="0"/>
    <x v="0"/>
    <x v="0"/>
  </r>
  <r>
    <d v="2016-01-05T00:00:00"/>
    <x v="0"/>
    <x v="0"/>
    <n v="23007"/>
    <n v="24"/>
    <n v="22032"/>
    <x v="0"/>
    <x v="0"/>
    <x v="0"/>
  </r>
  <r>
    <d v="2016-01-05T00:00:00"/>
    <x v="0"/>
    <x v="1"/>
    <m/>
    <m/>
    <s v=""/>
    <x v="0"/>
    <x v="0"/>
    <x v="0"/>
  </r>
  <r>
    <d v="2016-01-05T00:00:00"/>
    <x v="1"/>
    <x v="0"/>
    <n v="19749"/>
    <n v="24"/>
    <n v="22032"/>
    <x v="0"/>
    <x v="0"/>
    <x v="0"/>
  </r>
  <r>
    <d v="2016-01-05T00:00:00"/>
    <x v="1"/>
    <x v="1"/>
    <m/>
    <m/>
    <s v=""/>
    <x v="0"/>
    <x v="0"/>
    <x v="0"/>
  </r>
  <r>
    <d v="2016-01-05T00:00:00"/>
    <x v="2"/>
    <x v="0"/>
    <n v="13361"/>
    <n v="24"/>
    <n v="22032"/>
    <x v="0"/>
    <x v="0"/>
    <x v="0"/>
  </r>
  <r>
    <d v="2016-01-05T00:00:00"/>
    <x v="2"/>
    <x v="1"/>
    <m/>
    <m/>
    <s v=""/>
    <x v="0"/>
    <x v="0"/>
    <x v="0"/>
  </r>
  <r>
    <d v="2016-01-05T00:00:00"/>
    <x v="3"/>
    <x v="2"/>
    <n v="20958"/>
    <n v="24"/>
    <n v="19440"/>
    <x v="0"/>
    <x v="0"/>
    <x v="0"/>
  </r>
  <r>
    <d v="2016-01-05T00:00:00"/>
    <x v="3"/>
    <x v="1"/>
    <m/>
    <m/>
    <s v=""/>
    <x v="0"/>
    <x v="0"/>
    <x v="0"/>
  </r>
  <r>
    <d v="2016-01-05T00:00:00"/>
    <x v="4"/>
    <x v="3"/>
    <n v="15677"/>
    <n v="24"/>
    <n v="22032"/>
    <x v="0"/>
    <x v="0"/>
    <x v="0"/>
  </r>
  <r>
    <d v="2016-01-05T00:00:00"/>
    <x v="4"/>
    <x v="1"/>
    <m/>
    <m/>
    <s v=""/>
    <x v="0"/>
    <x v="0"/>
    <x v="0"/>
  </r>
  <r>
    <d v="2016-01-05T00:00:00"/>
    <x v="5"/>
    <x v="4"/>
    <n v="12513"/>
    <n v="24"/>
    <n v="19440"/>
    <x v="0"/>
    <x v="0"/>
    <x v="0"/>
  </r>
  <r>
    <d v="2016-01-05T00:00:00"/>
    <x v="5"/>
    <x v="1"/>
    <m/>
    <m/>
    <s v=""/>
    <x v="0"/>
    <x v="0"/>
    <x v="0"/>
  </r>
  <r>
    <d v="2016-01-05T00:00:00"/>
    <x v="6"/>
    <x v="5"/>
    <n v="22449"/>
    <n v="24"/>
    <n v="22032"/>
    <x v="0"/>
    <x v="0"/>
    <x v="0"/>
  </r>
  <r>
    <d v="2016-01-05T00:00:00"/>
    <x v="6"/>
    <x v="1"/>
    <m/>
    <m/>
    <s v=""/>
    <x v="0"/>
    <x v="0"/>
    <x v="0"/>
  </r>
  <r>
    <d v="2016-01-05T00:00:00"/>
    <x v="7"/>
    <x v="6"/>
    <n v="26035"/>
    <n v="24"/>
    <n v="25920"/>
    <x v="0"/>
    <x v="0"/>
    <x v="0"/>
  </r>
  <r>
    <d v="2016-01-05T00:00:00"/>
    <x v="7"/>
    <x v="1"/>
    <m/>
    <m/>
    <s v=""/>
    <x v="0"/>
    <x v="0"/>
    <x v="0"/>
  </r>
  <r>
    <d v="2016-01-05T00:00:00"/>
    <x v="8"/>
    <x v="0"/>
    <n v="19086"/>
    <n v="24"/>
    <n v="22032"/>
    <x v="0"/>
    <x v="0"/>
    <x v="0"/>
  </r>
  <r>
    <d v="2016-01-05T00:00:00"/>
    <x v="8"/>
    <x v="1"/>
    <m/>
    <m/>
    <s v=""/>
    <x v="0"/>
    <x v="0"/>
    <x v="0"/>
  </r>
  <r>
    <d v="2016-01-05T00:00:00"/>
    <x v="9"/>
    <x v="7"/>
    <n v="12676"/>
    <n v="24"/>
    <n v="19440"/>
    <x v="0"/>
    <x v="0"/>
    <x v="0"/>
  </r>
  <r>
    <d v="2016-01-05T00:00:00"/>
    <x v="9"/>
    <x v="1"/>
    <m/>
    <m/>
    <s v=""/>
    <x v="0"/>
    <x v="0"/>
    <x v="0"/>
  </r>
  <r>
    <d v="2016-01-05T00:00:00"/>
    <x v="10"/>
    <x v="8"/>
    <n v="16537"/>
    <n v="24"/>
    <n v="17280"/>
    <x v="0"/>
    <x v="0"/>
    <x v="0"/>
  </r>
  <r>
    <d v="2016-01-05T00:00:00"/>
    <x v="10"/>
    <x v="1"/>
    <m/>
    <m/>
    <s v=""/>
    <x v="0"/>
    <x v="0"/>
    <x v="0"/>
  </r>
  <r>
    <d v="2016-01-05T00:00:00"/>
    <x v="11"/>
    <x v="9"/>
    <n v="18897"/>
    <n v="24"/>
    <n v="14256"/>
    <x v="0"/>
    <x v="0"/>
    <x v="0"/>
  </r>
  <r>
    <d v="2016-01-05T00:00:00"/>
    <x v="11"/>
    <x v="1"/>
    <m/>
    <m/>
    <s v=""/>
    <x v="0"/>
    <x v="0"/>
    <x v="0"/>
  </r>
  <r>
    <d v="2016-01-05T00:00:00"/>
    <x v="12"/>
    <x v="10"/>
    <n v="27988"/>
    <n v="24"/>
    <n v="25920"/>
    <x v="0"/>
    <x v="0"/>
    <x v="0"/>
  </r>
  <r>
    <d v="2016-01-05T00:00:00"/>
    <x v="12"/>
    <x v="1"/>
    <m/>
    <m/>
    <s v=""/>
    <x v="0"/>
    <x v="0"/>
    <x v="0"/>
  </r>
  <r>
    <d v="2016-01-05T00:00:00"/>
    <x v="13"/>
    <x v="11"/>
    <n v="26351"/>
    <n v="24"/>
    <n v="25920"/>
    <x v="0"/>
    <x v="0"/>
    <x v="0"/>
  </r>
  <r>
    <d v="2016-01-05T00:00:00"/>
    <x v="13"/>
    <x v="1"/>
    <m/>
    <m/>
    <s v=""/>
    <x v="0"/>
    <x v="0"/>
    <x v="0"/>
  </r>
  <r>
    <d v="2016-01-05T00:00:00"/>
    <x v="14"/>
    <x v="12"/>
    <n v="16500"/>
    <n v="24"/>
    <n v="16848"/>
    <x v="0"/>
    <x v="0"/>
    <x v="0"/>
  </r>
  <r>
    <d v="2016-01-05T00:00:00"/>
    <x v="14"/>
    <x v="1"/>
    <m/>
    <m/>
    <s v=""/>
    <x v="0"/>
    <x v="0"/>
    <x v="0"/>
  </r>
  <r>
    <d v="2016-01-05T00:00:00"/>
    <x v="15"/>
    <x v="1"/>
    <m/>
    <m/>
    <s v=""/>
    <x v="0"/>
    <x v="0"/>
    <x v="0"/>
  </r>
  <r>
    <d v="2016-01-05T00:00:00"/>
    <x v="15"/>
    <x v="1"/>
    <m/>
    <m/>
    <s v=""/>
    <x v="0"/>
    <x v="0"/>
    <x v="0"/>
  </r>
  <r>
    <d v="2016-01-05T00:00:00"/>
    <x v="16"/>
    <x v="14"/>
    <n v="23122"/>
    <n v="24"/>
    <n v="22032"/>
    <x v="0"/>
    <x v="0"/>
    <x v="0"/>
  </r>
  <r>
    <d v="2016-01-05T00:00:00"/>
    <x v="16"/>
    <x v="1"/>
    <m/>
    <m/>
    <s v=""/>
    <x v="0"/>
    <x v="0"/>
    <x v="0"/>
  </r>
  <r>
    <d v="2016-01-05T00:00:00"/>
    <x v="17"/>
    <x v="15"/>
    <n v="28453"/>
    <n v="24"/>
    <n v="22032"/>
    <x v="0"/>
    <x v="0"/>
    <x v="0"/>
  </r>
  <r>
    <d v="2016-01-05T00:00:00"/>
    <x v="17"/>
    <x v="1"/>
    <m/>
    <m/>
    <s v=""/>
    <x v="0"/>
    <x v="0"/>
    <x v="0"/>
  </r>
  <r>
    <d v="2016-01-05T00:00:00"/>
    <x v="18"/>
    <x v="1"/>
    <m/>
    <m/>
    <s v=""/>
    <x v="0"/>
    <x v="0"/>
    <x v="0"/>
  </r>
  <r>
    <d v="2016-01-05T00:00:00"/>
    <x v="18"/>
    <x v="1"/>
    <m/>
    <m/>
    <s v=""/>
    <x v="0"/>
    <x v="0"/>
    <x v="0"/>
  </r>
  <r>
    <d v="2016-01-05T00:00:00"/>
    <x v="19"/>
    <x v="1"/>
    <m/>
    <m/>
    <s v=""/>
    <x v="0"/>
    <x v="0"/>
    <x v="0"/>
  </r>
  <r>
    <d v="2016-01-05T00:00:00"/>
    <x v="19"/>
    <x v="1"/>
    <m/>
    <m/>
    <s v=""/>
    <x v="0"/>
    <x v="0"/>
    <x v="0"/>
  </r>
  <r>
    <d v="2016-01-05T00:00:00"/>
    <x v="20"/>
    <x v="1"/>
    <m/>
    <m/>
    <s v=""/>
    <x v="0"/>
    <x v="0"/>
    <x v="0"/>
  </r>
  <r>
    <d v="2016-01-05T00:00:00"/>
    <x v="20"/>
    <x v="1"/>
    <m/>
    <m/>
    <s v=""/>
    <x v="0"/>
    <x v="0"/>
    <x v="0"/>
  </r>
  <r>
    <d v="2016-01-05T00:00:00"/>
    <x v="21"/>
    <x v="1"/>
    <m/>
    <m/>
    <s v=""/>
    <x v="0"/>
    <x v="0"/>
    <x v="0"/>
  </r>
  <r>
    <d v="2016-01-05T00:00:00"/>
    <x v="21"/>
    <x v="1"/>
    <m/>
    <m/>
    <s v=""/>
    <x v="0"/>
    <x v="0"/>
    <x v="0"/>
  </r>
  <r>
    <d v="2016-01-05T00:00:00"/>
    <x v="22"/>
    <x v="1"/>
    <m/>
    <m/>
    <s v=""/>
    <x v="0"/>
    <x v="0"/>
    <x v="0"/>
  </r>
  <r>
    <d v="2016-01-05T00:00:00"/>
    <x v="22"/>
    <x v="1"/>
    <m/>
    <m/>
    <s v=""/>
    <x v="0"/>
    <x v="0"/>
    <x v="0"/>
  </r>
  <r>
    <d v="2016-01-05T00:00:00"/>
    <x v="23"/>
    <x v="1"/>
    <m/>
    <m/>
    <s v=""/>
    <x v="0"/>
    <x v="0"/>
    <x v="0"/>
  </r>
  <r>
    <d v="2016-01-05T00:00:00"/>
    <x v="23"/>
    <x v="1"/>
    <m/>
    <m/>
    <s v=""/>
    <x v="0"/>
    <x v="0"/>
    <x v="0"/>
  </r>
  <r>
    <d v="2016-01-05T00:00:00"/>
    <x v="24"/>
    <x v="1"/>
    <m/>
    <m/>
    <s v=""/>
    <x v="0"/>
    <x v="0"/>
    <x v="0"/>
  </r>
  <r>
    <d v="2016-01-05T00:00:00"/>
    <x v="24"/>
    <x v="1"/>
    <m/>
    <m/>
    <s v=""/>
    <x v="0"/>
    <x v="0"/>
    <x v="0"/>
  </r>
  <r>
    <d v="2016-01-05T00:00:00"/>
    <x v="25"/>
    <x v="1"/>
    <m/>
    <m/>
    <s v=""/>
    <x v="0"/>
    <x v="0"/>
    <x v="0"/>
  </r>
  <r>
    <d v="2016-01-05T00:00:00"/>
    <x v="25"/>
    <x v="1"/>
    <m/>
    <m/>
    <s v=""/>
    <x v="0"/>
    <x v="0"/>
    <x v="0"/>
  </r>
  <r>
    <d v="2016-01-05T00:00:00"/>
    <x v="26"/>
    <x v="1"/>
    <m/>
    <m/>
    <s v=""/>
    <x v="0"/>
    <x v="0"/>
    <x v="0"/>
  </r>
  <r>
    <d v="2016-01-05T00:00:00"/>
    <x v="26"/>
    <x v="1"/>
    <m/>
    <m/>
    <s v=""/>
    <x v="0"/>
    <x v="0"/>
    <x v="0"/>
  </r>
  <r>
    <d v="2016-01-05T00:00:00"/>
    <x v="27"/>
    <x v="1"/>
    <m/>
    <m/>
    <s v=""/>
    <x v="0"/>
    <x v="0"/>
    <x v="0"/>
  </r>
  <r>
    <d v="2016-01-05T00:00:00"/>
    <x v="27"/>
    <x v="1"/>
    <m/>
    <m/>
    <s v=""/>
    <x v="0"/>
    <x v="0"/>
    <x v="0"/>
  </r>
  <r>
    <d v="2016-01-05T00:00:00"/>
    <x v="28"/>
    <x v="1"/>
    <m/>
    <m/>
    <s v=""/>
    <x v="0"/>
    <x v="0"/>
    <x v="0"/>
  </r>
  <r>
    <d v="2016-01-05T00:00:00"/>
    <x v="28"/>
    <x v="1"/>
    <m/>
    <m/>
    <s v=""/>
    <x v="0"/>
    <x v="0"/>
    <x v="0"/>
  </r>
  <r>
    <d v="2016-01-05T00:00:00"/>
    <x v="29"/>
    <x v="1"/>
    <m/>
    <m/>
    <s v=""/>
    <x v="0"/>
    <x v="0"/>
    <x v="0"/>
  </r>
  <r>
    <d v="2016-01-05T00:00:00"/>
    <x v="29"/>
    <x v="1"/>
    <m/>
    <m/>
    <s v=""/>
    <x v="0"/>
    <x v="0"/>
    <x v="0"/>
  </r>
  <r>
    <d v="2016-01-06T00:00:00"/>
    <x v="0"/>
    <x v="0"/>
    <n v="24326"/>
    <n v="24"/>
    <n v="22032"/>
    <x v="0"/>
    <x v="0"/>
    <x v="0"/>
  </r>
  <r>
    <d v="2016-01-06T00:00:00"/>
    <x v="0"/>
    <x v="1"/>
    <m/>
    <m/>
    <s v=""/>
    <x v="0"/>
    <x v="0"/>
    <x v="0"/>
  </r>
  <r>
    <d v="2016-01-06T00:00:00"/>
    <x v="1"/>
    <x v="0"/>
    <n v="19028"/>
    <n v="24"/>
    <n v="22032"/>
    <x v="0"/>
    <x v="0"/>
    <x v="0"/>
  </r>
  <r>
    <d v="2016-01-06T00:00:00"/>
    <x v="1"/>
    <x v="1"/>
    <m/>
    <m/>
    <s v=""/>
    <x v="0"/>
    <x v="0"/>
    <x v="0"/>
  </r>
  <r>
    <d v="2016-01-06T00:00:00"/>
    <x v="2"/>
    <x v="0"/>
    <n v="23194"/>
    <n v="24"/>
    <n v="22032"/>
    <x v="0"/>
    <x v="0"/>
    <x v="0"/>
  </r>
  <r>
    <d v="2016-01-06T00:00:00"/>
    <x v="2"/>
    <x v="1"/>
    <m/>
    <m/>
    <s v=""/>
    <x v="0"/>
    <x v="0"/>
    <x v="0"/>
  </r>
  <r>
    <d v="2016-01-06T00:00:00"/>
    <x v="3"/>
    <x v="2"/>
    <n v="21947"/>
    <n v="24"/>
    <n v="19440"/>
    <x v="0"/>
    <x v="0"/>
    <x v="0"/>
  </r>
  <r>
    <d v="2016-01-06T00:00:00"/>
    <x v="3"/>
    <x v="1"/>
    <m/>
    <m/>
    <s v=""/>
    <x v="0"/>
    <x v="0"/>
    <x v="0"/>
  </r>
  <r>
    <d v="2016-01-06T00:00:00"/>
    <x v="4"/>
    <x v="3"/>
    <n v="22182"/>
    <n v="24"/>
    <n v="22032"/>
    <x v="0"/>
    <x v="0"/>
    <x v="0"/>
  </r>
  <r>
    <d v="2016-01-06T00:00:00"/>
    <x v="4"/>
    <x v="1"/>
    <m/>
    <m/>
    <s v=""/>
    <x v="0"/>
    <x v="0"/>
    <x v="0"/>
  </r>
  <r>
    <d v="2016-01-06T00:00:00"/>
    <x v="5"/>
    <x v="16"/>
    <n v="14117"/>
    <n v="19"/>
    <n v="13338"/>
    <x v="0"/>
    <x v="0"/>
    <x v="0"/>
  </r>
  <r>
    <d v="2016-01-06T00:00:00"/>
    <x v="5"/>
    <x v="1"/>
    <m/>
    <m/>
    <s v=""/>
    <x v="0"/>
    <x v="0"/>
    <x v="0"/>
  </r>
  <r>
    <d v="2016-01-06T00:00:00"/>
    <x v="6"/>
    <x v="5"/>
    <n v="22675"/>
    <n v="24"/>
    <n v="22032"/>
    <x v="0"/>
    <x v="0"/>
    <x v="0"/>
  </r>
  <r>
    <d v="2016-01-06T00:00:00"/>
    <x v="6"/>
    <x v="1"/>
    <m/>
    <m/>
    <s v=""/>
    <x v="0"/>
    <x v="0"/>
    <x v="0"/>
  </r>
  <r>
    <d v="2016-01-06T00:00:00"/>
    <x v="7"/>
    <x v="17"/>
    <n v="15569"/>
    <n v="24"/>
    <n v="25920"/>
    <x v="0"/>
    <x v="0"/>
    <x v="0"/>
  </r>
  <r>
    <d v="2016-01-06T00:00:00"/>
    <x v="7"/>
    <x v="1"/>
    <m/>
    <m/>
    <s v=""/>
    <x v="0"/>
    <x v="0"/>
    <x v="0"/>
  </r>
  <r>
    <d v="2016-01-06T00:00:00"/>
    <x v="8"/>
    <x v="0"/>
    <n v="22281"/>
    <n v="24"/>
    <n v="22032"/>
    <x v="0"/>
    <x v="0"/>
    <x v="0"/>
  </r>
  <r>
    <d v="2016-01-06T00:00:00"/>
    <x v="8"/>
    <x v="1"/>
    <m/>
    <m/>
    <s v=""/>
    <x v="0"/>
    <x v="0"/>
    <x v="0"/>
  </r>
  <r>
    <d v="2016-01-06T00:00:00"/>
    <x v="9"/>
    <x v="7"/>
    <n v="9324"/>
    <n v="24"/>
    <n v="19440"/>
    <x v="0"/>
    <x v="0"/>
    <x v="0"/>
  </r>
  <r>
    <d v="2016-01-06T00:00:00"/>
    <x v="9"/>
    <x v="1"/>
    <m/>
    <m/>
    <s v=""/>
    <x v="0"/>
    <x v="0"/>
    <x v="0"/>
  </r>
  <r>
    <d v="2016-01-06T00:00:00"/>
    <x v="10"/>
    <x v="8"/>
    <n v="13117"/>
    <n v="24"/>
    <n v="17280"/>
    <x v="0"/>
    <x v="0"/>
    <x v="0"/>
  </r>
  <r>
    <d v="2016-01-06T00:00:00"/>
    <x v="10"/>
    <x v="1"/>
    <m/>
    <m/>
    <s v=""/>
    <x v="0"/>
    <x v="0"/>
    <x v="0"/>
  </r>
  <r>
    <d v="2016-01-06T00:00:00"/>
    <x v="11"/>
    <x v="9"/>
    <n v="18020"/>
    <n v="24"/>
    <n v="14256"/>
    <x v="0"/>
    <x v="0"/>
    <x v="0"/>
  </r>
  <r>
    <d v="2016-01-06T00:00:00"/>
    <x v="11"/>
    <x v="1"/>
    <m/>
    <m/>
    <s v=""/>
    <x v="0"/>
    <x v="0"/>
    <x v="0"/>
  </r>
  <r>
    <d v="2016-01-06T00:00:00"/>
    <x v="12"/>
    <x v="10"/>
    <n v="27697"/>
    <n v="24"/>
    <n v="25920"/>
    <x v="0"/>
    <x v="0"/>
    <x v="0"/>
  </r>
  <r>
    <d v="2016-01-06T00:00:00"/>
    <x v="12"/>
    <x v="1"/>
    <m/>
    <m/>
    <s v=""/>
    <x v="0"/>
    <x v="0"/>
    <x v="0"/>
  </r>
  <r>
    <d v="2016-01-06T00:00:00"/>
    <x v="13"/>
    <x v="11"/>
    <n v="26639"/>
    <n v="24"/>
    <n v="25920"/>
    <x v="0"/>
    <x v="0"/>
    <x v="0"/>
  </r>
  <r>
    <d v="2016-01-06T00:00:00"/>
    <x v="13"/>
    <x v="1"/>
    <m/>
    <m/>
    <s v=""/>
    <x v="0"/>
    <x v="0"/>
    <x v="0"/>
  </r>
  <r>
    <d v="2016-01-06T00:00:00"/>
    <x v="14"/>
    <x v="12"/>
    <n v="16719"/>
    <n v="24"/>
    <n v="16848"/>
    <x v="0"/>
    <x v="0"/>
    <x v="0"/>
  </r>
  <r>
    <d v="2016-01-06T00:00:00"/>
    <x v="14"/>
    <x v="1"/>
    <m/>
    <m/>
    <s v=""/>
    <x v="0"/>
    <x v="0"/>
    <x v="0"/>
  </r>
  <r>
    <d v="2016-01-06T00:00:00"/>
    <x v="15"/>
    <x v="15"/>
    <n v="23496"/>
    <n v="24"/>
    <n v="22032"/>
    <x v="0"/>
    <x v="0"/>
    <x v="0"/>
  </r>
  <r>
    <d v="2016-01-06T00:00:00"/>
    <x v="15"/>
    <x v="1"/>
    <m/>
    <m/>
    <s v=""/>
    <x v="0"/>
    <x v="0"/>
    <x v="0"/>
  </r>
  <r>
    <d v="2016-01-06T00:00:00"/>
    <x v="16"/>
    <x v="14"/>
    <n v="15330"/>
    <n v="24"/>
    <n v="22032"/>
    <x v="0"/>
    <x v="0"/>
    <x v="0"/>
  </r>
  <r>
    <d v="2016-01-06T00:00:00"/>
    <x v="16"/>
    <x v="1"/>
    <m/>
    <m/>
    <s v=""/>
    <x v="0"/>
    <x v="0"/>
    <x v="0"/>
  </r>
  <r>
    <d v="2016-01-06T00:00:00"/>
    <x v="17"/>
    <x v="15"/>
    <n v="16219"/>
    <n v="24"/>
    <n v="22032"/>
    <x v="0"/>
    <x v="0"/>
    <x v="0"/>
  </r>
  <r>
    <d v="2016-01-06T00:00:00"/>
    <x v="17"/>
    <x v="1"/>
    <m/>
    <m/>
    <s v=""/>
    <x v="0"/>
    <x v="0"/>
    <x v="0"/>
  </r>
  <r>
    <d v="2016-01-06T00:00:00"/>
    <x v="18"/>
    <x v="1"/>
    <m/>
    <m/>
    <s v=""/>
    <x v="0"/>
    <x v="0"/>
    <x v="0"/>
  </r>
  <r>
    <d v="2016-01-06T00:00:00"/>
    <x v="18"/>
    <x v="1"/>
    <m/>
    <m/>
    <s v=""/>
    <x v="0"/>
    <x v="0"/>
    <x v="0"/>
  </r>
  <r>
    <d v="2016-01-06T00:00:00"/>
    <x v="19"/>
    <x v="1"/>
    <m/>
    <m/>
    <s v=""/>
    <x v="0"/>
    <x v="0"/>
    <x v="0"/>
  </r>
  <r>
    <d v="2016-01-06T00:00:00"/>
    <x v="19"/>
    <x v="1"/>
    <m/>
    <m/>
    <s v=""/>
    <x v="0"/>
    <x v="0"/>
    <x v="0"/>
  </r>
  <r>
    <d v="2016-01-06T00:00:00"/>
    <x v="20"/>
    <x v="1"/>
    <m/>
    <m/>
    <s v=""/>
    <x v="0"/>
    <x v="0"/>
    <x v="0"/>
  </r>
  <r>
    <d v="2016-01-06T00:00:00"/>
    <x v="20"/>
    <x v="1"/>
    <m/>
    <m/>
    <s v=""/>
    <x v="0"/>
    <x v="0"/>
    <x v="0"/>
  </r>
  <r>
    <d v="2016-01-06T00:00:00"/>
    <x v="21"/>
    <x v="1"/>
    <m/>
    <m/>
    <s v=""/>
    <x v="0"/>
    <x v="0"/>
    <x v="0"/>
  </r>
  <r>
    <d v="2016-01-06T00:00:00"/>
    <x v="21"/>
    <x v="1"/>
    <m/>
    <m/>
    <s v=""/>
    <x v="0"/>
    <x v="0"/>
    <x v="0"/>
  </r>
  <r>
    <d v="2016-01-06T00:00:00"/>
    <x v="22"/>
    <x v="1"/>
    <m/>
    <m/>
    <s v=""/>
    <x v="0"/>
    <x v="0"/>
    <x v="0"/>
  </r>
  <r>
    <d v="2016-01-06T00:00:00"/>
    <x v="22"/>
    <x v="1"/>
    <m/>
    <m/>
    <s v=""/>
    <x v="0"/>
    <x v="0"/>
    <x v="0"/>
  </r>
  <r>
    <d v="2016-01-06T00:00:00"/>
    <x v="23"/>
    <x v="1"/>
    <m/>
    <m/>
    <s v=""/>
    <x v="0"/>
    <x v="0"/>
    <x v="0"/>
  </r>
  <r>
    <d v="2016-01-06T00:00:00"/>
    <x v="23"/>
    <x v="1"/>
    <m/>
    <m/>
    <s v=""/>
    <x v="0"/>
    <x v="0"/>
    <x v="0"/>
  </r>
  <r>
    <d v="2016-01-06T00:00:00"/>
    <x v="24"/>
    <x v="1"/>
    <m/>
    <m/>
    <s v=""/>
    <x v="0"/>
    <x v="0"/>
    <x v="0"/>
  </r>
  <r>
    <d v="2016-01-06T00:00:00"/>
    <x v="24"/>
    <x v="1"/>
    <m/>
    <m/>
    <s v=""/>
    <x v="0"/>
    <x v="0"/>
    <x v="0"/>
  </r>
  <r>
    <d v="2016-01-06T00:00:00"/>
    <x v="25"/>
    <x v="1"/>
    <m/>
    <m/>
    <s v=""/>
    <x v="0"/>
    <x v="0"/>
    <x v="0"/>
  </r>
  <r>
    <d v="2016-01-06T00:00:00"/>
    <x v="25"/>
    <x v="1"/>
    <m/>
    <m/>
    <s v=""/>
    <x v="0"/>
    <x v="0"/>
    <x v="0"/>
  </r>
  <r>
    <d v="2016-01-06T00:00:00"/>
    <x v="26"/>
    <x v="1"/>
    <m/>
    <m/>
    <s v=""/>
    <x v="0"/>
    <x v="0"/>
    <x v="0"/>
  </r>
  <r>
    <d v="2016-01-06T00:00:00"/>
    <x v="26"/>
    <x v="1"/>
    <m/>
    <m/>
    <s v=""/>
    <x v="0"/>
    <x v="0"/>
    <x v="0"/>
  </r>
  <r>
    <d v="2016-01-06T00:00:00"/>
    <x v="27"/>
    <x v="1"/>
    <m/>
    <m/>
    <s v=""/>
    <x v="0"/>
    <x v="0"/>
    <x v="0"/>
  </r>
  <r>
    <d v="2016-01-06T00:00:00"/>
    <x v="27"/>
    <x v="1"/>
    <m/>
    <m/>
    <s v=""/>
    <x v="0"/>
    <x v="0"/>
    <x v="0"/>
  </r>
  <r>
    <d v="2016-01-06T00:00:00"/>
    <x v="28"/>
    <x v="1"/>
    <m/>
    <m/>
    <s v=""/>
    <x v="0"/>
    <x v="0"/>
    <x v="0"/>
  </r>
  <r>
    <d v="2016-01-06T00:00:00"/>
    <x v="28"/>
    <x v="1"/>
    <m/>
    <m/>
    <s v=""/>
    <x v="0"/>
    <x v="0"/>
    <x v="0"/>
  </r>
  <r>
    <d v="2016-01-06T00:00:00"/>
    <x v="29"/>
    <x v="1"/>
    <m/>
    <m/>
    <s v=""/>
    <x v="0"/>
    <x v="0"/>
    <x v="0"/>
  </r>
  <r>
    <d v="2016-01-06T00:00:00"/>
    <x v="29"/>
    <x v="1"/>
    <m/>
    <m/>
    <s v=""/>
    <x v="0"/>
    <x v="0"/>
    <x v="0"/>
  </r>
  <r>
    <d v="2016-01-07T00:00:00"/>
    <x v="0"/>
    <x v="0"/>
    <n v="23684"/>
    <n v="24"/>
    <n v="22032"/>
    <x v="0"/>
    <x v="0"/>
    <x v="0"/>
  </r>
  <r>
    <d v="2016-01-07T00:00:00"/>
    <x v="0"/>
    <x v="1"/>
    <m/>
    <m/>
    <s v=""/>
    <x v="0"/>
    <x v="0"/>
    <x v="0"/>
  </r>
  <r>
    <d v="2016-01-07T00:00:00"/>
    <x v="1"/>
    <x v="0"/>
    <n v="20653"/>
    <n v="24"/>
    <n v="22032"/>
    <x v="0"/>
    <x v="0"/>
    <x v="0"/>
  </r>
  <r>
    <d v="2016-01-07T00:00:00"/>
    <x v="1"/>
    <x v="1"/>
    <m/>
    <m/>
    <s v=""/>
    <x v="0"/>
    <x v="0"/>
    <x v="0"/>
  </r>
  <r>
    <d v="2016-01-07T00:00:00"/>
    <x v="2"/>
    <x v="0"/>
    <n v="22573"/>
    <n v="24"/>
    <n v="22032"/>
    <x v="0"/>
    <x v="0"/>
    <x v="0"/>
  </r>
  <r>
    <d v="2016-01-07T00:00:00"/>
    <x v="2"/>
    <x v="1"/>
    <m/>
    <m/>
    <s v=""/>
    <x v="0"/>
    <x v="0"/>
    <x v="0"/>
  </r>
  <r>
    <d v="2016-01-07T00:00:00"/>
    <x v="3"/>
    <x v="2"/>
    <n v="5702"/>
    <n v="6"/>
    <n v="4860"/>
    <x v="0"/>
    <x v="0"/>
    <x v="0"/>
  </r>
  <r>
    <d v="2016-01-07T00:00:00"/>
    <x v="3"/>
    <x v="3"/>
    <n v="14519"/>
    <n v="16"/>
    <n v="14688"/>
    <x v="0"/>
    <x v="0"/>
    <x v="0"/>
  </r>
  <r>
    <d v="2016-01-07T00:00:00"/>
    <x v="4"/>
    <x v="18"/>
    <n v="18693"/>
    <n v="24"/>
    <n v="22032"/>
    <x v="0"/>
    <x v="0"/>
    <x v="0"/>
  </r>
  <r>
    <d v="2016-01-07T00:00:00"/>
    <x v="4"/>
    <x v="1"/>
    <m/>
    <m/>
    <s v=""/>
    <x v="0"/>
    <x v="0"/>
    <x v="0"/>
  </r>
  <r>
    <d v="2016-01-07T00:00:00"/>
    <x v="5"/>
    <x v="16"/>
    <n v="18561"/>
    <n v="19"/>
    <n v="13338"/>
    <x v="0"/>
    <x v="0"/>
    <x v="0"/>
  </r>
  <r>
    <d v="2016-01-07T00:00:00"/>
    <x v="5"/>
    <x v="1"/>
    <m/>
    <m/>
    <s v=""/>
    <x v="0"/>
    <x v="0"/>
    <x v="0"/>
  </r>
  <r>
    <d v="2016-01-07T00:00:00"/>
    <x v="6"/>
    <x v="5"/>
    <n v="24065"/>
    <n v="24"/>
    <n v="22032"/>
    <x v="0"/>
    <x v="0"/>
    <x v="0"/>
  </r>
  <r>
    <d v="2016-01-07T00:00:00"/>
    <x v="6"/>
    <x v="1"/>
    <m/>
    <m/>
    <s v=""/>
    <x v="0"/>
    <x v="0"/>
    <x v="0"/>
  </r>
  <r>
    <d v="2016-01-07T00:00:00"/>
    <x v="7"/>
    <x v="17"/>
    <n v="27602"/>
    <n v="24"/>
    <n v="25920"/>
    <x v="0"/>
    <x v="0"/>
    <x v="0"/>
  </r>
  <r>
    <d v="2016-01-07T00:00:00"/>
    <x v="7"/>
    <x v="1"/>
    <m/>
    <m/>
    <s v=""/>
    <x v="0"/>
    <x v="0"/>
    <x v="0"/>
  </r>
  <r>
    <d v="2016-01-07T00:00:00"/>
    <x v="8"/>
    <x v="0"/>
    <n v="22802"/>
    <n v="24"/>
    <n v="22032"/>
    <x v="0"/>
    <x v="0"/>
    <x v="0"/>
  </r>
  <r>
    <d v="2016-01-07T00:00:00"/>
    <x v="8"/>
    <x v="1"/>
    <m/>
    <m/>
    <s v=""/>
    <x v="0"/>
    <x v="0"/>
    <x v="0"/>
  </r>
  <r>
    <d v="2016-01-07T00:00:00"/>
    <x v="9"/>
    <x v="7"/>
    <n v="15485"/>
    <n v="24"/>
    <n v="19440"/>
    <x v="0"/>
    <x v="0"/>
    <x v="0"/>
  </r>
  <r>
    <d v="2016-01-07T00:00:00"/>
    <x v="9"/>
    <x v="1"/>
    <m/>
    <m/>
    <s v=""/>
    <x v="0"/>
    <x v="0"/>
    <x v="0"/>
  </r>
  <r>
    <d v="2016-01-07T00:00:00"/>
    <x v="10"/>
    <x v="8"/>
    <n v="17132"/>
    <n v="24"/>
    <n v="17280"/>
    <x v="0"/>
    <x v="0"/>
    <x v="0"/>
  </r>
  <r>
    <d v="2016-01-07T00:00:00"/>
    <x v="10"/>
    <x v="1"/>
    <m/>
    <m/>
    <s v=""/>
    <x v="0"/>
    <x v="0"/>
    <x v="0"/>
  </r>
  <r>
    <d v="2016-01-07T00:00:00"/>
    <x v="11"/>
    <x v="9"/>
    <n v="17692"/>
    <n v="24"/>
    <n v="14256"/>
    <x v="0"/>
    <x v="0"/>
    <x v="0"/>
  </r>
  <r>
    <d v="2016-01-07T00:00:00"/>
    <x v="11"/>
    <x v="1"/>
    <m/>
    <m/>
    <s v=""/>
    <x v="0"/>
    <x v="0"/>
    <x v="0"/>
  </r>
  <r>
    <d v="2016-01-07T00:00:00"/>
    <x v="12"/>
    <x v="10"/>
    <n v="26141"/>
    <n v="24"/>
    <n v="25920"/>
    <x v="0"/>
    <x v="0"/>
    <x v="0"/>
  </r>
  <r>
    <d v="2016-01-07T00:00:00"/>
    <x v="12"/>
    <x v="1"/>
    <m/>
    <m/>
    <s v=""/>
    <x v="0"/>
    <x v="0"/>
    <x v="0"/>
  </r>
  <r>
    <d v="2016-01-07T00:00:00"/>
    <x v="13"/>
    <x v="11"/>
    <n v="26337"/>
    <n v="24"/>
    <n v="25920"/>
    <x v="0"/>
    <x v="0"/>
    <x v="0"/>
  </r>
  <r>
    <d v="2016-01-07T00:00:00"/>
    <x v="13"/>
    <x v="1"/>
    <m/>
    <m/>
    <s v=""/>
    <x v="0"/>
    <x v="0"/>
    <x v="0"/>
  </r>
  <r>
    <d v="2016-01-07T00:00:00"/>
    <x v="14"/>
    <x v="12"/>
    <n v="16677"/>
    <n v="24"/>
    <n v="16848"/>
    <x v="0"/>
    <x v="0"/>
    <x v="0"/>
  </r>
  <r>
    <d v="2016-01-07T00:00:00"/>
    <x v="14"/>
    <x v="1"/>
    <m/>
    <m/>
    <s v=""/>
    <x v="0"/>
    <x v="0"/>
    <x v="0"/>
  </r>
  <r>
    <d v="2016-01-07T00:00:00"/>
    <x v="15"/>
    <x v="15"/>
    <n v="24681"/>
    <n v="24"/>
    <n v="22032"/>
    <x v="0"/>
    <x v="0"/>
    <x v="0"/>
  </r>
  <r>
    <d v="2016-01-07T00:00:00"/>
    <x v="15"/>
    <x v="1"/>
    <m/>
    <m/>
    <s v=""/>
    <x v="0"/>
    <x v="0"/>
    <x v="0"/>
  </r>
  <r>
    <d v="2016-01-07T00:00:00"/>
    <x v="16"/>
    <x v="1"/>
    <m/>
    <m/>
    <s v=""/>
    <x v="0"/>
    <x v="0"/>
    <x v="0"/>
  </r>
  <r>
    <d v="2016-01-07T00:00:00"/>
    <x v="16"/>
    <x v="1"/>
    <m/>
    <m/>
    <s v=""/>
    <x v="0"/>
    <x v="0"/>
    <x v="0"/>
  </r>
  <r>
    <d v="2016-01-07T00:00:00"/>
    <x v="17"/>
    <x v="1"/>
    <m/>
    <m/>
    <s v=""/>
    <x v="0"/>
    <x v="0"/>
    <x v="0"/>
  </r>
  <r>
    <d v="2016-01-07T00:00:00"/>
    <x v="17"/>
    <x v="1"/>
    <m/>
    <m/>
    <s v=""/>
    <x v="0"/>
    <x v="0"/>
    <x v="0"/>
  </r>
  <r>
    <d v="2016-01-07T00:00:00"/>
    <x v="18"/>
    <x v="1"/>
    <m/>
    <m/>
    <s v=""/>
    <x v="0"/>
    <x v="0"/>
    <x v="0"/>
  </r>
  <r>
    <d v="2016-01-07T00:00:00"/>
    <x v="18"/>
    <x v="1"/>
    <m/>
    <m/>
    <s v=""/>
    <x v="0"/>
    <x v="0"/>
    <x v="0"/>
  </r>
  <r>
    <d v="2016-01-07T00:00:00"/>
    <x v="19"/>
    <x v="1"/>
    <m/>
    <m/>
    <s v=""/>
    <x v="0"/>
    <x v="0"/>
    <x v="0"/>
  </r>
  <r>
    <d v="2016-01-07T00:00:00"/>
    <x v="19"/>
    <x v="1"/>
    <m/>
    <m/>
    <s v=""/>
    <x v="0"/>
    <x v="0"/>
    <x v="0"/>
  </r>
  <r>
    <d v="2016-01-07T00:00:00"/>
    <x v="20"/>
    <x v="1"/>
    <m/>
    <m/>
    <s v=""/>
    <x v="0"/>
    <x v="0"/>
    <x v="0"/>
  </r>
  <r>
    <d v="2016-01-07T00:00:00"/>
    <x v="20"/>
    <x v="1"/>
    <m/>
    <m/>
    <s v=""/>
    <x v="0"/>
    <x v="0"/>
    <x v="0"/>
  </r>
  <r>
    <d v="2016-01-07T00:00:00"/>
    <x v="21"/>
    <x v="1"/>
    <m/>
    <m/>
    <s v=""/>
    <x v="0"/>
    <x v="0"/>
    <x v="0"/>
  </r>
  <r>
    <d v="2016-01-07T00:00:00"/>
    <x v="21"/>
    <x v="1"/>
    <m/>
    <m/>
    <s v=""/>
    <x v="0"/>
    <x v="0"/>
    <x v="0"/>
  </r>
  <r>
    <d v="2016-01-07T00:00:00"/>
    <x v="22"/>
    <x v="1"/>
    <m/>
    <m/>
    <s v=""/>
    <x v="0"/>
    <x v="0"/>
    <x v="0"/>
  </r>
  <r>
    <d v="2016-01-07T00:00:00"/>
    <x v="22"/>
    <x v="1"/>
    <m/>
    <m/>
    <s v=""/>
    <x v="0"/>
    <x v="0"/>
    <x v="0"/>
  </r>
  <r>
    <d v="2016-01-07T00:00:00"/>
    <x v="23"/>
    <x v="1"/>
    <m/>
    <m/>
    <s v=""/>
    <x v="0"/>
    <x v="0"/>
    <x v="0"/>
  </r>
  <r>
    <d v="2016-01-07T00:00:00"/>
    <x v="23"/>
    <x v="1"/>
    <m/>
    <m/>
    <s v=""/>
    <x v="0"/>
    <x v="0"/>
    <x v="0"/>
  </r>
  <r>
    <d v="2016-01-07T00:00:00"/>
    <x v="24"/>
    <x v="1"/>
    <m/>
    <m/>
    <s v=""/>
    <x v="0"/>
    <x v="0"/>
    <x v="0"/>
  </r>
  <r>
    <d v="2016-01-07T00:00:00"/>
    <x v="24"/>
    <x v="1"/>
    <m/>
    <m/>
    <s v=""/>
    <x v="0"/>
    <x v="0"/>
    <x v="0"/>
  </r>
  <r>
    <d v="2016-01-07T00:00:00"/>
    <x v="25"/>
    <x v="1"/>
    <m/>
    <m/>
    <s v=""/>
    <x v="0"/>
    <x v="0"/>
    <x v="0"/>
  </r>
  <r>
    <d v="2016-01-07T00:00:00"/>
    <x v="25"/>
    <x v="1"/>
    <m/>
    <m/>
    <s v=""/>
    <x v="0"/>
    <x v="0"/>
    <x v="0"/>
  </r>
  <r>
    <d v="2016-01-07T00:00:00"/>
    <x v="26"/>
    <x v="1"/>
    <m/>
    <m/>
    <s v=""/>
    <x v="0"/>
    <x v="0"/>
    <x v="0"/>
  </r>
  <r>
    <d v="2016-01-07T00:00:00"/>
    <x v="26"/>
    <x v="1"/>
    <m/>
    <m/>
    <s v=""/>
    <x v="0"/>
    <x v="0"/>
    <x v="0"/>
  </r>
  <r>
    <d v="2016-01-07T00:00:00"/>
    <x v="27"/>
    <x v="1"/>
    <m/>
    <m/>
    <s v=""/>
    <x v="0"/>
    <x v="0"/>
    <x v="0"/>
  </r>
  <r>
    <d v="2016-01-07T00:00:00"/>
    <x v="27"/>
    <x v="1"/>
    <m/>
    <m/>
    <s v=""/>
    <x v="0"/>
    <x v="0"/>
    <x v="0"/>
  </r>
  <r>
    <d v="2016-01-07T00:00:00"/>
    <x v="28"/>
    <x v="1"/>
    <m/>
    <m/>
    <s v=""/>
    <x v="0"/>
    <x v="0"/>
    <x v="0"/>
  </r>
  <r>
    <d v="2016-01-07T00:00:00"/>
    <x v="28"/>
    <x v="1"/>
    <m/>
    <m/>
    <s v=""/>
    <x v="0"/>
    <x v="0"/>
    <x v="0"/>
  </r>
  <r>
    <d v="2016-01-07T00:00:00"/>
    <x v="29"/>
    <x v="1"/>
    <m/>
    <m/>
    <s v=""/>
    <x v="0"/>
    <x v="0"/>
    <x v="0"/>
  </r>
  <r>
    <d v="2016-01-07T00:00:00"/>
    <x v="29"/>
    <x v="1"/>
    <m/>
    <m/>
    <s v=""/>
    <x v="0"/>
    <x v="0"/>
    <x v="0"/>
  </r>
  <r>
    <d v="2016-01-08T00:00:00"/>
    <x v="0"/>
    <x v="0"/>
    <n v="22378"/>
    <n v="24"/>
    <n v="22032"/>
    <x v="0"/>
    <x v="0"/>
    <x v="0"/>
  </r>
  <r>
    <d v="2016-01-08T00:00:00"/>
    <x v="0"/>
    <x v="1"/>
    <m/>
    <m/>
    <s v=""/>
    <x v="0"/>
    <x v="0"/>
    <x v="0"/>
  </r>
  <r>
    <d v="2016-01-08T00:00:00"/>
    <x v="1"/>
    <x v="0"/>
    <n v="15156"/>
    <n v="24"/>
    <n v="22032"/>
    <x v="0"/>
    <x v="0"/>
    <x v="0"/>
  </r>
  <r>
    <d v="2016-01-08T00:00:00"/>
    <x v="1"/>
    <x v="1"/>
    <m/>
    <m/>
    <s v=""/>
    <x v="0"/>
    <x v="0"/>
    <x v="0"/>
  </r>
  <r>
    <d v="2016-01-08T00:00:00"/>
    <x v="2"/>
    <x v="0"/>
    <n v="21157"/>
    <n v="24"/>
    <n v="22032"/>
    <x v="0"/>
    <x v="0"/>
    <x v="0"/>
  </r>
  <r>
    <d v="2016-01-08T00:00:00"/>
    <x v="2"/>
    <x v="1"/>
    <m/>
    <m/>
    <s v=""/>
    <x v="0"/>
    <x v="0"/>
    <x v="0"/>
  </r>
  <r>
    <d v="2016-01-08T00:00:00"/>
    <x v="3"/>
    <x v="3"/>
    <n v="22523"/>
    <n v="24"/>
    <n v="22032"/>
    <x v="0"/>
    <x v="0"/>
    <x v="0"/>
  </r>
  <r>
    <d v="2016-01-08T00:00:00"/>
    <x v="3"/>
    <x v="1"/>
    <m/>
    <m/>
    <s v=""/>
    <x v="0"/>
    <x v="0"/>
    <x v="0"/>
  </r>
  <r>
    <d v="2016-01-08T00:00:00"/>
    <x v="4"/>
    <x v="18"/>
    <n v="19169"/>
    <n v="24"/>
    <n v="22032"/>
    <x v="0"/>
    <x v="0"/>
    <x v="0"/>
  </r>
  <r>
    <d v="2016-01-08T00:00:00"/>
    <x v="4"/>
    <x v="1"/>
    <m/>
    <m/>
    <s v=""/>
    <x v="0"/>
    <x v="0"/>
    <x v="0"/>
  </r>
  <r>
    <d v="2016-01-08T00:00:00"/>
    <x v="5"/>
    <x v="16"/>
    <n v="15043"/>
    <n v="19"/>
    <n v="13338"/>
    <x v="0"/>
    <x v="0"/>
    <x v="0"/>
  </r>
  <r>
    <d v="2016-01-08T00:00:00"/>
    <x v="5"/>
    <x v="1"/>
    <m/>
    <m/>
    <s v=""/>
    <x v="0"/>
    <x v="0"/>
    <x v="0"/>
  </r>
  <r>
    <d v="2016-01-08T00:00:00"/>
    <x v="6"/>
    <x v="5"/>
    <n v="22268"/>
    <n v="24"/>
    <n v="22032"/>
    <x v="0"/>
    <x v="0"/>
    <x v="0"/>
  </r>
  <r>
    <d v="2016-01-08T00:00:00"/>
    <x v="6"/>
    <x v="1"/>
    <m/>
    <m/>
    <s v=""/>
    <x v="0"/>
    <x v="0"/>
    <x v="0"/>
  </r>
  <r>
    <d v="2016-01-08T00:00:00"/>
    <x v="7"/>
    <x v="17"/>
    <n v="25740"/>
    <n v="24"/>
    <n v="25920"/>
    <x v="0"/>
    <x v="0"/>
    <x v="0"/>
  </r>
  <r>
    <d v="2016-01-08T00:00:00"/>
    <x v="7"/>
    <x v="1"/>
    <m/>
    <m/>
    <s v=""/>
    <x v="0"/>
    <x v="0"/>
    <x v="0"/>
  </r>
  <r>
    <d v="2016-01-08T00:00:00"/>
    <x v="8"/>
    <x v="0"/>
    <n v="19786"/>
    <n v="24"/>
    <n v="22032"/>
    <x v="0"/>
    <x v="0"/>
    <x v="0"/>
  </r>
  <r>
    <d v="2016-01-08T00:00:00"/>
    <x v="8"/>
    <x v="1"/>
    <m/>
    <m/>
    <s v=""/>
    <x v="0"/>
    <x v="0"/>
    <x v="0"/>
  </r>
  <r>
    <d v="2016-01-08T00:00:00"/>
    <x v="9"/>
    <x v="7"/>
    <n v="13793"/>
    <n v="24"/>
    <n v="19440"/>
    <x v="0"/>
    <x v="0"/>
    <x v="0"/>
  </r>
  <r>
    <d v="2016-01-08T00:00:00"/>
    <x v="9"/>
    <x v="1"/>
    <m/>
    <m/>
    <s v=""/>
    <x v="0"/>
    <x v="0"/>
    <x v="0"/>
  </r>
  <r>
    <d v="2016-01-08T00:00:00"/>
    <x v="10"/>
    <x v="19"/>
    <n v="12675"/>
    <n v="24"/>
    <n v="17280"/>
    <x v="0"/>
    <x v="0"/>
    <x v="0"/>
  </r>
  <r>
    <d v="2016-01-08T00:00:00"/>
    <x v="10"/>
    <x v="1"/>
    <m/>
    <m/>
    <s v=""/>
    <x v="0"/>
    <x v="0"/>
    <x v="0"/>
  </r>
  <r>
    <d v="2016-01-08T00:00:00"/>
    <x v="11"/>
    <x v="1"/>
    <m/>
    <m/>
    <s v=""/>
    <x v="0"/>
    <x v="0"/>
    <x v="0"/>
  </r>
  <r>
    <d v="2016-01-08T00:00:00"/>
    <x v="11"/>
    <x v="1"/>
    <m/>
    <m/>
    <s v=""/>
    <x v="0"/>
    <x v="0"/>
    <x v="0"/>
  </r>
  <r>
    <d v="2016-01-08T00:00:00"/>
    <x v="12"/>
    <x v="10"/>
    <n v="26783"/>
    <n v="24"/>
    <n v="25920"/>
    <x v="0"/>
    <x v="0"/>
    <x v="0"/>
  </r>
  <r>
    <d v="2016-01-08T00:00:00"/>
    <x v="12"/>
    <x v="1"/>
    <m/>
    <m/>
    <s v=""/>
    <x v="0"/>
    <x v="0"/>
    <x v="0"/>
  </r>
  <r>
    <d v="2016-01-08T00:00:00"/>
    <x v="13"/>
    <x v="11"/>
    <n v="20014"/>
    <n v="24"/>
    <n v="25920"/>
    <x v="0"/>
    <x v="0"/>
    <x v="0"/>
  </r>
  <r>
    <d v="2016-01-08T00:00:00"/>
    <x v="13"/>
    <x v="1"/>
    <m/>
    <m/>
    <s v=""/>
    <x v="0"/>
    <x v="0"/>
    <x v="0"/>
  </r>
  <r>
    <d v="2016-01-08T00:00:00"/>
    <x v="14"/>
    <x v="12"/>
    <n v="6157"/>
    <n v="9"/>
    <n v="6318"/>
    <x v="0"/>
    <x v="0"/>
    <x v="0"/>
  </r>
  <r>
    <d v="2016-01-08T00:00:00"/>
    <x v="14"/>
    <x v="1"/>
    <m/>
    <m/>
    <s v=""/>
    <x v="0"/>
    <x v="0"/>
    <x v="0"/>
  </r>
  <r>
    <d v="2016-01-08T00:00:00"/>
    <x v="15"/>
    <x v="15"/>
    <n v="26693"/>
    <n v="24"/>
    <n v="22032"/>
    <x v="0"/>
    <x v="0"/>
    <x v="0"/>
  </r>
  <r>
    <d v="2016-01-08T00:00:00"/>
    <x v="15"/>
    <x v="1"/>
    <m/>
    <m/>
    <s v=""/>
    <x v="0"/>
    <x v="0"/>
    <x v="0"/>
  </r>
  <r>
    <d v="2016-01-08T00:00:00"/>
    <x v="16"/>
    <x v="14"/>
    <n v="19129"/>
    <n v="24"/>
    <n v="22032"/>
    <x v="0"/>
    <x v="0"/>
    <x v="0"/>
  </r>
  <r>
    <d v="2016-01-08T00:00:00"/>
    <x v="16"/>
    <x v="1"/>
    <m/>
    <m/>
    <s v=""/>
    <x v="0"/>
    <x v="0"/>
    <x v="0"/>
  </r>
  <r>
    <d v="2016-01-08T00:00:00"/>
    <x v="17"/>
    <x v="15"/>
    <n v="22087"/>
    <n v="24"/>
    <n v="22032"/>
    <x v="0"/>
    <x v="0"/>
    <x v="0"/>
  </r>
  <r>
    <d v="2016-01-08T00:00:00"/>
    <x v="17"/>
    <x v="1"/>
    <m/>
    <m/>
    <s v=""/>
    <x v="0"/>
    <x v="0"/>
    <x v="0"/>
  </r>
  <r>
    <d v="2016-01-08T00:00:00"/>
    <x v="18"/>
    <x v="1"/>
    <m/>
    <m/>
    <s v=""/>
    <x v="0"/>
    <x v="0"/>
    <x v="0"/>
  </r>
  <r>
    <d v="2016-01-08T00:00:00"/>
    <x v="18"/>
    <x v="1"/>
    <m/>
    <m/>
    <s v=""/>
    <x v="0"/>
    <x v="0"/>
    <x v="0"/>
  </r>
  <r>
    <d v="2016-01-08T00:00:00"/>
    <x v="19"/>
    <x v="1"/>
    <m/>
    <m/>
    <s v=""/>
    <x v="0"/>
    <x v="0"/>
    <x v="0"/>
  </r>
  <r>
    <d v="2016-01-08T00:00:00"/>
    <x v="19"/>
    <x v="1"/>
    <m/>
    <m/>
    <s v=""/>
    <x v="0"/>
    <x v="0"/>
    <x v="0"/>
  </r>
  <r>
    <d v="2016-01-08T00:00:00"/>
    <x v="20"/>
    <x v="1"/>
    <m/>
    <m/>
    <s v=""/>
    <x v="0"/>
    <x v="0"/>
    <x v="0"/>
  </r>
  <r>
    <d v="2016-01-08T00:00:00"/>
    <x v="20"/>
    <x v="1"/>
    <m/>
    <m/>
    <s v=""/>
    <x v="0"/>
    <x v="0"/>
    <x v="0"/>
  </r>
  <r>
    <d v="2016-01-08T00:00:00"/>
    <x v="21"/>
    <x v="1"/>
    <m/>
    <m/>
    <s v=""/>
    <x v="0"/>
    <x v="0"/>
    <x v="0"/>
  </r>
  <r>
    <d v="2016-01-08T00:00:00"/>
    <x v="21"/>
    <x v="1"/>
    <m/>
    <m/>
    <s v=""/>
    <x v="0"/>
    <x v="0"/>
    <x v="0"/>
  </r>
  <r>
    <d v="2016-01-08T00:00:00"/>
    <x v="22"/>
    <x v="1"/>
    <m/>
    <m/>
    <s v=""/>
    <x v="0"/>
    <x v="0"/>
    <x v="0"/>
  </r>
  <r>
    <d v="2016-01-08T00:00:00"/>
    <x v="22"/>
    <x v="1"/>
    <m/>
    <m/>
    <s v=""/>
    <x v="0"/>
    <x v="0"/>
    <x v="0"/>
  </r>
  <r>
    <d v="2016-01-08T00:00:00"/>
    <x v="23"/>
    <x v="1"/>
    <m/>
    <m/>
    <s v=""/>
    <x v="0"/>
    <x v="0"/>
    <x v="0"/>
  </r>
  <r>
    <d v="2016-01-08T00:00:00"/>
    <x v="23"/>
    <x v="1"/>
    <m/>
    <m/>
    <s v=""/>
    <x v="0"/>
    <x v="0"/>
    <x v="0"/>
  </r>
  <r>
    <d v="2016-01-08T00:00:00"/>
    <x v="24"/>
    <x v="1"/>
    <m/>
    <m/>
    <s v=""/>
    <x v="0"/>
    <x v="0"/>
    <x v="0"/>
  </r>
  <r>
    <d v="2016-01-08T00:00:00"/>
    <x v="24"/>
    <x v="1"/>
    <m/>
    <m/>
    <s v=""/>
    <x v="0"/>
    <x v="0"/>
    <x v="0"/>
  </r>
  <r>
    <d v="2016-01-08T00:00:00"/>
    <x v="25"/>
    <x v="1"/>
    <m/>
    <m/>
    <s v=""/>
    <x v="0"/>
    <x v="0"/>
    <x v="0"/>
  </r>
  <r>
    <d v="2016-01-08T00:00:00"/>
    <x v="25"/>
    <x v="1"/>
    <m/>
    <m/>
    <s v=""/>
    <x v="0"/>
    <x v="0"/>
    <x v="0"/>
  </r>
  <r>
    <d v="2016-01-08T00:00:00"/>
    <x v="26"/>
    <x v="1"/>
    <m/>
    <m/>
    <s v=""/>
    <x v="0"/>
    <x v="0"/>
    <x v="0"/>
  </r>
  <r>
    <d v="2016-01-08T00:00:00"/>
    <x v="26"/>
    <x v="1"/>
    <m/>
    <m/>
    <s v=""/>
    <x v="0"/>
    <x v="0"/>
    <x v="0"/>
  </r>
  <r>
    <d v="2016-01-08T00:00:00"/>
    <x v="27"/>
    <x v="1"/>
    <m/>
    <m/>
    <s v=""/>
    <x v="0"/>
    <x v="0"/>
    <x v="0"/>
  </r>
  <r>
    <d v="2016-01-08T00:00:00"/>
    <x v="27"/>
    <x v="1"/>
    <m/>
    <m/>
    <s v=""/>
    <x v="0"/>
    <x v="0"/>
    <x v="0"/>
  </r>
  <r>
    <d v="2016-01-08T00:00:00"/>
    <x v="28"/>
    <x v="1"/>
    <m/>
    <m/>
    <s v=""/>
    <x v="0"/>
    <x v="0"/>
    <x v="0"/>
  </r>
  <r>
    <d v="2016-01-08T00:00:00"/>
    <x v="28"/>
    <x v="1"/>
    <m/>
    <m/>
    <s v=""/>
    <x v="0"/>
    <x v="0"/>
    <x v="0"/>
  </r>
  <r>
    <d v="2016-01-08T00:00:00"/>
    <x v="29"/>
    <x v="1"/>
    <m/>
    <m/>
    <s v=""/>
    <x v="0"/>
    <x v="0"/>
    <x v="0"/>
  </r>
  <r>
    <d v="2016-01-08T00:00:00"/>
    <x v="29"/>
    <x v="1"/>
    <m/>
    <m/>
    <s v=""/>
    <x v="0"/>
    <x v="0"/>
    <x v="0"/>
  </r>
  <r>
    <d v="2016-01-09T00:00:00"/>
    <x v="0"/>
    <x v="0"/>
    <n v="7237"/>
    <n v="8"/>
    <n v="7344"/>
    <x v="0"/>
    <x v="0"/>
    <x v="0"/>
  </r>
  <r>
    <d v="2016-01-09T00:00:00"/>
    <x v="0"/>
    <x v="1"/>
    <m/>
    <m/>
    <s v=""/>
    <x v="0"/>
    <x v="0"/>
    <x v="0"/>
  </r>
  <r>
    <d v="2016-01-09T00:00:00"/>
    <x v="1"/>
    <x v="0"/>
    <n v="3745"/>
    <n v="8"/>
    <n v="7344"/>
    <x v="0"/>
    <x v="0"/>
    <x v="0"/>
  </r>
  <r>
    <d v="2016-01-09T00:00:00"/>
    <x v="1"/>
    <x v="1"/>
    <m/>
    <m/>
    <s v=""/>
    <x v="0"/>
    <x v="0"/>
    <x v="0"/>
  </r>
  <r>
    <d v="2016-01-09T00:00:00"/>
    <x v="2"/>
    <x v="0"/>
    <n v="7033"/>
    <n v="8"/>
    <n v="7344"/>
    <x v="0"/>
    <x v="0"/>
    <x v="0"/>
  </r>
  <r>
    <d v="2016-01-09T00:00:00"/>
    <x v="2"/>
    <x v="1"/>
    <m/>
    <m/>
    <s v=""/>
    <x v="0"/>
    <x v="0"/>
    <x v="0"/>
  </r>
  <r>
    <d v="2016-01-09T00:00:00"/>
    <x v="3"/>
    <x v="3"/>
    <n v="7829"/>
    <n v="8"/>
    <n v="7344"/>
    <x v="0"/>
    <x v="0"/>
    <x v="0"/>
  </r>
  <r>
    <d v="2016-01-09T00:00:00"/>
    <x v="3"/>
    <x v="1"/>
    <m/>
    <m/>
    <s v=""/>
    <x v="0"/>
    <x v="0"/>
    <x v="0"/>
  </r>
  <r>
    <d v="2016-01-09T00:00:00"/>
    <x v="4"/>
    <x v="18"/>
    <n v="6448"/>
    <n v="8"/>
    <n v="7344"/>
    <x v="0"/>
    <x v="0"/>
    <x v="0"/>
  </r>
  <r>
    <d v="2016-01-09T00:00:00"/>
    <x v="4"/>
    <x v="1"/>
    <m/>
    <m/>
    <s v=""/>
    <x v="0"/>
    <x v="0"/>
    <x v="0"/>
  </r>
  <r>
    <d v="2016-01-09T00:00:00"/>
    <x v="5"/>
    <x v="16"/>
    <n v="6159"/>
    <n v="8"/>
    <n v="5616"/>
    <x v="0"/>
    <x v="0"/>
    <x v="0"/>
  </r>
  <r>
    <d v="2016-01-09T00:00:00"/>
    <x v="5"/>
    <x v="1"/>
    <m/>
    <m/>
    <s v=""/>
    <x v="0"/>
    <x v="0"/>
    <x v="0"/>
  </r>
  <r>
    <d v="2016-01-09T00:00:00"/>
    <x v="6"/>
    <x v="5"/>
    <n v="8121"/>
    <n v="8"/>
    <n v="7344"/>
    <x v="0"/>
    <x v="0"/>
    <x v="0"/>
  </r>
  <r>
    <d v="2016-01-09T00:00:00"/>
    <x v="6"/>
    <x v="1"/>
    <m/>
    <m/>
    <s v=""/>
    <x v="0"/>
    <x v="0"/>
    <x v="0"/>
  </r>
  <r>
    <d v="2016-01-09T00:00:00"/>
    <x v="7"/>
    <x v="17"/>
    <n v="470"/>
    <n v="1"/>
    <n v="1080"/>
    <x v="0"/>
    <x v="0"/>
    <x v="0"/>
  </r>
  <r>
    <d v="2016-01-09T00:00:00"/>
    <x v="7"/>
    <x v="1"/>
    <m/>
    <m/>
    <s v=""/>
    <x v="0"/>
    <x v="0"/>
    <x v="0"/>
  </r>
  <r>
    <d v="2016-01-09T00:00:00"/>
    <x v="8"/>
    <x v="0"/>
    <n v="8146"/>
    <n v="8"/>
    <n v="7344"/>
    <x v="0"/>
    <x v="0"/>
    <x v="0"/>
  </r>
  <r>
    <d v="2016-01-09T00:00:00"/>
    <x v="8"/>
    <x v="1"/>
    <m/>
    <m/>
    <s v=""/>
    <x v="0"/>
    <x v="0"/>
    <x v="0"/>
  </r>
  <r>
    <d v="2016-01-09T00:00:00"/>
    <x v="9"/>
    <x v="7"/>
    <n v="1552"/>
    <n v="2"/>
    <n v="1620"/>
    <x v="0"/>
    <x v="0"/>
    <x v="0"/>
  </r>
  <r>
    <d v="2016-01-09T00:00:00"/>
    <x v="9"/>
    <x v="1"/>
    <m/>
    <m/>
    <s v=""/>
    <x v="0"/>
    <x v="0"/>
    <x v="0"/>
  </r>
  <r>
    <d v="2016-01-09T00:00:00"/>
    <x v="10"/>
    <x v="19"/>
    <n v="4166"/>
    <n v="8"/>
    <n v="5760"/>
    <x v="0"/>
    <x v="0"/>
    <x v="0"/>
  </r>
  <r>
    <d v="2016-01-09T00:00:00"/>
    <x v="10"/>
    <x v="1"/>
    <m/>
    <m/>
    <s v=""/>
    <x v="0"/>
    <x v="0"/>
    <x v="0"/>
  </r>
  <r>
    <d v="2016-01-09T00:00:00"/>
    <x v="11"/>
    <x v="1"/>
    <m/>
    <m/>
    <s v=""/>
    <x v="0"/>
    <x v="0"/>
    <x v="0"/>
  </r>
  <r>
    <d v="2016-01-09T00:00:00"/>
    <x v="11"/>
    <x v="1"/>
    <m/>
    <m/>
    <s v=""/>
    <x v="0"/>
    <x v="0"/>
    <x v="0"/>
  </r>
  <r>
    <d v="2016-01-09T00:00:00"/>
    <x v="12"/>
    <x v="10"/>
    <n v="7029"/>
    <n v="8"/>
    <n v="8640"/>
    <x v="0"/>
    <x v="0"/>
    <x v="0"/>
  </r>
  <r>
    <d v="2016-01-09T00:00:00"/>
    <x v="12"/>
    <x v="1"/>
    <m/>
    <m/>
    <s v=""/>
    <x v="0"/>
    <x v="0"/>
    <x v="0"/>
  </r>
  <r>
    <d v="2016-01-09T00:00:00"/>
    <x v="13"/>
    <x v="11"/>
    <n v="5452"/>
    <n v="8"/>
    <n v="8640"/>
    <x v="0"/>
    <x v="0"/>
    <x v="0"/>
  </r>
  <r>
    <d v="2016-01-09T00:00:00"/>
    <x v="13"/>
    <x v="1"/>
    <m/>
    <m/>
    <s v=""/>
    <x v="0"/>
    <x v="0"/>
    <x v="0"/>
  </r>
  <r>
    <d v="2016-01-09T00:00:00"/>
    <x v="14"/>
    <x v="1"/>
    <m/>
    <m/>
    <s v=""/>
    <x v="0"/>
    <x v="0"/>
    <x v="0"/>
  </r>
  <r>
    <d v="2016-01-09T00:00:00"/>
    <x v="14"/>
    <x v="1"/>
    <m/>
    <m/>
    <s v=""/>
    <x v="0"/>
    <x v="0"/>
    <x v="0"/>
  </r>
  <r>
    <d v="2016-01-09T00:00:00"/>
    <x v="15"/>
    <x v="15"/>
    <n v="9478"/>
    <n v="8"/>
    <n v="7344"/>
    <x v="0"/>
    <x v="0"/>
    <x v="0"/>
  </r>
  <r>
    <d v="2016-01-09T00:00:00"/>
    <x v="15"/>
    <x v="1"/>
    <m/>
    <m/>
    <s v=""/>
    <x v="0"/>
    <x v="0"/>
    <x v="0"/>
  </r>
  <r>
    <d v="2016-01-09T00:00:00"/>
    <x v="16"/>
    <x v="14"/>
    <n v="8660"/>
    <n v="8"/>
    <n v="7344"/>
    <x v="0"/>
    <x v="0"/>
    <x v="0"/>
  </r>
  <r>
    <d v="2016-01-09T00:00:00"/>
    <x v="16"/>
    <x v="1"/>
    <m/>
    <m/>
    <s v=""/>
    <x v="0"/>
    <x v="0"/>
    <x v="0"/>
  </r>
  <r>
    <d v="2016-01-09T00:00:00"/>
    <x v="17"/>
    <x v="15"/>
    <n v="9415"/>
    <n v="8"/>
    <n v="7344"/>
    <x v="0"/>
    <x v="0"/>
    <x v="0"/>
  </r>
  <r>
    <d v="2016-01-09T00:00:00"/>
    <x v="17"/>
    <x v="1"/>
    <m/>
    <m/>
    <s v=""/>
    <x v="0"/>
    <x v="0"/>
    <x v="0"/>
  </r>
  <r>
    <d v="2016-01-09T00:00:00"/>
    <x v="18"/>
    <x v="1"/>
    <m/>
    <m/>
    <s v=""/>
    <x v="0"/>
    <x v="0"/>
    <x v="0"/>
  </r>
  <r>
    <d v="2016-01-09T00:00:00"/>
    <x v="18"/>
    <x v="1"/>
    <m/>
    <m/>
    <s v=""/>
    <x v="0"/>
    <x v="0"/>
    <x v="0"/>
  </r>
  <r>
    <d v="2016-01-09T00:00:00"/>
    <x v="19"/>
    <x v="1"/>
    <m/>
    <m/>
    <s v=""/>
    <x v="0"/>
    <x v="0"/>
    <x v="0"/>
  </r>
  <r>
    <d v="2016-01-09T00:00:00"/>
    <x v="19"/>
    <x v="1"/>
    <m/>
    <m/>
    <s v=""/>
    <x v="0"/>
    <x v="0"/>
    <x v="0"/>
  </r>
  <r>
    <d v="2016-01-09T00:00:00"/>
    <x v="20"/>
    <x v="1"/>
    <m/>
    <m/>
    <s v=""/>
    <x v="0"/>
    <x v="0"/>
    <x v="0"/>
  </r>
  <r>
    <d v="2016-01-09T00:00:00"/>
    <x v="20"/>
    <x v="1"/>
    <m/>
    <m/>
    <s v=""/>
    <x v="0"/>
    <x v="0"/>
    <x v="0"/>
  </r>
  <r>
    <d v="2016-01-09T00:00:00"/>
    <x v="21"/>
    <x v="1"/>
    <m/>
    <m/>
    <s v=""/>
    <x v="0"/>
    <x v="0"/>
    <x v="0"/>
  </r>
  <r>
    <d v="2016-01-09T00:00:00"/>
    <x v="21"/>
    <x v="1"/>
    <m/>
    <m/>
    <s v=""/>
    <x v="0"/>
    <x v="0"/>
    <x v="0"/>
  </r>
  <r>
    <d v="2016-01-09T00:00:00"/>
    <x v="22"/>
    <x v="1"/>
    <m/>
    <m/>
    <s v=""/>
    <x v="0"/>
    <x v="0"/>
    <x v="0"/>
  </r>
  <r>
    <d v="2016-01-09T00:00:00"/>
    <x v="22"/>
    <x v="1"/>
    <m/>
    <m/>
    <s v=""/>
    <x v="0"/>
    <x v="0"/>
    <x v="0"/>
  </r>
  <r>
    <d v="2016-01-09T00:00:00"/>
    <x v="23"/>
    <x v="1"/>
    <m/>
    <m/>
    <s v=""/>
    <x v="0"/>
    <x v="0"/>
    <x v="0"/>
  </r>
  <r>
    <d v="2016-01-09T00:00:00"/>
    <x v="23"/>
    <x v="1"/>
    <m/>
    <m/>
    <s v=""/>
    <x v="0"/>
    <x v="0"/>
    <x v="0"/>
  </r>
  <r>
    <d v="2016-01-09T00:00:00"/>
    <x v="24"/>
    <x v="1"/>
    <m/>
    <m/>
    <s v=""/>
    <x v="0"/>
    <x v="0"/>
    <x v="0"/>
  </r>
  <r>
    <d v="2016-01-09T00:00:00"/>
    <x v="24"/>
    <x v="1"/>
    <m/>
    <m/>
    <s v=""/>
    <x v="0"/>
    <x v="0"/>
    <x v="0"/>
  </r>
  <r>
    <d v="2016-01-09T00:00:00"/>
    <x v="25"/>
    <x v="1"/>
    <m/>
    <m/>
    <s v=""/>
    <x v="0"/>
    <x v="0"/>
    <x v="0"/>
  </r>
  <r>
    <d v="2016-01-09T00:00:00"/>
    <x v="25"/>
    <x v="1"/>
    <m/>
    <m/>
    <s v=""/>
    <x v="0"/>
    <x v="0"/>
    <x v="0"/>
  </r>
  <r>
    <d v="2016-01-09T00:00:00"/>
    <x v="26"/>
    <x v="1"/>
    <m/>
    <m/>
    <s v=""/>
    <x v="0"/>
    <x v="0"/>
    <x v="0"/>
  </r>
  <r>
    <d v="2016-01-09T00:00:00"/>
    <x v="26"/>
    <x v="1"/>
    <m/>
    <m/>
    <s v=""/>
    <x v="0"/>
    <x v="0"/>
    <x v="0"/>
  </r>
  <r>
    <d v="2016-01-09T00:00:00"/>
    <x v="27"/>
    <x v="1"/>
    <m/>
    <m/>
    <s v=""/>
    <x v="0"/>
    <x v="0"/>
    <x v="0"/>
  </r>
  <r>
    <d v="2016-01-09T00:00:00"/>
    <x v="27"/>
    <x v="1"/>
    <m/>
    <m/>
    <s v=""/>
    <x v="0"/>
    <x v="0"/>
    <x v="0"/>
  </r>
  <r>
    <d v="2016-01-09T00:00:00"/>
    <x v="28"/>
    <x v="1"/>
    <m/>
    <m/>
    <s v=""/>
    <x v="0"/>
    <x v="0"/>
    <x v="0"/>
  </r>
  <r>
    <d v="2016-01-09T00:00:00"/>
    <x v="28"/>
    <x v="1"/>
    <m/>
    <m/>
    <s v=""/>
    <x v="0"/>
    <x v="0"/>
    <x v="0"/>
  </r>
  <r>
    <d v="2016-01-09T00:00:00"/>
    <x v="29"/>
    <x v="1"/>
    <m/>
    <m/>
    <s v=""/>
    <x v="0"/>
    <x v="0"/>
    <x v="0"/>
  </r>
  <r>
    <d v="2016-01-09T00:00:00"/>
    <x v="29"/>
    <x v="1"/>
    <m/>
    <m/>
    <s v=""/>
    <x v="0"/>
    <x v="0"/>
    <x v="0"/>
  </r>
  <r>
    <d v="2016-01-09T00:00:00"/>
    <x v="0"/>
    <x v="0"/>
    <n v="7237"/>
    <n v="8"/>
    <n v="7344"/>
    <x v="0"/>
    <x v="0"/>
    <x v="0"/>
  </r>
  <r>
    <d v="2016-01-09T00:00:00"/>
    <x v="0"/>
    <x v="1"/>
    <m/>
    <m/>
    <s v=""/>
    <x v="0"/>
    <x v="0"/>
    <x v="0"/>
  </r>
  <r>
    <d v="2016-01-09T00:00:00"/>
    <x v="1"/>
    <x v="0"/>
    <n v="3745"/>
    <n v="8"/>
    <n v="7344"/>
    <x v="0"/>
    <x v="0"/>
    <x v="0"/>
  </r>
  <r>
    <d v="2016-01-09T00:00:00"/>
    <x v="1"/>
    <x v="1"/>
    <m/>
    <m/>
    <s v=""/>
    <x v="0"/>
    <x v="0"/>
    <x v="0"/>
  </r>
  <r>
    <d v="2016-01-09T00:00:00"/>
    <x v="2"/>
    <x v="0"/>
    <n v="7033"/>
    <n v="8"/>
    <n v="7344"/>
    <x v="0"/>
    <x v="0"/>
    <x v="0"/>
  </r>
  <r>
    <d v="2016-01-09T00:00:00"/>
    <x v="2"/>
    <x v="1"/>
    <m/>
    <m/>
    <s v=""/>
    <x v="0"/>
    <x v="0"/>
    <x v="0"/>
  </r>
  <r>
    <d v="2016-01-09T00:00:00"/>
    <x v="3"/>
    <x v="3"/>
    <n v="7829"/>
    <n v="8"/>
    <n v="7344"/>
    <x v="0"/>
    <x v="0"/>
    <x v="0"/>
  </r>
  <r>
    <d v="2016-01-09T00:00:00"/>
    <x v="3"/>
    <x v="1"/>
    <m/>
    <m/>
    <s v=""/>
    <x v="0"/>
    <x v="0"/>
    <x v="0"/>
  </r>
  <r>
    <d v="2016-01-09T00:00:00"/>
    <x v="4"/>
    <x v="18"/>
    <n v="6448"/>
    <n v="8"/>
    <n v="7344"/>
    <x v="0"/>
    <x v="0"/>
    <x v="0"/>
  </r>
  <r>
    <d v="2016-01-09T00:00:00"/>
    <x v="4"/>
    <x v="1"/>
    <m/>
    <m/>
    <s v=""/>
    <x v="0"/>
    <x v="0"/>
    <x v="0"/>
  </r>
  <r>
    <d v="2016-01-09T00:00:00"/>
    <x v="5"/>
    <x v="16"/>
    <n v="6159"/>
    <n v="8"/>
    <n v="5616"/>
    <x v="0"/>
    <x v="0"/>
    <x v="0"/>
  </r>
  <r>
    <d v="2016-01-09T00:00:00"/>
    <x v="5"/>
    <x v="1"/>
    <m/>
    <m/>
    <s v=""/>
    <x v="0"/>
    <x v="0"/>
    <x v="0"/>
  </r>
  <r>
    <d v="2016-01-09T00:00:00"/>
    <x v="6"/>
    <x v="5"/>
    <n v="8121"/>
    <n v="8"/>
    <n v="7344"/>
    <x v="0"/>
    <x v="0"/>
    <x v="0"/>
  </r>
  <r>
    <d v="2016-01-09T00:00:00"/>
    <x v="6"/>
    <x v="1"/>
    <m/>
    <m/>
    <s v=""/>
    <x v="0"/>
    <x v="0"/>
    <x v="0"/>
  </r>
  <r>
    <d v="2016-01-09T00:00:00"/>
    <x v="7"/>
    <x v="17"/>
    <n v="470"/>
    <n v="1"/>
    <n v="1080"/>
    <x v="0"/>
    <x v="0"/>
    <x v="0"/>
  </r>
  <r>
    <d v="2016-01-09T00:00:00"/>
    <x v="7"/>
    <x v="1"/>
    <m/>
    <m/>
    <s v=""/>
    <x v="0"/>
    <x v="0"/>
    <x v="0"/>
  </r>
  <r>
    <d v="2016-01-09T00:00:00"/>
    <x v="8"/>
    <x v="0"/>
    <n v="8146"/>
    <n v="8"/>
    <n v="7344"/>
    <x v="0"/>
    <x v="0"/>
    <x v="0"/>
  </r>
  <r>
    <d v="2016-01-09T00:00:00"/>
    <x v="8"/>
    <x v="1"/>
    <m/>
    <m/>
    <s v=""/>
    <x v="0"/>
    <x v="0"/>
    <x v="0"/>
  </r>
  <r>
    <d v="2016-01-09T00:00:00"/>
    <x v="9"/>
    <x v="7"/>
    <n v="1552"/>
    <n v="2"/>
    <n v="1620"/>
    <x v="0"/>
    <x v="0"/>
    <x v="0"/>
  </r>
  <r>
    <d v="2016-01-09T00:00:00"/>
    <x v="9"/>
    <x v="1"/>
    <m/>
    <m/>
    <s v=""/>
    <x v="0"/>
    <x v="0"/>
    <x v="0"/>
  </r>
  <r>
    <d v="2016-01-09T00:00:00"/>
    <x v="10"/>
    <x v="19"/>
    <n v="4166"/>
    <n v="8"/>
    <n v="5760"/>
    <x v="0"/>
    <x v="0"/>
    <x v="0"/>
  </r>
  <r>
    <d v="2016-01-09T00:00:00"/>
    <x v="10"/>
    <x v="1"/>
    <m/>
    <m/>
    <s v=""/>
    <x v="0"/>
    <x v="0"/>
    <x v="0"/>
  </r>
  <r>
    <d v="2016-01-09T00:00:00"/>
    <x v="11"/>
    <x v="1"/>
    <m/>
    <m/>
    <s v=""/>
    <x v="0"/>
    <x v="0"/>
    <x v="0"/>
  </r>
  <r>
    <d v="2016-01-09T00:00:00"/>
    <x v="11"/>
    <x v="1"/>
    <m/>
    <m/>
    <s v=""/>
    <x v="0"/>
    <x v="0"/>
    <x v="0"/>
  </r>
  <r>
    <d v="2016-01-09T00:00:00"/>
    <x v="12"/>
    <x v="10"/>
    <n v="7029"/>
    <n v="8"/>
    <n v="8640"/>
    <x v="0"/>
    <x v="0"/>
    <x v="0"/>
  </r>
  <r>
    <d v="2016-01-09T00:00:00"/>
    <x v="12"/>
    <x v="1"/>
    <m/>
    <m/>
    <s v=""/>
    <x v="0"/>
    <x v="0"/>
    <x v="0"/>
  </r>
  <r>
    <d v="2016-01-09T00:00:00"/>
    <x v="13"/>
    <x v="11"/>
    <n v="5452"/>
    <n v="8"/>
    <n v="8640"/>
    <x v="0"/>
    <x v="0"/>
    <x v="0"/>
  </r>
  <r>
    <d v="2016-01-09T00:00:00"/>
    <x v="13"/>
    <x v="1"/>
    <m/>
    <m/>
    <s v=""/>
    <x v="0"/>
    <x v="0"/>
    <x v="0"/>
  </r>
  <r>
    <d v="2016-01-09T00:00:00"/>
    <x v="14"/>
    <x v="1"/>
    <m/>
    <m/>
    <s v=""/>
    <x v="0"/>
    <x v="0"/>
    <x v="0"/>
  </r>
  <r>
    <d v="2016-01-09T00:00:00"/>
    <x v="14"/>
    <x v="1"/>
    <m/>
    <m/>
    <s v=""/>
    <x v="0"/>
    <x v="0"/>
    <x v="0"/>
  </r>
  <r>
    <d v="2016-01-09T00:00:00"/>
    <x v="15"/>
    <x v="15"/>
    <n v="9478"/>
    <n v="8"/>
    <n v="7344"/>
    <x v="0"/>
    <x v="0"/>
    <x v="0"/>
  </r>
  <r>
    <d v="2016-01-09T00:00:00"/>
    <x v="15"/>
    <x v="1"/>
    <m/>
    <m/>
    <s v=""/>
    <x v="0"/>
    <x v="0"/>
    <x v="0"/>
  </r>
  <r>
    <d v="2016-01-09T00:00:00"/>
    <x v="16"/>
    <x v="14"/>
    <n v="8660"/>
    <n v="8"/>
    <n v="7344"/>
    <x v="0"/>
    <x v="0"/>
    <x v="0"/>
  </r>
  <r>
    <d v="2016-01-09T00:00:00"/>
    <x v="16"/>
    <x v="1"/>
    <m/>
    <m/>
    <s v=""/>
    <x v="0"/>
    <x v="0"/>
    <x v="0"/>
  </r>
  <r>
    <d v="2016-01-09T00:00:00"/>
    <x v="17"/>
    <x v="15"/>
    <n v="9415"/>
    <n v="8"/>
    <n v="7344"/>
    <x v="0"/>
    <x v="0"/>
    <x v="0"/>
  </r>
  <r>
    <d v="2016-01-09T00:00:00"/>
    <x v="17"/>
    <x v="1"/>
    <m/>
    <m/>
    <s v=""/>
    <x v="0"/>
    <x v="0"/>
    <x v="0"/>
  </r>
  <r>
    <d v="2016-01-09T00:00:00"/>
    <x v="18"/>
    <x v="1"/>
    <m/>
    <m/>
    <s v=""/>
    <x v="0"/>
    <x v="0"/>
    <x v="0"/>
  </r>
  <r>
    <d v="2016-01-09T00:00:00"/>
    <x v="18"/>
    <x v="1"/>
    <m/>
    <m/>
    <s v=""/>
    <x v="0"/>
    <x v="0"/>
    <x v="0"/>
  </r>
  <r>
    <d v="2016-01-09T00:00:00"/>
    <x v="19"/>
    <x v="1"/>
    <m/>
    <m/>
    <s v=""/>
    <x v="0"/>
    <x v="0"/>
    <x v="0"/>
  </r>
  <r>
    <d v="2016-01-09T00:00:00"/>
    <x v="19"/>
    <x v="1"/>
    <m/>
    <m/>
    <s v=""/>
    <x v="0"/>
    <x v="0"/>
    <x v="0"/>
  </r>
  <r>
    <d v="2016-01-09T00:00:00"/>
    <x v="20"/>
    <x v="1"/>
    <m/>
    <m/>
    <s v=""/>
    <x v="0"/>
    <x v="0"/>
    <x v="0"/>
  </r>
  <r>
    <d v="2016-01-09T00:00:00"/>
    <x v="20"/>
    <x v="1"/>
    <m/>
    <m/>
    <s v=""/>
    <x v="0"/>
    <x v="0"/>
    <x v="0"/>
  </r>
  <r>
    <d v="2016-01-09T00:00:00"/>
    <x v="21"/>
    <x v="1"/>
    <m/>
    <m/>
    <s v=""/>
    <x v="0"/>
    <x v="0"/>
    <x v="0"/>
  </r>
  <r>
    <d v="2016-01-09T00:00:00"/>
    <x v="21"/>
    <x v="1"/>
    <m/>
    <m/>
    <s v=""/>
    <x v="0"/>
    <x v="0"/>
    <x v="0"/>
  </r>
  <r>
    <d v="2016-01-09T00:00:00"/>
    <x v="22"/>
    <x v="1"/>
    <m/>
    <m/>
    <s v=""/>
    <x v="0"/>
    <x v="0"/>
    <x v="0"/>
  </r>
  <r>
    <d v="2016-01-09T00:00:00"/>
    <x v="22"/>
    <x v="1"/>
    <m/>
    <m/>
    <s v=""/>
    <x v="0"/>
    <x v="0"/>
    <x v="0"/>
  </r>
  <r>
    <d v="2016-01-09T00:00:00"/>
    <x v="23"/>
    <x v="1"/>
    <m/>
    <m/>
    <s v=""/>
    <x v="0"/>
    <x v="0"/>
    <x v="0"/>
  </r>
  <r>
    <d v="2016-01-09T00:00:00"/>
    <x v="23"/>
    <x v="1"/>
    <m/>
    <m/>
    <s v=""/>
    <x v="0"/>
    <x v="0"/>
    <x v="0"/>
  </r>
  <r>
    <d v="2016-01-09T00:00:00"/>
    <x v="24"/>
    <x v="1"/>
    <m/>
    <m/>
    <s v=""/>
    <x v="0"/>
    <x v="0"/>
    <x v="0"/>
  </r>
  <r>
    <d v="2016-01-09T00:00:00"/>
    <x v="24"/>
    <x v="1"/>
    <m/>
    <m/>
    <s v=""/>
    <x v="0"/>
    <x v="0"/>
    <x v="0"/>
  </r>
  <r>
    <d v="2016-01-09T00:00:00"/>
    <x v="25"/>
    <x v="1"/>
    <m/>
    <m/>
    <s v=""/>
    <x v="0"/>
    <x v="0"/>
    <x v="0"/>
  </r>
  <r>
    <d v="2016-01-09T00:00:00"/>
    <x v="25"/>
    <x v="1"/>
    <m/>
    <m/>
    <s v=""/>
    <x v="0"/>
    <x v="0"/>
    <x v="0"/>
  </r>
  <r>
    <d v="2016-01-09T00:00:00"/>
    <x v="26"/>
    <x v="1"/>
    <m/>
    <m/>
    <s v=""/>
    <x v="0"/>
    <x v="0"/>
    <x v="0"/>
  </r>
  <r>
    <d v="2016-01-09T00:00:00"/>
    <x v="26"/>
    <x v="1"/>
    <m/>
    <m/>
    <s v=""/>
    <x v="0"/>
    <x v="0"/>
    <x v="0"/>
  </r>
  <r>
    <d v="2016-01-09T00:00:00"/>
    <x v="27"/>
    <x v="1"/>
    <m/>
    <m/>
    <s v=""/>
    <x v="0"/>
    <x v="0"/>
    <x v="0"/>
  </r>
  <r>
    <d v="2016-01-09T00:00:00"/>
    <x v="27"/>
    <x v="1"/>
    <m/>
    <m/>
    <s v=""/>
    <x v="0"/>
    <x v="0"/>
    <x v="0"/>
  </r>
  <r>
    <d v="2016-01-09T00:00:00"/>
    <x v="28"/>
    <x v="1"/>
    <m/>
    <m/>
    <s v=""/>
    <x v="0"/>
    <x v="0"/>
    <x v="0"/>
  </r>
  <r>
    <d v="2016-01-09T00:00:00"/>
    <x v="28"/>
    <x v="1"/>
    <m/>
    <m/>
    <s v=""/>
    <x v="0"/>
    <x v="0"/>
    <x v="0"/>
  </r>
  <r>
    <d v="2016-01-09T00:00:00"/>
    <x v="29"/>
    <x v="1"/>
    <m/>
    <m/>
    <s v=""/>
    <x v="0"/>
    <x v="0"/>
    <x v="0"/>
  </r>
  <r>
    <d v="2016-01-09T00:00:00"/>
    <x v="29"/>
    <x v="1"/>
    <m/>
    <m/>
    <s v=""/>
    <x v="0"/>
    <x v="0"/>
    <x v="0"/>
  </r>
  <r>
    <d v="2016-01-11T00:00:00"/>
    <x v="0"/>
    <x v="0"/>
    <n v="15140"/>
    <n v="24"/>
    <n v="22032"/>
    <x v="1"/>
    <x v="0"/>
    <x v="0"/>
  </r>
  <r>
    <d v="2016-01-11T00:00:00"/>
    <x v="0"/>
    <x v="1"/>
    <m/>
    <m/>
    <s v=""/>
    <x v="1"/>
    <x v="0"/>
    <x v="0"/>
  </r>
  <r>
    <d v="2016-01-11T00:00:00"/>
    <x v="1"/>
    <x v="0"/>
    <n v="14549"/>
    <n v="24"/>
    <n v="22032"/>
    <x v="1"/>
    <x v="0"/>
    <x v="0"/>
  </r>
  <r>
    <d v="2016-01-11T00:00:00"/>
    <x v="1"/>
    <x v="1"/>
    <m/>
    <m/>
    <s v=""/>
    <x v="1"/>
    <x v="0"/>
    <x v="0"/>
  </r>
  <r>
    <d v="2016-01-11T00:00:00"/>
    <x v="2"/>
    <x v="0"/>
    <n v="16521"/>
    <n v="24"/>
    <n v="22032"/>
    <x v="1"/>
    <x v="0"/>
    <x v="0"/>
  </r>
  <r>
    <d v="2016-01-11T00:00:00"/>
    <x v="2"/>
    <x v="1"/>
    <m/>
    <m/>
    <s v=""/>
    <x v="1"/>
    <x v="0"/>
    <x v="0"/>
  </r>
  <r>
    <d v="2016-01-11T00:00:00"/>
    <x v="3"/>
    <x v="3"/>
    <n v="24089"/>
    <n v="24"/>
    <n v="22032"/>
    <x v="1"/>
    <x v="0"/>
    <x v="0"/>
  </r>
  <r>
    <d v="2016-01-11T00:00:00"/>
    <x v="3"/>
    <x v="1"/>
    <m/>
    <m/>
    <s v=""/>
    <x v="1"/>
    <x v="0"/>
    <x v="0"/>
  </r>
  <r>
    <d v="2016-01-11T00:00:00"/>
    <x v="4"/>
    <x v="20"/>
    <n v="17243"/>
    <n v="24"/>
    <n v="22032"/>
    <x v="1"/>
    <x v="0"/>
    <x v="0"/>
  </r>
  <r>
    <d v="2016-01-11T00:00:00"/>
    <x v="4"/>
    <x v="1"/>
    <m/>
    <m/>
    <s v=""/>
    <x v="1"/>
    <x v="0"/>
    <x v="0"/>
  </r>
  <r>
    <d v="2016-01-11T00:00:00"/>
    <x v="5"/>
    <x v="16"/>
    <n v="17438"/>
    <n v="24"/>
    <n v="16848"/>
    <x v="1"/>
    <x v="0"/>
    <x v="0"/>
  </r>
  <r>
    <d v="2016-01-11T00:00:00"/>
    <x v="5"/>
    <x v="1"/>
    <m/>
    <m/>
    <s v=""/>
    <x v="1"/>
    <x v="0"/>
    <x v="0"/>
  </r>
  <r>
    <d v="2016-01-11T00:00:00"/>
    <x v="6"/>
    <x v="5"/>
    <n v="22798"/>
    <n v="24"/>
    <n v="22032"/>
    <x v="1"/>
    <x v="0"/>
    <x v="0"/>
  </r>
  <r>
    <d v="2016-01-11T00:00:00"/>
    <x v="6"/>
    <x v="1"/>
    <m/>
    <m/>
    <s v=""/>
    <x v="1"/>
    <x v="0"/>
    <x v="0"/>
  </r>
  <r>
    <d v="2016-01-11T00:00:00"/>
    <x v="7"/>
    <x v="17"/>
    <n v="13564"/>
    <n v="24"/>
    <n v="25920"/>
    <x v="1"/>
    <x v="0"/>
    <x v="0"/>
  </r>
  <r>
    <d v="2016-01-11T00:00:00"/>
    <x v="7"/>
    <x v="1"/>
    <m/>
    <m/>
    <s v=""/>
    <x v="1"/>
    <x v="0"/>
    <x v="0"/>
  </r>
  <r>
    <d v="2016-01-11T00:00:00"/>
    <x v="8"/>
    <x v="0"/>
    <n v="22476"/>
    <n v="24"/>
    <n v="22032"/>
    <x v="1"/>
    <x v="0"/>
    <x v="0"/>
  </r>
  <r>
    <d v="2016-01-11T00:00:00"/>
    <x v="8"/>
    <x v="1"/>
    <m/>
    <m/>
    <s v=""/>
    <x v="1"/>
    <x v="0"/>
    <x v="0"/>
  </r>
  <r>
    <d v="2016-01-11T00:00:00"/>
    <x v="9"/>
    <x v="7"/>
    <n v="18184"/>
    <n v="24"/>
    <n v="19440"/>
    <x v="1"/>
    <x v="0"/>
    <x v="0"/>
  </r>
  <r>
    <d v="2016-01-11T00:00:00"/>
    <x v="9"/>
    <x v="1"/>
    <m/>
    <m/>
    <s v=""/>
    <x v="1"/>
    <x v="0"/>
    <x v="0"/>
  </r>
  <r>
    <d v="2016-01-11T00:00:00"/>
    <x v="10"/>
    <x v="19"/>
    <n v="15984"/>
    <n v="24"/>
    <n v="17280"/>
    <x v="1"/>
    <x v="0"/>
    <x v="0"/>
  </r>
  <r>
    <d v="2016-01-11T00:00:00"/>
    <x v="10"/>
    <x v="1"/>
    <m/>
    <m/>
    <s v=""/>
    <x v="1"/>
    <x v="0"/>
    <x v="0"/>
  </r>
  <r>
    <d v="2016-01-11T00:00:00"/>
    <x v="11"/>
    <x v="9"/>
    <n v="4654"/>
    <n v="12"/>
    <n v="7128"/>
    <x v="1"/>
    <x v="0"/>
    <x v="0"/>
  </r>
  <r>
    <d v="2016-01-11T00:00:00"/>
    <x v="11"/>
    <x v="1"/>
    <m/>
    <m/>
    <s v=""/>
    <x v="1"/>
    <x v="0"/>
    <x v="0"/>
  </r>
  <r>
    <d v="2016-01-11T00:00:00"/>
    <x v="12"/>
    <x v="10"/>
    <n v="25253"/>
    <n v="24"/>
    <n v="25920"/>
    <x v="1"/>
    <x v="0"/>
    <x v="0"/>
  </r>
  <r>
    <d v="2016-01-11T00:00:00"/>
    <x v="12"/>
    <x v="1"/>
    <m/>
    <m/>
    <s v=""/>
    <x v="1"/>
    <x v="0"/>
    <x v="0"/>
  </r>
  <r>
    <d v="2016-01-11T00:00:00"/>
    <x v="13"/>
    <x v="11"/>
    <n v="26362"/>
    <n v="24"/>
    <n v="25920"/>
    <x v="1"/>
    <x v="0"/>
    <x v="0"/>
  </r>
  <r>
    <d v="2016-01-11T00:00:00"/>
    <x v="13"/>
    <x v="1"/>
    <m/>
    <m/>
    <s v=""/>
    <x v="1"/>
    <x v="0"/>
    <x v="0"/>
  </r>
  <r>
    <d v="2016-01-11T00:00:00"/>
    <x v="14"/>
    <x v="1"/>
    <m/>
    <m/>
    <s v=""/>
    <x v="1"/>
    <x v="0"/>
    <x v="0"/>
  </r>
  <r>
    <d v="2016-01-11T00:00:00"/>
    <x v="14"/>
    <x v="1"/>
    <m/>
    <m/>
    <s v=""/>
    <x v="1"/>
    <x v="0"/>
    <x v="0"/>
  </r>
  <r>
    <d v="2016-01-11T00:00:00"/>
    <x v="15"/>
    <x v="15"/>
    <n v="26301"/>
    <n v="24"/>
    <n v="22032"/>
    <x v="1"/>
    <x v="0"/>
    <x v="0"/>
  </r>
  <r>
    <d v="2016-01-11T00:00:00"/>
    <x v="15"/>
    <x v="1"/>
    <m/>
    <m/>
    <s v=""/>
    <x v="1"/>
    <x v="0"/>
    <x v="0"/>
  </r>
  <r>
    <d v="2016-01-11T00:00:00"/>
    <x v="16"/>
    <x v="14"/>
    <n v="24609"/>
    <n v="24"/>
    <n v="22032"/>
    <x v="1"/>
    <x v="0"/>
    <x v="0"/>
  </r>
  <r>
    <d v="2016-01-11T00:00:00"/>
    <x v="16"/>
    <x v="1"/>
    <m/>
    <m/>
    <s v=""/>
    <x v="1"/>
    <x v="0"/>
    <x v="0"/>
  </r>
  <r>
    <d v="2016-01-11T00:00:00"/>
    <x v="17"/>
    <x v="15"/>
    <n v="26159"/>
    <n v="24"/>
    <n v="22032"/>
    <x v="1"/>
    <x v="0"/>
    <x v="0"/>
  </r>
  <r>
    <d v="2016-01-11T00:00:00"/>
    <x v="17"/>
    <x v="1"/>
    <m/>
    <m/>
    <s v=""/>
    <x v="1"/>
    <x v="0"/>
    <x v="0"/>
  </r>
  <r>
    <d v="2016-01-11T00:00:00"/>
    <x v="18"/>
    <x v="1"/>
    <m/>
    <m/>
    <s v=""/>
    <x v="1"/>
    <x v="0"/>
    <x v="0"/>
  </r>
  <r>
    <d v="2016-01-11T00:00:00"/>
    <x v="18"/>
    <x v="1"/>
    <m/>
    <m/>
    <s v=""/>
    <x v="1"/>
    <x v="0"/>
    <x v="0"/>
  </r>
  <r>
    <d v="2016-01-11T00:00:00"/>
    <x v="19"/>
    <x v="1"/>
    <m/>
    <m/>
    <s v=""/>
    <x v="1"/>
    <x v="0"/>
    <x v="0"/>
  </r>
  <r>
    <d v="2016-01-11T00:00:00"/>
    <x v="19"/>
    <x v="1"/>
    <m/>
    <m/>
    <s v=""/>
    <x v="1"/>
    <x v="0"/>
    <x v="0"/>
  </r>
  <r>
    <d v="2016-01-11T00:00:00"/>
    <x v="20"/>
    <x v="1"/>
    <m/>
    <m/>
    <s v=""/>
    <x v="1"/>
    <x v="0"/>
    <x v="0"/>
  </r>
  <r>
    <d v="2016-01-11T00:00:00"/>
    <x v="20"/>
    <x v="1"/>
    <m/>
    <m/>
    <s v=""/>
    <x v="1"/>
    <x v="0"/>
    <x v="0"/>
  </r>
  <r>
    <d v="2016-01-11T00:00:00"/>
    <x v="21"/>
    <x v="1"/>
    <m/>
    <m/>
    <s v=""/>
    <x v="1"/>
    <x v="0"/>
    <x v="0"/>
  </r>
  <r>
    <d v="2016-01-11T00:00:00"/>
    <x v="21"/>
    <x v="1"/>
    <m/>
    <m/>
    <s v=""/>
    <x v="1"/>
    <x v="0"/>
    <x v="0"/>
  </r>
  <r>
    <d v="2016-01-11T00:00:00"/>
    <x v="22"/>
    <x v="1"/>
    <m/>
    <m/>
    <s v=""/>
    <x v="1"/>
    <x v="0"/>
    <x v="0"/>
  </r>
  <r>
    <d v="2016-01-11T00:00:00"/>
    <x v="22"/>
    <x v="1"/>
    <m/>
    <m/>
    <s v=""/>
    <x v="1"/>
    <x v="0"/>
    <x v="0"/>
  </r>
  <r>
    <d v="2016-01-11T00:00:00"/>
    <x v="23"/>
    <x v="1"/>
    <m/>
    <m/>
    <s v=""/>
    <x v="1"/>
    <x v="0"/>
    <x v="0"/>
  </r>
  <r>
    <d v="2016-01-11T00:00:00"/>
    <x v="23"/>
    <x v="1"/>
    <m/>
    <m/>
    <s v=""/>
    <x v="1"/>
    <x v="0"/>
    <x v="0"/>
  </r>
  <r>
    <d v="2016-01-11T00:00:00"/>
    <x v="24"/>
    <x v="1"/>
    <m/>
    <m/>
    <s v=""/>
    <x v="1"/>
    <x v="0"/>
    <x v="0"/>
  </r>
  <r>
    <d v="2016-01-11T00:00:00"/>
    <x v="24"/>
    <x v="1"/>
    <m/>
    <m/>
    <s v=""/>
    <x v="1"/>
    <x v="0"/>
    <x v="0"/>
  </r>
  <r>
    <d v="2016-01-11T00:00:00"/>
    <x v="25"/>
    <x v="1"/>
    <m/>
    <m/>
    <s v=""/>
    <x v="1"/>
    <x v="0"/>
    <x v="0"/>
  </r>
  <r>
    <d v="2016-01-11T00:00:00"/>
    <x v="25"/>
    <x v="1"/>
    <m/>
    <m/>
    <s v=""/>
    <x v="1"/>
    <x v="0"/>
    <x v="0"/>
  </r>
  <r>
    <d v="2016-01-11T00:00:00"/>
    <x v="26"/>
    <x v="1"/>
    <m/>
    <m/>
    <s v=""/>
    <x v="1"/>
    <x v="0"/>
    <x v="0"/>
  </r>
  <r>
    <d v="2016-01-11T00:00:00"/>
    <x v="26"/>
    <x v="1"/>
    <m/>
    <m/>
    <s v=""/>
    <x v="1"/>
    <x v="0"/>
    <x v="0"/>
  </r>
  <r>
    <d v="2016-01-11T00:00:00"/>
    <x v="27"/>
    <x v="1"/>
    <m/>
    <m/>
    <s v=""/>
    <x v="1"/>
    <x v="0"/>
    <x v="0"/>
  </r>
  <r>
    <d v="2016-01-11T00:00:00"/>
    <x v="27"/>
    <x v="1"/>
    <m/>
    <m/>
    <s v=""/>
    <x v="1"/>
    <x v="0"/>
    <x v="0"/>
  </r>
  <r>
    <d v="2016-01-11T00:00:00"/>
    <x v="28"/>
    <x v="1"/>
    <m/>
    <m/>
    <s v=""/>
    <x v="1"/>
    <x v="0"/>
    <x v="0"/>
  </r>
  <r>
    <d v="2016-01-11T00:00:00"/>
    <x v="28"/>
    <x v="1"/>
    <m/>
    <m/>
    <s v=""/>
    <x v="1"/>
    <x v="0"/>
    <x v="0"/>
  </r>
  <r>
    <d v="2016-01-11T00:00:00"/>
    <x v="29"/>
    <x v="1"/>
    <m/>
    <m/>
    <s v=""/>
    <x v="1"/>
    <x v="0"/>
    <x v="0"/>
  </r>
  <r>
    <d v="2016-01-11T00:00:00"/>
    <x v="29"/>
    <x v="1"/>
    <m/>
    <m/>
    <s v=""/>
    <x v="1"/>
    <x v="0"/>
    <x v="0"/>
  </r>
  <r>
    <d v="2016-01-12T00:00:00"/>
    <x v="0"/>
    <x v="0"/>
    <n v="22510"/>
    <n v="24"/>
    <n v="22032"/>
    <x v="1"/>
    <x v="0"/>
    <x v="0"/>
  </r>
  <r>
    <d v="2016-01-12T00:00:00"/>
    <x v="0"/>
    <x v="1"/>
    <m/>
    <m/>
    <s v=""/>
    <x v="1"/>
    <x v="0"/>
    <x v="0"/>
  </r>
  <r>
    <d v="2016-01-12T00:00:00"/>
    <x v="1"/>
    <x v="0"/>
    <n v="7515"/>
    <n v="12"/>
    <n v="11016"/>
    <x v="1"/>
    <x v="0"/>
    <x v="0"/>
  </r>
  <r>
    <d v="2016-01-12T00:00:00"/>
    <x v="1"/>
    <x v="1"/>
    <m/>
    <m/>
    <s v=""/>
    <x v="1"/>
    <x v="0"/>
    <x v="0"/>
  </r>
  <r>
    <d v="2016-01-12T00:00:00"/>
    <x v="2"/>
    <x v="0"/>
    <n v="19752"/>
    <n v="24"/>
    <n v="22032"/>
    <x v="1"/>
    <x v="0"/>
    <x v="0"/>
  </r>
  <r>
    <d v="2016-01-12T00:00:00"/>
    <x v="2"/>
    <x v="1"/>
    <m/>
    <m/>
    <s v=""/>
    <x v="1"/>
    <x v="0"/>
    <x v="0"/>
  </r>
  <r>
    <d v="2016-01-12T00:00:00"/>
    <x v="3"/>
    <x v="3"/>
    <n v="24445"/>
    <n v="24"/>
    <n v="22032"/>
    <x v="1"/>
    <x v="0"/>
    <x v="0"/>
  </r>
  <r>
    <d v="2016-01-12T00:00:00"/>
    <x v="3"/>
    <x v="1"/>
    <m/>
    <m/>
    <s v=""/>
    <x v="1"/>
    <x v="0"/>
    <x v="0"/>
  </r>
  <r>
    <d v="2016-01-12T00:00:00"/>
    <x v="4"/>
    <x v="20"/>
    <n v="19931"/>
    <n v="24"/>
    <n v="22032"/>
    <x v="1"/>
    <x v="0"/>
    <x v="0"/>
  </r>
  <r>
    <d v="2016-01-12T00:00:00"/>
    <x v="4"/>
    <x v="1"/>
    <m/>
    <m/>
    <s v=""/>
    <x v="1"/>
    <x v="0"/>
    <x v="0"/>
  </r>
  <r>
    <d v="2016-01-12T00:00:00"/>
    <x v="5"/>
    <x v="16"/>
    <n v="34304"/>
    <n v="24"/>
    <n v="16848"/>
    <x v="1"/>
    <x v="0"/>
    <x v="0"/>
  </r>
  <r>
    <d v="2016-01-12T00:00:00"/>
    <x v="5"/>
    <x v="1"/>
    <m/>
    <m/>
    <s v=""/>
    <x v="1"/>
    <x v="0"/>
    <x v="0"/>
  </r>
  <r>
    <d v="2016-01-12T00:00:00"/>
    <x v="6"/>
    <x v="5"/>
    <n v="23945"/>
    <n v="24"/>
    <n v="22032"/>
    <x v="1"/>
    <x v="0"/>
    <x v="0"/>
  </r>
  <r>
    <d v="2016-01-12T00:00:00"/>
    <x v="6"/>
    <x v="1"/>
    <m/>
    <m/>
    <s v=""/>
    <x v="1"/>
    <x v="0"/>
    <x v="0"/>
  </r>
  <r>
    <d v="2016-01-12T00:00:00"/>
    <x v="7"/>
    <x v="17"/>
    <n v="14244"/>
    <n v="24"/>
    <n v="25920"/>
    <x v="1"/>
    <x v="0"/>
    <x v="0"/>
  </r>
  <r>
    <d v="2016-01-12T00:00:00"/>
    <x v="7"/>
    <x v="1"/>
    <m/>
    <m/>
    <s v=""/>
    <x v="1"/>
    <x v="0"/>
    <x v="0"/>
  </r>
  <r>
    <d v="2016-01-12T00:00:00"/>
    <x v="8"/>
    <x v="0"/>
    <n v="22160"/>
    <n v="24"/>
    <n v="22032"/>
    <x v="1"/>
    <x v="0"/>
    <x v="0"/>
  </r>
  <r>
    <d v="2016-01-12T00:00:00"/>
    <x v="8"/>
    <x v="1"/>
    <m/>
    <m/>
    <s v=""/>
    <x v="1"/>
    <x v="0"/>
    <x v="0"/>
  </r>
  <r>
    <d v="2016-01-12T00:00:00"/>
    <x v="9"/>
    <x v="21"/>
    <n v="7990"/>
    <n v="14"/>
    <n v="10080"/>
    <x v="1"/>
    <x v="0"/>
    <x v="0"/>
  </r>
  <r>
    <d v="2016-01-12T00:00:00"/>
    <x v="9"/>
    <x v="1"/>
    <m/>
    <m/>
    <s v=""/>
    <x v="1"/>
    <x v="0"/>
    <x v="0"/>
  </r>
  <r>
    <d v="2016-01-12T00:00:00"/>
    <x v="10"/>
    <x v="19"/>
    <n v="14335"/>
    <n v="24"/>
    <n v="17280"/>
    <x v="1"/>
    <x v="0"/>
    <x v="0"/>
  </r>
  <r>
    <d v="2016-01-12T00:00:00"/>
    <x v="10"/>
    <x v="1"/>
    <m/>
    <m/>
    <s v=""/>
    <x v="1"/>
    <x v="0"/>
    <x v="0"/>
  </r>
  <r>
    <d v="2016-01-12T00:00:00"/>
    <x v="11"/>
    <x v="9"/>
    <n v="16212"/>
    <n v="12"/>
    <n v="7128"/>
    <x v="1"/>
    <x v="0"/>
    <x v="0"/>
  </r>
  <r>
    <d v="2016-01-12T00:00:00"/>
    <x v="11"/>
    <x v="1"/>
    <m/>
    <m/>
    <s v=""/>
    <x v="1"/>
    <x v="0"/>
    <x v="0"/>
  </r>
  <r>
    <d v="2016-01-12T00:00:00"/>
    <x v="12"/>
    <x v="1"/>
    <m/>
    <m/>
    <s v=""/>
    <x v="1"/>
    <x v="0"/>
    <x v="0"/>
  </r>
  <r>
    <d v="2016-01-12T00:00:00"/>
    <x v="12"/>
    <x v="1"/>
    <m/>
    <m/>
    <s v=""/>
    <x v="1"/>
    <x v="0"/>
    <x v="0"/>
  </r>
  <r>
    <d v="2016-01-12T00:00:00"/>
    <x v="13"/>
    <x v="11"/>
    <n v="26419"/>
    <n v="24"/>
    <n v="25920"/>
    <x v="1"/>
    <x v="0"/>
    <x v="0"/>
  </r>
  <r>
    <d v="2016-01-12T00:00:00"/>
    <x v="13"/>
    <x v="1"/>
    <m/>
    <m/>
    <s v=""/>
    <x v="1"/>
    <x v="0"/>
    <x v="0"/>
  </r>
  <r>
    <d v="2016-01-12T00:00:00"/>
    <x v="14"/>
    <x v="1"/>
    <m/>
    <m/>
    <s v=""/>
    <x v="1"/>
    <x v="0"/>
    <x v="0"/>
  </r>
  <r>
    <d v="2016-01-12T00:00:00"/>
    <x v="14"/>
    <x v="1"/>
    <m/>
    <m/>
    <s v=""/>
    <x v="1"/>
    <x v="0"/>
    <x v="0"/>
  </r>
  <r>
    <d v="2016-01-12T00:00:00"/>
    <x v="15"/>
    <x v="15"/>
    <n v="27971"/>
    <n v="24"/>
    <n v="22032"/>
    <x v="1"/>
    <x v="0"/>
    <x v="0"/>
  </r>
  <r>
    <d v="2016-01-12T00:00:00"/>
    <x v="15"/>
    <x v="1"/>
    <m/>
    <m/>
    <s v=""/>
    <x v="1"/>
    <x v="0"/>
    <x v="0"/>
  </r>
  <r>
    <d v="2016-01-12T00:00:00"/>
    <x v="16"/>
    <x v="14"/>
    <n v="23886"/>
    <n v="24"/>
    <n v="22032"/>
    <x v="1"/>
    <x v="0"/>
    <x v="0"/>
  </r>
  <r>
    <d v="2016-01-12T00:00:00"/>
    <x v="16"/>
    <x v="1"/>
    <m/>
    <m/>
    <s v=""/>
    <x v="1"/>
    <x v="0"/>
    <x v="0"/>
  </r>
  <r>
    <d v="2016-01-12T00:00:00"/>
    <x v="17"/>
    <x v="15"/>
    <n v="23819"/>
    <n v="24"/>
    <n v="22032"/>
    <x v="1"/>
    <x v="0"/>
    <x v="0"/>
  </r>
  <r>
    <d v="2016-01-12T00:00:00"/>
    <x v="17"/>
    <x v="1"/>
    <m/>
    <m/>
    <s v=""/>
    <x v="1"/>
    <x v="0"/>
    <x v="0"/>
  </r>
  <r>
    <d v="2016-01-12T00:00:00"/>
    <x v="18"/>
    <x v="1"/>
    <m/>
    <m/>
    <s v=""/>
    <x v="1"/>
    <x v="0"/>
    <x v="0"/>
  </r>
  <r>
    <d v="2016-01-12T00:00:00"/>
    <x v="18"/>
    <x v="1"/>
    <m/>
    <m/>
    <s v=""/>
    <x v="1"/>
    <x v="0"/>
    <x v="0"/>
  </r>
  <r>
    <d v="2016-01-12T00:00:00"/>
    <x v="19"/>
    <x v="1"/>
    <m/>
    <m/>
    <s v=""/>
    <x v="1"/>
    <x v="0"/>
    <x v="0"/>
  </r>
  <r>
    <d v="2016-01-12T00:00:00"/>
    <x v="19"/>
    <x v="1"/>
    <m/>
    <m/>
    <s v=""/>
    <x v="1"/>
    <x v="0"/>
    <x v="0"/>
  </r>
  <r>
    <d v="2016-01-12T00:00:00"/>
    <x v="20"/>
    <x v="1"/>
    <m/>
    <m/>
    <s v=""/>
    <x v="1"/>
    <x v="0"/>
    <x v="0"/>
  </r>
  <r>
    <d v="2016-01-12T00:00:00"/>
    <x v="20"/>
    <x v="1"/>
    <m/>
    <m/>
    <s v=""/>
    <x v="1"/>
    <x v="0"/>
    <x v="0"/>
  </r>
  <r>
    <d v="2016-01-12T00:00:00"/>
    <x v="21"/>
    <x v="1"/>
    <m/>
    <m/>
    <s v=""/>
    <x v="1"/>
    <x v="0"/>
    <x v="0"/>
  </r>
  <r>
    <d v="2016-01-12T00:00:00"/>
    <x v="21"/>
    <x v="1"/>
    <m/>
    <m/>
    <s v=""/>
    <x v="1"/>
    <x v="0"/>
    <x v="0"/>
  </r>
  <r>
    <d v="2016-01-12T00:00:00"/>
    <x v="22"/>
    <x v="1"/>
    <m/>
    <m/>
    <s v=""/>
    <x v="1"/>
    <x v="0"/>
    <x v="0"/>
  </r>
  <r>
    <d v="2016-01-12T00:00:00"/>
    <x v="22"/>
    <x v="1"/>
    <m/>
    <m/>
    <s v=""/>
    <x v="1"/>
    <x v="0"/>
    <x v="0"/>
  </r>
  <r>
    <d v="2016-01-12T00:00:00"/>
    <x v="23"/>
    <x v="1"/>
    <m/>
    <m/>
    <s v=""/>
    <x v="1"/>
    <x v="0"/>
    <x v="0"/>
  </r>
  <r>
    <d v="2016-01-12T00:00:00"/>
    <x v="23"/>
    <x v="1"/>
    <m/>
    <m/>
    <s v=""/>
    <x v="1"/>
    <x v="0"/>
    <x v="0"/>
  </r>
  <r>
    <d v="2016-01-12T00:00:00"/>
    <x v="24"/>
    <x v="1"/>
    <m/>
    <m/>
    <s v=""/>
    <x v="1"/>
    <x v="0"/>
    <x v="0"/>
  </r>
  <r>
    <d v="2016-01-12T00:00:00"/>
    <x v="24"/>
    <x v="1"/>
    <m/>
    <m/>
    <s v=""/>
    <x v="1"/>
    <x v="0"/>
    <x v="0"/>
  </r>
  <r>
    <d v="2016-01-12T00:00:00"/>
    <x v="25"/>
    <x v="1"/>
    <m/>
    <m/>
    <s v=""/>
    <x v="1"/>
    <x v="0"/>
    <x v="0"/>
  </r>
  <r>
    <d v="2016-01-12T00:00:00"/>
    <x v="25"/>
    <x v="1"/>
    <m/>
    <m/>
    <s v=""/>
    <x v="1"/>
    <x v="0"/>
    <x v="0"/>
  </r>
  <r>
    <d v="2016-01-12T00:00:00"/>
    <x v="26"/>
    <x v="1"/>
    <m/>
    <m/>
    <s v=""/>
    <x v="1"/>
    <x v="0"/>
    <x v="0"/>
  </r>
  <r>
    <d v="2016-01-12T00:00:00"/>
    <x v="26"/>
    <x v="1"/>
    <m/>
    <m/>
    <s v=""/>
    <x v="1"/>
    <x v="0"/>
    <x v="0"/>
  </r>
  <r>
    <d v="2016-01-12T00:00:00"/>
    <x v="27"/>
    <x v="1"/>
    <m/>
    <m/>
    <s v=""/>
    <x v="1"/>
    <x v="0"/>
    <x v="0"/>
  </r>
  <r>
    <d v="2016-01-12T00:00:00"/>
    <x v="27"/>
    <x v="1"/>
    <m/>
    <m/>
    <s v=""/>
    <x v="1"/>
    <x v="0"/>
    <x v="0"/>
  </r>
  <r>
    <d v="2016-01-12T00:00:00"/>
    <x v="28"/>
    <x v="1"/>
    <m/>
    <m/>
    <s v=""/>
    <x v="1"/>
    <x v="0"/>
    <x v="0"/>
  </r>
  <r>
    <d v="2016-01-12T00:00:00"/>
    <x v="28"/>
    <x v="1"/>
    <m/>
    <m/>
    <s v=""/>
    <x v="1"/>
    <x v="0"/>
    <x v="0"/>
  </r>
  <r>
    <d v="2016-01-12T00:00:00"/>
    <x v="29"/>
    <x v="1"/>
    <m/>
    <m/>
    <s v=""/>
    <x v="1"/>
    <x v="0"/>
    <x v="0"/>
  </r>
  <r>
    <d v="2016-01-12T00:00:00"/>
    <x v="29"/>
    <x v="1"/>
    <m/>
    <m/>
    <s v=""/>
    <x v="1"/>
    <x v="0"/>
    <x v="0"/>
  </r>
  <r>
    <d v="2016-01-13T00:00:00"/>
    <x v="0"/>
    <x v="0"/>
    <n v="23643"/>
    <n v="24"/>
    <n v="22032"/>
    <x v="1"/>
    <x v="0"/>
    <x v="0"/>
  </r>
  <r>
    <d v="2016-01-13T00:00:00"/>
    <x v="0"/>
    <x v="1"/>
    <m/>
    <m/>
    <s v=""/>
    <x v="1"/>
    <x v="0"/>
    <x v="0"/>
  </r>
  <r>
    <d v="2016-01-13T00:00:00"/>
    <x v="1"/>
    <x v="0"/>
    <n v="18845"/>
    <n v="19"/>
    <n v="17442"/>
    <x v="1"/>
    <x v="0"/>
    <x v="0"/>
  </r>
  <r>
    <d v="2016-01-13T00:00:00"/>
    <x v="1"/>
    <x v="1"/>
    <m/>
    <m/>
    <s v=""/>
    <x v="1"/>
    <x v="0"/>
    <x v="0"/>
  </r>
  <r>
    <d v="2016-01-13T00:00:00"/>
    <x v="2"/>
    <x v="0"/>
    <n v="22486"/>
    <n v="24"/>
    <n v="22032"/>
    <x v="1"/>
    <x v="0"/>
    <x v="0"/>
  </r>
  <r>
    <d v="2016-01-13T00:00:00"/>
    <x v="2"/>
    <x v="1"/>
    <m/>
    <m/>
    <s v=""/>
    <x v="1"/>
    <x v="0"/>
    <x v="0"/>
  </r>
  <r>
    <d v="2016-01-13T00:00:00"/>
    <x v="3"/>
    <x v="3"/>
    <n v="24360"/>
    <n v="24"/>
    <n v="22032"/>
    <x v="1"/>
    <x v="0"/>
    <x v="0"/>
  </r>
  <r>
    <d v="2016-01-13T00:00:00"/>
    <x v="3"/>
    <x v="1"/>
    <m/>
    <m/>
    <s v=""/>
    <x v="1"/>
    <x v="0"/>
    <x v="0"/>
  </r>
  <r>
    <d v="2016-01-13T00:00:00"/>
    <x v="4"/>
    <x v="20"/>
    <n v="23544"/>
    <n v="24"/>
    <n v="22032"/>
    <x v="1"/>
    <x v="0"/>
    <x v="0"/>
  </r>
  <r>
    <d v="2016-01-13T00:00:00"/>
    <x v="4"/>
    <x v="1"/>
    <m/>
    <m/>
    <s v=""/>
    <x v="1"/>
    <x v="0"/>
    <x v="0"/>
  </r>
  <r>
    <d v="2016-01-13T00:00:00"/>
    <x v="5"/>
    <x v="16"/>
    <n v="17238"/>
    <n v="24"/>
    <n v="16848"/>
    <x v="1"/>
    <x v="0"/>
    <x v="0"/>
  </r>
  <r>
    <d v="2016-01-13T00:00:00"/>
    <x v="5"/>
    <x v="1"/>
    <m/>
    <m/>
    <s v=""/>
    <x v="1"/>
    <x v="0"/>
    <x v="0"/>
  </r>
  <r>
    <d v="2016-01-13T00:00:00"/>
    <x v="6"/>
    <x v="5"/>
    <n v="23183"/>
    <n v="24"/>
    <n v="22032"/>
    <x v="1"/>
    <x v="0"/>
    <x v="0"/>
  </r>
  <r>
    <d v="2016-01-13T00:00:00"/>
    <x v="6"/>
    <x v="1"/>
    <m/>
    <m/>
    <s v=""/>
    <x v="1"/>
    <x v="0"/>
    <x v="0"/>
  </r>
  <r>
    <d v="2016-01-13T00:00:00"/>
    <x v="7"/>
    <x v="1"/>
    <m/>
    <m/>
    <s v=""/>
    <x v="1"/>
    <x v="0"/>
    <x v="0"/>
  </r>
  <r>
    <d v="2016-01-13T00:00:00"/>
    <x v="7"/>
    <x v="1"/>
    <m/>
    <m/>
    <s v=""/>
    <x v="1"/>
    <x v="0"/>
    <x v="0"/>
  </r>
  <r>
    <d v="2016-01-13T00:00:00"/>
    <x v="8"/>
    <x v="0"/>
    <n v="23210"/>
    <n v="24"/>
    <n v="22032"/>
    <x v="1"/>
    <x v="0"/>
    <x v="0"/>
  </r>
  <r>
    <d v="2016-01-13T00:00:00"/>
    <x v="8"/>
    <x v="1"/>
    <m/>
    <m/>
    <s v=""/>
    <x v="1"/>
    <x v="0"/>
    <x v="0"/>
  </r>
  <r>
    <d v="2016-01-13T00:00:00"/>
    <x v="9"/>
    <x v="21"/>
    <n v="8010"/>
    <n v="14"/>
    <n v="10080"/>
    <x v="1"/>
    <x v="0"/>
    <x v="0"/>
  </r>
  <r>
    <d v="2016-01-13T00:00:00"/>
    <x v="9"/>
    <x v="1"/>
    <m/>
    <m/>
    <s v=""/>
    <x v="1"/>
    <x v="0"/>
    <x v="0"/>
  </r>
  <r>
    <d v="2016-01-13T00:00:00"/>
    <x v="10"/>
    <x v="19"/>
    <n v="15406"/>
    <n v="24"/>
    <n v="17280"/>
    <x v="1"/>
    <x v="0"/>
    <x v="0"/>
  </r>
  <r>
    <d v="2016-01-13T00:00:00"/>
    <x v="10"/>
    <x v="1"/>
    <m/>
    <m/>
    <s v=""/>
    <x v="1"/>
    <x v="0"/>
    <x v="0"/>
  </r>
  <r>
    <d v="2016-01-13T00:00:00"/>
    <x v="11"/>
    <x v="9"/>
    <n v="14245"/>
    <n v="12"/>
    <n v="7128"/>
    <x v="1"/>
    <x v="0"/>
    <x v="0"/>
  </r>
  <r>
    <d v="2016-01-13T00:00:00"/>
    <x v="11"/>
    <x v="1"/>
    <m/>
    <m/>
    <s v=""/>
    <x v="1"/>
    <x v="0"/>
    <x v="0"/>
  </r>
  <r>
    <d v="2016-01-13T00:00:00"/>
    <x v="12"/>
    <x v="22"/>
    <n v="15921"/>
    <n v="16"/>
    <n v="14688"/>
    <x v="1"/>
    <x v="0"/>
    <x v="0"/>
  </r>
  <r>
    <d v="2016-01-13T00:00:00"/>
    <x v="12"/>
    <x v="1"/>
    <m/>
    <m/>
    <s v=""/>
    <x v="1"/>
    <x v="0"/>
    <x v="0"/>
  </r>
  <r>
    <d v="2016-01-13T00:00:00"/>
    <x v="13"/>
    <x v="11"/>
    <n v="27544"/>
    <n v="24"/>
    <n v="25920"/>
    <x v="1"/>
    <x v="0"/>
    <x v="0"/>
  </r>
  <r>
    <d v="2016-01-13T00:00:00"/>
    <x v="13"/>
    <x v="1"/>
    <m/>
    <m/>
    <s v=""/>
    <x v="1"/>
    <x v="0"/>
    <x v="0"/>
  </r>
  <r>
    <d v="2016-01-13T00:00:00"/>
    <x v="14"/>
    <x v="1"/>
    <m/>
    <m/>
    <s v=""/>
    <x v="1"/>
    <x v="0"/>
    <x v="0"/>
  </r>
  <r>
    <d v="2016-01-13T00:00:00"/>
    <x v="14"/>
    <x v="1"/>
    <m/>
    <m/>
    <s v=""/>
    <x v="1"/>
    <x v="0"/>
    <x v="0"/>
  </r>
  <r>
    <d v="2016-01-13T00:00:00"/>
    <x v="15"/>
    <x v="15"/>
    <n v="28420"/>
    <n v="24"/>
    <n v="22032"/>
    <x v="1"/>
    <x v="0"/>
    <x v="0"/>
  </r>
  <r>
    <d v="2016-01-13T00:00:00"/>
    <x v="15"/>
    <x v="1"/>
    <m/>
    <m/>
    <s v=""/>
    <x v="1"/>
    <x v="0"/>
    <x v="0"/>
  </r>
  <r>
    <d v="2016-01-13T00:00:00"/>
    <x v="16"/>
    <x v="14"/>
    <n v="21510"/>
    <n v="24"/>
    <n v="22032"/>
    <x v="1"/>
    <x v="0"/>
    <x v="0"/>
  </r>
  <r>
    <d v="2016-01-13T00:00:00"/>
    <x v="16"/>
    <x v="1"/>
    <m/>
    <m/>
    <s v=""/>
    <x v="1"/>
    <x v="0"/>
    <x v="0"/>
  </r>
  <r>
    <d v="2016-01-13T00:00:00"/>
    <x v="17"/>
    <x v="15"/>
    <n v="27260"/>
    <n v="24"/>
    <n v="22032"/>
    <x v="1"/>
    <x v="0"/>
    <x v="0"/>
  </r>
  <r>
    <d v="2016-01-13T00:00:00"/>
    <x v="17"/>
    <x v="1"/>
    <m/>
    <m/>
    <s v=""/>
    <x v="1"/>
    <x v="0"/>
    <x v="0"/>
  </r>
  <r>
    <d v="2016-01-13T00:00:00"/>
    <x v="18"/>
    <x v="1"/>
    <m/>
    <m/>
    <s v=""/>
    <x v="1"/>
    <x v="0"/>
    <x v="0"/>
  </r>
  <r>
    <d v="2016-01-13T00:00:00"/>
    <x v="18"/>
    <x v="1"/>
    <m/>
    <m/>
    <s v=""/>
    <x v="1"/>
    <x v="0"/>
    <x v="0"/>
  </r>
  <r>
    <d v="2016-01-13T00:00:00"/>
    <x v="19"/>
    <x v="1"/>
    <m/>
    <m/>
    <s v=""/>
    <x v="1"/>
    <x v="0"/>
    <x v="0"/>
  </r>
  <r>
    <d v="2016-01-13T00:00:00"/>
    <x v="19"/>
    <x v="1"/>
    <m/>
    <m/>
    <s v=""/>
    <x v="1"/>
    <x v="0"/>
    <x v="0"/>
  </r>
  <r>
    <d v="2016-01-13T00:00:00"/>
    <x v="20"/>
    <x v="1"/>
    <m/>
    <m/>
    <s v=""/>
    <x v="1"/>
    <x v="0"/>
    <x v="0"/>
  </r>
  <r>
    <d v="2016-01-13T00:00:00"/>
    <x v="20"/>
    <x v="1"/>
    <m/>
    <m/>
    <s v=""/>
    <x v="1"/>
    <x v="0"/>
    <x v="0"/>
  </r>
  <r>
    <d v="2016-01-13T00:00:00"/>
    <x v="21"/>
    <x v="1"/>
    <m/>
    <m/>
    <s v=""/>
    <x v="1"/>
    <x v="0"/>
    <x v="0"/>
  </r>
  <r>
    <d v="2016-01-13T00:00:00"/>
    <x v="21"/>
    <x v="1"/>
    <m/>
    <m/>
    <s v=""/>
    <x v="1"/>
    <x v="0"/>
    <x v="0"/>
  </r>
  <r>
    <d v="2016-01-13T00:00:00"/>
    <x v="22"/>
    <x v="1"/>
    <m/>
    <m/>
    <s v=""/>
    <x v="1"/>
    <x v="0"/>
    <x v="0"/>
  </r>
  <r>
    <d v="2016-01-13T00:00:00"/>
    <x v="22"/>
    <x v="1"/>
    <m/>
    <m/>
    <s v=""/>
    <x v="1"/>
    <x v="0"/>
    <x v="0"/>
  </r>
  <r>
    <d v="2016-01-13T00:00:00"/>
    <x v="23"/>
    <x v="1"/>
    <m/>
    <m/>
    <s v=""/>
    <x v="1"/>
    <x v="0"/>
    <x v="0"/>
  </r>
  <r>
    <d v="2016-01-13T00:00:00"/>
    <x v="23"/>
    <x v="1"/>
    <m/>
    <m/>
    <s v=""/>
    <x v="1"/>
    <x v="0"/>
    <x v="0"/>
  </r>
  <r>
    <d v="2016-01-13T00:00:00"/>
    <x v="24"/>
    <x v="1"/>
    <m/>
    <m/>
    <s v=""/>
    <x v="1"/>
    <x v="0"/>
    <x v="0"/>
  </r>
  <r>
    <d v="2016-01-13T00:00:00"/>
    <x v="24"/>
    <x v="1"/>
    <m/>
    <m/>
    <s v=""/>
    <x v="1"/>
    <x v="0"/>
    <x v="0"/>
  </r>
  <r>
    <d v="2016-01-13T00:00:00"/>
    <x v="25"/>
    <x v="1"/>
    <m/>
    <m/>
    <s v=""/>
    <x v="1"/>
    <x v="0"/>
    <x v="0"/>
  </r>
  <r>
    <d v="2016-01-13T00:00:00"/>
    <x v="25"/>
    <x v="1"/>
    <m/>
    <m/>
    <s v=""/>
    <x v="1"/>
    <x v="0"/>
    <x v="0"/>
  </r>
  <r>
    <d v="2016-01-13T00:00:00"/>
    <x v="26"/>
    <x v="1"/>
    <m/>
    <m/>
    <s v=""/>
    <x v="1"/>
    <x v="0"/>
    <x v="0"/>
  </r>
  <r>
    <d v="2016-01-13T00:00:00"/>
    <x v="26"/>
    <x v="1"/>
    <m/>
    <m/>
    <s v=""/>
    <x v="1"/>
    <x v="0"/>
    <x v="0"/>
  </r>
  <r>
    <d v="2016-01-13T00:00:00"/>
    <x v="27"/>
    <x v="1"/>
    <m/>
    <m/>
    <s v=""/>
    <x v="1"/>
    <x v="0"/>
    <x v="0"/>
  </r>
  <r>
    <d v="2016-01-13T00:00:00"/>
    <x v="27"/>
    <x v="1"/>
    <m/>
    <m/>
    <s v=""/>
    <x v="1"/>
    <x v="0"/>
    <x v="0"/>
  </r>
  <r>
    <d v="2016-01-13T00:00:00"/>
    <x v="28"/>
    <x v="1"/>
    <m/>
    <m/>
    <s v=""/>
    <x v="1"/>
    <x v="0"/>
    <x v="0"/>
  </r>
  <r>
    <d v="2016-01-13T00:00:00"/>
    <x v="28"/>
    <x v="1"/>
    <m/>
    <m/>
    <s v=""/>
    <x v="1"/>
    <x v="0"/>
    <x v="0"/>
  </r>
  <r>
    <d v="2016-01-13T00:00:00"/>
    <x v="29"/>
    <x v="1"/>
    <m/>
    <m/>
    <s v=""/>
    <x v="1"/>
    <x v="0"/>
    <x v="0"/>
  </r>
  <r>
    <d v="2016-01-13T00:00:00"/>
    <x v="29"/>
    <x v="1"/>
    <m/>
    <m/>
    <s v=""/>
    <x v="1"/>
    <x v="0"/>
    <x v="0"/>
  </r>
  <r>
    <d v="2016-01-14T00:00:00"/>
    <x v="0"/>
    <x v="0"/>
    <n v="24671"/>
    <n v="24"/>
    <n v="22032"/>
    <x v="1"/>
    <x v="0"/>
    <x v="0"/>
  </r>
  <r>
    <d v="2016-01-14T00:00:00"/>
    <x v="0"/>
    <x v="1"/>
    <m/>
    <m/>
    <s v=""/>
    <x v="1"/>
    <x v="0"/>
    <x v="0"/>
  </r>
  <r>
    <d v="2016-01-14T00:00:00"/>
    <x v="1"/>
    <x v="0"/>
    <n v="20433"/>
    <n v="19"/>
    <n v="17442"/>
    <x v="1"/>
    <x v="0"/>
    <x v="0"/>
  </r>
  <r>
    <d v="2016-01-14T00:00:00"/>
    <x v="1"/>
    <x v="1"/>
    <m/>
    <m/>
    <s v=""/>
    <x v="1"/>
    <x v="0"/>
    <x v="0"/>
  </r>
  <r>
    <d v="2016-01-14T00:00:00"/>
    <x v="2"/>
    <x v="0"/>
    <n v="21267"/>
    <n v="24"/>
    <n v="22032"/>
    <x v="1"/>
    <x v="0"/>
    <x v="0"/>
  </r>
  <r>
    <d v="2016-01-14T00:00:00"/>
    <x v="2"/>
    <x v="1"/>
    <m/>
    <m/>
    <s v=""/>
    <x v="1"/>
    <x v="0"/>
    <x v="0"/>
  </r>
  <r>
    <d v="2016-01-14T00:00:00"/>
    <x v="3"/>
    <x v="3"/>
    <n v="24186"/>
    <n v="24"/>
    <n v="22032"/>
    <x v="1"/>
    <x v="0"/>
    <x v="0"/>
  </r>
  <r>
    <d v="2016-01-14T00:00:00"/>
    <x v="3"/>
    <x v="1"/>
    <m/>
    <m/>
    <s v=""/>
    <x v="1"/>
    <x v="0"/>
    <x v="0"/>
  </r>
  <r>
    <d v="2016-01-14T00:00:00"/>
    <x v="4"/>
    <x v="20"/>
    <n v="20005"/>
    <n v="24"/>
    <n v="22032"/>
    <x v="1"/>
    <x v="0"/>
    <x v="0"/>
  </r>
  <r>
    <d v="2016-01-14T00:00:00"/>
    <x v="4"/>
    <x v="1"/>
    <m/>
    <m/>
    <s v=""/>
    <x v="1"/>
    <x v="0"/>
    <x v="0"/>
  </r>
  <r>
    <d v="2016-01-14T00:00:00"/>
    <x v="5"/>
    <x v="16"/>
    <n v="18067"/>
    <n v="24"/>
    <n v="16848"/>
    <x v="1"/>
    <x v="0"/>
    <x v="0"/>
  </r>
  <r>
    <d v="2016-01-14T00:00:00"/>
    <x v="5"/>
    <x v="1"/>
    <m/>
    <m/>
    <s v=""/>
    <x v="1"/>
    <x v="0"/>
    <x v="0"/>
  </r>
  <r>
    <d v="2016-01-14T00:00:00"/>
    <x v="6"/>
    <x v="5"/>
    <n v="23043"/>
    <n v="24"/>
    <n v="22032"/>
    <x v="1"/>
    <x v="0"/>
    <x v="0"/>
  </r>
  <r>
    <d v="2016-01-14T00:00:00"/>
    <x v="6"/>
    <x v="1"/>
    <m/>
    <m/>
    <s v=""/>
    <x v="1"/>
    <x v="0"/>
    <x v="0"/>
  </r>
  <r>
    <d v="2016-01-14T00:00:00"/>
    <x v="7"/>
    <x v="23"/>
    <n v="2285"/>
    <n v="4"/>
    <n v="2160"/>
    <x v="1"/>
    <x v="0"/>
    <x v="0"/>
  </r>
  <r>
    <d v="2016-01-14T00:00:00"/>
    <x v="7"/>
    <x v="1"/>
    <m/>
    <m/>
    <s v=""/>
    <x v="1"/>
    <x v="0"/>
    <x v="0"/>
  </r>
  <r>
    <d v="2016-01-14T00:00:00"/>
    <x v="8"/>
    <x v="0"/>
    <n v="21382"/>
    <n v="24"/>
    <n v="22032"/>
    <x v="1"/>
    <x v="0"/>
    <x v="0"/>
  </r>
  <r>
    <d v="2016-01-14T00:00:00"/>
    <x v="8"/>
    <x v="1"/>
    <m/>
    <m/>
    <s v=""/>
    <x v="1"/>
    <x v="0"/>
    <x v="0"/>
  </r>
  <r>
    <d v="2016-01-14T00:00:00"/>
    <x v="9"/>
    <x v="24"/>
    <n v="7207"/>
    <n v="12"/>
    <e v="#N/A"/>
    <x v="1"/>
    <x v="0"/>
    <x v="0"/>
  </r>
  <r>
    <d v="2016-01-14T00:00:00"/>
    <x v="9"/>
    <x v="1"/>
    <m/>
    <m/>
    <s v=""/>
    <x v="1"/>
    <x v="0"/>
    <x v="0"/>
  </r>
  <r>
    <d v="2016-01-14T00:00:00"/>
    <x v="10"/>
    <x v="19"/>
    <n v="18781"/>
    <n v="24"/>
    <n v="17280"/>
    <x v="1"/>
    <x v="0"/>
    <x v="0"/>
  </r>
  <r>
    <d v="2016-01-14T00:00:00"/>
    <x v="10"/>
    <x v="1"/>
    <m/>
    <m/>
    <s v=""/>
    <x v="1"/>
    <x v="0"/>
    <x v="0"/>
  </r>
  <r>
    <d v="2016-01-14T00:00:00"/>
    <x v="11"/>
    <x v="9"/>
    <n v="18816"/>
    <n v="24"/>
    <n v="14256"/>
    <x v="1"/>
    <x v="0"/>
    <x v="0"/>
  </r>
  <r>
    <d v="2016-01-14T00:00:00"/>
    <x v="11"/>
    <x v="1"/>
    <m/>
    <m/>
    <s v=""/>
    <x v="1"/>
    <x v="0"/>
    <x v="0"/>
  </r>
  <r>
    <d v="2016-01-14T00:00:00"/>
    <x v="12"/>
    <x v="1"/>
    <m/>
    <m/>
    <s v=""/>
    <x v="1"/>
    <x v="0"/>
    <x v="0"/>
  </r>
  <r>
    <d v="2016-01-14T00:00:00"/>
    <x v="12"/>
    <x v="1"/>
    <m/>
    <m/>
    <s v=""/>
    <x v="1"/>
    <x v="0"/>
    <x v="0"/>
  </r>
  <r>
    <d v="2016-01-14T00:00:00"/>
    <x v="13"/>
    <x v="11"/>
    <n v="21354"/>
    <n v="24"/>
    <n v="25920"/>
    <x v="1"/>
    <x v="0"/>
    <x v="0"/>
  </r>
  <r>
    <d v="2016-01-14T00:00:00"/>
    <x v="13"/>
    <x v="1"/>
    <m/>
    <m/>
    <s v=""/>
    <x v="1"/>
    <x v="0"/>
    <x v="0"/>
  </r>
  <r>
    <d v="2016-01-14T00:00:00"/>
    <x v="14"/>
    <x v="1"/>
    <m/>
    <m/>
    <s v=""/>
    <x v="1"/>
    <x v="0"/>
    <x v="0"/>
  </r>
  <r>
    <d v="2016-01-14T00:00:00"/>
    <x v="14"/>
    <x v="1"/>
    <m/>
    <m/>
    <s v=""/>
    <x v="1"/>
    <x v="0"/>
    <x v="0"/>
  </r>
  <r>
    <d v="2016-01-14T00:00:00"/>
    <x v="15"/>
    <x v="15"/>
    <n v="29006"/>
    <n v="24"/>
    <n v="22032"/>
    <x v="1"/>
    <x v="0"/>
    <x v="0"/>
  </r>
  <r>
    <d v="2016-01-14T00:00:00"/>
    <x v="15"/>
    <x v="1"/>
    <m/>
    <m/>
    <s v=""/>
    <x v="1"/>
    <x v="0"/>
    <x v="0"/>
  </r>
  <r>
    <d v="2016-01-14T00:00:00"/>
    <x v="16"/>
    <x v="14"/>
    <n v="26379"/>
    <n v="24"/>
    <n v="22032"/>
    <x v="1"/>
    <x v="0"/>
    <x v="0"/>
  </r>
  <r>
    <d v="2016-01-14T00:00:00"/>
    <x v="16"/>
    <x v="1"/>
    <m/>
    <m/>
    <s v=""/>
    <x v="1"/>
    <x v="0"/>
    <x v="0"/>
  </r>
  <r>
    <d v="2016-01-14T00:00:00"/>
    <x v="17"/>
    <x v="15"/>
    <n v="27937"/>
    <n v="24"/>
    <n v="22032"/>
    <x v="1"/>
    <x v="0"/>
    <x v="0"/>
  </r>
  <r>
    <d v="2016-01-14T00:00:00"/>
    <x v="17"/>
    <x v="1"/>
    <m/>
    <m/>
    <s v=""/>
    <x v="1"/>
    <x v="0"/>
    <x v="0"/>
  </r>
  <r>
    <d v="2016-01-14T00:00:00"/>
    <x v="18"/>
    <x v="1"/>
    <m/>
    <m/>
    <s v=""/>
    <x v="1"/>
    <x v="0"/>
    <x v="0"/>
  </r>
  <r>
    <d v="2016-01-14T00:00:00"/>
    <x v="18"/>
    <x v="1"/>
    <m/>
    <m/>
    <s v=""/>
    <x v="1"/>
    <x v="0"/>
    <x v="0"/>
  </r>
  <r>
    <d v="2016-01-14T00:00:00"/>
    <x v="19"/>
    <x v="1"/>
    <m/>
    <m/>
    <s v=""/>
    <x v="1"/>
    <x v="0"/>
    <x v="0"/>
  </r>
  <r>
    <d v="2016-01-14T00:00:00"/>
    <x v="19"/>
    <x v="1"/>
    <m/>
    <m/>
    <s v=""/>
    <x v="1"/>
    <x v="0"/>
    <x v="0"/>
  </r>
  <r>
    <d v="2016-01-14T00:00:00"/>
    <x v="20"/>
    <x v="1"/>
    <m/>
    <m/>
    <s v=""/>
    <x v="1"/>
    <x v="0"/>
    <x v="0"/>
  </r>
  <r>
    <d v="2016-01-14T00:00:00"/>
    <x v="20"/>
    <x v="1"/>
    <m/>
    <m/>
    <s v=""/>
    <x v="1"/>
    <x v="0"/>
    <x v="0"/>
  </r>
  <r>
    <d v="2016-01-14T00:00:00"/>
    <x v="21"/>
    <x v="1"/>
    <m/>
    <m/>
    <s v=""/>
    <x v="1"/>
    <x v="0"/>
    <x v="0"/>
  </r>
  <r>
    <d v="2016-01-14T00:00:00"/>
    <x v="21"/>
    <x v="1"/>
    <m/>
    <m/>
    <s v=""/>
    <x v="1"/>
    <x v="0"/>
    <x v="0"/>
  </r>
  <r>
    <d v="2016-01-14T00:00:00"/>
    <x v="22"/>
    <x v="1"/>
    <m/>
    <m/>
    <s v=""/>
    <x v="1"/>
    <x v="0"/>
    <x v="0"/>
  </r>
  <r>
    <d v="2016-01-14T00:00:00"/>
    <x v="22"/>
    <x v="1"/>
    <m/>
    <m/>
    <s v=""/>
    <x v="1"/>
    <x v="0"/>
    <x v="0"/>
  </r>
  <r>
    <d v="2016-01-14T00:00:00"/>
    <x v="23"/>
    <x v="1"/>
    <m/>
    <m/>
    <s v=""/>
    <x v="1"/>
    <x v="0"/>
    <x v="0"/>
  </r>
  <r>
    <d v="2016-01-14T00:00:00"/>
    <x v="23"/>
    <x v="1"/>
    <m/>
    <m/>
    <s v=""/>
    <x v="1"/>
    <x v="0"/>
    <x v="0"/>
  </r>
  <r>
    <d v="2016-01-14T00:00:00"/>
    <x v="24"/>
    <x v="1"/>
    <m/>
    <m/>
    <s v=""/>
    <x v="1"/>
    <x v="0"/>
    <x v="0"/>
  </r>
  <r>
    <d v="2016-01-14T00:00:00"/>
    <x v="24"/>
    <x v="1"/>
    <m/>
    <m/>
    <s v=""/>
    <x v="1"/>
    <x v="0"/>
    <x v="0"/>
  </r>
  <r>
    <d v="2016-01-14T00:00:00"/>
    <x v="25"/>
    <x v="1"/>
    <m/>
    <m/>
    <s v=""/>
    <x v="1"/>
    <x v="0"/>
    <x v="0"/>
  </r>
  <r>
    <d v="2016-01-14T00:00:00"/>
    <x v="25"/>
    <x v="1"/>
    <m/>
    <m/>
    <s v=""/>
    <x v="1"/>
    <x v="0"/>
    <x v="0"/>
  </r>
  <r>
    <d v="2016-01-14T00:00:00"/>
    <x v="26"/>
    <x v="1"/>
    <m/>
    <m/>
    <s v=""/>
    <x v="1"/>
    <x v="0"/>
    <x v="0"/>
  </r>
  <r>
    <d v="2016-01-14T00:00:00"/>
    <x v="26"/>
    <x v="1"/>
    <m/>
    <m/>
    <s v=""/>
    <x v="1"/>
    <x v="0"/>
    <x v="0"/>
  </r>
  <r>
    <d v="2016-01-14T00:00:00"/>
    <x v="27"/>
    <x v="1"/>
    <m/>
    <m/>
    <s v=""/>
    <x v="1"/>
    <x v="0"/>
    <x v="0"/>
  </r>
  <r>
    <d v="2016-01-14T00:00:00"/>
    <x v="27"/>
    <x v="1"/>
    <m/>
    <m/>
    <s v=""/>
    <x v="1"/>
    <x v="0"/>
    <x v="0"/>
  </r>
  <r>
    <d v="2016-01-14T00:00:00"/>
    <x v="28"/>
    <x v="1"/>
    <m/>
    <m/>
    <s v=""/>
    <x v="1"/>
    <x v="0"/>
    <x v="0"/>
  </r>
  <r>
    <d v="2016-01-14T00:00:00"/>
    <x v="28"/>
    <x v="1"/>
    <m/>
    <m/>
    <s v=""/>
    <x v="1"/>
    <x v="0"/>
    <x v="0"/>
  </r>
  <r>
    <d v="2016-01-14T00:00:00"/>
    <x v="29"/>
    <x v="1"/>
    <m/>
    <m/>
    <s v=""/>
    <x v="1"/>
    <x v="0"/>
    <x v="0"/>
  </r>
  <r>
    <d v="2016-01-14T00:00:00"/>
    <x v="29"/>
    <x v="1"/>
    <m/>
    <m/>
    <s v=""/>
    <x v="1"/>
    <x v="0"/>
    <x v="0"/>
  </r>
  <r>
    <d v="2016-01-15T00:00:00"/>
    <x v="0"/>
    <x v="0"/>
    <n v="8208"/>
    <n v="8"/>
    <n v="7344"/>
    <x v="1"/>
    <x v="0"/>
    <x v="0"/>
  </r>
  <r>
    <d v="2016-01-15T00:00:00"/>
    <x v="0"/>
    <x v="1"/>
    <m/>
    <m/>
    <s v=""/>
    <x v="1"/>
    <x v="0"/>
    <x v="0"/>
  </r>
  <r>
    <d v="2016-01-15T00:00:00"/>
    <x v="1"/>
    <x v="0"/>
    <n v="7202"/>
    <n v="8"/>
    <n v="7344"/>
    <x v="1"/>
    <x v="0"/>
    <x v="0"/>
  </r>
  <r>
    <d v="2016-01-15T00:00:00"/>
    <x v="1"/>
    <x v="1"/>
    <m/>
    <m/>
    <s v=""/>
    <x v="1"/>
    <x v="0"/>
    <x v="0"/>
  </r>
  <r>
    <d v="2016-01-15T00:00:00"/>
    <x v="2"/>
    <x v="0"/>
    <n v="7934"/>
    <n v="8"/>
    <n v="7344"/>
    <x v="1"/>
    <x v="0"/>
    <x v="0"/>
  </r>
  <r>
    <d v="2016-01-15T00:00:00"/>
    <x v="2"/>
    <x v="1"/>
    <m/>
    <m/>
    <s v=""/>
    <x v="1"/>
    <x v="0"/>
    <x v="0"/>
  </r>
  <r>
    <d v="2016-01-15T00:00:00"/>
    <x v="3"/>
    <x v="3"/>
    <n v="8231"/>
    <n v="8"/>
    <n v="7344"/>
    <x v="1"/>
    <x v="0"/>
    <x v="0"/>
  </r>
  <r>
    <d v="2016-01-15T00:00:00"/>
    <x v="3"/>
    <x v="1"/>
    <m/>
    <m/>
    <s v=""/>
    <x v="1"/>
    <x v="0"/>
    <x v="0"/>
  </r>
  <r>
    <d v="2016-01-15T00:00:00"/>
    <x v="4"/>
    <x v="20"/>
    <n v="7917"/>
    <n v="8"/>
    <n v="7344"/>
    <x v="1"/>
    <x v="0"/>
    <x v="0"/>
  </r>
  <r>
    <d v="2016-01-15T00:00:00"/>
    <x v="4"/>
    <x v="1"/>
    <m/>
    <m/>
    <s v=""/>
    <x v="1"/>
    <x v="0"/>
    <x v="0"/>
  </r>
  <r>
    <d v="2016-01-15T00:00:00"/>
    <x v="5"/>
    <x v="16"/>
    <n v="6505"/>
    <n v="8"/>
    <n v="5616"/>
    <x v="1"/>
    <x v="0"/>
    <x v="0"/>
  </r>
  <r>
    <d v="2016-01-15T00:00:00"/>
    <x v="5"/>
    <x v="1"/>
    <m/>
    <m/>
    <s v=""/>
    <x v="1"/>
    <x v="0"/>
    <x v="0"/>
  </r>
  <r>
    <d v="2016-01-15T00:00:00"/>
    <x v="6"/>
    <x v="5"/>
    <n v="8167"/>
    <n v="8"/>
    <n v="7344"/>
    <x v="1"/>
    <x v="0"/>
    <x v="0"/>
  </r>
  <r>
    <d v="2016-01-15T00:00:00"/>
    <x v="6"/>
    <x v="1"/>
    <m/>
    <m/>
    <s v=""/>
    <x v="1"/>
    <x v="0"/>
    <x v="0"/>
  </r>
  <r>
    <d v="2016-01-15T00:00:00"/>
    <x v="7"/>
    <x v="23"/>
    <n v="3762"/>
    <n v="8"/>
    <n v="4320"/>
    <x v="1"/>
    <x v="0"/>
    <x v="0"/>
  </r>
  <r>
    <d v="2016-01-15T00:00:00"/>
    <x v="7"/>
    <x v="1"/>
    <m/>
    <m/>
    <s v=""/>
    <x v="1"/>
    <x v="0"/>
    <x v="0"/>
  </r>
  <r>
    <d v="2016-01-15T00:00:00"/>
    <x v="8"/>
    <x v="0"/>
    <n v="8000"/>
    <n v="8"/>
    <n v="7344"/>
    <x v="1"/>
    <x v="0"/>
    <x v="0"/>
  </r>
  <r>
    <d v="2016-01-15T00:00:00"/>
    <x v="8"/>
    <x v="1"/>
    <m/>
    <m/>
    <s v=""/>
    <x v="1"/>
    <x v="0"/>
    <x v="0"/>
  </r>
  <r>
    <d v="2016-01-15T00:00:00"/>
    <x v="9"/>
    <x v="24"/>
    <n v="2793"/>
    <n v="5"/>
    <e v="#N/A"/>
    <x v="1"/>
    <x v="0"/>
    <x v="0"/>
  </r>
  <r>
    <d v="2016-01-15T00:00:00"/>
    <x v="9"/>
    <x v="1"/>
    <m/>
    <m/>
    <s v=""/>
    <x v="1"/>
    <x v="0"/>
    <x v="0"/>
  </r>
  <r>
    <d v="2016-01-15T00:00:00"/>
    <x v="10"/>
    <x v="19"/>
    <n v="6731"/>
    <n v="8"/>
    <n v="5760"/>
    <x v="1"/>
    <x v="0"/>
    <x v="0"/>
  </r>
  <r>
    <d v="2016-01-15T00:00:00"/>
    <x v="10"/>
    <x v="1"/>
    <m/>
    <m/>
    <s v=""/>
    <x v="1"/>
    <x v="0"/>
    <x v="0"/>
  </r>
  <r>
    <d v="2016-01-15T00:00:00"/>
    <x v="11"/>
    <x v="9"/>
    <n v="6863"/>
    <n v="8"/>
    <n v="4752"/>
    <x v="1"/>
    <x v="0"/>
    <x v="0"/>
  </r>
  <r>
    <d v="2016-01-15T00:00:00"/>
    <x v="11"/>
    <x v="1"/>
    <m/>
    <m/>
    <s v=""/>
    <x v="1"/>
    <x v="0"/>
    <x v="0"/>
  </r>
  <r>
    <d v="2016-01-15T00:00:00"/>
    <x v="12"/>
    <x v="25"/>
    <n v="357"/>
    <n v="1"/>
    <n v="594"/>
    <x v="1"/>
    <x v="0"/>
    <x v="0"/>
  </r>
  <r>
    <d v="2016-01-15T00:00:00"/>
    <x v="12"/>
    <x v="1"/>
    <m/>
    <m/>
    <s v=""/>
    <x v="1"/>
    <x v="0"/>
    <x v="0"/>
  </r>
  <r>
    <d v="2016-01-15T00:00:00"/>
    <x v="13"/>
    <x v="11"/>
    <n v="8876"/>
    <n v="8"/>
    <n v="8640"/>
    <x v="1"/>
    <x v="0"/>
    <x v="0"/>
  </r>
  <r>
    <d v="2016-01-15T00:00:00"/>
    <x v="13"/>
    <x v="1"/>
    <m/>
    <m/>
    <s v=""/>
    <x v="1"/>
    <x v="0"/>
    <x v="0"/>
  </r>
  <r>
    <d v="2016-01-15T00:00:00"/>
    <x v="14"/>
    <x v="12"/>
    <n v="4479"/>
    <n v="5"/>
    <n v="3510"/>
    <x v="1"/>
    <x v="0"/>
    <x v="0"/>
  </r>
  <r>
    <d v="2016-01-15T00:00:00"/>
    <x v="14"/>
    <x v="1"/>
    <m/>
    <m/>
    <s v=""/>
    <x v="1"/>
    <x v="0"/>
    <x v="0"/>
  </r>
  <r>
    <d v="2016-01-15T00:00:00"/>
    <x v="15"/>
    <x v="15"/>
    <n v="9581"/>
    <n v="8"/>
    <n v="7344"/>
    <x v="1"/>
    <x v="0"/>
    <x v="0"/>
  </r>
  <r>
    <d v="2016-01-15T00:00:00"/>
    <x v="15"/>
    <x v="1"/>
    <m/>
    <m/>
    <s v=""/>
    <x v="1"/>
    <x v="0"/>
    <x v="0"/>
  </r>
  <r>
    <d v="2016-01-15T00:00:00"/>
    <x v="16"/>
    <x v="14"/>
    <n v="8765"/>
    <n v="8"/>
    <n v="7344"/>
    <x v="1"/>
    <x v="0"/>
    <x v="0"/>
  </r>
  <r>
    <d v="2016-01-15T00:00:00"/>
    <x v="16"/>
    <x v="1"/>
    <m/>
    <m/>
    <s v=""/>
    <x v="1"/>
    <x v="0"/>
    <x v="0"/>
  </r>
  <r>
    <d v="2016-01-15T00:00:00"/>
    <x v="17"/>
    <x v="15"/>
    <n v="9564"/>
    <n v="8"/>
    <n v="7344"/>
    <x v="1"/>
    <x v="0"/>
    <x v="0"/>
  </r>
  <r>
    <d v="2016-01-15T00:00:00"/>
    <x v="17"/>
    <x v="1"/>
    <m/>
    <m/>
    <s v=""/>
    <x v="1"/>
    <x v="0"/>
    <x v="0"/>
  </r>
  <r>
    <d v="2016-01-15T00:00:00"/>
    <x v="18"/>
    <x v="1"/>
    <m/>
    <m/>
    <s v=""/>
    <x v="1"/>
    <x v="0"/>
    <x v="0"/>
  </r>
  <r>
    <d v="2016-01-15T00:00:00"/>
    <x v="18"/>
    <x v="1"/>
    <m/>
    <m/>
    <s v=""/>
    <x v="1"/>
    <x v="0"/>
    <x v="0"/>
  </r>
  <r>
    <d v="2016-01-15T00:00:00"/>
    <x v="19"/>
    <x v="1"/>
    <m/>
    <m/>
    <s v=""/>
    <x v="1"/>
    <x v="0"/>
    <x v="0"/>
  </r>
  <r>
    <d v="2016-01-15T00:00:00"/>
    <x v="19"/>
    <x v="1"/>
    <m/>
    <m/>
    <s v=""/>
    <x v="1"/>
    <x v="0"/>
    <x v="0"/>
  </r>
  <r>
    <d v="2016-01-15T00:00:00"/>
    <x v="20"/>
    <x v="1"/>
    <m/>
    <m/>
    <s v=""/>
    <x v="1"/>
    <x v="0"/>
    <x v="0"/>
  </r>
  <r>
    <d v="2016-01-15T00:00:00"/>
    <x v="20"/>
    <x v="1"/>
    <m/>
    <m/>
    <s v=""/>
    <x v="1"/>
    <x v="0"/>
    <x v="0"/>
  </r>
  <r>
    <d v="2016-01-15T00:00:00"/>
    <x v="21"/>
    <x v="1"/>
    <m/>
    <m/>
    <s v=""/>
    <x v="1"/>
    <x v="0"/>
    <x v="0"/>
  </r>
  <r>
    <d v="2016-01-15T00:00:00"/>
    <x v="21"/>
    <x v="1"/>
    <m/>
    <m/>
    <s v=""/>
    <x v="1"/>
    <x v="0"/>
    <x v="0"/>
  </r>
  <r>
    <d v="2016-01-15T00:00:00"/>
    <x v="22"/>
    <x v="1"/>
    <m/>
    <m/>
    <s v=""/>
    <x v="1"/>
    <x v="0"/>
    <x v="0"/>
  </r>
  <r>
    <d v="2016-01-15T00:00:00"/>
    <x v="22"/>
    <x v="1"/>
    <m/>
    <m/>
    <s v=""/>
    <x v="1"/>
    <x v="0"/>
    <x v="0"/>
  </r>
  <r>
    <d v="2016-01-15T00:00:00"/>
    <x v="23"/>
    <x v="1"/>
    <m/>
    <m/>
    <s v=""/>
    <x v="1"/>
    <x v="0"/>
    <x v="0"/>
  </r>
  <r>
    <d v="2016-01-15T00:00:00"/>
    <x v="23"/>
    <x v="1"/>
    <m/>
    <m/>
    <s v=""/>
    <x v="1"/>
    <x v="0"/>
    <x v="0"/>
  </r>
  <r>
    <d v="2016-01-15T00:00:00"/>
    <x v="24"/>
    <x v="1"/>
    <m/>
    <m/>
    <s v=""/>
    <x v="1"/>
    <x v="0"/>
    <x v="0"/>
  </r>
  <r>
    <d v="2016-01-15T00:00:00"/>
    <x v="24"/>
    <x v="1"/>
    <m/>
    <m/>
    <s v=""/>
    <x v="1"/>
    <x v="0"/>
    <x v="0"/>
  </r>
  <r>
    <d v="2016-01-15T00:00:00"/>
    <x v="25"/>
    <x v="1"/>
    <m/>
    <m/>
    <s v=""/>
    <x v="1"/>
    <x v="0"/>
    <x v="0"/>
  </r>
  <r>
    <d v="2016-01-15T00:00:00"/>
    <x v="25"/>
    <x v="1"/>
    <m/>
    <m/>
    <s v=""/>
    <x v="1"/>
    <x v="0"/>
    <x v="0"/>
  </r>
  <r>
    <d v="2016-01-15T00:00:00"/>
    <x v="26"/>
    <x v="1"/>
    <m/>
    <m/>
    <s v=""/>
    <x v="1"/>
    <x v="0"/>
    <x v="0"/>
  </r>
  <r>
    <d v="2016-01-15T00:00:00"/>
    <x v="26"/>
    <x v="1"/>
    <m/>
    <m/>
    <s v=""/>
    <x v="1"/>
    <x v="0"/>
    <x v="0"/>
  </r>
  <r>
    <d v="2016-01-15T00:00:00"/>
    <x v="27"/>
    <x v="1"/>
    <m/>
    <m/>
    <s v=""/>
    <x v="1"/>
    <x v="0"/>
    <x v="0"/>
  </r>
  <r>
    <d v="2016-01-15T00:00:00"/>
    <x v="27"/>
    <x v="1"/>
    <m/>
    <m/>
    <s v=""/>
    <x v="1"/>
    <x v="0"/>
    <x v="0"/>
  </r>
  <r>
    <d v="2016-01-15T00:00:00"/>
    <x v="28"/>
    <x v="1"/>
    <m/>
    <m/>
    <s v=""/>
    <x v="1"/>
    <x v="0"/>
    <x v="0"/>
  </r>
  <r>
    <d v="2016-01-15T00:00:00"/>
    <x v="28"/>
    <x v="1"/>
    <m/>
    <m/>
    <s v=""/>
    <x v="1"/>
    <x v="0"/>
    <x v="0"/>
  </r>
  <r>
    <d v="2016-01-15T00:00:00"/>
    <x v="29"/>
    <x v="1"/>
    <m/>
    <m/>
    <s v=""/>
    <x v="1"/>
    <x v="0"/>
    <x v="0"/>
  </r>
  <r>
    <d v="2016-01-15T00:00:00"/>
    <x v="29"/>
    <x v="1"/>
    <m/>
    <m/>
    <s v=""/>
    <x v="1"/>
    <x v="0"/>
    <x v="0"/>
  </r>
  <r>
    <d v="2016-01-16T00:00:00"/>
    <x v="0"/>
    <x v="0"/>
    <n v="19161"/>
    <n v="20"/>
    <n v="18360"/>
    <x v="1"/>
    <x v="0"/>
    <x v="0"/>
  </r>
  <r>
    <d v="2016-01-16T00:00:00"/>
    <x v="0"/>
    <x v="1"/>
    <m/>
    <m/>
    <s v=""/>
    <x v="1"/>
    <x v="0"/>
    <x v="0"/>
  </r>
  <r>
    <d v="2016-01-16T00:00:00"/>
    <x v="1"/>
    <x v="0"/>
    <n v="12076"/>
    <n v="20"/>
    <n v="18360"/>
    <x v="1"/>
    <x v="0"/>
    <x v="0"/>
  </r>
  <r>
    <d v="2016-01-16T00:00:00"/>
    <x v="1"/>
    <x v="1"/>
    <m/>
    <m/>
    <s v=""/>
    <x v="1"/>
    <x v="0"/>
    <x v="0"/>
  </r>
  <r>
    <d v="2016-01-16T00:00:00"/>
    <x v="2"/>
    <x v="0"/>
    <n v="19553"/>
    <n v="20"/>
    <n v="18360"/>
    <x v="1"/>
    <x v="0"/>
    <x v="0"/>
  </r>
  <r>
    <d v="2016-01-16T00:00:00"/>
    <x v="2"/>
    <x v="1"/>
    <m/>
    <m/>
    <s v=""/>
    <x v="1"/>
    <x v="0"/>
    <x v="0"/>
  </r>
  <r>
    <d v="2016-01-16T00:00:00"/>
    <x v="3"/>
    <x v="3"/>
    <n v="19561"/>
    <n v="20"/>
    <n v="18360"/>
    <x v="1"/>
    <x v="0"/>
    <x v="0"/>
  </r>
  <r>
    <d v="2016-01-16T00:00:00"/>
    <x v="3"/>
    <x v="1"/>
    <m/>
    <m/>
    <s v=""/>
    <x v="1"/>
    <x v="0"/>
    <x v="0"/>
  </r>
  <r>
    <d v="2016-01-16T00:00:00"/>
    <x v="4"/>
    <x v="20"/>
    <n v="18282"/>
    <n v="20"/>
    <n v="18360"/>
    <x v="1"/>
    <x v="0"/>
    <x v="0"/>
  </r>
  <r>
    <d v="2016-01-16T00:00:00"/>
    <x v="4"/>
    <x v="1"/>
    <m/>
    <m/>
    <s v=""/>
    <x v="1"/>
    <x v="0"/>
    <x v="0"/>
  </r>
  <r>
    <d v="2016-01-16T00:00:00"/>
    <x v="5"/>
    <x v="16"/>
    <n v="15218"/>
    <n v="20"/>
    <n v="14040"/>
    <x v="1"/>
    <x v="0"/>
    <x v="0"/>
  </r>
  <r>
    <d v="2016-01-16T00:00:00"/>
    <x v="5"/>
    <x v="1"/>
    <m/>
    <m/>
    <s v=""/>
    <x v="1"/>
    <x v="0"/>
    <x v="0"/>
  </r>
  <r>
    <d v="2016-01-16T00:00:00"/>
    <x v="6"/>
    <x v="5"/>
    <n v="19370"/>
    <n v="20"/>
    <n v="18360"/>
    <x v="1"/>
    <x v="0"/>
    <x v="0"/>
  </r>
  <r>
    <d v="2016-01-16T00:00:00"/>
    <x v="6"/>
    <x v="1"/>
    <m/>
    <m/>
    <s v=""/>
    <x v="1"/>
    <x v="0"/>
    <x v="0"/>
  </r>
  <r>
    <d v="2016-01-16T00:00:00"/>
    <x v="7"/>
    <x v="23"/>
    <n v="7376"/>
    <n v="20"/>
    <n v="10800"/>
    <x v="1"/>
    <x v="0"/>
    <x v="0"/>
  </r>
  <r>
    <d v="2016-01-16T00:00:00"/>
    <x v="7"/>
    <x v="1"/>
    <m/>
    <m/>
    <s v=""/>
    <x v="1"/>
    <x v="0"/>
    <x v="0"/>
  </r>
  <r>
    <d v="2016-01-16T00:00:00"/>
    <x v="8"/>
    <x v="0"/>
    <n v="18859"/>
    <n v="20"/>
    <n v="18360"/>
    <x v="1"/>
    <x v="0"/>
    <x v="0"/>
  </r>
  <r>
    <d v="2016-01-16T00:00:00"/>
    <x v="8"/>
    <x v="1"/>
    <m/>
    <m/>
    <s v=""/>
    <x v="1"/>
    <x v="0"/>
    <x v="0"/>
  </r>
  <r>
    <d v="2016-01-16T00:00:00"/>
    <x v="9"/>
    <x v="26"/>
    <n v="7688"/>
    <n v="12"/>
    <e v="#N/A"/>
    <x v="1"/>
    <x v="0"/>
    <x v="0"/>
  </r>
  <r>
    <d v="2016-01-16T00:00:00"/>
    <x v="9"/>
    <x v="1"/>
    <m/>
    <m/>
    <s v=""/>
    <x v="1"/>
    <x v="0"/>
    <x v="0"/>
  </r>
  <r>
    <d v="2016-01-16T00:00:00"/>
    <x v="10"/>
    <x v="19"/>
    <n v="15337"/>
    <n v="20"/>
    <n v="14400"/>
    <x v="1"/>
    <x v="0"/>
    <x v="0"/>
  </r>
  <r>
    <d v="2016-01-16T00:00:00"/>
    <x v="10"/>
    <x v="1"/>
    <m/>
    <m/>
    <s v=""/>
    <x v="1"/>
    <x v="0"/>
    <x v="0"/>
  </r>
  <r>
    <d v="2016-01-16T00:00:00"/>
    <x v="11"/>
    <x v="9"/>
    <n v="3222"/>
    <n v="4"/>
    <n v="2376"/>
    <x v="1"/>
    <x v="0"/>
    <x v="0"/>
  </r>
  <r>
    <d v="2016-01-16T00:00:00"/>
    <x v="11"/>
    <x v="1"/>
    <m/>
    <m/>
    <s v=""/>
    <x v="1"/>
    <x v="0"/>
    <x v="0"/>
  </r>
  <r>
    <d v="2016-01-16T00:00:00"/>
    <x v="12"/>
    <x v="25"/>
    <n v="14593"/>
    <n v="20"/>
    <n v="11880"/>
    <x v="1"/>
    <x v="0"/>
    <x v="0"/>
  </r>
  <r>
    <d v="2016-01-16T00:00:00"/>
    <x v="12"/>
    <x v="1"/>
    <m/>
    <m/>
    <s v=""/>
    <x v="1"/>
    <x v="0"/>
    <x v="0"/>
  </r>
  <r>
    <d v="2016-01-16T00:00:00"/>
    <x v="13"/>
    <x v="11"/>
    <n v="23375"/>
    <n v="20"/>
    <n v="21600"/>
    <x v="1"/>
    <x v="0"/>
    <x v="0"/>
  </r>
  <r>
    <d v="2016-01-16T00:00:00"/>
    <x v="13"/>
    <x v="1"/>
    <m/>
    <m/>
    <s v=""/>
    <x v="1"/>
    <x v="0"/>
    <x v="0"/>
  </r>
  <r>
    <d v="2016-01-16T00:00:00"/>
    <x v="14"/>
    <x v="12"/>
    <n v="13659"/>
    <n v="20"/>
    <n v="14040"/>
    <x v="1"/>
    <x v="0"/>
    <x v="0"/>
  </r>
  <r>
    <d v="2016-01-16T00:00:00"/>
    <x v="14"/>
    <x v="1"/>
    <m/>
    <m/>
    <s v=""/>
    <x v="1"/>
    <x v="0"/>
    <x v="0"/>
  </r>
  <r>
    <d v="2016-01-16T00:00:00"/>
    <x v="15"/>
    <x v="15"/>
    <n v="22909"/>
    <n v="20"/>
    <n v="18360"/>
    <x v="1"/>
    <x v="0"/>
    <x v="0"/>
  </r>
  <r>
    <d v="2016-01-16T00:00:00"/>
    <x v="15"/>
    <x v="1"/>
    <m/>
    <m/>
    <s v=""/>
    <x v="1"/>
    <x v="0"/>
    <x v="0"/>
  </r>
  <r>
    <d v="2016-01-16T00:00:00"/>
    <x v="16"/>
    <x v="14"/>
    <n v="17404"/>
    <n v="20"/>
    <n v="18360"/>
    <x v="1"/>
    <x v="0"/>
    <x v="0"/>
  </r>
  <r>
    <d v="2016-01-16T00:00:00"/>
    <x v="16"/>
    <x v="1"/>
    <m/>
    <m/>
    <s v=""/>
    <x v="1"/>
    <x v="0"/>
    <x v="0"/>
  </r>
  <r>
    <d v="2016-01-16T00:00:00"/>
    <x v="17"/>
    <x v="15"/>
    <n v="22911"/>
    <n v="20"/>
    <n v="18360"/>
    <x v="1"/>
    <x v="0"/>
    <x v="0"/>
  </r>
  <r>
    <d v="2016-01-16T00:00:00"/>
    <x v="17"/>
    <x v="1"/>
    <m/>
    <m/>
    <s v=""/>
    <x v="1"/>
    <x v="0"/>
    <x v="0"/>
  </r>
  <r>
    <d v="2016-01-16T00:00:00"/>
    <x v="18"/>
    <x v="1"/>
    <m/>
    <m/>
    <s v=""/>
    <x v="1"/>
    <x v="0"/>
    <x v="0"/>
  </r>
  <r>
    <d v="2016-01-16T00:00:00"/>
    <x v="18"/>
    <x v="1"/>
    <m/>
    <m/>
    <s v=""/>
    <x v="1"/>
    <x v="0"/>
    <x v="0"/>
  </r>
  <r>
    <d v="2016-01-16T00:00:00"/>
    <x v="19"/>
    <x v="1"/>
    <m/>
    <m/>
    <s v=""/>
    <x v="1"/>
    <x v="0"/>
    <x v="0"/>
  </r>
  <r>
    <d v="2016-01-16T00:00:00"/>
    <x v="19"/>
    <x v="1"/>
    <m/>
    <m/>
    <s v=""/>
    <x v="1"/>
    <x v="0"/>
    <x v="0"/>
  </r>
  <r>
    <d v="2016-01-16T00:00:00"/>
    <x v="20"/>
    <x v="1"/>
    <m/>
    <m/>
    <s v=""/>
    <x v="1"/>
    <x v="0"/>
    <x v="0"/>
  </r>
  <r>
    <d v="2016-01-16T00:00:00"/>
    <x v="20"/>
    <x v="1"/>
    <m/>
    <m/>
    <s v=""/>
    <x v="1"/>
    <x v="0"/>
    <x v="0"/>
  </r>
  <r>
    <d v="2016-01-16T00:00:00"/>
    <x v="21"/>
    <x v="1"/>
    <m/>
    <m/>
    <s v=""/>
    <x v="1"/>
    <x v="0"/>
    <x v="0"/>
  </r>
  <r>
    <d v="2016-01-16T00:00:00"/>
    <x v="21"/>
    <x v="1"/>
    <m/>
    <m/>
    <s v=""/>
    <x v="1"/>
    <x v="0"/>
    <x v="0"/>
  </r>
  <r>
    <d v="2016-01-16T00:00:00"/>
    <x v="22"/>
    <x v="1"/>
    <m/>
    <m/>
    <s v=""/>
    <x v="1"/>
    <x v="0"/>
    <x v="0"/>
  </r>
  <r>
    <d v="2016-01-16T00:00:00"/>
    <x v="22"/>
    <x v="1"/>
    <m/>
    <m/>
    <s v=""/>
    <x v="1"/>
    <x v="0"/>
    <x v="0"/>
  </r>
  <r>
    <d v="2016-01-16T00:00:00"/>
    <x v="23"/>
    <x v="1"/>
    <m/>
    <m/>
    <s v=""/>
    <x v="1"/>
    <x v="0"/>
    <x v="0"/>
  </r>
  <r>
    <d v="2016-01-16T00:00:00"/>
    <x v="23"/>
    <x v="1"/>
    <m/>
    <m/>
    <s v=""/>
    <x v="1"/>
    <x v="0"/>
    <x v="0"/>
  </r>
  <r>
    <d v="2016-01-16T00:00:00"/>
    <x v="24"/>
    <x v="1"/>
    <m/>
    <m/>
    <s v=""/>
    <x v="1"/>
    <x v="0"/>
    <x v="0"/>
  </r>
  <r>
    <d v="2016-01-16T00:00:00"/>
    <x v="24"/>
    <x v="1"/>
    <m/>
    <m/>
    <s v=""/>
    <x v="1"/>
    <x v="0"/>
    <x v="0"/>
  </r>
  <r>
    <d v="2016-01-16T00:00:00"/>
    <x v="25"/>
    <x v="1"/>
    <m/>
    <m/>
    <s v=""/>
    <x v="1"/>
    <x v="0"/>
    <x v="0"/>
  </r>
  <r>
    <d v="2016-01-16T00:00:00"/>
    <x v="25"/>
    <x v="1"/>
    <m/>
    <m/>
    <s v=""/>
    <x v="1"/>
    <x v="0"/>
    <x v="0"/>
  </r>
  <r>
    <d v="2016-01-16T00:00:00"/>
    <x v="26"/>
    <x v="1"/>
    <m/>
    <m/>
    <s v=""/>
    <x v="1"/>
    <x v="0"/>
    <x v="0"/>
  </r>
  <r>
    <d v="2016-01-16T00:00:00"/>
    <x v="26"/>
    <x v="1"/>
    <m/>
    <m/>
    <s v=""/>
    <x v="1"/>
    <x v="0"/>
    <x v="0"/>
  </r>
  <r>
    <d v="2016-01-16T00:00:00"/>
    <x v="27"/>
    <x v="1"/>
    <m/>
    <m/>
    <s v=""/>
    <x v="1"/>
    <x v="0"/>
    <x v="0"/>
  </r>
  <r>
    <d v="2016-01-16T00:00:00"/>
    <x v="27"/>
    <x v="1"/>
    <m/>
    <m/>
    <s v=""/>
    <x v="1"/>
    <x v="0"/>
    <x v="0"/>
  </r>
  <r>
    <d v="2016-01-16T00:00:00"/>
    <x v="28"/>
    <x v="1"/>
    <m/>
    <m/>
    <s v=""/>
    <x v="1"/>
    <x v="0"/>
    <x v="0"/>
  </r>
  <r>
    <d v="2016-01-16T00:00:00"/>
    <x v="28"/>
    <x v="1"/>
    <m/>
    <m/>
    <s v=""/>
    <x v="1"/>
    <x v="0"/>
    <x v="0"/>
  </r>
  <r>
    <d v="2016-01-16T00:00:00"/>
    <x v="29"/>
    <x v="1"/>
    <m/>
    <m/>
    <s v=""/>
    <x v="1"/>
    <x v="0"/>
    <x v="0"/>
  </r>
  <r>
    <d v="2016-01-16T00:00:00"/>
    <x v="29"/>
    <x v="1"/>
    <m/>
    <m/>
    <s v=""/>
    <x v="1"/>
    <x v="0"/>
    <x v="0"/>
  </r>
  <r>
    <d v="2016-01-18T00:00:00"/>
    <x v="0"/>
    <x v="0"/>
    <n v="22881"/>
    <n v="24"/>
    <n v="22032"/>
    <x v="2"/>
    <x v="0"/>
    <x v="0"/>
  </r>
  <r>
    <d v="2016-01-18T00:00:00"/>
    <x v="0"/>
    <x v="1"/>
    <m/>
    <m/>
    <s v=""/>
    <x v="2"/>
    <x v="0"/>
    <x v="0"/>
  </r>
  <r>
    <d v="2016-01-18T00:00:00"/>
    <x v="1"/>
    <x v="0"/>
    <n v="13909"/>
    <n v="24"/>
    <n v="22032"/>
    <x v="2"/>
    <x v="0"/>
    <x v="0"/>
  </r>
  <r>
    <d v="2016-01-18T00:00:00"/>
    <x v="1"/>
    <x v="1"/>
    <m/>
    <m/>
    <s v=""/>
    <x v="2"/>
    <x v="0"/>
    <x v="0"/>
  </r>
  <r>
    <d v="2016-01-18T00:00:00"/>
    <x v="2"/>
    <x v="0"/>
    <n v="22607"/>
    <n v="24"/>
    <n v="22032"/>
    <x v="2"/>
    <x v="0"/>
    <x v="0"/>
  </r>
  <r>
    <d v="2016-01-18T00:00:00"/>
    <x v="2"/>
    <x v="1"/>
    <m/>
    <m/>
    <s v=""/>
    <x v="2"/>
    <x v="0"/>
    <x v="0"/>
  </r>
  <r>
    <d v="2016-01-18T00:00:00"/>
    <x v="3"/>
    <x v="3"/>
    <n v="23270"/>
    <n v="24"/>
    <n v="22032"/>
    <x v="2"/>
    <x v="0"/>
    <x v="0"/>
  </r>
  <r>
    <d v="2016-01-18T00:00:00"/>
    <x v="3"/>
    <x v="1"/>
    <m/>
    <m/>
    <s v=""/>
    <x v="2"/>
    <x v="0"/>
    <x v="0"/>
  </r>
  <r>
    <d v="2016-01-18T00:00:00"/>
    <x v="4"/>
    <x v="20"/>
    <n v="22907"/>
    <n v="24"/>
    <n v="22032"/>
    <x v="2"/>
    <x v="0"/>
    <x v="0"/>
  </r>
  <r>
    <d v="2016-01-18T00:00:00"/>
    <x v="4"/>
    <x v="1"/>
    <m/>
    <m/>
    <s v=""/>
    <x v="2"/>
    <x v="0"/>
    <x v="0"/>
  </r>
  <r>
    <d v="2016-01-18T00:00:00"/>
    <x v="5"/>
    <x v="16"/>
    <n v="18009"/>
    <n v="24"/>
    <n v="16848"/>
    <x v="2"/>
    <x v="0"/>
    <x v="0"/>
  </r>
  <r>
    <d v="2016-01-18T00:00:00"/>
    <x v="5"/>
    <x v="1"/>
    <m/>
    <m/>
    <s v=""/>
    <x v="2"/>
    <x v="0"/>
    <x v="0"/>
  </r>
  <r>
    <d v="2016-01-18T00:00:00"/>
    <x v="6"/>
    <x v="5"/>
    <n v="22348"/>
    <n v="24"/>
    <n v="22032"/>
    <x v="2"/>
    <x v="0"/>
    <x v="0"/>
  </r>
  <r>
    <d v="2016-01-18T00:00:00"/>
    <x v="6"/>
    <x v="1"/>
    <m/>
    <m/>
    <s v=""/>
    <x v="2"/>
    <x v="0"/>
    <x v="0"/>
  </r>
  <r>
    <d v="2016-01-18T00:00:00"/>
    <x v="7"/>
    <x v="1"/>
    <m/>
    <m/>
    <s v=""/>
    <x v="2"/>
    <x v="0"/>
    <x v="0"/>
  </r>
  <r>
    <d v="2016-01-18T00:00:00"/>
    <x v="7"/>
    <x v="1"/>
    <m/>
    <m/>
    <s v=""/>
    <x v="2"/>
    <x v="0"/>
    <x v="0"/>
  </r>
  <r>
    <d v="2016-01-18T00:00:00"/>
    <x v="8"/>
    <x v="0"/>
    <n v="23995"/>
    <n v="24"/>
    <n v="22032"/>
    <x v="2"/>
    <x v="0"/>
    <x v="0"/>
  </r>
  <r>
    <d v="2016-01-18T00:00:00"/>
    <x v="8"/>
    <x v="1"/>
    <m/>
    <m/>
    <s v=""/>
    <x v="2"/>
    <x v="0"/>
    <x v="0"/>
  </r>
  <r>
    <d v="2016-01-18T00:00:00"/>
    <x v="9"/>
    <x v="26"/>
    <n v="3312"/>
    <n v="7"/>
    <e v="#N/A"/>
    <x v="2"/>
    <x v="0"/>
    <x v="0"/>
  </r>
  <r>
    <d v="2016-01-18T00:00:00"/>
    <x v="9"/>
    <x v="1"/>
    <m/>
    <m/>
    <s v=""/>
    <x v="2"/>
    <x v="0"/>
    <x v="0"/>
  </r>
  <r>
    <d v="2016-01-18T00:00:00"/>
    <x v="10"/>
    <x v="19"/>
    <n v="16403"/>
    <n v="24"/>
    <n v="17280"/>
    <x v="2"/>
    <x v="0"/>
    <x v="0"/>
  </r>
  <r>
    <d v="2016-01-18T00:00:00"/>
    <x v="10"/>
    <x v="1"/>
    <m/>
    <m/>
    <s v=""/>
    <x v="2"/>
    <x v="0"/>
    <x v="0"/>
  </r>
  <r>
    <d v="2016-01-18T00:00:00"/>
    <x v="11"/>
    <x v="9"/>
    <n v="11830"/>
    <n v="24"/>
    <n v="14256"/>
    <x v="2"/>
    <x v="0"/>
    <x v="0"/>
  </r>
  <r>
    <d v="2016-01-18T00:00:00"/>
    <x v="11"/>
    <x v="1"/>
    <m/>
    <m/>
    <s v=""/>
    <x v="2"/>
    <x v="0"/>
    <x v="0"/>
  </r>
  <r>
    <d v="2016-01-18T00:00:00"/>
    <x v="12"/>
    <x v="25"/>
    <n v="17321"/>
    <n v="24"/>
    <n v="14256"/>
    <x v="2"/>
    <x v="0"/>
    <x v="0"/>
  </r>
  <r>
    <d v="2016-01-18T00:00:00"/>
    <x v="12"/>
    <x v="1"/>
    <m/>
    <m/>
    <s v=""/>
    <x v="2"/>
    <x v="0"/>
    <x v="0"/>
  </r>
  <r>
    <d v="2016-01-18T00:00:00"/>
    <x v="13"/>
    <x v="11"/>
    <n v="26684"/>
    <n v="24"/>
    <n v="25920"/>
    <x v="2"/>
    <x v="0"/>
    <x v="0"/>
  </r>
  <r>
    <d v="2016-01-18T00:00:00"/>
    <x v="13"/>
    <x v="1"/>
    <m/>
    <m/>
    <s v=""/>
    <x v="2"/>
    <x v="0"/>
    <x v="0"/>
  </r>
  <r>
    <d v="2016-01-18T00:00:00"/>
    <x v="14"/>
    <x v="12"/>
    <n v="15935"/>
    <n v="24"/>
    <n v="16848"/>
    <x v="2"/>
    <x v="0"/>
    <x v="0"/>
  </r>
  <r>
    <d v="2016-01-18T00:00:00"/>
    <x v="14"/>
    <x v="1"/>
    <m/>
    <m/>
    <s v=""/>
    <x v="2"/>
    <x v="0"/>
    <x v="0"/>
  </r>
  <r>
    <d v="2016-01-18T00:00:00"/>
    <x v="15"/>
    <x v="15"/>
    <n v="28570"/>
    <n v="24"/>
    <n v="22032"/>
    <x v="2"/>
    <x v="0"/>
    <x v="0"/>
  </r>
  <r>
    <d v="2016-01-18T00:00:00"/>
    <x v="15"/>
    <x v="1"/>
    <m/>
    <m/>
    <s v=""/>
    <x v="2"/>
    <x v="0"/>
    <x v="0"/>
  </r>
  <r>
    <d v="2016-01-18T00:00:00"/>
    <x v="16"/>
    <x v="14"/>
    <n v="24025"/>
    <n v="24"/>
    <n v="22032"/>
    <x v="2"/>
    <x v="0"/>
    <x v="0"/>
  </r>
  <r>
    <d v="2016-01-18T00:00:00"/>
    <x v="16"/>
    <x v="1"/>
    <m/>
    <m/>
    <s v=""/>
    <x v="2"/>
    <x v="0"/>
    <x v="0"/>
  </r>
  <r>
    <d v="2016-01-18T00:00:00"/>
    <x v="17"/>
    <x v="15"/>
    <n v="22315"/>
    <n v="24"/>
    <n v="22032"/>
    <x v="2"/>
    <x v="0"/>
    <x v="0"/>
  </r>
  <r>
    <d v="2016-01-18T00:00:00"/>
    <x v="17"/>
    <x v="1"/>
    <m/>
    <m/>
    <s v=""/>
    <x v="2"/>
    <x v="0"/>
    <x v="0"/>
  </r>
  <r>
    <d v="2016-01-18T00:00:00"/>
    <x v="18"/>
    <x v="1"/>
    <m/>
    <m/>
    <s v=""/>
    <x v="2"/>
    <x v="0"/>
    <x v="0"/>
  </r>
  <r>
    <d v="2016-01-18T00:00:00"/>
    <x v="18"/>
    <x v="1"/>
    <m/>
    <m/>
    <s v=""/>
    <x v="2"/>
    <x v="0"/>
    <x v="0"/>
  </r>
  <r>
    <d v="2016-01-18T00:00:00"/>
    <x v="19"/>
    <x v="1"/>
    <m/>
    <m/>
    <s v=""/>
    <x v="2"/>
    <x v="0"/>
    <x v="0"/>
  </r>
  <r>
    <d v="2016-01-18T00:00:00"/>
    <x v="19"/>
    <x v="1"/>
    <m/>
    <m/>
    <s v=""/>
    <x v="2"/>
    <x v="0"/>
    <x v="0"/>
  </r>
  <r>
    <d v="2016-01-18T00:00:00"/>
    <x v="20"/>
    <x v="1"/>
    <m/>
    <m/>
    <s v=""/>
    <x v="2"/>
    <x v="0"/>
    <x v="0"/>
  </r>
  <r>
    <d v="2016-01-18T00:00:00"/>
    <x v="20"/>
    <x v="1"/>
    <m/>
    <m/>
    <s v=""/>
    <x v="2"/>
    <x v="0"/>
    <x v="0"/>
  </r>
  <r>
    <d v="2016-01-18T00:00:00"/>
    <x v="21"/>
    <x v="1"/>
    <m/>
    <m/>
    <s v=""/>
    <x v="2"/>
    <x v="0"/>
    <x v="0"/>
  </r>
  <r>
    <d v="2016-01-18T00:00:00"/>
    <x v="21"/>
    <x v="1"/>
    <m/>
    <m/>
    <s v=""/>
    <x v="2"/>
    <x v="0"/>
    <x v="0"/>
  </r>
  <r>
    <d v="2016-01-18T00:00:00"/>
    <x v="22"/>
    <x v="1"/>
    <m/>
    <m/>
    <s v=""/>
    <x v="2"/>
    <x v="0"/>
    <x v="0"/>
  </r>
  <r>
    <d v="2016-01-18T00:00:00"/>
    <x v="22"/>
    <x v="1"/>
    <m/>
    <m/>
    <s v=""/>
    <x v="2"/>
    <x v="0"/>
    <x v="0"/>
  </r>
  <r>
    <d v="2016-01-18T00:00:00"/>
    <x v="23"/>
    <x v="1"/>
    <m/>
    <m/>
    <s v=""/>
    <x v="2"/>
    <x v="0"/>
    <x v="0"/>
  </r>
  <r>
    <d v="2016-01-18T00:00:00"/>
    <x v="23"/>
    <x v="1"/>
    <m/>
    <m/>
    <s v=""/>
    <x v="2"/>
    <x v="0"/>
    <x v="0"/>
  </r>
  <r>
    <d v="2016-01-18T00:00:00"/>
    <x v="24"/>
    <x v="1"/>
    <m/>
    <m/>
    <s v=""/>
    <x v="2"/>
    <x v="0"/>
    <x v="0"/>
  </r>
  <r>
    <d v="2016-01-18T00:00:00"/>
    <x v="24"/>
    <x v="1"/>
    <m/>
    <m/>
    <s v=""/>
    <x v="2"/>
    <x v="0"/>
    <x v="0"/>
  </r>
  <r>
    <d v="2016-01-18T00:00:00"/>
    <x v="25"/>
    <x v="1"/>
    <m/>
    <m/>
    <s v=""/>
    <x v="2"/>
    <x v="0"/>
    <x v="0"/>
  </r>
  <r>
    <d v="2016-01-18T00:00:00"/>
    <x v="25"/>
    <x v="1"/>
    <m/>
    <m/>
    <s v=""/>
    <x v="2"/>
    <x v="0"/>
    <x v="0"/>
  </r>
  <r>
    <d v="2016-01-18T00:00:00"/>
    <x v="26"/>
    <x v="1"/>
    <m/>
    <m/>
    <s v=""/>
    <x v="2"/>
    <x v="0"/>
    <x v="0"/>
  </r>
  <r>
    <d v="2016-01-18T00:00:00"/>
    <x v="26"/>
    <x v="1"/>
    <m/>
    <m/>
    <s v=""/>
    <x v="2"/>
    <x v="0"/>
    <x v="0"/>
  </r>
  <r>
    <d v="2016-01-18T00:00:00"/>
    <x v="27"/>
    <x v="1"/>
    <m/>
    <m/>
    <s v=""/>
    <x v="2"/>
    <x v="0"/>
    <x v="0"/>
  </r>
  <r>
    <d v="2016-01-18T00:00:00"/>
    <x v="27"/>
    <x v="1"/>
    <m/>
    <m/>
    <s v=""/>
    <x v="2"/>
    <x v="0"/>
    <x v="0"/>
  </r>
  <r>
    <d v="2016-01-18T00:00:00"/>
    <x v="28"/>
    <x v="1"/>
    <m/>
    <m/>
    <s v=""/>
    <x v="2"/>
    <x v="0"/>
    <x v="0"/>
  </r>
  <r>
    <d v="2016-01-18T00:00:00"/>
    <x v="28"/>
    <x v="1"/>
    <m/>
    <m/>
    <s v=""/>
    <x v="2"/>
    <x v="0"/>
    <x v="0"/>
  </r>
  <r>
    <d v="2016-01-18T00:00:00"/>
    <x v="29"/>
    <x v="1"/>
    <m/>
    <m/>
    <s v=""/>
    <x v="2"/>
    <x v="0"/>
    <x v="0"/>
  </r>
  <r>
    <d v="2016-01-18T00:00:00"/>
    <x v="29"/>
    <x v="1"/>
    <m/>
    <m/>
    <s v=""/>
    <x v="2"/>
    <x v="0"/>
    <x v="0"/>
  </r>
  <r>
    <d v="2016-01-19T00:00:00"/>
    <x v="0"/>
    <x v="0"/>
    <n v="23465"/>
    <n v="24"/>
    <n v="22032"/>
    <x v="2"/>
    <x v="0"/>
    <x v="0"/>
  </r>
  <r>
    <d v="2016-01-19T00:00:00"/>
    <x v="0"/>
    <x v="1"/>
    <m/>
    <m/>
    <s v=""/>
    <x v="2"/>
    <x v="0"/>
    <x v="0"/>
  </r>
  <r>
    <d v="2016-01-19T00:00:00"/>
    <x v="1"/>
    <x v="0"/>
    <n v="22414"/>
    <n v="24"/>
    <n v="22032"/>
    <x v="2"/>
    <x v="0"/>
    <x v="0"/>
  </r>
  <r>
    <d v="2016-01-19T00:00:00"/>
    <x v="1"/>
    <x v="1"/>
    <m/>
    <m/>
    <s v=""/>
    <x v="2"/>
    <x v="0"/>
    <x v="0"/>
  </r>
  <r>
    <d v="2016-01-19T00:00:00"/>
    <x v="2"/>
    <x v="0"/>
    <n v="12775"/>
    <n v="24"/>
    <n v="22032"/>
    <x v="2"/>
    <x v="0"/>
    <x v="0"/>
  </r>
  <r>
    <d v="2016-01-19T00:00:00"/>
    <x v="2"/>
    <x v="1"/>
    <m/>
    <m/>
    <s v=""/>
    <x v="2"/>
    <x v="0"/>
    <x v="0"/>
  </r>
  <r>
    <d v="2016-01-19T00:00:00"/>
    <x v="3"/>
    <x v="3"/>
    <n v="4542"/>
    <n v="5"/>
    <n v="4590"/>
    <x v="2"/>
    <x v="0"/>
    <x v="0"/>
  </r>
  <r>
    <d v="2016-01-19T00:00:00"/>
    <x v="3"/>
    <x v="1"/>
    <m/>
    <m/>
    <s v=""/>
    <x v="2"/>
    <x v="0"/>
    <x v="0"/>
  </r>
  <r>
    <d v="2016-01-19T00:00:00"/>
    <x v="4"/>
    <x v="20"/>
    <n v="18744"/>
    <n v="24"/>
    <n v="22032"/>
    <x v="2"/>
    <x v="0"/>
    <x v="0"/>
  </r>
  <r>
    <d v="2016-01-19T00:00:00"/>
    <x v="4"/>
    <x v="1"/>
    <m/>
    <m/>
    <s v=""/>
    <x v="2"/>
    <x v="0"/>
    <x v="0"/>
  </r>
  <r>
    <d v="2016-01-19T00:00:00"/>
    <x v="5"/>
    <x v="16"/>
    <n v="16224"/>
    <n v="24"/>
    <n v="16848"/>
    <x v="2"/>
    <x v="0"/>
    <x v="0"/>
  </r>
  <r>
    <d v="2016-01-19T00:00:00"/>
    <x v="5"/>
    <x v="1"/>
    <m/>
    <m/>
    <s v=""/>
    <x v="2"/>
    <x v="0"/>
    <x v="0"/>
  </r>
  <r>
    <d v="2016-01-19T00:00:00"/>
    <x v="6"/>
    <x v="5"/>
    <n v="22871"/>
    <n v="24"/>
    <n v="22032"/>
    <x v="2"/>
    <x v="0"/>
    <x v="0"/>
  </r>
  <r>
    <d v="2016-01-19T00:00:00"/>
    <x v="6"/>
    <x v="1"/>
    <m/>
    <m/>
    <s v=""/>
    <x v="2"/>
    <x v="0"/>
    <x v="0"/>
  </r>
  <r>
    <d v="2016-01-19T00:00:00"/>
    <x v="7"/>
    <x v="17"/>
    <n v="23775"/>
    <n v="24"/>
    <n v="25920"/>
    <x v="2"/>
    <x v="0"/>
    <x v="0"/>
  </r>
  <r>
    <d v="2016-01-19T00:00:00"/>
    <x v="7"/>
    <x v="1"/>
    <m/>
    <m/>
    <s v=""/>
    <x v="2"/>
    <x v="0"/>
    <x v="0"/>
  </r>
  <r>
    <d v="2016-01-19T00:00:00"/>
    <x v="8"/>
    <x v="17"/>
    <n v="7677"/>
    <n v="12"/>
    <n v="12960"/>
    <x v="2"/>
    <x v="0"/>
    <x v="0"/>
  </r>
  <r>
    <d v="2016-01-19T00:00:00"/>
    <x v="8"/>
    <x v="1"/>
    <m/>
    <m/>
    <s v=""/>
    <x v="2"/>
    <x v="0"/>
    <x v="0"/>
  </r>
  <r>
    <d v="2016-01-19T00:00:00"/>
    <x v="9"/>
    <x v="1"/>
    <m/>
    <m/>
    <s v=""/>
    <x v="2"/>
    <x v="0"/>
    <x v="0"/>
  </r>
  <r>
    <d v="2016-01-19T00:00:00"/>
    <x v="9"/>
    <x v="1"/>
    <m/>
    <m/>
    <s v=""/>
    <x v="2"/>
    <x v="0"/>
    <x v="0"/>
  </r>
  <r>
    <d v="2016-01-19T00:00:00"/>
    <x v="10"/>
    <x v="8"/>
    <n v="6305"/>
    <n v="12"/>
    <n v="8640"/>
    <x v="2"/>
    <x v="0"/>
    <x v="0"/>
  </r>
  <r>
    <d v="2016-01-19T00:00:00"/>
    <x v="10"/>
    <x v="1"/>
    <m/>
    <m/>
    <s v=""/>
    <x v="2"/>
    <x v="0"/>
    <x v="0"/>
  </r>
  <r>
    <d v="2016-01-19T00:00:00"/>
    <x v="11"/>
    <x v="9"/>
    <n v="18433"/>
    <n v="24"/>
    <n v="14256"/>
    <x v="2"/>
    <x v="0"/>
    <x v="0"/>
  </r>
  <r>
    <d v="2016-01-19T00:00:00"/>
    <x v="11"/>
    <x v="1"/>
    <m/>
    <m/>
    <s v=""/>
    <x v="2"/>
    <x v="0"/>
    <x v="0"/>
  </r>
  <r>
    <d v="2016-01-19T00:00:00"/>
    <x v="12"/>
    <x v="25"/>
    <n v="17719"/>
    <n v="24"/>
    <n v="14256"/>
    <x v="2"/>
    <x v="0"/>
    <x v="0"/>
  </r>
  <r>
    <d v="2016-01-19T00:00:00"/>
    <x v="12"/>
    <x v="1"/>
    <m/>
    <m/>
    <s v=""/>
    <x v="2"/>
    <x v="0"/>
    <x v="0"/>
  </r>
  <r>
    <d v="2016-01-19T00:00:00"/>
    <x v="13"/>
    <x v="11"/>
    <n v="25670"/>
    <n v="24"/>
    <n v="25920"/>
    <x v="2"/>
    <x v="0"/>
    <x v="0"/>
  </r>
  <r>
    <d v="2016-01-19T00:00:00"/>
    <x v="13"/>
    <x v="1"/>
    <m/>
    <m/>
    <s v=""/>
    <x v="2"/>
    <x v="0"/>
    <x v="0"/>
  </r>
  <r>
    <d v="2016-01-19T00:00:00"/>
    <x v="14"/>
    <x v="12"/>
    <n v="14765"/>
    <n v="24"/>
    <n v="16848"/>
    <x v="2"/>
    <x v="0"/>
    <x v="0"/>
  </r>
  <r>
    <d v="2016-01-19T00:00:00"/>
    <x v="14"/>
    <x v="1"/>
    <m/>
    <m/>
    <s v=""/>
    <x v="2"/>
    <x v="0"/>
    <x v="0"/>
  </r>
  <r>
    <d v="2016-01-19T00:00:00"/>
    <x v="15"/>
    <x v="15"/>
    <n v="18901"/>
    <n v="24"/>
    <n v="22032"/>
    <x v="2"/>
    <x v="0"/>
    <x v="0"/>
  </r>
  <r>
    <d v="2016-01-19T00:00:00"/>
    <x v="15"/>
    <x v="1"/>
    <m/>
    <m/>
    <s v=""/>
    <x v="2"/>
    <x v="0"/>
    <x v="0"/>
  </r>
  <r>
    <d v="2016-01-19T00:00:00"/>
    <x v="16"/>
    <x v="14"/>
    <n v="21415"/>
    <n v="24"/>
    <n v="22032"/>
    <x v="2"/>
    <x v="0"/>
    <x v="0"/>
  </r>
  <r>
    <d v="2016-01-19T00:00:00"/>
    <x v="16"/>
    <x v="1"/>
    <m/>
    <m/>
    <s v=""/>
    <x v="2"/>
    <x v="0"/>
    <x v="0"/>
  </r>
  <r>
    <d v="2016-01-19T00:00:00"/>
    <x v="17"/>
    <x v="15"/>
    <n v="23579"/>
    <n v="24"/>
    <n v="22032"/>
    <x v="2"/>
    <x v="0"/>
    <x v="0"/>
  </r>
  <r>
    <d v="2016-01-19T00:00:00"/>
    <x v="17"/>
    <x v="1"/>
    <m/>
    <m/>
    <s v=""/>
    <x v="2"/>
    <x v="0"/>
    <x v="0"/>
  </r>
  <r>
    <d v="2016-01-19T00:00:00"/>
    <x v="18"/>
    <x v="1"/>
    <m/>
    <m/>
    <s v=""/>
    <x v="2"/>
    <x v="0"/>
    <x v="0"/>
  </r>
  <r>
    <d v="2016-01-19T00:00:00"/>
    <x v="18"/>
    <x v="1"/>
    <m/>
    <m/>
    <s v=""/>
    <x v="2"/>
    <x v="0"/>
    <x v="0"/>
  </r>
  <r>
    <d v="2016-01-19T00:00:00"/>
    <x v="19"/>
    <x v="1"/>
    <m/>
    <m/>
    <s v=""/>
    <x v="2"/>
    <x v="0"/>
    <x v="0"/>
  </r>
  <r>
    <d v="2016-01-19T00:00:00"/>
    <x v="19"/>
    <x v="1"/>
    <m/>
    <m/>
    <s v=""/>
    <x v="2"/>
    <x v="0"/>
    <x v="0"/>
  </r>
  <r>
    <d v="2016-01-19T00:00:00"/>
    <x v="20"/>
    <x v="1"/>
    <m/>
    <m/>
    <s v=""/>
    <x v="2"/>
    <x v="0"/>
    <x v="0"/>
  </r>
  <r>
    <d v="2016-01-19T00:00:00"/>
    <x v="20"/>
    <x v="1"/>
    <m/>
    <m/>
    <s v=""/>
    <x v="2"/>
    <x v="0"/>
    <x v="0"/>
  </r>
  <r>
    <d v="2016-01-19T00:00:00"/>
    <x v="21"/>
    <x v="1"/>
    <m/>
    <m/>
    <s v=""/>
    <x v="2"/>
    <x v="0"/>
    <x v="0"/>
  </r>
  <r>
    <d v="2016-01-19T00:00:00"/>
    <x v="21"/>
    <x v="1"/>
    <m/>
    <m/>
    <s v=""/>
    <x v="2"/>
    <x v="0"/>
    <x v="0"/>
  </r>
  <r>
    <d v="2016-01-19T00:00:00"/>
    <x v="22"/>
    <x v="1"/>
    <m/>
    <m/>
    <s v=""/>
    <x v="2"/>
    <x v="0"/>
    <x v="0"/>
  </r>
  <r>
    <d v="2016-01-19T00:00:00"/>
    <x v="22"/>
    <x v="1"/>
    <m/>
    <m/>
    <s v=""/>
    <x v="2"/>
    <x v="0"/>
    <x v="0"/>
  </r>
  <r>
    <d v="2016-01-19T00:00:00"/>
    <x v="23"/>
    <x v="1"/>
    <m/>
    <m/>
    <s v=""/>
    <x v="2"/>
    <x v="0"/>
    <x v="0"/>
  </r>
  <r>
    <d v="2016-01-19T00:00:00"/>
    <x v="23"/>
    <x v="1"/>
    <m/>
    <m/>
    <s v=""/>
    <x v="2"/>
    <x v="0"/>
    <x v="0"/>
  </r>
  <r>
    <d v="2016-01-19T00:00:00"/>
    <x v="24"/>
    <x v="1"/>
    <m/>
    <m/>
    <s v=""/>
    <x v="2"/>
    <x v="0"/>
    <x v="0"/>
  </r>
  <r>
    <d v="2016-01-19T00:00:00"/>
    <x v="24"/>
    <x v="1"/>
    <m/>
    <m/>
    <s v=""/>
    <x v="2"/>
    <x v="0"/>
    <x v="0"/>
  </r>
  <r>
    <d v="2016-01-19T00:00:00"/>
    <x v="25"/>
    <x v="1"/>
    <m/>
    <m/>
    <s v=""/>
    <x v="2"/>
    <x v="0"/>
    <x v="0"/>
  </r>
  <r>
    <d v="2016-01-19T00:00:00"/>
    <x v="25"/>
    <x v="1"/>
    <m/>
    <m/>
    <s v=""/>
    <x v="2"/>
    <x v="0"/>
    <x v="0"/>
  </r>
  <r>
    <d v="2016-01-19T00:00:00"/>
    <x v="26"/>
    <x v="1"/>
    <m/>
    <m/>
    <s v=""/>
    <x v="2"/>
    <x v="0"/>
    <x v="0"/>
  </r>
  <r>
    <d v="2016-01-19T00:00:00"/>
    <x v="26"/>
    <x v="1"/>
    <m/>
    <m/>
    <s v=""/>
    <x v="2"/>
    <x v="0"/>
    <x v="0"/>
  </r>
  <r>
    <d v="2016-01-19T00:00:00"/>
    <x v="27"/>
    <x v="1"/>
    <m/>
    <m/>
    <s v=""/>
    <x v="2"/>
    <x v="0"/>
    <x v="0"/>
  </r>
  <r>
    <d v="2016-01-19T00:00:00"/>
    <x v="27"/>
    <x v="1"/>
    <m/>
    <m/>
    <s v=""/>
    <x v="2"/>
    <x v="0"/>
    <x v="0"/>
  </r>
  <r>
    <d v="2016-01-19T00:00:00"/>
    <x v="28"/>
    <x v="1"/>
    <m/>
    <m/>
    <s v=""/>
    <x v="2"/>
    <x v="0"/>
    <x v="0"/>
  </r>
  <r>
    <d v="2016-01-19T00:00:00"/>
    <x v="28"/>
    <x v="1"/>
    <m/>
    <m/>
    <s v=""/>
    <x v="2"/>
    <x v="0"/>
    <x v="0"/>
  </r>
  <r>
    <d v="2016-01-19T00:00:00"/>
    <x v="29"/>
    <x v="1"/>
    <m/>
    <m/>
    <s v=""/>
    <x v="2"/>
    <x v="0"/>
    <x v="0"/>
  </r>
  <r>
    <d v="2016-01-19T00:00:00"/>
    <x v="29"/>
    <x v="1"/>
    <m/>
    <m/>
    <s v=""/>
    <x v="2"/>
    <x v="0"/>
    <x v="0"/>
  </r>
  <r>
    <d v="2016-01-20T00:00:00"/>
    <x v="0"/>
    <x v="0"/>
    <n v="24521"/>
    <n v="24"/>
    <n v="22032"/>
    <x v="2"/>
    <x v="0"/>
    <x v="0"/>
  </r>
  <r>
    <d v="2016-01-20T00:00:00"/>
    <x v="0"/>
    <x v="1"/>
    <m/>
    <m/>
    <s v=""/>
    <x v="2"/>
    <x v="0"/>
    <x v="0"/>
  </r>
  <r>
    <d v="2016-01-20T00:00:00"/>
    <x v="1"/>
    <x v="0"/>
    <n v="18808"/>
    <n v="24"/>
    <n v="22032"/>
    <x v="2"/>
    <x v="0"/>
    <x v="0"/>
  </r>
  <r>
    <d v="2016-01-20T00:00:00"/>
    <x v="1"/>
    <x v="1"/>
    <m/>
    <m/>
    <s v=""/>
    <x v="2"/>
    <x v="0"/>
    <x v="0"/>
  </r>
  <r>
    <d v="2016-01-20T00:00:00"/>
    <x v="2"/>
    <x v="0"/>
    <n v="16478"/>
    <n v="24"/>
    <n v="22032"/>
    <x v="2"/>
    <x v="0"/>
    <x v="0"/>
  </r>
  <r>
    <d v="2016-01-20T00:00:00"/>
    <x v="2"/>
    <x v="1"/>
    <m/>
    <m/>
    <s v=""/>
    <x v="2"/>
    <x v="0"/>
    <x v="0"/>
  </r>
  <r>
    <d v="2016-01-20T00:00:00"/>
    <x v="3"/>
    <x v="1"/>
    <m/>
    <m/>
    <s v=""/>
    <x v="2"/>
    <x v="0"/>
    <x v="0"/>
  </r>
  <r>
    <d v="2016-01-20T00:00:00"/>
    <x v="3"/>
    <x v="1"/>
    <m/>
    <m/>
    <s v=""/>
    <x v="2"/>
    <x v="0"/>
    <x v="0"/>
  </r>
  <r>
    <d v="2016-01-20T00:00:00"/>
    <x v="4"/>
    <x v="20"/>
    <n v="19885"/>
    <n v="24"/>
    <n v="22032"/>
    <x v="2"/>
    <x v="0"/>
    <x v="0"/>
  </r>
  <r>
    <d v="2016-01-20T00:00:00"/>
    <x v="4"/>
    <x v="1"/>
    <m/>
    <m/>
    <s v=""/>
    <x v="2"/>
    <x v="0"/>
    <x v="0"/>
  </r>
  <r>
    <d v="2016-01-20T00:00:00"/>
    <x v="5"/>
    <x v="16"/>
    <n v="18139"/>
    <n v="24"/>
    <n v="16848"/>
    <x v="2"/>
    <x v="0"/>
    <x v="0"/>
  </r>
  <r>
    <d v="2016-01-20T00:00:00"/>
    <x v="5"/>
    <x v="1"/>
    <m/>
    <m/>
    <s v=""/>
    <x v="2"/>
    <x v="0"/>
    <x v="0"/>
  </r>
  <r>
    <d v="2016-01-20T00:00:00"/>
    <x v="6"/>
    <x v="5"/>
    <n v="21132"/>
    <n v="24"/>
    <n v="22032"/>
    <x v="2"/>
    <x v="0"/>
    <x v="0"/>
  </r>
  <r>
    <d v="2016-01-20T00:00:00"/>
    <x v="6"/>
    <x v="1"/>
    <m/>
    <m/>
    <s v=""/>
    <x v="2"/>
    <x v="0"/>
    <x v="0"/>
  </r>
  <r>
    <d v="2016-01-20T00:00:00"/>
    <x v="7"/>
    <x v="17"/>
    <n v="26696"/>
    <n v="24"/>
    <n v="25920"/>
    <x v="2"/>
    <x v="0"/>
    <x v="0"/>
  </r>
  <r>
    <d v="2016-01-20T00:00:00"/>
    <x v="7"/>
    <x v="1"/>
    <m/>
    <m/>
    <s v=""/>
    <x v="2"/>
    <x v="0"/>
    <x v="0"/>
  </r>
  <r>
    <d v="2016-01-20T00:00:00"/>
    <x v="8"/>
    <x v="17"/>
    <n v="24243"/>
    <n v="24"/>
    <n v="25920"/>
    <x v="2"/>
    <x v="0"/>
    <x v="0"/>
  </r>
  <r>
    <d v="2016-01-20T00:00:00"/>
    <x v="8"/>
    <x v="1"/>
    <m/>
    <m/>
    <s v=""/>
    <x v="2"/>
    <x v="0"/>
    <x v="0"/>
  </r>
  <r>
    <d v="2016-01-20T00:00:00"/>
    <x v="9"/>
    <x v="1"/>
    <m/>
    <m/>
    <s v=""/>
    <x v="2"/>
    <x v="0"/>
    <x v="0"/>
  </r>
  <r>
    <d v="2016-01-20T00:00:00"/>
    <x v="9"/>
    <x v="1"/>
    <m/>
    <m/>
    <s v=""/>
    <x v="2"/>
    <x v="0"/>
    <x v="0"/>
  </r>
  <r>
    <d v="2016-01-20T00:00:00"/>
    <x v="10"/>
    <x v="8"/>
    <n v="16075"/>
    <n v="24"/>
    <n v="17280"/>
    <x v="2"/>
    <x v="0"/>
    <x v="0"/>
  </r>
  <r>
    <d v="2016-01-20T00:00:00"/>
    <x v="10"/>
    <x v="1"/>
    <m/>
    <m/>
    <s v=""/>
    <x v="2"/>
    <x v="0"/>
    <x v="0"/>
  </r>
  <r>
    <d v="2016-01-20T00:00:00"/>
    <x v="11"/>
    <x v="9"/>
    <n v="20042"/>
    <n v="24"/>
    <n v="14256"/>
    <x v="2"/>
    <x v="0"/>
    <x v="0"/>
  </r>
  <r>
    <d v="2016-01-20T00:00:00"/>
    <x v="11"/>
    <x v="1"/>
    <m/>
    <m/>
    <s v=""/>
    <x v="2"/>
    <x v="0"/>
    <x v="0"/>
  </r>
  <r>
    <d v="2016-01-20T00:00:00"/>
    <x v="12"/>
    <x v="10"/>
    <n v="14074"/>
    <n v="19"/>
    <n v="20520"/>
    <x v="2"/>
    <x v="0"/>
    <x v="0"/>
  </r>
  <r>
    <d v="2016-01-20T00:00:00"/>
    <x v="12"/>
    <x v="1"/>
    <m/>
    <m/>
    <s v=""/>
    <x v="2"/>
    <x v="0"/>
    <x v="0"/>
  </r>
  <r>
    <d v="2016-01-20T00:00:00"/>
    <x v="13"/>
    <x v="11"/>
    <n v="27822"/>
    <n v="24"/>
    <n v="25920"/>
    <x v="2"/>
    <x v="0"/>
    <x v="0"/>
  </r>
  <r>
    <d v="2016-01-20T00:00:00"/>
    <x v="13"/>
    <x v="1"/>
    <m/>
    <m/>
    <s v=""/>
    <x v="2"/>
    <x v="0"/>
    <x v="0"/>
  </r>
  <r>
    <d v="2016-01-20T00:00:00"/>
    <x v="14"/>
    <x v="12"/>
    <n v="15609"/>
    <n v="24"/>
    <n v="16848"/>
    <x v="2"/>
    <x v="0"/>
    <x v="0"/>
  </r>
  <r>
    <d v="2016-01-20T00:00:00"/>
    <x v="14"/>
    <x v="1"/>
    <m/>
    <m/>
    <s v=""/>
    <x v="2"/>
    <x v="0"/>
    <x v="0"/>
  </r>
  <r>
    <d v="2016-01-20T00:00:00"/>
    <x v="15"/>
    <x v="18"/>
    <n v="20752"/>
    <n v="24"/>
    <n v="22032"/>
    <x v="2"/>
    <x v="0"/>
    <x v="0"/>
  </r>
  <r>
    <d v="2016-01-20T00:00:00"/>
    <x v="15"/>
    <x v="1"/>
    <m/>
    <m/>
    <s v=""/>
    <x v="2"/>
    <x v="0"/>
    <x v="0"/>
  </r>
  <r>
    <d v="2016-01-20T00:00:00"/>
    <x v="16"/>
    <x v="13"/>
    <n v="18163"/>
    <n v="24"/>
    <n v="22032"/>
    <x v="2"/>
    <x v="0"/>
    <x v="0"/>
  </r>
  <r>
    <d v="2016-01-20T00:00:00"/>
    <x v="16"/>
    <x v="1"/>
    <m/>
    <m/>
    <s v=""/>
    <x v="2"/>
    <x v="0"/>
    <x v="0"/>
  </r>
  <r>
    <d v="2016-01-20T00:00:00"/>
    <x v="17"/>
    <x v="15"/>
    <n v="25649"/>
    <n v="24"/>
    <n v="22032"/>
    <x v="2"/>
    <x v="0"/>
    <x v="0"/>
  </r>
  <r>
    <d v="2016-01-20T00:00:00"/>
    <x v="17"/>
    <x v="1"/>
    <m/>
    <m/>
    <s v=""/>
    <x v="2"/>
    <x v="0"/>
    <x v="0"/>
  </r>
  <r>
    <d v="2016-01-20T00:00:00"/>
    <x v="18"/>
    <x v="27"/>
    <n v="5500"/>
    <n v="10"/>
    <n v="5400"/>
    <x v="2"/>
    <x v="0"/>
    <x v="0"/>
  </r>
  <r>
    <d v="2016-01-20T00:00:00"/>
    <x v="18"/>
    <x v="1"/>
    <m/>
    <m/>
    <s v=""/>
    <x v="2"/>
    <x v="0"/>
    <x v="0"/>
  </r>
  <r>
    <d v="2016-01-20T00:00:00"/>
    <x v="19"/>
    <x v="1"/>
    <m/>
    <m/>
    <s v=""/>
    <x v="2"/>
    <x v="0"/>
    <x v="0"/>
  </r>
  <r>
    <d v="2016-01-20T00:00:00"/>
    <x v="19"/>
    <x v="1"/>
    <m/>
    <m/>
    <s v=""/>
    <x v="2"/>
    <x v="0"/>
    <x v="0"/>
  </r>
  <r>
    <d v="2016-01-20T00:00:00"/>
    <x v="20"/>
    <x v="1"/>
    <m/>
    <m/>
    <s v=""/>
    <x v="2"/>
    <x v="0"/>
    <x v="0"/>
  </r>
  <r>
    <d v="2016-01-20T00:00:00"/>
    <x v="20"/>
    <x v="1"/>
    <m/>
    <m/>
    <s v=""/>
    <x v="2"/>
    <x v="0"/>
    <x v="0"/>
  </r>
  <r>
    <d v="2016-01-20T00:00:00"/>
    <x v="21"/>
    <x v="1"/>
    <m/>
    <m/>
    <s v=""/>
    <x v="2"/>
    <x v="0"/>
    <x v="0"/>
  </r>
  <r>
    <d v="2016-01-20T00:00:00"/>
    <x v="21"/>
    <x v="1"/>
    <m/>
    <m/>
    <s v=""/>
    <x v="2"/>
    <x v="0"/>
    <x v="0"/>
  </r>
  <r>
    <d v="2016-01-20T00:00:00"/>
    <x v="22"/>
    <x v="1"/>
    <m/>
    <m/>
    <s v=""/>
    <x v="2"/>
    <x v="0"/>
    <x v="0"/>
  </r>
  <r>
    <d v="2016-01-20T00:00:00"/>
    <x v="22"/>
    <x v="1"/>
    <m/>
    <m/>
    <s v=""/>
    <x v="2"/>
    <x v="0"/>
    <x v="0"/>
  </r>
  <r>
    <d v="2016-01-20T00:00:00"/>
    <x v="23"/>
    <x v="1"/>
    <m/>
    <m/>
    <s v=""/>
    <x v="2"/>
    <x v="0"/>
    <x v="0"/>
  </r>
  <r>
    <d v="2016-01-20T00:00:00"/>
    <x v="23"/>
    <x v="1"/>
    <m/>
    <m/>
    <s v=""/>
    <x v="2"/>
    <x v="0"/>
    <x v="0"/>
  </r>
  <r>
    <d v="2016-01-20T00:00:00"/>
    <x v="24"/>
    <x v="1"/>
    <m/>
    <m/>
    <s v=""/>
    <x v="2"/>
    <x v="0"/>
    <x v="0"/>
  </r>
  <r>
    <d v="2016-01-20T00:00:00"/>
    <x v="24"/>
    <x v="1"/>
    <m/>
    <m/>
    <s v=""/>
    <x v="2"/>
    <x v="0"/>
    <x v="0"/>
  </r>
  <r>
    <d v="2016-01-20T00:00:00"/>
    <x v="25"/>
    <x v="1"/>
    <m/>
    <m/>
    <s v=""/>
    <x v="2"/>
    <x v="0"/>
    <x v="0"/>
  </r>
  <r>
    <d v="2016-01-20T00:00:00"/>
    <x v="25"/>
    <x v="1"/>
    <m/>
    <m/>
    <s v=""/>
    <x v="2"/>
    <x v="0"/>
    <x v="0"/>
  </r>
  <r>
    <d v="2016-01-20T00:00:00"/>
    <x v="26"/>
    <x v="1"/>
    <m/>
    <m/>
    <s v=""/>
    <x v="2"/>
    <x v="0"/>
    <x v="0"/>
  </r>
  <r>
    <d v="2016-01-20T00:00:00"/>
    <x v="26"/>
    <x v="1"/>
    <m/>
    <m/>
    <s v=""/>
    <x v="2"/>
    <x v="0"/>
    <x v="0"/>
  </r>
  <r>
    <d v="2016-01-20T00:00:00"/>
    <x v="27"/>
    <x v="1"/>
    <m/>
    <m/>
    <s v=""/>
    <x v="2"/>
    <x v="0"/>
    <x v="0"/>
  </r>
  <r>
    <d v="2016-01-20T00:00:00"/>
    <x v="27"/>
    <x v="1"/>
    <m/>
    <m/>
    <s v=""/>
    <x v="2"/>
    <x v="0"/>
    <x v="0"/>
  </r>
  <r>
    <d v="2016-01-20T00:00:00"/>
    <x v="28"/>
    <x v="1"/>
    <m/>
    <m/>
    <s v=""/>
    <x v="2"/>
    <x v="0"/>
    <x v="0"/>
  </r>
  <r>
    <d v="2016-01-20T00:00:00"/>
    <x v="28"/>
    <x v="1"/>
    <m/>
    <m/>
    <s v=""/>
    <x v="2"/>
    <x v="0"/>
    <x v="0"/>
  </r>
  <r>
    <d v="2016-01-20T00:00:00"/>
    <x v="29"/>
    <x v="1"/>
    <m/>
    <m/>
    <s v=""/>
    <x v="2"/>
    <x v="0"/>
    <x v="0"/>
  </r>
  <r>
    <d v="2016-01-20T00:00:00"/>
    <x v="29"/>
    <x v="1"/>
    <m/>
    <m/>
    <s v=""/>
    <x v="2"/>
    <x v="0"/>
    <x v="0"/>
  </r>
  <r>
    <d v="2016-01-21T00:00:00"/>
    <x v="0"/>
    <x v="0"/>
    <n v="23709"/>
    <n v="24"/>
    <n v="22032"/>
    <x v="2"/>
    <x v="0"/>
    <x v="0"/>
  </r>
  <r>
    <d v="2016-01-21T00:00:00"/>
    <x v="0"/>
    <x v="1"/>
    <m/>
    <m/>
    <s v=""/>
    <x v="2"/>
    <x v="0"/>
    <x v="0"/>
  </r>
  <r>
    <d v="2016-01-21T00:00:00"/>
    <x v="1"/>
    <x v="0"/>
    <n v="20848"/>
    <n v="24"/>
    <n v="22032"/>
    <x v="2"/>
    <x v="0"/>
    <x v="0"/>
  </r>
  <r>
    <d v="2016-01-21T00:00:00"/>
    <x v="1"/>
    <x v="1"/>
    <m/>
    <m/>
    <s v=""/>
    <x v="2"/>
    <x v="0"/>
    <x v="0"/>
  </r>
  <r>
    <d v="2016-01-21T00:00:00"/>
    <x v="2"/>
    <x v="0"/>
    <n v="23341"/>
    <n v="24"/>
    <n v="22032"/>
    <x v="2"/>
    <x v="0"/>
    <x v="0"/>
  </r>
  <r>
    <d v="2016-01-21T00:00:00"/>
    <x v="2"/>
    <x v="1"/>
    <m/>
    <m/>
    <s v=""/>
    <x v="2"/>
    <x v="0"/>
    <x v="0"/>
  </r>
  <r>
    <d v="2016-01-21T00:00:00"/>
    <x v="3"/>
    <x v="28"/>
    <n v="21205"/>
    <n v="24"/>
    <n v="19440"/>
    <x v="2"/>
    <x v="0"/>
    <x v="0"/>
  </r>
  <r>
    <d v="2016-01-21T00:00:00"/>
    <x v="3"/>
    <x v="1"/>
    <m/>
    <m/>
    <s v=""/>
    <x v="2"/>
    <x v="0"/>
    <x v="0"/>
  </r>
  <r>
    <d v="2016-01-21T00:00:00"/>
    <x v="4"/>
    <x v="20"/>
    <n v="16684"/>
    <n v="22"/>
    <n v="20196"/>
    <x v="2"/>
    <x v="0"/>
    <x v="0"/>
  </r>
  <r>
    <d v="2016-01-21T00:00:00"/>
    <x v="4"/>
    <x v="1"/>
    <m/>
    <m/>
    <s v=""/>
    <x v="2"/>
    <x v="0"/>
    <x v="0"/>
  </r>
  <r>
    <d v="2016-01-21T00:00:00"/>
    <x v="5"/>
    <x v="1"/>
    <m/>
    <m/>
    <s v=""/>
    <x v="2"/>
    <x v="0"/>
    <x v="0"/>
  </r>
  <r>
    <d v="2016-01-21T00:00:00"/>
    <x v="5"/>
    <x v="1"/>
    <m/>
    <m/>
    <s v=""/>
    <x v="2"/>
    <x v="0"/>
    <x v="0"/>
  </r>
  <r>
    <d v="2016-01-21T00:00:00"/>
    <x v="6"/>
    <x v="5"/>
    <n v="15802"/>
    <n v="24"/>
    <n v="22032"/>
    <x v="2"/>
    <x v="0"/>
    <x v="0"/>
  </r>
  <r>
    <d v="2016-01-21T00:00:00"/>
    <x v="6"/>
    <x v="1"/>
    <m/>
    <m/>
    <s v=""/>
    <x v="2"/>
    <x v="0"/>
    <x v="0"/>
  </r>
  <r>
    <d v="2016-01-21T00:00:00"/>
    <x v="7"/>
    <x v="17"/>
    <n v="18940"/>
    <n v="24"/>
    <n v="25920"/>
    <x v="2"/>
    <x v="0"/>
    <x v="0"/>
  </r>
  <r>
    <d v="2016-01-21T00:00:00"/>
    <x v="7"/>
    <x v="1"/>
    <m/>
    <m/>
    <s v=""/>
    <x v="2"/>
    <x v="0"/>
    <x v="0"/>
  </r>
  <r>
    <d v="2016-01-21T00:00:00"/>
    <x v="8"/>
    <x v="17"/>
    <n v="25501"/>
    <n v="24"/>
    <n v="25920"/>
    <x v="2"/>
    <x v="0"/>
    <x v="0"/>
  </r>
  <r>
    <d v="2016-01-21T00:00:00"/>
    <x v="8"/>
    <x v="1"/>
    <m/>
    <m/>
    <s v=""/>
    <x v="2"/>
    <x v="0"/>
    <x v="0"/>
  </r>
  <r>
    <d v="2016-01-21T00:00:00"/>
    <x v="9"/>
    <x v="29"/>
    <n v="5312"/>
    <n v="14"/>
    <n v="8316"/>
    <x v="2"/>
    <x v="0"/>
    <x v="0"/>
  </r>
  <r>
    <d v="2016-01-21T00:00:00"/>
    <x v="9"/>
    <x v="1"/>
    <m/>
    <m/>
    <s v=""/>
    <x v="2"/>
    <x v="0"/>
    <x v="0"/>
  </r>
  <r>
    <d v="2016-01-21T00:00:00"/>
    <x v="10"/>
    <x v="8"/>
    <n v="13149"/>
    <n v="24"/>
    <n v="17280"/>
    <x v="2"/>
    <x v="0"/>
    <x v="0"/>
  </r>
  <r>
    <d v="2016-01-21T00:00:00"/>
    <x v="10"/>
    <x v="1"/>
    <m/>
    <m/>
    <s v=""/>
    <x v="2"/>
    <x v="0"/>
    <x v="0"/>
  </r>
  <r>
    <d v="2016-01-21T00:00:00"/>
    <x v="11"/>
    <x v="9"/>
    <n v="19141"/>
    <n v="24"/>
    <n v="14256"/>
    <x v="2"/>
    <x v="0"/>
    <x v="0"/>
  </r>
  <r>
    <d v="2016-01-21T00:00:00"/>
    <x v="11"/>
    <x v="1"/>
    <m/>
    <m/>
    <s v=""/>
    <x v="2"/>
    <x v="0"/>
    <x v="0"/>
  </r>
  <r>
    <d v="2016-01-21T00:00:00"/>
    <x v="12"/>
    <x v="10"/>
    <n v="27252"/>
    <n v="24"/>
    <n v="25920"/>
    <x v="2"/>
    <x v="0"/>
    <x v="0"/>
  </r>
  <r>
    <d v="2016-01-21T00:00:00"/>
    <x v="12"/>
    <x v="1"/>
    <m/>
    <m/>
    <s v=""/>
    <x v="2"/>
    <x v="0"/>
    <x v="0"/>
  </r>
  <r>
    <d v="2016-01-21T00:00:00"/>
    <x v="13"/>
    <x v="11"/>
    <n v="28325"/>
    <n v="24"/>
    <n v="25920"/>
    <x v="2"/>
    <x v="0"/>
    <x v="0"/>
  </r>
  <r>
    <d v="2016-01-21T00:00:00"/>
    <x v="13"/>
    <x v="1"/>
    <m/>
    <m/>
    <s v=""/>
    <x v="2"/>
    <x v="0"/>
    <x v="0"/>
  </r>
  <r>
    <d v="2016-01-21T00:00:00"/>
    <x v="14"/>
    <x v="1"/>
    <m/>
    <m/>
    <s v=""/>
    <x v="2"/>
    <x v="0"/>
    <x v="0"/>
  </r>
  <r>
    <d v="2016-01-21T00:00:00"/>
    <x v="14"/>
    <x v="1"/>
    <m/>
    <m/>
    <s v=""/>
    <x v="2"/>
    <x v="0"/>
    <x v="0"/>
  </r>
  <r>
    <d v="2016-01-21T00:00:00"/>
    <x v="15"/>
    <x v="18"/>
    <n v="23229"/>
    <n v="24"/>
    <n v="22032"/>
    <x v="2"/>
    <x v="0"/>
    <x v="0"/>
  </r>
  <r>
    <d v="2016-01-21T00:00:00"/>
    <x v="15"/>
    <x v="1"/>
    <m/>
    <m/>
    <s v=""/>
    <x v="2"/>
    <x v="0"/>
    <x v="0"/>
  </r>
  <r>
    <d v="2016-01-21T00:00:00"/>
    <x v="16"/>
    <x v="13"/>
    <n v="22190"/>
    <n v="24"/>
    <n v="22032"/>
    <x v="2"/>
    <x v="0"/>
    <x v="0"/>
  </r>
  <r>
    <d v="2016-01-21T00:00:00"/>
    <x v="16"/>
    <x v="1"/>
    <m/>
    <m/>
    <s v=""/>
    <x v="2"/>
    <x v="0"/>
    <x v="0"/>
  </r>
  <r>
    <d v="2016-01-21T00:00:00"/>
    <x v="17"/>
    <x v="15"/>
    <n v="23976"/>
    <n v="24"/>
    <n v="22032"/>
    <x v="2"/>
    <x v="0"/>
    <x v="0"/>
  </r>
  <r>
    <d v="2016-01-21T00:00:00"/>
    <x v="17"/>
    <x v="1"/>
    <m/>
    <m/>
    <s v=""/>
    <x v="2"/>
    <x v="0"/>
    <x v="0"/>
  </r>
  <r>
    <d v="2016-01-21T00:00:00"/>
    <x v="18"/>
    <x v="1"/>
    <m/>
    <m/>
    <s v=""/>
    <x v="2"/>
    <x v="0"/>
    <x v="0"/>
  </r>
  <r>
    <d v="2016-01-21T00:00:00"/>
    <x v="18"/>
    <x v="1"/>
    <m/>
    <m/>
    <s v=""/>
    <x v="2"/>
    <x v="0"/>
    <x v="0"/>
  </r>
  <r>
    <d v="2016-01-21T00:00:00"/>
    <x v="19"/>
    <x v="1"/>
    <m/>
    <m/>
    <s v=""/>
    <x v="2"/>
    <x v="0"/>
    <x v="0"/>
  </r>
  <r>
    <d v="2016-01-21T00:00:00"/>
    <x v="19"/>
    <x v="1"/>
    <m/>
    <m/>
    <s v=""/>
    <x v="2"/>
    <x v="0"/>
    <x v="0"/>
  </r>
  <r>
    <d v="2016-01-21T00:00:00"/>
    <x v="20"/>
    <x v="1"/>
    <m/>
    <m/>
    <s v=""/>
    <x v="2"/>
    <x v="0"/>
    <x v="0"/>
  </r>
  <r>
    <d v="2016-01-21T00:00:00"/>
    <x v="20"/>
    <x v="1"/>
    <m/>
    <m/>
    <s v=""/>
    <x v="2"/>
    <x v="0"/>
    <x v="0"/>
  </r>
  <r>
    <d v="2016-01-21T00:00:00"/>
    <x v="21"/>
    <x v="1"/>
    <m/>
    <m/>
    <s v=""/>
    <x v="2"/>
    <x v="0"/>
    <x v="0"/>
  </r>
  <r>
    <d v="2016-01-21T00:00:00"/>
    <x v="21"/>
    <x v="1"/>
    <m/>
    <m/>
    <s v=""/>
    <x v="2"/>
    <x v="0"/>
    <x v="0"/>
  </r>
  <r>
    <d v="2016-01-21T00:00:00"/>
    <x v="22"/>
    <x v="1"/>
    <m/>
    <m/>
    <s v=""/>
    <x v="2"/>
    <x v="0"/>
    <x v="0"/>
  </r>
  <r>
    <d v="2016-01-21T00:00:00"/>
    <x v="22"/>
    <x v="1"/>
    <m/>
    <m/>
    <s v=""/>
    <x v="2"/>
    <x v="0"/>
    <x v="0"/>
  </r>
  <r>
    <d v="2016-01-21T00:00:00"/>
    <x v="23"/>
    <x v="1"/>
    <m/>
    <m/>
    <s v=""/>
    <x v="2"/>
    <x v="0"/>
    <x v="0"/>
  </r>
  <r>
    <d v="2016-01-21T00:00:00"/>
    <x v="23"/>
    <x v="1"/>
    <m/>
    <m/>
    <s v=""/>
    <x v="2"/>
    <x v="0"/>
    <x v="0"/>
  </r>
  <r>
    <d v="2016-01-21T00:00:00"/>
    <x v="24"/>
    <x v="1"/>
    <m/>
    <m/>
    <s v=""/>
    <x v="2"/>
    <x v="0"/>
    <x v="0"/>
  </r>
  <r>
    <d v="2016-01-21T00:00:00"/>
    <x v="24"/>
    <x v="1"/>
    <m/>
    <m/>
    <s v=""/>
    <x v="2"/>
    <x v="0"/>
    <x v="0"/>
  </r>
  <r>
    <d v="2016-01-21T00:00:00"/>
    <x v="25"/>
    <x v="1"/>
    <m/>
    <m/>
    <s v=""/>
    <x v="2"/>
    <x v="0"/>
    <x v="0"/>
  </r>
  <r>
    <d v="2016-01-21T00:00:00"/>
    <x v="25"/>
    <x v="1"/>
    <m/>
    <m/>
    <s v=""/>
    <x v="2"/>
    <x v="0"/>
    <x v="0"/>
  </r>
  <r>
    <d v="2016-01-21T00:00:00"/>
    <x v="26"/>
    <x v="1"/>
    <m/>
    <m/>
    <s v=""/>
    <x v="2"/>
    <x v="0"/>
    <x v="0"/>
  </r>
  <r>
    <d v="2016-01-21T00:00:00"/>
    <x v="26"/>
    <x v="1"/>
    <m/>
    <m/>
    <s v=""/>
    <x v="2"/>
    <x v="0"/>
    <x v="0"/>
  </r>
  <r>
    <d v="2016-01-21T00:00:00"/>
    <x v="27"/>
    <x v="1"/>
    <m/>
    <m/>
    <s v=""/>
    <x v="2"/>
    <x v="0"/>
    <x v="0"/>
  </r>
  <r>
    <d v="2016-01-21T00:00:00"/>
    <x v="27"/>
    <x v="1"/>
    <m/>
    <m/>
    <s v=""/>
    <x v="2"/>
    <x v="0"/>
    <x v="0"/>
  </r>
  <r>
    <d v="2016-01-21T00:00:00"/>
    <x v="28"/>
    <x v="1"/>
    <m/>
    <m/>
    <s v=""/>
    <x v="2"/>
    <x v="0"/>
    <x v="0"/>
  </r>
  <r>
    <d v="2016-01-21T00:00:00"/>
    <x v="28"/>
    <x v="1"/>
    <m/>
    <m/>
    <s v=""/>
    <x v="2"/>
    <x v="0"/>
    <x v="0"/>
  </r>
  <r>
    <d v="2016-01-21T00:00:00"/>
    <x v="29"/>
    <x v="1"/>
    <m/>
    <m/>
    <s v=""/>
    <x v="2"/>
    <x v="0"/>
    <x v="0"/>
  </r>
  <r>
    <d v="2016-01-21T00:00:00"/>
    <x v="29"/>
    <x v="1"/>
    <m/>
    <m/>
    <s v=""/>
    <x v="2"/>
    <x v="0"/>
    <x v="0"/>
  </r>
  <r>
    <d v="2016-01-22T00:00:00"/>
    <x v="0"/>
    <x v="0"/>
    <n v="24225"/>
    <n v="24"/>
    <n v="22032"/>
    <x v="2"/>
    <x v="0"/>
    <x v="0"/>
  </r>
  <r>
    <d v="2016-01-22T00:00:00"/>
    <x v="0"/>
    <x v="1"/>
    <m/>
    <m/>
    <s v=""/>
    <x v="2"/>
    <x v="0"/>
    <x v="0"/>
  </r>
  <r>
    <d v="2016-01-22T00:00:00"/>
    <x v="1"/>
    <x v="0"/>
    <n v="15492"/>
    <n v="24"/>
    <n v="22032"/>
    <x v="2"/>
    <x v="0"/>
    <x v="0"/>
  </r>
  <r>
    <d v="2016-01-22T00:00:00"/>
    <x v="1"/>
    <x v="1"/>
    <m/>
    <m/>
    <s v=""/>
    <x v="2"/>
    <x v="0"/>
    <x v="0"/>
  </r>
  <r>
    <d v="2016-01-22T00:00:00"/>
    <x v="2"/>
    <x v="0"/>
    <n v="21382"/>
    <n v="24"/>
    <n v="22032"/>
    <x v="2"/>
    <x v="0"/>
    <x v="0"/>
  </r>
  <r>
    <d v="2016-01-22T00:00:00"/>
    <x v="2"/>
    <x v="1"/>
    <m/>
    <m/>
    <s v=""/>
    <x v="2"/>
    <x v="0"/>
    <x v="0"/>
  </r>
  <r>
    <d v="2016-01-22T00:00:00"/>
    <x v="3"/>
    <x v="28"/>
    <n v="16968"/>
    <n v="24"/>
    <n v="19440"/>
    <x v="2"/>
    <x v="0"/>
    <x v="0"/>
  </r>
  <r>
    <d v="2016-01-22T00:00:00"/>
    <x v="3"/>
    <x v="1"/>
    <m/>
    <m/>
    <s v=""/>
    <x v="2"/>
    <x v="0"/>
    <x v="0"/>
  </r>
  <r>
    <d v="2016-01-22T00:00:00"/>
    <x v="4"/>
    <x v="20"/>
    <n v="20421"/>
    <n v="22"/>
    <n v="20196"/>
    <x v="2"/>
    <x v="0"/>
    <x v="0"/>
  </r>
  <r>
    <d v="2016-01-22T00:00:00"/>
    <x v="4"/>
    <x v="1"/>
    <m/>
    <m/>
    <s v=""/>
    <x v="2"/>
    <x v="0"/>
    <x v="0"/>
  </r>
  <r>
    <d v="2016-01-22T00:00:00"/>
    <x v="5"/>
    <x v="16"/>
    <n v="14934"/>
    <n v="24"/>
    <n v="16848"/>
    <x v="2"/>
    <x v="0"/>
    <x v="0"/>
  </r>
  <r>
    <d v="2016-01-22T00:00:00"/>
    <x v="5"/>
    <x v="1"/>
    <m/>
    <m/>
    <s v=""/>
    <x v="2"/>
    <x v="0"/>
    <x v="0"/>
  </r>
  <r>
    <d v="2016-01-22T00:00:00"/>
    <x v="6"/>
    <x v="5"/>
    <n v="21612"/>
    <n v="24"/>
    <n v="22032"/>
    <x v="2"/>
    <x v="0"/>
    <x v="0"/>
  </r>
  <r>
    <d v="2016-01-22T00:00:00"/>
    <x v="6"/>
    <x v="1"/>
    <m/>
    <m/>
    <s v=""/>
    <x v="2"/>
    <x v="0"/>
    <x v="0"/>
  </r>
  <r>
    <d v="2016-01-22T00:00:00"/>
    <x v="7"/>
    <x v="17"/>
    <n v="24504"/>
    <n v="24"/>
    <n v="25920"/>
    <x v="2"/>
    <x v="0"/>
    <x v="0"/>
  </r>
  <r>
    <d v="2016-01-22T00:00:00"/>
    <x v="7"/>
    <x v="1"/>
    <m/>
    <m/>
    <s v=""/>
    <x v="2"/>
    <x v="0"/>
    <x v="0"/>
  </r>
  <r>
    <d v="2016-01-22T00:00:00"/>
    <x v="8"/>
    <x v="17"/>
    <n v="23100"/>
    <n v="24"/>
    <n v="25920"/>
    <x v="2"/>
    <x v="0"/>
    <x v="0"/>
  </r>
  <r>
    <d v="2016-01-22T00:00:00"/>
    <x v="8"/>
    <x v="1"/>
    <m/>
    <m/>
    <s v=""/>
    <x v="2"/>
    <x v="0"/>
    <x v="0"/>
  </r>
  <r>
    <d v="2016-01-22T00:00:00"/>
    <x v="9"/>
    <x v="29"/>
    <n v="15342"/>
    <n v="24"/>
    <n v="14256"/>
    <x v="2"/>
    <x v="0"/>
    <x v="0"/>
  </r>
  <r>
    <d v="2016-01-22T00:00:00"/>
    <x v="9"/>
    <x v="1"/>
    <m/>
    <m/>
    <s v=""/>
    <x v="2"/>
    <x v="0"/>
    <x v="0"/>
  </r>
  <r>
    <d v="2016-01-22T00:00:00"/>
    <x v="10"/>
    <x v="8"/>
    <n v="14834"/>
    <n v="24"/>
    <n v="17280"/>
    <x v="2"/>
    <x v="0"/>
    <x v="0"/>
  </r>
  <r>
    <d v="2016-01-22T00:00:00"/>
    <x v="10"/>
    <x v="1"/>
    <m/>
    <m/>
    <s v=""/>
    <x v="2"/>
    <x v="0"/>
    <x v="0"/>
  </r>
  <r>
    <d v="2016-01-22T00:00:00"/>
    <x v="11"/>
    <x v="9"/>
    <n v="20226"/>
    <n v="24"/>
    <n v="14256"/>
    <x v="2"/>
    <x v="0"/>
    <x v="0"/>
  </r>
  <r>
    <d v="2016-01-22T00:00:00"/>
    <x v="11"/>
    <x v="1"/>
    <m/>
    <m/>
    <s v=""/>
    <x v="2"/>
    <x v="0"/>
    <x v="0"/>
  </r>
  <r>
    <d v="2016-01-22T00:00:00"/>
    <x v="12"/>
    <x v="10"/>
    <n v="26853"/>
    <n v="24"/>
    <n v="25920"/>
    <x v="2"/>
    <x v="0"/>
    <x v="0"/>
  </r>
  <r>
    <d v="2016-01-22T00:00:00"/>
    <x v="12"/>
    <x v="1"/>
    <m/>
    <m/>
    <s v=""/>
    <x v="2"/>
    <x v="0"/>
    <x v="0"/>
  </r>
  <r>
    <d v="2016-01-22T00:00:00"/>
    <x v="13"/>
    <x v="11"/>
    <n v="28001"/>
    <n v="24"/>
    <n v="25920"/>
    <x v="2"/>
    <x v="0"/>
    <x v="0"/>
  </r>
  <r>
    <d v="2016-01-22T00:00:00"/>
    <x v="13"/>
    <x v="1"/>
    <m/>
    <m/>
    <s v=""/>
    <x v="2"/>
    <x v="0"/>
    <x v="0"/>
  </r>
  <r>
    <d v="2016-01-22T00:00:00"/>
    <x v="14"/>
    <x v="11"/>
    <n v="8172"/>
    <n v="12"/>
    <n v="12960"/>
    <x v="2"/>
    <x v="0"/>
    <x v="0"/>
  </r>
  <r>
    <d v="2016-01-22T00:00:00"/>
    <x v="14"/>
    <x v="1"/>
    <m/>
    <m/>
    <s v=""/>
    <x v="2"/>
    <x v="0"/>
    <x v="0"/>
  </r>
  <r>
    <d v="2016-01-22T00:00:00"/>
    <x v="15"/>
    <x v="15"/>
    <n v="19937"/>
    <n v="24"/>
    <n v="22032"/>
    <x v="2"/>
    <x v="0"/>
    <x v="0"/>
  </r>
  <r>
    <d v="2016-01-22T00:00:00"/>
    <x v="15"/>
    <x v="1"/>
    <m/>
    <m/>
    <s v=""/>
    <x v="2"/>
    <x v="0"/>
    <x v="0"/>
  </r>
  <r>
    <d v="2016-01-22T00:00:00"/>
    <x v="16"/>
    <x v="13"/>
    <n v="22402"/>
    <n v="24"/>
    <n v="22032"/>
    <x v="2"/>
    <x v="0"/>
    <x v="0"/>
  </r>
  <r>
    <d v="2016-01-22T00:00:00"/>
    <x v="16"/>
    <x v="1"/>
    <m/>
    <m/>
    <s v=""/>
    <x v="2"/>
    <x v="0"/>
    <x v="0"/>
  </r>
  <r>
    <d v="2016-01-22T00:00:00"/>
    <x v="17"/>
    <x v="15"/>
    <n v="23679"/>
    <n v="24"/>
    <n v="22032"/>
    <x v="2"/>
    <x v="0"/>
    <x v="0"/>
  </r>
  <r>
    <d v="2016-01-22T00:00:00"/>
    <x v="17"/>
    <x v="1"/>
    <m/>
    <m/>
    <s v=""/>
    <x v="2"/>
    <x v="0"/>
    <x v="0"/>
  </r>
  <r>
    <d v="2016-01-22T00:00:00"/>
    <x v="18"/>
    <x v="1"/>
    <m/>
    <m/>
    <s v=""/>
    <x v="2"/>
    <x v="0"/>
    <x v="0"/>
  </r>
  <r>
    <d v="2016-01-22T00:00:00"/>
    <x v="18"/>
    <x v="1"/>
    <m/>
    <m/>
    <s v=""/>
    <x v="2"/>
    <x v="0"/>
    <x v="0"/>
  </r>
  <r>
    <d v="2016-01-22T00:00:00"/>
    <x v="19"/>
    <x v="1"/>
    <m/>
    <m/>
    <s v=""/>
    <x v="2"/>
    <x v="0"/>
    <x v="0"/>
  </r>
  <r>
    <d v="2016-01-22T00:00:00"/>
    <x v="19"/>
    <x v="1"/>
    <m/>
    <m/>
    <s v=""/>
    <x v="2"/>
    <x v="0"/>
    <x v="0"/>
  </r>
  <r>
    <d v="2016-01-22T00:00:00"/>
    <x v="20"/>
    <x v="1"/>
    <m/>
    <m/>
    <s v=""/>
    <x v="2"/>
    <x v="0"/>
    <x v="0"/>
  </r>
  <r>
    <d v="2016-01-22T00:00:00"/>
    <x v="20"/>
    <x v="1"/>
    <m/>
    <m/>
    <s v=""/>
    <x v="2"/>
    <x v="0"/>
    <x v="0"/>
  </r>
  <r>
    <d v="2016-01-22T00:00:00"/>
    <x v="21"/>
    <x v="1"/>
    <m/>
    <m/>
    <s v=""/>
    <x v="2"/>
    <x v="0"/>
    <x v="0"/>
  </r>
  <r>
    <d v="2016-01-22T00:00:00"/>
    <x v="21"/>
    <x v="1"/>
    <m/>
    <m/>
    <s v=""/>
    <x v="2"/>
    <x v="0"/>
    <x v="0"/>
  </r>
  <r>
    <d v="2016-01-22T00:00:00"/>
    <x v="22"/>
    <x v="1"/>
    <m/>
    <m/>
    <s v=""/>
    <x v="2"/>
    <x v="0"/>
    <x v="0"/>
  </r>
  <r>
    <d v="2016-01-22T00:00:00"/>
    <x v="22"/>
    <x v="1"/>
    <m/>
    <m/>
    <s v=""/>
    <x v="2"/>
    <x v="0"/>
    <x v="0"/>
  </r>
  <r>
    <d v="2016-01-22T00:00:00"/>
    <x v="23"/>
    <x v="1"/>
    <m/>
    <m/>
    <s v=""/>
    <x v="2"/>
    <x v="0"/>
    <x v="0"/>
  </r>
  <r>
    <d v="2016-01-22T00:00:00"/>
    <x v="23"/>
    <x v="1"/>
    <m/>
    <m/>
    <s v=""/>
    <x v="2"/>
    <x v="0"/>
    <x v="0"/>
  </r>
  <r>
    <d v="2016-01-22T00:00:00"/>
    <x v="24"/>
    <x v="1"/>
    <m/>
    <m/>
    <s v=""/>
    <x v="2"/>
    <x v="0"/>
    <x v="0"/>
  </r>
  <r>
    <d v="2016-01-22T00:00:00"/>
    <x v="24"/>
    <x v="1"/>
    <m/>
    <m/>
    <s v=""/>
    <x v="2"/>
    <x v="0"/>
    <x v="0"/>
  </r>
  <r>
    <d v="2016-01-22T00:00:00"/>
    <x v="25"/>
    <x v="1"/>
    <m/>
    <m/>
    <s v=""/>
    <x v="2"/>
    <x v="0"/>
    <x v="0"/>
  </r>
  <r>
    <d v="2016-01-22T00:00:00"/>
    <x v="25"/>
    <x v="1"/>
    <m/>
    <m/>
    <s v=""/>
    <x v="2"/>
    <x v="0"/>
    <x v="0"/>
  </r>
  <r>
    <d v="2016-01-22T00:00:00"/>
    <x v="26"/>
    <x v="1"/>
    <m/>
    <m/>
    <s v=""/>
    <x v="2"/>
    <x v="0"/>
    <x v="0"/>
  </r>
  <r>
    <d v="2016-01-22T00:00:00"/>
    <x v="26"/>
    <x v="1"/>
    <m/>
    <m/>
    <s v=""/>
    <x v="2"/>
    <x v="0"/>
    <x v="0"/>
  </r>
  <r>
    <d v="2016-01-22T00:00:00"/>
    <x v="27"/>
    <x v="1"/>
    <m/>
    <m/>
    <s v=""/>
    <x v="2"/>
    <x v="0"/>
    <x v="0"/>
  </r>
  <r>
    <d v="2016-01-22T00:00:00"/>
    <x v="27"/>
    <x v="1"/>
    <m/>
    <m/>
    <s v=""/>
    <x v="2"/>
    <x v="0"/>
    <x v="0"/>
  </r>
  <r>
    <d v="2016-01-22T00:00:00"/>
    <x v="28"/>
    <x v="1"/>
    <m/>
    <m/>
    <s v=""/>
    <x v="2"/>
    <x v="0"/>
    <x v="0"/>
  </r>
  <r>
    <d v="2016-01-22T00:00:00"/>
    <x v="28"/>
    <x v="1"/>
    <m/>
    <m/>
    <s v=""/>
    <x v="2"/>
    <x v="0"/>
    <x v="0"/>
  </r>
  <r>
    <d v="2016-01-22T00:00:00"/>
    <x v="29"/>
    <x v="1"/>
    <m/>
    <m/>
    <s v=""/>
    <x v="2"/>
    <x v="0"/>
    <x v="0"/>
  </r>
  <r>
    <d v="2016-01-22T00:00:00"/>
    <x v="29"/>
    <x v="1"/>
    <m/>
    <m/>
    <s v=""/>
    <x v="2"/>
    <x v="0"/>
    <x v="0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s v=""/>
    <x v="3"/>
    <x v="1"/>
    <x v="1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  <r>
    <m/>
    <x v="30"/>
    <x v="1"/>
    <m/>
    <m/>
    <m/>
    <x v="4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6">
  <r>
    <x v="0"/>
    <x v="0"/>
    <x v="0"/>
    <m/>
    <x v="0"/>
    <x v="0"/>
    <n v="62366"/>
    <n v="205"/>
    <n v="35"/>
    <m/>
    <m/>
    <m/>
    <m/>
    <m/>
    <m/>
    <n v="2188"/>
    <n v="2428"/>
  </r>
  <r>
    <x v="0"/>
    <x v="0"/>
    <x v="0"/>
    <m/>
    <x v="0"/>
    <x v="1"/>
    <n v="10388"/>
    <m/>
    <m/>
    <m/>
    <m/>
    <m/>
    <m/>
    <m/>
    <m/>
    <n v="241"/>
    <n v="241"/>
  </r>
  <r>
    <x v="0"/>
    <x v="0"/>
    <x v="0"/>
    <m/>
    <x v="0"/>
    <x v="2"/>
    <n v="33200"/>
    <n v="70"/>
    <m/>
    <m/>
    <m/>
    <m/>
    <n v="56"/>
    <m/>
    <m/>
    <m/>
    <n v="126"/>
  </r>
  <r>
    <x v="0"/>
    <x v="0"/>
    <x v="0"/>
    <m/>
    <x v="0"/>
    <x v="3"/>
    <n v="24684"/>
    <m/>
    <n v="30"/>
    <m/>
    <m/>
    <m/>
    <m/>
    <m/>
    <m/>
    <n v="448"/>
    <n v="478"/>
  </r>
  <r>
    <x v="0"/>
    <x v="0"/>
    <x v="0"/>
    <m/>
    <x v="0"/>
    <x v="4"/>
    <n v="12000"/>
    <n v="110"/>
    <m/>
    <m/>
    <m/>
    <m/>
    <n v="12"/>
    <m/>
    <m/>
    <n v="735"/>
    <n v="857"/>
  </r>
  <r>
    <x v="0"/>
    <x v="0"/>
    <x v="0"/>
    <m/>
    <x v="0"/>
    <x v="5"/>
    <m/>
    <m/>
    <m/>
    <m/>
    <m/>
    <m/>
    <m/>
    <m/>
    <m/>
    <n v="6"/>
    <n v="6"/>
  </r>
  <r>
    <x v="0"/>
    <x v="0"/>
    <x v="0"/>
    <m/>
    <x v="0"/>
    <x v="6"/>
    <n v="21360"/>
    <m/>
    <m/>
    <m/>
    <m/>
    <m/>
    <m/>
    <m/>
    <m/>
    <n v="186"/>
    <n v="186"/>
  </r>
  <r>
    <x v="0"/>
    <x v="0"/>
    <x v="0"/>
    <m/>
    <x v="0"/>
    <x v="7"/>
    <n v="13400"/>
    <n v="154"/>
    <m/>
    <m/>
    <m/>
    <m/>
    <n v="5"/>
    <m/>
    <m/>
    <n v="258"/>
    <n v="417"/>
  </r>
  <r>
    <x v="0"/>
    <x v="0"/>
    <x v="0"/>
    <m/>
    <x v="0"/>
    <x v="8"/>
    <n v="14280"/>
    <m/>
    <m/>
    <m/>
    <m/>
    <m/>
    <m/>
    <m/>
    <m/>
    <n v="210"/>
    <n v="210"/>
  </r>
  <r>
    <x v="0"/>
    <x v="0"/>
    <x v="0"/>
    <m/>
    <x v="0"/>
    <x v="9"/>
    <m/>
    <m/>
    <m/>
    <m/>
    <m/>
    <m/>
    <m/>
    <m/>
    <m/>
    <n v="274"/>
    <n v="274"/>
  </r>
  <r>
    <x v="0"/>
    <x v="0"/>
    <x v="0"/>
    <m/>
    <x v="0"/>
    <x v="10"/>
    <n v="24600"/>
    <n v="181"/>
    <m/>
    <m/>
    <m/>
    <m/>
    <m/>
    <m/>
    <m/>
    <n v="575"/>
    <n v="756"/>
  </r>
  <r>
    <x v="0"/>
    <x v="0"/>
    <x v="0"/>
    <m/>
    <x v="0"/>
    <x v="11"/>
    <n v="21700"/>
    <m/>
    <m/>
    <m/>
    <m/>
    <m/>
    <m/>
    <m/>
    <m/>
    <n v="108"/>
    <n v="108"/>
  </r>
  <r>
    <x v="0"/>
    <x v="0"/>
    <x v="0"/>
    <m/>
    <x v="0"/>
    <x v="12"/>
    <n v="12852"/>
    <n v="20"/>
    <n v="5"/>
    <m/>
    <m/>
    <m/>
    <m/>
    <m/>
    <m/>
    <n v="405"/>
    <n v="430"/>
  </r>
  <r>
    <x v="0"/>
    <x v="0"/>
    <x v="0"/>
    <m/>
    <x v="0"/>
    <x v="13"/>
    <n v="12240"/>
    <m/>
    <m/>
    <m/>
    <m/>
    <m/>
    <m/>
    <m/>
    <m/>
    <n v="274"/>
    <n v="274"/>
  </r>
  <r>
    <x v="0"/>
    <x v="0"/>
    <x v="0"/>
    <m/>
    <x v="0"/>
    <x v="14"/>
    <m/>
    <n v="25"/>
    <m/>
    <m/>
    <n v="45"/>
    <m/>
    <m/>
    <m/>
    <m/>
    <n v="565"/>
    <n v="635"/>
  </r>
  <r>
    <x v="1"/>
    <x v="1"/>
    <x v="1"/>
    <m/>
    <x v="1"/>
    <x v="15"/>
    <m/>
    <m/>
    <m/>
    <m/>
    <m/>
    <m/>
    <m/>
    <m/>
    <m/>
    <m/>
    <n v="0"/>
  </r>
  <r>
    <x v="0"/>
    <x v="0"/>
    <x v="0"/>
    <m/>
    <x v="2"/>
    <x v="0"/>
    <n v="71406"/>
    <n v="579"/>
    <n v="79"/>
    <m/>
    <m/>
    <m/>
    <m/>
    <m/>
    <m/>
    <n v="2079"/>
    <n v="2737"/>
  </r>
  <r>
    <x v="0"/>
    <x v="0"/>
    <x v="0"/>
    <m/>
    <x v="2"/>
    <x v="1"/>
    <n v="18016"/>
    <m/>
    <m/>
    <m/>
    <m/>
    <m/>
    <m/>
    <m/>
    <m/>
    <n v="168"/>
    <n v="168"/>
  </r>
  <r>
    <x v="0"/>
    <x v="0"/>
    <x v="0"/>
    <m/>
    <x v="2"/>
    <x v="2"/>
    <n v="27700"/>
    <n v="55"/>
    <m/>
    <m/>
    <m/>
    <m/>
    <n v="7"/>
    <m/>
    <m/>
    <m/>
    <n v="62"/>
  </r>
  <r>
    <x v="0"/>
    <x v="0"/>
    <x v="0"/>
    <m/>
    <x v="2"/>
    <x v="3"/>
    <n v="23052"/>
    <m/>
    <n v="40"/>
    <m/>
    <m/>
    <m/>
    <m/>
    <m/>
    <m/>
    <n v="115"/>
    <n v="155"/>
  </r>
  <r>
    <x v="0"/>
    <x v="0"/>
    <x v="0"/>
    <m/>
    <x v="2"/>
    <x v="4"/>
    <n v="11300"/>
    <n v="66"/>
    <m/>
    <m/>
    <m/>
    <m/>
    <n v="29"/>
    <m/>
    <m/>
    <n v="207"/>
    <n v="302"/>
  </r>
  <r>
    <x v="0"/>
    <x v="0"/>
    <x v="0"/>
    <m/>
    <x v="2"/>
    <x v="5"/>
    <n v="4200"/>
    <m/>
    <m/>
    <m/>
    <m/>
    <m/>
    <m/>
    <m/>
    <m/>
    <n v="47"/>
    <n v="47"/>
  </r>
  <r>
    <x v="0"/>
    <x v="0"/>
    <x v="0"/>
    <m/>
    <x v="2"/>
    <x v="6"/>
    <n v="12320"/>
    <n v="80"/>
    <m/>
    <m/>
    <m/>
    <m/>
    <m/>
    <m/>
    <m/>
    <n v="53"/>
    <n v="133"/>
  </r>
  <r>
    <x v="0"/>
    <x v="0"/>
    <x v="0"/>
    <m/>
    <x v="2"/>
    <x v="7"/>
    <n v="11600"/>
    <n v="302"/>
    <m/>
    <m/>
    <m/>
    <m/>
    <n v="20"/>
    <m/>
    <m/>
    <n v="56"/>
    <n v="378"/>
  </r>
  <r>
    <x v="0"/>
    <x v="0"/>
    <x v="0"/>
    <m/>
    <x v="2"/>
    <x v="8"/>
    <n v="22440"/>
    <m/>
    <m/>
    <m/>
    <m/>
    <m/>
    <m/>
    <m/>
    <m/>
    <n v="178"/>
    <n v="178"/>
  </r>
  <r>
    <x v="0"/>
    <x v="0"/>
    <x v="0"/>
    <m/>
    <x v="2"/>
    <x v="9"/>
    <m/>
    <m/>
    <m/>
    <m/>
    <m/>
    <m/>
    <m/>
    <m/>
    <m/>
    <n v="237"/>
    <n v="237"/>
  </r>
  <r>
    <x v="0"/>
    <x v="0"/>
    <x v="0"/>
    <m/>
    <x v="2"/>
    <x v="10"/>
    <n v="29000"/>
    <n v="290"/>
    <m/>
    <m/>
    <m/>
    <m/>
    <m/>
    <m/>
    <m/>
    <n v="367"/>
    <n v="657"/>
  </r>
  <r>
    <x v="0"/>
    <x v="0"/>
    <x v="0"/>
    <m/>
    <x v="2"/>
    <x v="11"/>
    <n v="26600"/>
    <m/>
    <m/>
    <m/>
    <m/>
    <m/>
    <m/>
    <m/>
    <m/>
    <n v="74"/>
    <n v="74"/>
  </r>
  <r>
    <x v="0"/>
    <x v="0"/>
    <x v="0"/>
    <m/>
    <x v="2"/>
    <x v="12"/>
    <n v="13804"/>
    <n v="10"/>
    <n v="10"/>
    <m/>
    <m/>
    <m/>
    <m/>
    <m/>
    <m/>
    <n v="253"/>
    <n v="273"/>
  </r>
  <r>
    <x v="0"/>
    <x v="0"/>
    <x v="0"/>
    <m/>
    <x v="2"/>
    <x v="13"/>
    <n v="17544"/>
    <m/>
    <m/>
    <m/>
    <m/>
    <m/>
    <m/>
    <m/>
    <m/>
    <n v="208"/>
    <n v="208"/>
  </r>
  <r>
    <x v="0"/>
    <x v="0"/>
    <x v="0"/>
    <m/>
    <x v="2"/>
    <x v="14"/>
    <m/>
    <n v="185"/>
    <n v="35"/>
    <m/>
    <n v="35"/>
    <m/>
    <m/>
    <m/>
    <m/>
    <n v="331"/>
    <n v="586"/>
  </r>
  <r>
    <x v="0"/>
    <x v="0"/>
    <x v="0"/>
    <m/>
    <x v="2"/>
    <x v="16"/>
    <m/>
    <m/>
    <m/>
    <m/>
    <m/>
    <m/>
    <m/>
    <m/>
    <m/>
    <n v="229"/>
    <n v="229"/>
  </r>
  <r>
    <x v="1"/>
    <x v="1"/>
    <x v="1"/>
    <m/>
    <x v="1"/>
    <x v="15"/>
    <m/>
    <m/>
    <m/>
    <m/>
    <m/>
    <m/>
    <m/>
    <m/>
    <m/>
    <m/>
    <n v="0"/>
  </r>
  <r>
    <x v="0"/>
    <x v="0"/>
    <x v="0"/>
    <m/>
    <x v="3"/>
    <x v="0"/>
    <n v="76126"/>
    <n v="323"/>
    <n v="29"/>
    <m/>
    <m/>
    <m/>
    <m/>
    <m/>
    <m/>
    <n v="1969"/>
    <n v="2321"/>
  </r>
  <r>
    <x v="0"/>
    <x v="0"/>
    <x v="0"/>
    <m/>
    <x v="3"/>
    <x v="1"/>
    <n v="22994"/>
    <m/>
    <m/>
    <m/>
    <m/>
    <m/>
    <m/>
    <m/>
    <m/>
    <n v="251"/>
    <n v="251"/>
  </r>
  <r>
    <x v="0"/>
    <x v="0"/>
    <x v="0"/>
    <m/>
    <x v="3"/>
    <x v="3"/>
    <n v="25840"/>
    <n v="20"/>
    <n v="40"/>
    <m/>
    <m/>
    <m/>
    <m/>
    <m/>
    <m/>
    <n v="320"/>
    <n v="380"/>
  </r>
  <r>
    <x v="0"/>
    <x v="0"/>
    <x v="0"/>
    <m/>
    <x v="3"/>
    <x v="4"/>
    <n v="12000"/>
    <n v="18"/>
    <m/>
    <n v="12"/>
    <m/>
    <m/>
    <n v="16"/>
    <m/>
    <m/>
    <n v="387"/>
    <n v="433"/>
  </r>
  <r>
    <x v="0"/>
    <x v="0"/>
    <x v="0"/>
    <m/>
    <x v="3"/>
    <x v="5"/>
    <n v="6300"/>
    <m/>
    <m/>
    <m/>
    <m/>
    <m/>
    <m/>
    <m/>
    <m/>
    <n v="80"/>
    <n v="80"/>
  </r>
  <r>
    <x v="0"/>
    <x v="0"/>
    <x v="0"/>
    <m/>
    <x v="3"/>
    <x v="6"/>
    <n v="10688"/>
    <m/>
    <m/>
    <m/>
    <m/>
    <m/>
    <m/>
    <m/>
    <m/>
    <n v="138"/>
    <n v="138"/>
  </r>
  <r>
    <x v="0"/>
    <x v="0"/>
    <x v="0"/>
    <m/>
    <x v="3"/>
    <x v="7"/>
    <n v="8400"/>
    <n v="75"/>
    <m/>
    <m/>
    <m/>
    <m/>
    <m/>
    <m/>
    <m/>
    <m/>
    <n v="75"/>
  </r>
  <r>
    <x v="0"/>
    <x v="0"/>
    <x v="0"/>
    <m/>
    <x v="3"/>
    <x v="8"/>
    <n v="19584"/>
    <m/>
    <m/>
    <m/>
    <m/>
    <m/>
    <m/>
    <m/>
    <m/>
    <n v="153"/>
    <n v="153"/>
  </r>
  <r>
    <x v="0"/>
    <x v="0"/>
    <x v="0"/>
    <m/>
    <x v="3"/>
    <x v="9"/>
    <m/>
    <m/>
    <m/>
    <m/>
    <m/>
    <m/>
    <m/>
    <m/>
    <m/>
    <n v="194"/>
    <n v="194"/>
  </r>
  <r>
    <x v="0"/>
    <x v="0"/>
    <x v="0"/>
    <m/>
    <x v="3"/>
    <x v="10"/>
    <n v="15000"/>
    <n v="152"/>
    <m/>
    <m/>
    <m/>
    <m/>
    <m/>
    <m/>
    <m/>
    <n v="2041"/>
    <n v="2193"/>
  </r>
  <r>
    <x v="0"/>
    <x v="0"/>
    <x v="0"/>
    <m/>
    <x v="3"/>
    <x v="17"/>
    <m/>
    <m/>
    <m/>
    <m/>
    <m/>
    <m/>
    <m/>
    <m/>
    <m/>
    <n v="630"/>
    <n v="630"/>
  </r>
  <r>
    <x v="0"/>
    <x v="0"/>
    <x v="0"/>
    <m/>
    <x v="3"/>
    <x v="12"/>
    <n v="10948"/>
    <n v="30"/>
    <n v="10"/>
    <m/>
    <m/>
    <m/>
    <m/>
    <m/>
    <m/>
    <n v="242"/>
    <n v="282"/>
  </r>
  <r>
    <x v="0"/>
    <x v="0"/>
    <x v="0"/>
    <m/>
    <x v="3"/>
    <x v="13"/>
    <n v="14280"/>
    <m/>
    <m/>
    <m/>
    <m/>
    <m/>
    <m/>
    <m/>
    <m/>
    <n v="177"/>
    <n v="177"/>
  </r>
  <r>
    <x v="0"/>
    <x v="0"/>
    <x v="0"/>
    <m/>
    <x v="3"/>
    <x v="14"/>
    <n v="6600"/>
    <n v="115"/>
    <m/>
    <m/>
    <n v="35"/>
    <m/>
    <m/>
    <m/>
    <m/>
    <m/>
    <n v="150"/>
  </r>
  <r>
    <x v="0"/>
    <x v="0"/>
    <x v="0"/>
    <m/>
    <x v="3"/>
    <x v="16"/>
    <m/>
    <m/>
    <m/>
    <m/>
    <m/>
    <m/>
    <n v="215"/>
    <m/>
    <m/>
    <m/>
    <n v="215"/>
  </r>
  <r>
    <x v="0"/>
    <x v="0"/>
    <x v="0"/>
    <m/>
    <x v="3"/>
    <x v="18"/>
    <m/>
    <m/>
    <m/>
    <m/>
    <m/>
    <m/>
    <m/>
    <m/>
    <m/>
    <n v="332"/>
    <n v="332"/>
  </r>
  <r>
    <x v="1"/>
    <x v="1"/>
    <x v="1"/>
    <m/>
    <x v="1"/>
    <x v="15"/>
    <m/>
    <m/>
    <m/>
    <m/>
    <m/>
    <m/>
    <m/>
    <m/>
    <m/>
    <m/>
    <n v="0"/>
  </r>
  <r>
    <x v="0"/>
    <x v="0"/>
    <x v="0"/>
    <m/>
    <x v="4"/>
    <x v="0"/>
    <n v="76184"/>
    <n v="372"/>
    <m/>
    <m/>
    <m/>
    <m/>
    <m/>
    <m/>
    <m/>
    <n v="1900"/>
    <n v="2272"/>
  </r>
  <r>
    <x v="0"/>
    <x v="0"/>
    <x v="0"/>
    <m/>
    <x v="4"/>
    <x v="1"/>
    <n v="23226"/>
    <m/>
    <m/>
    <m/>
    <m/>
    <m/>
    <m/>
    <m/>
    <m/>
    <n v="329"/>
    <n v="329"/>
  </r>
  <r>
    <x v="0"/>
    <x v="0"/>
    <x v="0"/>
    <m/>
    <x v="4"/>
    <x v="3"/>
    <n v="33048"/>
    <m/>
    <m/>
    <m/>
    <m/>
    <m/>
    <m/>
    <m/>
    <m/>
    <n v="132"/>
    <n v="132"/>
  </r>
  <r>
    <x v="0"/>
    <x v="0"/>
    <x v="0"/>
    <m/>
    <x v="4"/>
    <x v="4"/>
    <n v="12000"/>
    <m/>
    <n v="9"/>
    <m/>
    <m/>
    <m/>
    <n v="38"/>
    <m/>
    <m/>
    <n v="188"/>
    <n v="235"/>
  </r>
  <r>
    <x v="0"/>
    <x v="0"/>
    <x v="0"/>
    <m/>
    <x v="4"/>
    <x v="5"/>
    <n v="8820"/>
    <m/>
    <m/>
    <m/>
    <m/>
    <m/>
    <m/>
    <m/>
    <m/>
    <n v="58"/>
    <n v="58"/>
  </r>
  <r>
    <x v="0"/>
    <x v="0"/>
    <x v="0"/>
    <m/>
    <x v="4"/>
    <x v="6"/>
    <n v="11096"/>
    <m/>
    <m/>
    <m/>
    <m/>
    <m/>
    <m/>
    <m/>
    <m/>
    <n v="177"/>
    <n v="177"/>
  </r>
  <r>
    <x v="0"/>
    <x v="0"/>
    <x v="0"/>
    <m/>
    <x v="4"/>
    <x v="7"/>
    <n v="6600"/>
    <n v="45"/>
    <m/>
    <m/>
    <m/>
    <m/>
    <n v="9"/>
    <m/>
    <m/>
    <m/>
    <n v="54"/>
  </r>
  <r>
    <x v="0"/>
    <x v="0"/>
    <x v="0"/>
    <m/>
    <x v="4"/>
    <x v="8"/>
    <n v="11016"/>
    <m/>
    <m/>
    <m/>
    <m/>
    <m/>
    <m/>
    <m/>
    <m/>
    <n v="361"/>
    <n v="361"/>
  </r>
  <r>
    <x v="0"/>
    <x v="0"/>
    <x v="0"/>
    <m/>
    <x v="4"/>
    <x v="9"/>
    <m/>
    <m/>
    <m/>
    <m/>
    <m/>
    <m/>
    <m/>
    <m/>
    <m/>
    <n v="466"/>
    <n v="466"/>
  </r>
  <r>
    <x v="0"/>
    <x v="0"/>
    <x v="0"/>
    <m/>
    <x v="4"/>
    <x v="10"/>
    <n v="19200"/>
    <n v="50"/>
    <m/>
    <m/>
    <m/>
    <m/>
    <m/>
    <m/>
    <m/>
    <n v="341"/>
    <n v="391"/>
  </r>
  <r>
    <x v="0"/>
    <x v="0"/>
    <x v="0"/>
    <m/>
    <x v="4"/>
    <x v="17"/>
    <m/>
    <m/>
    <m/>
    <m/>
    <m/>
    <m/>
    <m/>
    <m/>
    <m/>
    <n v="221"/>
    <n v="221"/>
  </r>
  <r>
    <x v="0"/>
    <x v="0"/>
    <x v="0"/>
    <m/>
    <x v="4"/>
    <x v="14"/>
    <n v="6600"/>
    <n v="58"/>
    <m/>
    <m/>
    <n v="25"/>
    <m/>
    <m/>
    <m/>
    <m/>
    <m/>
    <n v="83"/>
  </r>
  <r>
    <x v="0"/>
    <x v="0"/>
    <x v="0"/>
    <m/>
    <x v="4"/>
    <x v="16"/>
    <m/>
    <m/>
    <m/>
    <m/>
    <m/>
    <m/>
    <m/>
    <m/>
    <m/>
    <n v="97"/>
    <n v="97"/>
  </r>
  <r>
    <x v="0"/>
    <x v="0"/>
    <x v="0"/>
    <m/>
    <x v="4"/>
    <x v="18"/>
    <m/>
    <n v="291"/>
    <n v="170"/>
    <m/>
    <m/>
    <n v="429"/>
    <m/>
    <m/>
    <m/>
    <n v="186"/>
    <n v="1076"/>
  </r>
  <r>
    <x v="0"/>
    <x v="0"/>
    <x v="0"/>
    <m/>
    <x v="4"/>
    <x v="19"/>
    <m/>
    <m/>
    <m/>
    <m/>
    <m/>
    <m/>
    <m/>
    <m/>
    <m/>
    <n v="446"/>
    <n v="446"/>
  </r>
  <r>
    <x v="1"/>
    <x v="1"/>
    <x v="1"/>
    <m/>
    <x v="1"/>
    <x v="15"/>
    <m/>
    <m/>
    <m/>
    <m/>
    <m/>
    <m/>
    <m/>
    <m/>
    <m/>
    <m/>
    <n v="0"/>
  </r>
  <r>
    <x v="0"/>
    <x v="0"/>
    <x v="0"/>
    <m/>
    <x v="5"/>
    <x v="0"/>
    <n v="68556"/>
    <n v="184"/>
    <n v="33"/>
    <m/>
    <m/>
    <m/>
    <m/>
    <m/>
    <m/>
    <n v="1287"/>
    <n v="1504"/>
  </r>
  <r>
    <x v="0"/>
    <x v="0"/>
    <x v="0"/>
    <m/>
    <x v="5"/>
    <x v="1"/>
    <n v="24174"/>
    <m/>
    <m/>
    <m/>
    <m/>
    <m/>
    <m/>
    <m/>
    <m/>
    <n v="156"/>
    <n v="156"/>
  </r>
  <r>
    <x v="0"/>
    <x v="0"/>
    <x v="0"/>
    <m/>
    <x v="5"/>
    <x v="3"/>
    <n v="26792"/>
    <m/>
    <n v="20"/>
    <m/>
    <m/>
    <m/>
    <m/>
    <m/>
    <m/>
    <n v="413"/>
    <n v="433"/>
  </r>
  <r>
    <x v="0"/>
    <x v="0"/>
    <x v="0"/>
    <m/>
    <x v="5"/>
    <x v="4"/>
    <n v="12000"/>
    <n v="37"/>
    <m/>
    <m/>
    <m/>
    <m/>
    <n v="100"/>
    <m/>
    <m/>
    <m/>
    <n v="137"/>
  </r>
  <r>
    <x v="0"/>
    <x v="0"/>
    <x v="0"/>
    <m/>
    <x v="5"/>
    <x v="6"/>
    <n v="16864"/>
    <m/>
    <m/>
    <m/>
    <m/>
    <m/>
    <m/>
    <m/>
    <m/>
    <n v="120"/>
    <n v="120"/>
  </r>
  <r>
    <x v="0"/>
    <x v="0"/>
    <x v="0"/>
    <m/>
    <x v="5"/>
    <x v="7"/>
    <n v="6600"/>
    <n v="5"/>
    <m/>
    <m/>
    <m/>
    <m/>
    <m/>
    <m/>
    <m/>
    <m/>
    <n v="5"/>
  </r>
  <r>
    <x v="0"/>
    <x v="0"/>
    <x v="0"/>
    <m/>
    <x v="5"/>
    <x v="8"/>
    <n v="15912"/>
    <m/>
    <m/>
    <m/>
    <m/>
    <m/>
    <m/>
    <m/>
    <m/>
    <n v="145"/>
    <n v="145"/>
  </r>
  <r>
    <x v="0"/>
    <x v="0"/>
    <x v="0"/>
    <m/>
    <x v="5"/>
    <x v="20"/>
    <m/>
    <m/>
    <m/>
    <m/>
    <m/>
    <m/>
    <m/>
    <m/>
    <m/>
    <n v="141"/>
    <n v="141"/>
  </r>
  <r>
    <x v="0"/>
    <x v="0"/>
    <x v="0"/>
    <m/>
    <x v="5"/>
    <x v="10"/>
    <n v="37800"/>
    <n v="77"/>
    <m/>
    <m/>
    <m/>
    <m/>
    <m/>
    <m/>
    <m/>
    <n v="148"/>
    <n v="225"/>
  </r>
  <r>
    <x v="0"/>
    <x v="0"/>
    <x v="0"/>
    <m/>
    <x v="5"/>
    <x v="17"/>
    <m/>
    <m/>
    <m/>
    <m/>
    <m/>
    <m/>
    <m/>
    <m/>
    <m/>
    <n v="120"/>
    <n v="120"/>
  </r>
  <r>
    <x v="0"/>
    <x v="0"/>
    <x v="0"/>
    <m/>
    <x v="5"/>
    <x v="14"/>
    <n v="3230"/>
    <n v="30"/>
    <m/>
    <m/>
    <m/>
    <m/>
    <m/>
    <m/>
    <m/>
    <m/>
    <n v="30"/>
  </r>
  <r>
    <x v="0"/>
    <x v="0"/>
    <x v="0"/>
    <m/>
    <x v="5"/>
    <x v="16"/>
    <m/>
    <m/>
    <m/>
    <m/>
    <m/>
    <m/>
    <m/>
    <m/>
    <m/>
    <n v="86"/>
    <n v="86"/>
  </r>
  <r>
    <x v="0"/>
    <x v="0"/>
    <x v="0"/>
    <m/>
    <x v="5"/>
    <x v="18"/>
    <m/>
    <n v="58"/>
    <n v="10"/>
    <m/>
    <m/>
    <n v="28"/>
    <n v="40"/>
    <m/>
    <m/>
    <n v="98"/>
    <n v="234"/>
  </r>
  <r>
    <x v="0"/>
    <x v="0"/>
    <x v="0"/>
    <m/>
    <x v="5"/>
    <x v="19"/>
    <n v="2016"/>
    <m/>
    <m/>
    <m/>
    <m/>
    <m/>
    <m/>
    <m/>
    <m/>
    <n v="153"/>
    <n v="153"/>
  </r>
  <r>
    <x v="0"/>
    <x v="0"/>
    <x v="0"/>
    <m/>
    <x v="5"/>
    <x v="12"/>
    <n v="11424"/>
    <n v="5"/>
    <n v="10"/>
    <m/>
    <m/>
    <m/>
    <m/>
    <m/>
    <m/>
    <n v="101"/>
    <n v="116"/>
  </r>
  <r>
    <x v="1"/>
    <x v="1"/>
    <x v="1"/>
    <m/>
    <x v="1"/>
    <x v="15"/>
    <m/>
    <m/>
    <m/>
    <m/>
    <m/>
    <m/>
    <m/>
    <m/>
    <m/>
    <m/>
    <n v="0"/>
  </r>
  <r>
    <x v="0"/>
    <x v="0"/>
    <x v="0"/>
    <m/>
    <x v="6"/>
    <x v="0"/>
    <n v="27282"/>
    <m/>
    <m/>
    <m/>
    <m/>
    <m/>
    <m/>
    <m/>
    <m/>
    <n v="443"/>
    <n v="443"/>
  </r>
  <r>
    <x v="0"/>
    <x v="0"/>
    <x v="0"/>
    <m/>
    <x v="6"/>
    <x v="3"/>
    <n v="13804"/>
    <m/>
    <n v="20"/>
    <m/>
    <m/>
    <m/>
    <m/>
    <m/>
    <m/>
    <n v="45"/>
    <n v="65"/>
  </r>
  <r>
    <x v="0"/>
    <x v="0"/>
    <x v="0"/>
    <m/>
    <x v="6"/>
    <x v="4"/>
    <n v="9000"/>
    <n v="12"/>
    <m/>
    <m/>
    <m/>
    <m/>
    <n v="80"/>
    <m/>
    <m/>
    <m/>
    <n v="92"/>
  </r>
  <r>
    <x v="0"/>
    <x v="0"/>
    <x v="0"/>
    <m/>
    <x v="6"/>
    <x v="6"/>
    <m/>
    <m/>
    <m/>
    <m/>
    <m/>
    <m/>
    <m/>
    <m/>
    <m/>
    <n v="102"/>
    <n v="102"/>
  </r>
  <r>
    <x v="0"/>
    <x v="0"/>
    <x v="0"/>
    <m/>
    <x v="6"/>
    <x v="7"/>
    <n v="9600"/>
    <n v="35"/>
    <m/>
    <m/>
    <m/>
    <m/>
    <m/>
    <m/>
    <m/>
    <m/>
    <n v="35"/>
  </r>
  <r>
    <x v="0"/>
    <x v="0"/>
    <x v="0"/>
    <m/>
    <x v="6"/>
    <x v="20"/>
    <m/>
    <m/>
    <m/>
    <m/>
    <m/>
    <m/>
    <m/>
    <m/>
    <m/>
    <n v="201"/>
    <n v="201"/>
  </r>
  <r>
    <x v="0"/>
    <x v="0"/>
    <x v="0"/>
    <m/>
    <x v="6"/>
    <x v="10"/>
    <n v="1200"/>
    <m/>
    <m/>
    <m/>
    <m/>
    <m/>
    <m/>
    <m/>
    <m/>
    <n v="45"/>
    <n v="45"/>
  </r>
  <r>
    <x v="0"/>
    <x v="0"/>
    <x v="0"/>
    <m/>
    <x v="6"/>
    <x v="16"/>
    <m/>
    <m/>
    <n v="90"/>
    <m/>
    <m/>
    <n v="40"/>
    <n v="130"/>
    <m/>
    <m/>
    <n v="159"/>
    <n v="419"/>
  </r>
  <r>
    <x v="0"/>
    <x v="0"/>
    <x v="0"/>
    <m/>
    <x v="6"/>
    <x v="18"/>
    <m/>
    <n v="28"/>
    <m/>
    <m/>
    <m/>
    <m/>
    <n v="56"/>
    <m/>
    <m/>
    <n v="17"/>
    <n v="101"/>
  </r>
  <r>
    <x v="0"/>
    <x v="0"/>
    <x v="0"/>
    <m/>
    <x v="6"/>
    <x v="19"/>
    <m/>
    <m/>
    <m/>
    <m/>
    <m/>
    <m/>
    <m/>
    <m/>
    <m/>
    <n v="32"/>
    <n v="32"/>
  </r>
  <r>
    <x v="0"/>
    <x v="0"/>
    <x v="0"/>
    <m/>
    <x v="6"/>
    <x v="12"/>
    <n v="4488"/>
    <m/>
    <m/>
    <m/>
    <m/>
    <m/>
    <m/>
    <m/>
    <m/>
    <n v="4"/>
    <n v="4"/>
  </r>
  <r>
    <x v="0"/>
    <x v="0"/>
    <x v="0"/>
    <m/>
    <x v="6"/>
    <x v="5"/>
    <n v="6664"/>
    <m/>
    <m/>
    <m/>
    <m/>
    <m/>
    <m/>
    <m/>
    <m/>
    <n v="12"/>
    <n v="12"/>
  </r>
  <r>
    <x v="1"/>
    <x v="1"/>
    <x v="1"/>
    <m/>
    <x v="1"/>
    <x v="15"/>
    <m/>
    <m/>
    <m/>
    <m/>
    <m/>
    <m/>
    <m/>
    <m/>
    <m/>
    <m/>
    <n v="0"/>
  </r>
  <r>
    <x v="2"/>
    <x v="0"/>
    <x v="0"/>
    <m/>
    <x v="7"/>
    <x v="0"/>
    <n v="56782"/>
    <n v="90"/>
    <n v="19"/>
    <m/>
    <m/>
    <m/>
    <m/>
    <m/>
    <m/>
    <n v="1236"/>
    <n v="1345"/>
  </r>
  <r>
    <x v="2"/>
    <x v="0"/>
    <x v="0"/>
    <m/>
    <x v="7"/>
    <x v="3"/>
    <n v="33456"/>
    <n v="68"/>
    <n v="53"/>
    <m/>
    <m/>
    <m/>
    <m/>
    <m/>
    <m/>
    <n v="119"/>
    <n v="240"/>
  </r>
  <r>
    <x v="2"/>
    <x v="0"/>
    <x v="0"/>
    <m/>
    <x v="7"/>
    <x v="4"/>
    <n v="12600"/>
    <n v="74"/>
    <m/>
    <m/>
    <m/>
    <m/>
    <n v="114"/>
    <m/>
    <m/>
    <n v="227"/>
    <n v="415"/>
  </r>
  <r>
    <x v="2"/>
    <x v="0"/>
    <x v="0"/>
    <m/>
    <x v="7"/>
    <x v="6"/>
    <n v="10320"/>
    <m/>
    <m/>
    <m/>
    <m/>
    <m/>
    <m/>
    <m/>
    <m/>
    <n v="274"/>
    <n v="274"/>
  </r>
  <r>
    <x v="2"/>
    <x v="0"/>
    <x v="0"/>
    <m/>
    <x v="7"/>
    <x v="7"/>
    <n v="10200"/>
    <n v="165"/>
    <m/>
    <m/>
    <m/>
    <m/>
    <m/>
    <m/>
    <m/>
    <m/>
    <n v="165"/>
  </r>
  <r>
    <x v="2"/>
    <x v="0"/>
    <x v="0"/>
    <m/>
    <x v="7"/>
    <x v="20"/>
    <m/>
    <m/>
    <m/>
    <m/>
    <m/>
    <m/>
    <m/>
    <m/>
    <m/>
    <n v="268"/>
    <n v="268"/>
  </r>
  <r>
    <x v="2"/>
    <x v="0"/>
    <x v="0"/>
    <m/>
    <x v="7"/>
    <x v="10"/>
    <n v="15000"/>
    <n v="50"/>
    <n v="120"/>
    <m/>
    <m/>
    <m/>
    <m/>
    <m/>
    <m/>
    <n v="51"/>
    <n v="221"/>
  </r>
  <r>
    <x v="2"/>
    <x v="0"/>
    <x v="0"/>
    <m/>
    <x v="7"/>
    <x v="16"/>
    <m/>
    <n v="45"/>
    <m/>
    <m/>
    <m/>
    <n v="20"/>
    <m/>
    <m/>
    <m/>
    <n v="77"/>
    <n v="142"/>
  </r>
  <r>
    <x v="2"/>
    <x v="0"/>
    <x v="0"/>
    <m/>
    <x v="7"/>
    <x v="18"/>
    <m/>
    <n v="32"/>
    <m/>
    <m/>
    <m/>
    <n v="8"/>
    <n v="66"/>
    <m/>
    <m/>
    <n v="227"/>
    <n v="333"/>
  </r>
  <r>
    <x v="2"/>
    <x v="0"/>
    <x v="0"/>
    <m/>
    <x v="7"/>
    <x v="12"/>
    <n v="6664"/>
    <n v="12"/>
    <n v="9"/>
    <m/>
    <m/>
    <m/>
    <m/>
    <m/>
    <m/>
    <n v="229"/>
    <n v="250"/>
  </r>
  <r>
    <x v="2"/>
    <x v="0"/>
    <x v="0"/>
    <m/>
    <x v="7"/>
    <x v="17"/>
    <m/>
    <m/>
    <m/>
    <m/>
    <m/>
    <m/>
    <m/>
    <m/>
    <m/>
    <n v="24"/>
    <n v="24"/>
  </r>
  <r>
    <x v="2"/>
    <x v="0"/>
    <x v="0"/>
    <m/>
    <x v="7"/>
    <x v="1"/>
    <n v="28030"/>
    <m/>
    <m/>
    <m/>
    <m/>
    <m/>
    <m/>
    <m/>
    <m/>
    <n v="54"/>
    <n v="54"/>
  </r>
  <r>
    <x v="2"/>
    <x v="0"/>
    <x v="0"/>
    <m/>
    <x v="7"/>
    <x v="21"/>
    <m/>
    <m/>
    <m/>
    <m/>
    <m/>
    <m/>
    <m/>
    <m/>
    <m/>
    <n v="230"/>
    <n v="230"/>
  </r>
  <r>
    <x v="2"/>
    <x v="0"/>
    <x v="0"/>
    <m/>
    <x v="7"/>
    <x v="8"/>
    <n v="16728"/>
    <m/>
    <m/>
    <m/>
    <m/>
    <m/>
    <m/>
    <m/>
    <m/>
    <n v="12"/>
    <n v="12"/>
  </r>
  <r>
    <x v="1"/>
    <x v="1"/>
    <x v="1"/>
    <m/>
    <x v="1"/>
    <x v="15"/>
    <m/>
    <m/>
    <m/>
    <m/>
    <m/>
    <m/>
    <m/>
    <m/>
    <m/>
    <m/>
    <n v="0"/>
  </r>
  <r>
    <x v="2"/>
    <x v="0"/>
    <x v="0"/>
    <m/>
    <x v="8"/>
    <x v="0"/>
    <n v="66712"/>
    <n v="151"/>
    <n v="35"/>
    <m/>
    <m/>
    <m/>
    <m/>
    <m/>
    <m/>
    <n v="1366"/>
    <n v="1552"/>
  </r>
  <r>
    <x v="2"/>
    <x v="0"/>
    <x v="0"/>
    <m/>
    <x v="8"/>
    <x v="3"/>
    <n v="43520"/>
    <n v="25"/>
    <n v="30"/>
    <m/>
    <m/>
    <m/>
    <m/>
    <m/>
    <m/>
    <n v="58"/>
    <n v="113"/>
  </r>
  <r>
    <x v="2"/>
    <x v="0"/>
    <x v="0"/>
    <m/>
    <x v="8"/>
    <x v="4"/>
    <n v="12000"/>
    <n v="49"/>
    <m/>
    <m/>
    <m/>
    <m/>
    <n v="81"/>
    <m/>
    <m/>
    <n v="207"/>
    <n v="337"/>
  </r>
  <r>
    <x v="2"/>
    <x v="0"/>
    <x v="0"/>
    <m/>
    <x v="8"/>
    <x v="20"/>
    <m/>
    <m/>
    <m/>
    <m/>
    <m/>
    <m/>
    <m/>
    <m/>
    <m/>
    <n v="132"/>
    <n v="132"/>
  </r>
  <r>
    <x v="2"/>
    <x v="0"/>
    <x v="0"/>
    <m/>
    <x v="8"/>
    <x v="10"/>
    <n v="3600"/>
    <m/>
    <n v="60"/>
    <m/>
    <m/>
    <m/>
    <m/>
    <m/>
    <m/>
    <n v="29"/>
    <n v="89"/>
  </r>
  <r>
    <x v="2"/>
    <x v="0"/>
    <x v="0"/>
    <m/>
    <x v="8"/>
    <x v="16"/>
    <m/>
    <n v="370"/>
    <n v="20"/>
    <m/>
    <m/>
    <m/>
    <m/>
    <m/>
    <m/>
    <n v="149"/>
    <n v="539"/>
  </r>
  <r>
    <x v="2"/>
    <x v="0"/>
    <x v="0"/>
    <m/>
    <x v="8"/>
    <x v="18"/>
    <m/>
    <n v="38"/>
    <m/>
    <m/>
    <m/>
    <m/>
    <n v="333"/>
    <m/>
    <m/>
    <n v="126"/>
    <n v="497"/>
  </r>
  <r>
    <x v="2"/>
    <x v="0"/>
    <x v="0"/>
    <m/>
    <x v="8"/>
    <x v="12"/>
    <n v="12140"/>
    <m/>
    <m/>
    <m/>
    <m/>
    <m/>
    <m/>
    <m/>
    <m/>
    <n v="213"/>
    <n v="213"/>
  </r>
  <r>
    <x v="2"/>
    <x v="0"/>
    <x v="0"/>
    <m/>
    <x v="8"/>
    <x v="17"/>
    <m/>
    <m/>
    <m/>
    <m/>
    <m/>
    <m/>
    <m/>
    <m/>
    <m/>
    <n v="428"/>
    <n v="428"/>
  </r>
  <r>
    <x v="2"/>
    <x v="0"/>
    <x v="0"/>
    <m/>
    <x v="8"/>
    <x v="1"/>
    <n v="23599"/>
    <m/>
    <m/>
    <m/>
    <m/>
    <m/>
    <m/>
    <m/>
    <m/>
    <n v="29"/>
    <n v="29"/>
  </r>
  <r>
    <x v="2"/>
    <x v="0"/>
    <x v="0"/>
    <m/>
    <x v="8"/>
    <x v="21"/>
    <n v="21312"/>
    <m/>
    <m/>
    <m/>
    <m/>
    <m/>
    <m/>
    <m/>
    <m/>
    <n v="29"/>
    <n v="29"/>
  </r>
  <r>
    <x v="2"/>
    <x v="0"/>
    <x v="0"/>
    <m/>
    <x v="8"/>
    <x v="8"/>
    <n v="6120"/>
    <m/>
    <m/>
    <m/>
    <m/>
    <m/>
    <m/>
    <m/>
    <m/>
    <n v="96"/>
    <n v="96"/>
  </r>
  <r>
    <x v="2"/>
    <x v="0"/>
    <x v="0"/>
    <m/>
    <x v="8"/>
    <x v="22"/>
    <m/>
    <m/>
    <m/>
    <m/>
    <m/>
    <m/>
    <m/>
    <m/>
    <m/>
    <n v="113"/>
    <n v="113"/>
  </r>
  <r>
    <x v="2"/>
    <x v="0"/>
    <x v="0"/>
    <m/>
    <x v="8"/>
    <x v="19"/>
    <n v="3456"/>
    <n v="40"/>
    <m/>
    <m/>
    <m/>
    <m/>
    <m/>
    <m/>
    <m/>
    <m/>
    <n v="40"/>
  </r>
  <r>
    <x v="1"/>
    <x v="1"/>
    <x v="1"/>
    <m/>
    <x v="1"/>
    <x v="15"/>
    <m/>
    <m/>
    <m/>
    <m/>
    <m/>
    <m/>
    <m/>
    <m/>
    <m/>
    <m/>
    <n v="0"/>
  </r>
  <r>
    <x v="2"/>
    <x v="0"/>
    <x v="0"/>
    <m/>
    <x v="9"/>
    <x v="0"/>
    <n v="65146"/>
    <n v="124"/>
    <n v="37"/>
    <m/>
    <m/>
    <m/>
    <m/>
    <m/>
    <m/>
    <n v="1124"/>
    <n v="1285"/>
  </r>
  <r>
    <x v="2"/>
    <x v="0"/>
    <x v="0"/>
    <m/>
    <x v="9"/>
    <x v="3"/>
    <n v="37400"/>
    <m/>
    <m/>
    <m/>
    <m/>
    <m/>
    <m/>
    <m/>
    <m/>
    <n v="147"/>
    <n v="147"/>
  </r>
  <r>
    <x v="2"/>
    <x v="0"/>
    <x v="0"/>
    <m/>
    <x v="9"/>
    <x v="4"/>
    <n v="12000"/>
    <m/>
    <m/>
    <m/>
    <m/>
    <m/>
    <n v="510"/>
    <m/>
    <m/>
    <n v="190"/>
    <n v="700"/>
  </r>
  <r>
    <x v="2"/>
    <x v="0"/>
    <x v="0"/>
    <m/>
    <x v="9"/>
    <x v="20"/>
    <m/>
    <m/>
    <m/>
    <m/>
    <m/>
    <m/>
    <m/>
    <m/>
    <m/>
    <n v="73"/>
    <n v="73"/>
  </r>
  <r>
    <x v="2"/>
    <x v="0"/>
    <x v="0"/>
    <m/>
    <x v="9"/>
    <x v="10"/>
    <n v="12000"/>
    <m/>
    <m/>
    <m/>
    <m/>
    <m/>
    <m/>
    <m/>
    <m/>
    <n v="113"/>
    <n v="113"/>
  </r>
  <r>
    <x v="2"/>
    <x v="0"/>
    <x v="0"/>
    <m/>
    <x v="9"/>
    <x v="16"/>
    <m/>
    <n v="65"/>
    <m/>
    <m/>
    <m/>
    <m/>
    <m/>
    <m/>
    <m/>
    <m/>
    <n v="65"/>
  </r>
  <r>
    <x v="2"/>
    <x v="0"/>
    <x v="0"/>
    <m/>
    <x v="9"/>
    <x v="18"/>
    <m/>
    <n v="16"/>
    <m/>
    <m/>
    <m/>
    <n v="91"/>
    <n v="156"/>
    <m/>
    <m/>
    <n v="120"/>
    <n v="383"/>
  </r>
  <r>
    <x v="2"/>
    <x v="0"/>
    <x v="0"/>
    <m/>
    <x v="9"/>
    <x v="12"/>
    <n v="14212"/>
    <m/>
    <m/>
    <m/>
    <m/>
    <m/>
    <m/>
    <m/>
    <m/>
    <n v="143"/>
    <n v="143"/>
  </r>
  <r>
    <x v="2"/>
    <x v="0"/>
    <x v="0"/>
    <m/>
    <x v="9"/>
    <x v="1"/>
    <n v="26360"/>
    <m/>
    <m/>
    <m/>
    <m/>
    <m/>
    <m/>
    <m/>
    <m/>
    <n v="29"/>
    <n v="29"/>
  </r>
  <r>
    <x v="2"/>
    <x v="0"/>
    <x v="0"/>
    <m/>
    <x v="9"/>
    <x v="21"/>
    <n v="8640"/>
    <m/>
    <m/>
    <m/>
    <m/>
    <m/>
    <m/>
    <m/>
    <m/>
    <n v="56"/>
    <n v="56"/>
  </r>
  <r>
    <x v="2"/>
    <x v="0"/>
    <x v="0"/>
    <m/>
    <x v="9"/>
    <x v="8"/>
    <n v="13866"/>
    <m/>
    <m/>
    <m/>
    <m/>
    <m/>
    <m/>
    <m/>
    <m/>
    <n v="31"/>
    <n v="31"/>
  </r>
  <r>
    <x v="2"/>
    <x v="0"/>
    <x v="0"/>
    <m/>
    <x v="9"/>
    <x v="22"/>
    <m/>
    <m/>
    <m/>
    <m/>
    <m/>
    <m/>
    <m/>
    <m/>
    <m/>
    <n v="47"/>
    <n v="47"/>
  </r>
  <r>
    <x v="2"/>
    <x v="0"/>
    <x v="0"/>
    <m/>
    <x v="9"/>
    <x v="23"/>
    <m/>
    <m/>
    <m/>
    <m/>
    <m/>
    <m/>
    <m/>
    <m/>
    <m/>
    <n v="121"/>
    <n v="121"/>
  </r>
  <r>
    <x v="2"/>
    <x v="0"/>
    <x v="0"/>
    <m/>
    <x v="9"/>
    <x v="9"/>
    <m/>
    <n v="40"/>
    <m/>
    <m/>
    <m/>
    <m/>
    <m/>
    <m/>
    <m/>
    <m/>
    <n v="40"/>
  </r>
  <r>
    <x v="1"/>
    <x v="1"/>
    <x v="1"/>
    <m/>
    <x v="1"/>
    <x v="15"/>
    <m/>
    <m/>
    <m/>
    <m/>
    <m/>
    <m/>
    <m/>
    <m/>
    <m/>
    <m/>
    <n v="0"/>
  </r>
  <r>
    <x v="2"/>
    <x v="0"/>
    <x v="0"/>
    <m/>
    <x v="10"/>
    <x v="0"/>
    <n v="68112"/>
    <n v="188"/>
    <n v="36"/>
    <m/>
    <m/>
    <m/>
    <m/>
    <m/>
    <m/>
    <n v="946"/>
    <n v="1170"/>
  </r>
  <r>
    <x v="2"/>
    <x v="0"/>
    <x v="0"/>
    <m/>
    <x v="10"/>
    <x v="3"/>
    <n v="34374"/>
    <n v="1"/>
    <n v="20"/>
    <m/>
    <m/>
    <m/>
    <m/>
    <m/>
    <m/>
    <n v="373"/>
    <n v="394"/>
  </r>
  <r>
    <x v="2"/>
    <x v="0"/>
    <x v="0"/>
    <m/>
    <x v="10"/>
    <x v="4"/>
    <n v="12000"/>
    <n v="117"/>
    <m/>
    <m/>
    <m/>
    <m/>
    <n v="100"/>
    <m/>
    <m/>
    <n v="415"/>
    <n v="632"/>
  </r>
  <r>
    <x v="2"/>
    <x v="0"/>
    <x v="0"/>
    <m/>
    <x v="10"/>
    <x v="20"/>
    <m/>
    <n v="55"/>
    <m/>
    <m/>
    <m/>
    <m/>
    <m/>
    <m/>
    <m/>
    <n v="79"/>
    <n v="134"/>
  </r>
  <r>
    <x v="2"/>
    <x v="0"/>
    <x v="0"/>
    <m/>
    <x v="10"/>
    <x v="10"/>
    <n v="13800"/>
    <n v="30"/>
    <n v="15"/>
    <m/>
    <n v="20"/>
    <m/>
    <m/>
    <m/>
    <m/>
    <n v="258"/>
    <n v="323"/>
  </r>
  <r>
    <x v="2"/>
    <x v="0"/>
    <x v="0"/>
    <m/>
    <x v="10"/>
    <x v="16"/>
    <m/>
    <n v="40"/>
    <m/>
    <m/>
    <m/>
    <m/>
    <n v="120"/>
    <m/>
    <m/>
    <m/>
    <n v="160"/>
  </r>
  <r>
    <x v="2"/>
    <x v="0"/>
    <x v="0"/>
    <m/>
    <x v="10"/>
    <x v="18"/>
    <m/>
    <n v="31"/>
    <m/>
    <m/>
    <m/>
    <m/>
    <n v="32"/>
    <m/>
    <m/>
    <n v="81"/>
    <n v="144"/>
  </r>
  <r>
    <x v="2"/>
    <x v="0"/>
    <x v="0"/>
    <m/>
    <x v="10"/>
    <x v="12"/>
    <n v="14688"/>
    <m/>
    <m/>
    <m/>
    <m/>
    <m/>
    <m/>
    <m/>
    <m/>
    <n v="153"/>
    <n v="153"/>
  </r>
  <r>
    <x v="2"/>
    <x v="0"/>
    <x v="0"/>
    <m/>
    <x v="10"/>
    <x v="1"/>
    <n v="23942"/>
    <m/>
    <m/>
    <m/>
    <m/>
    <m/>
    <m/>
    <m/>
    <m/>
    <n v="62"/>
    <n v="62"/>
  </r>
  <r>
    <x v="2"/>
    <x v="0"/>
    <x v="0"/>
    <m/>
    <x v="10"/>
    <x v="21"/>
    <n v="17568"/>
    <m/>
    <m/>
    <m/>
    <m/>
    <m/>
    <m/>
    <m/>
    <m/>
    <n v="230"/>
    <n v="230"/>
  </r>
  <r>
    <x v="2"/>
    <x v="0"/>
    <x v="0"/>
    <m/>
    <x v="10"/>
    <x v="8"/>
    <n v="10200"/>
    <m/>
    <m/>
    <m/>
    <m/>
    <m/>
    <m/>
    <m/>
    <m/>
    <n v="126"/>
    <n v="126"/>
  </r>
  <r>
    <x v="2"/>
    <x v="0"/>
    <x v="0"/>
    <m/>
    <x v="10"/>
    <x v="24"/>
    <m/>
    <m/>
    <m/>
    <m/>
    <m/>
    <m/>
    <m/>
    <m/>
    <m/>
    <n v="21"/>
    <n v="21"/>
  </r>
  <r>
    <x v="2"/>
    <x v="0"/>
    <x v="0"/>
    <m/>
    <x v="10"/>
    <x v="23"/>
    <m/>
    <m/>
    <m/>
    <m/>
    <m/>
    <m/>
    <m/>
    <m/>
    <m/>
    <n v="186"/>
    <n v="186"/>
  </r>
  <r>
    <x v="2"/>
    <x v="0"/>
    <x v="0"/>
    <m/>
    <x v="10"/>
    <x v="25"/>
    <m/>
    <m/>
    <m/>
    <m/>
    <m/>
    <m/>
    <m/>
    <m/>
    <m/>
    <n v="135"/>
    <n v="135"/>
  </r>
  <r>
    <x v="1"/>
    <x v="1"/>
    <x v="1"/>
    <m/>
    <x v="1"/>
    <x v="15"/>
    <m/>
    <m/>
    <m/>
    <m/>
    <m/>
    <m/>
    <m/>
    <m/>
    <m/>
    <m/>
    <n v="0"/>
  </r>
  <r>
    <x v="2"/>
    <x v="0"/>
    <x v="0"/>
    <m/>
    <x v="11"/>
    <x v="0"/>
    <n v="27224"/>
    <n v="294"/>
    <n v="25"/>
    <m/>
    <m/>
    <m/>
    <m/>
    <m/>
    <m/>
    <n v="113"/>
    <n v="432"/>
  </r>
  <r>
    <x v="2"/>
    <x v="0"/>
    <x v="0"/>
    <m/>
    <x v="11"/>
    <x v="3"/>
    <n v="16232"/>
    <m/>
    <m/>
    <m/>
    <m/>
    <m/>
    <m/>
    <m/>
    <m/>
    <n v="12"/>
    <n v="12"/>
  </r>
  <r>
    <x v="2"/>
    <x v="0"/>
    <x v="0"/>
    <m/>
    <x v="11"/>
    <x v="4"/>
    <n v="9000"/>
    <n v="15"/>
    <m/>
    <m/>
    <m/>
    <m/>
    <n v="19"/>
    <m/>
    <m/>
    <n v="2"/>
    <n v="36"/>
  </r>
  <r>
    <x v="2"/>
    <x v="0"/>
    <x v="0"/>
    <m/>
    <x v="11"/>
    <x v="20"/>
    <m/>
    <m/>
    <m/>
    <m/>
    <m/>
    <m/>
    <m/>
    <m/>
    <m/>
    <n v="22"/>
    <n v="22"/>
  </r>
  <r>
    <x v="2"/>
    <x v="0"/>
    <x v="0"/>
    <m/>
    <x v="11"/>
    <x v="10"/>
    <n v="11400"/>
    <m/>
    <m/>
    <m/>
    <m/>
    <m/>
    <m/>
    <m/>
    <m/>
    <n v="260"/>
    <n v="260"/>
  </r>
  <r>
    <x v="2"/>
    <x v="0"/>
    <x v="0"/>
    <m/>
    <x v="11"/>
    <x v="16"/>
    <m/>
    <n v="40"/>
    <m/>
    <m/>
    <m/>
    <m/>
    <m/>
    <m/>
    <m/>
    <m/>
    <n v="40"/>
  </r>
  <r>
    <x v="2"/>
    <x v="0"/>
    <x v="0"/>
    <m/>
    <x v="11"/>
    <x v="18"/>
    <m/>
    <n v="29"/>
    <m/>
    <m/>
    <m/>
    <m/>
    <n v="43"/>
    <m/>
    <m/>
    <n v="2"/>
    <n v="74"/>
  </r>
  <r>
    <x v="2"/>
    <x v="0"/>
    <x v="0"/>
    <m/>
    <x v="11"/>
    <x v="12"/>
    <n v="6664"/>
    <m/>
    <m/>
    <m/>
    <m/>
    <m/>
    <m/>
    <m/>
    <m/>
    <n v="5"/>
    <n v="5"/>
  </r>
  <r>
    <x v="2"/>
    <x v="0"/>
    <x v="0"/>
    <m/>
    <x v="11"/>
    <x v="1"/>
    <n v="6964"/>
    <m/>
    <m/>
    <m/>
    <m/>
    <m/>
    <m/>
    <m/>
    <m/>
    <n v="6"/>
    <n v="6"/>
  </r>
  <r>
    <x v="2"/>
    <x v="0"/>
    <x v="0"/>
    <m/>
    <x v="11"/>
    <x v="21"/>
    <n v="6048"/>
    <m/>
    <m/>
    <m/>
    <m/>
    <m/>
    <m/>
    <m/>
    <m/>
    <n v="59"/>
    <n v="59"/>
  </r>
  <r>
    <x v="2"/>
    <x v="0"/>
    <x v="0"/>
    <m/>
    <x v="11"/>
    <x v="8"/>
    <n v="6448"/>
    <m/>
    <m/>
    <m/>
    <m/>
    <m/>
    <m/>
    <m/>
    <m/>
    <n v="29"/>
    <n v="29"/>
  </r>
  <r>
    <x v="2"/>
    <x v="0"/>
    <x v="0"/>
    <m/>
    <x v="11"/>
    <x v="24"/>
    <m/>
    <m/>
    <m/>
    <m/>
    <m/>
    <m/>
    <m/>
    <m/>
    <m/>
    <n v="6"/>
    <n v="6"/>
  </r>
  <r>
    <x v="2"/>
    <x v="0"/>
    <x v="0"/>
    <m/>
    <x v="11"/>
    <x v="25"/>
    <m/>
    <m/>
    <m/>
    <m/>
    <m/>
    <m/>
    <m/>
    <m/>
    <m/>
    <n v="208"/>
    <n v="208"/>
  </r>
  <r>
    <x v="2"/>
    <x v="0"/>
    <x v="0"/>
    <m/>
    <x v="11"/>
    <x v="5"/>
    <n v="4200"/>
    <m/>
    <m/>
    <m/>
    <m/>
    <m/>
    <m/>
    <m/>
    <m/>
    <n v="17"/>
    <n v="17"/>
  </r>
  <r>
    <x v="1"/>
    <x v="1"/>
    <x v="1"/>
    <m/>
    <x v="1"/>
    <x v="15"/>
    <m/>
    <m/>
    <m/>
    <m/>
    <m/>
    <m/>
    <m/>
    <m/>
    <m/>
    <m/>
    <n v="0"/>
  </r>
  <r>
    <x v="2"/>
    <x v="0"/>
    <x v="0"/>
    <m/>
    <x v="12"/>
    <x v="0"/>
    <n v="65268"/>
    <n v="149"/>
    <n v="27"/>
    <m/>
    <m/>
    <m/>
    <m/>
    <m/>
    <m/>
    <n v="224"/>
    <n v="400"/>
  </r>
  <r>
    <x v="2"/>
    <x v="0"/>
    <x v="0"/>
    <m/>
    <x v="12"/>
    <x v="3"/>
    <n v="32606"/>
    <m/>
    <m/>
    <m/>
    <m/>
    <m/>
    <m/>
    <m/>
    <m/>
    <n v="622"/>
    <n v="622"/>
  </r>
  <r>
    <x v="2"/>
    <x v="0"/>
    <x v="0"/>
    <m/>
    <x v="12"/>
    <x v="4"/>
    <n v="4500"/>
    <m/>
    <m/>
    <m/>
    <m/>
    <m/>
    <m/>
    <m/>
    <m/>
    <n v="25"/>
    <n v="25"/>
  </r>
  <r>
    <x v="2"/>
    <x v="0"/>
    <x v="0"/>
    <m/>
    <x v="12"/>
    <x v="20"/>
    <m/>
    <m/>
    <m/>
    <m/>
    <m/>
    <m/>
    <m/>
    <m/>
    <m/>
    <n v="55"/>
    <n v="55"/>
  </r>
  <r>
    <x v="2"/>
    <x v="0"/>
    <x v="0"/>
    <m/>
    <x v="12"/>
    <x v="10"/>
    <n v="20400"/>
    <m/>
    <m/>
    <m/>
    <m/>
    <m/>
    <m/>
    <m/>
    <m/>
    <n v="46"/>
    <n v="46"/>
  </r>
  <r>
    <x v="2"/>
    <x v="0"/>
    <x v="0"/>
    <m/>
    <x v="12"/>
    <x v="16"/>
    <m/>
    <n v="40"/>
    <m/>
    <m/>
    <m/>
    <n v="20"/>
    <m/>
    <m/>
    <m/>
    <m/>
    <n v="60"/>
  </r>
  <r>
    <x v="2"/>
    <x v="0"/>
    <x v="0"/>
    <m/>
    <x v="12"/>
    <x v="18"/>
    <m/>
    <n v="20"/>
    <m/>
    <m/>
    <m/>
    <m/>
    <n v="110"/>
    <m/>
    <m/>
    <n v="33"/>
    <n v="163"/>
  </r>
  <r>
    <x v="2"/>
    <x v="0"/>
    <x v="0"/>
    <m/>
    <x v="12"/>
    <x v="12"/>
    <n v="13736"/>
    <m/>
    <m/>
    <m/>
    <m/>
    <m/>
    <m/>
    <m/>
    <m/>
    <n v="256"/>
    <n v="256"/>
  </r>
  <r>
    <x v="2"/>
    <x v="0"/>
    <x v="0"/>
    <m/>
    <x v="12"/>
    <x v="1"/>
    <n v="14218"/>
    <m/>
    <m/>
    <m/>
    <m/>
    <m/>
    <m/>
    <m/>
    <m/>
    <n v="28"/>
    <n v="28"/>
  </r>
  <r>
    <x v="2"/>
    <x v="0"/>
    <x v="0"/>
    <m/>
    <x v="12"/>
    <x v="21"/>
    <n v="16416"/>
    <m/>
    <m/>
    <m/>
    <m/>
    <m/>
    <m/>
    <m/>
    <m/>
    <n v="51"/>
    <n v="51"/>
  </r>
  <r>
    <x v="2"/>
    <x v="0"/>
    <x v="0"/>
    <m/>
    <x v="12"/>
    <x v="8"/>
    <n v="16240"/>
    <m/>
    <m/>
    <m/>
    <m/>
    <m/>
    <m/>
    <m/>
    <m/>
    <n v="22"/>
    <n v="22"/>
  </r>
  <r>
    <x v="2"/>
    <x v="0"/>
    <x v="0"/>
    <m/>
    <x v="12"/>
    <x v="24"/>
    <m/>
    <m/>
    <m/>
    <m/>
    <m/>
    <m/>
    <m/>
    <m/>
    <m/>
    <m/>
    <n v="0"/>
  </r>
  <r>
    <x v="2"/>
    <x v="0"/>
    <x v="0"/>
    <m/>
    <x v="12"/>
    <x v="25"/>
    <m/>
    <m/>
    <m/>
    <m/>
    <m/>
    <m/>
    <m/>
    <m/>
    <m/>
    <n v="238"/>
    <n v="238"/>
  </r>
  <r>
    <x v="2"/>
    <x v="0"/>
    <x v="0"/>
    <m/>
    <x v="12"/>
    <x v="5"/>
    <n v="9240"/>
    <m/>
    <m/>
    <m/>
    <m/>
    <m/>
    <m/>
    <m/>
    <m/>
    <n v="45"/>
    <n v="45"/>
  </r>
  <r>
    <x v="2"/>
    <x v="0"/>
    <x v="0"/>
    <m/>
    <x v="12"/>
    <x v="26"/>
    <m/>
    <m/>
    <m/>
    <m/>
    <m/>
    <m/>
    <m/>
    <m/>
    <m/>
    <n v="111"/>
    <n v="111"/>
  </r>
  <r>
    <x v="2"/>
    <x v="0"/>
    <x v="0"/>
    <m/>
    <x v="12"/>
    <x v="19"/>
    <n v="8064"/>
    <n v="250"/>
    <m/>
    <m/>
    <m/>
    <m/>
    <m/>
    <m/>
    <m/>
    <m/>
    <n v="250"/>
  </r>
  <r>
    <x v="1"/>
    <x v="1"/>
    <x v="1"/>
    <m/>
    <x v="1"/>
    <x v="15"/>
    <m/>
    <m/>
    <m/>
    <m/>
    <m/>
    <m/>
    <m/>
    <m/>
    <m/>
    <m/>
    <n v="0"/>
  </r>
  <r>
    <x v="3"/>
    <x v="0"/>
    <x v="0"/>
    <m/>
    <x v="13"/>
    <x v="0"/>
    <n v="74166"/>
    <n v="328"/>
    <n v="28"/>
    <m/>
    <m/>
    <m/>
    <m/>
    <m/>
    <m/>
    <n v="1590"/>
    <n v="1946"/>
  </r>
  <r>
    <x v="3"/>
    <x v="0"/>
    <x v="0"/>
    <m/>
    <x v="13"/>
    <x v="3"/>
    <n v="41208"/>
    <n v="15"/>
    <n v="16"/>
    <m/>
    <m/>
    <m/>
    <m/>
    <m/>
    <m/>
    <n v="109"/>
    <n v="140"/>
  </r>
  <r>
    <x v="3"/>
    <x v="0"/>
    <x v="0"/>
    <m/>
    <x v="13"/>
    <x v="4"/>
    <n v="10200"/>
    <n v="35"/>
    <m/>
    <m/>
    <m/>
    <m/>
    <n v="17"/>
    <m/>
    <m/>
    <n v="211"/>
    <n v="263"/>
  </r>
  <r>
    <x v="3"/>
    <x v="0"/>
    <x v="0"/>
    <m/>
    <x v="13"/>
    <x v="20"/>
    <m/>
    <m/>
    <m/>
    <m/>
    <m/>
    <m/>
    <m/>
    <m/>
    <m/>
    <n v="155"/>
    <n v="155"/>
  </r>
  <r>
    <x v="3"/>
    <x v="0"/>
    <x v="0"/>
    <m/>
    <x v="13"/>
    <x v="10"/>
    <n v="21600"/>
    <n v="96"/>
    <m/>
    <m/>
    <m/>
    <m/>
    <m/>
    <m/>
    <m/>
    <n v="90"/>
    <n v="186"/>
  </r>
  <r>
    <x v="3"/>
    <x v="0"/>
    <x v="0"/>
    <m/>
    <x v="13"/>
    <x v="16"/>
    <m/>
    <n v="95"/>
    <m/>
    <m/>
    <m/>
    <n v="15"/>
    <n v="70"/>
    <m/>
    <m/>
    <m/>
    <n v="180"/>
  </r>
  <r>
    <x v="3"/>
    <x v="0"/>
    <x v="0"/>
    <m/>
    <x v="13"/>
    <x v="18"/>
    <m/>
    <m/>
    <m/>
    <m/>
    <m/>
    <m/>
    <m/>
    <m/>
    <m/>
    <n v="84"/>
    <n v="84"/>
  </r>
  <r>
    <x v="3"/>
    <x v="0"/>
    <x v="0"/>
    <m/>
    <x v="13"/>
    <x v="12"/>
    <n v="17612"/>
    <m/>
    <m/>
    <m/>
    <m/>
    <m/>
    <m/>
    <m/>
    <m/>
    <n v="191"/>
    <n v="191"/>
  </r>
  <r>
    <x v="3"/>
    <x v="0"/>
    <x v="0"/>
    <m/>
    <x v="13"/>
    <x v="21"/>
    <n v="16992"/>
    <m/>
    <m/>
    <m/>
    <m/>
    <m/>
    <m/>
    <m/>
    <m/>
    <n v="33"/>
    <n v="33"/>
  </r>
  <r>
    <x v="3"/>
    <x v="0"/>
    <x v="0"/>
    <m/>
    <x v="13"/>
    <x v="8"/>
    <n v="9792"/>
    <m/>
    <m/>
    <m/>
    <m/>
    <m/>
    <m/>
    <m/>
    <m/>
    <n v="152"/>
    <n v="152"/>
  </r>
  <r>
    <x v="3"/>
    <x v="0"/>
    <x v="0"/>
    <m/>
    <x v="13"/>
    <x v="27"/>
    <m/>
    <m/>
    <m/>
    <m/>
    <m/>
    <m/>
    <m/>
    <m/>
    <m/>
    <n v="12"/>
    <n v="12"/>
  </r>
  <r>
    <x v="3"/>
    <x v="0"/>
    <x v="0"/>
    <m/>
    <x v="13"/>
    <x v="5"/>
    <n v="7140"/>
    <m/>
    <m/>
    <m/>
    <m/>
    <m/>
    <m/>
    <m/>
    <m/>
    <n v="498"/>
    <n v="498"/>
  </r>
  <r>
    <x v="3"/>
    <x v="0"/>
    <x v="0"/>
    <m/>
    <x v="13"/>
    <x v="26"/>
    <n v="5400"/>
    <m/>
    <m/>
    <m/>
    <m/>
    <m/>
    <m/>
    <m/>
    <m/>
    <n v="101"/>
    <n v="101"/>
  </r>
  <r>
    <x v="1"/>
    <x v="1"/>
    <x v="1"/>
    <m/>
    <x v="1"/>
    <x v="15"/>
    <m/>
    <m/>
    <m/>
    <m/>
    <m/>
    <m/>
    <m/>
    <m/>
    <m/>
    <m/>
    <n v="0"/>
  </r>
  <r>
    <x v="3"/>
    <x v="0"/>
    <x v="0"/>
    <m/>
    <x v="14"/>
    <x v="0"/>
    <n v="72548"/>
    <n v="253"/>
    <n v="29"/>
    <m/>
    <m/>
    <m/>
    <m/>
    <m/>
    <m/>
    <n v="407"/>
    <n v="689"/>
  </r>
  <r>
    <x v="3"/>
    <x v="0"/>
    <x v="0"/>
    <m/>
    <x v="14"/>
    <x v="3"/>
    <n v="53652"/>
    <m/>
    <m/>
    <m/>
    <m/>
    <m/>
    <m/>
    <m/>
    <m/>
    <n v="140"/>
    <n v="140"/>
  </r>
  <r>
    <x v="3"/>
    <x v="0"/>
    <x v="0"/>
    <m/>
    <x v="14"/>
    <x v="4"/>
    <n v="11400"/>
    <m/>
    <m/>
    <m/>
    <m/>
    <m/>
    <n v="35"/>
    <m/>
    <m/>
    <n v="181"/>
    <n v="216"/>
  </r>
  <r>
    <x v="3"/>
    <x v="0"/>
    <x v="0"/>
    <m/>
    <x v="14"/>
    <x v="10"/>
    <n v="32400"/>
    <m/>
    <m/>
    <m/>
    <m/>
    <m/>
    <m/>
    <m/>
    <m/>
    <n v="152"/>
    <n v="152"/>
  </r>
  <r>
    <x v="3"/>
    <x v="0"/>
    <x v="0"/>
    <m/>
    <x v="14"/>
    <x v="16"/>
    <m/>
    <m/>
    <m/>
    <m/>
    <m/>
    <m/>
    <n v="88"/>
    <m/>
    <m/>
    <m/>
    <n v="88"/>
  </r>
  <r>
    <x v="3"/>
    <x v="0"/>
    <x v="0"/>
    <m/>
    <x v="14"/>
    <x v="18"/>
    <m/>
    <n v="10"/>
    <m/>
    <m/>
    <m/>
    <m/>
    <n v="70"/>
    <m/>
    <m/>
    <n v="229"/>
    <n v="309"/>
  </r>
  <r>
    <x v="3"/>
    <x v="0"/>
    <x v="0"/>
    <m/>
    <x v="14"/>
    <x v="12"/>
    <n v="16184"/>
    <m/>
    <m/>
    <m/>
    <m/>
    <m/>
    <m/>
    <m/>
    <m/>
    <n v="97"/>
    <n v="97"/>
  </r>
  <r>
    <x v="3"/>
    <x v="0"/>
    <x v="0"/>
    <m/>
    <x v="14"/>
    <x v="21"/>
    <n v="13824"/>
    <m/>
    <m/>
    <m/>
    <m/>
    <m/>
    <m/>
    <m/>
    <m/>
    <n v="292"/>
    <n v="292"/>
  </r>
  <r>
    <x v="3"/>
    <x v="0"/>
    <x v="0"/>
    <m/>
    <x v="14"/>
    <x v="8"/>
    <n v="2040"/>
    <m/>
    <m/>
    <m/>
    <m/>
    <m/>
    <m/>
    <m/>
    <m/>
    <n v="87"/>
    <n v="87"/>
  </r>
  <r>
    <x v="3"/>
    <x v="0"/>
    <x v="0"/>
    <m/>
    <x v="14"/>
    <x v="5"/>
    <n v="8820"/>
    <m/>
    <m/>
    <m/>
    <m/>
    <m/>
    <m/>
    <m/>
    <m/>
    <n v="11"/>
    <n v="11"/>
  </r>
  <r>
    <x v="3"/>
    <x v="0"/>
    <x v="0"/>
    <m/>
    <x v="14"/>
    <x v="26"/>
    <m/>
    <m/>
    <m/>
    <m/>
    <m/>
    <m/>
    <m/>
    <m/>
    <m/>
    <n v="51"/>
    <n v="51"/>
  </r>
  <r>
    <x v="3"/>
    <x v="0"/>
    <x v="0"/>
    <m/>
    <x v="14"/>
    <x v="1"/>
    <n v="22246"/>
    <m/>
    <m/>
    <m/>
    <m/>
    <m/>
    <m/>
    <m/>
    <m/>
    <n v="94"/>
    <n v="94"/>
  </r>
  <r>
    <x v="3"/>
    <x v="0"/>
    <x v="0"/>
    <m/>
    <x v="14"/>
    <x v="17"/>
    <n v="17500"/>
    <m/>
    <m/>
    <m/>
    <m/>
    <m/>
    <m/>
    <m/>
    <m/>
    <n v="148"/>
    <n v="148"/>
  </r>
  <r>
    <x v="3"/>
    <x v="0"/>
    <x v="0"/>
    <m/>
    <x v="14"/>
    <x v="9"/>
    <m/>
    <m/>
    <m/>
    <m/>
    <m/>
    <m/>
    <m/>
    <m/>
    <m/>
    <n v="5"/>
    <n v="5"/>
  </r>
  <r>
    <x v="1"/>
    <x v="1"/>
    <x v="1"/>
    <m/>
    <x v="1"/>
    <x v="15"/>
    <m/>
    <m/>
    <m/>
    <m/>
    <m/>
    <m/>
    <m/>
    <m/>
    <m/>
    <m/>
    <n v="0"/>
  </r>
  <r>
    <x v="3"/>
    <x v="0"/>
    <x v="0"/>
    <m/>
    <x v="15"/>
    <x v="0"/>
    <n v="51314"/>
    <n v="63"/>
    <n v="21"/>
    <m/>
    <m/>
    <m/>
    <m/>
    <m/>
    <m/>
    <n v="983"/>
    <n v="1067"/>
  </r>
  <r>
    <x v="3"/>
    <x v="0"/>
    <x v="0"/>
    <m/>
    <x v="15"/>
    <x v="3"/>
    <n v="58718"/>
    <m/>
    <m/>
    <m/>
    <m/>
    <m/>
    <m/>
    <m/>
    <m/>
    <n v="270"/>
    <n v="270"/>
  </r>
  <r>
    <x v="3"/>
    <x v="0"/>
    <x v="0"/>
    <m/>
    <x v="15"/>
    <x v="4"/>
    <n v="12000"/>
    <n v="35"/>
    <m/>
    <m/>
    <m/>
    <m/>
    <n v="50"/>
    <m/>
    <m/>
    <n v="169"/>
    <n v="254"/>
  </r>
  <r>
    <x v="3"/>
    <x v="0"/>
    <x v="0"/>
    <m/>
    <x v="15"/>
    <x v="10"/>
    <n v="14400"/>
    <n v="80"/>
    <m/>
    <m/>
    <m/>
    <m/>
    <m/>
    <m/>
    <m/>
    <m/>
    <n v="80"/>
  </r>
  <r>
    <x v="3"/>
    <x v="0"/>
    <x v="0"/>
    <m/>
    <x v="15"/>
    <x v="16"/>
    <m/>
    <n v="22"/>
    <m/>
    <m/>
    <m/>
    <m/>
    <m/>
    <m/>
    <m/>
    <m/>
    <n v="22"/>
  </r>
  <r>
    <x v="3"/>
    <x v="0"/>
    <x v="0"/>
    <m/>
    <x v="15"/>
    <x v="18"/>
    <m/>
    <m/>
    <m/>
    <m/>
    <m/>
    <m/>
    <n v="155"/>
    <m/>
    <m/>
    <n v="119"/>
    <n v="274"/>
  </r>
  <r>
    <x v="3"/>
    <x v="0"/>
    <x v="0"/>
    <m/>
    <x v="15"/>
    <x v="21"/>
    <n v="23328"/>
    <n v="78"/>
    <m/>
    <m/>
    <m/>
    <m/>
    <m/>
    <m/>
    <m/>
    <n v="222"/>
    <n v="300"/>
  </r>
  <r>
    <x v="3"/>
    <x v="0"/>
    <x v="0"/>
    <m/>
    <x v="15"/>
    <x v="5"/>
    <n v="13020"/>
    <m/>
    <m/>
    <m/>
    <m/>
    <m/>
    <m/>
    <m/>
    <m/>
    <n v="38"/>
    <n v="38"/>
  </r>
  <r>
    <x v="3"/>
    <x v="0"/>
    <x v="0"/>
    <m/>
    <x v="15"/>
    <x v="1"/>
    <n v="22362"/>
    <m/>
    <m/>
    <m/>
    <m/>
    <m/>
    <m/>
    <m/>
    <m/>
    <n v="80"/>
    <n v="80"/>
  </r>
  <r>
    <x v="3"/>
    <x v="0"/>
    <x v="0"/>
    <m/>
    <x v="15"/>
    <x v="17"/>
    <n v="34300"/>
    <n v="24"/>
    <m/>
    <m/>
    <m/>
    <m/>
    <m/>
    <m/>
    <m/>
    <n v="44"/>
    <n v="68"/>
  </r>
  <r>
    <x v="3"/>
    <x v="0"/>
    <x v="0"/>
    <m/>
    <x v="15"/>
    <x v="9"/>
    <m/>
    <m/>
    <m/>
    <m/>
    <m/>
    <m/>
    <m/>
    <m/>
    <m/>
    <n v="174"/>
    <n v="174"/>
  </r>
  <r>
    <x v="3"/>
    <x v="0"/>
    <x v="0"/>
    <m/>
    <x v="15"/>
    <x v="7"/>
    <m/>
    <m/>
    <m/>
    <m/>
    <m/>
    <m/>
    <m/>
    <m/>
    <m/>
    <n v="285"/>
    <n v="285"/>
  </r>
  <r>
    <x v="3"/>
    <x v="0"/>
    <x v="0"/>
    <m/>
    <x v="15"/>
    <x v="19"/>
    <m/>
    <m/>
    <m/>
    <m/>
    <m/>
    <m/>
    <m/>
    <m/>
    <m/>
    <n v="136"/>
    <n v="136"/>
  </r>
  <r>
    <x v="3"/>
    <x v="0"/>
    <x v="0"/>
    <m/>
    <x v="15"/>
    <x v="10"/>
    <n v="14400"/>
    <m/>
    <m/>
    <m/>
    <m/>
    <m/>
    <m/>
    <m/>
    <m/>
    <n v="199"/>
    <n v="199"/>
  </r>
  <r>
    <x v="3"/>
    <x v="0"/>
    <x v="0"/>
    <m/>
    <x v="15"/>
    <x v="6"/>
    <n v="11104"/>
    <m/>
    <m/>
    <m/>
    <m/>
    <m/>
    <m/>
    <m/>
    <m/>
    <n v="122"/>
    <n v="122"/>
  </r>
  <r>
    <x v="1"/>
    <x v="1"/>
    <x v="1"/>
    <m/>
    <x v="1"/>
    <x v="15"/>
    <m/>
    <m/>
    <m/>
    <m/>
    <m/>
    <m/>
    <m/>
    <m/>
    <m/>
    <m/>
    <n v="0"/>
  </r>
  <r>
    <x v="3"/>
    <x v="0"/>
    <x v="0"/>
    <m/>
    <x v="16"/>
    <x v="0"/>
    <n v="63946"/>
    <n v="116"/>
    <n v="28"/>
    <m/>
    <m/>
    <m/>
    <m/>
    <m/>
    <m/>
    <n v="1425"/>
    <n v="1569"/>
  </r>
  <r>
    <x v="3"/>
    <x v="0"/>
    <x v="0"/>
    <m/>
    <x v="16"/>
    <x v="3"/>
    <n v="55590"/>
    <m/>
    <m/>
    <m/>
    <m/>
    <m/>
    <m/>
    <m/>
    <m/>
    <n v="136"/>
    <n v="136"/>
  </r>
  <r>
    <x v="3"/>
    <x v="0"/>
    <x v="0"/>
    <m/>
    <x v="16"/>
    <x v="4"/>
    <n v="12000"/>
    <n v="80"/>
    <m/>
    <m/>
    <m/>
    <m/>
    <m/>
    <m/>
    <m/>
    <n v="148"/>
    <n v="228"/>
  </r>
  <r>
    <x v="3"/>
    <x v="0"/>
    <x v="0"/>
    <m/>
    <x v="16"/>
    <x v="10"/>
    <n v="30000"/>
    <n v="25"/>
    <m/>
    <m/>
    <m/>
    <m/>
    <m/>
    <m/>
    <m/>
    <m/>
    <n v="25"/>
  </r>
  <r>
    <x v="3"/>
    <x v="0"/>
    <x v="0"/>
    <m/>
    <x v="16"/>
    <x v="18"/>
    <m/>
    <n v="95"/>
    <m/>
    <m/>
    <m/>
    <m/>
    <m/>
    <m/>
    <m/>
    <n v="171"/>
    <n v="266"/>
  </r>
  <r>
    <x v="3"/>
    <x v="0"/>
    <x v="0"/>
    <m/>
    <x v="16"/>
    <x v="21"/>
    <n v="19296"/>
    <m/>
    <m/>
    <m/>
    <m/>
    <m/>
    <m/>
    <m/>
    <m/>
    <n v="138"/>
    <n v="138"/>
  </r>
  <r>
    <x v="3"/>
    <x v="0"/>
    <x v="0"/>
    <m/>
    <x v="16"/>
    <x v="5"/>
    <n v="5600"/>
    <n v="20"/>
    <m/>
    <m/>
    <m/>
    <m/>
    <m/>
    <m/>
    <m/>
    <m/>
    <n v="20"/>
  </r>
  <r>
    <x v="3"/>
    <x v="0"/>
    <x v="0"/>
    <m/>
    <x v="16"/>
    <x v="1"/>
    <n v="14276"/>
    <m/>
    <m/>
    <m/>
    <m/>
    <m/>
    <m/>
    <m/>
    <m/>
    <n v="93"/>
    <n v="93"/>
  </r>
  <r>
    <x v="3"/>
    <x v="0"/>
    <x v="0"/>
    <m/>
    <x v="16"/>
    <x v="17"/>
    <n v="32300"/>
    <n v="33"/>
    <m/>
    <m/>
    <m/>
    <m/>
    <m/>
    <m/>
    <m/>
    <n v="490"/>
    <n v="523"/>
  </r>
  <r>
    <x v="3"/>
    <x v="0"/>
    <x v="0"/>
    <m/>
    <x v="16"/>
    <x v="9"/>
    <m/>
    <m/>
    <m/>
    <m/>
    <m/>
    <m/>
    <m/>
    <m/>
    <m/>
    <n v="156"/>
    <n v="156"/>
  </r>
  <r>
    <x v="3"/>
    <x v="0"/>
    <x v="0"/>
    <m/>
    <x v="16"/>
    <x v="7"/>
    <m/>
    <m/>
    <m/>
    <m/>
    <m/>
    <m/>
    <m/>
    <m/>
    <m/>
    <n v="520"/>
    <n v="520"/>
  </r>
  <r>
    <x v="3"/>
    <x v="0"/>
    <x v="0"/>
    <m/>
    <x v="16"/>
    <x v="19"/>
    <m/>
    <m/>
    <m/>
    <m/>
    <m/>
    <m/>
    <m/>
    <m/>
    <m/>
    <n v="436"/>
    <n v="436"/>
  </r>
  <r>
    <x v="3"/>
    <x v="0"/>
    <x v="0"/>
    <m/>
    <x v="16"/>
    <x v="10"/>
    <n v="30000"/>
    <m/>
    <m/>
    <m/>
    <m/>
    <m/>
    <m/>
    <m/>
    <m/>
    <n v="211"/>
    <n v="211"/>
  </r>
  <r>
    <x v="3"/>
    <x v="0"/>
    <x v="0"/>
    <m/>
    <x v="16"/>
    <x v="6"/>
    <n v="27552"/>
    <m/>
    <m/>
    <m/>
    <m/>
    <m/>
    <m/>
    <m/>
    <m/>
    <n v="181"/>
    <n v="181"/>
  </r>
  <r>
    <x v="3"/>
    <x v="0"/>
    <x v="0"/>
    <m/>
    <x v="16"/>
    <x v="28"/>
    <m/>
    <m/>
    <m/>
    <m/>
    <m/>
    <m/>
    <m/>
    <m/>
    <m/>
    <n v="263"/>
    <n v="263"/>
  </r>
  <r>
    <x v="3"/>
    <x v="0"/>
    <x v="0"/>
    <m/>
    <x v="16"/>
    <x v="29"/>
    <n v="4400"/>
    <n v="30"/>
    <m/>
    <m/>
    <m/>
    <m/>
    <m/>
    <m/>
    <m/>
    <m/>
    <n v="30"/>
  </r>
  <r>
    <x v="1"/>
    <x v="1"/>
    <x v="1"/>
    <m/>
    <x v="1"/>
    <x v="15"/>
    <m/>
    <m/>
    <m/>
    <m/>
    <m/>
    <m/>
    <m/>
    <m/>
    <m/>
    <m/>
    <n v="0"/>
  </r>
  <r>
    <x v="3"/>
    <x v="0"/>
    <x v="0"/>
    <m/>
    <x v="17"/>
    <x v="0"/>
    <n v="58220"/>
    <n v="133"/>
    <n v="25"/>
    <m/>
    <m/>
    <m/>
    <m/>
    <m/>
    <m/>
    <n v="1215"/>
    <n v="1373"/>
  </r>
  <r>
    <x v="3"/>
    <x v="0"/>
    <x v="0"/>
    <m/>
    <x v="17"/>
    <x v="3"/>
    <n v="53952"/>
    <n v="255"/>
    <n v="50"/>
    <m/>
    <m/>
    <m/>
    <m/>
    <m/>
    <m/>
    <n v="302"/>
    <n v="607"/>
  </r>
  <r>
    <x v="3"/>
    <x v="0"/>
    <x v="0"/>
    <m/>
    <x v="17"/>
    <x v="4"/>
    <n v="12600"/>
    <n v="43"/>
    <m/>
    <m/>
    <m/>
    <m/>
    <m/>
    <m/>
    <m/>
    <n v="32"/>
    <n v="75"/>
  </r>
  <r>
    <x v="3"/>
    <x v="0"/>
    <x v="0"/>
    <m/>
    <x v="17"/>
    <x v="18"/>
    <m/>
    <n v="130"/>
    <m/>
    <m/>
    <m/>
    <m/>
    <m/>
    <m/>
    <m/>
    <n v="42"/>
    <n v="172"/>
  </r>
  <r>
    <x v="3"/>
    <x v="0"/>
    <x v="0"/>
    <m/>
    <x v="17"/>
    <x v="21"/>
    <n v="19008"/>
    <m/>
    <m/>
    <m/>
    <m/>
    <m/>
    <m/>
    <m/>
    <m/>
    <n v="117"/>
    <n v="117"/>
  </r>
  <r>
    <x v="3"/>
    <x v="0"/>
    <x v="0"/>
    <m/>
    <x v="17"/>
    <x v="5"/>
    <n v="6650"/>
    <n v="31"/>
    <m/>
    <m/>
    <m/>
    <m/>
    <m/>
    <m/>
    <m/>
    <m/>
    <n v="31"/>
  </r>
  <r>
    <x v="3"/>
    <x v="0"/>
    <x v="0"/>
    <m/>
    <x v="17"/>
    <x v="1"/>
    <n v="20060"/>
    <m/>
    <m/>
    <m/>
    <m/>
    <m/>
    <m/>
    <m/>
    <m/>
    <n v="82"/>
    <n v="82"/>
  </r>
  <r>
    <x v="3"/>
    <x v="0"/>
    <x v="0"/>
    <m/>
    <x v="17"/>
    <x v="17"/>
    <n v="41200"/>
    <n v="14"/>
    <m/>
    <m/>
    <m/>
    <m/>
    <m/>
    <m/>
    <m/>
    <n v="8166"/>
    <n v="8180"/>
  </r>
  <r>
    <x v="3"/>
    <x v="0"/>
    <x v="0"/>
    <m/>
    <x v="17"/>
    <x v="9"/>
    <m/>
    <m/>
    <m/>
    <m/>
    <m/>
    <m/>
    <m/>
    <m/>
    <m/>
    <n v="554"/>
    <n v="554"/>
  </r>
  <r>
    <x v="3"/>
    <x v="0"/>
    <x v="0"/>
    <m/>
    <x v="17"/>
    <x v="7"/>
    <m/>
    <m/>
    <m/>
    <m/>
    <m/>
    <m/>
    <m/>
    <m/>
    <m/>
    <n v="168"/>
    <n v="168"/>
  </r>
  <r>
    <x v="3"/>
    <x v="0"/>
    <x v="0"/>
    <m/>
    <x v="17"/>
    <x v="10"/>
    <n v="38400"/>
    <n v="72"/>
    <m/>
    <m/>
    <m/>
    <m/>
    <m/>
    <m/>
    <m/>
    <n v="93"/>
    <n v="165"/>
  </r>
  <r>
    <x v="3"/>
    <x v="0"/>
    <x v="0"/>
    <m/>
    <x v="17"/>
    <x v="6"/>
    <n v="24392"/>
    <m/>
    <m/>
    <m/>
    <m/>
    <m/>
    <m/>
    <m/>
    <m/>
    <n v="55"/>
    <n v="55"/>
  </r>
  <r>
    <x v="3"/>
    <x v="0"/>
    <x v="0"/>
    <m/>
    <x v="17"/>
    <x v="29"/>
    <m/>
    <n v="4"/>
    <m/>
    <m/>
    <m/>
    <m/>
    <m/>
    <m/>
    <m/>
    <m/>
    <n v="4"/>
  </r>
  <r>
    <x v="3"/>
    <x v="0"/>
    <x v="0"/>
    <m/>
    <x v="17"/>
    <x v="30"/>
    <m/>
    <m/>
    <m/>
    <m/>
    <m/>
    <m/>
    <m/>
    <m/>
    <m/>
    <n v="35"/>
    <n v="35"/>
  </r>
  <r>
    <x v="3"/>
    <x v="0"/>
    <x v="0"/>
    <m/>
    <x v="17"/>
    <x v="26"/>
    <n v="7920"/>
    <n v="48"/>
    <m/>
    <m/>
    <m/>
    <m/>
    <m/>
    <m/>
    <m/>
    <m/>
    <n v="48"/>
  </r>
  <r>
    <x v="3"/>
    <x v="0"/>
    <x v="0"/>
    <m/>
    <x v="17"/>
    <x v="31"/>
    <m/>
    <n v="20"/>
    <m/>
    <m/>
    <m/>
    <m/>
    <m/>
    <m/>
    <m/>
    <m/>
    <n v="2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4"/>
    <x v="2"/>
    <x v="2"/>
    <m/>
    <x v="1"/>
    <x v="15"/>
    <m/>
    <m/>
    <m/>
    <m/>
    <m/>
    <m/>
    <m/>
    <m/>
    <m/>
    <m/>
    <n v="0"/>
  </r>
  <r>
    <x v="4"/>
    <x v="2"/>
    <x v="2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407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n v="0"/>
  </r>
  <r>
    <x v="1"/>
    <x v="1"/>
    <x v="1"/>
    <m/>
    <x v="1"/>
    <x v="15"/>
    <m/>
    <m/>
    <m/>
    <m/>
    <m/>
    <m/>
    <m/>
    <m/>
    <m/>
    <m/>
    <m/>
  </r>
  <r>
    <x v="1"/>
    <x v="1"/>
    <x v="1"/>
    <m/>
    <x v="1"/>
    <x v="15"/>
    <m/>
    <m/>
    <m/>
    <m/>
    <m/>
    <m/>
    <m/>
    <m/>
    <m/>
    <m/>
    <m/>
  </r>
  <r>
    <x v="1"/>
    <x v="1"/>
    <x v="1"/>
    <m/>
    <x v="1"/>
    <x v="15"/>
    <m/>
    <m/>
    <m/>
    <m/>
    <m/>
    <m/>
    <m/>
    <m/>
    <m/>
    <m/>
    <m/>
  </r>
  <r>
    <x v="1"/>
    <x v="1"/>
    <x v="1"/>
    <m/>
    <x v="1"/>
    <x v="15"/>
    <m/>
    <m/>
    <m/>
    <m/>
    <m/>
    <m/>
    <m/>
    <m/>
    <m/>
    <m/>
    <m/>
  </r>
  <r>
    <x v="1"/>
    <x v="1"/>
    <x v="1"/>
    <m/>
    <x v="1"/>
    <x v="15"/>
    <m/>
    <m/>
    <m/>
    <m/>
    <m/>
    <m/>
    <m/>
    <m/>
    <m/>
    <m/>
    <m/>
  </r>
  <r>
    <x v="1"/>
    <x v="1"/>
    <x v="1"/>
    <m/>
    <x v="1"/>
    <x v="15"/>
    <m/>
    <m/>
    <m/>
    <m/>
    <m/>
    <m/>
    <m/>
    <m/>
    <m/>
    <m/>
    <m/>
  </r>
  <r>
    <x v="5"/>
    <x v="3"/>
    <x v="3"/>
    <m/>
    <x v="1"/>
    <x v="15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6">
  <r>
    <n v="0"/>
    <x v="0"/>
    <x v="0"/>
    <x v="0"/>
    <x v="0"/>
    <d v="2018-01-02T00:00:00"/>
    <s v="FLEX"/>
    <n v="23650"/>
    <m/>
    <n v="12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4"/>
    <n v="5243.1289640591967"/>
  </r>
  <r>
    <n v="0"/>
    <x v="0"/>
    <x v="0"/>
    <x v="0"/>
    <x v="1"/>
    <d v="2018-01-02T00:00:00"/>
    <s v="FLEX"/>
    <n v="23780"/>
    <m/>
    <n v="19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6"/>
    <n v="8242.2203532380154"/>
  </r>
  <r>
    <n v="0"/>
    <x v="0"/>
    <x v="0"/>
    <x v="0"/>
    <x v="2"/>
    <d v="2018-01-02T00:00:00"/>
    <s v="FLEX"/>
    <n v="26833"/>
    <m/>
    <n v="28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88"/>
    <n v="10733.052584504156"/>
  </r>
  <r>
    <e v="#N/A"/>
    <x v="0"/>
    <x v="0"/>
    <x v="0"/>
    <x v="3"/>
    <d v="2018-01-02T00:00:00"/>
    <s v="MITSUBA00"/>
    <n v="22480"/>
    <m/>
    <n v="5"/>
    <m/>
    <x v="0"/>
    <x v="0"/>
    <x v="0"/>
    <x v="0"/>
    <m/>
    <x v="0"/>
    <m/>
    <m/>
    <m/>
    <m/>
    <x v="0"/>
    <m/>
    <m/>
    <m/>
    <m/>
    <m/>
    <x v="0"/>
    <x v="0"/>
    <x v="0"/>
    <x v="0"/>
    <x v="0"/>
    <n v="5"/>
    <n v="222.41992882562278"/>
  </r>
  <r>
    <n v="0"/>
    <x v="0"/>
    <x v="0"/>
    <x v="0"/>
    <x v="4"/>
    <d v="2018-01-02T00:00:00"/>
    <s v="FLEX"/>
    <n v="23794"/>
    <m/>
    <n v="17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7"/>
    <n v="7438.8501302849454"/>
  </r>
  <r>
    <e v="#N/A"/>
    <x v="0"/>
    <x v="0"/>
    <x v="0"/>
    <x v="5"/>
    <d v="2018-01-02T00:00:00"/>
    <s v="MITSUBA01"/>
    <n v="21305"/>
    <m/>
    <n v="16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2"/>
    <n v="7603.8488617695375"/>
  </r>
  <r>
    <n v="0"/>
    <x v="0"/>
    <x v="0"/>
    <x v="0"/>
    <x v="6"/>
    <d v="2018-01-02T00:00:00"/>
    <s v="MNG2"/>
    <n v="25448"/>
    <m/>
    <n v="10"/>
    <m/>
    <x v="0"/>
    <x v="0"/>
    <x v="0"/>
    <x v="0"/>
    <m/>
    <x v="1"/>
    <m/>
    <m/>
    <m/>
    <m/>
    <x v="0"/>
    <m/>
    <m/>
    <m/>
    <m/>
    <m/>
    <x v="0"/>
    <x v="0"/>
    <x v="0"/>
    <x v="0"/>
    <x v="0"/>
    <n v="15"/>
    <n v="589.43728387299586"/>
  </r>
  <r>
    <n v="0"/>
    <x v="0"/>
    <x v="0"/>
    <x v="0"/>
    <x v="7"/>
    <d v="2018-01-02T00:00:00"/>
    <s v="FLEX"/>
    <n v="23430"/>
    <m/>
    <n v="22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7"/>
    <n v="9688.4336320956045"/>
  </r>
  <r>
    <e v="#N/A"/>
    <x v="0"/>
    <x v="0"/>
    <x v="0"/>
    <x v="8"/>
    <d v="2018-01-02T00:00:00"/>
    <s v="50-0711"/>
    <n v="10914"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0"/>
    <x v="0"/>
    <x v="0"/>
    <x v="9"/>
    <d v="2018-01-02T00:00:00"/>
    <s v="VM4-444"/>
    <n v="11927"/>
    <m/>
    <n v="22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2"/>
    <n v="18613.230485453172"/>
  </r>
  <r>
    <e v="#N/A"/>
    <x v="0"/>
    <x v="0"/>
    <x v="0"/>
    <x v="10"/>
    <d v="2018-01-02T00:00:00"/>
    <s v="多宝"/>
    <n v="17200"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0"/>
    <x v="0"/>
    <x v="0"/>
    <x v="11"/>
    <d v="2018-01-02T00:00:00"/>
    <s v="博邦1"/>
    <n v="18350"/>
    <m/>
    <n v="1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1"/>
    <n v="6594.0054495912809"/>
  </r>
  <r>
    <e v="#N/A"/>
    <x v="0"/>
    <x v="0"/>
    <x v="0"/>
    <x v="12"/>
    <d v="2018-01-02T00:00:00"/>
    <s v="博邦1"/>
    <n v="22420"/>
    <m/>
    <n v="45"/>
    <m/>
    <x v="0"/>
    <x v="0"/>
    <x v="0"/>
    <x v="0"/>
    <m/>
    <x v="0"/>
    <m/>
    <m/>
    <m/>
    <m/>
    <x v="0"/>
    <m/>
    <m/>
    <m/>
    <m/>
    <m/>
    <x v="0"/>
    <x v="0"/>
    <x v="0"/>
    <x v="0"/>
    <x v="0"/>
    <n v="45"/>
    <n v="2007.1364852809991"/>
  </r>
  <r>
    <e v="#N/A"/>
    <x v="0"/>
    <x v="0"/>
    <x v="0"/>
    <x v="13"/>
    <d v="2018-01-02T00:00:00"/>
    <n v="1138"/>
    <n v="22443"/>
    <m/>
    <n v="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"/>
    <n v="490.13055295637838"/>
  </r>
  <r>
    <e v="#N/A"/>
    <x v="0"/>
    <x v="0"/>
    <x v="0"/>
    <x v="14"/>
    <d v="2018-01-02T00:00:00"/>
    <s v="MITSUBA00"/>
    <n v="20225"/>
    <m/>
    <n v="34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42"/>
    <n v="16909.765142150802"/>
  </r>
  <r>
    <e v="#N/A"/>
    <x v="0"/>
    <x v="0"/>
    <x v="0"/>
    <x v="15"/>
    <d v="2018-01-02T00:00:00"/>
    <s v="50-0668"/>
    <n v="18060"/>
    <m/>
    <n v="76"/>
    <m/>
    <x v="0"/>
    <x v="0"/>
    <x v="0"/>
    <x v="0"/>
    <m/>
    <x v="0"/>
    <m/>
    <m/>
    <m/>
    <m/>
    <x v="0"/>
    <m/>
    <m/>
    <m/>
    <m/>
    <m/>
    <x v="0"/>
    <x v="0"/>
    <x v="0"/>
    <x v="0"/>
    <x v="0"/>
    <n v="76"/>
    <n v="4208.1949058693244"/>
  </r>
  <r>
    <e v="#N/A"/>
    <x v="0"/>
    <x v="0"/>
    <x v="0"/>
    <x v="16"/>
    <d v="2018-01-02T00:00:00"/>
    <s v="博邦2"/>
    <n v="18557"/>
    <m/>
    <n v="222"/>
    <m/>
    <x v="0"/>
    <x v="0"/>
    <x v="0"/>
    <x v="0"/>
    <m/>
    <x v="2"/>
    <m/>
    <m/>
    <m/>
    <m/>
    <x v="0"/>
    <m/>
    <m/>
    <m/>
    <m/>
    <m/>
    <x v="0"/>
    <x v="0"/>
    <x v="0"/>
    <x v="0"/>
    <x v="0"/>
    <n v="245"/>
    <n v="13202.565069784987"/>
  </r>
  <r>
    <n v="0"/>
    <x v="0"/>
    <x v="0"/>
    <x v="0"/>
    <x v="17"/>
    <d v="2018-01-02T00:00:00"/>
    <s v="FIRST"/>
    <n v="24987"/>
    <m/>
    <n v="42"/>
    <m/>
    <x v="0"/>
    <x v="0"/>
    <x v="0"/>
    <x v="0"/>
    <m/>
    <x v="0"/>
    <m/>
    <m/>
    <m/>
    <m/>
    <x v="0"/>
    <m/>
    <m/>
    <m/>
    <m/>
    <m/>
    <x v="0"/>
    <x v="0"/>
    <x v="0"/>
    <x v="0"/>
    <x v="0"/>
    <n v="42"/>
    <n v="1680.8740545083444"/>
  </r>
  <r>
    <n v="0"/>
    <x v="0"/>
    <x v="0"/>
    <x v="0"/>
    <x v="18"/>
    <d v="2018-01-02T00:00:00"/>
    <s v="10T"/>
    <n v="24134"/>
    <m/>
    <n v="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"/>
    <n v="870.14170879257483"/>
  </r>
  <r>
    <n v="0"/>
    <x v="0"/>
    <x v="0"/>
    <x v="0"/>
    <x v="19"/>
    <d v="2018-01-02T00:00:00"/>
    <s v="UP28"/>
    <n v="11718"/>
    <m/>
    <n v="374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4"/>
    <n v="31916.709336064177"/>
  </r>
  <r>
    <n v="0"/>
    <x v="0"/>
    <x v="0"/>
    <x v="0"/>
    <x v="19"/>
    <d v="2018-01-02T00:00:00"/>
    <s v="11TA 1.32"/>
    <n v="15835"/>
    <m/>
    <n v="25"/>
    <m/>
    <x v="0"/>
    <x v="0"/>
    <x v="0"/>
    <x v="0"/>
    <m/>
    <x v="0"/>
    <m/>
    <m/>
    <m/>
    <m/>
    <x v="0"/>
    <m/>
    <m/>
    <m/>
    <m/>
    <m/>
    <x v="0"/>
    <x v="0"/>
    <x v="0"/>
    <x v="0"/>
    <x v="0"/>
    <n v="25"/>
    <n v="1578.7811809283232"/>
  </r>
  <r>
    <e v="#N/A"/>
    <x v="0"/>
    <x v="0"/>
    <x v="0"/>
    <x v="19"/>
    <d v="2018-01-02T00:00:00"/>
    <n v="1137"/>
    <n v="23558"/>
    <m/>
    <n v="18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6"/>
    <n v="7895.4070803973173"/>
  </r>
  <r>
    <n v="0"/>
    <x v="0"/>
    <x v="0"/>
    <x v="0"/>
    <x v="19"/>
    <d v="2018-01-02T00:00:00"/>
    <s v="T7"/>
    <m/>
    <m/>
    <n v="27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6"/>
    <n v="0"/>
  </r>
  <r>
    <n v="0"/>
    <x v="0"/>
    <x v="0"/>
    <x v="0"/>
    <x v="0"/>
    <d v="2018-01-03T00:00:00"/>
    <s v="FLEX"/>
    <n v="25678"/>
    <m/>
    <n v="72"/>
    <m/>
    <x v="0"/>
    <x v="0"/>
    <x v="0"/>
    <x v="0"/>
    <m/>
    <x v="0"/>
    <m/>
    <m/>
    <m/>
    <m/>
    <x v="0"/>
    <m/>
    <m/>
    <m/>
    <m/>
    <m/>
    <x v="0"/>
    <x v="0"/>
    <x v="0"/>
    <x v="0"/>
    <x v="0"/>
    <n v="72"/>
    <n v="2803.9566944466083"/>
  </r>
  <r>
    <n v="0"/>
    <x v="0"/>
    <x v="0"/>
    <x v="0"/>
    <x v="1"/>
    <d v="2018-01-03T00:00:00"/>
    <s v="FLEX"/>
    <n v="26584"/>
    <m/>
    <n v="18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5"/>
    <n v="6959.0731266927469"/>
  </r>
  <r>
    <n v="0"/>
    <x v="0"/>
    <x v="0"/>
    <x v="0"/>
    <x v="2"/>
    <d v="2018-01-03T00:00:00"/>
    <s v="FLEX"/>
    <n v="28372"/>
    <m/>
    <n v="17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6"/>
    <n v="6203.299027209925"/>
  </r>
  <r>
    <e v="#N/A"/>
    <x v="0"/>
    <x v="0"/>
    <x v="0"/>
    <x v="3"/>
    <d v="2018-01-03T00:00:00"/>
    <s v="MITSUBA00"/>
    <n v="19900"/>
    <m/>
    <n v="38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9"/>
    <n v="19547.738693467338"/>
  </r>
  <r>
    <n v="0"/>
    <x v="0"/>
    <x v="0"/>
    <x v="0"/>
    <x v="4"/>
    <d v="2018-01-03T00:00:00"/>
    <s v="FLEX"/>
    <n v="24611"/>
    <m/>
    <n v="15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1"/>
    <n v="6135.4678802161634"/>
  </r>
  <r>
    <e v="#N/A"/>
    <x v="0"/>
    <x v="0"/>
    <x v="0"/>
    <x v="5"/>
    <d v="2018-01-03T00:00:00"/>
    <s v="MITSUBA01"/>
    <n v="22907"/>
    <m/>
    <n v="58"/>
    <m/>
    <x v="0"/>
    <x v="0"/>
    <x v="0"/>
    <x v="0"/>
    <m/>
    <x v="0"/>
    <m/>
    <m/>
    <m/>
    <m/>
    <x v="0"/>
    <m/>
    <m/>
    <m/>
    <m/>
    <m/>
    <x v="0"/>
    <x v="0"/>
    <x v="0"/>
    <x v="0"/>
    <x v="0"/>
    <n v="58"/>
    <n v="2531.9771248963198"/>
  </r>
  <r>
    <n v="0"/>
    <x v="0"/>
    <x v="0"/>
    <x v="0"/>
    <x v="6"/>
    <d v="2018-01-03T00:00:00"/>
    <s v="MNG2"/>
    <n v="5624"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0"/>
    <x v="0"/>
    <x v="0"/>
    <x v="7"/>
    <d v="2018-01-03T00:00:00"/>
    <s v="FLEX"/>
    <n v="23585"/>
    <m/>
    <n v="13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0"/>
    <n v="5511.9779520881921"/>
  </r>
  <r>
    <e v="#N/A"/>
    <x v="0"/>
    <x v="0"/>
    <x v="0"/>
    <x v="8"/>
    <d v="2018-01-03T00:00:00"/>
    <s v="50-0711"/>
    <n v="11221"/>
    <m/>
    <n v="3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13"/>
    <n v="27894.127083147672"/>
  </r>
  <r>
    <e v="#N/A"/>
    <x v="0"/>
    <x v="0"/>
    <x v="0"/>
    <x v="9"/>
    <d v="2018-01-03T00:00:00"/>
    <s v="VM4-444"/>
    <n v="6753"/>
    <m/>
    <n v="204"/>
    <m/>
    <x v="0"/>
    <x v="0"/>
    <x v="0"/>
    <x v="0"/>
    <m/>
    <x v="0"/>
    <m/>
    <m/>
    <m/>
    <m/>
    <x v="0"/>
    <m/>
    <m/>
    <m/>
    <m/>
    <m/>
    <x v="0"/>
    <x v="0"/>
    <x v="0"/>
    <x v="0"/>
    <x v="0"/>
    <n v="204"/>
    <n v="30208.796090626387"/>
  </r>
  <r>
    <e v="#N/A"/>
    <x v="0"/>
    <x v="0"/>
    <x v="0"/>
    <x v="10"/>
    <d v="2018-01-03T00:00:00"/>
    <s v="多宝"/>
    <n v="22907"/>
    <m/>
    <n v="14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4"/>
    <n v="6286.2880342253457"/>
  </r>
  <r>
    <e v="#N/A"/>
    <x v="0"/>
    <x v="0"/>
    <x v="0"/>
    <x v="11"/>
    <d v="2018-01-03T00:00:00"/>
    <s v="博邦1"/>
    <n v="14311"/>
    <m/>
    <n v="404"/>
    <m/>
    <x v="0"/>
    <x v="0"/>
    <x v="0"/>
    <x v="0"/>
    <m/>
    <x v="0"/>
    <m/>
    <m/>
    <m/>
    <m/>
    <x v="0"/>
    <m/>
    <m/>
    <m/>
    <m/>
    <m/>
    <x v="0"/>
    <x v="0"/>
    <x v="0"/>
    <x v="0"/>
    <x v="0"/>
    <n v="404"/>
    <n v="28230.032841869892"/>
  </r>
  <r>
    <e v="#N/A"/>
    <x v="0"/>
    <x v="0"/>
    <x v="0"/>
    <x v="12"/>
    <d v="2018-01-03T00:00:00"/>
    <s v="博邦1"/>
    <n v="15765"/>
    <m/>
    <n v="31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19"/>
    <n v="20234.697113859816"/>
  </r>
  <r>
    <e v="#N/A"/>
    <x v="0"/>
    <x v="0"/>
    <x v="0"/>
    <x v="13"/>
    <d v="2018-01-03T00:00:00"/>
    <n v="1138"/>
    <n v="18730"/>
    <m/>
    <n v="16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2"/>
    <n v="8649.2258408969556"/>
  </r>
  <r>
    <e v="#N/A"/>
    <x v="0"/>
    <x v="0"/>
    <x v="0"/>
    <x v="14"/>
    <d v="2018-01-03T00:00:00"/>
    <s v="MITSUBA00"/>
    <n v="18820"/>
    <m/>
    <n v="18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6"/>
    <n v="9883.1030818278414"/>
  </r>
  <r>
    <e v="#N/A"/>
    <x v="0"/>
    <x v="0"/>
    <x v="0"/>
    <x v="15"/>
    <d v="2018-01-03T00:00:00"/>
    <s v="50-0668"/>
    <n v="11621"/>
    <m/>
    <n v="17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4"/>
    <n v="14972.893898975992"/>
  </r>
  <r>
    <e v="#N/A"/>
    <x v="0"/>
    <x v="0"/>
    <x v="0"/>
    <x v="16"/>
    <d v="2018-01-03T00:00:00"/>
    <s v="博邦2"/>
    <n v="20344"/>
    <m/>
    <n v="322"/>
    <m/>
    <x v="0"/>
    <x v="0"/>
    <x v="0"/>
    <x v="0"/>
    <m/>
    <x v="3"/>
    <m/>
    <m/>
    <m/>
    <m/>
    <x v="0"/>
    <m/>
    <m/>
    <m/>
    <m/>
    <m/>
    <x v="0"/>
    <x v="0"/>
    <x v="0"/>
    <x v="0"/>
    <x v="0"/>
    <n v="338"/>
    <n v="16614.235155328352"/>
  </r>
  <r>
    <e v="#N/A"/>
    <x v="0"/>
    <x v="0"/>
    <x v="0"/>
    <x v="20"/>
    <d v="2018-01-03T00:00:00"/>
    <s v="50-0723"/>
    <n v="19811"/>
    <m/>
    <n v="11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9"/>
    <n v="6006.7639190348791"/>
  </r>
  <r>
    <e v="#N/A"/>
    <x v="0"/>
    <x v="0"/>
    <x v="0"/>
    <x v="21"/>
    <d v="2018-01-03T00:00:00"/>
    <n v="1138"/>
    <n v="17666"/>
    <m/>
    <n v="51"/>
    <m/>
    <x v="0"/>
    <x v="0"/>
    <x v="0"/>
    <x v="0"/>
    <m/>
    <x v="0"/>
    <m/>
    <m/>
    <m/>
    <m/>
    <x v="0"/>
    <m/>
    <m/>
    <m/>
    <m/>
    <m/>
    <x v="0"/>
    <x v="0"/>
    <x v="0"/>
    <x v="0"/>
    <x v="0"/>
    <n v="51"/>
    <n v="2886.9013925053773"/>
  </r>
  <r>
    <n v="0"/>
    <x v="0"/>
    <x v="0"/>
    <x v="0"/>
    <x v="17"/>
    <d v="2018-01-03T00:00:00"/>
    <s v="FIRST"/>
    <n v="24486"/>
    <m/>
    <n v="77"/>
    <m/>
    <x v="0"/>
    <x v="0"/>
    <x v="0"/>
    <x v="0"/>
    <m/>
    <x v="0"/>
    <m/>
    <m/>
    <m/>
    <m/>
    <x v="0"/>
    <m/>
    <m/>
    <m/>
    <m/>
    <m/>
    <x v="0"/>
    <x v="0"/>
    <x v="0"/>
    <x v="0"/>
    <x v="0"/>
    <n v="77"/>
    <n v="3144.6540880503148"/>
  </r>
  <r>
    <n v="0"/>
    <x v="0"/>
    <x v="0"/>
    <x v="0"/>
    <x v="22"/>
    <d v="2018-01-03T00:00:00"/>
    <s v="11TA 1.7 6367M"/>
    <n v="16809"/>
    <m/>
    <n v="12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6"/>
    <n v="7495.9842941281449"/>
  </r>
  <r>
    <n v="0"/>
    <x v="0"/>
    <x v="0"/>
    <x v="0"/>
    <x v="19"/>
    <d v="2018-01-03T00:00:00"/>
    <s v="UP28"/>
    <n v="9829"/>
    <m/>
    <n v="10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4"/>
    <n v="10580.933970902432"/>
  </r>
  <r>
    <n v="0"/>
    <x v="0"/>
    <x v="0"/>
    <x v="0"/>
    <x v="19"/>
    <d v="2018-01-03T00:00:00"/>
    <s v="11TA 1.32"/>
    <n v="22950"/>
    <m/>
    <n v="24"/>
    <m/>
    <x v="0"/>
    <x v="0"/>
    <x v="0"/>
    <x v="0"/>
    <m/>
    <x v="0"/>
    <m/>
    <m/>
    <m/>
    <m/>
    <x v="0"/>
    <m/>
    <m/>
    <m/>
    <m/>
    <m/>
    <x v="0"/>
    <x v="0"/>
    <x v="0"/>
    <x v="0"/>
    <x v="0"/>
    <n v="24"/>
    <n v="1045.7516339869283"/>
  </r>
  <r>
    <e v="#N/A"/>
    <x v="0"/>
    <x v="0"/>
    <x v="0"/>
    <x v="19"/>
    <d v="2018-01-03T00:00:00"/>
    <n v="1137"/>
    <n v="17204"/>
    <m/>
    <n v="18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5"/>
    <n v="10753.313182980703"/>
  </r>
  <r>
    <n v="0"/>
    <x v="0"/>
    <x v="0"/>
    <x v="0"/>
    <x v="19"/>
    <d v="2018-01-03T00:00:00"/>
    <s v="T7"/>
    <n v="24000"/>
    <m/>
    <n v="71"/>
    <m/>
    <x v="0"/>
    <x v="0"/>
    <x v="0"/>
    <x v="0"/>
    <m/>
    <x v="0"/>
    <m/>
    <m/>
    <m/>
    <m/>
    <x v="0"/>
    <m/>
    <m/>
    <m/>
    <m/>
    <m/>
    <x v="0"/>
    <x v="0"/>
    <x v="0"/>
    <x v="0"/>
    <x v="0"/>
    <n v="71"/>
    <n v="2958.333333333333"/>
  </r>
  <r>
    <n v="0"/>
    <x v="0"/>
    <x v="0"/>
    <x v="0"/>
    <x v="0"/>
    <d v="2018-01-04T00:00:00"/>
    <s v="FLEX"/>
    <n v="24274"/>
    <m/>
    <n v="83"/>
    <m/>
    <x v="0"/>
    <x v="0"/>
    <x v="0"/>
    <x v="0"/>
    <m/>
    <x v="0"/>
    <m/>
    <m/>
    <m/>
    <m/>
    <x v="0"/>
    <m/>
    <m/>
    <m/>
    <m/>
    <m/>
    <x v="0"/>
    <x v="0"/>
    <x v="0"/>
    <x v="0"/>
    <x v="0"/>
    <n v="83"/>
    <n v="3419.2963664826561"/>
  </r>
  <r>
    <n v="0"/>
    <x v="0"/>
    <x v="0"/>
    <x v="0"/>
    <x v="1"/>
    <d v="2018-01-04T00:00:00"/>
    <s v="FLEX"/>
    <n v="27167"/>
    <m/>
    <n v="75"/>
    <m/>
    <x v="0"/>
    <x v="0"/>
    <x v="0"/>
    <x v="0"/>
    <m/>
    <x v="0"/>
    <m/>
    <m/>
    <m/>
    <m/>
    <x v="0"/>
    <m/>
    <m/>
    <m/>
    <m/>
    <m/>
    <x v="0"/>
    <x v="0"/>
    <x v="0"/>
    <x v="0"/>
    <x v="0"/>
    <n v="75"/>
    <n v="2760.702322670887"/>
  </r>
  <r>
    <n v="0"/>
    <x v="0"/>
    <x v="0"/>
    <x v="0"/>
    <x v="2"/>
    <d v="2018-01-04T00:00:00"/>
    <s v="FLEX"/>
    <n v="24409"/>
    <m/>
    <n v="11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9"/>
    <n v="4875.2509320332665"/>
  </r>
  <r>
    <e v="#N/A"/>
    <x v="0"/>
    <x v="0"/>
    <x v="0"/>
    <x v="3"/>
    <d v="2018-01-04T00:00:00"/>
    <s v="MITSUBA00"/>
    <n v="20043"/>
    <m/>
    <n v="13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4"/>
    <n v="6685.6259043057426"/>
  </r>
  <r>
    <n v="0"/>
    <x v="0"/>
    <x v="0"/>
    <x v="0"/>
    <x v="4"/>
    <d v="2018-01-04T00:00:00"/>
    <s v="FLEX"/>
    <n v="24188"/>
    <m/>
    <n v="236"/>
    <m/>
    <x v="0"/>
    <x v="0"/>
    <x v="0"/>
    <x v="0"/>
    <m/>
    <x v="4"/>
    <m/>
    <m/>
    <m/>
    <m/>
    <x v="0"/>
    <m/>
    <m/>
    <m/>
    <m/>
    <m/>
    <x v="0"/>
    <x v="0"/>
    <x v="0"/>
    <x v="0"/>
    <x v="0"/>
    <n v="244"/>
    <n v="10087.646766991898"/>
  </r>
  <r>
    <e v="#N/A"/>
    <x v="0"/>
    <x v="0"/>
    <x v="0"/>
    <x v="5"/>
    <d v="2018-01-04T00:00:00"/>
    <s v="MITSUBA01"/>
    <n v="22267"/>
    <m/>
    <n v="16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4"/>
    <n v="7365.15920420353"/>
  </r>
  <r>
    <e v="#N/A"/>
    <x v="0"/>
    <x v="0"/>
    <x v="0"/>
    <x v="6"/>
    <d v="2018-01-04T00:00:00"/>
    <s v="3EME"/>
    <n v="19232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0"/>
    <x v="0"/>
    <x v="0"/>
    <x v="7"/>
    <d v="2018-01-04T00:00:00"/>
    <s v="FLEX"/>
    <n v="24133"/>
    <m/>
    <n v="12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2"/>
    <n v="5055.3184436249112"/>
  </r>
  <r>
    <e v="#N/A"/>
    <x v="0"/>
    <x v="0"/>
    <x v="0"/>
    <x v="8"/>
    <d v="2018-01-04T00:00:00"/>
    <s v="50-0711"/>
    <n v="3220"/>
    <m/>
    <n v="37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"/>
    <n v="11490.683229813665"/>
  </r>
  <r>
    <e v="#N/A"/>
    <x v="0"/>
    <x v="0"/>
    <x v="0"/>
    <x v="9"/>
    <d v="2018-01-04T00:00:00"/>
    <s v="VM4-444"/>
    <n v="13725"/>
    <m/>
    <n v="58"/>
    <m/>
    <x v="0"/>
    <x v="0"/>
    <x v="0"/>
    <x v="0"/>
    <m/>
    <x v="0"/>
    <m/>
    <m/>
    <m/>
    <m/>
    <x v="0"/>
    <m/>
    <m/>
    <m/>
    <m/>
    <m/>
    <x v="0"/>
    <x v="0"/>
    <x v="0"/>
    <x v="0"/>
    <x v="0"/>
    <n v="58"/>
    <n v="4225.8652094717672"/>
  </r>
  <r>
    <e v="#N/A"/>
    <x v="0"/>
    <x v="0"/>
    <x v="0"/>
    <x v="23"/>
    <d v="2018-01-04T00:00:00"/>
    <s v="英特华"/>
    <n v="17148"/>
    <m/>
    <n v="2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1"/>
    <n v="15220.433869839047"/>
  </r>
  <r>
    <e v="#N/A"/>
    <x v="0"/>
    <x v="0"/>
    <x v="0"/>
    <x v="10"/>
    <d v="2018-01-04T00:00:00"/>
    <s v="多宝"/>
    <n v="14644"/>
    <m/>
    <n v="73"/>
    <m/>
    <x v="0"/>
    <x v="0"/>
    <x v="0"/>
    <x v="0"/>
    <m/>
    <x v="0"/>
    <m/>
    <m/>
    <m/>
    <m/>
    <x v="0"/>
    <m/>
    <m/>
    <m/>
    <m/>
    <m/>
    <x v="0"/>
    <x v="0"/>
    <x v="0"/>
    <x v="0"/>
    <x v="0"/>
    <n v="73"/>
    <n v="4984.9767822999183"/>
  </r>
  <r>
    <e v="#N/A"/>
    <x v="0"/>
    <x v="0"/>
    <x v="0"/>
    <x v="11"/>
    <d v="2018-01-04T00:00:00"/>
    <s v="博邦2"/>
    <n v="11498"/>
    <m/>
    <n v="268"/>
    <m/>
    <x v="0"/>
    <x v="0"/>
    <x v="0"/>
    <x v="0"/>
    <m/>
    <x v="5"/>
    <m/>
    <m/>
    <m/>
    <m/>
    <x v="0"/>
    <m/>
    <m/>
    <m/>
    <m/>
    <m/>
    <x v="0"/>
    <x v="0"/>
    <x v="0"/>
    <x v="0"/>
    <x v="0"/>
    <n v="280"/>
    <n v="24352.061228039656"/>
  </r>
  <r>
    <e v="#N/A"/>
    <x v="0"/>
    <x v="0"/>
    <x v="0"/>
    <x v="12"/>
    <d v="2018-01-04T00:00:00"/>
    <s v="博邦1"/>
    <n v="16956"/>
    <m/>
    <n v="325"/>
    <m/>
    <x v="0"/>
    <x v="0"/>
    <x v="0"/>
    <x v="0"/>
    <m/>
    <x v="0"/>
    <m/>
    <m/>
    <m/>
    <m/>
    <x v="0"/>
    <m/>
    <m/>
    <m/>
    <m/>
    <m/>
    <x v="0"/>
    <x v="0"/>
    <x v="0"/>
    <x v="0"/>
    <x v="0"/>
    <n v="325"/>
    <n v="19167.256428402925"/>
  </r>
  <r>
    <e v="#N/A"/>
    <x v="0"/>
    <x v="0"/>
    <x v="0"/>
    <x v="13"/>
    <d v="2018-01-04T00:00:00"/>
    <n v="1138"/>
    <n v="24243"/>
    <m/>
    <n v="85"/>
    <m/>
    <x v="0"/>
    <x v="0"/>
    <x v="0"/>
    <x v="0"/>
    <m/>
    <x v="0"/>
    <m/>
    <m/>
    <m/>
    <m/>
    <x v="0"/>
    <m/>
    <m/>
    <m/>
    <m/>
    <m/>
    <x v="0"/>
    <x v="0"/>
    <x v="0"/>
    <x v="0"/>
    <x v="0"/>
    <n v="85"/>
    <n v="3506.1667285401973"/>
  </r>
  <r>
    <e v="#N/A"/>
    <x v="0"/>
    <x v="0"/>
    <x v="0"/>
    <x v="14"/>
    <d v="2018-01-04T00:00:00"/>
    <s v="MITSUBA00"/>
    <n v="21955"/>
    <m/>
    <n v="161"/>
    <m/>
    <x v="0"/>
    <x v="0"/>
    <x v="0"/>
    <x v="0"/>
    <m/>
    <x v="6"/>
    <m/>
    <m/>
    <m/>
    <m/>
    <x v="0"/>
    <m/>
    <m/>
    <m/>
    <m/>
    <m/>
    <x v="0"/>
    <x v="0"/>
    <x v="0"/>
    <x v="0"/>
    <x v="0"/>
    <n v="171"/>
    <n v="7788.6586199043495"/>
  </r>
  <r>
    <e v="#N/A"/>
    <x v="0"/>
    <x v="0"/>
    <x v="0"/>
    <x v="15"/>
    <d v="2018-01-04T00:00:00"/>
    <s v="50-0678"/>
    <n v="11680"/>
    <m/>
    <n v="36"/>
    <m/>
    <x v="0"/>
    <x v="0"/>
    <x v="0"/>
    <x v="0"/>
    <m/>
    <x v="0"/>
    <m/>
    <m/>
    <m/>
    <m/>
    <x v="0"/>
    <m/>
    <m/>
    <m/>
    <m/>
    <m/>
    <x v="0"/>
    <x v="0"/>
    <x v="0"/>
    <x v="0"/>
    <x v="0"/>
    <n v="36"/>
    <n v="3082.1917808219177"/>
  </r>
  <r>
    <e v="#N/A"/>
    <x v="0"/>
    <x v="0"/>
    <x v="0"/>
    <x v="16"/>
    <d v="2018-01-04T00:00:00"/>
    <s v="博邦2"/>
    <n v="19103"/>
    <m/>
    <n v="171"/>
    <m/>
    <x v="0"/>
    <x v="0"/>
    <x v="0"/>
    <x v="0"/>
    <m/>
    <x v="7"/>
    <m/>
    <m/>
    <m/>
    <m/>
    <x v="0"/>
    <m/>
    <m/>
    <m/>
    <m/>
    <m/>
    <x v="0"/>
    <x v="0"/>
    <x v="0"/>
    <x v="0"/>
    <x v="0"/>
    <n v="189"/>
    <n v="9893.7339684866238"/>
  </r>
  <r>
    <e v="#N/A"/>
    <x v="0"/>
    <x v="0"/>
    <x v="0"/>
    <x v="20"/>
    <d v="2018-01-04T00:00:00"/>
    <s v="50-0723"/>
    <n v="20712"/>
    <m/>
    <n v="264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4"/>
    <n v="12746.234067207415"/>
  </r>
  <r>
    <e v="#N/A"/>
    <x v="0"/>
    <x v="0"/>
    <x v="0"/>
    <x v="21"/>
    <d v="2018-01-04T00:00:00"/>
    <n v="1138"/>
    <n v="24984"/>
    <m/>
    <n v="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61"/>
    <n v="2441.5626000640409"/>
  </r>
  <r>
    <n v="0"/>
    <x v="0"/>
    <x v="0"/>
    <x v="0"/>
    <x v="17"/>
    <d v="2018-01-04T00:00:00"/>
    <s v="FIRST"/>
    <n v="25106"/>
    <m/>
    <n v="74"/>
    <m/>
    <x v="0"/>
    <x v="0"/>
    <x v="0"/>
    <x v="0"/>
    <m/>
    <x v="6"/>
    <m/>
    <m/>
    <m/>
    <m/>
    <x v="0"/>
    <m/>
    <m/>
    <m/>
    <m/>
    <m/>
    <x v="0"/>
    <x v="0"/>
    <x v="0"/>
    <x v="0"/>
    <x v="0"/>
    <n v="84"/>
    <n v="3345.8137497012667"/>
  </r>
  <r>
    <n v="0"/>
    <x v="0"/>
    <x v="0"/>
    <x v="0"/>
    <x v="22"/>
    <d v="2018-01-04T00:00:00"/>
    <s v="11TA 1.7 6367M"/>
    <n v="13138"/>
    <m/>
    <n v="65"/>
    <m/>
    <x v="0"/>
    <x v="0"/>
    <x v="0"/>
    <x v="0"/>
    <m/>
    <x v="0"/>
    <m/>
    <m/>
    <m/>
    <m/>
    <x v="0"/>
    <m/>
    <m/>
    <m/>
    <m/>
    <m/>
    <x v="0"/>
    <x v="0"/>
    <x v="0"/>
    <x v="0"/>
    <x v="0"/>
    <n v="65"/>
    <n v="4947.4805906530673"/>
  </r>
  <r>
    <n v="0"/>
    <x v="0"/>
    <x v="0"/>
    <x v="0"/>
    <x v="18"/>
    <d v="2018-01-04T00:00:00"/>
    <s v="10T"/>
    <n v="25521"/>
    <m/>
    <n v="4"/>
    <m/>
    <x v="0"/>
    <x v="0"/>
    <x v="0"/>
    <x v="0"/>
    <m/>
    <x v="0"/>
    <m/>
    <m/>
    <m/>
    <m/>
    <x v="0"/>
    <m/>
    <m/>
    <m/>
    <m/>
    <m/>
    <x v="0"/>
    <x v="0"/>
    <x v="0"/>
    <x v="0"/>
    <x v="0"/>
    <n v="4"/>
    <n v="156.73367031072451"/>
  </r>
  <r>
    <n v="0"/>
    <x v="0"/>
    <x v="0"/>
    <x v="0"/>
    <x v="19"/>
    <d v="2018-01-04T00:00:00"/>
    <s v="UP28"/>
    <n v="17350"/>
    <m/>
    <n v="97"/>
    <m/>
    <x v="0"/>
    <x v="0"/>
    <x v="0"/>
    <x v="0"/>
    <m/>
    <x v="8"/>
    <m/>
    <m/>
    <m/>
    <m/>
    <x v="0"/>
    <m/>
    <m/>
    <m/>
    <m/>
    <m/>
    <x v="0"/>
    <x v="0"/>
    <x v="0"/>
    <x v="0"/>
    <x v="0"/>
    <n v="206"/>
    <n v="11873.198847262249"/>
  </r>
  <r>
    <n v="0"/>
    <x v="0"/>
    <x v="0"/>
    <x v="0"/>
    <x v="19"/>
    <d v="2018-01-04T00:00:00"/>
    <s v="11TA 1.32"/>
    <n v="21062"/>
    <m/>
    <n v="10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6"/>
    <n v="5032.7604216123827"/>
  </r>
  <r>
    <e v="#N/A"/>
    <x v="0"/>
    <x v="0"/>
    <x v="0"/>
    <x v="19"/>
    <d v="2018-01-04T00:00:00"/>
    <n v="1137"/>
    <n v="19104"/>
    <m/>
    <n v="25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51"/>
    <n v="13138.609715242881"/>
  </r>
  <r>
    <n v="0"/>
    <x v="0"/>
    <x v="0"/>
    <x v="0"/>
    <x v="19"/>
    <d v="2018-01-04T00:00:00"/>
    <s v="T7"/>
    <n v="17351"/>
    <m/>
    <n v="34"/>
    <m/>
    <x v="0"/>
    <x v="0"/>
    <x v="0"/>
    <x v="0"/>
    <m/>
    <x v="0"/>
    <m/>
    <m/>
    <m/>
    <m/>
    <x v="0"/>
    <m/>
    <m/>
    <m/>
    <m/>
    <m/>
    <x v="0"/>
    <x v="0"/>
    <x v="0"/>
    <x v="0"/>
    <x v="0"/>
    <n v="34"/>
    <n v="1959.5412368163218"/>
  </r>
  <r>
    <n v="0"/>
    <x v="0"/>
    <x v="0"/>
    <x v="0"/>
    <x v="0"/>
    <d v="2018-01-05T00:00:00"/>
    <s v="FLEX"/>
    <n v="25730"/>
    <m/>
    <n v="1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"/>
    <n v="699.57248348231633"/>
  </r>
  <r>
    <n v="0"/>
    <x v="0"/>
    <x v="0"/>
    <x v="0"/>
    <x v="1"/>
    <d v="2018-01-05T00:00:00"/>
    <s v="FLEX"/>
    <n v="26041"/>
    <m/>
    <n v="14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1"/>
    <n v="5414.5386121884721"/>
  </r>
  <r>
    <n v="0"/>
    <x v="0"/>
    <x v="0"/>
    <x v="0"/>
    <x v="2"/>
    <d v="2018-01-05T00:00:00"/>
    <s v="FLEX"/>
    <n v="27772"/>
    <m/>
    <n v="22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7"/>
    <n v="8173.7001296269627"/>
  </r>
  <r>
    <e v="#N/A"/>
    <x v="0"/>
    <x v="0"/>
    <x v="0"/>
    <x v="3"/>
    <d v="2018-01-05T00:00:00"/>
    <s v="MITSUBA00"/>
    <n v="21523"/>
    <m/>
    <n v="493"/>
    <m/>
    <x v="0"/>
    <x v="0"/>
    <x v="0"/>
    <x v="0"/>
    <m/>
    <x v="0"/>
    <m/>
    <m/>
    <m/>
    <m/>
    <x v="0"/>
    <m/>
    <m/>
    <m/>
    <m/>
    <m/>
    <x v="0"/>
    <x v="0"/>
    <x v="0"/>
    <x v="0"/>
    <x v="0"/>
    <n v="493"/>
    <n v="22905.728755285043"/>
  </r>
  <r>
    <n v="0"/>
    <x v="0"/>
    <x v="0"/>
    <x v="0"/>
    <x v="4"/>
    <d v="2018-01-05T00:00:00"/>
    <s v="FLEX"/>
    <n v="22354"/>
    <m/>
    <n v="1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8"/>
    <n v="6173.3917867048403"/>
  </r>
  <r>
    <e v="#N/A"/>
    <x v="0"/>
    <x v="0"/>
    <x v="0"/>
    <x v="5"/>
    <d v="2018-01-05T00:00:00"/>
    <s v="MITSUBA01"/>
    <n v="22930"/>
    <m/>
    <n v="1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"/>
    <n v="697.77583951155691"/>
  </r>
  <r>
    <e v="#N/A"/>
    <x v="0"/>
    <x v="0"/>
    <x v="0"/>
    <x v="6"/>
    <d v="2018-01-05T00:00:00"/>
    <s v="3EME"/>
    <n v="23677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0"/>
    <x v="0"/>
    <x v="0"/>
    <x v="7"/>
    <d v="2018-01-05T00:00:00"/>
    <s v="FLEX"/>
    <n v="25257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0"/>
    <x v="0"/>
    <x v="0"/>
    <x v="8"/>
    <d v="2018-01-05T00:00:00"/>
    <s v="50-0711"/>
    <m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0"/>
    <x v="0"/>
    <x v="0"/>
    <x v="9"/>
    <d v="2018-01-05T00:00:00"/>
    <s v="VM4-444"/>
    <n v="9810"/>
    <m/>
    <n v="29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96"/>
    <n v="30173.292558613659"/>
  </r>
  <r>
    <e v="#N/A"/>
    <x v="0"/>
    <x v="0"/>
    <x v="0"/>
    <x v="23"/>
    <d v="2018-01-05T00:00:00"/>
    <s v="英特华"/>
    <n v="17465"/>
    <m/>
    <n v="26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3"/>
    <n v="15058.688806183796"/>
  </r>
  <r>
    <e v="#N/A"/>
    <x v="0"/>
    <x v="0"/>
    <x v="0"/>
    <x v="10"/>
    <d v="2018-01-05T00:00:00"/>
    <s v="多宝"/>
    <n v="15005"/>
    <m/>
    <n v="16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4"/>
    <n v="10929.690103298899"/>
  </r>
  <r>
    <e v="#N/A"/>
    <x v="0"/>
    <x v="0"/>
    <x v="0"/>
    <x v="11"/>
    <d v="2018-01-05T00:00:00"/>
    <s v="博邦2"/>
    <n v="16594"/>
    <m/>
    <n v="35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59"/>
    <n v="21634.325659877064"/>
  </r>
  <r>
    <e v="#N/A"/>
    <x v="0"/>
    <x v="0"/>
    <x v="0"/>
    <x v="12"/>
    <d v="2018-01-05T00:00:00"/>
    <s v="博邦1"/>
    <n v="20663"/>
    <m/>
    <n v="334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4"/>
    <n v="16164.158157092386"/>
  </r>
  <r>
    <e v="#N/A"/>
    <x v="0"/>
    <x v="0"/>
    <x v="0"/>
    <x v="13"/>
    <d v="2018-01-05T00:00:00"/>
    <n v="1138"/>
    <n v="23546"/>
    <m/>
    <n v="1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0"/>
    <n v="6795.2093773889401"/>
  </r>
  <r>
    <e v="#N/A"/>
    <x v="0"/>
    <x v="0"/>
    <x v="0"/>
    <x v="14"/>
    <d v="2018-01-05T00:00:00"/>
    <s v="MITSUBA00"/>
    <n v="21167"/>
    <m/>
    <n v="304"/>
    <m/>
    <x v="0"/>
    <x v="0"/>
    <x v="0"/>
    <x v="0"/>
    <m/>
    <x v="0"/>
    <m/>
    <m/>
    <m/>
    <m/>
    <x v="0"/>
    <m/>
    <m/>
    <m/>
    <m/>
    <m/>
    <x v="0"/>
    <x v="0"/>
    <x v="0"/>
    <x v="0"/>
    <x v="0"/>
    <n v="304"/>
    <n v="14361.978551518872"/>
  </r>
  <r>
    <e v="#N/A"/>
    <x v="0"/>
    <x v="0"/>
    <x v="0"/>
    <x v="15"/>
    <d v="2018-01-05T00:00:00"/>
    <s v="50-0678"/>
    <n v="21450"/>
    <m/>
    <n v="71"/>
    <m/>
    <x v="0"/>
    <x v="0"/>
    <x v="0"/>
    <x v="0"/>
    <m/>
    <x v="0"/>
    <m/>
    <m/>
    <m/>
    <m/>
    <x v="0"/>
    <m/>
    <m/>
    <m/>
    <m/>
    <m/>
    <x v="0"/>
    <x v="0"/>
    <x v="0"/>
    <x v="0"/>
    <x v="0"/>
    <n v="71"/>
    <n v="3310.0233100233099"/>
  </r>
  <r>
    <e v="#N/A"/>
    <x v="0"/>
    <x v="0"/>
    <x v="0"/>
    <x v="16"/>
    <d v="2018-01-05T00:00:00"/>
    <s v="博邦2"/>
    <n v="18960"/>
    <m/>
    <n v="18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5"/>
    <n v="9757.3839662447263"/>
  </r>
  <r>
    <e v="#N/A"/>
    <x v="0"/>
    <x v="0"/>
    <x v="0"/>
    <x v="20"/>
    <d v="2018-01-05T00:00:00"/>
    <s v="50-0723"/>
    <n v="20069"/>
    <m/>
    <n v="265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5"/>
    <n v="13204.444665902636"/>
  </r>
  <r>
    <e v="#N/A"/>
    <x v="0"/>
    <x v="0"/>
    <x v="0"/>
    <x v="21"/>
    <d v="2018-01-05T00:00:00"/>
    <n v="1138"/>
    <n v="24275"/>
    <m/>
    <n v="26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2"/>
    <n v="10792.996910401647"/>
  </r>
  <r>
    <n v="0"/>
    <x v="0"/>
    <x v="0"/>
    <x v="0"/>
    <x v="17"/>
    <d v="2018-01-05T00:00:00"/>
    <s v="FIRST"/>
    <n v="24149"/>
    <m/>
    <n v="10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1"/>
    <n v="4182.3677999088986"/>
  </r>
  <r>
    <n v="0"/>
    <x v="0"/>
    <x v="0"/>
    <x v="0"/>
    <x v="22"/>
    <d v="2018-01-05T00:00:00"/>
    <s v="11TA 1.7 6367M"/>
    <n v="16869"/>
    <m/>
    <n v="34"/>
    <m/>
    <x v="0"/>
    <x v="0"/>
    <x v="0"/>
    <x v="0"/>
    <m/>
    <x v="0"/>
    <m/>
    <m/>
    <m/>
    <m/>
    <x v="0"/>
    <m/>
    <m/>
    <m/>
    <m/>
    <m/>
    <x v="0"/>
    <x v="0"/>
    <x v="0"/>
    <x v="0"/>
    <x v="0"/>
    <n v="34"/>
    <n v="2015.5314482186259"/>
  </r>
  <r>
    <n v="0"/>
    <x v="0"/>
    <x v="0"/>
    <x v="0"/>
    <x v="18"/>
    <d v="2018-01-05T00:00:00"/>
    <s v="10T"/>
    <n v="25861"/>
    <m/>
    <n v="1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"/>
    <n v="386.68264954951474"/>
  </r>
  <r>
    <n v="0"/>
    <x v="0"/>
    <x v="0"/>
    <x v="0"/>
    <x v="19"/>
    <d v="2018-01-05T00:00:00"/>
    <s v="UP28"/>
    <n v="11266"/>
    <m/>
    <n v="317"/>
    <m/>
    <x v="0"/>
    <x v="0"/>
    <x v="0"/>
    <x v="0"/>
    <m/>
    <x v="0"/>
    <m/>
    <m/>
    <m/>
    <m/>
    <x v="0"/>
    <m/>
    <m/>
    <m/>
    <m/>
    <m/>
    <x v="0"/>
    <x v="0"/>
    <x v="0"/>
    <x v="0"/>
    <x v="0"/>
    <n v="317"/>
    <n v="28137.759630747383"/>
  </r>
  <r>
    <n v="0"/>
    <x v="0"/>
    <x v="0"/>
    <x v="0"/>
    <x v="19"/>
    <d v="2018-01-05T00:00:00"/>
    <s v="GEN2 650"/>
    <n v="9563"/>
    <m/>
    <n v="1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"/>
    <n v="1463.9757398305971"/>
  </r>
  <r>
    <e v="#N/A"/>
    <x v="0"/>
    <x v="0"/>
    <x v="0"/>
    <x v="19"/>
    <d v="2018-01-05T00:00:00"/>
    <n v="1137"/>
    <n v="20677"/>
    <m/>
    <n v="33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2"/>
    <n v="16056.487885089715"/>
  </r>
  <r>
    <n v="0"/>
    <x v="0"/>
    <x v="0"/>
    <x v="0"/>
    <x v="19"/>
    <d v="2018-01-05T00:00:00"/>
    <s v="T7"/>
    <n v="24957"/>
    <m/>
    <n v="16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5"/>
    <n v="6611.37155908162"/>
  </r>
  <r>
    <n v="0"/>
    <x v="1"/>
    <x v="0"/>
    <x v="0"/>
    <x v="0"/>
    <d v="2018-01-08T00:00:00"/>
    <s v="FLEX"/>
    <n v="13002"/>
    <m/>
    <n v="35"/>
    <m/>
    <x v="0"/>
    <x v="0"/>
    <x v="0"/>
    <x v="0"/>
    <m/>
    <x v="0"/>
    <m/>
    <m/>
    <m/>
    <m/>
    <x v="0"/>
    <m/>
    <m/>
    <m/>
    <m/>
    <m/>
    <x v="0"/>
    <x v="0"/>
    <x v="0"/>
    <x v="0"/>
    <x v="0"/>
    <n v="35"/>
    <n v="2691.8935548377171"/>
  </r>
  <r>
    <n v="0"/>
    <x v="1"/>
    <x v="0"/>
    <x v="0"/>
    <x v="1"/>
    <d v="2018-01-08T00:00:00"/>
    <s v="FLEX"/>
    <n v="10850"/>
    <m/>
    <n v="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79"/>
    <n v="7281.1059907834106"/>
  </r>
  <r>
    <n v="0"/>
    <x v="1"/>
    <x v="0"/>
    <x v="0"/>
    <x v="2"/>
    <d v="2018-01-08T00:00:00"/>
    <s v="FLEX"/>
    <n v="13280"/>
    <m/>
    <n v="32"/>
    <s v=" "/>
    <x v="0"/>
    <x v="0"/>
    <x v="0"/>
    <x v="0"/>
    <m/>
    <x v="0"/>
    <m/>
    <m/>
    <m/>
    <m/>
    <x v="0"/>
    <m/>
    <m/>
    <m/>
    <m/>
    <m/>
    <x v="0"/>
    <x v="0"/>
    <x v="0"/>
    <x v="0"/>
    <x v="0"/>
    <n v="32"/>
    <n v="2409.6385542168678"/>
  </r>
  <r>
    <e v="#N/A"/>
    <x v="1"/>
    <x v="0"/>
    <x v="0"/>
    <x v="3"/>
    <d v="2018-01-08T00:00:00"/>
    <s v="MITSUBA00"/>
    <n v="32130"/>
    <m/>
    <n v="30"/>
    <m/>
    <x v="0"/>
    <x v="0"/>
    <x v="0"/>
    <x v="0"/>
    <m/>
    <x v="0"/>
    <m/>
    <m/>
    <m/>
    <m/>
    <x v="0"/>
    <m/>
    <m/>
    <m/>
    <m/>
    <m/>
    <x v="0"/>
    <x v="0"/>
    <x v="0"/>
    <x v="0"/>
    <x v="0"/>
    <n v="30"/>
    <n v="933.70681605975733"/>
  </r>
  <r>
    <n v="0"/>
    <x v="1"/>
    <x v="0"/>
    <x v="0"/>
    <x v="4"/>
    <d v="2018-01-08T00:00:00"/>
    <s v="FLEX"/>
    <n v="11920"/>
    <m/>
    <n v="19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9"/>
    <n v="16694.630872483223"/>
  </r>
  <r>
    <e v="#N/A"/>
    <x v="1"/>
    <x v="0"/>
    <x v="0"/>
    <x v="5"/>
    <d v="2018-01-08T00:00:00"/>
    <s v="MITSUBA01"/>
    <n v="34420"/>
    <m/>
    <n v="285"/>
    <m/>
    <x v="0"/>
    <x v="0"/>
    <x v="0"/>
    <x v="0"/>
    <m/>
    <x v="0"/>
    <m/>
    <m/>
    <m/>
    <m/>
    <x v="0"/>
    <m/>
    <m/>
    <m/>
    <m/>
    <m/>
    <x v="0"/>
    <x v="0"/>
    <x v="0"/>
    <x v="0"/>
    <x v="0"/>
    <n v="285"/>
    <n v="8280.0697269029642"/>
  </r>
  <r>
    <e v="#N/A"/>
    <x v="1"/>
    <x v="0"/>
    <x v="0"/>
    <x v="6"/>
    <d v="2018-01-08T00:00:00"/>
    <s v="3EME"/>
    <n v="3286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7"/>
    <d v="2018-01-08T00:00:00"/>
    <s v="FLEX"/>
    <n v="11980"/>
    <m/>
    <n v="95"/>
    <m/>
    <x v="0"/>
    <x v="0"/>
    <x v="0"/>
    <x v="0"/>
    <m/>
    <x v="0"/>
    <m/>
    <m/>
    <m/>
    <m/>
    <x v="0"/>
    <m/>
    <m/>
    <m/>
    <m/>
    <m/>
    <x v="0"/>
    <x v="0"/>
    <x v="0"/>
    <x v="0"/>
    <x v="0"/>
    <n v="95"/>
    <n v="7929.8831385642734"/>
  </r>
  <r>
    <e v="#N/A"/>
    <x v="1"/>
    <x v="0"/>
    <x v="0"/>
    <x v="8"/>
    <d v="2018-01-08T00:00:00"/>
    <s v="50-0711"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9"/>
    <d v="2018-01-08T00:00:00"/>
    <s v="VM4-444"/>
    <n v="6280"/>
    <m/>
    <n v="3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9"/>
    <n v="6210.1910828025484"/>
  </r>
  <r>
    <e v="#N/A"/>
    <x v="1"/>
    <x v="0"/>
    <x v="0"/>
    <x v="23"/>
    <d v="2018-01-08T00:00:00"/>
    <s v="英特华"/>
    <n v="8666"/>
    <m/>
    <n v="38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2"/>
    <n v="44080.313870297708"/>
  </r>
  <r>
    <e v="#N/A"/>
    <x v="1"/>
    <x v="0"/>
    <x v="0"/>
    <x v="10"/>
    <d v="2018-01-08T00:00:00"/>
    <s v="多宝"/>
    <n v="7820"/>
    <m/>
    <n v="255"/>
    <m/>
    <x v="0"/>
    <x v="0"/>
    <x v="0"/>
    <x v="0"/>
    <m/>
    <x v="0"/>
    <m/>
    <m/>
    <m/>
    <m/>
    <x v="0"/>
    <m/>
    <m/>
    <m/>
    <m/>
    <m/>
    <x v="0"/>
    <x v="0"/>
    <x v="0"/>
    <x v="0"/>
    <x v="0"/>
    <n v="255"/>
    <n v="32608.695652173912"/>
  </r>
  <r>
    <e v="#N/A"/>
    <x v="1"/>
    <x v="0"/>
    <x v="0"/>
    <x v="11"/>
    <d v="2018-01-08T00:00:00"/>
    <s v="博邦2"/>
    <n v="6055"/>
    <m/>
    <n v="5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511"/>
    <n v="84393.063583815034"/>
  </r>
  <r>
    <e v="#N/A"/>
    <x v="1"/>
    <x v="0"/>
    <x v="0"/>
    <x v="12"/>
    <d v="2018-01-08T00:00:00"/>
    <s v="博邦1"/>
    <n v="8440"/>
    <m/>
    <n v="27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8"/>
    <n v="32938.388625592415"/>
  </r>
  <r>
    <e v="#N/A"/>
    <x v="1"/>
    <x v="0"/>
    <x v="0"/>
    <x v="13"/>
    <d v="2018-01-08T00:00:00"/>
    <n v="1138"/>
    <n v="11630"/>
    <m/>
    <n v="18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3"/>
    <n v="15735.167669819433"/>
  </r>
  <r>
    <e v="#N/A"/>
    <x v="1"/>
    <x v="0"/>
    <x v="0"/>
    <x v="14"/>
    <d v="2018-01-08T00:00:00"/>
    <s v="MITSUBA00"/>
    <n v="9510"/>
    <m/>
    <n v="400"/>
    <m/>
    <x v="0"/>
    <x v="0"/>
    <x v="0"/>
    <x v="0"/>
    <m/>
    <x v="0"/>
    <m/>
    <m/>
    <m/>
    <m/>
    <x v="0"/>
    <m/>
    <m/>
    <m/>
    <m/>
    <m/>
    <x v="0"/>
    <x v="0"/>
    <x v="0"/>
    <x v="0"/>
    <x v="0"/>
    <n v="400"/>
    <n v="42060.98843322818"/>
  </r>
  <r>
    <e v="#N/A"/>
    <x v="1"/>
    <x v="0"/>
    <x v="0"/>
    <x v="15"/>
    <d v="2018-01-08T00:00:00"/>
    <s v="50-0678"/>
    <n v="9170"/>
    <m/>
    <n v="41"/>
    <m/>
    <x v="0"/>
    <x v="0"/>
    <x v="0"/>
    <x v="0"/>
    <m/>
    <x v="0"/>
    <m/>
    <m/>
    <m/>
    <m/>
    <x v="0"/>
    <m/>
    <m/>
    <m/>
    <m/>
    <m/>
    <x v="0"/>
    <x v="0"/>
    <x v="0"/>
    <x v="0"/>
    <x v="0"/>
    <n v="41"/>
    <n v="4471.101417666303"/>
  </r>
  <r>
    <e v="#N/A"/>
    <x v="1"/>
    <x v="0"/>
    <x v="0"/>
    <x v="16"/>
    <d v="2018-01-08T00:00:00"/>
    <s v="博邦2"/>
    <n v="9380"/>
    <m/>
    <n v="34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41"/>
    <n v="36353.944562899786"/>
  </r>
  <r>
    <e v="#N/A"/>
    <x v="1"/>
    <x v="0"/>
    <x v="0"/>
    <x v="20"/>
    <d v="2018-01-08T00:00:00"/>
    <s v="50-0723"/>
    <n v="10330"/>
    <m/>
    <n v="33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3"/>
    <n v="32236.205227492737"/>
  </r>
  <r>
    <e v="#N/A"/>
    <x v="1"/>
    <x v="0"/>
    <x v="0"/>
    <x v="21"/>
    <d v="2018-01-08T00:00:00"/>
    <n v="1138"/>
    <n v="11550"/>
    <m/>
    <n v="12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3"/>
    <n v="10649.35064935065"/>
  </r>
  <r>
    <n v="0"/>
    <x v="1"/>
    <x v="0"/>
    <x v="0"/>
    <x v="17"/>
    <d v="2018-01-08T00:00:00"/>
    <s v="FIRST"/>
    <n v="1160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22"/>
    <d v="2018-01-08T00:00:00"/>
    <s v="11TA 1.7 6367M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18"/>
    <d v="2018-01-08T00:00:00"/>
    <s v="10T"/>
    <n v="9250"/>
    <m/>
    <n v="6"/>
    <m/>
    <x v="0"/>
    <x v="0"/>
    <x v="0"/>
    <x v="0"/>
    <m/>
    <x v="0"/>
    <m/>
    <m/>
    <m/>
    <m/>
    <x v="0"/>
    <m/>
    <m/>
    <m/>
    <m/>
    <m/>
    <x v="0"/>
    <x v="0"/>
    <x v="0"/>
    <x v="0"/>
    <x v="0"/>
    <n v="6"/>
    <n v="648.64864864864865"/>
  </r>
  <r>
    <n v="0"/>
    <x v="1"/>
    <x v="0"/>
    <x v="0"/>
    <x v="19"/>
    <d v="2018-01-08T00:00:00"/>
    <s v="UP28"/>
    <n v="5670"/>
    <m/>
    <n v="274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4"/>
    <n v="48324.514991181655"/>
  </r>
  <r>
    <n v="0"/>
    <x v="1"/>
    <x v="0"/>
    <x v="0"/>
    <x v="19"/>
    <d v="2018-01-08T00:00:00"/>
    <s v="GEN2 650"/>
    <n v="850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19"/>
    <d v="2018-01-08T00:00:00"/>
    <n v="1137"/>
    <n v="8900"/>
    <m/>
    <n v="37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1"/>
    <n v="41685.393258426971"/>
  </r>
  <r>
    <n v="0"/>
    <x v="1"/>
    <x v="0"/>
    <x v="0"/>
    <x v="19"/>
    <d v="2018-01-08T00:00:00"/>
    <s v="T7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0"/>
    <d v="2018-01-09T00:00:00"/>
    <s v="FLEX"/>
    <n v="24444"/>
    <m/>
    <n v="85"/>
    <m/>
    <x v="0"/>
    <x v="0"/>
    <x v="0"/>
    <x v="0"/>
    <m/>
    <x v="0"/>
    <m/>
    <m/>
    <m/>
    <m/>
    <x v="0"/>
    <m/>
    <m/>
    <m/>
    <m/>
    <m/>
    <x v="0"/>
    <x v="0"/>
    <x v="0"/>
    <x v="0"/>
    <x v="0"/>
    <n v="85"/>
    <n v="3477.3359515627553"/>
  </r>
  <r>
    <n v="0"/>
    <x v="1"/>
    <x v="0"/>
    <x v="0"/>
    <x v="1"/>
    <d v="2018-01-09T00:00:00"/>
    <s v="FLEX"/>
    <n v="24940"/>
    <m/>
    <n v="13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6"/>
    <n v="5453.0874097834803"/>
  </r>
  <r>
    <n v="0"/>
    <x v="1"/>
    <x v="0"/>
    <x v="0"/>
    <x v="2"/>
    <d v="2018-01-09T00:00:00"/>
    <s v="FLEX"/>
    <n v="24806"/>
    <m/>
    <n v="2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1"/>
    <n v="8506.0066113037174"/>
  </r>
  <r>
    <e v="#N/A"/>
    <x v="1"/>
    <x v="0"/>
    <x v="0"/>
    <x v="3"/>
    <d v="2018-01-09T00:00:00"/>
    <s v="MITSUBA00"/>
    <n v="22030"/>
    <m/>
    <n v="16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2"/>
    <n v="7353.6087153881072"/>
  </r>
  <r>
    <n v="0"/>
    <x v="1"/>
    <x v="0"/>
    <x v="0"/>
    <x v="4"/>
    <d v="2018-01-09T00:00:00"/>
    <s v="FLEX"/>
    <n v="25765"/>
    <m/>
    <n v="37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2"/>
    <n v="14438.191344847663"/>
  </r>
  <r>
    <e v="#N/A"/>
    <x v="1"/>
    <x v="0"/>
    <x v="0"/>
    <x v="5"/>
    <d v="2018-01-09T00:00:00"/>
    <s v="MITSUBA01"/>
    <n v="23650"/>
    <m/>
    <n v="94"/>
    <m/>
    <x v="0"/>
    <x v="0"/>
    <x v="0"/>
    <x v="0"/>
    <m/>
    <x v="0"/>
    <m/>
    <m/>
    <m/>
    <m/>
    <x v="0"/>
    <m/>
    <m/>
    <m/>
    <m/>
    <m/>
    <x v="0"/>
    <x v="0"/>
    <x v="0"/>
    <x v="0"/>
    <x v="0"/>
    <n v="94"/>
    <n v="3974.6300211416492"/>
  </r>
  <r>
    <e v="#N/A"/>
    <x v="1"/>
    <x v="0"/>
    <x v="0"/>
    <x v="6"/>
    <d v="2018-01-09T00:00:00"/>
    <s v="3EME"/>
    <n v="1937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7"/>
    <d v="2018-01-09T00:00:00"/>
    <s v="FLEX"/>
    <n v="23470"/>
    <m/>
    <n v="41"/>
    <m/>
    <x v="0"/>
    <x v="0"/>
    <x v="0"/>
    <x v="0"/>
    <m/>
    <x v="0"/>
    <m/>
    <m/>
    <m/>
    <m/>
    <x v="0"/>
    <m/>
    <m/>
    <m/>
    <m/>
    <m/>
    <x v="0"/>
    <x v="0"/>
    <x v="0"/>
    <x v="0"/>
    <x v="0"/>
    <n v="41"/>
    <n v="1746.9109501491266"/>
  </r>
  <r>
    <e v="#N/A"/>
    <x v="1"/>
    <x v="0"/>
    <x v="0"/>
    <x v="8"/>
    <d v="2018-01-09T00:00:00"/>
    <s v="50-0710"/>
    <n v="2174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9"/>
    <d v="2018-01-09T00:00:00"/>
    <s v="VM4-444"/>
    <n v="14288"/>
    <m/>
    <n v="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60"/>
    <n v="4199.3281075027999"/>
  </r>
  <r>
    <e v="#N/A"/>
    <x v="1"/>
    <x v="0"/>
    <x v="0"/>
    <x v="23"/>
    <d v="2018-01-09T00:00:00"/>
    <s v="英特华"/>
    <n v="16320"/>
    <m/>
    <n v="28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82"/>
    <n v="17279.411764705885"/>
  </r>
  <r>
    <n v="0"/>
    <x v="1"/>
    <x v="0"/>
    <x v="0"/>
    <x v="10"/>
    <d v="2018-01-09T00:00:00"/>
    <s v="7P"/>
    <n v="7845"/>
    <m/>
    <n v="3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9"/>
    <n v="4971.3193116634802"/>
  </r>
  <r>
    <e v="#N/A"/>
    <x v="1"/>
    <x v="0"/>
    <x v="0"/>
    <x v="11"/>
    <d v="2018-01-09T00:00:00"/>
    <s v="博邦2"/>
    <n v="16442"/>
    <m/>
    <n v="619"/>
    <m/>
    <x v="0"/>
    <x v="0"/>
    <x v="0"/>
    <x v="0"/>
    <m/>
    <x v="0"/>
    <m/>
    <m/>
    <m/>
    <m/>
    <x v="0"/>
    <m/>
    <m/>
    <m/>
    <m/>
    <m/>
    <x v="0"/>
    <x v="0"/>
    <x v="0"/>
    <x v="0"/>
    <x v="0"/>
    <n v="619"/>
    <n v="37647.488140128939"/>
  </r>
  <r>
    <e v="#N/A"/>
    <x v="1"/>
    <x v="0"/>
    <x v="0"/>
    <x v="12"/>
    <d v="2018-01-09T00:00:00"/>
    <s v="博邦1"/>
    <n v="18511"/>
    <m/>
    <n v="3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8"/>
    <n v="18259.413321808654"/>
  </r>
  <r>
    <e v="#N/A"/>
    <x v="1"/>
    <x v="0"/>
    <x v="0"/>
    <x v="13"/>
    <d v="2018-01-09T00:00:00"/>
    <n v="1138"/>
    <n v="2131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14"/>
    <d v="2018-01-09T00:00:00"/>
    <s v="MITSUBA00"/>
    <n v="18580"/>
    <m/>
    <n v="337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7"/>
    <n v="18137.782561894513"/>
  </r>
  <r>
    <e v="#N/A"/>
    <x v="1"/>
    <x v="0"/>
    <x v="0"/>
    <x v="15"/>
    <d v="2018-01-09T00:00:00"/>
    <s v="50-0678"/>
    <n v="14028"/>
    <m/>
    <n v="19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9"/>
    <n v="14185.91388651269"/>
  </r>
  <r>
    <e v="#N/A"/>
    <x v="1"/>
    <x v="0"/>
    <x v="0"/>
    <x v="16"/>
    <d v="2018-01-09T00:00:00"/>
    <s v="博邦2"/>
    <n v="20543"/>
    <m/>
    <n v="244"/>
    <m/>
    <x v="0"/>
    <x v="0"/>
    <x v="0"/>
    <x v="0"/>
    <m/>
    <x v="0"/>
    <m/>
    <m/>
    <m/>
    <m/>
    <x v="0"/>
    <m/>
    <m/>
    <m/>
    <m/>
    <m/>
    <x v="0"/>
    <x v="0"/>
    <x v="0"/>
    <x v="0"/>
    <x v="0"/>
    <n v="244"/>
    <n v="11877.525191062648"/>
  </r>
  <r>
    <m/>
    <x v="1"/>
    <x v="0"/>
    <x v="0"/>
    <x v="24"/>
    <d v="2018-01-09T00:00:00"/>
    <s v="456Z   L"/>
    <n v="12465"/>
    <m/>
    <n v="33"/>
    <m/>
    <x v="0"/>
    <x v="0"/>
    <x v="0"/>
    <x v="0"/>
    <m/>
    <x v="0"/>
    <m/>
    <m/>
    <m/>
    <m/>
    <x v="0"/>
    <m/>
    <m/>
    <m/>
    <m/>
    <m/>
    <x v="0"/>
    <x v="0"/>
    <x v="0"/>
    <x v="0"/>
    <x v="0"/>
    <m/>
    <m/>
  </r>
  <r>
    <m/>
    <x v="1"/>
    <x v="0"/>
    <x v="0"/>
    <x v="25"/>
    <d v="2018-01-09T00:00:00"/>
    <s v="456Z   R"/>
    <n v="12947"/>
    <m/>
    <n v="17"/>
    <m/>
    <x v="0"/>
    <x v="0"/>
    <x v="0"/>
    <x v="0"/>
    <m/>
    <x v="0"/>
    <m/>
    <m/>
    <m/>
    <m/>
    <x v="0"/>
    <m/>
    <m/>
    <m/>
    <m/>
    <m/>
    <x v="0"/>
    <x v="0"/>
    <x v="0"/>
    <x v="0"/>
    <x v="0"/>
    <m/>
    <m/>
  </r>
  <r>
    <m/>
    <x v="1"/>
    <x v="0"/>
    <x v="0"/>
    <x v="26"/>
    <d v="2018-01-09T00:00:00"/>
    <s v="530C L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m/>
    <m/>
  </r>
  <r>
    <m/>
    <x v="1"/>
    <x v="0"/>
    <x v="0"/>
    <x v="27"/>
    <d v="2018-01-09T00:00:00"/>
    <s v="530C R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m/>
    <m/>
  </r>
  <r>
    <e v="#N/A"/>
    <x v="1"/>
    <x v="0"/>
    <x v="0"/>
    <x v="20"/>
    <d v="2018-01-09T00:00:00"/>
    <s v="50-0723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21"/>
    <d v="2018-01-09T00:00:00"/>
    <n v="1138"/>
    <n v="45671"/>
    <m/>
    <n v="24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40"/>
    <n v="5254.9758052155639"/>
  </r>
  <r>
    <n v="0"/>
    <x v="1"/>
    <x v="0"/>
    <x v="0"/>
    <x v="17"/>
    <d v="2018-01-09T00:00:00"/>
    <s v="FIRST"/>
    <n v="20040"/>
    <m/>
    <n v="17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2"/>
    <n v="8582.8343313373243"/>
  </r>
  <r>
    <n v="0"/>
    <x v="1"/>
    <x v="0"/>
    <x v="0"/>
    <x v="22"/>
    <d v="2018-01-09T00:00:00"/>
    <s v="11TA 1.7 6367M"/>
    <n v="681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18"/>
    <d v="2018-01-09T00:00:00"/>
    <s v="10T"/>
    <n v="24800"/>
    <m/>
    <n v="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"/>
    <n v="524.19354838709671"/>
  </r>
  <r>
    <n v="0"/>
    <x v="1"/>
    <x v="0"/>
    <x v="0"/>
    <x v="19"/>
    <d v="2018-01-09T00:00:00"/>
    <s v="UP28"/>
    <n v="15030"/>
    <m/>
    <n v="15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3"/>
    <n v="10179.640718562874"/>
  </r>
  <r>
    <n v="0"/>
    <x v="1"/>
    <x v="0"/>
    <x v="0"/>
    <x v="19"/>
    <d v="2018-01-09T00:00:00"/>
    <s v="GEN2 650"/>
    <n v="14460"/>
    <m/>
    <n v="3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1"/>
    <n v="2143.8450899031814"/>
  </r>
  <r>
    <e v="#N/A"/>
    <x v="1"/>
    <x v="0"/>
    <x v="0"/>
    <x v="19"/>
    <d v="2018-01-09T00:00:00"/>
    <n v="1137"/>
    <n v="36037"/>
    <m/>
    <n v="33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3"/>
    <n v="9240.5028165496569"/>
  </r>
  <r>
    <n v="0"/>
    <x v="1"/>
    <x v="0"/>
    <x v="0"/>
    <x v="19"/>
    <d v="2018-01-09T00:00:00"/>
    <s v="T7"/>
    <n v="15668"/>
    <m/>
    <n v="10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9"/>
    <n v="6956.8547357671687"/>
  </r>
  <r>
    <n v="0"/>
    <x v="1"/>
    <x v="0"/>
    <x v="0"/>
    <x v="0"/>
    <d v="2018-01-10T00:00:00"/>
    <s v="FLEX"/>
    <n v="24800"/>
    <m/>
    <n v="16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8"/>
    <n v="6774.1935483870966"/>
  </r>
  <r>
    <n v="0"/>
    <x v="1"/>
    <x v="0"/>
    <x v="0"/>
    <x v="1"/>
    <d v="2018-01-10T00:00:00"/>
    <s v="FLEX"/>
    <n v="26503"/>
    <m/>
    <n v="12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4"/>
    <n v="4678.7156170999506"/>
  </r>
  <r>
    <n v="0"/>
    <x v="1"/>
    <x v="0"/>
    <x v="0"/>
    <x v="2"/>
    <d v="2018-01-10T00:00:00"/>
    <s v="FLEX"/>
    <n v="27917"/>
    <m/>
    <n v="21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2"/>
    <n v="7593.9391768456489"/>
  </r>
  <r>
    <e v="#N/A"/>
    <x v="1"/>
    <x v="0"/>
    <x v="0"/>
    <x v="3"/>
    <d v="2018-01-10T00:00:00"/>
    <s v="MITSUBA00"/>
    <n v="21130"/>
    <m/>
    <n v="14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1"/>
    <n v="6672.9768102224325"/>
  </r>
  <r>
    <n v="0"/>
    <x v="1"/>
    <x v="0"/>
    <x v="0"/>
    <x v="4"/>
    <d v="2018-01-10T00:00:00"/>
    <s v="FLEX"/>
    <n v="22860"/>
    <m/>
    <n v="19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6"/>
    <n v="8573.9282589676277"/>
  </r>
  <r>
    <e v="#N/A"/>
    <x v="1"/>
    <x v="0"/>
    <x v="0"/>
    <x v="5"/>
    <d v="2018-01-10T00:00:00"/>
    <s v="MITSUBA01"/>
    <n v="23507"/>
    <m/>
    <n v="52"/>
    <m/>
    <x v="0"/>
    <x v="0"/>
    <x v="0"/>
    <x v="0"/>
    <m/>
    <x v="0"/>
    <m/>
    <m/>
    <m/>
    <m/>
    <x v="0"/>
    <m/>
    <m/>
    <m/>
    <m/>
    <m/>
    <x v="0"/>
    <x v="0"/>
    <x v="0"/>
    <x v="0"/>
    <x v="0"/>
    <n v="52"/>
    <n v="2212.1070319479304"/>
  </r>
  <r>
    <e v="#N/A"/>
    <x v="1"/>
    <x v="0"/>
    <x v="0"/>
    <x v="6"/>
    <d v="2018-01-10T00:00:00"/>
    <s v="3EME"/>
    <n v="22337"/>
    <m/>
    <n v="50"/>
    <m/>
    <x v="0"/>
    <x v="0"/>
    <x v="0"/>
    <x v="0"/>
    <m/>
    <x v="0"/>
    <m/>
    <m/>
    <m/>
    <m/>
    <x v="0"/>
    <m/>
    <m/>
    <m/>
    <m/>
    <m/>
    <x v="0"/>
    <x v="0"/>
    <x v="0"/>
    <x v="0"/>
    <x v="0"/>
    <n v="50"/>
    <n v="2238.4384653265884"/>
  </r>
  <r>
    <n v="0"/>
    <x v="1"/>
    <x v="0"/>
    <x v="0"/>
    <x v="7"/>
    <d v="2018-01-10T00:00:00"/>
    <s v="FLEX"/>
    <n v="24757"/>
    <m/>
    <n v="69"/>
    <m/>
    <x v="0"/>
    <x v="0"/>
    <x v="0"/>
    <x v="0"/>
    <m/>
    <x v="0"/>
    <m/>
    <m/>
    <m/>
    <m/>
    <x v="0"/>
    <m/>
    <m/>
    <m/>
    <m/>
    <m/>
    <x v="0"/>
    <x v="0"/>
    <x v="0"/>
    <x v="0"/>
    <x v="0"/>
    <n v="69"/>
    <n v="2787.0905198529708"/>
  </r>
  <r>
    <e v="#N/A"/>
    <x v="1"/>
    <x v="0"/>
    <x v="0"/>
    <x v="8"/>
    <d v="2018-01-10T00:00:00"/>
    <s v="50-0710"/>
    <n v="21510"/>
    <m/>
    <n v="10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8"/>
    <n v="5020.9205020920499"/>
  </r>
  <r>
    <e v="#N/A"/>
    <x v="1"/>
    <x v="0"/>
    <x v="0"/>
    <x v="9"/>
    <d v="2018-01-10T00:00:00"/>
    <s v="VM4-444"/>
    <n v="13200"/>
    <m/>
    <n v="30"/>
    <m/>
    <x v="0"/>
    <x v="0"/>
    <x v="0"/>
    <x v="0"/>
    <m/>
    <x v="0"/>
    <m/>
    <m/>
    <m/>
    <m/>
    <x v="0"/>
    <m/>
    <m/>
    <m/>
    <m/>
    <m/>
    <x v="0"/>
    <x v="0"/>
    <x v="0"/>
    <x v="0"/>
    <x v="0"/>
    <n v="30"/>
    <n v="2272.7272727272725"/>
  </r>
  <r>
    <e v="#N/A"/>
    <x v="1"/>
    <x v="0"/>
    <x v="0"/>
    <x v="23"/>
    <d v="2018-01-10T00:00:00"/>
    <s v="英特华"/>
    <n v="17178"/>
    <m/>
    <n v="458"/>
    <m/>
    <x v="0"/>
    <x v="0"/>
    <x v="0"/>
    <x v="0"/>
    <m/>
    <x v="0"/>
    <m/>
    <m/>
    <m/>
    <m/>
    <x v="0"/>
    <m/>
    <m/>
    <m/>
    <m/>
    <m/>
    <x v="0"/>
    <x v="0"/>
    <x v="0"/>
    <x v="0"/>
    <x v="0"/>
    <n v="458"/>
    <n v="26662.009547095124"/>
  </r>
  <r>
    <n v="0"/>
    <x v="1"/>
    <x v="0"/>
    <x v="0"/>
    <x v="10"/>
    <d v="2018-01-10T00:00:00"/>
    <s v="7P"/>
    <n v="15120"/>
    <m/>
    <n v="23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32"/>
    <n v="15343.915343915343"/>
  </r>
  <r>
    <e v="#N/A"/>
    <x v="1"/>
    <x v="0"/>
    <x v="0"/>
    <x v="11"/>
    <d v="2018-01-10T00:00:00"/>
    <s v="博邦2"/>
    <n v="19723"/>
    <m/>
    <n v="483"/>
    <m/>
    <x v="0"/>
    <x v="0"/>
    <x v="0"/>
    <x v="0"/>
    <m/>
    <x v="0"/>
    <m/>
    <m/>
    <m/>
    <m/>
    <x v="0"/>
    <m/>
    <m/>
    <m/>
    <m/>
    <m/>
    <x v="0"/>
    <x v="0"/>
    <x v="0"/>
    <x v="0"/>
    <x v="0"/>
    <n v="483"/>
    <n v="24489.175074785784"/>
  </r>
  <r>
    <e v="#N/A"/>
    <x v="1"/>
    <x v="0"/>
    <x v="0"/>
    <x v="12"/>
    <d v="2018-01-10T00:00:00"/>
    <s v="博邦1"/>
    <n v="21320"/>
    <m/>
    <n v="5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521"/>
    <n v="24437.148217636022"/>
  </r>
  <r>
    <e v="#N/A"/>
    <x v="1"/>
    <x v="0"/>
    <x v="0"/>
    <x v="13"/>
    <d v="2018-01-10T00:00:00"/>
    <n v="1138"/>
    <n v="24560"/>
    <m/>
    <n v="3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1"/>
    <n v="1262.2149837133552"/>
  </r>
  <r>
    <e v="#N/A"/>
    <x v="1"/>
    <x v="0"/>
    <x v="0"/>
    <x v="14"/>
    <d v="2018-01-10T00:00:00"/>
    <s v="MITSUBA00"/>
    <n v="20145"/>
    <m/>
    <n v="38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1"/>
    <n v="18912.88160833954"/>
  </r>
  <r>
    <e v="#N/A"/>
    <x v="1"/>
    <x v="0"/>
    <x v="0"/>
    <x v="15"/>
    <d v="2018-01-10T00:00:00"/>
    <s v="50-0678"/>
    <n v="20887"/>
    <m/>
    <n v="21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8"/>
    <n v="10437.113994350553"/>
  </r>
  <r>
    <e v="#N/A"/>
    <x v="1"/>
    <x v="0"/>
    <x v="0"/>
    <x v="16"/>
    <d v="2018-01-10T00:00:00"/>
    <s v="博邦2"/>
    <n v="18554"/>
    <m/>
    <n v="29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93"/>
    <n v="15791.743020372964"/>
  </r>
  <r>
    <e v="#N/A"/>
    <x v="1"/>
    <x v="0"/>
    <x v="0"/>
    <x v="24"/>
    <d v="2018-01-10T00:00:00"/>
    <s v="456Z   L"/>
    <n v="14230"/>
    <m/>
    <n v="1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"/>
    <n v="843.28882642304984"/>
  </r>
  <r>
    <e v="#N/A"/>
    <x v="1"/>
    <x v="0"/>
    <x v="0"/>
    <x v="25"/>
    <d v="2018-01-10T00:00:00"/>
    <s v="456Z   R"/>
    <n v="13700"/>
    <m/>
    <n v="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"/>
    <n v="802.91970802919707"/>
  </r>
  <r>
    <e v="#N/A"/>
    <x v="1"/>
    <x v="0"/>
    <x v="0"/>
    <x v="26"/>
    <d v="2018-01-10T00:00:00"/>
    <s v="530C L"/>
    <n v="17488"/>
    <m/>
    <n v="78"/>
    <m/>
    <x v="0"/>
    <x v="0"/>
    <x v="0"/>
    <x v="0"/>
    <m/>
    <x v="0"/>
    <m/>
    <m/>
    <m/>
    <m/>
    <x v="0"/>
    <m/>
    <m/>
    <m/>
    <m/>
    <m/>
    <x v="0"/>
    <x v="0"/>
    <x v="0"/>
    <x v="0"/>
    <x v="0"/>
    <n v="78"/>
    <n v="4460.2012808783165"/>
  </r>
  <r>
    <e v="#N/A"/>
    <x v="1"/>
    <x v="0"/>
    <x v="0"/>
    <x v="27"/>
    <d v="2018-01-10T00:00:00"/>
    <s v="530C R"/>
    <n v="18745"/>
    <m/>
    <n v="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61"/>
    <n v="3254.201120298746"/>
  </r>
  <r>
    <e v="#N/A"/>
    <x v="1"/>
    <x v="0"/>
    <x v="0"/>
    <x v="20"/>
    <d v="2018-01-10T00:00:00"/>
    <s v="50-0723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21"/>
    <d v="2018-01-10T00:00:00"/>
    <n v="1138"/>
    <n v="23792"/>
    <m/>
    <n v="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"/>
    <n v="882.64963012777412"/>
  </r>
  <r>
    <n v="0"/>
    <x v="1"/>
    <x v="0"/>
    <x v="0"/>
    <x v="17"/>
    <d v="2018-01-10T00:00:00"/>
    <s v="FIRST"/>
    <n v="21739"/>
    <m/>
    <n v="14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2"/>
    <n v="6532.0391922351528"/>
  </r>
  <r>
    <n v="0"/>
    <x v="1"/>
    <x v="0"/>
    <x v="0"/>
    <x v="22"/>
    <d v="2018-01-10T00:00:00"/>
    <s v="NEDIC 25183"/>
    <n v="7786"/>
    <m/>
    <n v="1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"/>
    <n v="2054.9704597996401"/>
  </r>
  <r>
    <n v="0"/>
    <x v="1"/>
    <x v="0"/>
    <x v="0"/>
    <x v="18"/>
    <d v="2018-01-10T00:00:00"/>
    <s v="10T"/>
    <n v="18272"/>
    <m/>
    <n v="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"/>
    <n v="602.01401050788093"/>
  </r>
  <r>
    <n v="0"/>
    <x v="1"/>
    <x v="0"/>
    <x v="0"/>
    <x v="19"/>
    <d v="2018-01-10T00:00:00"/>
    <s v="UP28"/>
    <n v="16708"/>
    <m/>
    <n v="12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4"/>
    <n v="7421.594445774479"/>
  </r>
  <r>
    <n v="0"/>
    <x v="1"/>
    <x v="0"/>
    <x v="0"/>
    <x v="19"/>
    <d v="2018-01-10T00:00:00"/>
    <s v="GEN2 650"/>
    <n v="16326"/>
    <m/>
    <n v="29"/>
    <m/>
    <x v="0"/>
    <x v="0"/>
    <x v="0"/>
    <x v="0"/>
    <m/>
    <x v="0"/>
    <m/>
    <m/>
    <m/>
    <m/>
    <x v="0"/>
    <m/>
    <m/>
    <m/>
    <m/>
    <m/>
    <x v="0"/>
    <x v="0"/>
    <x v="0"/>
    <x v="0"/>
    <x v="0"/>
    <n v="29"/>
    <n v="1776.3077300012251"/>
  </r>
  <r>
    <n v="0"/>
    <x v="1"/>
    <x v="0"/>
    <x v="0"/>
    <x v="19"/>
    <d v="2018-01-10T00:00:00"/>
    <s v="MNG2"/>
    <n v="9689"/>
    <m/>
    <n v="13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4"/>
    <n v="13830.116627102901"/>
  </r>
  <r>
    <n v="0"/>
    <x v="1"/>
    <x v="0"/>
    <x v="0"/>
    <x v="19"/>
    <d v="2018-01-10T00:00:00"/>
    <s v="T7"/>
    <n v="13711"/>
    <m/>
    <n v="2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1"/>
    <n v="15389.10363941361"/>
  </r>
  <r>
    <n v="0"/>
    <x v="1"/>
    <x v="0"/>
    <x v="0"/>
    <x v="0"/>
    <d v="2018-01-11T00:00:00"/>
    <s v="FLEX"/>
    <n v="24754"/>
    <m/>
    <n v="14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6"/>
    <n v="5898.0366809404541"/>
  </r>
  <r>
    <n v="0"/>
    <x v="1"/>
    <x v="0"/>
    <x v="0"/>
    <x v="1"/>
    <d v="2018-01-11T00:00:00"/>
    <s v="FLEX"/>
    <n v="25403"/>
    <m/>
    <n v="10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8"/>
    <n v="4251.4663622406797"/>
  </r>
  <r>
    <n v="0"/>
    <x v="1"/>
    <x v="0"/>
    <x v="0"/>
    <x v="2"/>
    <d v="2018-01-11T00:00:00"/>
    <s v="FLEX"/>
    <n v="27680"/>
    <m/>
    <n v="11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0"/>
    <n v="3973.988439306358"/>
  </r>
  <r>
    <e v="#N/A"/>
    <x v="1"/>
    <x v="0"/>
    <x v="0"/>
    <x v="3"/>
    <d v="2018-01-11T00:00:00"/>
    <s v="MITSUBA00"/>
    <n v="21002"/>
    <m/>
    <n v="13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7"/>
    <n v="6523.1882677840204"/>
  </r>
  <r>
    <n v="0"/>
    <x v="1"/>
    <x v="0"/>
    <x v="0"/>
    <x v="4"/>
    <d v="2018-01-11T00:00:00"/>
    <s v="FLEX"/>
    <n v="23598"/>
    <m/>
    <n v="2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9"/>
    <n v="11823.035850495804"/>
  </r>
  <r>
    <e v="#N/A"/>
    <x v="1"/>
    <x v="0"/>
    <x v="0"/>
    <x v="5"/>
    <d v="2018-01-11T00:00:00"/>
    <s v="MITSUBA01"/>
    <n v="21046"/>
    <m/>
    <n v="13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0"/>
    <n v="6176.9457379074402"/>
  </r>
  <r>
    <e v="#N/A"/>
    <x v="1"/>
    <x v="0"/>
    <x v="0"/>
    <x v="6"/>
    <d v="2018-01-11T00:00:00"/>
    <s v="3EME"/>
    <n v="21179"/>
    <m/>
    <n v="408"/>
    <m/>
    <x v="0"/>
    <x v="0"/>
    <x v="0"/>
    <x v="0"/>
    <m/>
    <x v="0"/>
    <m/>
    <m/>
    <m/>
    <m/>
    <x v="0"/>
    <m/>
    <m/>
    <m/>
    <m/>
    <m/>
    <x v="0"/>
    <x v="0"/>
    <x v="0"/>
    <x v="0"/>
    <x v="0"/>
    <n v="408"/>
    <n v="19264.365645214599"/>
  </r>
  <r>
    <n v="0"/>
    <x v="1"/>
    <x v="0"/>
    <x v="0"/>
    <x v="7"/>
    <d v="2018-01-11T00:00:00"/>
    <s v="FLEX"/>
    <n v="22450"/>
    <m/>
    <n v="59"/>
    <m/>
    <x v="0"/>
    <x v="0"/>
    <x v="0"/>
    <x v="0"/>
    <m/>
    <x v="0"/>
    <m/>
    <m/>
    <m/>
    <m/>
    <x v="0"/>
    <m/>
    <m/>
    <m/>
    <m/>
    <m/>
    <x v="0"/>
    <x v="0"/>
    <x v="0"/>
    <x v="0"/>
    <x v="0"/>
    <n v="59"/>
    <n v="2628.0623608017818"/>
  </r>
  <r>
    <e v="#N/A"/>
    <x v="1"/>
    <x v="0"/>
    <x v="0"/>
    <x v="8"/>
    <d v="2018-01-11T00:00:00"/>
    <s v="50-0710"/>
    <n v="21048"/>
    <m/>
    <n v="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"/>
    <n v="997.71949828962374"/>
  </r>
  <r>
    <e v="#N/A"/>
    <x v="1"/>
    <x v="0"/>
    <x v="0"/>
    <x v="9"/>
    <d v="2018-01-11T00:00:00"/>
    <s v="VM4-445"/>
    <n v="9110"/>
    <m/>
    <n v="78"/>
    <m/>
    <x v="0"/>
    <x v="0"/>
    <x v="0"/>
    <x v="0"/>
    <m/>
    <x v="0"/>
    <m/>
    <m/>
    <m/>
    <m/>
    <x v="0"/>
    <m/>
    <m/>
    <m/>
    <m/>
    <m/>
    <x v="0"/>
    <x v="0"/>
    <x v="0"/>
    <x v="0"/>
    <x v="0"/>
    <n v="78"/>
    <n v="8562.0197585071346"/>
  </r>
  <r>
    <n v="0"/>
    <x v="1"/>
    <x v="0"/>
    <x v="0"/>
    <x v="23"/>
    <d v="2018-01-11T00:00:00"/>
    <s v="泰全0418"/>
    <n v="8347"/>
    <m/>
    <n v="17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0"/>
    <n v="20366.598778004074"/>
  </r>
  <r>
    <n v="0"/>
    <x v="1"/>
    <x v="0"/>
    <x v="0"/>
    <x v="10"/>
    <d v="2018-01-11T00:00:00"/>
    <s v="7P"/>
    <n v="15866"/>
    <m/>
    <n v="416"/>
    <m/>
    <x v="0"/>
    <x v="0"/>
    <x v="0"/>
    <x v="0"/>
    <m/>
    <x v="0"/>
    <m/>
    <m/>
    <m/>
    <m/>
    <x v="0"/>
    <m/>
    <m/>
    <m/>
    <m/>
    <m/>
    <x v="0"/>
    <x v="0"/>
    <x v="0"/>
    <x v="0"/>
    <x v="0"/>
    <n v="416"/>
    <n v="26219.589058363799"/>
  </r>
  <r>
    <e v="#N/A"/>
    <x v="1"/>
    <x v="0"/>
    <x v="0"/>
    <x v="11"/>
    <d v="2018-01-11T00:00:00"/>
    <s v="博邦2"/>
    <n v="19564"/>
    <m/>
    <n v="305"/>
    <m/>
    <x v="0"/>
    <x v="0"/>
    <x v="0"/>
    <x v="0"/>
    <m/>
    <x v="0"/>
    <m/>
    <m/>
    <m/>
    <m/>
    <x v="0"/>
    <m/>
    <m/>
    <m/>
    <m/>
    <m/>
    <x v="0"/>
    <x v="0"/>
    <x v="0"/>
    <x v="0"/>
    <x v="0"/>
    <n v="305"/>
    <n v="15589.858924555305"/>
  </r>
  <r>
    <e v="#N/A"/>
    <x v="1"/>
    <x v="0"/>
    <x v="0"/>
    <x v="12"/>
    <d v="2018-01-11T00:00:00"/>
    <s v="博邦1"/>
    <n v="20580"/>
    <m/>
    <n v="37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1"/>
    <n v="18027.210884353743"/>
  </r>
  <r>
    <e v="#N/A"/>
    <x v="1"/>
    <x v="0"/>
    <x v="0"/>
    <x v="13"/>
    <d v="2018-01-11T00:00:00"/>
    <n v="1138"/>
    <n v="24223"/>
    <m/>
    <n v="68"/>
    <m/>
    <x v="0"/>
    <x v="0"/>
    <x v="0"/>
    <x v="0"/>
    <m/>
    <x v="0"/>
    <m/>
    <m/>
    <m/>
    <m/>
    <x v="0"/>
    <m/>
    <m/>
    <m/>
    <m/>
    <m/>
    <x v="0"/>
    <x v="0"/>
    <x v="0"/>
    <x v="0"/>
    <x v="0"/>
    <n v="68"/>
    <n v="2807.2493085084425"/>
  </r>
  <r>
    <e v="#N/A"/>
    <x v="1"/>
    <x v="0"/>
    <x v="0"/>
    <x v="14"/>
    <d v="2018-01-11T00:00:00"/>
    <s v="MITSUBA00"/>
    <n v="18818"/>
    <m/>
    <n v="308"/>
    <m/>
    <x v="0"/>
    <x v="0"/>
    <x v="0"/>
    <x v="0"/>
    <m/>
    <x v="0"/>
    <m/>
    <m/>
    <m/>
    <m/>
    <x v="0"/>
    <m/>
    <m/>
    <m/>
    <m/>
    <m/>
    <x v="0"/>
    <x v="0"/>
    <x v="0"/>
    <x v="0"/>
    <x v="0"/>
    <n v="308"/>
    <n v="16367.307896694654"/>
  </r>
  <r>
    <e v="#N/A"/>
    <x v="1"/>
    <x v="0"/>
    <x v="0"/>
    <x v="15"/>
    <d v="2018-01-11T00:00:00"/>
    <s v="50-0678"/>
    <n v="14953"/>
    <m/>
    <n v="18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7"/>
    <n v="12505.851668561492"/>
  </r>
  <r>
    <e v="#N/A"/>
    <x v="1"/>
    <x v="0"/>
    <x v="0"/>
    <x v="16"/>
    <d v="2018-01-11T00:00:00"/>
    <s v="博邦2"/>
    <n v="20496"/>
    <m/>
    <n v="3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9"/>
    <n v="18491.412958626071"/>
  </r>
  <r>
    <e v="#N/A"/>
    <x v="1"/>
    <x v="0"/>
    <x v="0"/>
    <x v="24"/>
    <d v="2018-01-11T00:00:00"/>
    <s v="456Z   L"/>
    <n v="11336"/>
    <m/>
    <n v="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"/>
    <n v="970.35991531404386"/>
  </r>
  <r>
    <e v="#N/A"/>
    <x v="1"/>
    <x v="0"/>
    <x v="0"/>
    <x v="25"/>
    <d v="2018-01-11T00:00:00"/>
    <s v="456Z   R"/>
    <n v="4964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26"/>
    <d v="2018-01-11T00:00:00"/>
    <s v="530C L"/>
    <n v="13798"/>
    <m/>
    <n v="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"/>
    <n v="217.42281490071025"/>
  </r>
  <r>
    <e v="#N/A"/>
    <x v="1"/>
    <x v="0"/>
    <x v="0"/>
    <x v="27"/>
    <d v="2018-01-11T00:00:00"/>
    <s v="530C R"/>
    <n v="14332"/>
    <m/>
    <n v="47"/>
    <m/>
    <x v="0"/>
    <x v="0"/>
    <x v="0"/>
    <x v="0"/>
    <m/>
    <x v="0"/>
    <m/>
    <m/>
    <m/>
    <m/>
    <x v="0"/>
    <m/>
    <m/>
    <m/>
    <m/>
    <m/>
    <x v="0"/>
    <x v="0"/>
    <x v="0"/>
    <x v="0"/>
    <x v="0"/>
    <n v="47"/>
    <n v="3279.374825565169"/>
  </r>
  <r>
    <e v="#N/A"/>
    <x v="1"/>
    <x v="0"/>
    <x v="0"/>
    <x v="20"/>
    <d v="2018-01-11T00:00:00"/>
    <s v="50-0723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21"/>
    <d v="2018-01-11T00:00:00"/>
    <n v="1138"/>
    <n v="24797"/>
    <m/>
    <n v="2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"/>
    <n v="1088.8413921038834"/>
  </r>
  <r>
    <n v="0"/>
    <x v="1"/>
    <x v="0"/>
    <x v="0"/>
    <x v="17"/>
    <d v="2018-01-11T00:00:00"/>
    <s v="FIRST"/>
    <n v="10696"/>
    <m/>
    <n v="18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7"/>
    <n v="17483.171278982798"/>
  </r>
  <r>
    <n v="0"/>
    <x v="1"/>
    <x v="0"/>
    <x v="0"/>
    <x v="22"/>
    <d v="2018-01-11T00:00:00"/>
    <s v="NEDIC 25183"/>
    <n v="14229"/>
    <m/>
    <n v="2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"/>
    <n v="1546.1381685290603"/>
  </r>
  <r>
    <n v="0"/>
    <x v="1"/>
    <x v="0"/>
    <x v="0"/>
    <x v="18"/>
    <d v="2018-01-11T00:00:00"/>
    <s v="10T"/>
    <n v="12117"/>
    <m/>
    <n v="58"/>
    <m/>
    <x v="0"/>
    <x v="0"/>
    <x v="0"/>
    <x v="0"/>
    <m/>
    <x v="0"/>
    <m/>
    <m/>
    <m/>
    <m/>
    <x v="0"/>
    <m/>
    <m/>
    <m/>
    <m/>
    <m/>
    <x v="0"/>
    <x v="0"/>
    <x v="0"/>
    <x v="0"/>
    <x v="0"/>
    <n v="58"/>
    <n v="4786.6633655195183"/>
  </r>
  <r>
    <n v="0"/>
    <x v="1"/>
    <x v="0"/>
    <x v="0"/>
    <x v="19"/>
    <d v="2018-01-11T00:00:00"/>
    <s v="UP28"/>
    <n v="15235"/>
    <m/>
    <n v="10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5"/>
    <n v="6892.0249425664588"/>
  </r>
  <r>
    <n v="0"/>
    <x v="1"/>
    <x v="0"/>
    <x v="0"/>
    <x v="19"/>
    <d v="2018-01-11T00:00:00"/>
    <s v="GEN2 650"/>
    <n v="653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19"/>
    <d v="2018-01-11T00:00:00"/>
    <s v="MNG2"/>
    <n v="17955"/>
    <m/>
    <n v="354"/>
    <m/>
    <x v="0"/>
    <x v="0"/>
    <x v="0"/>
    <x v="0"/>
    <m/>
    <x v="0"/>
    <m/>
    <m/>
    <m/>
    <m/>
    <x v="0"/>
    <m/>
    <m/>
    <m/>
    <m/>
    <m/>
    <x v="0"/>
    <x v="0"/>
    <x v="0"/>
    <x v="0"/>
    <x v="0"/>
    <n v="354"/>
    <n v="19715.956558061822"/>
  </r>
  <r>
    <n v="0"/>
    <x v="1"/>
    <x v="0"/>
    <x v="0"/>
    <x v="19"/>
    <d v="2018-01-11T00:00:00"/>
    <s v="T7"/>
    <n v="25232"/>
    <m/>
    <n v="78"/>
    <m/>
    <x v="0"/>
    <x v="0"/>
    <x v="0"/>
    <x v="0"/>
    <m/>
    <x v="0"/>
    <m/>
    <m/>
    <m/>
    <m/>
    <x v="0"/>
    <m/>
    <m/>
    <m/>
    <m/>
    <m/>
    <x v="0"/>
    <x v="0"/>
    <x v="0"/>
    <x v="0"/>
    <x v="0"/>
    <n v="78"/>
    <n v="3091.3126188966394"/>
  </r>
  <r>
    <n v="0"/>
    <x v="1"/>
    <x v="0"/>
    <x v="0"/>
    <x v="0"/>
    <d v="2018-01-12T00:00:00"/>
    <s v="FLEX"/>
    <n v="25569"/>
    <m/>
    <n v="78"/>
    <m/>
    <x v="0"/>
    <x v="0"/>
    <x v="0"/>
    <x v="0"/>
    <m/>
    <x v="0"/>
    <m/>
    <m/>
    <m/>
    <m/>
    <x v="0"/>
    <m/>
    <m/>
    <m/>
    <m/>
    <m/>
    <x v="0"/>
    <x v="0"/>
    <x v="0"/>
    <x v="0"/>
    <x v="0"/>
    <n v="78"/>
    <n v="3050.569048457116"/>
  </r>
  <r>
    <n v="0"/>
    <x v="1"/>
    <x v="0"/>
    <x v="0"/>
    <x v="1"/>
    <d v="2018-01-12T00:00:00"/>
    <s v="FLEX"/>
    <n v="23980"/>
    <m/>
    <n v="224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4"/>
    <n v="9341.1175979983327"/>
  </r>
  <r>
    <n v="0"/>
    <x v="1"/>
    <x v="0"/>
    <x v="0"/>
    <x v="2"/>
    <d v="2018-01-12T00:00:00"/>
    <s v="FLEX"/>
    <n v="27986"/>
    <m/>
    <n v="3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9"/>
    <n v="1393.5539198170513"/>
  </r>
  <r>
    <e v="#N/A"/>
    <x v="1"/>
    <x v="0"/>
    <x v="0"/>
    <x v="3"/>
    <d v="2018-01-12T00:00:00"/>
    <s v="MITSUBA00"/>
    <n v="21065"/>
    <m/>
    <n v="32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22"/>
    <n v="15286.019463565155"/>
  </r>
  <r>
    <n v="0"/>
    <x v="1"/>
    <x v="0"/>
    <x v="0"/>
    <x v="4"/>
    <d v="2018-01-12T00:00:00"/>
    <s v="FLEX"/>
    <n v="23271"/>
    <m/>
    <n v="1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1"/>
    <n v="6918.4822311030903"/>
  </r>
  <r>
    <e v="#N/A"/>
    <x v="1"/>
    <x v="0"/>
    <x v="0"/>
    <x v="5"/>
    <d v="2018-01-12T00:00:00"/>
    <s v="MITSUBA01"/>
    <n v="23027"/>
    <m/>
    <n v="19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2"/>
    <n v="8338.0379554436095"/>
  </r>
  <r>
    <e v="#N/A"/>
    <x v="1"/>
    <x v="0"/>
    <x v="0"/>
    <x v="6"/>
    <d v="2018-01-12T00:00:00"/>
    <s v="3EME"/>
    <n v="22536"/>
    <m/>
    <n v="16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2"/>
    <n v="7188.4984025559106"/>
  </r>
  <r>
    <n v="0"/>
    <x v="1"/>
    <x v="0"/>
    <x v="0"/>
    <x v="7"/>
    <d v="2018-01-12T00:00:00"/>
    <s v="FLEX"/>
    <n v="24500"/>
    <m/>
    <n v="1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"/>
    <n v="734.69387755102036"/>
  </r>
  <r>
    <e v="#N/A"/>
    <x v="1"/>
    <x v="0"/>
    <x v="0"/>
    <x v="8"/>
    <d v="2018-01-12T00:00:00"/>
    <s v="50-0710"/>
    <n v="21468"/>
    <m/>
    <n v="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"/>
    <n v="605.55245015837534"/>
  </r>
  <r>
    <e v="#N/A"/>
    <x v="1"/>
    <x v="0"/>
    <x v="0"/>
    <x v="9"/>
    <d v="2018-01-12T00:00:00"/>
    <s v="VM4-445"/>
    <n v="13780"/>
    <m/>
    <n v="1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"/>
    <n v="725.6894049346879"/>
  </r>
  <r>
    <n v="0"/>
    <x v="1"/>
    <x v="0"/>
    <x v="0"/>
    <x v="23"/>
    <d v="2018-01-12T00:00:00"/>
    <s v="泰全0418"/>
    <n v="15465"/>
    <m/>
    <n v="35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59"/>
    <n v="23213.708373747173"/>
  </r>
  <r>
    <n v="0"/>
    <x v="1"/>
    <x v="0"/>
    <x v="0"/>
    <x v="10"/>
    <d v="2018-01-12T00:00:00"/>
    <s v="7P"/>
    <n v="15123"/>
    <m/>
    <n v="14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2"/>
    <n v="9389.6713615023473"/>
  </r>
  <r>
    <e v="#N/A"/>
    <x v="1"/>
    <x v="0"/>
    <x v="0"/>
    <x v="11"/>
    <d v="2018-01-12T00:00:00"/>
    <s v="博邦2"/>
    <n v="15871"/>
    <m/>
    <n v="466"/>
    <m/>
    <x v="0"/>
    <x v="0"/>
    <x v="0"/>
    <x v="0"/>
    <m/>
    <x v="0"/>
    <m/>
    <m/>
    <m/>
    <m/>
    <x v="0"/>
    <m/>
    <m/>
    <m/>
    <m/>
    <m/>
    <x v="0"/>
    <x v="0"/>
    <x v="0"/>
    <x v="0"/>
    <x v="0"/>
    <n v="466"/>
    <n v="29361.728939575329"/>
  </r>
  <r>
    <e v="#N/A"/>
    <x v="1"/>
    <x v="0"/>
    <x v="0"/>
    <x v="12"/>
    <d v="2018-01-12T00:00:00"/>
    <s v="博邦1"/>
    <n v="21468"/>
    <m/>
    <n v="366"/>
    <m/>
    <x v="0"/>
    <x v="0"/>
    <x v="0"/>
    <x v="0"/>
    <m/>
    <x v="0"/>
    <m/>
    <m/>
    <m/>
    <m/>
    <x v="0"/>
    <m/>
    <m/>
    <m/>
    <m/>
    <m/>
    <x v="0"/>
    <x v="0"/>
    <x v="0"/>
    <x v="0"/>
    <x v="0"/>
    <n v="366"/>
    <n v="17048.630519843486"/>
  </r>
  <r>
    <e v="#N/A"/>
    <x v="1"/>
    <x v="0"/>
    <x v="0"/>
    <x v="13"/>
    <d v="2018-01-12T00:00:00"/>
    <n v="1138"/>
    <n v="23101"/>
    <m/>
    <n v="36"/>
    <m/>
    <x v="0"/>
    <x v="0"/>
    <x v="0"/>
    <x v="0"/>
    <m/>
    <x v="0"/>
    <m/>
    <m/>
    <m/>
    <m/>
    <x v="0"/>
    <m/>
    <m/>
    <m/>
    <m/>
    <m/>
    <x v="0"/>
    <x v="0"/>
    <x v="0"/>
    <x v="0"/>
    <x v="0"/>
    <n v="36"/>
    <n v="1558.3740963594648"/>
  </r>
  <r>
    <e v="#N/A"/>
    <x v="1"/>
    <x v="0"/>
    <x v="0"/>
    <x v="14"/>
    <d v="2018-01-12T00:00:00"/>
    <s v="MITSUBA00"/>
    <n v="22155"/>
    <m/>
    <n v="19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8"/>
    <n v="8937.0345294515919"/>
  </r>
  <r>
    <e v="#N/A"/>
    <x v="1"/>
    <x v="0"/>
    <x v="0"/>
    <x v="15"/>
    <d v="2018-01-12T00:00:00"/>
    <s v="50-0678"/>
    <n v="20785"/>
    <m/>
    <n v="20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00"/>
    <n v="9622.323791195573"/>
  </r>
  <r>
    <e v="#N/A"/>
    <x v="1"/>
    <x v="0"/>
    <x v="0"/>
    <x v="16"/>
    <d v="2018-01-12T00:00:00"/>
    <s v="博邦2"/>
    <n v="28365"/>
    <m/>
    <n v="2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0"/>
    <n v="9166.2259827251892"/>
  </r>
  <r>
    <e v="#N/A"/>
    <x v="1"/>
    <x v="0"/>
    <x v="0"/>
    <x v="24"/>
    <d v="2018-01-12T00:00:00"/>
    <s v="456Z   L"/>
    <n v="8907"/>
    <m/>
    <n v="3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2"/>
    <n v="3592.6799146738517"/>
  </r>
  <r>
    <e v="#N/A"/>
    <x v="1"/>
    <x v="0"/>
    <x v="0"/>
    <x v="25"/>
    <d v="2018-01-12T00:00:00"/>
    <s v="456Z   R"/>
    <n v="9016"/>
    <m/>
    <n v="69"/>
    <m/>
    <x v="0"/>
    <x v="0"/>
    <x v="0"/>
    <x v="0"/>
    <m/>
    <x v="0"/>
    <m/>
    <m/>
    <m/>
    <m/>
    <x v="0"/>
    <m/>
    <m/>
    <m/>
    <m/>
    <m/>
    <x v="0"/>
    <x v="0"/>
    <x v="0"/>
    <x v="0"/>
    <x v="0"/>
    <n v="69"/>
    <n v="7653.0612244897957"/>
  </r>
  <r>
    <e v="#N/A"/>
    <x v="1"/>
    <x v="0"/>
    <x v="0"/>
    <x v="26"/>
    <d v="2018-01-12T00:00:00"/>
    <s v="530C L"/>
    <n v="9506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27"/>
    <d v="2018-01-12T00:00:00"/>
    <s v="530C R"/>
    <n v="10527"/>
    <m/>
    <n v="42"/>
    <m/>
    <x v="0"/>
    <x v="0"/>
    <x v="0"/>
    <x v="0"/>
    <m/>
    <x v="0"/>
    <m/>
    <m/>
    <m/>
    <m/>
    <x v="0"/>
    <m/>
    <m/>
    <m/>
    <m/>
    <m/>
    <x v="0"/>
    <x v="0"/>
    <x v="0"/>
    <x v="0"/>
    <x v="0"/>
    <n v="42"/>
    <n v="3989.7406668566546"/>
  </r>
  <r>
    <e v="#N/A"/>
    <x v="1"/>
    <x v="0"/>
    <x v="0"/>
    <x v="20"/>
    <d v="2018-01-12T00:00:00"/>
    <s v="50-0723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1"/>
    <x v="0"/>
    <x v="0"/>
    <x v="21"/>
    <d v="2018-01-12T00:00:00"/>
    <n v="1138"/>
    <n v="24786"/>
    <m/>
    <n v="5"/>
    <m/>
    <x v="0"/>
    <x v="0"/>
    <x v="0"/>
    <x v="0"/>
    <m/>
    <x v="0"/>
    <m/>
    <m/>
    <m/>
    <m/>
    <x v="0"/>
    <m/>
    <m/>
    <m/>
    <m/>
    <m/>
    <x v="0"/>
    <x v="0"/>
    <x v="0"/>
    <x v="0"/>
    <x v="0"/>
    <n v="5"/>
    <n v="201.72678124747841"/>
  </r>
  <r>
    <n v="0"/>
    <x v="1"/>
    <x v="0"/>
    <x v="0"/>
    <x v="17"/>
    <d v="2018-01-12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22"/>
    <d v="2018-01-12T00:00:00"/>
    <s v="NEDIC 25183"/>
    <n v="13422"/>
    <m/>
    <n v="1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"/>
    <n v="1117.5681716584711"/>
  </r>
  <r>
    <n v="0"/>
    <x v="1"/>
    <x v="0"/>
    <x v="0"/>
    <x v="18"/>
    <d v="2018-01-12T00:00:00"/>
    <s v="10T"/>
    <n v="4587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19"/>
    <d v="2018-01-12T00:00:00"/>
    <s v="UP28"/>
    <n v="16300"/>
    <m/>
    <n v="49"/>
    <m/>
    <x v="0"/>
    <x v="0"/>
    <x v="0"/>
    <x v="0"/>
    <m/>
    <x v="9"/>
    <m/>
    <m/>
    <m/>
    <m/>
    <x v="0"/>
    <m/>
    <m/>
    <m/>
    <m/>
    <m/>
    <x v="0"/>
    <x v="0"/>
    <x v="0"/>
    <x v="0"/>
    <x v="0"/>
    <n v="124"/>
    <n v="7607.3619631901838"/>
  </r>
  <r>
    <n v="0"/>
    <x v="1"/>
    <x v="0"/>
    <x v="0"/>
    <x v="19"/>
    <d v="2018-01-12T00:00:00"/>
    <s v="GEN2 650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1"/>
    <x v="0"/>
    <x v="0"/>
    <x v="19"/>
    <d v="2018-01-12T00:00:00"/>
    <s v="MNG2"/>
    <n v="22172"/>
    <m/>
    <n v="53"/>
    <m/>
    <x v="0"/>
    <x v="0"/>
    <x v="0"/>
    <x v="0"/>
    <m/>
    <x v="0"/>
    <m/>
    <m/>
    <m/>
    <m/>
    <x v="0"/>
    <m/>
    <m/>
    <m/>
    <m/>
    <m/>
    <x v="0"/>
    <x v="0"/>
    <x v="0"/>
    <x v="0"/>
    <x v="0"/>
    <n v="53"/>
    <n v="2390.4023092188345"/>
  </r>
  <r>
    <n v="0"/>
    <x v="1"/>
    <x v="0"/>
    <x v="0"/>
    <x v="19"/>
    <d v="2018-01-12T00:00:00"/>
    <s v="T7"/>
    <n v="25130"/>
    <m/>
    <n v="77"/>
    <m/>
    <x v="0"/>
    <x v="0"/>
    <x v="0"/>
    <x v="0"/>
    <m/>
    <x v="0"/>
    <m/>
    <m/>
    <m/>
    <m/>
    <x v="0"/>
    <m/>
    <m/>
    <m/>
    <m/>
    <m/>
    <x v="0"/>
    <x v="0"/>
    <x v="0"/>
    <x v="0"/>
    <x v="0"/>
    <n v="77"/>
    <n v="3064.0668523676882"/>
  </r>
  <r>
    <n v="0"/>
    <x v="2"/>
    <x v="0"/>
    <x v="0"/>
    <x v="0"/>
    <d v="2018-01-15T00:00:00"/>
    <s v="FLEX"/>
    <n v="24455"/>
    <m/>
    <n v="92"/>
    <m/>
    <x v="0"/>
    <x v="0"/>
    <x v="0"/>
    <x v="0"/>
    <m/>
    <x v="0"/>
    <m/>
    <m/>
    <m/>
    <m/>
    <x v="0"/>
    <m/>
    <m/>
    <m/>
    <m/>
    <m/>
    <x v="0"/>
    <x v="0"/>
    <x v="0"/>
    <x v="0"/>
    <x v="0"/>
    <n v="92"/>
    <n v="3762.0118585156411"/>
  </r>
  <r>
    <n v="0"/>
    <x v="2"/>
    <x v="0"/>
    <x v="0"/>
    <x v="1"/>
    <d v="2018-01-15T00:00:00"/>
    <s v="FLEX"/>
    <n v="26114"/>
    <m/>
    <n v="10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1"/>
    <n v="3867.6571953741286"/>
  </r>
  <r>
    <n v="0"/>
    <x v="2"/>
    <x v="0"/>
    <x v="0"/>
    <x v="2"/>
    <d v="2018-01-15T00:00:00"/>
    <s v="FLEX"/>
    <n v="26612"/>
    <m/>
    <n v="84"/>
    <m/>
    <x v="0"/>
    <x v="0"/>
    <x v="0"/>
    <x v="0"/>
    <m/>
    <x v="0"/>
    <m/>
    <m/>
    <m/>
    <m/>
    <x v="0"/>
    <m/>
    <m/>
    <m/>
    <m/>
    <m/>
    <x v="0"/>
    <x v="0"/>
    <x v="0"/>
    <x v="0"/>
    <x v="0"/>
    <n v="84"/>
    <n v="3156.4707650683904"/>
  </r>
  <r>
    <e v="#N/A"/>
    <x v="2"/>
    <x v="0"/>
    <x v="0"/>
    <x v="3"/>
    <d v="2018-01-15T00:00:00"/>
    <s v="MITSUBA00"/>
    <n v="20460"/>
    <m/>
    <n v="11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6"/>
    <n v="5669.5992179863151"/>
  </r>
  <r>
    <n v="0"/>
    <x v="2"/>
    <x v="0"/>
    <x v="0"/>
    <x v="4"/>
    <d v="2018-01-15T00:00:00"/>
    <s v="FLEX"/>
    <n v="22220"/>
    <m/>
    <n v="2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1"/>
    <n v="9495.9495949594966"/>
  </r>
  <r>
    <e v="#N/A"/>
    <x v="2"/>
    <x v="0"/>
    <x v="0"/>
    <x v="5"/>
    <d v="2018-01-15T00:00:00"/>
    <s v="MITSUBA01"/>
    <n v="22885"/>
    <m/>
    <n v="15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1"/>
    <n v="6598.2084334717056"/>
  </r>
  <r>
    <e v="#N/A"/>
    <x v="2"/>
    <x v="0"/>
    <x v="0"/>
    <x v="6"/>
    <d v="2018-01-15T00:00:00"/>
    <s v="3EME"/>
    <n v="23426"/>
    <m/>
    <n v="11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9"/>
    <n v="5079.8258345428158"/>
  </r>
  <r>
    <n v="0"/>
    <x v="2"/>
    <x v="0"/>
    <x v="0"/>
    <x v="7"/>
    <d v="2018-01-15T00:00:00"/>
    <s v="FLEX"/>
    <n v="24050"/>
    <m/>
    <n v="11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8"/>
    <n v="4906.4449064449063"/>
  </r>
  <r>
    <e v="#N/A"/>
    <x v="2"/>
    <x v="0"/>
    <x v="0"/>
    <x v="8"/>
    <d v="2018-01-15T00:00:00"/>
    <s v="50-0710"/>
    <n v="21405"/>
    <m/>
    <n v="59"/>
    <m/>
    <x v="0"/>
    <x v="0"/>
    <x v="0"/>
    <x v="0"/>
    <m/>
    <x v="0"/>
    <m/>
    <m/>
    <m/>
    <m/>
    <x v="0"/>
    <m/>
    <m/>
    <m/>
    <m/>
    <m/>
    <x v="0"/>
    <x v="0"/>
    <x v="0"/>
    <x v="0"/>
    <x v="0"/>
    <n v="59"/>
    <n v="2756.3653352020556"/>
  </r>
  <r>
    <e v="#N/A"/>
    <x v="2"/>
    <x v="0"/>
    <x v="0"/>
    <x v="9"/>
    <d v="2018-01-15T00:00:00"/>
    <s v="VM4-445"/>
    <n v="12800"/>
    <m/>
    <n v="63"/>
    <m/>
    <x v="0"/>
    <x v="0"/>
    <x v="0"/>
    <x v="0"/>
    <m/>
    <x v="0"/>
    <m/>
    <m/>
    <m/>
    <m/>
    <x v="0"/>
    <m/>
    <m/>
    <m/>
    <m/>
    <m/>
    <x v="0"/>
    <x v="0"/>
    <x v="0"/>
    <x v="0"/>
    <x v="0"/>
    <n v="63"/>
    <n v="4921.875"/>
  </r>
  <r>
    <n v="0"/>
    <x v="2"/>
    <x v="0"/>
    <x v="0"/>
    <x v="23"/>
    <d v="2018-01-15T00:00:00"/>
    <s v="泰全0418"/>
    <n v="16375"/>
    <m/>
    <n v="18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1"/>
    <n v="11053.435114503816"/>
  </r>
  <r>
    <n v="0"/>
    <x v="2"/>
    <x v="0"/>
    <x v="0"/>
    <x v="10"/>
    <d v="2018-01-15T00:00:00"/>
    <s v="7P"/>
    <n v="13131"/>
    <m/>
    <n v="14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1"/>
    <n v="10737.948366461047"/>
  </r>
  <r>
    <e v="#N/A"/>
    <x v="2"/>
    <x v="0"/>
    <x v="0"/>
    <x v="11"/>
    <d v="2018-01-15T00:00:00"/>
    <s v="博邦2"/>
    <n v="18793"/>
    <m/>
    <n v="439"/>
    <m/>
    <x v="0"/>
    <x v="0"/>
    <x v="0"/>
    <x v="0"/>
    <m/>
    <x v="0"/>
    <m/>
    <m/>
    <m/>
    <m/>
    <x v="0"/>
    <m/>
    <m/>
    <m/>
    <m/>
    <m/>
    <x v="0"/>
    <x v="0"/>
    <x v="0"/>
    <x v="0"/>
    <x v="0"/>
    <n v="439"/>
    <n v="23359.761613366682"/>
  </r>
  <r>
    <e v="#N/A"/>
    <x v="2"/>
    <x v="0"/>
    <x v="0"/>
    <x v="12"/>
    <d v="2018-01-15T00:00:00"/>
    <s v="博邦1"/>
    <n v="21378"/>
    <m/>
    <n v="37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2"/>
    <n v="17401.066516980074"/>
  </r>
  <r>
    <e v="#N/A"/>
    <x v="2"/>
    <x v="0"/>
    <x v="0"/>
    <x v="13"/>
    <d v="2018-01-15T00:00:00"/>
    <n v="1138"/>
    <n v="23769"/>
    <m/>
    <n v="45"/>
    <m/>
    <x v="0"/>
    <x v="0"/>
    <x v="0"/>
    <x v="0"/>
    <m/>
    <x v="0"/>
    <m/>
    <m/>
    <m/>
    <m/>
    <x v="0"/>
    <m/>
    <m/>
    <m/>
    <m/>
    <m/>
    <x v="0"/>
    <x v="0"/>
    <x v="0"/>
    <x v="0"/>
    <x v="0"/>
    <n v="45"/>
    <n v="1893.2222642938282"/>
  </r>
  <r>
    <e v="#N/A"/>
    <x v="2"/>
    <x v="0"/>
    <x v="0"/>
    <x v="14"/>
    <d v="2018-01-15T00:00:00"/>
    <s v="MITSUBA00"/>
    <n v="21916"/>
    <m/>
    <n v="36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69"/>
    <n v="16837.01405365943"/>
  </r>
  <r>
    <e v="#N/A"/>
    <x v="2"/>
    <x v="0"/>
    <x v="0"/>
    <x v="15"/>
    <d v="2018-01-15T00:00:00"/>
    <s v="50-0678"/>
    <n v="21811"/>
    <m/>
    <n v="540"/>
    <m/>
    <x v="0"/>
    <x v="0"/>
    <x v="0"/>
    <x v="0"/>
    <m/>
    <x v="0"/>
    <m/>
    <m/>
    <m/>
    <m/>
    <x v="0"/>
    <m/>
    <m/>
    <m/>
    <m/>
    <m/>
    <x v="0"/>
    <x v="0"/>
    <x v="0"/>
    <x v="0"/>
    <x v="0"/>
    <n v="540"/>
    <n v="24758.149557562698"/>
  </r>
  <r>
    <e v="#N/A"/>
    <x v="2"/>
    <x v="0"/>
    <x v="0"/>
    <x v="16"/>
    <d v="2018-01-15T00:00:00"/>
    <s v="博邦2"/>
    <n v="19670"/>
    <m/>
    <n v="32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23"/>
    <n v="16420.945602440264"/>
  </r>
  <r>
    <e v="#N/A"/>
    <x v="2"/>
    <x v="0"/>
    <x v="0"/>
    <x v="24"/>
    <d v="2018-01-15T00:00:00"/>
    <s v="456Z   L"/>
    <n v="8976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5"/>
    <d v="2018-01-15T00:00:00"/>
    <s v="456Z   R"/>
    <n v="8723"/>
    <m/>
    <n v="2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3"/>
    <n v="2636.7075547403415"/>
  </r>
  <r>
    <e v="#N/A"/>
    <x v="2"/>
    <x v="0"/>
    <x v="0"/>
    <x v="26"/>
    <d v="2018-01-15T00:00:00"/>
    <s v="530C L"/>
    <n v="9468"/>
    <m/>
    <n v="2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3"/>
    <n v="2429.2353189691594"/>
  </r>
  <r>
    <e v="#N/A"/>
    <x v="2"/>
    <x v="0"/>
    <x v="0"/>
    <x v="27"/>
    <d v="2018-01-15T00:00:00"/>
    <s v="530C R"/>
    <n v="10483"/>
    <m/>
    <n v="1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"/>
    <n v="953.92540303348278"/>
  </r>
  <r>
    <e v="#N/A"/>
    <x v="2"/>
    <x v="0"/>
    <x v="0"/>
    <x v="20"/>
    <d v="2018-01-15T00:00:00"/>
    <s v="50-0723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1"/>
    <d v="2018-01-15T00:00:00"/>
    <n v="1138"/>
    <n v="23525"/>
    <m/>
    <n v="53"/>
    <m/>
    <x v="0"/>
    <x v="0"/>
    <x v="0"/>
    <x v="0"/>
    <m/>
    <x v="0"/>
    <m/>
    <m/>
    <m/>
    <m/>
    <x v="0"/>
    <m/>
    <m/>
    <m/>
    <m/>
    <m/>
    <x v="0"/>
    <x v="0"/>
    <x v="0"/>
    <x v="0"/>
    <x v="0"/>
    <n v="53"/>
    <n v="2252.9224229543042"/>
  </r>
  <r>
    <n v="0"/>
    <x v="2"/>
    <x v="0"/>
    <x v="0"/>
    <x v="17"/>
    <d v="2018-01-15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22"/>
    <d v="2018-01-15T00:00:00"/>
    <s v="NEDIC 25183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18"/>
    <d v="2018-01-15T00:00:00"/>
    <s v="10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19"/>
    <d v="2018-01-15T00:00:00"/>
    <s v="UP28"/>
    <n v="16971"/>
    <m/>
    <n v="2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38"/>
    <n v="14023.923163042838"/>
  </r>
  <r>
    <n v="0"/>
    <x v="2"/>
    <x v="0"/>
    <x v="0"/>
    <x v="19"/>
    <d v="2018-01-15T00:00:00"/>
    <s v="GEN2 650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19"/>
    <d v="2018-01-15T00:00:00"/>
    <s v="MNG2"/>
    <n v="22603"/>
    <m/>
    <n v="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"/>
    <n v="1681.1927620227402"/>
  </r>
  <r>
    <n v="0"/>
    <x v="2"/>
    <x v="0"/>
    <x v="0"/>
    <x v="19"/>
    <d v="2018-01-15T00:00:00"/>
    <s v="T7"/>
    <n v="25088"/>
    <m/>
    <n v="11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5"/>
    <n v="4583.8647959183672"/>
  </r>
  <r>
    <n v="0"/>
    <x v="2"/>
    <x v="0"/>
    <x v="0"/>
    <x v="0"/>
    <d v="2018-01-16T00:00:00"/>
    <s v="FLEX"/>
    <n v="23210"/>
    <m/>
    <n v="15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7"/>
    <n v="6764.3257216716938"/>
  </r>
  <r>
    <n v="0"/>
    <x v="2"/>
    <x v="0"/>
    <x v="0"/>
    <x v="1"/>
    <d v="2018-01-16T00:00:00"/>
    <s v="FLEX"/>
    <n v="23145"/>
    <m/>
    <n v="24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43"/>
    <n v="10499.027867790021"/>
  </r>
  <r>
    <n v="0"/>
    <x v="2"/>
    <x v="0"/>
    <x v="0"/>
    <x v="2"/>
    <d v="2018-01-16T00:00:00"/>
    <s v="FLEX"/>
    <n v="27249"/>
    <m/>
    <n v="16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3"/>
    <n v="5981.8708943447473"/>
  </r>
  <r>
    <e v="#N/A"/>
    <x v="2"/>
    <x v="0"/>
    <x v="0"/>
    <x v="3"/>
    <d v="2018-01-16T00:00:00"/>
    <s v="MITSUBA00"/>
    <n v="21680"/>
    <m/>
    <n v="62"/>
    <m/>
    <x v="0"/>
    <x v="0"/>
    <x v="0"/>
    <x v="0"/>
    <m/>
    <x v="0"/>
    <m/>
    <m/>
    <m/>
    <m/>
    <x v="0"/>
    <m/>
    <m/>
    <m/>
    <m/>
    <m/>
    <x v="0"/>
    <x v="0"/>
    <x v="0"/>
    <x v="1"/>
    <x v="0"/>
    <n v="133"/>
    <n v="2859.7785977859776"/>
  </r>
  <r>
    <n v="0"/>
    <x v="2"/>
    <x v="0"/>
    <x v="0"/>
    <x v="4"/>
    <d v="2018-01-16T00:00:00"/>
    <s v="FLEX"/>
    <n v="23041"/>
    <m/>
    <n v="27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0"/>
    <n v="11718.241395772751"/>
  </r>
  <r>
    <e v="#N/A"/>
    <x v="2"/>
    <x v="0"/>
    <x v="0"/>
    <x v="5"/>
    <d v="2018-01-16T00:00:00"/>
    <s v="MITSUBA01"/>
    <n v="23342"/>
    <m/>
    <n v="226"/>
    <m/>
    <x v="0"/>
    <x v="0"/>
    <x v="0"/>
    <x v="0"/>
    <m/>
    <x v="0"/>
    <m/>
    <m/>
    <m/>
    <m/>
    <x v="0"/>
    <m/>
    <m/>
    <m/>
    <m/>
    <m/>
    <x v="1"/>
    <x v="0"/>
    <x v="0"/>
    <x v="2"/>
    <x v="0"/>
    <n v="354"/>
    <n v="9682.1180704309827"/>
  </r>
  <r>
    <e v="#N/A"/>
    <x v="2"/>
    <x v="0"/>
    <x v="0"/>
    <x v="6"/>
    <d v="2018-01-16T00:00:00"/>
    <s v="3EME"/>
    <n v="22246"/>
    <m/>
    <n v="65"/>
    <m/>
    <x v="0"/>
    <x v="0"/>
    <x v="0"/>
    <x v="0"/>
    <m/>
    <x v="0"/>
    <m/>
    <m/>
    <m/>
    <m/>
    <x v="0"/>
    <m/>
    <m/>
    <m/>
    <m/>
    <m/>
    <x v="0"/>
    <x v="0"/>
    <x v="0"/>
    <x v="0"/>
    <x v="0"/>
    <n v="65"/>
    <n v="2921.8735952530792"/>
  </r>
  <r>
    <n v="0"/>
    <x v="2"/>
    <x v="0"/>
    <x v="0"/>
    <x v="7"/>
    <d v="2018-01-16T00:00:00"/>
    <s v="FLEX"/>
    <n v="25892"/>
    <m/>
    <n v="111"/>
    <m/>
    <x v="0"/>
    <x v="0"/>
    <x v="0"/>
    <x v="0"/>
    <m/>
    <x v="0"/>
    <m/>
    <m/>
    <m/>
    <m/>
    <x v="0"/>
    <m/>
    <m/>
    <m/>
    <m/>
    <m/>
    <x v="0"/>
    <x v="0"/>
    <x v="0"/>
    <x v="3"/>
    <x v="0"/>
    <n v="214"/>
    <n v="4287.0384674803026"/>
  </r>
  <r>
    <e v="#N/A"/>
    <x v="2"/>
    <x v="0"/>
    <x v="0"/>
    <x v="8"/>
    <d v="2018-01-16T00:00:00"/>
    <s v="50-0710"/>
    <n v="21694"/>
    <m/>
    <n v="215"/>
    <m/>
    <x v="0"/>
    <x v="0"/>
    <x v="0"/>
    <x v="0"/>
    <m/>
    <x v="0"/>
    <m/>
    <m/>
    <m/>
    <m/>
    <x v="0"/>
    <m/>
    <m/>
    <m/>
    <m/>
    <m/>
    <x v="2"/>
    <x v="0"/>
    <x v="0"/>
    <x v="0"/>
    <x v="0"/>
    <n v="227"/>
    <n v="9910.5743523554902"/>
  </r>
  <r>
    <e v="#N/A"/>
    <x v="2"/>
    <x v="0"/>
    <x v="0"/>
    <x v="9"/>
    <d v="2018-01-16T00:00:00"/>
    <s v="VM4-445"/>
    <n v="14765"/>
    <m/>
    <n v="55"/>
    <m/>
    <x v="0"/>
    <x v="0"/>
    <x v="0"/>
    <x v="0"/>
    <m/>
    <x v="0"/>
    <m/>
    <m/>
    <m/>
    <m/>
    <x v="0"/>
    <m/>
    <m/>
    <m/>
    <m/>
    <m/>
    <x v="3"/>
    <x v="0"/>
    <x v="0"/>
    <x v="0"/>
    <x v="0"/>
    <n v="122"/>
    <n v="3725.0253979004401"/>
  </r>
  <r>
    <n v="0"/>
    <x v="2"/>
    <x v="0"/>
    <x v="0"/>
    <x v="23"/>
    <d v="2018-01-16T00:00:00"/>
    <s v="泰全0418"/>
    <n v="18393"/>
    <m/>
    <n v="3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9"/>
    <n v="20605.665198716903"/>
  </r>
  <r>
    <n v="0"/>
    <x v="2"/>
    <x v="0"/>
    <x v="0"/>
    <x v="10"/>
    <d v="2018-01-16T00:00:00"/>
    <s v="7P"/>
    <n v="16785"/>
    <m/>
    <n v="12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3"/>
    <n v="7327.9714030384275"/>
  </r>
  <r>
    <e v="#N/A"/>
    <x v="2"/>
    <x v="0"/>
    <x v="0"/>
    <x v="11"/>
    <d v="2018-01-16T00:00:00"/>
    <s v="博邦2"/>
    <n v="6818"/>
    <m/>
    <n v="133"/>
    <m/>
    <x v="0"/>
    <x v="0"/>
    <x v="0"/>
    <x v="0"/>
    <m/>
    <x v="0"/>
    <m/>
    <m/>
    <m/>
    <m/>
    <x v="0"/>
    <m/>
    <m/>
    <m/>
    <m/>
    <m/>
    <x v="4"/>
    <x v="0"/>
    <x v="0"/>
    <x v="0"/>
    <x v="0"/>
    <n v="148"/>
    <n v="19507.186858316221"/>
  </r>
  <r>
    <e v="#N/A"/>
    <x v="2"/>
    <x v="0"/>
    <x v="0"/>
    <x v="12"/>
    <d v="2018-01-16T00:00:00"/>
    <s v="博邦1"/>
    <n v="21951"/>
    <m/>
    <n v="26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2"/>
    <n v="11935.674912304677"/>
  </r>
  <r>
    <e v="#N/A"/>
    <x v="2"/>
    <x v="0"/>
    <x v="0"/>
    <x v="13"/>
    <d v="2018-01-16T00:00:00"/>
    <n v="1138"/>
    <n v="24750"/>
    <m/>
    <n v="83"/>
    <m/>
    <x v="0"/>
    <x v="0"/>
    <x v="0"/>
    <x v="0"/>
    <m/>
    <x v="0"/>
    <m/>
    <m/>
    <m/>
    <m/>
    <x v="0"/>
    <m/>
    <m/>
    <m/>
    <m/>
    <m/>
    <x v="0"/>
    <x v="0"/>
    <x v="0"/>
    <x v="4"/>
    <x v="0"/>
    <n v="158"/>
    <n v="3353.5353535353538"/>
  </r>
  <r>
    <e v="#N/A"/>
    <x v="2"/>
    <x v="0"/>
    <x v="0"/>
    <x v="14"/>
    <d v="2018-01-16T00:00:00"/>
    <s v="MITSUBA00"/>
    <n v="21556"/>
    <m/>
    <n v="373"/>
    <m/>
    <x v="0"/>
    <x v="0"/>
    <x v="0"/>
    <x v="0"/>
    <m/>
    <x v="0"/>
    <m/>
    <m/>
    <m/>
    <m/>
    <x v="0"/>
    <m/>
    <m/>
    <m/>
    <m/>
    <m/>
    <x v="0"/>
    <x v="0"/>
    <x v="0"/>
    <x v="1"/>
    <x v="0"/>
    <n v="444"/>
    <n v="17303.766932640563"/>
  </r>
  <r>
    <e v="#N/A"/>
    <x v="2"/>
    <x v="0"/>
    <x v="0"/>
    <x v="15"/>
    <d v="2018-01-16T00:00:00"/>
    <s v="50-0678"/>
    <n v="22356"/>
    <m/>
    <n v="90"/>
    <m/>
    <x v="0"/>
    <x v="0"/>
    <x v="0"/>
    <x v="0"/>
    <m/>
    <x v="0"/>
    <m/>
    <m/>
    <m/>
    <m/>
    <x v="0"/>
    <m/>
    <m/>
    <m/>
    <m/>
    <m/>
    <x v="0"/>
    <x v="0"/>
    <x v="0"/>
    <x v="0"/>
    <x v="0"/>
    <n v="90"/>
    <n v="4025.7648953301123"/>
  </r>
  <r>
    <e v="#N/A"/>
    <x v="2"/>
    <x v="0"/>
    <x v="0"/>
    <x v="16"/>
    <d v="2018-01-16T00:00:00"/>
    <s v="博邦2"/>
    <n v="19100"/>
    <m/>
    <n v="3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360"/>
    <n v="18848.167539267015"/>
  </r>
  <r>
    <e v="#N/A"/>
    <x v="2"/>
    <x v="0"/>
    <x v="0"/>
    <x v="24"/>
    <d v="2018-01-16T00:00:00"/>
    <s v="456Z   L"/>
    <n v="6346"/>
    <m/>
    <n v="3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"/>
    <n v="5200.1260636621491"/>
  </r>
  <r>
    <e v="#N/A"/>
    <x v="2"/>
    <x v="0"/>
    <x v="0"/>
    <x v="25"/>
    <d v="2018-01-16T00:00:00"/>
    <s v="456Z   R"/>
    <n v="6073"/>
    <m/>
    <n v="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"/>
    <n v="2140.6224271365058"/>
  </r>
  <r>
    <e v="#N/A"/>
    <x v="2"/>
    <x v="0"/>
    <x v="0"/>
    <x v="26"/>
    <d v="2018-01-16T00:00:00"/>
    <s v="530C L"/>
    <n v="8253"/>
    <m/>
    <n v="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"/>
    <n v="2544.5292620865143"/>
  </r>
  <r>
    <e v="#N/A"/>
    <x v="2"/>
    <x v="0"/>
    <x v="0"/>
    <x v="27"/>
    <d v="2018-01-16T00:00:00"/>
    <s v="530C R"/>
    <n v="8942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0"/>
    <d v="2018-01-16T00:00:00"/>
    <s v="50-0723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1"/>
    <d v="2018-01-16T00:00:00"/>
    <n v="1138"/>
    <n v="25648"/>
    <m/>
    <n v="58"/>
    <m/>
    <x v="0"/>
    <x v="0"/>
    <x v="0"/>
    <x v="0"/>
    <m/>
    <x v="0"/>
    <m/>
    <m/>
    <m/>
    <m/>
    <x v="0"/>
    <m/>
    <m/>
    <m/>
    <m/>
    <m/>
    <x v="0"/>
    <x v="0"/>
    <x v="0"/>
    <x v="0"/>
    <x v="0"/>
    <n v="58"/>
    <n v="2261.3849033063007"/>
  </r>
  <r>
    <n v="0"/>
    <x v="2"/>
    <x v="0"/>
    <x v="0"/>
    <x v="17"/>
    <d v="2018-01-16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22"/>
    <d v="2018-01-16T00:00:00"/>
    <s v="泰全66"/>
    <n v="9000"/>
    <m/>
    <n v="4"/>
    <m/>
    <x v="0"/>
    <x v="0"/>
    <x v="0"/>
    <x v="0"/>
    <m/>
    <x v="0"/>
    <m/>
    <m/>
    <m/>
    <m/>
    <x v="0"/>
    <m/>
    <m/>
    <m/>
    <m/>
    <m/>
    <x v="0"/>
    <x v="0"/>
    <x v="0"/>
    <x v="0"/>
    <x v="0"/>
    <n v="4"/>
    <n v="444.44444444444446"/>
  </r>
  <r>
    <n v="0"/>
    <x v="2"/>
    <x v="0"/>
    <x v="0"/>
    <x v="18"/>
    <d v="2018-01-16T00:00:00"/>
    <s v="10T"/>
    <n v="15148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19"/>
    <d v="2018-01-16T00:00:00"/>
    <s v="UP28"/>
    <n v="14642"/>
    <m/>
    <n v="26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7"/>
    <n v="18235.213768610844"/>
  </r>
  <r>
    <n v="0"/>
    <x v="2"/>
    <x v="0"/>
    <x v="0"/>
    <x v="19"/>
    <d v="2018-01-16T00:00:00"/>
    <s v="FLEX"/>
    <n v="24039"/>
    <m/>
    <n v="3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360"/>
    <n v="14975.66454511419"/>
  </r>
  <r>
    <n v="0"/>
    <x v="2"/>
    <x v="0"/>
    <x v="0"/>
    <x v="19"/>
    <d v="2018-01-16T00:00:00"/>
    <s v="MNG2"/>
    <n v="2112"/>
    <m/>
    <n v="0"/>
    <m/>
    <x v="0"/>
    <x v="0"/>
    <x v="0"/>
    <x v="0"/>
    <m/>
    <x v="0"/>
    <m/>
    <m/>
    <m/>
    <m/>
    <x v="0"/>
    <m/>
    <m/>
    <m/>
    <m/>
    <m/>
    <x v="0"/>
    <x v="0"/>
    <x v="0"/>
    <x v="5"/>
    <x v="0"/>
    <n v="60"/>
    <n v="0"/>
  </r>
  <r>
    <n v="0"/>
    <x v="2"/>
    <x v="0"/>
    <x v="0"/>
    <x v="19"/>
    <d v="2018-01-16T00:00:00"/>
    <s v="T7"/>
    <n v="26771"/>
    <m/>
    <n v="48"/>
    <m/>
    <x v="0"/>
    <x v="0"/>
    <x v="0"/>
    <x v="0"/>
    <m/>
    <x v="0"/>
    <m/>
    <m/>
    <m/>
    <m/>
    <x v="0"/>
    <m/>
    <m/>
    <m/>
    <m/>
    <m/>
    <x v="0"/>
    <x v="0"/>
    <x v="0"/>
    <x v="0"/>
    <x v="0"/>
    <n v="48"/>
    <n v="1792.9849463972209"/>
  </r>
  <r>
    <n v="0"/>
    <x v="2"/>
    <x v="0"/>
    <x v="0"/>
    <x v="0"/>
    <d v="2018-01-17T00:00:00"/>
    <s v="FLEX"/>
    <n v="21492"/>
    <m/>
    <n v="94"/>
    <m/>
    <x v="0"/>
    <x v="0"/>
    <x v="0"/>
    <x v="0"/>
    <m/>
    <x v="0"/>
    <m/>
    <m/>
    <m/>
    <m/>
    <x v="0"/>
    <m/>
    <m/>
    <m/>
    <m/>
    <m/>
    <x v="0"/>
    <x v="0"/>
    <x v="0"/>
    <x v="0"/>
    <x v="0"/>
    <n v="94"/>
    <n v="4373.7204541224637"/>
  </r>
  <r>
    <n v="0"/>
    <x v="2"/>
    <x v="0"/>
    <x v="0"/>
    <x v="1"/>
    <d v="2018-01-17T00:00:00"/>
    <s v="FLEX"/>
    <n v="24158"/>
    <m/>
    <n v="85"/>
    <m/>
    <x v="0"/>
    <x v="0"/>
    <x v="0"/>
    <x v="0"/>
    <m/>
    <x v="0"/>
    <m/>
    <m/>
    <m/>
    <m/>
    <x v="0"/>
    <m/>
    <m/>
    <m/>
    <m/>
    <m/>
    <x v="0"/>
    <x v="0"/>
    <x v="0"/>
    <x v="0"/>
    <x v="0"/>
    <n v="85"/>
    <n v="3518.5031873499465"/>
  </r>
  <r>
    <n v="0"/>
    <x v="2"/>
    <x v="0"/>
    <x v="0"/>
    <x v="2"/>
    <d v="2018-01-17T00:00:00"/>
    <s v="FLEX"/>
    <n v="27758"/>
    <m/>
    <n v="65"/>
    <m/>
    <x v="0"/>
    <x v="0"/>
    <x v="0"/>
    <x v="0"/>
    <m/>
    <x v="0"/>
    <m/>
    <m/>
    <m/>
    <m/>
    <x v="0"/>
    <m/>
    <m/>
    <m/>
    <m/>
    <m/>
    <x v="0"/>
    <x v="0"/>
    <x v="0"/>
    <x v="0"/>
    <x v="0"/>
    <n v="65"/>
    <n v="2341.6672670941712"/>
  </r>
  <r>
    <e v="#N/A"/>
    <x v="2"/>
    <x v="0"/>
    <x v="0"/>
    <x v="3"/>
    <d v="2018-01-17T00:00:00"/>
    <s v="MITSUBA00"/>
    <n v="5414"/>
    <m/>
    <n v="0"/>
    <m/>
    <x v="0"/>
    <x v="0"/>
    <x v="0"/>
    <x v="0"/>
    <m/>
    <x v="0"/>
    <m/>
    <m/>
    <m/>
    <m/>
    <x v="0"/>
    <m/>
    <m/>
    <m/>
    <m/>
    <m/>
    <x v="5"/>
    <x v="0"/>
    <x v="0"/>
    <x v="0"/>
    <x v="0"/>
    <n v="59"/>
    <n v="0"/>
  </r>
  <r>
    <n v="0"/>
    <x v="2"/>
    <x v="0"/>
    <x v="0"/>
    <x v="4"/>
    <d v="2018-01-17T00:00:00"/>
    <s v="FLEX"/>
    <n v="22802"/>
    <m/>
    <n v="117"/>
    <m/>
    <x v="0"/>
    <x v="0"/>
    <x v="0"/>
    <x v="0"/>
    <m/>
    <x v="0"/>
    <m/>
    <m/>
    <m/>
    <m/>
    <x v="0"/>
    <m/>
    <m/>
    <m/>
    <m/>
    <m/>
    <x v="6"/>
    <x v="0"/>
    <x v="0"/>
    <x v="0"/>
    <x v="0"/>
    <n v="143"/>
    <n v="5131.128848346636"/>
  </r>
  <r>
    <e v="#N/A"/>
    <x v="2"/>
    <x v="0"/>
    <x v="0"/>
    <x v="5"/>
    <d v="2018-01-17T00:00:00"/>
    <s v="MITSUBA01"/>
    <n v="22306"/>
    <m/>
    <n v="149"/>
    <m/>
    <x v="0"/>
    <x v="0"/>
    <x v="0"/>
    <x v="0"/>
    <m/>
    <x v="0"/>
    <m/>
    <m/>
    <m/>
    <m/>
    <x v="0"/>
    <m/>
    <m/>
    <m/>
    <m/>
    <m/>
    <x v="7"/>
    <x v="0"/>
    <x v="0"/>
    <x v="0"/>
    <x v="0"/>
    <n v="205"/>
    <n v="6679.8170895723124"/>
  </r>
  <r>
    <e v="#N/A"/>
    <x v="2"/>
    <x v="0"/>
    <x v="0"/>
    <x v="6"/>
    <d v="2018-01-17T00:00:00"/>
    <s v="3EME"/>
    <n v="23584"/>
    <m/>
    <n v="10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4"/>
    <n v="4409.7693351424696"/>
  </r>
  <r>
    <n v="0"/>
    <x v="2"/>
    <x v="0"/>
    <x v="0"/>
    <x v="7"/>
    <d v="2018-01-17T00:00:00"/>
    <s v="FLEX"/>
    <n v="24759"/>
    <m/>
    <n v="104"/>
    <m/>
    <x v="0"/>
    <x v="0"/>
    <x v="0"/>
    <x v="0"/>
    <m/>
    <x v="0"/>
    <m/>
    <m/>
    <m/>
    <m/>
    <x v="0"/>
    <m/>
    <m/>
    <m/>
    <m/>
    <m/>
    <x v="8"/>
    <x v="0"/>
    <x v="0"/>
    <x v="0"/>
    <x v="0"/>
    <n v="210"/>
    <n v="4200.4927501110706"/>
  </r>
  <r>
    <e v="#N/A"/>
    <x v="2"/>
    <x v="0"/>
    <x v="0"/>
    <x v="8"/>
    <d v="2018-01-17T00:00:00"/>
    <s v="50-0710"/>
    <n v="18757"/>
    <m/>
    <n v="68"/>
    <m/>
    <x v="0"/>
    <x v="0"/>
    <x v="0"/>
    <x v="0"/>
    <m/>
    <x v="0"/>
    <m/>
    <m/>
    <m/>
    <m/>
    <x v="0"/>
    <m/>
    <m/>
    <m/>
    <m/>
    <m/>
    <x v="9"/>
    <x v="0"/>
    <x v="0"/>
    <x v="0"/>
    <x v="0"/>
    <n v="78"/>
    <n v="3625.3132163992109"/>
  </r>
  <r>
    <e v="#N/A"/>
    <x v="2"/>
    <x v="0"/>
    <x v="0"/>
    <x v="9"/>
    <d v="2018-01-17T00:00:00"/>
    <s v="VM4-445"/>
    <n v="13572"/>
    <m/>
    <n v="1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"/>
    <n v="1399.941055113469"/>
  </r>
  <r>
    <n v="0"/>
    <x v="2"/>
    <x v="0"/>
    <x v="0"/>
    <x v="23"/>
    <d v="2018-01-17T00:00:00"/>
    <s v="泰全0418"/>
    <n v="16149"/>
    <m/>
    <n v="25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57"/>
    <n v="15914.298098953495"/>
  </r>
  <r>
    <n v="0"/>
    <x v="2"/>
    <x v="0"/>
    <x v="0"/>
    <x v="10"/>
    <d v="2018-01-17T00:00:00"/>
    <s v="7P"/>
    <n v="16697"/>
    <m/>
    <n v="27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0"/>
    <n v="16170.569563394622"/>
  </r>
  <r>
    <e v="#N/A"/>
    <x v="2"/>
    <x v="0"/>
    <x v="0"/>
    <x v="11"/>
    <d v="2018-01-17T00:00:00"/>
    <s v="博邦2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12"/>
    <d v="2018-01-17T00:00:00"/>
    <s v="博邦1"/>
    <n v="19861"/>
    <m/>
    <n v="26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2"/>
    <n v="13191.682191229042"/>
  </r>
  <r>
    <e v="#N/A"/>
    <x v="2"/>
    <x v="0"/>
    <x v="0"/>
    <x v="13"/>
    <d v="2018-01-17T00:00:00"/>
    <n v="1138"/>
    <n v="24339"/>
    <m/>
    <n v="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"/>
    <n v="1561.28024980484"/>
  </r>
  <r>
    <e v="#N/A"/>
    <x v="2"/>
    <x v="0"/>
    <x v="0"/>
    <x v="14"/>
    <d v="2018-01-17T00:00:00"/>
    <s v="MITSUBA00"/>
    <n v="21027"/>
    <m/>
    <n v="24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40"/>
    <n v="11413.896418889999"/>
  </r>
  <r>
    <e v="#N/A"/>
    <x v="2"/>
    <x v="0"/>
    <x v="0"/>
    <x v="15"/>
    <d v="2018-01-17T00:00:00"/>
    <s v="50-0678"/>
    <n v="21164"/>
    <m/>
    <n v="13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1"/>
    <n v="6189.75618975619"/>
  </r>
  <r>
    <e v="#N/A"/>
    <x v="2"/>
    <x v="0"/>
    <x v="0"/>
    <x v="16"/>
    <d v="2018-01-17T00:00:00"/>
    <s v="博邦2"/>
    <n v="20606"/>
    <m/>
    <n v="158"/>
    <m/>
    <x v="0"/>
    <x v="0"/>
    <x v="0"/>
    <x v="0"/>
    <m/>
    <x v="0"/>
    <m/>
    <m/>
    <m/>
    <m/>
    <x v="0"/>
    <m/>
    <m/>
    <m/>
    <m/>
    <m/>
    <x v="10"/>
    <x v="0"/>
    <x v="0"/>
    <x v="0"/>
    <x v="0"/>
    <n v="166"/>
    <n v="7667.6696107929729"/>
  </r>
  <r>
    <e v="#N/A"/>
    <x v="2"/>
    <x v="0"/>
    <x v="0"/>
    <x v="24"/>
    <d v="2018-01-17T00:00:00"/>
    <s v="456Z   L"/>
    <n v="9623"/>
    <m/>
    <n v="7"/>
    <m/>
    <x v="0"/>
    <x v="0"/>
    <x v="0"/>
    <x v="0"/>
    <m/>
    <x v="0"/>
    <m/>
    <m/>
    <m/>
    <m/>
    <x v="0"/>
    <m/>
    <m/>
    <m/>
    <m/>
    <m/>
    <x v="0"/>
    <x v="0"/>
    <x v="0"/>
    <x v="0"/>
    <x v="0"/>
    <n v="7"/>
    <n v="727.42388028681285"/>
  </r>
  <r>
    <e v="#N/A"/>
    <x v="2"/>
    <x v="0"/>
    <x v="0"/>
    <x v="25"/>
    <d v="2018-01-17T00:00:00"/>
    <s v="456Z   R"/>
    <n v="8259"/>
    <m/>
    <n v="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"/>
    <n v="1574.0404407313235"/>
  </r>
  <r>
    <e v="#N/A"/>
    <x v="2"/>
    <x v="0"/>
    <x v="0"/>
    <x v="26"/>
    <d v="2018-01-17T00:00:00"/>
    <s v="530C L"/>
    <n v="9685"/>
    <m/>
    <n v="1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"/>
    <n v="1755.2916881775943"/>
  </r>
  <r>
    <e v="#N/A"/>
    <x v="2"/>
    <x v="0"/>
    <x v="0"/>
    <x v="27"/>
    <d v="2018-01-17T00:00:00"/>
    <s v="530C R"/>
    <n v="8916"/>
    <m/>
    <n v="37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"/>
    <n v="4149.842978914312"/>
  </r>
  <r>
    <n v="0"/>
    <x v="2"/>
    <x v="0"/>
    <x v="0"/>
    <x v="20"/>
    <d v="2018-01-17T00:00:00"/>
    <s v="GEN2 505"/>
    <n v="9397"/>
    <m/>
    <n v="3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"/>
    <n v="3511.7590720442695"/>
  </r>
  <r>
    <e v="#N/A"/>
    <x v="2"/>
    <x v="0"/>
    <x v="0"/>
    <x v="21"/>
    <d v="2018-01-17T00:00:00"/>
    <n v="1138"/>
    <n v="24300"/>
    <m/>
    <n v="33"/>
    <m/>
    <x v="0"/>
    <x v="0"/>
    <x v="0"/>
    <x v="0"/>
    <m/>
    <x v="10"/>
    <m/>
    <m/>
    <m/>
    <m/>
    <x v="0"/>
    <m/>
    <m/>
    <m/>
    <m/>
    <m/>
    <x v="11"/>
    <x v="0"/>
    <x v="0"/>
    <x v="0"/>
    <x v="0"/>
    <n v="149"/>
    <n v="1646.0905349794239"/>
  </r>
  <r>
    <n v="0"/>
    <x v="2"/>
    <x v="0"/>
    <x v="0"/>
    <x v="17"/>
    <d v="2018-01-17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22"/>
    <d v="2018-01-17T00:00:00"/>
    <s v="泰全66"/>
    <n v="16340"/>
    <m/>
    <n v="2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"/>
    <n v="1652.3867809057526"/>
  </r>
  <r>
    <n v="0"/>
    <x v="2"/>
    <x v="0"/>
    <x v="0"/>
    <x v="18"/>
    <d v="2018-01-17T00:00:00"/>
    <s v="10T"/>
    <n v="22856"/>
    <m/>
    <n v="59"/>
    <m/>
    <x v="0"/>
    <x v="0"/>
    <x v="0"/>
    <x v="0"/>
    <m/>
    <x v="0"/>
    <m/>
    <m/>
    <n v="8"/>
    <m/>
    <x v="0"/>
    <m/>
    <m/>
    <m/>
    <m/>
    <m/>
    <x v="0"/>
    <x v="0"/>
    <x v="0"/>
    <x v="0"/>
    <x v="0"/>
    <n v="67"/>
    <n v="2931.3965698284915"/>
  </r>
  <r>
    <n v="0"/>
    <x v="2"/>
    <x v="0"/>
    <x v="0"/>
    <x v="19"/>
    <d v="2018-01-17T00:00:00"/>
    <s v="UP28"/>
    <n v="16387"/>
    <m/>
    <n v="193"/>
    <m/>
    <x v="0"/>
    <x v="0"/>
    <x v="0"/>
    <x v="0"/>
    <m/>
    <x v="0"/>
    <m/>
    <m/>
    <m/>
    <m/>
    <x v="0"/>
    <m/>
    <m/>
    <m/>
    <m/>
    <m/>
    <x v="12"/>
    <x v="0"/>
    <x v="0"/>
    <x v="0"/>
    <x v="0"/>
    <n v="195"/>
    <n v="11777.628608042962"/>
  </r>
  <r>
    <n v="0"/>
    <x v="2"/>
    <x v="0"/>
    <x v="0"/>
    <x v="19"/>
    <d v="2018-01-17T00:00:00"/>
    <s v="FLEX"/>
    <n v="13706"/>
    <m/>
    <n v="11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7"/>
    <n v="8536.4074128119064"/>
  </r>
  <r>
    <n v="0"/>
    <x v="2"/>
    <x v="0"/>
    <x v="0"/>
    <x v="19"/>
    <d v="2018-01-17T00:00:00"/>
    <s v="MNG2"/>
    <n v="13195"/>
    <m/>
    <n v="34"/>
    <m/>
    <x v="0"/>
    <x v="0"/>
    <x v="0"/>
    <x v="0"/>
    <m/>
    <x v="0"/>
    <m/>
    <m/>
    <m/>
    <m/>
    <x v="0"/>
    <m/>
    <m/>
    <m/>
    <m/>
    <m/>
    <x v="3"/>
    <x v="0"/>
    <x v="0"/>
    <x v="0"/>
    <x v="0"/>
    <n v="101"/>
    <n v="2576.7336112163698"/>
  </r>
  <r>
    <n v="0"/>
    <x v="2"/>
    <x v="0"/>
    <x v="0"/>
    <x v="19"/>
    <d v="2018-01-17T00:00:00"/>
    <s v="T7"/>
    <n v="52518"/>
    <m/>
    <n v="46"/>
    <m/>
    <x v="0"/>
    <x v="0"/>
    <x v="0"/>
    <x v="0"/>
    <m/>
    <x v="0"/>
    <m/>
    <m/>
    <m/>
    <m/>
    <x v="0"/>
    <m/>
    <m/>
    <m/>
    <m/>
    <m/>
    <x v="0"/>
    <x v="0"/>
    <x v="0"/>
    <x v="0"/>
    <x v="0"/>
    <n v="46"/>
    <n v="875.89017098899433"/>
  </r>
  <r>
    <n v="0"/>
    <x v="2"/>
    <x v="0"/>
    <x v="0"/>
    <x v="0"/>
    <d v="2018-01-18T00:00:00"/>
    <s v="FLEX"/>
    <n v="21492"/>
    <m/>
    <n v="16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9"/>
    <n v="7863.3910292201754"/>
  </r>
  <r>
    <n v="0"/>
    <x v="2"/>
    <x v="0"/>
    <x v="0"/>
    <x v="1"/>
    <d v="2018-01-18T00:00:00"/>
    <s v="FLEX"/>
    <n v="24158"/>
    <m/>
    <n v="19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8"/>
    <n v="8196.0427187681107"/>
  </r>
  <r>
    <n v="0"/>
    <x v="2"/>
    <x v="0"/>
    <x v="0"/>
    <x v="2"/>
    <d v="2018-01-18T00:00:00"/>
    <s v="FLEX"/>
    <n v="27758"/>
    <m/>
    <n v="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79"/>
    <n v="2846.0263707759927"/>
  </r>
  <r>
    <e v="#N/A"/>
    <x v="2"/>
    <x v="0"/>
    <x v="0"/>
    <x v="3"/>
    <d v="2018-01-18T00:00:00"/>
    <s v="MITSUBA00"/>
    <n v="5414"/>
    <m/>
    <n v="89"/>
    <m/>
    <x v="0"/>
    <x v="0"/>
    <x v="0"/>
    <x v="0"/>
    <m/>
    <x v="0"/>
    <m/>
    <m/>
    <m/>
    <m/>
    <x v="0"/>
    <m/>
    <m/>
    <m/>
    <m/>
    <m/>
    <x v="0"/>
    <x v="0"/>
    <x v="0"/>
    <x v="0"/>
    <x v="0"/>
    <n v="89"/>
    <n v="16438.862209087551"/>
  </r>
  <r>
    <n v="0"/>
    <x v="2"/>
    <x v="0"/>
    <x v="0"/>
    <x v="4"/>
    <d v="2018-01-18T00:00:00"/>
    <s v="FLEX"/>
    <n v="22802"/>
    <m/>
    <n v="13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5"/>
    <n v="5920.5332865538112"/>
  </r>
  <r>
    <e v="#N/A"/>
    <x v="2"/>
    <x v="0"/>
    <x v="0"/>
    <x v="5"/>
    <d v="2018-01-18T00:00:00"/>
    <s v="MITSUBA01"/>
    <n v="22306"/>
    <m/>
    <n v="60"/>
    <m/>
    <x v="0"/>
    <x v="0"/>
    <x v="0"/>
    <x v="0"/>
    <m/>
    <x v="0"/>
    <m/>
    <m/>
    <m/>
    <m/>
    <x v="0"/>
    <m/>
    <m/>
    <m/>
    <m/>
    <m/>
    <x v="13"/>
    <x v="0"/>
    <x v="0"/>
    <x v="0"/>
    <x v="0"/>
    <n v="534"/>
    <n v="2689.85923070026"/>
  </r>
  <r>
    <e v="#N/A"/>
    <x v="2"/>
    <x v="0"/>
    <x v="0"/>
    <x v="6"/>
    <d v="2018-01-18T00:00:00"/>
    <s v="3EME"/>
    <n v="23584"/>
    <m/>
    <n v="2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3"/>
    <n v="9031.5468113975585"/>
  </r>
  <r>
    <n v="0"/>
    <x v="2"/>
    <x v="0"/>
    <x v="0"/>
    <x v="7"/>
    <d v="2018-01-18T00:00:00"/>
    <s v="FLEX"/>
    <n v="24759"/>
    <m/>
    <n v="85"/>
    <m/>
    <x v="0"/>
    <x v="0"/>
    <x v="0"/>
    <x v="0"/>
    <m/>
    <x v="11"/>
    <m/>
    <m/>
    <m/>
    <m/>
    <x v="0"/>
    <m/>
    <m/>
    <m/>
    <m/>
    <m/>
    <x v="14"/>
    <x v="0"/>
    <x v="0"/>
    <x v="0"/>
    <x v="0"/>
    <n v="388"/>
    <n v="4442.828870309786"/>
  </r>
  <r>
    <e v="#N/A"/>
    <x v="2"/>
    <x v="0"/>
    <x v="0"/>
    <x v="8"/>
    <d v="2018-01-18T00:00:00"/>
    <s v="50-0710"/>
    <n v="18757"/>
    <m/>
    <n v="45"/>
    <m/>
    <x v="0"/>
    <x v="0"/>
    <x v="0"/>
    <x v="0"/>
    <m/>
    <x v="0"/>
    <m/>
    <m/>
    <m/>
    <m/>
    <x v="0"/>
    <m/>
    <m/>
    <m/>
    <m/>
    <m/>
    <x v="0"/>
    <x v="0"/>
    <x v="0"/>
    <x v="0"/>
    <x v="0"/>
    <n v="45"/>
    <n v="2399.104334381831"/>
  </r>
  <r>
    <e v="#N/A"/>
    <x v="2"/>
    <x v="0"/>
    <x v="0"/>
    <x v="9"/>
    <d v="2018-01-18T00:00:00"/>
    <s v="VM4-445"/>
    <n v="13572"/>
    <m/>
    <n v="17"/>
    <m/>
    <x v="0"/>
    <x v="0"/>
    <x v="0"/>
    <x v="0"/>
    <m/>
    <x v="0"/>
    <m/>
    <m/>
    <m/>
    <m/>
    <x v="0"/>
    <m/>
    <m/>
    <m/>
    <m/>
    <m/>
    <x v="15"/>
    <x v="0"/>
    <x v="0"/>
    <x v="0"/>
    <x v="0"/>
    <n v="207"/>
    <n v="1252.5788387857353"/>
  </r>
  <r>
    <n v="0"/>
    <x v="2"/>
    <x v="0"/>
    <x v="0"/>
    <x v="23"/>
    <d v="2018-01-18T00:00:00"/>
    <s v="泰全0418"/>
    <n v="16149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10"/>
    <d v="2018-01-18T00:00:00"/>
    <s v="7P"/>
    <n v="16697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11"/>
    <d v="2018-01-18T00:00:00"/>
    <s v="博邦2"/>
    <n v="0"/>
    <m/>
    <n v="0"/>
    <m/>
    <x v="0"/>
    <x v="0"/>
    <x v="0"/>
    <x v="0"/>
    <m/>
    <x v="12"/>
    <m/>
    <m/>
    <m/>
    <m/>
    <x v="0"/>
    <m/>
    <m/>
    <m/>
    <m/>
    <m/>
    <x v="16"/>
    <x v="0"/>
    <x v="0"/>
    <x v="6"/>
    <x v="0"/>
    <n v="355"/>
    <n v="0"/>
  </r>
  <r>
    <e v="#N/A"/>
    <x v="2"/>
    <x v="0"/>
    <x v="0"/>
    <x v="12"/>
    <d v="2018-01-18T00:00:00"/>
    <s v="博邦1"/>
    <n v="19861"/>
    <m/>
    <n v="17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5"/>
    <n v="8811.2381048285588"/>
  </r>
  <r>
    <e v="#N/A"/>
    <x v="2"/>
    <x v="0"/>
    <x v="0"/>
    <x v="13"/>
    <d v="2018-01-18T00:00:00"/>
    <n v="1138"/>
    <n v="24439"/>
    <m/>
    <n v="46"/>
    <m/>
    <x v="0"/>
    <x v="0"/>
    <x v="0"/>
    <x v="0"/>
    <m/>
    <x v="0"/>
    <m/>
    <m/>
    <m/>
    <m/>
    <x v="0"/>
    <m/>
    <m/>
    <m/>
    <m/>
    <m/>
    <x v="0"/>
    <x v="0"/>
    <x v="0"/>
    <x v="0"/>
    <x v="0"/>
    <n v="46"/>
    <n v="1882.2374074225622"/>
  </r>
  <r>
    <e v="#N/A"/>
    <x v="2"/>
    <x v="0"/>
    <x v="0"/>
    <x v="14"/>
    <d v="2018-01-18T00:00:00"/>
    <s v="MITSUBA00"/>
    <n v="21027"/>
    <m/>
    <n v="29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97"/>
    <n v="14124.696818376373"/>
  </r>
  <r>
    <e v="#N/A"/>
    <x v="2"/>
    <x v="0"/>
    <x v="0"/>
    <x v="15"/>
    <d v="2018-01-18T00:00:00"/>
    <s v="50-0678"/>
    <n v="21164"/>
    <m/>
    <n v="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79"/>
    <n v="3732.7537327537329"/>
  </r>
  <r>
    <e v="#N/A"/>
    <x v="2"/>
    <x v="0"/>
    <x v="0"/>
    <x v="16"/>
    <d v="2018-01-18T00:00:00"/>
    <s v="博邦2"/>
    <n v="20606"/>
    <m/>
    <n v="356"/>
    <m/>
    <x v="0"/>
    <x v="0"/>
    <x v="0"/>
    <x v="0"/>
    <m/>
    <x v="0"/>
    <m/>
    <m/>
    <m/>
    <m/>
    <x v="0"/>
    <m/>
    <m/>
    <m/>
    <m/>
    <m/>
    <x v="0"/>
    <x v="0"/>
    <x v="0"/>
    <x v="0"/>
    <x v="0"/>
    <n v="356"/>
    <n v="17276.521401533537"/>
  </r>
  <r>
    <e v="#N/A"/>
    <x v="2"/>
    <x v="0"/>
    <x v="0"/>
    <x v="24"/>
    <d v="2018-01-18T00:00:00"/>
    <s v="456Z   L"/>
    <n v="9623"/>
    <m/>
    <n v="8"/>
    <m/>
    <x v="0"/>
    <x v="0"/>
    <x v="0"/>
    <x v="0"/>
    <m/>
    <x v="0"/>
    <m/>
    <m/>
    <m/>
    <m/>
    <x v="0"/>
    <m/>
    <m/>
    <m/>
    <m/>
    <m/>
    <x v="0"/>
    <x v="0"/>
    <x v="0"/>
    <x v="0"/>
    <x v="0"/>
    <n v="8"/>
    <n v="831.34157747064319"/>
  </r>
  <r>
    <e v="#N/A"/>
    <x v="2"/>
    <x v="0"/>
    <x v="0"/>
    <x v="25"/>
    <d v="2018-01-18T00:00:00"/>
    <s v="456Z   R"/>
    <n v="8259"/>
    <m/>
    <n v="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"/>
    <n v="1574.0404407313235"/>
  </r>
  <r>
    <e v="#N/A"/>
    <x v="2"/>
    <x v="0"/>
    <x v="0"/>
    <x v="26"/>
    <d v="2018-01-18T00:00:00"/>
    <s v="530C L"/>
    <n v="9685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7"/>
    <d v="2018-01-18T00:00:00"/>
    <s v="530C R"/>
    <n v="8916"/>
    <m/>
    <n v="7"/>
    <m/>
    <x v="0"/>
    <x v="0"/>
    <x v="0"/>
    <x v="0"/>
    <m/>
    <x v="0"/>
    <m/>
    <m/>
    <m/>
    <m/>
    <x v="0"/>
    <m/>
    <m/>
    <m/>
    <m/>
    <m/>
    <x v="0"/>
    <x v="0"/>
    <x v="0"/>
    <x v="0"/>
    <x v="0"/>
    <n v="7"/>
    <n v="785.10542844324812"/>
  </r>
  <r>
    <n v="0"/>
    <x v="2"/>
    <x v="0"/>
    <x v="0"/>
    <x v="20"/>
    <d v="2018-01-18T00:00:00"/>
    <s v="GEN2 505"/>
    <n v="9397"/>
    <m/>
    <n v="13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2"/>
    <n v="14047.036288177078"/>
  </r>
  <r>
    <e v="#N/A"/>
    <x v="2"/>
    <x v="0"/>
    <x v="0"/>
    <x v="21"/>
    <d v="2018-01-18T00:00:00"/>
    <n v="1138"/>
    <n v="24300"/>
    <m/>
    <n v="49"/>
    <m/>
    <x v="0"/>
    <x v="0"/>
    <x v="0"/>
    <x v="0"/>
    <m/>
    <x v="0"/>
    <m/>
    <m/>
    <m/>
    <m/>
    <x v="0"/>
    <m/>
    <m/>
    <m/>
    <m/>
    <m/>
    <x v="0"/>
    <x v="0"/>
    <x v="0"/>
    <x v="7"/>
    <x v="0"/>
    <n v="723"/>
    <n v="2016.4609053497941"/>
  </r>
  <r>
    <n v="0"/>
    <x v="2"/>
    <x v="0"/>
    <x v="0"/>
    <x v="17"/>
    <d v="2018-01-18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22"/>
    <d v="2018-01-18T00:00:00"/>
    <s v="泰全66"/>
    <n v="1634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18"/>
    <d v="2018-01-18T00:00:00"/>
    <s v="10T"/>
    <n v="22856"/>
    <m/>
    <n v="3"/>
    <m/>
    <x v="0"/>
    <x v="0"/>
    <x v="0"/>
    <x v="0"/>
    <m/>
    <x v="0"/>
    <m/>
    <m/>
    <m/>
    <m/>
    <x v="0"/>
    <m/>
    <m/>
    <m/>
    <m/>
    <m/>
    <x v="0"/>
    <x v="0"/>
    <x v="0"/>
    <x v="0"/>
    <x v="0"/>
    <n v="3"/>
    <n v="131.2565628281414"/>
  </r>
  <r>
    <n v="0"/>
    <x v="2"/>
    <x v="0"/>
    <x v="0"/>
    <x v="19"/>
    <d v="2018-01-18T00:00:00"/>
    <s v="UP28"/>
    <n v="16387"/>
    <m/>
    <n v="19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6"/>
    <n v="11960.700555318241"/>
  </r>
  <r>
    <n v="0"/>
    <x v="2"/>
    <x v="0"/>
    <x v="0"/>
    <x v="19"/>
    <d v="2018-01-18T00:00:00"/>
    <s v="FLEX"/>
    <n v="13706"/>
    <m/>
    <n v="18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8"/>
    <n v="13716.620458193493"/>
  </r>
  <r>
    <n v="0"/>
    <x v="2"/>
    <x v="0"/>
    <x v="0"/>
    <x v="19"/>
    <d v="2018-01-18T00:00:00"/>
    <s v="MNG2"/>
    <n v="13195"/>
    <m/>
    <n v="71"/>
    <m/>
    <x v="0"/>
    <x v="0"/>
    <x v="0"/>
    <x v="0"/>
    <m/>
    <x v="0"/>
    <m/>
    <m/>
    <m/>
    <m/>
    <x v="0"/>
    <m/>
    <m/>
    <m/>
    <m/>
    <m/>
    <x v="0"/>
    <x v="0"/>
    <x v="0"/>
    <x v="8"/>
    <x v="0"/>
    <n v="421"/>
    <n v="5380.8260704812428"/>
  </r>
  <r>
    <n v="0"/>
    <x v="2"/>
    <x v="0"/>
    <x v="0"/>
    <x v="19"/>
    <d v="2018-01-18T00:00:00"/>
    <s v="T7"/>
    <n v="52518"/>
    <m/>
    <n v="14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2"/>
    <n v="2703.8348756616779"/>
  </r>
  <r>
    <n v="0"/>
    <x v="2"/>
    <x v="0"/>
    <x v="0"/>
    <x v="0"/>
    <d v="2018-01-19T00:00:00"/>
    <s v="FLEX"/>
    <n v="23145"/>
    <m/>
    <n v="1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3"/>
    <n v="4882.2639879023545"/>
  </r>
  <r>
    <n v="0"/>
    <x v="2"/>
    <x v="0"/>
    <x v="0"/>
    <x v="1"/>
    <d v="2018-01-19T00:00:00"/>
    <s v="FLEX"/>
    <n v="23828"/>
    <m/>
    <n v="65"/>
    <m/>
    <x v="0"/>
    <x v="0"/>
    <x v="0"/>
    <x v="0"/>
    <m/>
    <x v="0"/>
    <m/>
    <m/>
    <m/>
    <m/>
    <x v="0"/>
    <m/>
    <m/>
    <m/>
    <m/>
    <m/>
    <x v="0"/>
    <x v="0"/>
    <x v="0"/>
    <x v="0"/>
    <x v="0"/>
    <n v="65"/>
    <n v="2727.8831626657716"/>
  </r>
  <r>
    <n v="0"/>
    <x v="2"/>
    <x v="0"/>
    <x v="0"/>
    <x v="2"/>
    <d v="2018-01-19T00:00:00"/>
    <s v="FLEX"/>
    <n v="27228"/>
    <m/>
    <n v="49"/>
    <m/>
    <x v="0"/>
    <x v="0"/>
    <x v="0"/>
    <x v="0"/>
    <m/>
    <x v="0"/>
    <m/>
    <m/>
    <m/>
    <m/>
    <x v="0"/>
    <m/>
    <m/>
    <m/>
    <m/>
    <m/>
    <x v="0"/>
    <x v="0"/>
    <x v="0"/>
    <x v="0"/>
    <x v="0"/>
    <n v="49"/>
    <n v="1799.6180402526809"/>
  </r>
  <r>
    <n v="0"/>
    <x v="2"/>
    <x v="0"/>
    <x v="0"/>
    <x v="3"/>
    <d v="2018-01-19T00:00:00"/>
    <s v="11TA 1.32"/>
    <n v="20753"/>
    <m/>
    <n v="1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"/>
    <n v="722.78706693008235"/>
  </r>
  <r>
    <n v="0"/>
    <x v="2"/>
    <x v="0"/>
    <x v="0"/>
    <x v="4"/>
    <d v="2018-01-19T00:00:00"/>
    <s v="FLEX"/>
    <n v="22943"/>
    <m/>
    <n v="1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1"/>
    <n v="7017.3909253367037"/>
  </r>
  <r>
    <e v="#N/A"/>
    <x v="2"/>
    <x v="0"/>
    <x v="0"/>
    <x v="5"/>
    <d v="2018-01-19T00:00:00"/>
    <s v="MITSUBA01"/>
    <n v="21765"/>
    <m/>
    <n v="300"/>
    <m/>
    <x v="0"/>
    <x v="0"/>
    <x v="0"/>
    <x v="0"/>
    <m/>
    <x v="0"/>
    <m/>
    <m/>
    <m/>
    <m/>
    <x v="0"/>
    <m/>
    <m/>
    <m/>
    <m/>
    <m/>
    <x v="0"/>
    <x v="0"/>
    <x v="0"/>
    <x v="9"/>
    <x v="0"/>
    <n v="389"/>
    <n v="13783.597518952447"/>
  </r>
  <r>
    <e v="#N/A"/>
    <x v="2"/>
    <x v="0"/>
    <x v="0"/>
    <x v="6"/>
    <d v="2018-01-19T00:00:00"/>
    <s v="3EME"/>
    <n v="25091"/>
    <m/>
    <n v="26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8"/>
    <n v="10681.120720577099"/>
  </r>
  <r>
    <n v="0"/>
    <x v="2"/>
    <x v="0"/>
    <x v="0"/>
    <x v="7"/>
    <d v="2018-01-19T00:00:00"/>
    <s v="FLEX"/>
    <n v="25591"/>
    <m/>
    <n v="58"/>
    <m/>
    <x v="0"/>
    <x v="0"/>
    <x v="0"/>
    <x v="0"/>
    <m/>
    <x v="0"/>
    <m/>
    <m/>
    <m/>
    <m/>
    <x v="0"/>
    <m/>
    <m/>
    <m/>
    <m/>
    <m/>
    <x v="0"/>
    <x v="0"/>
    <x v="0"/>
    <x v="10"/>
    <x v="0"/>
    <n v="164"/>
    <n v="2266.4217889101637"/>
  </r>
  <r>
    <e v="#N/A"/>
    <x v="2"/>
    <x v="0"/>
    <x v="0"/>
    <x v="8"/>
    <d v="2018-01-19T00:00:00"/>
    <s v="50-0710"/>
    <n v="21809"/>
    <m/>
    <n v="45"/>
    <m/>
    <x v="0"/>
    <x v="0"/>
    <x v="0"/>
    <x v="0"/>
    <m/>
    <x v="0"/>
    <m/>
    <m/>
    <m/>
    <m/>
    <x v="0"/>
    <m/>
    <m/>
    <m/>
    <m/>
    <m/>
    <x v="0"/>
    <x v="0"/>
    <x v="0"/>
    <x v="0"/>
    <x v="0"/>
    <n v="45"/>
    <n v="2063.3683341739647"/>
  </r>
  <r>
    <e v="#N/A"/>
    <x v="2"/>
    <x v="0"/>
    <x v="0"/>
    <x v="9"/>
    <d v="2018-01-19T00:00:00"/>
    <s v="VM4-445"/>
    <n v="13297"/>
    <m/>
    <n v="3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1"/>
    <n v="2331.3529367526507"/>
  </r>
  <r>
    <n v="0"/>
    <x v="2"/>
    <x v="0"/>
    <x v="0"/>
    <x v="23"/>
    <d v="2018-01-19T00:00:00"/>
    <s v="泰全0418"/>
    <n v="0"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10"/>
    <d v="2018-01-19T00:00:00"/>
    <s v="NTA02 straight"/>
    <n v="14154"/>
    <m/>
    <n v="381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1"/>
    <n v="26918.185671894869"/>
  </r>
  <r>
    <e v="#N/A"/>
    <x v="2"/>
    <x v="0"/>
    <x v="0"/>
    <x v="11"/>
    <d v="2018-01-19T00:00:00"/>
    <s v="博邦2"/>
    <n v="20384"/>
    <m/>
    <n v="33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9"/>
    <n v="16630.690737833596"/>
  </r>
  <r>
    <e v="#N/A"/>
    <x v="2"/>
    <x v="0"/>
    <x v="0"/>
    <x v="12"/>
    <d v="2018-01-19T00:00:00"/>
    <s v="博邦1"/>
    <n v="22253"/>
    <m/>
    <n v="17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8"/>
    <n v="7998.9214937311817"/>
  </r>
  <r>
    <e v="#N/A"/>
    <x v="2"/>
    <x v="0"/>
    <x v="0"/>
    <x v="13"/>
    <d v="2018-01-19T00:00:00"/>
    <n v="1138"/>
    <n v="24705"/>
    <m/>
    <n v="86"/>
    <m/>
    <x v="0"/>
    <x v="0"/>
    <x v="0"/>
    <x v="0"/>
    <m/>
    <x v="0"/>
    <m/>
    <m/>
    <m/>
    <m/>
    <x v="0"/>
    <m/>
    <m/>
    <m/>
    <m/>
    <m/>
    <x v="0"/>
    <x v="0"/>
    <x v="0"/>
    <x v="11"/>
    <x v="0"/>
    <n v="171"/>
    <n v="3481.0767051204207"/>
  </r>
  <r>
    <e v="#N/A"/>
    <x v="2"/>
    <x v="0"/>
    <x v="0"/>
    <x v="14"/>
    <d v="2018-01-19T00:00:00"/>
    <s v="MITSUBA00"/>
    <n v="22402"/>
    <m/>
    <n v="341"/>
    <m/>
    <x v="0"/>
    <x v="0"/>
    <x v="0"/>
    <x v="0"/>
    <m/>
    <x v="0"/>
    <m/>
    <m/>
    <m/>
    <m/>
    <x v="0"/>
    <m/>
    <m/>
    <m/>
    <m/>
    <m/>
    <x v="0"/>
    <x v="0"/>
    <x v="0"/>
    <x v="12"/>
    <x v="0"/>
    <n v="402"/>
    <n v="15221.855191500759"/>
  </r>
  <r>
    <e v="#N/A"/>
    <x v="2"/>
    <x v="0"/>
    <x v="0"/>
    <x v="15"/>
    <d v="2018-01-19T00:00:00"/>
    <s v="50-0678"/>
    <n v="21207"/>
    <m/>
    <n v="80"/>
    <m/>
    <x v="0"/>
    <x v="0"/>
    <x v="0"/>
    <x v="0"/>
    <m/>
    <x v="0"/>
    <m/>
    <m/>
    <m/>
    <m/>
    <x v="0"/>
    <m/>
    <m/>
    <m/>
    <m/>
    <m/>
    <x v="17"/>
    <x v="0"/>
    <x v="0"/>
    <x v="0"/>
    <x v="0"/>
    <n v="85"/>
    <n v="3772.339321922007"/>
  </r>
  <r>
    <e v="#N/A"/>
    <x v="2"/>
    <x v="0"/>
    <x v="0"/>
    <x v="16"/>
    <d v="2018-01-19T00:00:00"/>
    <s v="博邦2"/>
    <n v="19490"/>
    <m/>
    <n v="311"/>
    <m/>
    <x v="0"/>
    <x v="0"/>
    <x v="0"/>
    <x v="0"/>
    <m/>
    <x v="0"/>
    <m/>
    <m/>
    <m/>
    <m/>
    <x v="0"/>
    <m/>
    <m/>
    <m/>
    <m/>
    <m/>
    <x v="4"/>
    <x v="0"/>
    <x v="0"/>
    <x v="0"/>
    <x v="0"/>
    <n v="326"/>
    <n v="15956.900974858901"/>
  </r>
  <r>
    <e v="#N/A"/>
    <x v="2"/>
    <x v="0"/>
    <x v="0"/>
    <x v="24"/>
    <d v="2018-01-19T00:00:00"/>
    <s v="456Z   L"/>
    <n v="8112"/>
    <m/>
    <n v="5"/>
    <m/>
    <x v="0"/>
    <x v="0"/>
    <x v="0"/>
    <x v="0"/>
    <m/>
    <x v="0"/>
    <m/>
    <m/>
    <m/>
    <m/>
    <x v="0"/>
    <m/>
    <m/>
    <m/>
    <m/>
    <m/>
    <x v="0"/>
    <x v="0"/>
    <x v="0"/>
    <x v="0"/>
    <x v="0"/>
    <n v="5"/>
    <n v="616.37080867850102"/>
  </r>
  <r>
    <e v="#N/A"/>
    <x v="2"/>
    <x v="0"/>
    <x v="0"/>
    <x v="25"/>
    <d v="2018-01-19T00:00:00"/>
    <s v="456Z   R"/>
    <n v="7889"/>
    <m/>
    <n v="55"/>
    <m/>
    <x v="0"/>
    <x v="0"/>
    <x v="0"/>
    <x v="0"/>
    <m/>
    <x v="0"/>
    <m/>
    <m/>
    <m/>
    <m/>
    <x v="0"/>
    <m/>
    <m/>
    <m/>
    <m/>
    <m/>
    <x v="0"/>
    <x v="0"/>
    <x v="0"/>
    <x v="0"/>
    <x v="0"/>
    <n v="55"/>
    <n v="6971.7327924958799"/>
  </r>
  <r>
    <e v="#N/A"/>
    <x v="2"/>
    <x v="0"/>
    <x v="0"/>
    <x v="26"/>
    <d v="2018-01-19T00:00:00"/>
    <s v="530C L"/>
    <n v="8861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7"/>
    <d v="2018-01-19T00:00:00"/>
    <s v="530C R"/>
    <n v="7189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20"/>
    <d v="2018-01-19T00:00:00"/>
    <s v="GEN2 505"/>
    <n v="16127"/>
    <m/>
    <n v="43"/>
    <m/>
    <x v="0"/>
    <x v="0"/>
    <x v="0"/>
    <x v="0"/>
    <m/>
    <x v="0"/>
    <m/>
    <m/>
    <m/>
    <m/>
    <x v="0"/>
    <m/>
    <m/>
    <m/>
    <m/>
    <m/>
    <x v="0"/>
    <x v="0"/>
    <x v="0"/>
    <x v="0"/>
    <x v="0"/>
    <n v="43"/>
    <n v="2666.3359583307497"/>
  </r>
  <r>
    <e v="#N/A"/>
    <x v="2"/>
    <x v="0"/>
    <x v="0"/>
    <x v="21"/>
    <d v="2018-01-19T00:00:00"/>
    <n v="1138"/>
    <n v="25445"/>
    <m/>
    <n v="69"/>
    <m/>
    <x v="0"/>
    <x v="0"/>
    <x v="0"/>
    <x v="0"/>
    <m/>
    <x v="0"/>
    <m/>
    <m/>
    <m/>
    <m/>
    <x v="0"/>
    <m/>
    <m/>
    <m/>
    <m/>
    <m/>
    <x v="0"/>
    <x v="0"/>
    <x v="0"/>
    <x v="0"/>
    <x v="0"/>
    <n v="69"/>
    <n v="2711.7311849086263"/>
  </r>
  <r>
    <n v="0"/>
    <x v="2"/>
    <x v="0"/>
    <x v="0"/>
    <x v="17"/>
    <d v="2018-01-19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2"/>
    <d v="2018-01-19T00:00:00"/>
    <s v="泰全65"/>
    <n v="10290"/>
    <m/>
    <n v="14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9"/>
    <n v="14480.077745383869"/>
  </r>
  <r>
    <n v="0"/>
    <x v="2"/>
    <x v="0"/>
    <x v="0"/>
    <x v="18"/>
    <d v="2018-01-19T00:00:00"/>
    <s v="10T"/>
    <n v="25449"/>
    <m/>
    <n v="5"/>
    <m/>
    <x v="0"/>
    <x v="0"/>
    <x v="0"/>
    <x v="0"/>
    <m/>
    <x v="0"/>
    <m/>
    <m/>
    <m/>
    <m/>
    <x v="0"/>
    <m/>
    <m/>
    <m/>
    <m/>
    <m/>
    <x v="0"/>
    <x v="0"/>
    <x v="0"/>
    <x v="0"/>
    <x v="0"/>
    <n v="5"/>
    <n v="196.47137412079059"/>
  </r>
  <r>
    <n v="0"/>
    <x v="2"/>
    <x v="0"/>
    <x v="0"/>
    <x v="19"/>
    <d v="2018-01-19T00:00:00"/>
    <s v="UP28"/>
    <n v="16710"/>
    <m/>
    <n v="13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1"/>
    <n v="7839.6169958108912"/>
  </r>
  <r>
    <n v="0"/>
    <x v="2"/>
    <x v="0"/>
    <x v="0"/>
    <x v="19"/>
    <d v="2018-01-19T00:00:00"/>
    <s v="FLEX"/>
    <n v="25346"/>
    <m/>
    <n v="10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0"/>
    <n v="3945.3957231910358"/>
  </r>
  <r>
    <n v="0"/>
    <x v="2"/>
    <x v="0"/>
    <x v="0"/>
    <x v="19"/>
    <d v="2018-01-19T00:00:00"/>
    <s v="MNG2"/>
    <n v="21120"/>
    <m/>
    <n v="58"/>
    <m/>
    <x v="0"/>
    <x v="0"/>
    <x v="0"/>
    <x v="0"/>
    <m/>
    <x v="0"/>
    <m/>
    <m/>
    <m/>
    <m/>
    <x v="0"/>
    <m/>
    <m/>
    <m/>
    <m/>
    <m/>
    <x v="0"/>
    <x v="0"/>
    <x v="0"/>
    <x v="13"/>
    <x v="0"/>
    <n v="135"/>
    <n v="2746.212121212121"/>
  </r>
  <r>
    <n v="0"/>
    <x v="2"/>
    <x v="0"/>
    <x v="0"/>
    <x v="19"/>
    <d v="2018-01-19T00:00:00"/>
    <s v="T7"/>
    <n v="25666"/>
    <m/>
    <n v="21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8"/>
    <n v="8493.7271097950597"/>
  </r>
  <r>
    <n v="0"/>
    <x v="2"/>
    <x v="0"/>
    <x v="0"/>
    <x v="0"/>
    <d v="2018-01-20T00:00:00"/>
    <s v="FLEX"/>
    <n v="23471"/>
    <m/>
    <n v="11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4"/>
    <n v="4857.0576456052149"/>
  </r>
  <r>
    <n v="0"/>
    <x v="2"/>
    <x v="0"/>
    <x v="0"/>
    <x v="1"/>
    <d v="2018-01-20T00:00:00"/>
    <s v="FLEX"/>
    <n v="17929"/>
    <m/>
    <n v="13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7"/>
    <n v="7641.2516035473254"/>
  </r>
  <r>
    <n v="0"/>
    <x v="2"/>
    <x v="0"/>
    <x v="0"/>
    <x v="2"/>
    <d v="2018-01-20T00:00:00"/>
    <s v="FLEX"/>
    <n v="26523"/>
    <m/>
    <n v="14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4"/>
    <n v="5429.2500848320333"/>
  </r>
  <r>
    <n v="0"/>
    <x v="2"/>
    <x v="0"/>
    <x v="0"/>
    <x v="3"/>
    <d v="2018-01-20T00:00:00"/>
    <s v="11TA 1.32"/>
    <n v="15836"/>
    <m/>
    <n v="2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"/>
    <n v="1641.828744632483"/>
  </r>
  <r>
    <n v="0"/>
    <x v="2"/>
    <x v="0"/>
    <x v="0"/>
    <x v="4"/>
    <d v="2018-01-20T00:00:00"/>
    <s v="FLEX"/>
    <n v="21171"/>
    <m/>
    <n v="86"/>
    <m/>
    <x v="0"/>
    <x v="0"/>
    <x v="0"/>
    <x v="0"/>
    <m/>
    <x v="0"/>
    <m/>
    <m/>
    <m/>
    <m/>
    <x v="0"/>
    <m/>
    <m/>
    <m/>
    <m/>
    <m/>
    <x v="0"/>
    <x v="0"/>
    <x v="0"/>
    <x v="0"/>
    <x v="0"/>
    <n v="86"/>
    <n v="4062.1605025742761"/>
  </r>
  <r>
    <e v="#N/A"/>
    <x v="2"/>
    <x v="0"/>
    <x v="0"/>
    <x v="5"/>
    <d v="2018-01-20T00:00:00"/>
    <s v="MITSUBA01"/>
    <n v="21631"/>
    <m/>
    <n v="88"/>
    <m/>
    <x v="0"/>
    <x v="0"/>
    <x v="0"/>
    <x v="0"/>
    <m/>
    <x v="0"/>
    <m/>
    <m/>
    <m/>
    <m/>
    <x v="0"/>
    <m/>
    <m/>
    <m/>
    <m/>
    <m/>
    <x v="0"/>
    <x v="0"/>
    <x v="0"/>
    <x v="14"/>
    <x v="0"/>
    <n v="143"/>
    <n v="4068.2354028939949"/>
  </r>
  <r>
    <e v="#N/A"/>
    <x v="2"/>
    <x v="0"/>
    <x v="0"/>
    <x v="6"/>
    <d v="2018-01-20T00:00:00"/>
    <s v="3EME"/>
    <n v="19711"/>
    <m/>
    <n v="22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6"/>
    <n v="11465.679062452438"/>
  </r>
  <r>
    <n v="0"/>
    <x v="2"/>
    <x v="0"/>
    <x v="0"/>
    <x v="7"/>
    <d v="2018-01-20T00:00:00"/>
    <s v="FLEX"/>
    <n v="22754"/>
    <m/>
    <n v="62"/>
    <m/>
    <x v="0"/>
    <x v="0"/>
    <x v="0"/>
    <x v="0"/>
    <m/>
    <x v="0"/>
    <m/>
    <m/>
    <m/>
    <m/>
    <x v="0"/>
    <m/>
    <m/>
    <m/>
    <m/>
    <m/>
    <x v="0"/>
    <x v="0"/>
    <x v="0"/>
    <x v="15"/>
    <x v="0"/>
    <n v="172"/>
    <n v="2724.7956403269754"/>
  </r>
  <r>
    <e v="#N/A"/>
    <x v="2"/>
    <x v="0"/>
    <x v="0"/>
    <x v="8"/>
    <d v="2018-01-20T00:00:00"/>
    <s v="50-0710"/>
    <n v="20731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9"/>
    <d v="2018-01-20T00:00:00"/>
    <s v="VM4-445"/>
    <n v="12395"/>
    <m/>
    <n v="51"/>
    <m/>
    <x v="0"/>
    <x v="0"/>
    <x v="0"/>
    <x v="0"/>
    <m/>
    <x v="0"/>
    <m/>
    <m/>
    <m/>
    <m/>
    <x v="0"/>
    <m/>
    <m/>
    <m/>
    <m/>
    <m/>
    <x v="18"/>
    <x v="0"/>
    <x v="0"/>
    <x v="0"/>
    <x v="0"/>
    <n v="69"/>
    <n v="4114.5623235175472"/>
  </r>
  <r>
    <n v="0"/>
    <x v="2"/>
    <x v="0"/>
    <x v="0"/>
    <x v="23"/>
    <d v="2018-01-20T00:00:00"/>
    <s v="MNG2"/>
    <n v="0"/>
    <m/>
    <n v="265"/>
    <m/>
    <x v="0"/>
    <x v="0"/>
    <x v="0"/>
    <x v="0"/>
    <m/>
    <x v="0"/>
    <m/>
    <m/>
    <m/>
    <m/>
    <x v="0"/>
    <m/>
    <m/>
    <m/>
    <m/>
    <m/>
    <x v="0"/>
    <x v="0"/>
    <x v="0"/>
    <x v="4"/>
    <x v="0"/>
    <n v="340"/>
    <n v="0"/>
  </r>
  <r>
    <n v="0"/>
    <x v="2"/>
    <x v="0"/>
    <x v="0"/>
    <x v="10"/>
    <d v="2018-01-20T00:00:00"/>
    <s v="NTA02 straight"/>
    <n v="15774"/>
    <m/>
    <n v="225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5"/>
    <n v="14263.978699125144"/>
  </r>
  <r>
    <e v="#N/A"/>
    <x v="2"/>
    <x v="0"/>
    <x v="0"/>
    <x v="11"/>
    <d v="2018-01-20T00:00:00"/>
    <s v="博邦2"/>
    <n v="17398"/>
    <m/>
    <n v="73"/>
    <m/>
    <x v="0"/>
    <x v="0"/>
    <x v="0"/>
    <x v="0"/>
    <m/>
    <x v="0"/>
    <m/>
    <m/>
    <m/>
    <m/>
    <x v="0"/>
    <m/>
    <m/>
    <m/>
    <m/>
    <m/>
    <x v="0"/>
    <x v="0"/>
    <x v="0"/>
    <x v="0"/>
    <x v="0"/>
    <n v="73"/>
    <n v="4195.8845844349926"/>
  </r>
  <r>
    <e v="#N/A"/>
    <x v="2"/>
    <x v="0"/>
    <x v="0"/>
    <x v="12"/>
    <d v="2018-01-20T00:00:00"/>
    <s v="博邦1"/>
    <n v="19507"/>
    <m/>
    <n v="114"/>
    <m/>
    <x v="0"/>
    <x v="0"/>
    <x v="0"/>
    <x v="0"/>
    <m/>
    <x v="0"/>
    <m/>
    <m/>
    <m/>
    <m/>
    <x v="0"/>
    <m/>
    <m/>
    <m/>
    <m/>
    <m/>
    <x v="19"/>
    <x v="0"/>
    <x v="0"/>
    <x v="0"/>
    <x v="0"/>
    <n v="127"/>
    <n v="5844.0559799046496"/>
  </r>
  <r>
    <e v="#N/A"/>
    <x v="2"/>
    <x v="0"/>
    <x v="0"/>
    <x v="13"/>
    <d v="2018-01-20T00:00:00"/>
    <n v="1138"/>
    <n v="22938"/>
    <m/>
    <n v="23"/>
    <m/>
    <x v="0"/>
    <x v="0"/>
    <x v="0"/>
    <x v="0"/>
    <m/>
    <x v="0"/>
    <m/>
    <m/>
    <m/>
    <m/>
    <x v="0"/>
    <m/>
    <m/>
    <m/>
    <m/>
    <m/>
    <x v="0"/>
    <x v="0"/>
    <x v="0"/>
    <x v="4"/>
    <x v="0"/>
    <n v="98"/>
    <n v="1002.7029383555671"/>
  </r>
  <r>
    <e v="#N/A"/>
    <x v="2"/>
    <x v="0"/>
    <x v="0"/>
    <x v="14"/>
    <d v="2018-01-20T00:00:00"/>
    <s v="MITSUBA00"/>
    <n v="16800"/>
    <m/>
    <n v="165"/>
    <m/>
    <x v="0"/>
    <x v="0"/>
    <x v="0"/>
    <x v="0"/>
    <m/>
    <x v="0"/>
    <m/>
    <m/>
    <m/>
    <m/>
    <x v="0"/>
    <m/>
    <m/>
    <m/>
    <m/>
    <m/>
    <x v="0"/>
    <x v="0"/>
    <x v="0"/>
    <x v="5"/>
    <x v="0"/>
    <n v="225"/>
    <n v="9821.4285714285706"/>
  </r>
  <r>
    <e v="#N/A"/>
    <x v="2"/>
    <x v="0"/>
    <x v="0"/>
    <x v="15"/>
    <d v="2018-01-20T00:00:00"/>
    <s v="50-0678"/>
    <n v="16381"/>
    <m/>
    <n v="42"/>
    <m/>
    <x v="0"/>
    <x v="0"/>
    <x v="0"/>
    <x v="0"/>
    <m/>
    <x v="0"/>
    <m/>
    <m/>
    <m/>
    <m/>
    <x v="0"/>
    <m/>
    <m/>
    <m/>
    <m/>
    <m/>
    <x v="0"/>
    <x v="0"/>
    <x v="0"/>
    <x v="16"/>
    <x v="0"/>
    <n v="57"/>
    <n v="2563.9460350405961"/>
  </r>
  <r>
    <e v="#N/A"/>
    <x v="2"/>
    <x v="0"/>
    <x v="0"/>
    <x v="16"/>
    <d v="2018-01-20T00:00:00"/>
    <s v="博邦2"/>
    <n v="17806"/>
    <m/>
    <n v="269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9"/>
    <n v="15107.267213298888"/>
  </r>
  <r>
    <e v="#N/A"/>
    <x v="2"/>
    <x v="0"/>
    <x v="0"/>
    <x v="24"/>
    <d v="2018-01-20T00:00:00"/>
    <s v="456Z   L"/>
    <n v="8224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5"/>
    <d v="2018-01-20T00:00:00"/>
    <s v="456Z   R"/>
    <n v="7865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6"/>
    <d v="2018-01-20T00:00:00"/>
    <s v="530C L"/>
    <n v="12601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7"/>
    <d v="2018-01-20T00:00:00"/>
    <s v="530C R"/>
    <n v="1302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2"/>
    <x v="0"/>
    <x v="0"/>
    <x v="20"/>
    <d v="2018-01-20T00:00:00"/>
    <s v="GEN2 505"/>
    <n v="10090"/>
    <m/>
    <n v="35"/>
    <m/>
    <x v="0"/>
    <x v="0"/>
    <x v="0"/>
    <x v="0"/>
    <m/>
    <x v="13"/>
    <m/>
    <m/>
    <m/>
    <m/>
    <x v="0"/>
    <m/>
    <m/>
    <m/>
    <m/>
    <m/>
    <x v="0"/>
    <x v="0"/>
    <x v="0"/>
    <x v="0"/>
    <x v="0"/>
    <n v="120"/>
    <n v="11892.963330029732"/>
  </r>
  <r>
    <e v="#N/A"/>
    <x v="2"/>
    <x v="0"/>
    <x v="0"/>
    <x v="21"/>
    <d v="2018-01-20T00:00:00"/>
    <n v="1138"/>
    <n v="22238"/>
    <m/>
    <n v="50"/>
    <m/>
    <x v="0"/>
    <x v="0"/>
    <x v="0"/>
    <x v="0"/>
    <m/>
    <x v="0"/>
    <m/>
    <m/>
    <m/>
    <m/>
    <x v="0"/>
    <m/>
    <m/>
    <m/>
    <m/>
    <m/>
    <x v="0"/>
    <x v="0"/>
    <x v="0"/>
    <x v="0"/>
    <x v="0"/>
    <n v="50"/>
    <n v="2248.4036334202715"/>
  </r>
  <r>
    <n v="0"/>
    <x v="2"/>
    <x v="0"/>
    <x v="0"/>
    <x v="17"/>
    <d v="2018-01-20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2"/>
    <x v="0"/>
    <x v="0"/>
    <x v="22"/>
    <d v="2018-01-20T00:00:00"/>
    <s v="泰全65"/>
    <n v="13905"/>
    <m/>
    <n v="137"/>
    <m/>
    <x v="0"/>
    <x v="0"/>
    <x v="0"/>
    <x v="0"/>
    <m/>
    <x v="0"/>
    <m/>
    <m/>
    <m/>
    <m/>
    <x v="0"/>
    <m/>
    <m/>
    <m/>
    <m/>
    <m/>
    <x v="17"/>
    <x v="0"/>
    <x v="0"/>
    <x v="0"/>
    <x v="0"/>
    <n v="142"/>
    <n v="9852.5710176195607"/>
  </r>
  <r>
    <n v="0"/>
    <x v="2"/>
    <x v="0"/>
    <x v="0"/>
    <x v="18"/>
    <d v="2018-01-20T00:00:00"/>
    <s v="10T"/>
    <n v="22830"/>
    <m/>
    <n v="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"/>
    <n v="87.60402978537013"/>
  </r>
  <r>
    <n v="0"/>
    <x v="2"/>
    <x v="0"/>
    <x v="0"/>
    <x v="19"/>
    <d v="2018-01-20T00:00:00"/>
    <s v="UP28"/>
    <n v="12750"/>
    <m/>
    <n v="110"/>
    <m/>
    <x v="0"/>
    <x v="0"/>
    <x v="0"/>
    <x v="0"/>
    <m/>
    <x v="0"/>
    <m/>
    <m/>
    <m/>
    <m/>
    <x v="0"/>
    <m/>
    <m/>
    <m/>
    <m/>
    <m/>
    <x v="17"/>
    <x v="0"/>
    <x v="0"/>
    <x v="0"/>
    <x v="0"/>
    <n v="115"/>
    <n v="8627.4509803921555"/>
  </r>
  <r>
    <n v="0"/>
    <x v="2"/>
    <x v="0"/>
    <x v="0"/>
    <x v="19"/>
    <d v="2018-01-20T00:00:00"/>
    <s v="FLEX"/>
    <n v="20667"/>
    <m/>
    <n v="1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1"/>
    <n v="7790.1969323075436"/>
  </r>
  <r>
    <n v="0"/>
    <x v="2"/>
    <x v="0"/>
    <x v="0"/>
    <x v="19"/>
    <d v="2018-01-20T00:00:00"/>
    <s v="T7"/>
    <n v="25408"/>
    <m/>
    <n v="56"/>
    <m/>
    <x v="0"/>
    <x v="0"/>
    <x v="0"/>
    <x v="0"/>
    <m/>
    <x v="0"/>
    <m/>
    <m/>
    <m/>
    <m/>
    <x v="0"/>
    <m/>
    <m/>
    <m/>
    <m/>
    <m/>
    <x v="0"/>
    <x v="0"/>
    <x v="0"/>
    <x v="0"/>
    <x v="0"/>
    <n v="56"/>
    <n v="2204.0302267002521"/>
  </r>
  <r>
    <n v="0"/>
    <x v="3"/>
    <x v="0"/>
    <x v="0"/>
    <x v="0"/>
    <d v="2018-01-22T00:00:00"/>
    <s v="FLEX"/>
    <n v="23877"/>
    <m/>
    <n v="2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0"/>
    <n v="10889.140176739122"/>
  </r>
  <r>
    <n v="0"/>
    <x v="3"/>
    <x v="0"/>
    <x v="0"/>
    <x v="1"/>
    <d v="2018-01-22T00:00:00"/>
    <s v="FLEX"/>
    <n v="23305"/>
    <m/>
    <n v="306"/>
    <m/>
    <x v="0"/>
    <x v="0"/>
    <x v="0"/>
    <x v="0"/>
    <m/>
    <x v="0"/>
    <m/>
    <m/>
    <m/>
    <m/>
    <x v="0"/>
    <m/>
    <m/>
    <m/>
    <m/>
    <m/>
    <x v="0"/>
    <x v="0"/>
    <x v="0"/>
    <x v="0"/>
    <x v="0"/>
    <n v="306"/>
    <n v="13130.229564471143"/>
  </r>
  <r>
    <n v="0"/>
    <x v="3"/>
    <x v="0"/>
    <x v="0"/>
    <x v="2"/>
    <d v="2018-01-22T00:00:00"/>
    <s v="FLEX"/>
    <n v="28542"/>
    <m/>
    <n v="227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7"/>
    <n v="7953.1917875411682"/>
  </r>
  <r>
    <n v="0"/>
    <x v="3"/>
    <x v="0"/>
    <x v="0"/>
    <x v="3"/>
    <d v="2018-01-22T00:00:00"/>
    <s v="11TA 1.32"/>
    <n v="18667"/>
    <m/>
    <n v="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"/>
    <n v="1124.9799110730166"/>
  </r>
  <r>
    <n v="0"/>
    <x v="3"/>
    <x v="0"/>
    <x v="0"/>
    <x v="4"/>
    <d v="2018-01-22T00:00:00"/>
    <s v="FLEX"/>
    <n v="22020"/>
    <m/>
    <n v="23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32"/>
    <n v="10535.876475930971"/>
  </r>
  <r>
    <e v="#N/A"/>
    <x v="3"/>
    <x v="0"/>
    <x v="0"/>
    <x v="5"/>
    <d v="2018-01-22T00:00:00"/>
    <s v="MITSUBA01"/>
    <n v="22136"/>
    <m/>
    <n v="323"/>
    <m/>
    <x v="0"/>
    <x v="0"/>
    <x v="0"/>
    <x v="0"/>
    <m/>
    <x v="0"/>
    <m/>
    <m/>
    <m/>
    <m/>
    <x v="0"/>
    <m/>
    <m/>
    <m/>
    <m/>
    <m/>
    <x v="0"/>
    <x v="0"/>
    <x v="0"/>
    <x v="17"/>
    <x v="0"/>
    <n v="379"/>
    <n v="14591.615468015903"/>
  </r>
  <r>
    <e v="#N/A"/>
    <x v="3"/>
    <x v="0"/>
    <x v="0"/>
    <x v="6"/>
    <d v="2018-01-22T00:00:00"/>
    <s v="3EME"/>
    <n v="24345"/>
    <m/>
    <n v="19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6"/>
    <n v="8050.9344834668318"/>
  </r>
  <r>
    <n v="0"/>
    <x v="3"/>
    <x v="0"/>
    <x v="0"/>
    <x v="7"/>
    <d v="2018-01-22T00:00:00"/>
    <s v="FLEX"/>
    <n v="25132"/>
    <m/>
    <n v="110"/>
    <m/>
    <x v="0"/>
    <x v="0"/>
    <x v="0"/>
    <x v="0"/>
    <m/>
    <x v="0"/>
    <m/>
    <m/>
    <m/>
    <m/>
    <x v="0"/>
    <m/>
    <m/>
    <m/>
    <m/>
    <m/>
    <x v="0"/>
    <x v="0"/>
    <x v="0"/>
    <x v="18"/>
    <x v="0"/>
    <n v="211"/>
    <n v="4376.8900206907529"/>
  </r>
  <r>
    <e v="#N/A"/>
    <x v="3"/>
    <x v="0"/>
    <x v="0"/>
    <x v="8"/>
    <d v="2018-01-22T00:00:00"/>
    <s v="50-0710"/>
    <n v="20663"/>
    <m/>
    <n v="1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"/>
    <n v="822.72661278613953"/>
  </r>
  <r>
    <e v="#N/A"/>
    <x v="3"/>
    <x v="0"/>
    <x v="0"/>
    <x v="9"/>
    <d v="2018-01-22T00:00:00"/>
    <s v="VM4-445"/>
    <n v="13647"/>
    <m/>
    <n v="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"/>
    <n v="2784.494760753279"/>
  </r>
  <r>
    <n v="0"/>
    <x v="3"/>
    <x v="0"/>
    <x v="0"/>
    <x v="23"/>
    <d v="2018-01-22T00:00:00"/>
    <s v="MNG2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19"/>
    <x v="0"/>
    <n v="29"/>
    <n v="0"/>
  </r>
  <r>
    <n v="0"/>
    <x v="3"/>
    <x v="0"/>
    <x v="0"/>
    <x v="10"/>
    <d v="2018-01-22T00:00:00"/>
    <s v="NTA02  bending "/>
    <n v="8885"/>
    <m/>
    <n v="24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46"/>
    <n v="27687.113111986495"/>
  </r>
  <r>
    <e v="#N/A"/>
    <x v="3"/>
    <x v="0"/>
    <x v="0"/>
    <x v="11"/>
    <d v="2018-01-22T00:00:00"/>
    <s v="博邦2"/>
    <n v="19930"/>
    <m/>
    <n v="140"/>
    <m/>
    <x v="0"/>
    <x v="0"/>
    <x v="0"/>
    <x v="0"/>
    <m/>
    <x v="0"/>
    <m/>
    <m/>
    <m/>
    <m/>
    <x v="0"/>
    <m/>
    <m/>
    <m/>
    <m/>
    <m/>
    <x v="4"/>
    <x v="0"/>
    <x v="0"/>
    <x v="0"/>
    <x v="0"/>
    <n v="155"/>
    <n v="7024.586051179127"/>
  </r>
  <r>
    <e v="#N/A"/>
    <x v="3"/>
    <x v="0"/>
    <x v="0"/>
    <x v="12"/>
    <d v="2018-01-22T00:00:00"/>
    <s v="博邦1"/>
    <n v="21875"/>
    <m/>
    <n v="25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52"/>
    <n v="11520"/>
  </r>
  <r>
    <e v="#N/A"/>
    <x v="3"/>
    <x v="0"/>
    <x v="0"/>
    <x v="13"/>
    <d v="2018-01-22T00:00:00"/>
    <n v="1138"/>
    <n v="23016"/>
    <m/>
    <n v="137"/>
    <m/>
    <x v="0"/>
    <x v="0"/>
    <x v="0"/>
    <x v="0"/>
    <m/>
    <x v="0"/>
    <m/>
    <m/>
    <m/>
    <m/>
    <x v="0"/>
    <m/>
    <m/>
    <m/>
    <m/>
    <m/>
    <x v="0"/>
    <x v="0"/>
    <x v="0"/>
    <x v="11"/>
    <x v="0"/>
    <n v="222"/>
    <n v="5952.3809523809523"/>
  </r>
  <r>
    <e v="#N/A"/>
    <x v="3"/>
    <x v="0"/>
    <x v="0"/>
    <x v="14"/>
    <d v="2018-01-22T00:00:00"/>
    <s v="MITSUBA00"/>
    <n v="20955"/>
    <m/>
    <n v="244"/>
    <m/>
    <x v="0"/>
    <x v="0"/>
    <x v="0"/>
    <x v="0"/>
    <m/>
    <x v="0"/>
    <m/>
    <m/>
    <m/>
    <m/>
    <x v="0"/>
    <m/>
    <m/>
    <m/>
    <m/>
    <m/>
    <x v="0"/>
    <x v="0"/>
    <x v="0"/>
    <x v="5"/>
    <x v="0"/>
    <n v="304"/>
    <n v="11643.999045573848"/>
  </r>
  <r>
    <e v="#N/A"/>
    <x v="3"/>
    <x v="0"/>
    <x v="0"/>
    <x v="15"/>
    <d v="2018-01-22T00:00:00"/>
    <s v="50-0678"/>
    <n v="18054"/>
    <m/>
    <n v="27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6"/>
    <n v="15287.470920571619"/>
  </r>
  <r>
    <e v="#N/A"/>
    <x v="3"/>
    <x v="0"/>
    <x v="0"/>
    <x v="16"/>
    <d v="2018-01-22T00:00:00"/>
    <s v="博邦2"/>
    <n v="20278"/>
    <m/>
    <n v="22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0"/>
    <n v="10849.196173192622"/>
  </r>
  <r>
    <e v="#N/A"/>
    <x v="3"/>
    <x v="0"/>
    <x v="0"/>
    <x v="24"/>
    <d v="2018-01-22T00:00:00"/>
    <s v="456Z   L"/>
    <n v="8219"/>
    <m/>
    <n v="2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"/>
    <n v="3163.4018737072638"/>
  </r>
  <r>
    <e v="#N/A"/>
    <x v="3"/>
    <x v="0"/>
    <x v="0"/>
    <x v="25"/>
    <d v="2018-01-22T00:00:00"/>
    <s v="456Z   R"/>
    <n v="9595"/>
    <m/>
    <n v="35"/>
    <m/>
    <x v="0"/>
    <x v="0"/>
    <x v="0"/>
    <x v="0"/>
    <m/>
    <x v="0"/>
    <m/>
    <m/>
    <m/>
    <m/>
    <x v="0"/>
    <m/>
    <m/>
    <m/>
    <m/>
    <m/>
    <x v="0"/>
    <x v="0"/>
    <x v="0"/>
    <x v="0"/>
    <x v="0"/>
    <n v="35"/>
    <n v="3647.7331943720687"/>
  </r>
  <r>
    <e v="#N/A"/>
    <x v="3"/>
    <x v="0"/>
    <x v="0"/>
    <x v="26"/>
    <d v="2018-01-22T00:00:00"/>
    <s v="530C L"/>
    <n v="16920"/>
    <m/>
    <n v="7"/>
    <m/>
    <x v="0"/>
    <x v="0"/>
    <x v="0"/>
    <x v="0"/>
    <m/>
    <x v="0"/>
    <m/>
    <m/>
    <m/>
    <m/>
    <x v="0"/>
    <m/>
    <m/>
    <m/>
    <m/>
    <m/>
    <x v="0"/>
    <x v="0"/>
    <x v="0"/>
    <x v="0"/>
    <x v="0"/>
    <n v="7"/>
    <n v="413.7115839243499"/>
  </r>
  <r>
    <e v="#N/A"/>
    <x v="3"/>
    <x v="0"/>
    <x v="0"/>
    <x v="27"/>
    <d v="2018-01-22T00:00:00"/>
    <s v="530C R"/>
    <n v="17849"/>
    <m/>
    <n v="6"/>
    <m/>
    <x v="0"/>
    <x v="0"/>
    <x v="0"/>
    <x v="0"/>
    <m/>
    <x v="0"/>
    <m/>
    <m/>
    <m/>
    <m/>
    <x v="0"/>
    <m/>
    <m/>
    <m/>
    <m/>
    <m/>
    <x v="0"/>
    <x v="0"/>
    <x v="0"/>
    <x v="0"/>
    <x v="0"/>
    <n v="6"/>
    <n v="336.15328589836963"/>
  </r>
  <r>
    <n v="0"/>
    <x v="3"/>
    <x v="0"/>
    <x v="0"/>
    <x v="20"/>
    <d v="2018-01-22T00:00:00"/>
    <s v="GEN2 505"/>
    <n v="13585"/>
    <m/>
    <n v="16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"/>
    <n v="1177.7695988222304"/>
  </r>
  <r>
    <e v="#N/A"/>
    <x v="3"/>
    <x v="0"/>
    <x v="0"/>
    <x v="21"/>
    <d v="2018-01-22T00:00:00"/>
    <n v="1138"/>
    <n v="23541"/>
    <m/>
    <n v="84"/>
    <m/>
    <x v="0"/>
    <x v="0"/>
    <x v="0"/>
    <x v="0"/>
    <m/>
    <x v="0"/>
    <m/>
    <m/>
    <m/>
    <m/>
    <x v="0"/>
    <m/>
    <m/>
    <m/>
    <m/>
    <m/>
    <x v="0"/>
    <x v="0"/>
    <x v="0"/>
    <x v="0"/>
    <x v="0"/>
    <n v="84"/>
    <n v="3568.242640499554"/>
  </r>
  <r>
    <n v="0"/>
    <x v="3"/>
    <x v="0"/>
    <x v="0"/>
    <x v="17"/>
    <d v="2018-01-22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2"/>
    <d v="2018-01-22T00:00:00"/>
    <s v="泰全65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18"/>
    <d v="2018-01-22T00:00:00"/>
    <s v="10T"/>
    <n v="23305"/>
    <m/>
    <n v="3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2"/>
    <n v="1373.0959021669169"/>
  </r>
  <r>
    <n v="0"/>
    <x v="3"/>
    <x v="0"/>
    <x v="0"/>
    <x v="19"/>
    <d v="2018-01-22T00:00:00"/>
    <s v="UP28"/>
    <n v="15987"/>
    <m/>
    <n v="17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2"/>
    <n v="10758.741477450429"/>
  </r>
  <r>
    <n v="0"/>
    <x v="3"/>
    <x v="0"/>
    <x v="0"/>
    <x v="19"/>
    <d v="2018-01-22T00:00:00"/>
    <s v="FLEX"/>
    <n v="19128"/>
    <m/>
    <n v="369"/>
    <m/>
    <x v="0"/>
    <x v="0"/>
    <x v="0"/>
    <x v="0"/>
    <m/>
    <x v="0"/>
    <m/>
    <m/>
    <m/>
    <m/>
    <x v="0"/>
    <m/>
    <m/>
    <m/>
    <m/>
    <m/>
    <x v="0"/>
    <x v="0"/>
    <x v="0"/>
    <x v="0"/>
    <x v="0"/>
    <n v="369"/>
    <n v="19291.091593475532"/>
  </r>
  <r>
    <e v="#N/A"/>
    <x v="3"/>
    <x v="0"/>
    <x v="0"/>
    <x v="19"/>
    <d v="2018-01-22T00:00:00"/>
    <s v="11TA 1.7 6510A"/>
    <n v="500"/>
    <m/>
    <n v="214"/>
    <m/>
    <x v="0"/>
    <x v="0"/>
    <x v="0"/>
    <x v="0"/>
    <m/>
    <x v="0"/>
    <m/>
    <m/>
    <m/>
    <m/>
    <x v="0"/>
    <m/>
    <m/>
    <m/>
    <m/>
    <m/>
    <x v="0"/>
    <x v="0"/>
    <x v="0"/>
    <x v="0"/>
    <x v="0"/>
    <n v="214"/>
    <n v="428000"/>
  </r>
  <r>
    <n v="0"/>
    <x v="3"/>
    <x v="0"/>
    <x v="0"/>
    <x v="0"/>
    <d v="2018-01-23T00:00:00"/>
    <s v="FLEX"/>
    <n v="23635"/>
    <m/>
    <n v="12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0"/>
    <n v="5077.2159932303784"/>
  </r>
  <r>
    <n v="0"/>
    <x v="3"/>
    <x v="0"/>
    <x v="0"/>
    <x v="1"/>
    <d v="2018-01-23T00:00:00"/>
    <s v="FLEX"/>
    <n v="21410"/>
    <m/>
    <n v="14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3"/>
    <n v="6679.1219056515647"/>
  </r>
  <r>
    <n v="0"/>
    <x v="3"/>
    <x v="0"/>
    <x v="0"/>
    <x v="2"/>
    <d v="2018-01-23T00:00:00"/>
    <s v="FLEX"/>
    <n v="28296"/>
    <m/>
    <n v="14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1"/>
    <n v="4983.0364715860906"/>
  </r>
  <r>
    <n v="0"/>
    <x v="3"/>
    <x v="0"/>
    <x v="0"/>
    <x v="3"/>
    <d v="2018-01-23T00:00:00"/>
    <s v="11TA 1.32"/>
    <n v="19280"/>
    <m/>
    <n v="12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1"/>
    <n v="6275.9336099585062"/>
  </r>
  <r>
    <n v="0"/>
    <x v="3"/>
    <x v="0"/>
    <x v="0"/>
    <x v="4"/>
    <d v="2018-01-23T00:00:00"/>
    <s v="FLEX"/>
    <n v="21320"/>
    <m/>
    <n v="1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0"/>
    <n v="7504.6904315196998"/>
  </r>
  <r>
    <e v="#N/A"/>
    <x v="3"/>
    <x v="0"/>
    <x v="0"/>
    <x v="5"/>
    <d v="2018-01-23T00:00:00"/>
    <s v="MITSUBA01"/>
    <n v="18577"/>
    <m/>
    <n v="265"/>
    <m/>
    <x v="0"/>
    <x v="0"/>
    <x v="0"/>
    <x v="0"/>
    <m/>
    <x v="0"/>
    <m/>
    <m/>
    <m/>
    <m/>
    <x v="1"/>
    <m/>
    <m/>
    <m/>
    <m/>
    <m/>
    <x v="0"/>
    <x v="0"/>
    <x v="0"/>
    <x v="20"/>
    <x v="0"/>
    <n v="344"/>
    <n v="14318.781288690316"/>
  </r>
  <r>
    <e v="#N/A"/>
    <x v="3"/>
    <x v="0"/>
    <x v="0"/>
    <x v="6"/>
    <d v="2018-01-23T00:00:00"/>
    <s v="3EME"/>
    <n v="18666"/>
    <m/>
    <n v="398"/>
    <m/>
    <x v="0"/>
    <x v="0"/>
    <x v="0"/>
    <x v="0"/>
    <m/>
    <x v="0"/>
    <m/>
    <m/>
    <m/>
    <m/>
    <x v="0"/>
    <m/>
    <m/>
    <m/>
    <m/>
    <m/>
    <x v="0"/>
    <x v="0"/>
    <x v="0"/>
    <x v="0"/>
    <x v="0"/>
    <n v="398"/>
    <n v="21322.190078217081"/>
  </r>
  <r>
    <n v="0"/>
    <x v="3"/>
    <x v="0"/>
    <x v="0"/>
    <x v="7"/>
    <d v="2018-01-23T00:00:00"/>
    <s v="FLEX"/>
    <n v="15612"/>
    <m/>
    <n v="1182"/>
    <m/>
    <x v="0"/>
    <x v="0"/>
    <x v="0"/>
    <x v="0"/>
    <m/>
    <x v="0"/>
    <m/>
    <m/>
    <m/>
    <m/>
    <x v="0"/>
    <m/>
    <m/>
    <m/>
    <m/>
    <m/>
    <x v="0"/>
    <x v="0"/>
    <x v="0"/>
    <x v="13"/>
    <x v="0"/>
    <n v="1259"/>
    <n v="75710.991544965407"/>
  </r>
  <r>
    <e v="#N/A"/>
    <x v="3"/>
    <x v="0"/>
    <x v="0"/>
    <x v="8"/>
    <d v="2018-01-23T00:00:00"/>
    <s v="50-0724"/>
    <n v="7256"/>
    <m/>
    <n v="18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3"/>
    <n v="25220.507166482912"/>
  </r>
  <r>
    <e v="#N/A"/>
    <x v="3"/>
    <x v="0"/>
    <x v="0"/>
    <x v="9"/>
    <d v="2018-01-23T00:00:00"/>
    <s v="VM4-445"/>
    <n v="13993"/>
    <m/>
    <n v="1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"/>
    <n v="1214.8931608661474"/>
  </r>
  <r>
    <n v="0"/>
    <x v="3"/>
    <x v="0"/>
    <x v="0"/>
    <x v="23"/>
    <d v="2018-01-23T00:00:00"/>
    <s v="MNG2"/>
    <n v="0"/>
    <m/>
    <m/>
    <m/>
    <x v="0"/>
    <x v="0"/>
    <x v="0"/>
    <x v="0"/>
    <m/>
    <x v="0"/>
    <m/>
    <m/>
    <m/>
    <m/>
    <x v="0"/>
    <m/>
    <m/>
    <m/>
    <m/>
    <m/>
    <x v="0"/>
    <x v="0"/>
    <x v="0"/>
    <x v="21"/>
    <x v="0"/>
    <n v="24"/>
    <n v="0"/>
  </r>
  <r>
    <n v="0"/>
    <x v="3"/>
    <x v="0"/>
    <x v="0"/>
    <x v="10"/>
    <d v="2018-01-23T00:00:00"/>
    <s v="NTA02  bending "/>
    <n v="17653"/>
    <m/>
    <n v="16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4"/>
    <n v="9290.2056307709736"/>
  </r>
  <r>
    <e v="#N/A"/>
    <x v="3"/>
    <x v="0"/>
    <x v="0"/>
    <x v="11"/>
    <d v="2018-01-23T00:00:00"/>
    <s v="博邦2"/>
    <n v="17976"/>
    <m/>
    <n v="271"/>
    <m/>
    <x v="0"/>
    <x v="0"/>
    <x v="0"/>
    <x v="0"/>
    <m/>
    <x v="0"/>
    <m/>
    <m/>
    <m/>
    <m/>
    <x v="0"/>
    <m/>
    <m/>
    <m/>
    <m/>
    <m/>
    <x v="0"/>
    <x v="0"/>
    <x v="0"/>
    <x v="16"/>
    <x v="0"/>
    <n v="286"/>
    <n v="15075.656430796616"/>
  </r>
  <r>
    <e v="#N/A"/>
    <x v="3"/>
    <x v="0"/>
    <x v="0"/>
    <x v="12"/>
    <d v="2018-01-23T00:00:00"/>
    <s v="博邦1"/>
    <n v="20945"/>
    <m/>
    <n v="38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82"/>
    <n v="18238.243017426594"/>
  </r>
  <r>
    <e v="#N/A"/>
    <x v="3"/>
    <x v="0"/>
    <x v="0"/>
    <x v="13"/>
    <d v="2018-01-23T00:00:00"/>
    <n v="1138"/>
    <n v="24052"/>
    <m/>
    <n v="57"/>
    <m/>
    <x v="0"/>
    <x v="0"/>
    <x v="0"/>
    <x v="0"/>
    <m/>
    <x v="0"/>
    <m/>
    <m/>
    <m/>
    <m/>
    <x v="0"/>
    <m/>
    <m/>
    <m/>
    <m/>
    <m/>
    <x v="0"/>
    <x v="0"/>
    <x v="0"/>
    <x v="22"/>
    <x v="0"/>
    <n v="106"/>
    <n v="2369.8652918676198"/>
  </r>
  <r>
    <e v="#N/A"/>
    <x v="3"/>
    <x v="0"/>
    <x v="0"/>
    <x v="14"/>
    <d v="2018-01-23T00:00:00"/>
    <s v="MITSUBA00"/>
    <n v="19255"/>
    <m/>
    <n v="320"/>
    <m/>
    <x v="0"/>
    <x v="0"/>
    <x v="0"/>
    <x v="0"/>
    <m/>
    <x v="0"/>
    <m/>
    <m/>
    <m/>
    <m/>
    <x v="0"/>
    <m/>
    <m/>
    <m/>
    <m/>
    <m/>
    <x v="0"/>
    <x v="0"/>
    <x v="0"/>
    <x v="23"/>
    <x v="0"/>
    <n v="368"/>
    <n v="16619.059984419629"/>
  </r>
  <r>
    <e v="#N/A"/>
    <x v="3"/>
    <x v="0"/>
    <x v="0"/>
    <x v="15"/>
    <d v="2018-01-23T00:00:00"/>
    <s v="50-0678"/>
    <n v="19757"/>
    <m/>
    <n v="259"/>
    <m/>
    <x v="0"/>
    <x v="0"/>
    <x v="0"/>
    <x v="0"/>
    <m/>
    <x v="0"/>
    <m/>
    <m/>
    <m/>
    <m/>
    <x v="0"/>
    <m/>
    <m/>
    <m/>
    <m/>
    <m/>
    <x v="0"/>
    <x v="0"/>
    <x v="0"/>
    <x v="0"/>
    <x v="0"/>
    <n v="259"/>
    <n v="13109.277724350863"/>
  </r>
  <r>
    <e v="#N/A"/>
    <x v="3"/>
    <x v="0"/>
    <x v="0"/>
    <x v="16"/>
    <d v="2018-01-23T00:00:00"/>
    <s v="博邦2"/>
    <n v="17885"/>
    <m/>
    <n v="310"/>
    <m/>
    <x v="0"/>
    <x v="0"/>
    <x v="0"/>
    <x v="0"/>
    <m/>
    <x v="0"/>
    <m/>
    <m/>
    <m/>
    <m/>
    <x v="0"/>
    <m/>
    <m/>
    <m/>
    <m/>
    <m/>
    <x v="0"/>
    <x v="0"/>
    <x v="0"/>
    <x v="0"/>
    <x v="0"/>
    <n v="310"/>
    <n v="17332.960581492873"/>
  </r>
  <r>
    <e v="#N/A"/>
    <x v="3"/>
    <x v="0"/>
    <x v="0"/>
    <x v="24"/>
    <d v="2018-01-23T00:00:00"/>
    <s v="456Z   L"/>
    <n v="7942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5"/>
    <d v="2018-01-23T00:00:00"/>
    <s v="456Z   R"/>
    <n v="6165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6"/>
    <d v="2018-01-23T00:00:00"/>
    <s v="530C L"/>
    <n v="14100"/>
    <m/>
    <n v="1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8"/>
    <n v="1276.5957446808509"/>
  </r>
  <r>
    <e v="#N/A"/>
    <x v="3"/>
    <x v="0"/>
    <x v="0"/>
    <x v="27"/>
    <d v="2018-01-23T00:00:00"/>
    <s v="530C R"/>
    <n v="15882"/>
    <m/>
    <n v="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"/>
    <n v="692.60798388112335"/>
  </r>
  <r>
    <n v="0"/>
    <x v="3"/>
    <x v="0"/>
    <x v="0"/>
    <x v="20"/>
    <d v="2018-01-23T00:00:00"/>
    <s v="GEN2 505"/>
    <n v="9175"/>
    <m/>
    <n v="1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79"/>
    <n v="19509.536784741143"/>
  </r>
  <r>
    <e v="#N/A"/>
    <x v="3"/>
    <x v="0"/>
    <x v="0"/>
    <x v="21"/>
    <d v="2018-01-23T00:00:00"/>
    <n v="1138"/>
    <n v="22473"/>
    <m/>
    <n v="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60"/>
    <n v="2669.8705112802031"/>
  </r>
  <r>
    <n v="0"/>
    <x v="3"/>
    <x v="0"/>
    <x v="0"/>
    <x v="17"/>
    <d v="2018-01-23T00:00:00"/>
    <s v="FIRST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2"/>
    <d v="2018-01-23T00:00:00"/>
    <s v="泰全65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18"/>
    <d v="2018-01-23T00:00:00"/>
    <s v="10T"/>
    <n v="20645"/>
    <m/>
    <n v="6"/>
    <m/>
    <x v="0"/>
    <x v="0"/>
    <x v="0"/>
    <x v="0"/>
    <m/>
    <x v="0"/>
    <m/>
    <m/>
    <m/>
    <m/>
    <x v="0"/>
    <m/>
    <m/>
    <m/>
    <m/>
    <m/>
    <x v="0"/>
    <x v="0"/>
    <x v="0"/>
    <x v="0"/>
    <x v="0"/>
    <n v="6"/>
    <n v="290.62727052555095"/>
  </r>
  <r>
    <n v="0"/>
    <x v="3"/>
    <x v="0"/>
    <x v="0"/>
    <x v="19"/>
    <d v="2018-01-23T00:00:00"/>
    <s v="UP28"/>
    <n v="14166"/>
    <m/>
    <n v="12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3"/>
    <n v="8682.7615417196102"/>
  </r>
  <r>
    <n v="0"/>
    <x v="3"/>
    <x v="0"/>
    <x v="0"/>
    <x v="19"/>
    <d v="2018-01-23T00:00:00"/>
    <s v="FLEX"/>
    <n v="18020"/>
    <m/>
    <n v="5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538"/>
    <n v="29855.71587125416"/>
  </r>
  <r>
    <e v="#N/A"/>
    <x v="3"/>
    <x v="0"/>
    <x v="0"/>
    <x v="19"/>
    <d v="2018-01-23T00:00:00"/>
    <s v="11TA 1.7 6510A"/>
    <n v="5399"/>
    <m/>
    <n v="19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5"/>
    <n v="36117.799592517134"/>
  </r>
  <r>
    <n v="0"/>
    <x v="3"/>
    <x v="0"/>
    <x v="0"/>
    <x v="0"/>
    <d v="2018-01-24T00:00:00"/>
    <s v="FLEX"/>
    <n v="21990"/>
    <m/>
    <n v="26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0"/>
    <n v="11823.556161891769"/>
  </r>
  <r>
    <n v="0"/>
    <x v="3"/>
    <x v="0"/>
    <x v="0"/>
    <x v="1"/>
    <d v="2018-01-24T00:00:00"/>
    <s v="FLEX"/>
    <n v="20414"/>
    <m/>
    <n v="27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70"/>
    <n v="13226.217301851671"/>
  </r>
  <r>
    <n v="0"/>
    <x v="3"/>
    <x v="0"/>
    <x v="0"/>
    <x v="2"/>
    <d v="2018-01-24T00:00:00"/>
    <s v="FLEX"/>
    <n v="25647"/>
    <m/>
    <n v="15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9"/>
    <n v="6199.5555035676689"/>
  </r>
  <r>
    <n v="0"/>
    <x v="3"/>
    <x v="0"/>
    <x v="0"/>
    <x v="3"/>
    <d v="2018-01-24T00:00:00"/>
    <s v="11TA 1.32"/>
    <n v="19750"/>
    <m/>
    <n v="11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9"/>
    <n v="6025.316455696202"/>
  </r>
  <r>
    <n v="0"/>
    <x v="3"/>
    <x v="0"/>
    <x v="0"/>
    <x v="4"/>
    <d v="2018-01-24T00:00:00"/>
    <s v="FLEX"/>
    <n v="19849"/>
    <m/>
    <n v="178"/>
    <m/>
    <x v="0"/>
    <x v="0"/>
    <x v="0"/>
    <x v="0"/>
    <m/>
    <x v="12"/>
    <m/>
    <m/>
    <m/>
    <m/>
    <x v="0"/>
    <m/>
    <m/>
    <m/>
    <m/>
    <m/>
    <x v="0"/>
    <x v="0"/>
    <x v="0"/>
    <x v="0"/>
    <x v="0"/>
    <n v="191"/>
    <n v="9622.6510151644925"/>
  </r>
  <r>
    <e v="#N/A"/>
    <x v="3"/>
    <x v="0"/>
    <x v="0"/>
    <x v="5"/>
    <d v="2018-01-24T00:00:00"/>
    <s v="MITSUBA01"/>
    <n v="23225"/>
    <m/>
    <n v="42"/>
    <m/>
    <x v="0"/>
    <x v="0"/>
    <x v="0"/>
    <x v="0"/>
    <m/>
    <x v="0"/>
    <m/>
    <m/>
    <m/>
    <m/>
    <x v="0"/>
    <m/>
    <m/>
    <m/>
    <m/>
    <m/>
    <x v="0"/>
    <x v="0"/>
    <x v="0"/>
    <x v="24"/>
    <x v="0"/>
    <n v="105"/>
    <n v="1808.3961248654466"/>
  </r>
  <r>
    <e v="#N/A"/>
    <x v="3"/>
    <x v="0"/>
    <x v="0"/>
    <x v="6"/>
    <d v="2018-01-24T00:00:00"/>
    <s v="3EME"/>
    <n v="23170"/>
    <m/>
    <n v="403"/>
    <m/>
    <x v="0"/>
    <x v="0"/>
    <x v="0"/>
    <x v="0"/>
    <m/>
    <x v="0"/>
    <m/>
    <m/>
    <m/>
    <m/>
    <x v="0"/>
    <m/>
    <m/>
    <m/>
    <m/>
    <m/>
    <x v="0"/>
    <x v="0"/>
    <x v="0"/>
    <x v="0"/>
    <x v="0"/>
    <n v="403"/>
    <n v="17393.180837289601"/>
  </r>
  <r>
    <n v="0"/>
    <x v="3"/>
    <x v="0"/>
    <x v="0"/>
    <x v="7"/>
    <d v="2018-01-24T00:00:00"/>
    <s v="FLEX"/>
    <n v="21746"/>
    <m/>
    <n v="26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63"/>
    <n v="12094.178239676263"/>
  </r>
  <r>
    <e v="#N/A"/>
    <x v="3"/>
    <x v="0"/>
    <x v="0"/>
    <x v="8"/>
    <d v="2018-01-24T00:00:00"/>
    <s v="50-0724"/>
    <n v="20726"/>
    <m/>
    <n v="35"/>
    <m/>
    <x v="0"/>
    <x v="0"/>
    <x v="0"/>
    <x v="0"/>
    <m/>
    <x v="0"/>
    <m/>
    <m/>
    <m/>
    <m/>
    <x v="0"/>
    <m/>
    <m/>
    <m/>
    <m/>
    <m/>
    <x v="0"/>
    <x v="0"/>
    <x v="0"/>
    <x v="0"/>
    <x v="0"/>
    <n v="35"/>
    <n v="1688.7001833445913"/>
  </r>
  <r>
    <e v="#N/A"/>
    <x v="3"/>
    <x v="0"/>
    <x v="0"/>
    <x v="9"/>
    <d v="2018-01-24T00:00:00"/>
    <s v="VM4-445"/>
    <n v="13022"/>
    <m/>
    <n v="8"/>
    <m/>
    <x v="0"/>
    <x v="0"/>
    <x v="0"/>
    <x v="0"/>
    <m/>
    <x v="0"/>
    <m/>
    <m/>
    <m/>
    <m/>
    <x v="0"/>
    <m/>
    <m/>
    <m/>
    <m/>
    <m/>
    <x v="0"/>
    <x v="0"/>
    <x v="0"/>
    <x v="5"/>
    <x v="0"/>
    <n v="68"/>
    <n v="614.34495469205967"/>
  </r>
  <r>
    <n v="0"/>
    <x v="3"/>
    <x v="0"/>
    <x v="0"/>
    <x v="23"/>
    <d v="2018-01-24T00:00:00"/>
    <s v="MNG2"/>
    <n v="28069"/>
    <m/>
    <n v="347"/>
    <m/>
    <x v="0"/>
    <x v="0"/>
    <x v="0"/>
    <x v="0"/>
    <m/>
    <x v="0"/>
    <m/>
    <m/>
    <m/>
    <m/>
    <x v="0"/>
    <m/>
    <m/>
    <m/>
    <m/>
    <m/>
    <x v="0"/>
    <x v="0"/>
    <x v="0"/>
    <x v="2"/>
    <x v="0"/>
    <n v="411"/>
    <n v="12362.392675193274"/>
  </r>
  <r>
    <n v="0"/>
    <x v="3"/>
    <x v="0"/>
    <x v="0"/>
    <x v="10"/>
    <d v="2018-01-24T00:00:00"/>
    <s v="NTA02  bending "/>
    <n v="4619"/>
    <m/>
    <n v="1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"/>
    <n v="2597.9649274734788"/>
  </r>
  <r>
    <e v="#N/A"/>
    <x v="3"/>
    <x v="0"/>
    <x v="0"/>
    <x v="11"/>
    <d v="2018-01-24T00:00:00"/>
    <s v="博邦2"/>
    <n v="19228"/>
    <m/>
    <n v="375"/>
    <m/>
    <x v="0"/>
    <x v="0"/>
    <x v="0"/>
    <x v="0"/>
    <m/>
    <x v="0"/>
    <m/>
    <m/>
    <m/>
    <m/>
    <x v="0"/>
    <m/>
    <m/>
    <m/>
    <m/>
    <m/>
    <x v="0"/>
    <x v="0"/>
    <x v="0"/>
    <x v="25"/>
    <x v="0"/>
    <n v="397"/>
    <n v="19502.808404410236"/>
  </r>
  <r>
    <e v="#N/A"/>
    <x v="3"/>
    <x v="0"/>
    <x v="0"/>
    <x v="12"/>
    <d v="2018-01-24T00:00:00"/>
    <s v="博邦1"/>
    <n v="20575"/>
    <m/>
    <n v="223"/>
    <m/>
    <x v="0"/>
    <x v="0"/>
    <x v="0"/>
    <x v="0"/>
    <m/>
    <x v="0"/>
    <m/>
    <m/>
    <m/>
    <m/>
    <x v="0"/>
    <m/>
    <m/>
    <m/>
    <m/>
    <m/>
    <x v="0"/>
    <x v="0"/>
    <x v="0"/>
    <x v="0"/>
    <x v="0"/>
    <n v="223"/>
    <n v="10838.396111786149"/>
  </r>
  <r>
    <e v="#N/A"/>
    <x v="3"/>
    <x v="0"/>
    <x v="0"/>
    <x v="13"/>
    <d v="2018-01-24T00:00:00"/>
    <n v="1138"/>
    <n v="23440"/>
    <m/>
    <n v="91"/>
    <m/>
    <x v="0"/>
    <x v="0"/>
    <x v="0"/>
    <x v="0"/>
    <m/>
    <x v="0"/>
    <m/>
    <m/>
    <m/>
    <m/>
    <x v="0"/>
    <m/>
    <m/>
    <m/>
    <m/>
    <m/>
    <x v="0"/>
    <x v="0"/>
    <x v="0"/>
    <x v="26"/>
    <x v="0"/>
    <n v="189"/>
    <n v="3882.2525597269623"/>
  </r>
  <r>
    <e v="#N/A"/>
    <x v="3"/>
    <x v="0"/>
    <x v="0"/>
    <x v="14"/>
    <d v="2018-01-24T00:00:00"/>
    <s v="MITSUBA00"/>
    <n v="19245"/>
    <m/>
    <n v="386"/>
    <m/>
    <x v="0"/>
    <x v="0"/>
    <x v="0"/>
    <x v="0"/>
    <m/>
    <x v="0"/>
    <m/>
    <m/>
    <m/>
    <m/>
    <x v="0"/>
    <m/>
    <m/>
    <m/>
    <m/>
    <m/>
    <x v="0"/>
    <x v="0"/>
    <x v="0"/>
    <x v="1"/>
    <x v="0"/>
    <n v="457"/>
    <n v="20057.157703299559"/>
  </r>
  <r>
    <e v="#N/A"/>
    <x v="3"/>
    <x v="0"/>
    <x v="0"/>
    <x v="15"/>
    <d v="2018-01-24T00:00:00"/>
    <s v="50-0678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16"/>
    <d v="2018-01-24T00:00:00"/>
    <s v="博邦2"/>
    <n v="18950"/>
    <m/>
    <n v="23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30"/>
    <n v="12137.203166226913"/>
  </r>
  <r>
    <e v="#N/A"/>
    <x v="3"/>
    <x v="0"/>
    <x v="0"/>
    <x v="24"/>
    <d v="2018-01-24T00:00:00"/>
    <s v="456Z   L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5"/>
    <d v="2018-01-24T00:00:00"/>
    <s v="456Z   R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6"/>
    <d v="2018-01-24T00:00:00"/>
    <s v="530C L"/>
    <n v="11577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7"/>
    <d v="2018-01-24T00:00:00"/>
    <s v="530C R"/>
    <n v="11955"/>
    <m/>
    <n v="2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8"/>
    <n v="2342.1162693433707"/>
  </r>
  <r>
    <n v="0"/>
    <x v="3"/>
    <x v="0"/>
    <x v="0"/>
    <x v="20"/>
    <d v="2018-01-24T00:00:00"/>
    <s v="GEN2 505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1"/>
    <d v="2018-01-24T00:00:00"/>
    <n v="1138"/>
    <n v="24073"/>
    <m/>
    <n v="10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2"/>
    <n v="4237.1121173098491"/>
  </r>
  <r>
    <n v="0"/>
    <x v="3"/>
    <x v="0"/>
    <x v="0"/>
    <x v="17"/>
    <d v="2018-01-24T00:00:00"/>
    <s v="FIRST"/>
    <n v="20379"/>
    <m/>
    <n v="240"/>
    <m/>
    <x v="0"/>
    <x v="0"/>
    <x v="0"/>
    <x v="0"/>
    <m/>
    <x v="0"/>
    <m/>
    <m/>
    <m/>
    <m/>
    <x v="0"/>
    <m/>
    <m/>
    <m/>
    <m/>
    <m/>
    <x v="0"/>
    <x v="0"/>
    <x v="0"/>
    <x v="0"/>
    <x v="0"/>
    <n v="240"/>
    <n v="11776.82908876785"/>
  </r>
  <r>
    <e v="#N/A"/>
    <x v="3"/>
    <x v="0"/>
    <x v="0"/>
    <x v="22"/>
    <d v="2018-01-24T00:00:00"/>
    <s v="泰全65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18"/>
    <d v="2018-01-24T00:00:00"/>
    <s v="10T"/>
    <n v="24462"/>
    <m/>
    <n v="14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"/>
    <n v="572.31624560542878"/>
  </r>
  <r>
    <n v="0"/>
    <x v="3"/>
    <x v="0"/>
    <x v="0"/>
    <x v="19"/>
    <d v="2018-01-24T00:00:00"/>
    <s v="UP28"/>
    <n v="16877"/>
    <m/>
    <n v="71"/>
    <m/>
    <x v="0"/>
    <x v="0"/>
    <x v="0"/>
    <x v="0"/>
    <m/>
    <x v="0"/>
    <m/>
    <m/>
    <m/>
    <m/>
    <x v="0"/>
    <m/>
    <m/>
    <m/>
    <m/>
    <m/>
    <x v="0"/>
    <x v="0"/>
    <x v="0"/>
    <x v="0"/>
    <x v="0"/>
    <n v="71"/>
    <n v="4206.9088108076085"/>
  </r>
  <r>
    <n v="0"/>
    <x v="3"/>
    <x v="0"/>
    <x v="0"/>
    <x v="19"/>
    <d v="2018-01-24T00:00:00"/>
    <s v="FLEX"/>
    <n v="23877"/>
    <m/>
    <n v="373"/>
    <m/>
    <x v="0"/>
    <x v="0"/>
    <x v="0"/>
    <x v="0"/>
    <m/>
    <x v="0"/>
    <m/>
    <m/>
    <m/>
    <m/>
    <x v="0"/>
    <m/>
    <m/>
    <m/>
    <m/>
    <m/>
    <x v="0"/>
    <x v="0"/>
    <x v="0"/>
    <x v="27"/>
    <x v="0"/>
    <n v="484"/>
    <n v="15621.728022783431"/>
  </r>
  <r>
    <e v="#N/A"/>
    <x v="3"/>
    <x v="0"/>
    <x v="0"/>
    <x v="19"/>
    <d v="2018-01-24T00:00:00"/>
    <s v="11TA 1.7 6510A"/>
    <n v="16359"/>
    <m/>
    <n v="15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55"/>
    <n v="9474.9067791429788"/>
  </r>
  <r>
    <n v="0"/>
    <x v="3"/>
    <x v="0"/>
    <x v="0"/>
    <x v="0"/>
    <d v="2018-01-25T00:00:00"/>
    <s v="FLEX"/>
    <n v="8900"/>
    <m/>
    <n v="48"/>
    <m/>
    <x v="0"/>
    <x v="0"/>
    <x v="0"/>
    <x v="0"/>
    <m/>
    <x v="0"/>
    <m/>
    <m/>
    <m/>
    <m/>
    <x v="0"/>
    <m/>
    <m/>
    <m/>
    <m/>
    <m/>
    <x v="0"/>
    <x v="0"/>
    <x v="0"/>
    <x v="0"/>
    <x v="0"/>
    <n v="48"/>
    <n v="5393.2584269662921"/>
  </r>
  <r>
    <n v="0"/>
    <x v="3"/>
    <x v="0"/>
    <x v="0"/>
    <x v="1"/>
    <d v="2018-01-25T00:00:00"/>
    <s v="FLEX"/>
    <n v="20380"/>
    <m/>
    <n v="286"/>
    <m/>
    <x v="0"/>
    <x v="0"/>
    <x v="0"/>
    <x v="0"/>
    <m/>
    <x v="0"/>
    <m/>
    <m/>
    <m/>
    <m/>
    <x v="0"/>
    <m/>
    <m/>
    <m/>
    <m/>
    <m/>
    <x v="0"/>
    <x v="0"/>
    <x v="0"/>
    <x v="0"/>
    <x v="0"/>
    <n v="286"/>
    <n v="14033.366045142297"/>
  </r>
  <r>
    <n v="0"/>
    <x v="3"/>
    <x v="0"/>
    <x v="0"/>
    <x v="2"/>
    <d v="2018-01-25T00:00:00"/>
    <s v="FLEX"/>
    <n v="25060"/>
    <m/>
    <n v="129"/>
    <m/>
    <x v="0"/>
    <x v="0"/>
    <x v="0"/>
    <x v="0"/>
    <m/>
    <x v="0"/>
    <m/>
    <m/>
    <m/>
    <m/>
    <x v="0"/>
    <m/>
    <m/>
    <m/>
    <m/>
    <m/>
    <x v="0"/>
    <x v="0"/>
    <x v="0"/>
    <x v="0"/>
    <x v="0"/>
    <n v="129"/>
    <n v="5147.6456504389471"/>
  </r>
  <r>
    <n v="0"/>
    <x v="3"/>
    <x v="0"/>
    <x v="0"/>
    <x v="3"/>
    <d v="2018-01-25T00:00:00"/>
    <s v="11TA 1.32"/>
    <n v="15787"/>
    <m/>
    <n v="111"/>
    <m/>
    <x v="0"/>
    <x v="0"/>
    <x v="0"/>
    <x v="0"/>
    <m/>
    <x v="0"/>
    <m/>
    <m/>
    <m/>
    <m/>
    <x v="0"/>
    <m/>
    <m/>
    <m/>
    <m/>
    <m/>
    <x v="0"/>
    <x v="0"/>
    <x v="0"/>
    <x v="28"/>
    <x v="0"/>
    <n v="114"/>
    <n v="7031.1015392411482"/>
  </r>
  <r>
    <n v="0"/>
    <x v="3"/>
    <x v="0"/>
    <x v="0"/>
    <x v="4"/>
    <d v="2018-01-25T00:00:00"/>
    <s v="FLEX"/>
    <n v="19713"/>
    <m/>
    <n v="10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0"/>
    <n v="5072.7946025465435"/>
  </r>
  <r>
    <e v="#N/A"/>
    <x v="3"/>
    <x v="0"/>
    <x v="0"/>
    <x v="5"/>
    <d v="2018-01-25T00:00:00"/>
    <s v="MITSUBA01"/>
    <n v="20964"/>
    <m/>
    <n v="286"/>
    <m/>
    <x v="0"/>
    <x v="0"/>
    <x v="0"/>
    <x v="0"/>
    <m/>
    <x v="0"/>
    <m/>
    <m/>
    <m/>
    <m/>
    <x v="0"/>
    <m/>
    <m/>
    <m/>
    <m/>
    <m/>
    <x v="0"/>
    <x v="0"/>
    <x v="0"/>
    <x v="29"/>
    <x v="0"/>
    <n v="367"/>
    <n v="13642.434649875979"/>
  </r>
  <r>
    <e v="#N/A"/>
    <x v="3"/>
    <x v="0"/>
    <x v="0"/>
    <x v="6"/>
    <d v="2018-01-25T00:00:00"/>
    <s v="3EME"/>
    <n v="19740"/>
    <m/>
    <n v="238"/>
    <m/>
    <x v="0"/>
    <x v="0"/>
    <x v="0"/>
    <x v="0"/>
    <m/>
    <x v="0"/>
    <m/>
    <m/>
    <m/>
    <m/>
    <x v="0"/>
    <m/>
    <m/>
    <m/>
    <m/>
    <m/>
    <x v="0"/>
    <x v="0"/>
    <x v="0"/>
    <x v="0"/>
    <x v="0"/>
    <n v="238"/>
    <n v="12056.737588652482"/>
  </r>
  <r>
    <n v="0"/>
    <x v="3"/>
    <x v="0"/>
    <x v="0"/>
    <x v="7"/>
    <d v="2018-01-25T00:00:00"/>
    <s v="FLEX"/>
    <n v="21558"/>
    <m/>
    <n v="225"/>
    <m/>
    <x v="0"/>
    <x v="0"/>
    <x v="0"/>
    <x v="0"/>
    <m/>
    <x v="0"/>
    <m/>
    <m/>
    <m/>
    <m/>
    <x v="0"/>
    <m/>
    <m/>
    <m/>
    <m/>
    <m/>
    <x v="0"/>
    <x v="0"/>
    <x v="0"/>
    <x v="30"/>
    <x v="0"/>
    <n v="351"/>
    <n v="10436.960757027553"/>
  </r>
  <r>
    <e v="#N/A"/>
    <x v="3"/>
    <x v="0"/>
    <x v="0"/>
    <x v="8"/>
    <d v="2018-01-25T00:00:00"/>
    <s v="50-0724"/>
    <n v="18623"/>
    <m/>
    <n v="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61"/>
    <n v="3275.5195188745101"/>
  </r>
  <r>
    <e v="#N/A"/>
    <x v="3"/>
    <x v="0"/>
    <x v="0"/>
    <x v="9"/>
    <d v="2018-01-25T00:00:00"/>
    <s v="VM4-445"/>
    <n v="12199"/>
    <m/>
    <n v="51"/>
    <m/>
    <x v="0"/>
    <x v="0"/>
    <x v="0"/>
    <x v="0"/>
    <m/>
    <x v="0"/>
    <m/>
    <m/>
    <m/>
    <m/>
    <x v="0"/>
    <m/>
    <m/>
    <m/>
    <m/>
    <m/>
    <x v="0"/>
    <x v="0"/>
    <x v="0"/>
    <x v="31"/>
    <x v="0"/>
    <n v="121"/>
    <n v="4180.6705467661277"/>
  </r>
  <r>
    <n v="0"/>
    <x v="3"/>
    <x v="0"/>
    <x v="0"/>
    <x v="23"/>
    <d v="2018-01-25T00:00:00"/>
    <s v="MNG2"/>
    <n v="20678"/>
    <m/>
    <n v="253"/>
    <m/>
    <x v="0"/>
    <x v="0"/>
    <x v="0"/>
    <x v="0"/>
    <m/>
    <x v="0"/>
    <m/>
    <m/>
    <m/>
    <m/>
    <x v="0"/>
    <m/>
    <m/>
    <m/>
    <m/>
    <m/>
    <x v="0"/>
    <x v="0"/>
    <x v="0"/>
    <x v="14"/>
    <x v="0"/>
    <n v="308"/>
    <n v="12235.22584389206"/>
  </r>
  <r>
    <n v="0"/>
    <x v="3"/>
    <x v="0"/>
    <x v="0"/>
    <x v="10"/>
    <d v="2018-01-25T00:00:00"/>
    <s v="NTA02  bending 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11"/>
    <d v="2018-01-25T00:00:00"/>
    <s v="博邦2"/>
    <n v="14956"/>
    <m/>
    <n v="403"/>
    <m/>
    <x v="0"/>
    <x v="0"/>
    <x v="0"/>
    <x v="0"/>
    <m/>
    <x v="0"/>
    <m/>
    <m/>
    <m/>
    <m/>
    <x v="0"/>
    <m/>
    <m/>
    <m/>
    <m/>
    <m/>
    <x v="0"/>
    <x v="0"/>
    <x v="0"/>
    <x v="0"/>
    <x v="0"/>
    <n v="403"/>
    <n v="26945.707408397968"/>
  </r>
  <r>
    <e v="#N/A"/>
    <x v="3"/>
    <x v="0"/>
    <x v="0"/>
    <x v="12"/>
    <d v="2018-01-25T00:00:00"/>
    <s v="博邦1"/>
    <n v="19336"/>
    <m/>
    <n v="342"/>
    <m/>
    <x v="0"/>
    <x v="0"/>
    <x v="0"/>
    <x v="0"/>
    <m/>
    <x v="0"/>
    <m/>
    <m/>
    <m/>
    <m/>
    <x v="0"/>
    <m/>
    <m/>
    <m/>
    <m/>
    <m/>
    <x v="0"/>
    <x v="0"/>
    <x v="0"/>
    <x v="0"/>
    <x v="0"/>
    <n v="342"/>
    <n v="17687.21555647497"/>
  </r>
  <r>
    <e v="#N/A"/>
    <x v="3"/>
    <x v="0"/>
    <x v="0"/>
    <x v="13"/>
    <d v="2018-01-25T00:00:00"/>
    <n v="1138"/>
    <n v="21043"/>
    <m/>
    <n v="49"/>
    <m/>
    <x v="0"/>
    <x v="0"/>
    <x v="0"/>
    <x v="0"/>
    <m/>
    <x v="0"/>
    <m/>
    <m/>
    <m/>
    <m/>
    <x v="0"/>
    <m/>
    <m/>
    <m/>
    <m/>
    <m/>
    <x v="0"/>
    <x v="0"/>
    <x v="0"/>
    <x v="1"/>
    <x v="0"/>
    <n v="120"/>
    <n v="2328.5653186332747"/>
  </r>
  <r>
    <e v="#N/A"/>
    <x v="3"/>
    <x v="0"/>
    <x v="0"/>
    <x v="14"/>
    <d v="2018-01-25T00:00:00"/>
    <s v="MITSUBA00"/>
    <n v="19184"/>
    <m/>
    <n v="275"/>
    <m/>
    <x v="0"/>
    <x v="0"/>
    <x v="0"/>
    <x v="0"/>
    <m/>
    <x v="0"/>
    <m/>
    <m/>
    <m/>
    <m/>
    <x v="0"/>
    <m/>
    <m/>
    <m/>
    <m/>
    <m/>
    <x v="0"/>
    <x v="0"/>
    <x v="0"/>
    <x v="13"/>
    <x v="0"/>
    <n v="352"/>
    <n v="14334.862385321101"/>
  </r>
  <r>
    <e v="#N/A"/>
    <x v="3"/>
    <x v="0"/>
    <x v="0"/>
    <x v="15"/>
    <d v="2018-01-25T00:00:00"/>
    <s v="Dietrich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16"/>
    <d v="2018-01-25T00:00:00"/>
    <s v="博邦2"/>
    <n v="18430"/>
    <m/>
    <n v="241"/>
    <m/>
    <x v="0"/>
    <x v="0"/>
    <x v="0"/>
    <x v="0"/>
    <m/>
    <x v="0"/>
    <m/>
    <m/>
    <m/>
    <m/>
    <x v="0"/>
    <m/>
    <m/>
    <m/>
    <m/>
    <m/>
    <x v="0"/>
    <x v="0"/>
    <x v="0"/>
    <x v="32"/>
    <x v="0"/>
    <n v="259"/>
    <n v="13076.505697232771"/>
  </r>
  <r>
    <e v="#N/A"/>
    <x v="3"/>
    <x v="0"/>
    <x v="0"/>
    <x v="24"/>
    <d v="2018-01-25T00:00:00"/>
    <s v="456Z   L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5"/>
    <d v="2018-01-25T00:00:00"/>
    <s v="456Z   R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6"/>
    <d v="2018-01-25T00:00:00"/>
    <s v="530C L"/>
    <n v="845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7"/>
    <d v="2018-01-25T00:00:00"/>
    <s v="530C R"/>
    <n v="5372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20"/>
    <d v="2018-01-25T00:00:00"/>
    <s v="GEN2 505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1"/>
    <d v="2018-01-25T00:00:00"/>
    <n v="1138"/>
    <n v="21594"/>
    <m/>
    <n v="57"/>
    <m/>
    <x v="0"/>
    <x v="0"/>
    <x v="0"/>
    <x v="0"/>
    <m/>
    <x v="0"/>
    <m/>
    <m/>
    <m/>
    <m/>
    <x v="0"/>
    <m/>
    <m/>
    <m/>
    <m/>
    <m/>
    <x v="0"/>
    <x v="0"/>
    <x v="0"/>
    <x v="0"/>
    <x v="0"/>
    <n v="57"/>
    <n v="2639.622117254793"/>
  </r>
  <r>
    <n v="0"/>
    <x v="3"/>
    <x v="0"/>
    <x v="0"/>
    <x v="17"/>
    <d v="2018-01-25T00:00:00"/>
    <s v="FIRST"/>
    <n v="19786"/>
    <m/>
    <n v="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"/>
    <n v="657.03022339027598"/>
  </r>
  <r>
    <e v="#N/A"/>
    <x v="3"/>
    <x v="0"/>
    <x v="0"/>
    <x v="22"/>
    <d v="2018-01-25T00:00:00"/>
    <s v="泰全65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18"/>
    <d v="2018-01-25T00:00:00"/>
    <s v="10T"/>
    <n v="16815"/>
    <m/>
    <n v="1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"/>
    <n v="773.11923877490335"/>
  </r>
  <r>
    <n v="0"/>
    <x v="3"/>
    <x v="0"/>
    <x v="0"/>
    <x v="19"/>
    <d v="2018-01-25T00:00:00"/>
    <s v="UP28"/>
    <n v="15567"/>
    <m/>
    <n v="1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1"/>
    <n v="10342.390955225797"/>
  </r>
  <r>
    <n v="0"/>
    <x v="3"/>
    <x v="0"/>
    <x v="0"/>
    <x v="19"/>
    <d v="2018-01-25T00:00:00"/>
    <s v="FLEX"/>
    <n v="20650"/>
    <m/>
    <n v="335"/>
    <m/>
    <x v="0"/>
    <x v="0"/>
    <x v="0"/>
    <x v="0"/>
    <m/>
    <x v="0"/>
    <m/>
    <m/>
    <m/>
    <m/>
    <x v="0"/>
    <m/>
    <m/>
    <m/>
    <m/>
    <m/>
    <x v="0"/>
    <x v="0"/>
    <x v="0"/>
    <x v="0"/>
    <x v="0"/>
    <n v="335"/>
    <n v="16222.7602905569"/>
  </r>
  <r>
    <e v="#N/A"/>
    <x v="3"/>
    <x v="0"/>
    <x v="0"/>
    <x v="19"/>
    <d v="2018-01-25T00:00:00"/>
    <s v="11TA 1.7 6510A"/>
    <n v="12721"/>
    <m/>
    <n v="202"/>
    <m/>
    <x v="0"/>
    <x v="0"/>
    <x v="0"/>
    <x v="0"/>
    <m/>
    <x v="0"/>
    <m/>
    <m/>
    <m/>
    <m/>
    <x v="0"/>
    <m/>
    <m/>
    <m/>
    <m/>
    <m/>
    <x v="0"/>
    <x v="0"/>
    <x v="0"/>
    <x v="0"/>
    <x v="0"/>
    <n v="202"/>
    <n v="15879.254775567959"/>
  </r>
  <r>
    <n v="0"/>
    <x v="3"/>
    <x v="0"/>
    <x v="0"/>
    <x v="0"/>
    <d v="2018-01-27T00:00:00"/>
    <s v="FLEX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1"/>
    <d v="2018-01-27T00:00:00"/>
    <s v="FLEX"/>
    <n v="20240"/>
    <m/>
    <n v="11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7"/>
    <n v="5780.6324110671931"/>
  </r>
  <r>
    <n v="0"/>
    <x v="3"/>
    <x v="0"/>
    <x v="0"/>
    <x v="2"/>
    <d v="2018-01-27T00:00:00"/>
    <s v="FLEX"/>
    <n v="22915"/>
    <m/>
    <n v="11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7"/>
    <n v="5105.8258782456905"/>
  </r>
  <r>
    <n v="0"/>
    <x v="3"/>
    <x v="0"/>
    <x v="0"/>
    <x v="3"/>
    <d v="2018-01-27T00:00:00"/>
    <s v="11TA 1.32"/>
    <n v="17911"/>
    <m/>
    <n v="72"/>
    <m/>
    <x v="0"/>
    <x v="0"/>
    <x v="0"/>
    <x v="0"/>
    <m/>
    <x v="0"/>
    <m/>
    <m/>
    <m/>
    <m/>
    <x v="0"/>
    <m/>
    <m/>
    <m/>
    <m/>
    <m/>
    <x v="0"/>
    <x v="0"/>
    <x v="0"/>
    <x v="0"/>
    <x v="0"/>
    <n v="72"/>
    <n v="4019.8760538216738"/>
  </r>
  <r>
    <n v="0"/>
    <x v="3"/>
    <x v="0"/>
    <x v="0"/>
    <x v="4"/>
    <d v="2018-01-27T00:00:00"/>
    <s v="FLEX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5"/>
    <d v="2018-01-27T00:00:00"/>
    <s v="MITSUBA01"/>
    <n v="18380"/>
    <m/>
    <n v="190"/>
    <m/>
    <x v="0"/>
    <x v="0"/>
    <x v="0"/>
    <x v="0"/>
    <m/>
    <x v="0"/>
    <m/>
    <m/>
    <m/>
    <m/>
    <x v="0"/>
    <m/>
    <m/>
    <m/>
    <m/>
    <m/>
    <x v="0"/>
    <x v="0"/>
    <x v="0"/>
    <x v="5"/>
    <x v="0"/>
    <n v="250"/>
    <n v="10337.323177366703"/>
  </r>
  <r>
    <e v="#N/A"/>
    <x v="3"/>
    <x v="0"/>
    <x v="0"/>
    <x v="6"/>
    <d v="2018-01-27T00:00:00"/>
    <s v="3EME"/>
    <n v="20887"/>
    <m/>
    <n v="107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7"/>
    <n v="5122.8036577775647"/>
  </r>
  <r>
    <n v="0"/>
    <x v="3"/>
    <x v="0"/>
    <x v="0"/>
    <x v="7"/>
    <d v="2018-01-27T00:00:00"/>
    <s v="FLEX"/>
    <n v="20666"/>
    <m/>
    <n v="175"/>
    <m/>
    <x v="0"/>
    <x v="0"/>
    <x v="0"/>
    <x v="0"/>
    <m/>
    <x v="0"/>
    <m/>
    <m/>
    <m/>
    <m/>
    <x v="0"/>
    <m/>
    <m/>
    <m/>
    <m/>
    <m/>
    <x v="0"/>
    <x v="0"/>
    <x v="0"/>
    <x v="33"/>
    <x v="0"/>
    <n v="255"/>
    <n v="8468.0150972612009"/>
  </r>
  <r>
    <e v="#N/A"/>
    <x v="3"/>
    <x v="0"/>
    <x v="0"/>
    <x v="8"/>
    <d v="2018-01-27T00:00:00"/>
    <s v="50-0724"/>
    <n v="16374"/>
    <m/>
    <n v="140"/>
    <m/>
    <x v="0"/>
    <x v="0"/>
    <x v="0"/>
    <x v="0"/>
    <m/>
    <x v="0"/>
    <m/>
    <m/>
    <m/>
    <m/>
    <x v="0"/>
    <m/>
    <m/>
    <m/>
    <m/>
    <m/>
    <x v="0"/>
    <x v="0"/>
    <x v="0"/>
    <x v="0"/>
    <x v="0"/>
    <n v="140"/>
    <n v="8550.1404665933806"/>
  </r>
  <r>
    <e v="#N/A"/>
    <x v="3"/>
    <x v="0"/>
    <x v="0"/>
    <x v="9"/>
    <d v="2018-01-27T00:00:00"/>
    <s v="VM4-445"/>
    <n v="5497"/>
    <m/>
    <n v="65"/>
    <m/>
    <x v="0"/>
    <x v="0"/>
    <x v="0"/>
    <x v="0"/>
    <m/>
    <x v="0"/>
    <m/>
    <m/>
    <m/>
    <m/>
    <x v="0"/>
    <m/>
    <m/>
    <m/>
    <m/>
    <m/>
    <x v="0"/>
    <x v="0"/>
    <x v="0"/>
    <x v="34"/>
    <x v="0"/>
    <n v="103"/>
    <n v="11824.63161724577"/>
  </r>
  <r>
    <n v="0"/>
    <x v="3"/>
    <x v="0"/>
    <x v="0"/>
    <x v="23"/>
    <d v="2018-01-27T00:00:00"/>
    <s v="MNG2"/>
    <n v="19182"/>
    <m/>
    <n v="171"/>
    <m/>
    <x v="0"/>
    <x v="0"/>
    <x v="0"/>
    <x v="0"/>
    <m/>
    <x v="0"/>
    <m/>
    <m/>
    <m/>
    <m/>
    <x v="0"/>
    <m/>
    <m/>
    <m/>
    <m/>
    <m/>
    <x v="0"/>
    <x v="0"/>
    <x v="0"/>
    <x v="35"/>
    <x v="0"/>
    <n v="221"/>
    <n v="8914.6074444791993"/>
  </r>
  <r>
    <n v="0"/>
    <x v="3"/>
    <x v="0"/>
    <x v="0"/>
    <x v="10"/>
    <d v="2018-01-27T00:00:00"/>
    <s v="DUCATO"/>
    <n v="8287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11"/>
    <d v="2018-01-27T00:00:00"/>
    <s v="博邦2"/>
    <n v="16814"/>
    <m/>
    <n v="288"/>
    <m/>
    <x v="0"/>
    <x v="0"/>
    <x v="0"/>
    <x v="0"/>
    <m/>
    <x v="0"/>
    <m/>
    <m/>
    <m/>
    <m/>
    <x v="0"/>
    <m/>
    <m/>
    <m/>
    <m/>
    <m/>
    <x v="0"/>
    <x v="0"/>
    <x v="0"/>
    <x v="36"/>
    <x v="0"/>
    <n v="315"/>
    <n v="17128.58332342096"/>
  </r>
  <r>
    <e v="#N/A"/>
    <x v="3"/>
    <x v="0"/>
    <x v="0"/>
    <x v="12"/>
    <d v="2018-01-27T00:00:00"/>
    <s v="博邦1"/>
    <n v="17951"/>
    <m/>
    <n v="10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03"/>
    <n v="5737.8419029580527"/>
  </r>
  <r>
    <e v="#N/A"/>
    <x v="3"/>
    <x v="0"/>
    <x v="0"/>
    <x v="13"/>
    <d v="2018-01-27T00:00:00"/>
    <n v="1138"/>
    <n v="19566"/>
    <m/>
    <n v="36"/>
    <m/>
    <x v="0"/>
    <x v="0"/>
    <x v="0"/>
    <x v="0"/>
    <m/>
    <x v="0"/>
    <m/>
    <m/>
    <m/>
    <m/>
    <x v="0"/>
    <m/>
    <m/>
    <m/>
    <m/>
    <m/>
    <x v="0"/>
    <x v="0"/>
    <x v="0"/>
    <x v="11"/>
    <x v="0"/>
    <n v="121"/>
    <n v="1839.9264029438823"/>
  </r>
  <r>
    <e v="#N/A"/>
    <x v="3"/>
    <x v="0"/>
    <x v="0"/>
    <x v="14"/>
    <d v="2018-01-27T00:00:00"/>
    <s v="MITSUBA00"/>
    <n v="0"/>
    <m/>
    <n v="24"/>
    <m/>
    <x v="0"/>
    <x v="0"/>
    <x v="0"/>
    <x v="0"/>
    <m/>
    <x v="0"/>
    <m/>
    <m/>
    <m/>
    <m/>
    <x v="0"/>
    <m/>
    <m/>
    <m/>
    <m/>
    <m/>
    <x v="0"/>
    <x v="0"/>
    <x v="0"/>
    <x v="17"/>
    <x v="0"/>
    <n v="80"/>
    <n v="0"/>
  </r>
  <r>
    <e v="#N/A"/>
    <x v="3"/>
    <x v="0"/>
    <x v="0"/>
    <x v="15"/>
    <d v="2018-01-27T00:00:00"/>
    <s v="Dietrich"/>
    <n v="17639"/>
    <m/>
    <n v="165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5"/>
    <n v="9354.271784114746"/>
  </r>
  <r>
    <e v="#N/A"/>
    <x v="3"/>
    <x v="0"/>
    <x v="0"/>
    <x v="16"/>
    <d v="2018-01-27T00:00:00"/>
    <s v="博邦2"/>
    <n v="34512"/>
    <m/>
    <n v="163"/>
    <m/>
    <x v="0"/>
    <x v="0"/>
    <x v="0"/>
    <x v="0"/>
    <m/>
    <x v="0"/>
    <m/>
    <m/>
    <m/>
    <m/>
    <x v="0"/>
    <m/>
    <m/>
    <m/>
    <m/>
    <m/>
    <x v="0"/>
    <x v="0"/>
    <x v="0"/>
    <x v="0"/>
    <x v="0"/>
    <n v="163"/>
    <n v="4722.9949003245247"/>
  </r>
  <r>
    <e v="#N/A"/>
    <x v="3"/>
    <x v="0"/>
    <x v="0"/>
    <x v="24"/>
    <d v="2018-01-27T00:00:00"/>
    <s v="456Z   L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5"/>
    <d v="2018-01-27T00:00:00"/>
    <s v="456Z   R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6"/>
    <d v="2018-01-27T00:00:00"/>
    <s v="530C L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e v="#N/A"/>
    <x v="3"/>
    <x v="0"/>
    <x v="0"/>
    <x v="27"/>
    <d v="2018-01-27T00:00:00"/>
    <s v="530C R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20"/>
    <d v="2018-01-27T00:00:00"/>
    <s v="DUAL 383"/>
    <n v="5857"/>
    <m/>
    <n v="111"/>
    <m/>
    <x v="0"/>
    <x v="0"/>
    <x v="0"/>
    <x v="0"/>
    <m/>
    <x v="0"/>
    <m/>
    <m/>
    <m/>
    <m/>
    <x v="0"/>
    <m/>
    <m/>
    <m/>
    <m/>
    <m/>
    <x v="0"/>
    <x v="0"/>
    <x v="0"/>
    <x v="0"/>
    <x v="0"/>
    <n v="111"/>
    <n v="18951.681748335326"/>
  </r>
  <r>
    <e v="#N/A"/>
    <x v="3"/>
    <x v="0"/>
    <x v="0"/>
    <x v="21"/>
    <d v="2018-01-27T00:00:00"/>
    <n v="1138"/>
    <n v="19530"/>
    <m/>
    <n v="61"/>
    <m/>
    <x v="0"/>
    <x v="0"/>
    <x v="0"/>
    <x v="0"/>
    <m/>
    <x v="0"/>
    <m/>
    <m/>
    <m/>
    <m/>
    <x v="0"/>
    <m/>
    <m/>
    <m/>
    <m/>
    <m/>
    <x v="0"/>
    <x v="0"/>
    <x v="0"/>
    <x v="0"/>
    <x v="0"/>
    <n v="61"/>
    <n v="3123.399897593446"/>
  </r>
  <r>
    <n v="0"/>
    <x v="3"/>
    <x v="0"/>
    <x v="0"/>
    <x v="17"/>
    <d v="2018-01-27T00:00:00"/>
    <s v="FIRST"/>
    <n v="0"/>
    <m/>
    <n v="68"/>
    <m/>
    <x v="0"/>
    <x v="0"/>
    <x v="0"/>
    <x v="0"/>
    <m/>
    <x v="0"/>
    <m/>
    <m/>
    <m/>
    <m/>
    <x v="0"/>
    <m/>
    <m/>
    <m/>
    <m/>
    <m/>
    <x v="0"/>
    <x v="0"/>
    <x v="0"/>
    <x v="0"/>
    <x v="0"/>
    <n v="68"/>
    <n v="0"/>
  </r>
  <r>
    <e v="#N/A"/>
    <x v="3"/>
    <x v="0"/>
    <x v="0"/>
    <x v="22"/>
    <d v="2018-01-27T00:00:00"/>
    <s v="泰全65"/>
    <n v="0"/>
    <m/>
    <n v="0"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n v="0"/>
    <x v="3"/>
    <x v="0"/>
    <x v="0"/>
    <x v="18"/>
    <d v="2018-01-27T00:00:00"/>
    <s v="10T"/>
    <n v="20706"/>
    <m/>
    <n v="37"/>
    <m/>
    <x v="0"/>
    <x v="0"/>
    <x v="0"/>
    <x v="0"/>
    <m/>
    <x v="0"/>
    <m/>
    <m/>
    <m/>
    <m/>
    <x v="0"/>
    <m/>
    <m/>
    <m/>
    <m/>
    <m/>
    <x v="0"/>
    <x v="0"/>
    <x v="0"/>
    <x v="0"/>
    <x v="0"/>
    <n v="37"/>
    <n v="1786.9216652178113"/>
  </r>
  <r>
    <n v="0"/>
    <x v="3"/>
    <x v="0"/>
    <x v="0"/>
    <x v="19"/>
    <d v="2018-01-27T00:00:00"/>
    <s v="UP28"/>
    <n v="14286"/>
    <m/>
    <n v="132"/>
    <m/>
    <x v="0"/>
    <x v="0"/>
    <x v="0"/>
    <x v="0"/>
    <m/>
    <x v="0"/>
    <m/>
    <m/>
    <m/>
    <m/>
    <x v="0"/>
    <m/>
    <m/>
    <m/>
    <m/>
    <m/>
    <x v="0"/>
    <x v="0"/>
    <x v="0"/>
    <x v="0"/>
    <x v="0"/>
    <n v="132"/>
    <n v="9239.8152036959273"/>
  </r>
  <r>
    <n v="0"/>
    <x v="3"/>
    <x v="0"/>
    <x v="0"/>
    <x v="19"/>
    <d v="2018-01-27T00:00:00"/>
    <s v="FLEX"/>
    <n v="14857"/>
    <m/>
    <n v="198"/>
    <m/>
    <x v="0"/>
    <x v="0"/>
    <x v="0"/>
    <x v="0"/>
    <m/>
    <x v="0"/>
    <m/>
    <m/>
    <m/>
    <m/>
    <x v="0"/>
    <m/>
    <m/>
    <m/>
    <m/>
    <m/>
    <x v="0"/>
    <x v="0"/>
    <x v="0"/>
    <x v="0"/>
    <x v="0"/>
    <n v="198"/>
    <n v="13327.051221646363"/>
  </r>
  <r>
    <e v="#N/A"/>
    <x v="3"/>
    <x v="0"/>
    <x v="0"/>
    <x v="19"/>
    <d v="2018-01-27T00:00:00"/>
    <s v="11TA 1.7 6510A"/>
    <n v="16241"/>
    <m/>
    <n v="79"/>
    <m/>
    <x v="0"/>
    <x v="0"/>
    <x v="0"/>
    <x v="0"/>
    <m/>
    <x v="0"/>
    <m/>
    <m/>
    <m/>
    <m/>
    <x v="0"/>
    <m/>
    <m/>
    <m/>
    <m/>
    <m/>
    <x v="0"/>
    <x v="0"/>
    <x v="0"/>
    <x v="0"/>
    <x v="0"/>
    <n v="79"/>
    <n v="4864.2324979988916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  <r>
    <s v=""/>
    <x v="4"/>
    <x v="1"/>
    <x v="1"/>
    <x v="28"/>
    <m/>
    <m/>
    <m/>
    <m/>
    <m/>
    <m/>
    <x v="0"/>
    <x v="0"/>
    <x v="0"/>
    <x v="0"/>
    <m/>
    <x v="0"/>
    <m/>
    <m/>
    <m/>
    <m/>
    <x v="0"/>
    <m/>
    <m/>
    <m/>
    <m/>
    <m/>
    <x v="0"/>
    <x v="0"/>
    <x v="0"/>
    <x v="0"/>
    <x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">
  <r>
    <e v="#REF!"/>
    <x v="0"/>
    <x v="0"/>
    <x v="0"/>
    <s v="1607"/>
    <d v="2021-01-02T00:00:00"/>
    <x v="0"/>
    <n v="0"/>
    <m/>
    <n v="187"/>
    <m/>
    <m/>
    <n v="67"/>
    <m/>
    <m/>
    <m/>
    <m/>
    <m/>
    <m/>
    <m/>
    <m/>
    <m/>
    <m/>
    <m/>
    <m/>
    <m/>
    <m/>
    <n v="254"/>
    <n v="0"/>
    <m/>
    <m/>
  </r>
  <r>
    <e v="#REF!"/>
    <x v="0"/>
    <x v="0"/>
    <x v="0"/>
    <s v="1620"/>
    <d v="2021-01-02T00:00:00"/>
    <x v="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1"/>
    <d v="2021-01-02T00:00:00"/>
    <x v="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2"/>
    <d v="2021-01-02T00:00:00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3"/>
    <d v="2021-01-02T00:00:00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12"/>
    <d v="2021-01-02T00:00:00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04"/>
    <d v="2021-01-02T00:00:00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新机器"/>
    <d v="2021-01-02T00:00:0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7"/>
    <d v="2021-01-03T00:00:00"/>
    <x v="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0"/>
    <d v="2021-01-03T00:00:00"/>
    <x v="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1"/>
    <d v="2021-01-03T00:00:00"/>
    <x v="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2"/>
    <d v="2021-01-03T00:00:00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1-01-03T00:00:00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2"/>
    <d v="2021-01-03T00:00:00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4"/>
    <d v="2021-01-03T00:00:00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新机器"/>
    <d v="2021-01-03T00:00:00"/>
    <x v="7"/>
    <n v="16800"/>
    <m/>
    <n v="106"/>
    <n v="198"/>
    <m/>
    <m/>
    <m/>
    <m/>
    <m/>
    <m/>
    <m/>
    <m/>
    <m/>
    <m/>
    <m/>
    <m/>
    <m/>
    <m/>
    <m/>
    <m/>
    <n v="304"/>
    <n v="18095.238095238095"/>
    <m/>
    <m/>
  </r>
  <r>
    <e v="#REF!"/>
    <x v="1"/>
    <x v="0"/>
    <x v="0"/>
    <s v="1607"/>
    <d v="2021-01-04T00:00:00"/>
    <x v="0"/>
    <n v="24832"/>
    <m/>
    <n v="8"/>
    <m/>
    <m/>
    <m/>
    <m/>
    <m/>
    <m/>
    <m/>
    <m/>
    <m/>
    <m/>
    <m/>
    <m/>
    <m/>
    <m/>
    <m/>
    <m/>
    <m/>
    <n v="8"/>
    <n v="322.16494845360825"/>
    <m/>
    <m/>
  </r>
  <r>
    <e v="#REF!"/>
    <x v="1"/>
    <x v="0"/>
    <x v="0"/>
    <s v="1620"/>
    <d v="2021-01-04T00:00:00"/>
    <x v="1"/>
    <n v="1600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1"/>
    <d v="2021-01-04T00:00:00"/>
    <x v="2"/>
    <n v="15000"/>
    <m/>
    <n v="17"/>
    <m/>
    <m/>
    <m/>
    <m/>
    <m/>
    <m/>
    <m/>
    <m/>
    <m/>
    <m/>
    <m/>
    <m/>
    <m/>
    <m/>
    <m/>
    <m/>
    <m/>
    <n v="17"/>
    <n v="1133.3333333333335"/>
    <m/>
    <m/>
  </r>
  <r>
    <e v="#REF!"/>
    <x v="1"/>
    <x v="0"/>
    <x v="0"/>
    <s v="1622"/>
    <d v="2021-01-04T00:00:00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1-01-04T00:00:00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2"/>
    <d v="2021-01-04T00:00:00"/>
    <x v="5"/>
    <n v="17927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4"/>
    <d v="2021-01-04T00:00:00"/>
    <x v="6"/>
    <n v="18101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新机器"/>
    <d v="2021-01-04T00:00:00"/>
    <x v="7"/>
    <n v="0"/>
    <m/>
    <n v="70"/>
    <m/>
    <m/>
    <m/>
    <m/>
    <m/>
    <m/>
    <m/>
    <m/>
    <m/>
    <m/>
    <m/>
    <m/>
    <m/>
    <m/>
    <m/>
    <m/>
    <m/>
    <n v="70"/>
    <n v="0"/>
    <m/>
    <m/>
  </r>
  <r>
    <e v="#REF!"/>
    <x v="1"/>
    <x v="0"/>
    <x v="0"/>
    <s v="1607"/>
    <d v="2021-01-05T00:00:00"/>
    <x v="0"/>
    <n v="23045"/>
    <m/>
    <n v="13"/>
    <m/>
    <m/>
    <n v="17"/>
    <m/>
    <m/>
    <m/>
    <m/>
    <m/>
    <m/>
    <m/>
    <m/>
    <m/>
    <m/>
    <m/>
    <m/>
    <m/>
    <m/>
    <n v="30"/>
    <n v="1301.8008244738555"/>
    <m/>
    <m/>
  </r>
  <r>
    <e v="#REF!"/>
    <x v="1"/>
    <x v="0"/>
    <x v="0"/>
    <s v="1620"/>
    <d v="2021-01-05T00:00:00"/>
    <x v="1"/>
    <n v="19320"/>
    <m/>
    <n v="7"/>
    <m/>
    <m/>
    <m/>
    <m/>
    <m/>
    <m/>
    <m/>
    <m/>
    <m/>
    <m/>
    <m/>
    <m/>
    <m/>
    <m/>
    <m/>
    <m/>
    <m/>
    <n v="7"/>
    <n v="362.31884057971013"/>
    <m/>
    <m/>
  </r>
  <r>
    <e v="#REF!"/>
    <x v="1"/>
    <x v="0"/>
    <x v="0"/>
    <s v="1621"/>
    <d v="2021-01-05T00:00:00"/>
    <x v="8"/>
    <n v="18423"/>
    <m/>
    <m/>
    <m/>
    <m/>
    <n v="6"/>
    <m/>
    <m/>
    <m/>
    <m/>
    <m/>
    <m/>
    <m/>
    <m/>
    <m/>
    <m/>
    <m/>
    <m/>
    <m/>
    <m/>
    <n v="6"/>
    <n v="325.67985670086307"/>
    <m/>
    <m/>
  </r>
  <r>
    <e v="#REF!"/>
    <x v="1"/>
    <x v="0"/>
    <x v="0"/>
    <s v="1622"/>
    <d v="2021-01-05T00:00:00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1-01-05T00:00:00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2"/>
    <d v="2021-01-05T00:00:00"/>
    <x v="5"/>
    <n v="1812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4"/>
    <d v="2021-01-05T00:00:00"/>
    <x v="6"/>
    <n v="1794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新机器"/>
    <d v="2021-01-05T00:00:00"/>
    <x v="7"/>
    <n v="17940"/>
    <m/>
    <n v="247"/>
    <m/>
    <m/>
    <m/>
    <m/>
    <m/>
    <m/>
    <m/>
    <m/>
    <m/>
    <m/>
    <m/>
    <m/>
    <m/>
    <m/>
    <m/>
    <m/>
    <m/>
    <n v="247"/>
    <n v="13768.115942028986"/>
    <m/>
    <m/>
  </r>
  <r>
    <e v="#REF!"/>
    <x v="1"/>
    <x v="0"/>
    <x v="0"/>
    <s v="1607"/>
    <d v="2021-01-06T00:00:00"/>
    <x v="0"/>
    <n v="24004"/>
    <m/>
    <n v="177"/>
    <m/>
    <m/>
    <m/>
    <m/>
    <m/>
    <m/>
    <m/>
    <m/>
    <m/>
    <m/>
    <m/>
    <m/>
    <m/>
    <m/>
    <m/>
    <m/>
    <m/>
    <n v="177"/>
    <n v="7373.7710381603065"/>
    <m/>
    <m/>
  </r>
  <r>
    <e v="#REF!"/>
    <x v="1"/>
    <x v="0"/>
    <x v="0"/>
    <s v="1620"/>
    <d v="2021-01-06T00:00:00"/>
    <x v="1"/>
    <n v="18602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1"/>
    <d v="2021-01-06T00:00:00"/>
    <x v="8"/>
    <n v="18282"/>
    <m/>
    <n v="11"/>
    <m/>
    <m/>
    <n v="23"/>
    <m/>
    <m/>
    <m/>
    <m/>
    <m/>
    <m/>
    <m/>
    <m/>
    <m/>
    <m/>
    <m/>
    <m/>
    <m/>
    <m/>
    <n v="34"/>
    <n v="1859.7527622798382"/>
    <m/>
    <m/>
  </r>
  <r>
    <e v="#REF!"/>
    <x v="1"/>
    <x v="0"/>
    <x v="0"/>
    <s v="1622"/>
    <d v="2021-01-06T00:00:00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1-01-06T00:00:00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2"/>
    <d v="2021-01-06T00:00:00"/>
    <x v="5"/>
    <n v="18463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4"/>
    <d v="2021-01-06T00:00:00"/>
    <x v="6"/>
    <n v="18629"/>
    <m/>
    <n v="13"/>
    <m/>
    <m/>
    <m/>
    <m/>
    <m/>
    <m/>
    <m/>
    <m/>
    <m/>
    <m/>
    <m/>
    <m/>
    <m/>
    <m/>
    <m/>
    <m/>
    <m/>
    <n v="13"/>
    <n v="697.83670621074668"/>
    <m/>
    <m/>
  </r>
  <r>
    <e v="#REF!"/>
    <x v="1"/>
    <x v="0"/>
    <x v="0"/>
    <s v="新机器"/>
    <d v="2021-01-06T00:00:00"/>
    <x v="7"/>
    <n v="17916"/>
    <m/>
    <n v="217"/>
    <m/>
    <m/>
    <m/>
    <m/>
    <m/>
    <m/>
    <m/>
    <m/>
    <m/>
    <m/>
    <m/>
    <m/>
    <m/>
    <m/>
    <m/>
    <m/>
    <m/>
    <n v="217"/>
    <n v="12112.078588970753"/>
    <m/>
    <m/>
  </r>
  <r>
    <e v="#REF!"/>
    <x v="1"/>
    <x v="0"/>
    <x v="0"/>
    <s v="1607"/>
    <d v="2021-01-07T00:00:00"/>
    <x v="0"/>
    <n v="24261"/>
    <m/>
    <n v="605"/>
    <m/>
    <m/>
    <m/>
    <m/>
    <m/>
    <m/>
    <m/>
    <m/>
    <m/>
    <m/>
    <m/>
    <m/>
    <m/>
    <m/>
    <m/>
    <m/>
    <m/>
    <n v="605"/>
    <n v="24937.141915007625"/>
    <m/>
    <m/>
  </r>
  <r>
    <e v="#REF!"/>
    <x v="1"/>
    <x v="0"/>
    <x v="0"/>
    <s v="1620"/>
    <d v="2021-01-07T00:00:00"/>
    <x v="1"/>
    <n v="19781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1"/>
    <d v="2021-01-07T00:00:00"/>
    <x v="8"/>
    <n v="19513"/>
    <m/>
    <n v="17"/>
    <n v="7"/>
    <m/>
    <m/>
    <m/>
    <m/>
    <m/>
    <m/>
    <m/>
    <m/>
    <m/>
    <m/>
    <m/>
    <m/>
    <m/>
    <m/>
    <m/>
    <m/>
    <n v="24"/>
    <n v="1229.9492645928356"/>
    <m/>
    <m/>
  </r>
  <r>
    <e v="#REF!"/>
    <x v="1"/>
    <x v="0"/>
    <x v="0"/>
    <s v="1622"/>
    <d v="2021-01-07T00:00:00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1-01-07T00:00:00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2"/>
    <d v="2021-01-07T00:00:00"/>
    <x v="5"/>
    <n v="19342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4"/>
    <d v="2021-01-07T00:00:00"/>
    <x v="6"/>
    <n v="17875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新机器"/>
    <d v="2021-01-07T00:00:00"/>
    <x v="7"/>
    <n v="17365"/>
    <m/>
    <n v="98"/>
    <m/>
    <m/>
    <m/>
    <m/>
    <m/>
    <m/>
    <m/>
    <m/>
    <m/>
    <m/>
    <m/>
    <m/>
    <m/>
    <m/>
    <m/>
    <m/>
    <m/>
    <n v="98"/>
    <n v="5643.5358479700544"/>
    <m/>
    <m/>
  </r>
  <r>
    <e v="#REF!"/>
    <x v="1"/>
    <x v="0"/>
    <x v="0"/>
    <s v="1607"/>
    <d v="2021-01-08T00:00:00"/>
    <x v="0"/>
    <n v="23157"/>
    <m/>
    <n v="382"/>
    <n v="11"/>
    <m/>
    <m/>
    <m/>
    <m/>
    <m/>
    <m/>
    <m/>
    <m/>
    <m/>
    <m/>
    <m/>
    <m/>
    <m/>
    <m/>
    <m/>
    <m/>
    <n v="393"/>
    <n v="16971.110247441378"/>
    <m/>
    <m/>
  </r>
  <r>
    <e v="#REF!"/>
    <x v="1"/>
    <x v="0"/>
    <x v="0"/>
    <s v="1620"/>
    <d v="2021-01-08T00:00:00"/>
    <x v="1"/>
    <n v="16079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1"/>
    <d v="2021-01-08T00:00:00"/>
    <x v="8"/>
    <n v="18032"/>
    <m/>
    <n v="18"/>
    <m/>
    <m/>
    <m/>
    <m/>
    <m/>
    <m/>
    <m/>
    <m/>
    <m/>
    <m/>
    <m/>
    <m/>
    <m/>
    <m/>
    <m/>
    <m/>
    <m/>
    <n v="18"/>
    <n v="998.22537710736458"/>
    <m/>
    <m/>
  </r>
  <r>
    <e v="#REF!"/>
    <x v="1"/>
    <x v="0"/>
    <x v="0"/>
    <s v="1622"/>
    <d v="2021-01-08T00:00:00"/>
    <x v="9"/>
    <n v="84257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1-01-08T00:00:00"/>
    <x v="10"/>
    <n v="84265"/>
    <m/>
    <n v="81"/>
    <m/>
    <m/>
    <m/>
    <m/>
    <m/>
    <m/>
    <m/>
    <m/>
    <m/>
    <m/>
    <m/>
    <m/>
    <m/>
    <m/>
    <m/>
    <m/>
    <m/>
    <n v="81"/>
    <n v="961.25318934314362"/>
    <m/>
    <m/>
  </r>
  <r>
    <e v="#REF!"/>
    <x v="1"/>
    <x v="0"/>
    <x v="0"/>
    <s v="1612"/>
    <d v="2021-01-08T00:00:00"/>
    <x v="5"/>
    <n v="16681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4"/>
    <d v="2021-01-08T00:00:00"/>
    <x v="6"/>
    <n v="1847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新机器"/>
    <d v="2021-01-08T00:00:00"/>
    <x v="7"/>
    <n v="13953"/>
    <m/>
    <n v="131"/>
    <m/>
    <m/>
    <m/>
    <m/>
    <m/>
    <m/>
    <m/>
    <m/>
    <m/>
    <m/>
    <m/>
    <m/>
    <m/>
    <m/>
    <m/>
    <m/>
    <m/>
    <n v="131"/>
    <n v="9388.6619365011102"/>
    <m/>
    <m/>
  </r>
  <r>
    <e v="#REF!"/>
    <x v="2"/>
    <x v="0"/>
    <x v="0"/>
    <s v="1607"/>
    <d v="2021-01-10T00:00:00"/>
    <x v="0"/>
    <n v="10441"/>
    <m/>
    <n v="67"/>
    <m/>
    <m/>
    <m/>
    <m/>
    <m/>
    <m/>
    <m/>
    <m/>
    <m/>
    <m/>
    <m/>
    <m/>
    <m/>
    <m/>
    <m/>
    <m/>
    <m/>
    <n v="67"/>
    <n v="6417.0098649554648"/>
    <m/>
    <m/>
  </r>
  <r>
    <e v="#REF!"/>
    <x v="2"/>
    <x v="0"/>
    <x v="0"/>
    <s v="1620"/>
    <d v="2021-01-10T00:00:00"/>
    <x v="1"/>
    <n v="18080"/>
    <m/>
    <n v="13"/>
    <m/>
    <m/>
    <m/>
    <m/>
    <m/>
    <m/>
    <m/>
    <m/>
    <m/>
    <m/>
    <m/>
    <m/>
    <m/>
    <m/>
    <m/>
    <m/>
    <m/>
    <n v="13"/>
    <n v="719.02654867256638"/>
    <m/>
    <m/>
  </r>
  <r>
    <e v="#REF!"/>
    <x v="2"/>
    <x v="0"/>
    <x v="0"/>
    <s v="1621"/>
    <d v="2021-01-10T00:00:00"/>
    <x v="8"/>
    <n v="17346"/>
    <m/>
    <n v="37"/>
    <m/>
    <m/>
    <m/>
    <m/>
    <m/>
    <m/>
    <m/>
    <m/>
    <m/>
    <m/>
    <m/>
    <m/>
    <m/>
    <m/>
    <m/>
    <m/>
    <m/>
    <n v="37"/>
    <n v="2133.0566124754987"/>
    <m/>
    <m/>
  </r>
  <r>
    <e v="#REF!"/>
    <x v="2"/>
    <x v="0"/>
    <x v="0"/>
    <s v="1622"/>
    <d v="2021-01-10T00:00:00"/>
    <x v="9"/>
    <n v="17586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3"/>
    <d v="2021-01-10T00:00:00"/>
    <x v="10"/>
    <n v="15863"/>
    <m/>
    <n v="146"/>
    <n v="52"/>
    <m/>
    <m/>
    <m/>
    <m/>
    <m/>
    <m/>
    <m/>
    <m/>
    <m/>
    <m/>
    <m/>
    <m/>
    <m/>
    <m/>
    <m/>
    <m/>
    <n v="198"/>
    <n v="12481.876063796255"/>
    <m/>
    <m/>
  </r>
  <r>
    <e v="#REF!"/>
    <x v="2"/>
    <x v="0"/>
    <x v="0"/>
    <s v="1612"/>
    <d v="2021-01-10T00:00:00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4"/>
    <d v="2021-01-10T00:00:00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新机器"/>
    <d v="2021-01-10T00:00:00"/>
    <x v="7"/>
    <n v="0"/>
    <m/>
    <n v="101"/>
    <m/>
    <m/>
    <n v="96"/>
    <m/>
    <m/>
    <m/>
    <m/>
    <m/>
    <m/>
    <m/>
    <m/>
    <m/>
    <m/>
    <m/>
    <m/>
    <m/>
    <m/>
    <n v="197"/>
    <n v="0"/>
    <m/>
    <m/>
  </r>
  <r>
    <e v="#REF!"/>
    <x v="2"/>
    <x v="0"/>
    <x v="0"/>
    <s v="1607"/>
    <d v="2021-01-11T00:00:00"/>
    <x v="0"/>
    <n v="21340"/>
    <m/>
    <n v="27"/>
    <m/>
    <m/>
    <m/>
    <m/>
    <m/>
    <m/>
    <m/>
    <m/>
    <m/>
    <m/>
    <m/>
    <m/>
    <m/>
    <m/>
    <m/>
    <m/>
    <m/>
    <n v="27"/>
    <n v="1265.2296157450796"/>
    <m/>
    <m/>
  </r>
  <r>
    <e v="#REF!"/>
    <x v="2"/>
    <x v="0"/>
    <x v="0"/>
    <s v="1620"/>
    <d v="2021-01-11T00:00:00"/>
    <x v="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1-01-11T00:00:00"/>
    <x v="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1-01-11T00:00:00"/>
    <x v="9"/>
    <n v="18416"/>
    <m/>
    <n v="13"/>
    <m/>
    <m/>
    <m/>
    <m/>
    <m/>
    <m/>
    <m/>
    <m/>
    <m/>
    <m/>
    <m/>
    <m/>
    <m/>
    <m/>
    <m/>
    <m/>
    <m/>
    <n v="13"/>
    <n v="705.90790616854918"/>
    <m/>
    <m/>
  </r>
  <r>
    <e v="#REF!"/>
    <x v="2"/>
    <x v="0"/>
    <x v="0"/>
    <s v="1623"/>
    <d v="2021-01-11T00:00:00"/>
    <x v="10"/>
    <n v="17816"/>
    <m/>
    <n v="21"/>
    <m/>
    <m/>
    <m/>
    <m/>
    <m/>
    <m/>
    <n v="17"/>
    <m/>
    <m/>
    <m/>
    <m/>
    <m/>
    <m/>
    <m/>
    <m/>
    <m/>
    <m/>
    <n v="38"/>
    <n v="2132.9142343960489"/>
    <m/>
    <m/>
  </r>
  <r>
    <e v="#REF!"/>
    <x v="2"/>
    <x v="0"/>
    <x v="0"/>
    <s v="1612"/>
    <d v="2021-01-11T00:00:00"/>
    <x v="5"/>
    <n v="1290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4"/>
    <d v="2021-01-11T00:00:00"/>
    <x v="6"/>
    <n v="18624"/>
    <m/>
    <m/>
    <m/>
    <m/>
    <m/>
    <n v="149"/>
    <m/>
    <m/>
    <m/>
    <m/>
    <m/>
    <m/>
    <m/>
    <m/>
    <m/>
    <m/>
    <m/>
    <m/>
    <m/>
    <n v="149"/>
    <n v="8000.4295532646038"/>
    <m/>
    <m/>
  </r>
  <r>
    <e v="#REF!"/>
    <x v="2"/>
    <x v="0"/>
    <x v="0"/>
    <s v="新机器"/>
    <d v="2021-01-11T00:00:0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7"/>
    <d v="2021-01-12T00:00:00"/>
    <x v="0"/>
    <n v="22349"/>
    <m/>
    <n v="193"/>
    <m/>
    <m/>
    <m/>
    <m/>
    <m/>
    <m/>
    <m/>
    <m/>
    <m/>
    <m/>
    <m/>
    <m/>
    <m/>
    <m/>
    <m/>
    <m/>
    <m/>
    <n v="193"/>
    <n v="8635.7331424224794"/>
    <m/>
    <m/>
  </r>
  <r>
    <e v="#REF!"/>
    <x v="2"/>
    <x v="0"/>
    <x v="0"/>
    <s v="1620"/>
    <d v="2021-01-12T00:00:00"/>
    <x v="11"/>
    <n v="8356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1-01-12T00:00:00"/>
    <x v="12"/>
    <n v="8039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1-01-12T00:00:00"/>
    <x v="9"/>
    <n v="18037"/>
    <m/>
    <n v="36"/>
    <m/>
    <m/>
    <m/>
    <m/>
    <m/>
    <m/>
    <m/>
    <m/>
    <m/>
    <m/>
    <m/>
    <m/>
    <m/>
    <m/>
    <m/>
    <m/>
    <m/>
    <n v="36"/>
    <n v="1995.8973221710928"/>
    <m/>
    <m/>
  </r>
  <r>
    <e v="#REF!"/>
    <x v="2"/>
    <x v="0"/>
    <x v="0"/>
    <s v="1623"/>
    <d v="2021-01-12T00:00:00"/>
    <x v="10"/>
    <n v="18490"/>
    <m/>
    <n v="74"/>
    <m/>
    <m/>
    <m/>
    <m/>
    <m/>
    <m/>
    <m/>
    <m/>
    <m/>
    <m/>
    <m/>
    <m/>
    <m/>
    <m/>
    <m/>
    <m/>
    <m/>
    <n v="74"/>
    <n v="4002.1633315305571"/>
    <m/>
    <m/>
  </r>
  <r>
    <e v="#REF!"/>
    <x v="2"/>
    <x v="0"/>
    <x v="0"/>
    <s v="1612"/>
    <d v="2021-01-12T00:00:00"/>
    <x v="13"/>
    <n v="18201"/>
    <m/>
    <n v="8"/>
    <m/>
    <m/>
    <m/>
    <m/>
    <m/>
    <m/>
    <m/>
    <m/>
    <m/>
    <m/>
    <m/>
    <m/>
    <m/>
    <m/>
    <m/>
    <m/>
    <m/>
    <n v="8"/>
    <n v="439.53628921487831"/>
    <m/>
    <m/>
  </r>
  <r>
    <e v="#REF!"/>
    <x v="2"/>
    <x v="0"/>
    <x v="0"/>
    <s v="1604"/>
    <d v="2021-01-12T00:00:00"/>
    <x v="13"/>
    <n v="1930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新机器"/>
    <d v="2021-01-12T00:00:0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7"/>
    <d v="2021-01-13T00:00:00"/>
    <x v="0"/>
    <n v="20390"/>
    <m/>
    <n v="139"/>
    <m/>
    <m/>
    <m/>
    <m/>
    <m/>
    <m/>
    <m/>
    <m/>
    <m/>
    <m/>
    <m/>
    <m/>
    <m/>
    <m/>
    <m/>
    <m/>
    <m/>
    <n v="139"/>
    <n v="6817.0671897989214"/>
    <m/>
    <m/>
  </r>
  <r>
    <e v="#REF!"/>
    <x v="2"/>
    <x v="0"/>
    <x v="0"/>
    <s v="1620"/>
    <d v="2021-01-13T00:00:00"/>
    <x v="11"/>
    <n v="1800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1-01-13T00:00:00"/>
    <x v="12"/>
    <n v="18401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1-01-13T00:00:00"/>
    <x v="9"/>
    <n v="18059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3"/>
    <d v="2021-01-13T00:00:00"/>
    <x v="10"/>
    <n v="1833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2"/>
    <d v="2021-01-13T00:00:00"/>
    <x v="13"/>
    <n v="18607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4"/>
    <d v="2021-01-13T00:00:00"/>
    <x v="13"/>
    <n v="1529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新机器"/>
    <d v="2021-01-13T00:00:0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7"/>
    <d v="2021-01-13T00:00:00"/>
    <x v="0"/>
    <n v="22384"/>
    <m/>
    <n v="96"/>
    <m/>
    <m/>
    <m/>
    <m/>
    <m/>
    <m/>
    <m/>
    <m/>
    <m/>
    <m/>
    <m/>
    <m/>
    <m/>
    <m/>
    <m/>
    <m/>
    <m/>
    <n v="96"/>
    <n v="4288.7776983559679"/>
    <m/>
    <m/>
  </r>
  <r>
    <e v="#REF!"/>
    <x v="2"/>
    <x v="0"/>
    <x v="0"/>
    <s v="1620"/>
    <d v="2021-01-13T00:00:00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1-01-13T00:00:00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1-01-13T00:00:00"/>
    <x v="9"/>
    <n v="1869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3"/>
    <d v="2021-01-13T00:00:00"/>
    <x v="10"/>
    <n v="19173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2"/>
    <d v="2021-01-13T00:00:00"/>
    <x v="13"/>
    <n v="18445"/>
    <m/>
    <n v="13"/>
    <m/>
    <m/>
    <m/>
    <m/>
    <m/>
    <m/>
    <m/>
    <m/>
    <m/>
    <m/>
    <m/>
    <m/>
    <m/>
    <m/>
    <m/>
    <m/>
    <m/>
    <n v="13"/>
    <n v="704.79804825155861"/>
    <m/>
    <m/>
  </r>
  <r>
    <e v="#REF!"/>
    <x v="2"/>
    <x v="0"/>
    <x v="0"/>
    <s v="1604"/>
    <d v="2021-01-13T00:00:00"/>
    <x v="13"/>
    <n v="1902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新机器"/>
    <d v="2021-01-13T00:00:0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7"/>
    <d v="2021-01-15T00:00:00"/>
    <x v="0"/>
    <n v="22231"/>
    <m/>
    <n v="17"/>
    <m/>
    <m/>
    <m/>
    <m/>
    <m/>
    <m/>
    <m/>
    <m/>
    <m/>
    <m/>
    <m/>
    <m/>
    <m/>
    <m/>
    <m/>
    <m/>
    <m/>
    <n v="17"/>
    <n v="764.69794431199671"/>
    <m/>
    <m/>
  </r>
  <r>
    <e v="#REF!"/>
    <x v="2"/>
    <x v="0"/>
    <x v="0"/>
    <s v="1620"/>
    <d v="2021-01-15T00:00:00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1-01-15T00:00:00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1-01-15T00:00:00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3"/>
    <d v="2021-01-15T00:00:00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2"/>
    <d v="2021-01-15T00:00:00"/>
    <x v="13"/>
    <n v="18250"/>
    <m/>
    <m/>
    <m/>
    <m/>
    <m/>
    <n v="13"/>
    <m/>
    <m/>
    <m/>
    <m/>
    <m/>
    <m/>
    <m/>
    <m/>
    <m/>
    <m/>
    <m/>
    <m/>
    <m/>
    <n v="13"/>
    <n v="712.32876712328766"/>
    <m/>
    <m/>
  </r>
  <r>
    <e v="#REF!"/>
    <x v="2"/>
    <x v="0"/>
    <x v="0"/>
    <s v="1604"/>
    <d v="2021-01-15T00:00:00"/>
    <x v="13"/>
    <n v="1434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新机器"/>
    <d v="2021-01-15T00:00:00"/>
    <x v="14"/>
    <n v="8609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7"/>
    <d v="2021-01-17T00:00:00"/>
    <x v="0"/>
    <m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0"/>
    <d v="2021-01-17T00:00:00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1"/>
    <d v="2021-01-17T00:00:00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2"/>
    <d v="2021-01-17T00:00:00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3"/>
    <d v="2021-01-17T00:00:00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12"/>
    <d v="2021-01-17T00:00:00"/>
    <x v="13"/>
    <n v="930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4"/>
    <d v="2021-01-17T00:00:00"/>
    <x v="13"/>
    <n v="4081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新机器"/>
    <d v="2021-01-17T00:00:00"/>
    <x v="14"/>
    <n v="5129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7"/>
    <d v="2021-01-18T00:00:00"/>
    <x v="0"/>
    <n v="23144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0"/>
    <d v="2021-01-18T00:00:00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1"/>
    <d v="2021-01-18T00:00:00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2"/>
    <d v="2021-01-18T00:00:00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3"/>
    <d v="2021-01-18T00:00:00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12"/>
    <d v="2021-01-18T00:00:00"/>
    <x v="1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4"/>
    <d v="2021-01-18T00:00:00"/>
    <x v="1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新机器"/>
    <d v="2021-01-18T00:00:00"/>
    <x v="14"/>
    <n v="0"/>
    <m/>
    <n v="270"/>
    <m/>
    <m/>
    <m/>
    <m/>
    <m/>
    <m/>
    <m/>
    <m/>
    <m/>
    <m/>
    <m/>
    <m/>
    <m/>
    <m/>
    <m/>
    <m/>
    <m/>
    <n v="270"/>
    <n v="0"/>
    <m/>
    <m/>
  </r>
  <r>
    <e v="#REF!"/>
    <x v="3"/>
    <x v="0"/>
    <x v="0"/>
    <s v="1607"/>
    <d v="2021-01-19T00:00:00"/>
    <x v="0"/>
    <n v="23199"/>
    <m/>
    <n v="33"/>
    <m/>
    <m/>
    <m/>
    <m/>
    <m/>
    <m/>
    <m/>
    <m/>
    <m/>
    <m/>
    <m/>
    <m/>
    <m/>
    <m/>
    <m/>
    <m/>
    <m/>
    <n v="33"/>
    <n v="1422.4751066856331"/>
    <m/>
    <m/>
  </r>
  <r>
    <e v="#REF!"/>
    <x v="3"/>
    <x v="0"/>
    <x v="0"/>
    <s v="1620"/>
    <d v="2021-01-19T00:00:00"/>
    <x v="15"/>
    <n v="12654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1"/>
    <d v="2021-01-19T00:00:00"/>
    <x v="16"/>
    <n v="12982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2"/>
    <d v="2021-01-19T00:00:00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3"/>
    <d v="2021-01-19T00:00:00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12"/>
    <d v="2021-01-19T00:00:00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4"/>
    <d v="2021-01-19T00:00:00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新机器"/>
    <d v="2021-01-19T00:00:00"/>
    <x v="1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7"/>
    <d v="2021-01-20T00:00:00"/>
    <x v="0"/>
    <n v="23589"/>
    <m/>
    <n v="67"/>
    <m/>
    <m/>
    <m/>
    <m/>
    <m/>
    <m/>
    <m/>
    <m/>
    <m/>
    <m/>
    <m/>
    <m/>
    <m/>
    <m/>
    <m/>
    <m/>
    <m/>
    <n v="67"/>
    <n v="2840.3069227182159"/>
    <m/>
    <m/>
  </r>
  <r>
    <e v="#REF!"/>
    <x v="3"/>
    <x v="0"/>
    <x v="0"/>
    <s v="1620"/>
    <d v="2021-01-20T00:00:00"/>
    <x v="15"/>
    <n v="3103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1"/>
    <d v="2021-01-20T00:00:00"/>
    <x v="16"/>
    <n v="30189"/>
    <m/>
    <n v="12"/>
    <m/>
    <m/>
    <m/>
    <m/>
    <m/>
    <m/>
    <m/>
    <m/>
    <m/>
    <m/>
    <m/>
    <m/>
    <m/>
    <m/>
    <m/>
    <m/>
    <m/>
    <n v="12"/>
    <n v="397.49577660737356"/>
    <m/>
    <m/>
  </r>
  <r>
    <e v="#REF!"/>
    <x v="3"/>
    <x v="0"/>
    <x v="0"/>
    <s v="1622"/>
    <d v="2021-01-20T00:00:00"/>
    <x v="19"/>
    <n v="0"/>
    <m/>
    <m/>
    <m/>
    <m/>
    <m/>
    <m/>
    <m/>
    <m/>
    <m/>
    <m/>
    <m/>
    <m/>
    <m/>
    <m/>
    <m/>
    <m/>
    <m/>
    <m/>
    <m/>
    <n v="0"/>
    <n v="0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96">
  <r>
    <e v="#REF!"/>
    <x v="0"/>
    <x v="0"/>
    <x v="0"/>
    <x v="0"/>
    <x v="0"/>
    <x v="0"/>
    <n v="0"/>
    <m/>
    <n v="187"/>
    <m/>
    <m/>
    <n v="67"/>
    <m/>
    <m/>
    <m/>
    <m/>
    <m/>
    <m/>
    <m/>
    <m/>
    <m/>
    <m/>
    <m/>
    <m/>
    <m/>
    <m/>
    <n v="254"/>
    <n v="0"/>
    <m/>
    <m/>
  </r>
  <r>
    <e v="#REF!"/>
    <x v="0"/>
    <x v="0"/>
    <x v="0"/>
    <x v="1"/>
    <x v="0"/>
    <x v="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x v="2"/>
    <x v="0"/>
    <x v="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x v="3"/>
    <x v="0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x v="4"/>
    <x v="0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x v="5"/>
    <x v="0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x v="6"/>
    <x v="0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x v="7"/>
    <x v="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0"/>
    <x v="1"/>
    <x v="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1"/>
    <x v="1"/>
    <x v="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2"/>
    <x v="1"/>
    <x v="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3"/>
    <x v="1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4"/>
    <x v="1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5"/>
    <x v="1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6"/>
    <x v="1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7"/>
    <x v="1"/>
    <x v="7"/>
    <n v="16800"/>
    <m/>
    <n v="106"/>
    <n v="198"/>
    <m/>
    <m/>
    <m/>
    <m/>
    <m/>
    <m/>
    <m/>
    <m/>
    <m/>
    <m/>
    <m/>
    <m/>
    <m/>
    <m/>
    <m/>
    <m/>
    <n v="304"/>
    <n v="18095.238095238095"/>
    <m/>
    <m/>
  </r>
  <r>
    <e v="#REF!"/>
    <x v="1"/>
    <x v="0"/>
    <x v="0"/>
    <x v="0"/>
    <x v="2"/>
    <x v="0"/>
    <n v="24832"/>
    <m/>
    <n v="8"/>
    <m/>
    <m/>
    <m/>
    <m/>
    <m/>
    <m/>
    <m/>
    <m/>
    <m/>
    <m/>
    <m/>
    <m/>
    <m/>
    <m/>
    <m/>
    <m/>
    <m/>
    <n v="8"/>
    <n v="322.16494845360825"/>
    <m/>
    <m/>
  </r>
  <r>
    <e v="#REF!"/>
    <x v="1"/>
    <x v="0"/>
    <x v="0"/>
    <x v="1"/>
    <x v="2"/>
    <x v="1"/>
    <n v="1600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2"/>
    <x v="2"/>
    <x v="2"/>
    <n v="15000"/>
    <m/>
    <n v="17"/>
    <m/>
    <m/>
    <m/>
    <m/>
    <m/>
    <m/>
    <m/>
    <m/>
    <m/>
    <m/>
    <m/>
    <m/>
    <m/>
    <m/>
    <m/>
    <m/>
    <m/>
    <n v="17"/>
    <n v="1133.3333333333335"/>
    <m/>
    <m/>
  </r>
  <r>
    <e v="#REF!"/>
    <x v="1"/>
    <x v="0"/>
    <x v="0"/>
    <x v="3"/>
    <x v="2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4"/>
    <x v="2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5"/>
    <x v="2"/>
    <x v="5"/>
    <n v="17927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6"/>
    <x v="2"/>
    <x v="6"/>
    <n v="18101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7"/>
    <x v="2"/>
    <x v="7"/>
    <n v="0"/>
    <m/>
    <n v="70"/>
    <m/>
    <m/>
    <m/>
    <m/>
    <m/>
    <m/>
    <m/>
    <m/>
    <m/>
    <m/>
    <m/>
    <m/>
    <m/>
    <m/>
    <m/>
    <m/>
    <m/>
    <n v="70"/>
    <n v="0"/>
    <m/>
    <m/>
  </r>
  <r>
    <e v="#REF!"/>
    <x v="1"/>
    <x v="0"/>
    <x v="0"/>
    <x v="0"/>
    <x v="3"/>
    <x v="0"/>
    <n v="23045"/>
    <m/>
    <n v="13"/>
    <m/>
    <m/>
    <n v="17"/>
    <m/>
    <m/>
    <m/>
    <m/>
    <m/>
    <m/>
    <m/>
    <m/>
    <m/>
    <m/>
    <m/>
    <m/>
    <m/>
    <m/>
    <n v="30"/>
    <n v="1301.8008244738555"/>
    <m/>
    <m/>
  </r>
  <r>
    <e v="#REF!"/>
    <x v="1"/>
    <x v="0"/>
    <x v="0"/>
    <x v="1"/>
    <x v="3"/>
    <x v="1"/>
    <n v="19320"/>
    <m/>
    <n v="7"/>
    <m/>
    <m/>
    <m/>
    <m/>
    <m/>
    <m/>
    <m/>
    <m/>
    <m/>
    <m/>
    <m/>
    <m/>
    <m/>
    <m/>
    <m/>
    <m/>
    <m/>
    <n v="7"/>
    <n v="362.31884057971013"/>
    <m/>
    <m/>
  </r>
  <r>
    <e v="#REF!"/>
    <x v="1"/>
    <x v="0"/>
    <x v="0"/>
    <x v="2"/>
    <x v="3"/>
    <x v="8"/>
    <n v="18423"/>
    <m/>
    <m/>
    <m/>
    <m/>
    <n v="6"/>
    <m/>
    <m/>
    <m/>
    <m/>
    <m/>
    <m/>
    <m/>
    <m/>
    <m/>
    <m/>
    <m/>
    <m/>
    <m/>
    <m/>
    <n v="6"/>
    <n v="325.67985670086307"/>
    <m/>
    <m/>
  </r>
  <r>
    <e v="#REF!"/>
    <x v="1"/>
    <x v="0"/>
    <x v="0"/>
    <x v="3"/>
    <x v="3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4"/>
    <x v="3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5"/>
    <x v="3"/>
    <x v="5"/>
    <n v="1812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6"/>
    <x v="3"/>
    <x v="6"/>
    <n v="1794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7"/>
    <x v="3"/>
    <x v="7"/>
    <n v="17940"/>
    <m/>
    <n v="247"/>
    <m/>
    <m/>
    <m/>
    <m/>
    <m/>
    <m/>
    <m/>
    <m/>
    <m/>
    <m/>
    <m/>
    <m/>
    <m/>
    <m/>
    <m/>
    <m/>
    <m/>
    <n v="247"/>
    <n v="13768.115942028986"/>
    <m/>
    <m/>
  </r>
  <r>
    <e v="#REF!"/>
    <x v="1"/>
    <x v="0"/>
    <x v="0"/>
    <x v="0"/>
    <x v="4"/>
    <x v="0"/>
    <n v="24004"/>
    <m/>
    <n v="177"/>
    <m/>
    <m/>
    <m/>
    <m/>
    <m/>
    <m/>
    <m/>
    <m/>
    <m/>
    <m/>
    <m/>
    <m/>
    <m/>
    <m/>
    <m/>
    <m/>
    <m/>
    <n v="177"/>
    <n v="7373.7710381603065"/>
    <m/>
    <m/>
  </r>
  <r>
    <e v="#REF!"/>
    <x v="1"/>
    <x v="0"/>
    <x v="0"/>
    <x v="1"/>
    <x v="4"/>
    <x v="1"/>
    <n v="18602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2"/>
    <x v="4"/>
    <x v="8"/>
    <n v="18282"/>
    <m/>
    <n v="11"/>
    <m/>
    <m/>
    <n v="23"/>
    <m/>
    <m/>
    <m/>
    <m/>
    <m/>
    <m/>
    <m/>
    <m/>
    <m/>
    <m/>
    <m/>
    <m/>
    <m/>
    <m/>
    <n v="34"/>
    <n v="1859.7527622798382"/>
    <m/>
    <m/>
  </r>
  <r>
    <e v="#REF!"/>
    <x v="1"/>
    <x v="0"/>
    <x v="0"/>
    <x v="3"/>
    <x v="4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4"/>
    <x v="4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5"/>
    <x v="4"/>
    <x v="5"/>
    <n v="18463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6"/>
    <x v="4"/>
    <x v="6"/>
    <n v="18629"/>
    <m/>
    <n v="13"/>
    <m/>
    <m/>
    <m/>
    <m/>
    <m/>
    <m/>
    <m/>
    <m/>
    <m/>
    <m/>
    <m/>
    <m/>
    <m/>
    <m/>
    <m/>
    <m/>
    <m/>
    <n v="13"/>
    <n v="697.83670621074668"/>
    <m/>
    <m/>
  </r>
  <r>
    <e v="#REF!"/>
    <x v="1"/>
    <x v="0"/>
    <x v="0"/>
    <x v="7"/>
    <x v="4"/>
    <x v="7"/>
    <n v="17916"/>
    <m/>
    <n v="217"/>
    <m/>
    <m/>
    <m/>
    <m/>
    <m/>
    <m/>
    <m/>
    <m/>
    <m/>
    <m/>
    <m/>
    <m/>
    <m/>
    <m/>
    <m/>
    <m/>
    <m/>
    <n v="217"/>
    <n v="12112.078588970753"/>
    <m/>
    <m/>
  </r>
  <r>
    <e v="#REF!"/>
    <x v="1"/>
    <x v="0"/>
    <x v="0"/>
    <x v="0"/>
    <x v="5"/>
    <x v="0"/>
    <n v="24261"/>
    <m/>
    <n v="605"/>
    <m/>
    <m/>
    <m/>
    <m/>
    <m/>
    <m/>
    <m/>
    <m/>
    <m/>
    <m/>
    <m/>
    <m/>
    <m/>
    <m/>
    <m/>
    <m/>
    <m/>
    <n v="605"/>
    <n v="24937.141915007625"/>
    <m/>
    <m/>
  </r>
  <r>
    <e v="#REF!"/>
    <x v="1"/>
    <x v="0"/>
    <x v="0"/>
    <x v="1"/>
    <x v="5"/>
    <x v="1"/>
    <n v="19781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2"/>
    <x v="5"/>
    <x v="8"/>
    <n v="19513"/>
    <m/>
    <n v="17"/>
    <n v="7"/>
    <m/>
    <m/>
    <m/>
    <m/>
    <m/>
    <m/>
    <m/>
    <m/>
    <m/>
    <m/>
    <m/>
    <m/>
    <m/>
    <m/>
    <m/>
    <m/>
    <n v="24"/>
    <n v="1229.9492645928356"/>
    <m/>
    <m/>
  </r>
  <r>
    <e v="#REF!"/>
    <x v="1"/>
    <x v="0"/>
    <x v="0"/>
    <x v="3"/>
    <x v="5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4"/>
    <x v="5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5"/>
    <x v="5"/>
    <x v="5"/>
    <n v="19342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6"/>
    <x v="5"/>
    <x v="6"/>
    <n v="17875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7"/>
    <x v="5"/>
    <x v="7"/>
    <n v="17365"/>
    <m/>
    <n v="98"/>
    <m/>
    <m/>
    <m/>
    <m/>
    <m/>
    <m/>
    <m/>
    <m/>
    <m/>
    <m/>
    <m/>
    <m/>
    <m/>
    <m/>
    <m/>
    <m/>
    <m/>
    <n v="98"/>
    <n v="5643.5358479700544"/>
    <m/>
    <m/>
  </r>
  <r>
    <e v="#REF!"/>
    <x v="1"/>
    <x v="0"/>
    <x v="0"/>
    <x v="0"/>
    <x v="6"/>
    <x v="0"/>
    <n v="23157"/>
    <m/>
    <n v="382"/>
    <n v="11"/>
    <m/>
    <m/>
    <m/>
    <m/>
    <m/>
    <m/>
    <m/>
    <m/>
    <m/>
    <m/>
    <m/>
    <m/>
    <m/>
    <m/>
    <m/>
    <m/>
    <n v="393"/>
    <n v="16971.110247441378"/>
    <m/>
    <m/>
  </r>
  <r>
    <e v="#REF!"/>
    <x v="1"/>
    <x v="0"/>
    <x v="0"/>
    <x v="1"/>
    <x v="6"/>
    <x v="1"/>
    <n v="16079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2"/>
    <x v="6"/>
    <x v="8"/>
    <n v="18032"/>
    <m/>
    <n v="18"/>
    <m/>
    <m/>
    <m/>
    <m/>
    <m/>
    <m/>
    <m/>
    <m/>
    <m/>
    <m/>
    <m/>
    <m/>
    <m/>
    <m/>
    <m/>
    <m/>
    <m/>
    <n v="18"/>
    <n v="998.22537710736458"/>
    <m/>
    <m/>
  </r>
  <r>
    <e v="#REF!"/>
    <x v="1"/>
    <x v="0"/>
    <x v="0"/>
    <x v="3"/>
    <x v="6"/>
    <x v="9"/>
    <n v="84257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4"/>
    <x v="6"/>
    <x v="10"/>
    <n v="84265"/>
    <m/>
    <n v="81"/>
    <m/>
    <m/>
    <m/>
    <m/>
    <m/>
    <m/>
    <m/>
    <m/>
    <m/>
    <m/>
    <m/>
    <m/>
    <m/>
    <m/>
    <m/>
    <m/>
    <m/>
    <n v="81"/>
    <n v="961.25318934314362"/>
    <m/>
    <m/>
  </r>
  <r>
    <e v="#REF!"/>
    <x v="1"/>
    <x v="0"/>
    <x v="0"/>
    <x v="5"/>
    <x v="6"/>
    <x v="5"/>
    <n v="16681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6"/>
    <x v="6"/>
    <x v="6"/>
    <n v="1847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x v="7"/>
    <x v="6"/>
    <x v="7"/>
    <n v="13953"/>
    <m/>
    <n v="131"/>
    <m/>
    <m/>
    <m/>
    <m/>
    <m/>
    <m/>
    <m/>
    <m/>
    <m/>
    <m/>
    <m/>
    <m/>
    <m/>
    <m/>
    <m/>
    <m/>
    <m/>
    <n v="131"/>
    <n v="9388.6619365011102"/>
    <m/>
    <m/>
  </r>
  <r>
    <e v="#REF!"/>
    <x v="2"/>
    <x v="0"/>
    <x v="0"/>
    <x v="0"/>
    <x v="7"/>
    <x v="0"/>
    <n v="10441"/>
    <m/>
    <n v="67"/>
    <m/>
    <m/>
    <m/>
    <m/>
    <m/>
    <m/>
    <m/>
    <m/>
    <m/>
    <m/>
    <m/>
    <m/>
    <m/>
    <m/>
    <m/>
    <m/>
    <m/>
    <n v="67"/>
    <n v="6417.0098649554648"/>
    <m/>
    <m/>
  </r>
  <r>
    <e v="#REF!"/>
    <x v="2"/>
    <x v="0"/>
    <x v="0"/>
    <x v="1"/>
    <x v="7"/>
    <x v="1"/>
    <n v="18080"/>
    <m/>
    <n v="13"/>
    <m/>
    <m/>
    <m/>
    <m/>
    <m/>
    <m/>
    <m/>
    <m/>
    <m/>
    <m/>
    <m/>
    <m/>
    <m/>
    <m/>
    <m/>
    <m/>
    <m/>
    <n v="13"/>
    <n v="719.02654867256638"/>
    <m/>
    <m/>
  </r>
  <r>
    <e v="#REF!"/>
    <x v="2"/>
    <x v="0"/>
    <x v="0"/>
    <x v="2"/>
    <x v="7"/>
    <x v="8"/>
    <n v="17346"/>
    <m/>
    <n v="37"/>
    <m/>
    <m/>
    <m/>
    <m/>
    <m/>
    <m/>
    <m/>
    <m/>
    <m/>
    <m/>
    <m/>
    <m/>
    <m/>
    <m/>
    <m/>
    <m/>
    <m/>
    <n v="37"/>
    <n v="2133.0566124754987"/>
    <m/>
    <m/>
  </r>
  <r>
    <e v="#REF!"/>
    <x v="2"/>
    <x v="0"/>
    <x v="0"/>
    <x v="3"/>
    <x v="7"/>
    <x v="9"/>
    <n v="17586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4"/>
    <x v="7"/>
    <x v="10"/>
    <n v="15863"/>
    <m/>
    <n v="146"/>
    <n v="52"/>
    <m/>
    <m/>
    <m/>
    <m/>
    <m/>
    <m/>
    <m/>
    <m/>
    <m/>
    <m/>
    <m/>
    <m/>
    <m/>
    <m/>
    <m/>
    <m/>
    <n v="198"/>
    <n v="12481.876063796255"/>
    <m/>
    <m/>
  </r>
  <r>
    <e v="#REF!"/>
    <x v="2"/>
    <x v="0"/>
    <x v="0"/>
    <x v="5"/>
    <x v="7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6"/>
    <x v="7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7"/>
    <x v="7"/>
    <x v="7"/>
    <n v="0"/>
    <m/>
    <n v="101"/>
    <m/>
    <m/>
    <n v="96"/>
    <m/>
    <m/>
    <m/>
    <m/>
    <m/>
    <m/>
    <m/>
    <m/>
    <m/>
    <m/>
    <m/>
    <m/>
    <m/>
    <m/>
    <n v="197"/>
    <n v="0"/>
    <m/>
    <m/>
  </r>
  <r>
    <e v="#REF!"/>
    <x v="2"/>
    <x v="0"/>
    <x v="0"/>
    <x v="0"/>
    <x v="8"/>
    <x v="0"/>
    <n v="21340"/>
    <m/>
    <n v="27"/>
    <m/>
    <m/>
    <m/>
    <m/>
    <m/>
    <m/>
    <m/>
    <m/>
    <m/>
    <m/>
    <m/>
    <m/>
    <m/>
    <m/>
    <m/>
    <m/>
    <m/>
    <n v="27"/>
    <n v="1265.2296157450796"/>
    <m/>
    <m/>
  </r>
  <r>
    <e v="#REF!"/>
    <x v="2"/>
    <x v="0"/>
    <x v="0"/>
    <x v="1"/>
    <x v="8"/>
    <x v="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2"/>
    <x v="8"/>
    <x v="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3"/>
    <x v="8"/>
    <x v="9"/>
    <n v="18416"/>
    <m/>
    <n v="13"/>
    <m/>
    <m/>
    <m/>
    <m/>
    <m/>
    <m/>
    <m/>
    <m/>
    <m/>
    <m/>
    <m/>
    <m/>
    <m/>
    <m/>
    <m/>
    <m/>
    <m/>
    <n v="13"/>
    <n v="705.90790616854918"/>
    <m/>
    <m/>
  </r>
  <r>
    <e v="#REF!"/>
    <x v="2"/>
    <x v="0"/>
    <x v="0"/>
    <x v="4"/>
    <x v="8"/>
    <x v="10"/>
    <n v="17816"/>
    <m/>
    <n v="21"/>
    <m/>
    <m/>
    <m/>
    <m/>
    <m/>
    <m/>
    <n v="17"/>
    <m/>
    <m/>
    <m/>
    <m/>
    <m/>
    <m/>
    <m/>
    <m/>
    <m/>
    <m/>
    <n v="38"/>
    <n v="2132.9142343960489"/>
    <m/>
    <m/>
  </r>
  <r>
    <e v="#REF!"/>
    <x v="2"/>
    <x v="0"/>
    <x v="0"/>
    <x v="5"/>
    <x v="8"/>
    <x v="5"/>
    <n v="1290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6"/>
    <x v="8"/>
    <x v="6"/>
    <n v="18624"/>
    <m/>
    <m/>
    <m/>
    <m/>
    <m/>
    <n v="149"/>
    <m/>
    <m/>
    <m/>
    <m/>
    <m/>
    <m/>
    <m/>
    <m/>
    <m/>
    <m/>
    <m/>
    <m/>
    <m/>
    <n v="149"/>
    <n v="8000.4295532646038"/>
    <m/>
    <m/>
  </r>
  <r>
    <e v="#REF!"/>
    <x v="2"/>
    <x v="0"/>
    <x v="0"/>
    <x v="7"/>
    <x v="8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0"/>
    <x v="9"/>
    <x v="0"/>
    <n v="22349"/>
    <m/>
    <n v="193"/>
    <m/>
    <m/>
    <m/>
    <m/>
    <m/>
    <m/>
    <m/>
    <m/>
    <m/>
    <m/>
    <m/>
    <m/>
    <m/>
    <m/>
    <m/>
    <m/>
    <m/>
    <n v="193"/>
    <n v="8635.7331424224794"/>
    <m/>
    <m/>
  </r>
  <r>
    <e v="#REF!"/>
    <x v="2"/>
    <x v="0"/>
    <x v="0"/>
    <x v="1"/>
    <x v="9"/>
    <x v="11"/>
    <n v="8356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2"/>
    <x v="9"/>
    <x v="12"/>
    <n v="8039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3"/>
    <x v="9"/>
    <x v="9"/>
    <n v="18037"/>
    <m/>
    <n v="36"/>
    <m/>
    <m/>
    <m/>
    <m/>
    <m/>
    <m/>
    <m/>
    <m/>
    <m/>
    <m/>
    <m/>
    <m/>
    <m/>
    <m/>
    <m/>
    <m/>
    <m/>
    <n v="36"/>
    <n v="1995.8973221710928"/>
    <m/>
    <m/>
  </r>
  <r>
    <e v="#REF!"/>
    <x v="2"/>
    <x v="0"/>
    <x v="0"/>
    <x v="4"/>
    <x v="9"/>
    <x v="10"/>
    <n v="18490"/>
    <m/>
    <n v="74"/>
    <m/>
    <m/>
    <m/>
    <m/>
    <m/>
    <m/>
    <m/>
    <m/>
    <m/>
    <m/>
    <m/>
    <m/>
    <m/>
    <m/>
    <m/>
    <m/>
    <m/>
    <n v="74"/>
    <n v="4002.1633315305571"/>
    <m/>
    <m/>
  </r>
  <r>
    <e v="#REF!"/>
    <x v="2"/>
    <x v="0"/>
    <x v="0"/>
    <x v="5"/>
    <x v="9"/>
    <x v="13"/>
    <n v="18201"/>
    <m/>
    <n v="8"/>
    <m/>
    <m/>
    <m/>
    <m/>
    <m/>
    <m/>
    <m/>
    <m/>
    <m/>
    <m/>
    <m/>
    <m/>
    <m/>
    <m/>
    <m/>
    <m/>
    <m/>
    <n v="8"/>
    <n v="439.53628921487831"/>
    <m/>
    <m/>
  </r>
  <r>
    <e v="#REF!"/>
    <x v="2"/>
    <x v="0"/>
    <x v="0"/>
    <x v="6"/>
    <x v="9"/>
    <x v="13"/>
    <n v="1930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7"/>
    <x v="9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0"/>
    <x v="10"/>
    <x v="0"/>
    <n v="20390"/>
    <m/>
    <n v="139"/>
    <m/>
    <m/>
    <m/>
    <m/>
    <m/>
    <m/>
    <m/>
    <m/>
    <m/>
    <m/>
    <m/>
    <m/>
    <m/>
    <m/>
    <m/>
    <m/>
    <m/>
    <n v="139"/>
    <n v="6817.0671897989214"/>
    <m/>
    <m/>
  </r>
  <r>
    <e v="#REF!"/>
    <x v="2"/>
    <x v="0"/>
    <x v="0"/>
    <x v="1"/>
    <x v="10"/>
    <x v="11"/>
    <n v="1800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2"/>
    <x v="10"/>
    <x v="12"/>
    <n v="18401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3"/>
    <x v="10"/>
    <x v="9"/>
    <n v="18059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4"/>
    <x v="10"/>
    <x v="10"/>
    <n v="1833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5"/>
    <x v="10"/>
    <x v="13"/>
    <n v="18607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6"/>
    <x v="10"/>
    <x v="13"/>
    <n v="1529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7"/>
    <x v="1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0"/>
    <x v="10"/>
    <x v="0"/>
    <n v="22384"/>
    <m/>
    <n v="96"/>
    <m/>
    <m/>
    <m/>
    <m/>
    <m/>
    <m/>
    <m/>
    <m/>
    <m/>
    <m/>
    <m/>
    <m/>
    <m/>
    <m/>
    <m/>
    <m/>
    <m/>
    <n v="96"/>
    <n v="4288.7776983559679"/>
    <m/>
    <m/>
  </r>
  <r>
    <e v="#REF!"/>
    <x v="2"/>
    <x v="0"/>
    <x v="0"/>
    <x v="1"/>
    <x v="10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2"/>
    <x v="10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3"/>
    <x v="10"/>
    <x v="9"/>
    <n v="1869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4"/>
    <x v="10"/>
    <x v="10"/>
    <n v="19173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5"/>
    <x v="10"/>
    <x v="13"/>
    <n v="18445"/>
    <m/>
    <n v="13"/>
    <m/>
    <m/>
    <m/>
    <m/>
    <m/>
    <m/>
    <m/>
    <m/>
    <m/>
    <m/>
    <m/>
    <m/>
    <m/>
    <m/>
    <m/>
    <m/>
    <m/>
    <n v="13"/>
    <n v="704.79804825155861"/>
    <m/>
    <m/>
  </r>
  <r>
    <e v="#REF!"/>
    <x v="2"/>
    <x v="0"/>
    <x v="0"/>
    <x v="6"/>
    <x v="10"/>
    <x v="13"/>
    <n v="1902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7"/>
    <x v="10"/>
    <x v="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0"/>
    <x v="11"/>
    <x v="0"/>
    <n v="22231"/>
    <m/>
    <n v="17"/>
    <m/>
    <m/>
    <m/>
    <m/>
    <m/>
    <m/>
    <m/>
    <m/>
    <m/>
    <m/>
    <m/>
    <m/>
    <m/>
    <m/>
    <m/>
    <m/>
    <m/>
    <n v="17"/>
    <n v="764.69794431199671"/>
    <m/>
    <m/>
  </r>
  <r>
    <e v="#REF!"/>
    <x v="2"/>
    <x v="0"/>
    <x v="0"/>
    <x v="1"/>
    <x v="11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2"/>
    <x v="11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3"/>
    <x v="11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4"/>
    <x v="11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5"/>
    <x v="11"/>
    <x v="13"/>
    <n v="18250"/>
    <m/>
    <m/>
    <m/>
    <m/>
    <m/>
    <n v="13"/>
    <m/>
    <m/>
    <m/>
    <m/>
    <m/>
    <m/>
    <m/>
    <m/>
    <m/>
    <m/>
    <m/>
    <m/>
    <m/>
    <n v="13"/>
    <n v="712.32876712328766"/>
    <m/>
    <m/>
  </r>
  <r>
    <e v="#REF!"/>
    <x v="2"/>
    <x v="0"/>
    <x v="0"/>
    <x v="6"/>
    <x v="11"/>
    <x v="13"/>
    <n v="1434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x v="7"/>
    <x v="11"/>
    <x v="14"/>
    <n v="8609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0"/>
    <x v="12"/>
    <x v="0"/>
    <m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1"/>
    <x v="12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2"/>
    <x v="12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3"/>
    <x v="12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4"/>
    <x v="12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5"/>
    <x v="12"/>
    <x v="13"/>
    <n v="930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6"/>
    <x v="12"/>
    <x v="13"/>
    <n v="4081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7"/>
    <x v="12"/>
    <x v="14"/>
    <n v="5129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0"/>
    <x v="13"/>
    <x v="0"/>
    <n v="23144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1"/>
    <x v="13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2"/>
    <x v="13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3"/>
    <x v="13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4"/>
    <x v="13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5"/>
    <x v="13"/>
    <x v="1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6"/>
    <x v="13"/>
    <x v="1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7"/>
    <x v="13"/>
    <x v="14"/>
    <n v="0"/>
    <m/>
    <n v="270"/>
    <m/>
    <m/>
    <m/>
    <m/>
    <m/>
    <m/>
    <m/>
    <m/>
    <m/>
    <m/>
    <m/>
    <m/>
    <m/>
    <m/>
    <m/>
    <m/>
    <m/>
    <n v="270"/>
    <n v="0"/>
    <m/>
    <m/>
  </r>
  <r>
    <e v="#REF!"/>
    <x v="3"/>
    <x v="0"/>
    <x v="0"/>
    <x v="0"/>
    <x v="14"/>
    <x v="0"/>
    <n v="23199"/>
    <m/>
    <n v="33"/>
    <m/>
    <m/>
    <m/>
    <m/>
    <m/>
    <m/>
    <m/>
    <m/>
    <m/>
    <m/>
    <m/>
    <m/>
    <m/>
    <m/>
    <m/>
    <m/>
    <m/>
    <n v="33"/>
    <n v="1422.4751066856331"/>
    <m/>
    <m/>
  </r>
  <r>
    <e v="#REF!"/>
    <x v="3"/>
    <x v="0"/>
    <x v="0"/>
    <x v="1"/>
    <x v="14"/>
    <x v="15"/>
    <n v="12654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2"/>
    <x v="14"/>
    <x v="16"/>
    <n v="12982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3"/>
    <x v="14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4"/>
    <x v="14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5"/>
    <x v="14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6"/>
    <x v="14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7"/>
    <x v="14"/>
    <x v="1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0"/>
    <x v="15"/>
    <x v="0"/>
    <n v="23589"/>
    <m/>
    <n v="67"/>
    <m/>
    <m/>
    <m/>
    <m/>
    <m/>
    <m/>
    <m/>
    <m/>
    <m/>
    <m/>
    <m/>
    <m/>
    <m/>
    <m/>
    <m/>
    <m/>
    <m/>
    <n v="67"/>
    <n v="2840.3069227182159"/>
    <m/>
    <m/>
  </r>
  <r>
    <e v="#REF!"/>
    <x v="3"/>
    <x v="0"/>
    <x v="0"/>
    <x v="1"/>
    <x v="15"/>
    <x v="15"/>
    <n v="3103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2"/>
    <x v="15"/>
    <x v="16"/>
    <n v="30189"/>
    <m/>
    <n v="12"/>
    <m/>
    <m/>
    <m/>
    <m/>
    <m/>
    <m/>
    <m/>
    <m/>
    <m/>
    <m/>
    <m/>
    <m/>
    <m/>
    <m/>
    <m/>
    <m/>
    <m/>
    <n v="12"/>
    <n v="397.49577660737356"/>
    <m/>
    <m/>
  </r>
  <r>
    <e v="#REF!"/>
    <x v="3"/>
    <x v="0"/>
    <x v="0"/>
    <x v="3"/>
    <x v="15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4"/>
    <x v="15"/>
    <x v="2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5"/>
    <x v="15"/>
    <x v="18"/>
    <n v="47715"/>
    <m/>
    <n v="31"/>
    <m/>
    <m/>
    <m/>
    <m/>
    <m/>
    <m/>
    <m/>
    <m/>
    <m/>
    <m/>
    <m/>
    <m/>
    <m/>
    <m/>
    <m/>
    <m/>
    <m/>
    <n v="31"/>
    <n v="649.6908728911244"/>
    <m/>
    <m/>
  </r>
  <r>
    <e v="#REF!"/>
    <x v="3"/>
    <x v="0"/>
    <x v="0"/>
    <x v="6"/>
    <x v="15"/>
    <x v="17"/>
    <n v="44691"/>
    <m/>
    <n v="18"/>
    <m/>
    <m/>
    <m/>
    <n v="6"/>
    <m/>
    <m/>
    <m/>
    <m/>
    <m/>
    <m/>
    <m/>
    <m/>
    <m/>
    <m/>
    <m/>
    <m/>
    <m/>
    <n v="24"/>
    <n v="537.02087668658123"/>
    <m/>
    <m/>
  </r>
  <r>
    <e v="#REF!"/>
    <x v="3"/>
    <x v="0"/>
    <x v="0"/>
    <x v="7"/>
    <x v="15"/>
    <x v="1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0"/>
    <x v="16"/>
    <x v="0"/>
    <n v="23353"/>
    <m/>
    <n v="63"/>
    <m/>
    <m/>
    <m/>
    <m/>
    <m/>
    <m/>
    <m/>
    <m/>
    <m/>
    <m/>
    <m/>
    <m/>
    <m/>
    <m/>
    <m/>
    <m/>
    <m/>
    <n v="63"/>
    <n v="2697.7262022010023"/>
    <m/>
    <m/>
  </r>
  <r>
    <e v="#REF!"/>
    <x v="3"/>
    <x v="0"/>
    <x v="0"/>
    <x v="1"/>
    <x v="16"/>
    <x v="1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2"/>
    <x v="16"/>
    <x v="16"/>
    <n v="47312"/>
    <m/>
    <n v="67"/>
    <m/>
    <m/>
    <m/>
    <m/>
    <m/>
    <m/>
    <m/>
    <m/>
    <m/>
    <m/>
    <m/>
    <m/>
    <m/>
    <m/>
    <m/>
    <m/>
    <m/>
    <n v="67"/>
    <n v="1416.1312140683126"/>
    <m/>
    <m/>
  </r>
  <r>
    <e v="#REF!"/>
    <x v="3"/>
    <x v="0"/>
    <x v="0"/>
    <x v="3"/>
    <x v="16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4"/>
    <x v="16"/>
    <x v="20"/>
    <n v="0"/>
    <m/>
    <n v="17"/>
    <m/>
    <m/>
    <m/>
    <m/>
    <m/>
    <m/>
    <m/>
    <m/>
    <m/>
    <m/>
    <m/>
    <m/>
    <m/>
    <m/>
    <m/>
    <m/>
    <m/>
    <n v="17"/>
    <n v="0"/>
    <m/>
    <m/>
  </r>
  <r>
    <e v="#REF!"/>
    <x v="3"/>
    <x v="0"/>
    <x v="0"/>
    <x v="5"/>
    <x v="16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6"/>
    <x v="16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7"/>
    <x v="16"/>
    <x v="1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0"/>
    <x v="17"/>
    <x v="0"/>
    <n v="24923"/>
    <m/>
    <n v="21"/>
    <n v="121"/>
    <m/>
    <m/>
    <m/>
    <m/>
    <m/>
    <m/>
    <m/>
    <m/>
    <m/>
    <m/>
    <m/>
    <m/>
    <m/>
    <m/>
    <m/>
    <m/>
    <n v="142"/>
    <n v="5697.5484492236092"/>
    <m/>
    <m/>
  </r>
  <r>
    <e v="#REF!"/>
    <x v="3"/>
    <x v="0"/>
    <x v="0"/>
    <x v="1"/>
    <x v="17"/>
    <x v="15"/>
    <n v="4647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2"/>
    <x v="17"/>
    <x v="16"/>
    <n v="0"/>
    <m/>
    <n v="19"/>
    <m/>
    <m/>
    <m/>
    <m/>
    <m/>
    <m/>
    <m/>
    <m/>
    <m/>
    <m/>
    <m/>
    <m/>
    <m/>
    <m/>
    <m/>
    <m/>
    <m/>
    <n v="19"/>
    <n v="0"/>
    <m/>
    <m/>
  </r>
  <r>
    <e v="#REF!"/>
    <x v="3"/>
    <x v="0"/>
    <x v="0"/>
    <x v="3"/>
    <x v="17"/>
    <x v="19"/>
    <n v="86839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4"/>
    <x v="17"/>
    <x v="20"/>
    <n v="86849"/>
    <m/>
    <n v="17"/>
    <n v="11"/>
    <m/>
    <n v="6"/>
    <m/>
    <m/>
    <m/>
    <m/>
    <m/>
    <m/>
    <m/>
    <m/>
    <m/>
    <m/>
    <m/>
    <m/>
    <m/>
    <m/>
    <n v="34"/>
    <n v="391.48407005262004"/>
    <m/>
    <m/>
  </r>
  <r>
    <e v="#REF!"/>
    <x v="3"/>
    <x v="0"/>
    <x v="0"/>
    <x v="5"/>
    <x v="17"/>
    <x v="18"/>
    <n v="40108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6"/>
    <x v="17"/>
    <x v="17"/>
    <n v="43164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x v="7"/>
    <x v="17"/>
    <x v="14"/>
    <n v="0"/>
    <m/>
    <n v="120"/>
    <m/>
    <m/>
    <m/>
    <m/>
    <m/>
    <m/>
    <m/>
    <m/>
    <m/>
    <m/>
    <m/>
    <m/>
    <m/>
    <m/>
    <m/>
    <m/>
    <m/>
    <n v="120"/>
    <n v="0"/>
    <m/>
    <m/>
  </r>
  <r>
    <e v="#REF!"/>
    <x v="4"/>
    <x v="0"/>
    <x v="0"/>
    <x v="0"/>
    <x v="18"/>
    <x v="0"/>
    <n v="22706"/>
    <m/>
    <m/>
    <n v="45"/>
    <m/>
    <m/>
    <m/>
    <m/>
    <m/>
    <m/>
    <m/>
    <m/>
    <m/>
    <m/>
    <m/>
    <m/>
    <m/>
    <m/>
    <m/>
    <m/>
    <n v="45"/>
    <n v="1981.8550162952522"/>
    <m/>
    <m/>
  </r>
  <r>
    <e v="#REF!"/>
    <x v="4"/>
    <x v="0"/>
    <x v="0"/>
    <x v="1"/>
    <x v="18"/>
    <x v="21"/>
    <n v="0"/>
    <m/>
    <m/>
    <n v="26"/>
    <m/>
    <m/>
    <m/>
    <m/>
    <m/>
    <m/>
    <m/>
    <m/>
    <m/>
    <m/>
    <m/>
    <m/>
    <m/>
    <m/>
    <m/>
    <m/>
    <n v="26"/>
    <n v="0"/>
    <m/>
    <m/>
  </r>
  <r>
    <e v="#REF!"/>
    <x v="4"/>
    <x v="0"/>
    <x v="0"/>
    <x v="2"/>
    <x v="18"/>
    <x v="2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3"/>
    <x v="18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4"/>
    <x v="18"/>
    <x v="2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5"/>
    <x v="18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6"/>
    <x v="18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7"/>
    <x v="18"/>
    <x v="23"/>
    <n v="39797"/>
    <m/>
    <n v="10"/>
    <m/>
    <m/>
    <m/>
    <m/>
    <m/>
    <m/>
    <m/>
    <m/>
    <m/>
    <m/>
    <m/>
    <m/>
    <m/>
    <m/>
    <m/>
    <m/>
    <m/>
    <n v="10"/>
    <n v="251.27522175038322"/>
    <m/>
    <m/>
  </r>
  <r>
    <e v="#REF!"/>
    <x v="4"/>
    <x v="0"/>
    <x v="0"/>
    <x v="0"/>
    <x v="19"/>
    <x v="24"/>
    <n v="12400"/>
    <m/>
    <n v="30"/>
    <m/>
    <m/>
    <m/>
    <m/>
    <m/>
    <m/>
    <m/>
    <m/>
    <m/>
    <m/>
    <m/>
    <m/>
    <m/>
    <m/>
    <m/>
    <m/>
    <m/>
    <n v="30"/>
    <n v="2419.3548387096776"/>
    <m/>
    <m/>
  </r>
  <r>
    <e v="#REF!"/>
    <x v="4"/>
    <x v="0"/>
    <x v="0"/>
    <x v="1"/>
    <x v="19"/>
    <x v="15"/>
    <n v="0"/>
    <m/>
    <n v="7"/>
    <m/>
    <m/>
    <m/>
    <m/>
    <m/>
    <m/>
    <m/>
    <m/>
    <m/>
    <m/>
    <m/>
    <m/>
    <m/>
    <m/>
    <m/>
    <m/>
    <m/>
    <n v="7"/>
    <n v="0"/>
    <m/>
    <m/>
  </r>
  <r>
    <e v="#REF!"/>
    <x v="4"/>
    <x v="0"/>
    <x v="0"/>
    <x v="2"/>
    <x v="19"/>
    <x v="16"/>
    <n v="0"/>
    <m/>
    <n v="48"/>
    <m/>
    <m/>
    <m/>
    <m/>
    <m/>
    <m/>
    <m/>
    <m/>
    <m/>
    <m/>
    <m/>
    <m/>
    <m/>
    <m/>
    <m/>
    <m/>
    <m/>
    <n v="48"/>
    <n v="0"/>
    <m/>
    <m/>
  </r>
  <r>
    <e v="#REF!"/>
    <x v="4"/>
    <x v="0"/>
    <x v="0"/>
    <x v="3"/>
    <x v="19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4"/>
    <x v="19"/>
    <x v="20"/>
    <n v="0"/>
    <m/>
    <n v="56"/>
    <m/>
    <m/>
    <n v="39"/>
    <m/>
    <m/>
    <m/>
    <m/>
    <m/>
    <m/>
    <m/>
    <m/>
    <m/>
    <m/>
    <m/>
    <m/>
    <m/>
    <m/>
    <n v="95"/>
    <n v="0"/>
    <m/>
    <m/>
  </r>
  <r>
    <e v="#REF!"/>
    <x v="4"/>
    <x v="0"/>
    <x v="0"/>
    <x v="5"/>
    <x v="19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6"/>
    <x v="19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7"/>
    <x v="19"/>
    <x v="23"/>
    <n v="0"/>
    <m/>
    <n v="63"/>
    <m/>
    <m/>
    <n v="51"/>
    <m/>
    <m/>
    <m/>
    <m/>
    <m/>
    <m/>
    <m/>
    <m/>
    <m/>
    <m/>
    <m/>
    <m/>
    <m/>
    <m/>
    <n v="114"/>
    <n v="0"/>
    <m/>
    <m/>
  </r>
  <r>
    <e v="#REF!"/>
    <x v="4"/>
    <x v="0"/>
    <x v="0"/>
    <x v="0"/>
    <x v="20"/>
    <x v="24"/>
    <n v="28760"/>
    <m/>
    <n v="148"/>
    <m/>
    <m/>
    <m/>
    <m/>
    <m/>
    <m/>
    <m/>
    <m/>
    <m/>
    <m/>
    <m/>
    <m/>
    <m/>
    <m/>
    <m/>
    <m/>
    <m/>
    <n v="148"/>
    <n v="5146.0361613351879"/>
    <m/>
    <m/>
  </r>
  <r>
    <e v="#REF!"/>
    <x v="4"/>
    <x v="0"/>
    <x v="0"/>
    <x v="1"/>
    <x v="20"/>
    <x v="1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2"/>
    <x v="20"/>
    <x v="16"/>
    <n v="0"/>
    <m/>
    <n v="59"/>
    <m/>
    <m/>
    <m/>
    <m/>
    <m/>
    <m/>
    <m/>
    <m/>
    <m/>
    <m/>
    <m/>
    <m/>
    <m/>
    <m/>
    <m/>
    <m/>
    <m/>
    <n v="59"/>
    <n v="0"/>
    <m/>
    <m/>
  </r>
  <r>
    <e v="#REF!"/>
    <x v="4"/>
    <x v="0"/>
    <x v="0"/>
    <x v="3"/>
    <x v="20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4"/>
    <x v="20"/>
    <x v="20"/>
    <n v="0"/>
    <m/>
    <n v="6"/>
    <m/>
    <m/>
    <m/>
    <m/>
    <m/>
    <m/>
    <m/>
    <m/>
    <m/>
    <m/>
    <m/>
    <m/>
    <m/>
    <m/>
    <m/>
    <m/>
    <m/>
    <n v="6"/>
    <n v="0"/>
    <m/>
    <m/>
  </r>
  <r>
    <e v="#REF!"/>
    <x v="4"/>
    <x v="0"/>
    <x v="0"/>
    <x v="5"/>
    <x v="20"/>
    <x v="5"/>
    <n v="10221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6"/>
    <x v="20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7"/>
    <x v="20"/>
    <x v="25"/>
    <n v="0"/>
    <m/>
    <n v="274"/>
    <n v="137"/>
    <m/>
    <n v="61"/>
    <n v="61"/>
    <m/>
    <m/>
    <m/>
    <m/>
    <m/>
    <m/>
    <m/>
    <m/>
    <m/>
    <m/>
    <m/>
    <m/>
    <m/>
    <n v="533"/>
    <n v="0"/>
    <m/>
    <m/>
  </r>
  <r>
    <e v="#REF!"/>
    <x v="4"/>
    <x v="0"/>
    <x v="0"/>
    <x v="0"/>
    <x v="21"/>
    <x v="24"/>
    <n v="24218"/>
    <m/>
    <n v="17"/>
    <m/>
    <m/>
    <m/>
    <m/>
    <m/>
    <m/>
    <m/>
    <m/>
    <m/>
    <m/>
    <m/>
    <m/>
    <m/>
    <m/>
    <m/>
    <m/>
    <m/>
    <n v="17"/>
    <n v="701.9572219010654"/>
    <m/>
    <m/>
  </r>
  <r>
    <e v="#REF!"/>
    <x v="4"/>
    <x v="0"/>
    <x v="0"/>
    <x v="1"/>
    <x v="21"/>
    <x v="15"/>
    <n v="0"/>
    <m/>
    <n v="13"/>
    <m/>
    <m/>
    <m/>
    <m/>
    <m/>
    <m/>
    <m/>
    <m/>
    <m/>
    <m/>
    <m/>
    <m/>
    <m/>
    <m/>
    <m/>
    <m/>
    <m/>
    <n v="13"/>
    <n v="0"/>
    <m/>
    <m/>
  </r>
  <r>
    <e v="#REF!"/>
    <x v="4"/>
    <x v="0"/>
    <x v="0"/>
    <x v="2"/>
    <x v="21"/>
    <x v="16"/>
    <n v="0"/>
    <m/>
    <n v="39"/>
    <m/>
    <m/>
    <m/>
    <m/>
    <m/>
    <m/>
    <m/>
    <m/>
    <m/>
    <m/>
    <m/>
    <m/>
    <m/>
    <m/>
    <m/>
    <m/>
    <m/>
    <n v="39"/>
    <n v="0"/>
    <m/>
    <m/>
  </r>
  <r>
    <e v="#REF!"/>
    <x v="4"/>
    <x v="0"/>
    <x v="0"/>
    <x v="3"/>
    <x v="21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4"/>
    <x v="21"/>
    <x v="20"/>
    <n v="0"/>
    <m/>
    <n v="7"/>
    <m/>
    <m/>
    <m/>
    <m/>
    <m/>
    <m/>
    <m/>
    <m/>
    <m/>
    <m/>
    <m/>
    <m/>
    <m/>
    <m/>
    <m/>
    <m/>
    <m/>
    <n v="7"/>
    <n v="0"/>
    <m/>
    <m/>
  </r>
  <r>
    <e v="#REF!"/>
    <x v="4"/>
    <x v="0"/>
    <x v="0"/>
    <x v="5"/>
    <x v="21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6"/>
    <x v="21"/>
    <x v="6"/>
    <n v="51182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7"/>
    <x v="21"/>
    <x v="25"/>
    <n v="0"/>
    <m/>
    <n v="112"/>
    <n v="98"/>
    <m/>
    <m/>
    <m/>
    <m/>
    <m/>
    <m/>
    <m/>
    <m/>
    <m/>
    <m/>
    <m/>
    <m/>
    <m/>
    <m/>
    <m/>
    <m/>
    <n v="210"/>
    <n v="0"/>
    <m/>
    <m/>
  </r>
  <r>
    <e v="#REF!"/>
    <x v="4"/>
    <x v="0"/>
    <x v="0"/>
    <x v="0"/>
    <x v="22"/>
    <x v="24"/>
    <n v="16612"/>
    <m/>
    <n v="98"/>
    <m/>
    <m/>
    <m/>
    <m/>
    <m/>
    <m/>
    <m/>
    <m/>
    <m/>
    <m/>
    <m/>
    <m/>
    <m/>
    <m/>
    <m/>
    <m/>
    <m/>
    <n v="98"/>
    <n v="5899.3498675656156"/>
    <m/>
    <m/>
  </r>
  <r>
    <e v="#REF!"/>
    <x v="4"/>
    <x v="0"/>
    <x v="0"/>
    <x v="1"/>
    <x v="22"/>
    <x v="1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2"/>
    <x v="22"/>
    <x v="16"/>
    <n v="0"/>
    <m/>
    <n v="34"/>
    <m/>
    <m/>
    <m/>
    <m/>
    <m/>
    <m/>
    <m/>
    <m/>
    <m/>
    <m/>
    <m/>
    <m/>
    <m/>
    <m/>
    <m/>
    <m/>
    <m/>
    <n v="34"/>
    <n v="0"/>
    <m/>
    <m/>
  </r>
  <r>
    <e v="#REF!"/>
    <x v="4"/>
    <x v="0"/>
    <x v="0"/>
    <x v="3"/>
    <x v="22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4"/>
    <x v="22"/>
    <x v="2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5"/>
    <x v="22"/>
    <x v="5"/>
    <n v="47355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6"/>
    <x v="22"/>
    <x v="6"/>
    <n v="0"/>
    <m/>
    <m/>
    <m/>
    <m/>
    <m/>
    <m/>
    <m/>
    <m/>
    <n v="11"/>
    <m/>
    <m/>
    <m/>
    <m/>
    <m/>
    <m/>
    <m/>
    <m/>
    <m/>
    <m/>
    <n v="11"/>
    <n v="0"/>
    <m/>
    <m/>
  </r>
  <r>
    <e v="#REF!"/>
    <x v="4"/>
    <x v="0"/>
    <x v="0"/>
    <x v="7"/>
    <x v="22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0"/>
    <x v="23"/>
    <x v="2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1"/>
    <x v="23"/>
    <x v="1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2"/>
    <x v="23"/>
    <x v="1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3"/>
    <x v="23"/>
    <x v="19"/>
    <n v="0"/>
    <m/>
    <m/>
    <m/>
    <m/>
    <n v="13"/>
    <m/>
    <m/>
    <m/>
    <m/>
    <m/>
    <m/>
    <m/>
    <m/>
    <m/>
    <m/>
    <m/>
    <m/>
    <m/>
    <m/>
    <n v="13"/>
    <n v="0"/>
    <m/>
    <m/>
  </r>
  <r>
    <e v="#REF!"/>
    <x v="4"/>
    <x v="0"/>
    <x v="0"/>
    <x v="4"/>
    <x v="23"/>
    <x v="2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5"/>
    <x v="23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6"/>
    <x v="23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7"/>
    <x v="23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0"/>
    <x v="24"/>
    <x v="2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1"/>
    <x v="24"/>
    <x v="3"/>
    <n v="123911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2"/>
    <x v="24"/>
    <x v="4"/>
    <n v="123605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3"/>
    <x v="24"/>
    <x v="19"/>
    <n v="127999"/>
    <m/>
    <n v="11"/>
    <m/>
    <m/>
    <m/>
    <m/>
    <m/>
    <m/>
    <m/>
    <m/>
    <m/>
    <m/>
    <m/>
    <m/>
    <m/>
    <m/>
    <m/>
    <m/>
    <m/>
    <n v="11"/>
    <n v="85.938171391964005"/>
    <m/>
    <m/>
  </r>
  <r>
    <e v="#REF!"/>
    <x v="4"/>
    <x v="0"/>
    <x v="0"/>
    <x v="4"/>
    <x v="24"/>
    <x v="20"/>
    <n v="127492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5"/>
    <x v="24"/>
    <x v="5"/>
    <n v="65065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6"/>
    <x v="24"/>
    <x v="6"/>
    <n v="71553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x v="7"/>
    <x v="24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0"/>
    <x v="0"/>
    <x v="0"/>
    <x v="25"/>
    <x v="0"/>
    <n v="13015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0"/>
    <x v="0"/>
    <x v="1"/>
    <x v="25"/>
    <x v="3"/>
    <n v="31037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0"/>
    <x v="0"/>
    <x v="2"/>
    <x v="25"/>
    <x v="4"/>
    <n v="166483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0"/>
    <x v="0"/>
    <x v="3"/>
    <x v="25"/>
    <x v="19"/>
    <n v="166483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0"/>
    <x v="0"/>
    <x v="4"/>
    <x v="25"/>
    <x v="20"/>
    <n v="158738"/>
    <m/>
    <n v="7"/>
    <m/>
    <m/>
    <m/>
    <m/>
    <m/>
    <m/>
    <m/>
    <m/>
    <m/>
    <m/>
    <m/>
    <m/>
    <m/>
    <m/>
    <m/>
    <m/>
    <m/>
    <n v="7"/>
    <n v="44.09782156761456"/>
    <m/>
    <m/>
  </r>
  <r>
    <e v="#REF!"/>
    <x v="5"/>
    <x v="0"/>
    <x v="0"/>
    <x v="5"/>
    <x v="25"/>
    <x v="5"/>
    <n v="101492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0"/>
    <x v="0"/>
    <x v="6"/>
    <x v="25"/>
    <x v="6"/>
    <n v="107714"/>
    <m/>
    <n v="67"/>
    <m/>
    <m/>
    <m/>
    <m/>
    <m/>
    <m/>
    <m/>
    <m/>
    <m/>
    <m/>
    <m/>
    <m/>
    <m/>
    <m/>
    <m/>
    <m/>
    <m/>
    <n v="67"/>
    <n v="622.01756503332899"/>
    <m/>
    <m/>
  </r>
  <r>
    <e v="#REF!"/>
    <x v="5"/>
    <x v="0"/>
    <x v="0"/>
    <x v="7"/>
    <x v="25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0"/>
    <x v="26"/>
    <x v="0"/>
    <n v="25654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1"/>
    <x v="26"/>
    <x v="3"/>
    <n v="49924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2"/>
    <x v="26"/>
    <x v="4"/>
    <n v="49502"/>
    <m/>
    <n v="7"/>
    <m/>
    <m/>
    <m/>
    <m/>
    <m/>
    <m/>
    <m/>
    <m/>
    <m/>
    <m/>
    <m/>
    <m/>
    <m/>
    <m/>
    <m/>
    <m/>
    <m/>
    <n v="7"/>
    <n v="141.40842794230537"/>
    <m/>
    <m/>
  </r>
  <r>
    <e v="#REF!"/>
    <x v="5"/>
    <x v="1"/>
    <x v="0"/>
    <x v="3"/>
    <x v="26"/>
    <x v="19"/>
    <n v="178957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4"/>
    <x v="26"/>
    <x v="20"/>
    <n v="177481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5"/>
    <x v="26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6"/>
    <x v="26"/>
    <x v="6"/>
    <n v="335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7"/>
    <x v="26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0"/>
    <x v="27"/>
    <x v="0"/>
    <n v="25835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1"/>
    <x v="27"/>
    <x v="3"/>
    <n v="59623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2"/>
    <x v="27"/>
    <x v="4"/>
    <n v="62999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3"/>
    <x v="27"/>
    <x v="19"/>
    <n v="189723"/>
    <m/>
    <n v="13"/>
    <m/>
    <m/>
    <m/>
    <m/>
    <m/>
    <m/>
    <m/>
    <m/>
    <m/>
    <m/>
    <m/>
    <m/>
    <m/>
    <m/>
    <m/>
    <m/>
    <m/>
    <n v="13"/>
    <n v="68.520948962434701"/>
    <m/>
    <m/>
  </r>
  <r>
    <e v="#REF!"/>
    <x v="5"/>
    <x v="1"/>
    <x v="0"/>
    <x v="4"/>
    <x v="27"/>
    <x v="20"/>
    <n v="187279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5"/>
    <x v="27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6"/>
    <x v="27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7"/>
    <x v="27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0"/>
    <x v="28"/>
    <x v="0"/>
    <n v="26309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1"/>
    <x v="28"/>
    <x v="3"/>
    <n v="77386"/>
    <m/>
    <n v="12"/>
    <m/>
    <m/>
    <m/>
    <m/>
    <m/>
    <m/>
    <m/>
    <m/>
    <m/>
    <m/>
    <m/>
    <m/>
    <m/>
    <m/>
    <m/>
    <m/>
    <m/>
    <n v="12"/>
    <n v="155.06680794975836"/>
    <m/>
    <m/>
  </r>
  <r>
    <e v="#REF!"/>
    <x v="5"/>
    <x v="1"/>
    <x v="0"/>
    <x v="2"/>
    <x v="28"/>
    <x v="4"/>
    <n v="82386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3"/>
    <x v="28"/>
    <x v="19"/>
    <n v="202837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4"/>
    <x v="28"/>
    <x v="20"/>
    <n v="199915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5"/>
    <x v="28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6"/>
    <x v="28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7"/>
    <x v="28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0"/>
    <x v="29"/>
    <x v="0"/>
    <n v="21822"/>
    <m/>
    <n v="13"/>
    <m/>
    <m/>
    <m/>
    <m/>
    <m/>
    <m/>
    <m/>
    <m/>
    <m/>
    <m/>
    <m/>
    <m/>
    <m/>
    <m/>
    <m/>
    <m/>
    <m/>
    <n v="13"/>
    <n v="595.72908074420309"/>
    <m/>
    <m/>
  </r>
  <r>
    <e v="#REF!"/>
    <x v="5"/>
    <x v="1"/>
    <x v="0"/>
    <x v="1"/>
    <x v="29"/>
    <x v="3"/>
    <n v="97273"/>
    <m/>
    <n v="7"/>
    <m/>
    <m/>
    <m/>
    <m/>
    <m/>
    <m/>
    <m/>
    <m/>
    <m/>
    <m/>
    <m/>
    <m/>
    <m/>
    <m/>
    <m/>
    <m/>
    <m/>
    <n v="7"/>
    <n v="71.96241505864937"/>
    <m/>
    <m/>
  </r>
  <r>
    <e v="#REF!"/>
    <x v="5"/>
    <x v="1"/>
    <x v="0"/>
    <x v="2"/>
    <x v="29"/>
    <x v="4"/>
    <n v="102212"/>
    <m/>
    <n v="11"/>
    <m/>
    <m/>
    <m/>
    <m/>
    <m/>
    <m/>
    <m/>
    <m/>
    <m/>
    <m/>
    <m/>
    <m/>
    <m/>
    <m/>
    <m/>
    <m/>
    <m/>
    <n v="11"/>
    <n v="107.6194575979337"/>
    <m/>
    <m/>
  </r>
  <r>
    <e v="#REF!"/>
    <x v="5"/>
    <x v="1"/>
    <x v="0"/>
    <x v="3"/>
    <x v="29"/>
    <x v="19"/>
    <n v="218547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4"/>
    <x v="29"/>
    <x v="20"/>
    <n v="215416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5"/>
    <x v="29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6"/>
    <x v="29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7"/>
    <x v="29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0"/>
    <x v="30"/>
    <x v="0"/>
    <n v="23146"/>
    <m/>
    <n v="34"/>
    <m/>
    <m/>
    <m/>
    <m/>
    <m/>
    <m/>
    <m/>
    <m/>
    <m/>
    <m/>
    <m/>
    <m/>
    <m/>
    <m/>
    <m/>
    <m/>
    <m/>
    <n v="34"/>
    <n v="1468.9363172902445"/>
    <m/>
    <m/>
  </r>
  <r>
    <e v="#REF!"/>
    <x v="5"/>
    <x v="1"/>
    <x v="0"/>
    <x v="1"/>
    <x v="30"/>
    <x v="3"/>
    <n v="114742"/>
    <m/>
    <n v="85"/>
    <m/>
    <m/>
    <m/>
    <m/>
    <m/>
    <m/>
    <m/>
    <m/>
    <m/>
    <m/>
    <m/>
    <m/>
    <m/>
    <m/>
    <m/>
    <m/>
    <m/>
    <n v="85"/>
    <n v="740.79238639730875"/>
    <m/>
    <m/>
  </r>
  <r>
    <e v="#REF!"/>
    <x v="5"/>
    <x v="1"/>
    <x v="0"/>
    <x v="2"/>
    <x v="30"/>
    <x v="4"/>
    <n v="11943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3"/>
    <x v="30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4"/>
    <x v="30"/>
    <x v="2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5"/>
    <x v="30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6"/>
    <x v="30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5"/>
    <x v="1"/>
    <x v="0"/>
    <x v="7"/>
    <x v="30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0"/>
    <x v="31"/>
    <x v="0"/>
    <n v="20151"/>
    <m/>
    <n v="29"/>
    <m/>
    <m/>
    <m/>
    <m/>
    <m/>
    <m/>
    <m/>
    <m/>
    <m/>
    <m/>
    <m/>
    <m/>
    <m/>
    <m/>
    <m/>
    <m/>
    <m/>
    <n v="29"/>
    <n v="1439.1345342662896"/>
    <m/>
    <m/>
  </r>
  <r>
    <e v="#REF!"/>
    <x v="6"/>
    <x v="1"/>
    <x v="0"/>
    <x v="1"/>
    <x v="31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2"/>
    <x v="31"/>
    <x v="4"/>
    <n v="0"/>
    <m/>
    <n v="39"/>
    <m/>
    <m/>
    <m/>
    <m/>
    <m/>
    <m/>
    <m/>
    <m/>
    <m/>
    <m/>
    <m/>
    <m/>
    <m/>
    <m/>
    <m/>
    <m/>
    <m/>
    <n v="39"/>
    <n v="0"/>
    <m/>
    <m/>
  </r>
  <r>
    <e v="#REF!"/>
    <x v="6"/>
    <x v="1"/>
    <x v="0"/>
    <x v="3"/>
    <x v="31"/>
    <x v="1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4"/>
    <x v="31"/>
    <x v="2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5"/>
    <x v="31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6"/>
    <x v="31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7"/>
    <x v="31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0"/>
    <x v="32"/>
    <x v="0"/>
    <n v="11635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1"/>
    <x v="32"/>
    <x v="3"/>
    <n v="23692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2"/>
    <x v="32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3"/>
    <x v="32"/>
    <x v="2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4"/>
    <x v="32"/>
    <x v="2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5"/>
    <x v="32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6"/>
    <x v="32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7"/>
    <x v="32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0"/>
    <x v="33"/>
    <x v="0"/>
    <n v="0"/>
    <m/>
    <n v="158"/>
    <m/>
    <m/>
    <m/>
    <n v="56"/>
    <m/>
    <m/>
    <m/>
    <m/>
    <m/>
    <m/>
    <m/>
    <m/>
    <m/>
    <m/>
    <m/>
    <m/>
    <m/>
    <n v="214"/>
    <n v="0"/>
    <m/>
    <m/>
  </r>
  <r>
    <e v="#REF!"/>
    <x v="6"/>
    <x v="1"/>
    <x v="0"/>
    <x v="1"/>
    <x v="33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2"/>
    <x v="33"/>
    <x v="4"/>
    <n v="23201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3"/>
    <x v="33"/>
    <x v="26"/>
    <n v="22542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4"/>
    <x v="33"/>
    <x v="27"/>
    <n v="23232"/>
    <m/>
    <n v="34"/>
    <m/>
    <m/>
    <m/>
    <m/>
    <m/>
    <m/>
    <m/>
    <m/>
    <m/>
    <m/>
    <m/>
    <m/>
    <m/>
    <m/>
    <m/>
    <m/>
    <m/>
    <n v="34"/>
    <n v="1463.4986225895318"/>
    <m/>
    <m/>
  </r>
  <r>
    <e v="#REF!"/>
    <x v="6"/>
    <x v="1"/>
    <x v="0"/>
    <x v="5"/>
    <x v="33"/>
    <x v="5"/>
    <n v="23105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6"/>
    <x v="33"/>
    <x v="6"/>
    <n v="23280"/>
    <m/>
    <m/>
    <m/>
    <m/>
    <m/>
    <m/>
    <m/>
    <m/>
    <m/>
    <m/>
    <m/>
    <m/>
    <m/>
    <m/>
    <m/>
    <m/>
    <m/>
    <m/>
    <m/>
    <n v="0"/>
    <n v="0"/>
    <m/>
    <m/>
  </r>
  <r>
    <e v="#REF!"/>
    <x v="6"/>
    <x v="1"/>
    <x v="0"/>
    <x v="7"/>
    <x v="33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0"/>
    <x v="34"/>
    <x v="0"/>
    <n v="17175"/>
    <m/>
    <n v="87"/>
    <n v="36"/>
    <m/>
    <m/>
    <m/>
    <m/>
    <m/>
    <m/>
    <m/>
    <m/>
    <m/>
    <m/>
    <m/>
    <m/>
    <m/>
    <m/>
    <m/>
    <m/>
    <n v="123"/>
    <n v="7161.572052401747"/>
    <m/>
    <m/>
  </r>
  <r>
    <e v="#REF!"/>
    <x v="7"/>
    <x v="1"/>
    <x v="0"/>
    <x v="1"/>
    <x v="34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2"/>
    <x v="34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3"/>
    <x v="34"/>
    <x v="2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4"/>
    <x v="34"/>
    <x v="2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5"/>
    <x v="34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6"/>
    <x v="34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7"/>
    <x v="34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0"/>
    <x v="35"/>
    <x v="0"/>
    <n v="11188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1"/>
    <x v="35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2"/>
    <x v="35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3"/>
    <x v="35"/>
    <x v="2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4"/>
    <x v="35"/>
    <x v="2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5"/>
    <x v="35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6"/>
    <x v="35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7"/>
    <x v="35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0"/>
    <x v="36"/>
    <x v="0"/>
    <n v="10342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1"/>
    <x v="36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2"/>
    <x v="36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3"/>
    <x v="36"/>
    <x v="26"/>
    <n v="54323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4"/>
    <x v="36"/>
    <x v="2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5"/>
    <x v="36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6"/>
    <x v="36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7"/>
    <x v="36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0"/>
    <x v="37"/>
    <x v="0"/>
    <n v="10149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1"/>
    <x v="37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2"/>
    <x v="37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3"/>
    <x v="37"/>
    <x v="2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4"/>
    <x v="37"/>
    <x v="27"/>
    <n v="0"/>
    <m/>
    <n v="46"/>
    <m/>
    <m/>
    <m/>
    <m/>
    <m/>
    <m/>
    <m/>
    <m/>
    <m/>
    <m/>
    <m/>
    <m/>
    <m/>
    <m/>
    <m/>
    <m/>
    <m/>
    <n v="46"/>
    <n v="0"/>
    <m/>
    <m/>
  </r>
  <r>
    <e v="#REF!"/>
    <x v="7"/>
    <x v="1"/>
    <x v="0"/>
    <x v="5"/>
    <x v="37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6"/>
    <x v="37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7"/>
    <x v="37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0"/>
    <x v="38"/>
    <x v="0"/>
    <n v="10233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1"/>
    <x v="38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2"/>
    <x v="38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3"/>
    <x v="38"/>
    <x v="2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4"/>
    <x v="38"/>
    <x v="27"/>
    <n v="53271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5"/>
    <x v="38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6"/>
    <x v="38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7"/>
    <x v="38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0"/>
    <x v="39"/>
    <x v="24"/>
    <n v="2555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1"/>
    <x v="39"/>
    <x v="9"/>
    <n v="53957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2"/>
    <x v="39"/>
    <x v="10"/>
    <n v="54338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3"/>
    <x v="39"/>
    <x v="2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4"/>
    <x v="39"/>
    <x v="2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5"/>
    <x v="39"/>
    <x v="28"/>
    <n v="54246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6"/>
    <x v="39"/>
    <x v="29"/>
    <n v="44400"/>
    <m/>
    <m/>
    <m/>
    <m/>
    <m/>
    <m/>
    <m/>
    <m/>
    <m/>
    <m/>
    <m/>
    <m/>
    <m/>
    <m/>
    <m/>
    <m/>
    <m/>
    <m/>
    <m/>
    <n v="0"/>
    <n v="0"/>
    <m/>
    <m/>
  </r>
  <r>
    <e v="#REF!"/>
    <x v="7"/>
    <x v="1"/>
    <x v="0"/>
    <x v="7"/>
    <x v="39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0"/>
    <x v="40"/>
    <x v="30"/>
    <n v="8649"/>
    <m/>
    <n v="7"/>
    <m/>
    <m/>
    <m/>
    <m/>
    <m/>
    <m/>
    <m/>
    <m/>
    <m/>
    <m/>
    <m/>
    <m/>
    <m/>
    <m/>
    <m/>
    <m/>
    <m/>
    <n v="7"/>
    <n v="809.34212047635572"/>
    <m/>
    <m/>
  </r>
  <r>
    <e v="#REF!"/>
    <x v="8"/>
    <x v="1"/>
    <x v="0"/>
    <x v="1"/>
    <x v="40"/>
    <x v="9"/>
    <n v="0"/>
    <m/>
    <n v="6"/>
    <m/>
    <m/>
    <m/>
    <m/>
    <m/>
    <m/>
    <m/>
    <m/>
    <m/>
    <m/>
    <m/>
    <m/>
    <m/>
    <m/>
    <m/>
    <m/>
    <m/>
    <n v="6"/>
    <n v="0"/>
    <m/>
    <m/>
  </r>
  <r>
    <e v="#REF!"/>
    <x v="8"/>
    <x v="1"/>
    <x v="0"/>
    <x v="2"/>
    <x v="40"/>
    <x v="10"/>
    <n v="0"/>
    <m/>
    <n v="7"/>
    <m/>
    <m/>
    <m/>
    <m/>
    <m/>
    <m/>
    <m/>
    <m/>
    <m/>
    <m/>
    <m/>
    <m/>
    <m/>
    <m/>
    <m/>
    <m/>
    <m/>
    <n v="7"/>
    <n v="0"/>
    <m/>
    <m/>
  </r>
  <r>
    <e v="#REF!"/>
    <x v="8"/>
    <x v="1"/>
    <x v="0"/>
    <x v="3"/>
    <x v="40"/>
    <x v="2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4"/>
    <x v="40"/>
    <x v="2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5"/>
    <x v="40"/>
    <x v="2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6"/>
    <x v="40"/>
    <x v="2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7"/>
    <x v="40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0"/>
    <x v="41"/>
    <x v="30"/>
    <n v="8183"/>
    <m/>
    <n v="17"/>
    <m/>
    <m/>
    <m/>
    <m/>
    <m/>
    <m/>
    <m/>
    <m/>
    <m/>
    <m/>
    <m/>
    <m/>
    <m/>
    <m/>
    <m/>
    <m/>
    <m/>
    <n v="17"/>
    <n v="2077.4776976658927"/>
    <m/>
    <m/>
  </r>
  <r>
    <e v="#REF!"/>
    <x v="8"/>
    <x v="1"/>
    <x v="0"/>
    <x v="1"/>
    <x v="41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2"/>
    <x v="41"/>
    <x v="10"/>
    <n v="0"/>
    <m/>
    <n v="6"/>
    <m/>
    <m/>
    <m/>
    <m/>
    <m/>
    <m/>
    <m/>
    <m/>
    <m/>
    <m/>
    <m/>
    <m/>
    <m/>
    <m/>
    <m/>
    <m/>
    <m/>
    <n v="6"/>
    <n v="0"/>
    <m/>
    <m/>
  </r>
  <r>
    <e v="#REF!"/>
    <x v="8"/>
    <x v="1"/>
    <x v="0"/>
    <x v="3"/>
    <x v="41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4"/>
    <x v="41"/>
    <x v="3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5"/>
    <x v="41"/>
    <x v="2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6"/>
    <x v="41"/>
    <x v="2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7"/>
    <x v="41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0"/>
    <x v="42"/>
    <x v="30"/>
    <n v="8356"/>
    <m/>
    <n v="9"/>
    <m/>
    <m/>
    <m/>
    <m/>
    <m/>
    <m/>
    <m/>
    <m/>
    <m/>
    <m/>
    <m/>
    <m/>
    <m/>
    <m/>
    <m/>
    <m/>
    <m/>
    <n v="9"/>
    <n v="1077.0703685974149"/>
    <m/>
    <m/>
  </r>
  <r>
    <e v="#REF!"/>
    <x v="8"/>
    <x v="1"/>
    <x v="0"/>
    <x v="1"/>
    <x v="42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2"/>
    <x v="42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3"/>
    <x v="42"/>
    <x v="31"/>
    <n v="0"/>
    <m/>
    <n v="6"/>
    <m/>
    <m/>
    <m/>
    <m/>
    <m/>
    <m/>
    <m/>
    <m/>
    <m/>
    <m/>
    <m/>
    <m/>
    <m/>
    <m/>
    <m/>
    <m/>
    <m/>
    <n v="6"/>
    <n v="0"/>
    <m/>
    <m/>
  </r>
  <r>
    <e v="#REF!"/>
    <x v="8"/>
    <x v="1"/>
    <x v="0"/>
    <x v="4"/>
    <x v="42"/>
    <x v="3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5"/>
    <x v="42"/>
    <x v="2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6"/>
    <x v="42"/>
    <x v="28"/>
    <m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7"/>
    <x v="42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0"/>
    <x v="43"/>
    <x v="30"/>
    <n v="7789"/>
    <m/>
    <n v="11"/>
    <m/>
    <m/>
    <n v="136"/>
    <m/>
    <m/>
    <m/>
    <m/>
    <m/>
    <m/>
    <m/>
    <m/>
    <m/>
    <m/>
    <m/>
    <m/>
    <m/>
    <m/>
    <n v="147"/>
    <n v="18872.769290024393"/>
    <m/>
    <m/>
  </r>
  <r>
    <e v="#REF!"/>
    <x v="8"/>
    <x v="1"/>
    <x v="0"/>
    <x v="1"/>
    <x v="43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2"/>
    <x v="43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3"/>
    <x v="43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4"/>
    <x v="43"/>
    <x v="32"/>
    <n v="0"/>
    <m/>
    <m/>
    <m/>
    <m/>
    <n v="6"/>
    <m/>
    <m/>
    <m/>
    <m/>
    <m/>
    <m/>
    <m/>
    <m/>
    <m/>
    <m/>
    <m/>
    <m/>
    <m/>
    <m/>
    <n v="6"/>
    <n v="0"/>
    <m/>
    <m/>
  </r>
  <r>
    <e v="#REF!"/>
    <x v="8"/>
    <x v="1"/>
    <x v="0"/>
    <x v="5"/>
    <x v="43"/>
    <x v="2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6"/>
    <x v="43"/>
    <x v="2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7"/>
    <x v="43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0"/>
    <x v="44"/>
    <x v="30"/>
    <n v="8261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1"/>
    <x v="44"/>
    <x v="9"/>
    <n v="44802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2"/>
    <x v="44"/>
    <x v="10"/>
    <n v="44887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3"/>
    <x v="44"/>
    <x v="31"/>
    <n v="44078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4"/>
    <x v="44"/>
    <x v="32"/>
    <n v="44578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5"/>
    <x v="44"/>
    <x v="28"/>
    <n v="43993"/>
    <m/>
    <m/>
    <m/>
    <m/>
    <m/>
    <m/>
    <m/>
    <m/>
    <n v="116"/>
    <m/>
    <m/>
    <m/>
    <m/>
    <m/>
    <m/>
    <m/>
    <m/>
    <m/>
    <m/>
    <n v="116"/>
    <n v="2636.7831245880025"/>
    <m/>
    <m/>
  </r>
  <r>
    <e v="#REF!"/>
    <x v="8"/>
    <x v="1"/>
    <x v="0"/>
    <x v="6"/>
    <x v="44"/>
    <x v="29"/>
    <n v="51735"/>
    <m/>
    <m/>
    <m/>
    <m/>
    <m/>
    <m/>
    <m/>
    <m/>
    <m/>
    <m/>
    <m/>
    <m/>
    <m/>
    <m/>
    <m/>
    <m/>
    <m/>
    <m/>
    <m/>
    <n v="0"/>
    <n v="0"/>
    <m/>
    <m/>
  </r>
  <r>
    <e v="#REF!"/>
    <x v="8"/>
    <x v="1"/>
    <x v="0"/>
    <x v="7"/>
    <x v="44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0"/>
    <x v="45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1"/>
    <x v="45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2"/>
    <x v="45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3"/>
    <x v="45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4"/>
    <x v="45"/>
    <x v="3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5"/>
    <x v="45"/>
    <x v="2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6"/>
    <x v="45"/>
    <x v="29"/>
    <n v="0"/>
    <m/>
    <n v="87"/>
    <m/>
    <m/>
    <m/>
    <m/>
    <m/>
    <m/>
    <m/>
    <m/>
    <m/>
    <m/>
    <m/>
    <m/>
    <m/>
    <m/>
    <m/>
    <m/>
    <m/>
    <n v="87"/>
    <n v="0"/>
    <m/>
    <m/>
  </r>
  <r>
    <e v="#REF!"/>
    <x v="9"/>
    <x v="2"/>
    <x v="0"/>
    <x v="7"/>
    <x v="45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0"/>
    <x v="46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1"/>
    <x v="46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2"/>
    <x v="46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3"/>
    <x v="46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4"/>
    <x v="46"/>
    <x v="32"/>
    <n v="0"/>
    <m/>
    <n v="39"/>
    <m/>
    <m/>
    <m/>
    <m/>
    <m/>
    <m/>
    <m/>
    <m/>
    <m/>
    <m/>
    <m/>
    <m/>
    <m/>
    <m/>
    <m/>
    <m/>
    <m/>
    <n v="39"/>
    <n v="0"/>
    <m/>
    <m/>
  </r>
  <r>
    <e v="#REF!"/>
    <x v="9"/>
    <x v="2"/>
    <x v="0"/>
    <x v="5"/>
    <x v="46"/>
    <x v="2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6"/>
    <x v="46"/>
    <x v="2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7"/>
    <x v="46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0"/>
    <x v="47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1"/>
    <x v="47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2"/>
    <x v="47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3"/>
    <x v="47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4"/>
    <x v="47"/>
    <x v="3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5"/>
    <x v="47"/>
    <x v="2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6"/>
    <x v="47"/>
    <x v="2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7"/>
    <x v="47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0"/>
    <x v="48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1"/>
    <x v="48"/>
    <x v="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2"/>
    <x v="48"/>
    <x v="1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3"/>
    <x v="48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4"/>
    <x v="48"/>
    <x v="3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5"/>
    <x v="48"/>
    <x v="2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6"/>
    <x v="48"/>
    <x v="2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7"/>
    <x v="48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0"/>
    <x v="49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1"/>
    <x v="49"/>
    <x v="33"/>
    <n v="27547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2"/>
    <x v="49"/>
    <x v="34"/>
    <n v="18386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3"/>
    <x v="49"/>
    <x v="31"/>
    <n v="45199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4"/>
    <x v="49"/>
    <x v="32"/>
    <n v="44709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5"/>
    <x v="49"/>
    <x v="28"/>
    <n v="92324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6"/>
    <x v="49"/>
    <x v="29"/>
    <n v="93591"/>
    <m/>
    <m/>
    <m/>
    <m/>
    <m/>
    <m/>
    <m/>
    <m/>
    <m/>
    <m/>
    <m/>
    <m/>
    <m/>
    <m/>
    <m/>
    <m/>
    <m/>
    <m/>
    <m/>
    <n v="0"/>
    <n v="0"/>
    <m/>
    <m/>
  </r>
  <r>
    <e v="#REF!"/>
    <x v="9"/>
    <x v="2"/>
    <x v="0"/>
    <x v="7"/>
    <x v="49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0"/>
    <x v="50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1"/>
    <x v="50"/>
    <x v="3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2"/>
    <x v="50"/>
    <x v="3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3"/>
    <x v="50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4"/>
    <x v="50"/>
    <x v="3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5"/>
    <x v="50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6"/>
    <x v="50"/>
    <x v="17"/>
    <n v="2161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7"/>
    <x v="50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0"/>
    <x v="51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1"/>
    <x v="51"/>
    <x v="3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2"/>
    <x v="51"/>
    <x v="3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3"/>
    <x v="51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4"/>
    <x v="51"/>
    <x v="3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5"/>
    <x v="51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6"/>
    <x v="51"/>
    <x v="17"/>
    <n v="9224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7"/>
    <x v="51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0"/>
    <x v="52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1"/>
    <x v="52"/>
    <x v="3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2"/>
    <x v="52"/>
    <x v="3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3"/>
    <x v="52"/>
    <x v="3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4"/>
    <x v="52"/>
    <x v="32"/>
    <n v="0"/>
    <m/>
    <m/>
    <m/>
    <m/>
    <m/>
    <m/>
    <m/>
    <m/>
    <n v="17"/>
    <m/>
    <m/>
    <m/>
    <m/>
    <m/>
    <m/>
    <m/>
    <m/>
    <m/>
    <m/>
    <n v="17"/>
    <n v="0"/>
    <m/>
    <m/>
  </r>
  <r>
    <e v="#REF!"/>
    <x v="10"/>
    <x v="2"/>
    <x v="0"/>
    <x v="5"/>
    <x v="52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6"/>
    <x v="52"/>
    <x v="17"/>
    <n v="21126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7"/>
    <x v="52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0"/>
    <x v="53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1"/>
    <x v="53"/>
    <x v="3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2"/>
    <x v="53"/>
    <x v="3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3"/>
    <x v="53"/>
    <x v="31"/>
    <n v="45491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4"/>
    <x v="53"/>
    <x v="32"/>
    <n v="45765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5"/>
    <x v="53"/>
    <x v="18"/>
    <n v="62103"/>
    <m/>
    <n v="7"/>
    <m/>
    <m/>
    <m/>
    <m/>
    <m/>
    <m/>
    <m/>
    <m/>
    <m/>
    <m/>
    <m/>
    <m/>
    <m/>
    <m/>
    <m/>
    <m/>
    <m/>
    <n v="7"/>
    <n v="112.7159718532116"/>
    <m/>
    <m/>
  </r>
  <r>
    <e v="#REF!"/>
    <x v="10"/>
    <x v="2"/>
    <x v="0"/>
    <x v="6"/>
    <x v="53"/>
    <x v="17"/>
    <n v="29835"/>
    <m/>
    <m/>
    <m/>
    <m/>
    <m/>
    <m/>
    <m/>
    <m/>
    <m/>
    <m/>
    <m/>
    <m/>
    <m/>
    <m/>
    <m/>
    <m/>
    <m/>
    <m/>
    <m/>
    <n v="0"/>
    <n v="0"/>
    <m/>
    <m/>
  </r>
  <r>
    <e v="#REF!"/>
    <x v="10"/>
    <x v="2"/>
    <x v="0"/>
    <x v="7"/>
    <x v="53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0"/>
    <x v="54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1"/>
    <x v="54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2"/>
    <x v="54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3"/>
    <x v="54"/>
    <x v="3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4"/>
    <x v="54"/>
    <x v="3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5"/>
    <x v="54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6"/>
    <x v="54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7"/>
    <x v="54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0"/>
    <x v="55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1"/>
    <x v="55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2"/>
    <x v="55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3"/>
    <x v="55"/>
    <x v="3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4"/>
    <x v="55"/>
    <x v="36"/>
    <n v="0"/>
    <m/>
    <n v="11"/>
    <m/>
    <m/>
    <m/>
    <m/>
    <m/>
    <m/>
    <n v="17"/>
    <m/>
    <m/>
    <m/>
    <m/>
    <m/>
    <m/>
    <m/>
    <m/>
    <m/>
    <m/>
    <n v="28"/>
    <n v="0"/>
    <m/>
    <m/>
  </r>
  <r>
    <e v="#REF!"/>
    <x v="11"/>
    <x v="2"/>
    <x v="0"/>
    <x v="5"/>
    <x v="55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6"/>
    <x v="55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7"/>
    <x v="55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0"/>
    <x v="56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1"/>
    <x v="56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2"/>
    <x v="56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3"/>
    <x v="56"/>
    <x v="35"/>
    <n v="45695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4"/>
    <x v="56"/>
    <x v="36"/>
    <n v="45051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5"/>
    <x v="56"/>
    <x v="18"/>
    <n v="93583"/>
    <m/>
    <n v="7"/>
    <m/>
    <m/>
    <m/>
    <m/>
    <m/>
    <m/>
    <m/>
    <m/>
    <m/>
    <m/>
    <m/>
    <m/>
    <m/>
    <m/>
    <m/>
    <m/>
    <m/>
    <n v="7"/>
    <n v="74.799910240107707"/>
    <m/>
    <m/>
  </r>
  <r>
    <e v="#REF!"/>
    <x v="11"/>
    <x v="2"/>
    <x v="0"/>
    <x v="6"/>
    <x v="56"/>
    <x v="17"/>
    <n v="92160"/>
    <m/>
    <m/>
    <m/>
    <m/>
    <m/>
    <m/>
    <m/>
    <m/>
    <m/>
    <m/>
    <m/>
    <m/>
    <m/>
    <m/>
    <m/>
    <m/>
    <m/>
    <m/>
    <m/>
    <n v="0"/>
    <n v="0"/>
    <m/>
    <m/>
  </r>
  <r>
    <e v="#REF!"/>
    <x v="11"/>
    <x v="2"/>
    <x v="0"/>
    <x v="7"/>
    <x v="56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0"/>
    <x v="57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1"/>
    <x v="57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2"/>
    <x v="57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3"/>
    <x v="57"/>
    <x v="3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4"/>
    <x v="57"/>
    <x v="36"/>
    <n v="0"/>
    <m/>
    <n v="8"/>
    <m/>
    <m/>
    <m/>
    <m/>
    <m/>
    <m/>
    <m/>
    <m/>
    <m/>
    <m/>
    <m/>
    <m/>
    <m/>
    <m/>
    <m/>
    <m/>
    <m/>
    <n v="8"/>
    <n v="0"/>
    <m/>
    <m/>
  </r>
  <r>
    <e v="#REF!"/>
    <x v="12"/>
    <x v="2"/>
    <x v="0"/>
    <x v="5"/>
    <x v="57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6"/>
    <x v="57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7"/>
    <x v="57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0"/>
    <x v="58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1"/>
    <x v="58"/>
    <x v="1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2"/>
    <x v="58"/>
    <x v="12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3"/>
    <x v="58"/>
    <x v="35"/>
    <n v="0"/>
    <m/>
    <n v="21"/>
    <m/>
    <m/>
    <m/>
    <n v="6"/>
    <m/>
    <m/>
    <m/>
    <m/>
    <m/>
    <m/>
    <m/>
    <m/>
    <m/>
    <m/>
    <m/>
    <m/>
    <m/>
    <n v="27"/>
    <n v="0"/>
    <m/>
    <m/>
  </r>
  <r>
    <e v="#REF!"/>
    <x v="12"/>
    <x v="2"/>
    <x v="0"/>
    <x v="4"/>
    <x v="58"/>
    <x v="3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5"/>
    <x v="58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6"/>
    <x v="58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7"/>
    <x v="58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0"/>
    <x v="59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1"/>
    <x v="59"/>
    <x v="37"/>
    <n v="37159"/>
    <m/>
    <n v="37"/>
    <m/>
    <m/>
    <m/>
    <m/>
    <m/>
    <m/>
    <m/>
    <m/>
    <m/>
    <m/>
    <m/>
    <m/>
    <m/>
    <m/>
    <m/>
    <m/>
    <m/>
    <n v="37"/>
    <n v="995.72109044915101"/>
    <m/>
    <m/>
  </r>
  <r>
    <e v="#REF!"/>
    <x v="12"/>
    <x v="2"/>
    <x v="0"/>
    <x v="2"/>
    <x v="59"/>
    <x v="38"/>
    <n v="0"/>
    <m/>
    <n v="46"/>
    <m/>
    <m/>
    <m/>
    <m/>
    <m/>
    <m/>
    <m/>
    <m/>
    <m/>
    <m/>
    <m/>
    <m/>
    <m/>
    <m/>
    <m/>
    <m/>
    <m/>
    <n v="46"/>
    <n v="0"/>
    <m/>
    <m/>
  </r>
  <r>
    <e v="#REF!"/>
    <x v="12"/>
    <x v="2"/>
    <x v="0"/>
    <x v="3"/>
    <x v="59"/>
    <x v="3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4"/>
    <x v="59"/>
    <x v="36"/>
    <n v="0"/>
    <m/>
    <m/>
    <m/>
    <m/>
    <m/>
    <m/>
    <m/>
    <m/>
    <n v="17"/>
    <m/>
    <m/>
    <m/>
    <m/>
    <m/>
    <m/>
    <m/>
    <m/>
    <m/>
    <m/>
    <n v="17"/>
    <n v="0"/>
    <m/>
    <m/>
  </r>
  <r>
    <e v="#REF!"/>
    <x v="12"/>
    <x v="2"/>
    <x v="0"/>
    <x v="5"/>
    <x v="59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6"/>
    <x v="59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7"/>
    <x v="59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0"/>
    <x v="60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1"/>
    <x v="60"/>
    <x v="37"/>
    <n v="0"/>
    <m/>
    <n v="59"/>
    <m/>
    <m/>
    <m/>
    <n v="13"/>
    <m/>
    <m/>
    <m/>
    <m/>
    <m/>
    <m/>
    <m/>
    <m/>
    <m/>
    <m/>
    <m/>
    <m/>
    <m/>
    <n v="72"/>
    <n v="0"/>
    <m/>
    <m/>
  </r>
  <r>
    <e v="#REF!"/>
    <x v="12"/>
    <x v="2"/>
    <x v="0"/>
    <x v="2"/>
    <x v="60"/>
    <x v="38"/>
    <n v="0"/>
    <m/>
    <n v="58"/>
    <m/>
    <m/>
    <m/>
    <m/>
    <m/>
    <m/>
    <m/>
    <m/>
    <m/>
    <m/>
    <m/>
    <m/>
    <m/>
    <m/>
    <m/>
    <m/>
    <m/>
    <n v="58"/>
    <n v="0"/>
    <m/>
    <m/>
  </r>
  <r>
    <e v="#REF!"/>
    <x v="12"/>
    <x v="2"/>
    <x v="0"/>
    <x v="3"/>
    <x v="60"/>
    <x v="35"/>
    <n v="0"/>
    <m/>
    <n v="8"/>
    <m/>
    <m/>
    <m/>
    <m/>
    <m/>
    <m/>
    <m/>
    <m/>
    <m/>
    <m/>
    <m/>
    <m/>
    <m/>
    <m/>
    <m/>
    <m/>
    <m/>
    <n v="8"/>
    <n v="0"/>
    <m/>
    <m/>
  </r>
  <r>
    <e v="#REF!"/>
    <x v="12"/>
    <x v="2"/>
    <x v="0"/>
    <x v="4"/>
    <x v="60"/>
    <x v="36"/>
    <n v="0"/>
    <m/>
    <m/>
    <m/>
    <m/>
    <m/>
    <m/>
    <m/>
    <m/>
    <n v="21"/>
    <m/>
    <m/>
    <m/>
    <m/>
    <m/>
    <m/>
    <m/>
    <m/>
    <m/>
    <m/>
    <n v="21"/>
    <n v="0"/>
    <m/>
    <m/>
  </r>
  <r>
    <e v="#REF!"/>
    <x v="12"/>
    <x v="2"/>
    <x v="0"/>
    <x v="5"/>
    <x v="60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6"/>
    <x v="60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7"/>
    <x v="60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0"/>
    <x v="61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1"/>
    <x v="61"/>
    <x v="37"/>
    <n v="0"/>
    <m/>
    <n v="27"/>
    <m/>
    <m/>
    <m/>
    <m/>
    <m/>
    <m/>
    <m/>
    <m/>
    <m/>
    <m/>
    <m/>
    <m/>
    <m/>
    <m/>
    <m/>
    <m/>
    <m/>
    <n v="27"/>
    <n v="0"/>
    <m/>
    <m/>
  </r>
  <r>
    <e v="#REF!"/>
    <x v="12"/>
    <x v="2"/>
    <x v="0"/>
    <x v="2"/>
    <x v="61"/>
    <x v="38"/>
    <n v="36779"/>
    <m/>
    <n v="48"/>
    <m/>
    <m/>
    <m/>
    <m/>
    <m/>
    <m/>
    <m/>
    <m/>
    <m/>
    <m/>
    <m/>
    <m/>
    <m/>
    <m/>
    <m/>
    <m/>
    <m/>
    <n v="48"/>
    <n v="1305.092580004894"/>
    <m/>
    <m/>
  </r>
  <r>
    <e v="#REF!"/>
    <x v="12"/>
    <x v="2"/>
    <x v="0"/>
    <x v="3"/>
    <x v="61"/>
    <x v="35"/>
    <n v="90606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4"/>
    <x v="61"/>
    <x v="36"/>
    <n v="90516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5"/>
    <x v="61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6"/>
    <x v="61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2"/>
    <x v="2"/>
    <x v="0"/>
    <x v="7"/>
    <x v="61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0"/>
    <x v="62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1"/>
    <x v="62"/>
    <x v="37"/>
    <n v="0"/>
    <m/>
    <n v="38"/>
    <m/>
    <m/>
    <m/>
    <m/>
    <m/>
    <m/>
    <m/>
    <m/>
    <m/>
    <m/>
    <m/>
    <m/>
    <m/>
    <m/>
    <m/>
    <m/>
    <m/>
    <n v="38"/>
    <n v="0"/>
    <m/>
    <m/>
  </r>
  <r>
    <e v="#REF!"/>
    <x v="13"/>
    <x v="2"/>
    <x v="0"/>
    <x v="2"/>
    <x v="62"/>
    <x v="38"/>
    <n v="0"/>
    <m/>
    <n v="27"/>
    <m/>
    <m/>
    <m/>
    <m/>
    <m/>
    <m/>
    <m/>
    <m/>
    <m/>
    <m/>
    <m/>
    <m/>
    <m/>
    <m/>
    <m/>
    <m/>
    <m/>
    <n v="27"/>
    <n v="0"/>
    <m/>
    <m/>
  </r>
  <r>
    <e v="#REF!"/>
    <x v="13"/>
    <x v="2"/>
    <x v="0"/>
    <x v="3"/>
    <x v="62"/>
    <x v="3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4"/>
    <x v="62"/>
    <x v="3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5"/>
    <x v="62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6"/>
    <x v="62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7"/>
    <x v="62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0"/>
    <x v="63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1"/>
    <x v="63"/>
    <x v="3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2"/>
    <x v="63"/>
    <x v="39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3"/>
    <x v="63"/>
    <x v="3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4"/>
    <x v="63"/>
    <x v="3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5"/>
    <x v="63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6"/>
    <x v="63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2"/>
    <x v="0"/>
    <x v="7"/>
    <x v="63"/>
    <x v="2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0"/>
    <x v="64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1"/>
    <x v="64"/>
    <x v="39"/>
    <n v="0"/>
    <m/>
    <n v="7"/>
    <m/>
    <m/>
    <m/>
    <n v="52"/>
    <m/>
    <m/>
    <m/>
    <m/>
    <m/>
    <m/>
    <m/>
    <m/>
    <m/>
    <m/>
    <m/>
    <m/>
    <m/>
    <n v="59"/>
    <n v="0"/>
    <m/>
    <m/>
  </r>
  <r>
    <e v="#REF!"/>
    <x v="13"/>
    <x v="3"/>
    <x v="0"/>
    <x v="2"/>
    <x v="64"/>
    <x v="39"/>
    <n v="0"/>
    <m/>
    <n v="6"/>
    <m/>
    <m/>
    <m/>
    <m/>
    <m/>
    <m/>
    <m/>
    <m/>
    <m/>
    <m/>
    <m/>
    <m/>
    <m/>
    <m/>
    <m/>
    <m/>
    <m/>
    <n v="6"/>
    <n v="0"/>
    <m/>
    <m/>
  </r>
  <r>
    <e v="#REF!"/>
    <x v="13"/>
    <x v="3"/>
    <x v="0"/>
    <x v="3"/>
    <x v="64"/>
    <x v="3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4"/>
    <x v="64"/>
    <x v="3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5"/>
    <x v="64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6"/>
    <x v="64"/>
    <x v="17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7"/>
    <x v="64"/>
    <x v="40"/>
    <n v="12327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0"/>
    <x v="65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1"/>
    <x v="65"/>
    <x v="39"/>
    <n v="90631"/>
    <m/>
    <n v="53"/>
    <m/>
    <m/>
    <m/>
    <m/>
    <m/>
    <m/>
    <m/>
    <m/>
    <m/>
    <m/>
    <m/>
    <m/>
    <m/>
    <m/>
    <m/>
    <m/>
    <m/>
    <n v="53"/>
    <n v="584.78886915073213"/>
    <m/>
    <m/>
  </r>
  <r>
    <e v="#REF!"/>
    <x v="13"/>
    <x v="3"/>
    <x v="0"/>
    <x v="2"/>
    <x v="65"/>
    <x v="39"/>
    <n v="91236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3"/>
    <x v="65"/>
    <x v="35"/>
    <n v="45954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4"/>
    <x v="65"/>
    <x v="36"/>
    <n v="45257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5"/>
    <x v="65"/>
    <x v="1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3"/>
    <x v="3"/>
    <x v="0"/>
    <x v="6"/>
    <x v="65"/>
    <x v="17"/>
    <n v="0"/>
    <m/>
    <m/>
    <m/>
    <m/>
    <n v="66"/>
    <m/>
    <m/>
    <m/>
    <m/>
    <m/>
    <m/>
    <m/>
    <m/>
    <m/>
    <m/>
    <m/>
    <m/>
    <m/>
    <m/>
    <n v="66"/>
    <n v="0"/>
    <m/>
    <m/>
  </r>
  <r>
    <e v="#REF!"/>
    <x v="13"/>
    <x v="3"/>
    <x v="0"/>
    <x v="7"/>
    <x v="65"/>
    <x v="40"/>
    <n v="0"/>
    <m/>
    <n v="90"/>
    <n v="112"/>
    <m/>
    <m/>
    <m/>
    <m/>
    <m/>
    <m/>
    <m/>
    <m/>
    <m/>
    <m/>
    <m/>
    <m/>
    <m/>
    <m/>
    <m/>
    <m/>
    <n v="202"/>
    <n v="0"/>
    <m/>
    <m/>
  </r>
  <r>
    <e v="#REF!"/>
    <x v="14"/>
    <x v="3"/>
    <x v="0"/>
    <x v="0"/>
    <x v="66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1"/>
    <x v="66"/>
    <x v="39"/>
    <n v="10849"/>
    <m/>
    <n v="20"/>
    <m/>
    <m/>
    <m/>
    <m/>
    <m/>
    <m/>
    <m/>
    <m/>
    <m/>
    <m/>
    <m/>
    <m/>
    <m/>
    <m/>
    <m/>
    <m/>
    <m/>
    <n v="20"/>
    <n v="1843.4878790671951"/>
    <m/>
    <m/>
  </r>
  <r>
    <e v="#REF!"/>
    <x v="14"/>
    <x v="3"/>
    <x v="0"/>
    <x v="2"/>
    <x v="66"/>
    <x v="39"/>
    <n v="9988"/>
    <m/>
    <n v="22"/>
    <m/>
    <m/>
    <m/>
    <m/>
    <m/>
    <m/>
    <m/>
    <m/>
    <m/>
    <m/>
    <m/>
    <m/>
    <m/>
    <m/>
    <m/>
    <m/>
    <m/>
    <n v="22"/>
    <n v="2202.6431718061676"/>
    <m/>
    <m/>
  </r>
  <r>
    <e v="#REF!"/>
    <x v="14"/>
    <x v="3"/>
    <x v="0"/>
    <x v="3"/>
    <x v="66"/>
    <x v="35"/>
    <n v="67578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4"/>
    <x v="66"/>
    <x v="36"/>
    <n v="71183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5"/>
    <x v="66"/>
    <x v="6"/>
    <n v="23756"/>
    <m/>
    <m/>
    <m/>
    <m/>
    <m/>
    <n v="18"/>
    <m/>
    <m/>
    <m/>
    <m/>
    <m/>
    <m/>
    <m/>
    <m/>
    <m/>
    <m/>
    <m/>
    <m/>
    <m/>
    <n v="18"/>
    <n v="757.70331705674357"/>
    <m/>
    <m/>
  </r>
  <r>
    <e v="#REF!"/>
    <x v="14"/>
    <x v="3"/>
    <x v="0"/>
    <x v="6"/>
    <x v="66"/>
    <x v="5"/>
    <n v="25752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7"/>
    <x v="66"/>
    <x v="40"/>
    <n v="43385"/>
    <m/>
    <n v="86"/>
    <n v="121"/>
    <m/>
    <m/>
    <m/>
    <m/>
    <m/>
    <m/>
    <m/>
    <m/>
    <m/>
    <m/>
    <m/>
    <m/>
    <m/>
    <m/>
    <m/>
    <m/>
    <n v="207"/>
    <n v="4771.2342975682841"/>
    <m/>
    <m/>
  </r>
  <r>
    <e v="#REF!"/>
    <x v="14"/>
    <x v="3"/>
    <x v="0"/>
    <x v="0"/>
    <x v="67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1"/>
    <x v="67"/>
    <x v="39"/>
    <n v="17896"/>
    <m/>
    <n v="19"/>
    <m/>
    <m/>
    <m/>
    <m/>
    <m/>
    <m/>
    <m/>
    <m/>
    <m/>
    <m/>
    <m/>
    <m/>
    <m/>
    <m/>
    <m/>
    <m/>
    <m/>
    <n v="19"/>
    <n v="1061.6897630755477"/>
    <m/>
    <m/>
  </r>
  <r>
    <e v="#REF!"/>
    <x v="14"/>
    <x v="3"/>
    <x v="0"/>
    <x v="2"/>
    <x v="67"/>
    <x v="39"/>
    <n v="18381"/>
    <m/>
    <n v="21"/>
    <m/>
    <m/>
    <m/>
    <m/>
    <m/>
    <m/>
    <m/>
    <m/>
    <m/>
    <m/>
    <m/>
    <m/>
    <m/>
    <m/>
    <m/>
    <m/>
    <m/>
    <n v="21"/>
    <n v="1142.4840868287904"/>
    <m/>
    <m/>
  </r>
  <r>
    <e v="#REF!"/>
    <x v="14"/>
    <x v="3"/>
    <x v="0"/>
    <x v="3"/>
    <x v="67"/>
    <x v="35"/>
    <n v="16723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4"/>
    <x v="67"/>
    <x v="36"/>
    <n v="16866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5"/>
    <x v="67"/>
    <x v="6"/>
    <n v="16021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6"/>
    <x v="67"/>
    <x v="5"/>
    <n v="16081"/>
    <m/>
    <m/>
    <m/>
    <m/>
    <m/>
    <n v="45"/>
    <m/>
    <m/>
    <m/>
    <m/>
    <m/>
    <m/>
    <m/>
    <m/>
    <m/>
    <m/>
    <m/>
    <m/>
    <m/>
    <n v="45"/>
    <n v="2798.3334369753125"/>
    <m/>
    <m/>
  </r>
  <r>
    <e v="#REF!"/>
    <x v="14"/>
    <x v="3"/>
    <x v="0"/>
    <x v="7"/>
    <x v="67"/>
    <x v="40"/>
    <n v="12970"/>
    <m/>
    <n v="135"/>
    <m/>
    <m/>
    <m/>
    <n v="29"/>
    <m/>
    <m/>
    <m/>
    <m/>
    <m/>
    <m/>
    <m/>
    <m/>
    <m/>
    <m/>
    <m/>
    <m/>
    <m/>
    <n v="164"/>
    <n v="12644.564379336933"/>
    <m/>
    <m/>
  </r>
  <r>
    <e v="#REF!"/>
    <x v="14"/>
    <x v="3"/>
    <x v="0"/>
    <x v="0"/>
    <x v="68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1"/>
    <x v="68"/>
    <x v="39"/>
    <n v="31863"/>
    <m/>
    <n v="25"/>
    <m/>
    <m/>
    <m/>
    <m/>
    <m/>
    <m/>
    <m/>
    <m/>
    <m/>
    <m/>
    <m/>
    <m/>
    <m/>
    <m/>
    <m/>
    <m/>
    <m/>
    <n v="25"/>
    <n v="784.60910774252272"/>
    <m/>
    <m/>
  </r>
  <r>
    <e v="#REF!"/>
    <x v="14"/>
    <x v="3"/>
    <x v="0"/>
    <x v="2"/>
    <x v="68"/>
    <x v="39"/>
    <n v="36224"/>
    <m/>
    <n v="27"/>
    <m/>
    <m/>
    <m/>
    <m/>
    <m/>
    <m/>
    <m/>
    <m/>
    <m/>
    <m/>
    <m/>
    <m/>
    <m/>
    <m/>
    <m/>
    <m/>
    <m/>
    <n v="27"/>
    <n v="745.36219081272088"/>
    <m/>
    <m/>
  </r>
  <r>
    <e v="#REF!"/>
    <x v="14"/>
    <x v="3"/>
    <x v="0"/>
    <x v="3"/>
    <x v="68"/>
    <x v="35"/>
    <n v="33121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4"/>
    <x v="68"/>
    <x v="36"/>
    <n v="33916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5"/>
    <x v="68"/>
    <x v="6"/>
    <n v="29917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6"/>
    <x v="68"/>
    <x v="5"/>
    <n v="31045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7"/>
    <x v="68"/>
    <x v="40"/>
    <n v="15765"/>
    <m/>
    <n v="86"/>
    <n v="37"/>
    <m/>
    <m/>
    <m/>
    <m/>
    <m/>
    <m/>
    <m/>
    <m/>
    <m/>
    <m/>
    <m/>
    <m/>
    <m/>
    <m/>
    <m/>
    <m/>
    <n v="123"/>
    <n v="7802.09324452902"/>
    <m/>
    <m/>
  </r>
  <r>
    <e v="#REF!"/>
    <x v="14"/>
    <x v="3"/>
    <x v="0"/>
    <x v="0"/>
    <x v="69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1"/>
    <x v="69"/>
    <x v="39"/>
    <n v="4233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2"/>
    <x v="69"/>
    <x v="39"/>
    <n v="4227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3"/>
    <x v="69"/>
    <x v="35"/>
    <n v="45406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4"/>
    <x v="69"/>
    <x v="36"/>
    <n v="45426"/>
    <m/>
    <n v="11"/>
    <m/>
    <m/>
    <m/>
    <m/>
    <m/>
    <m/>
    <m/>
    <m/>
    <m/>
    <m/>
    <m/>
    <m/>
    <m/>
    <m/>
    <m/>
    <m/>
    <m/>
    <n v="11"/>
    <n v="242.15207150090257"/>
    <m/>
    <m/>
  </r>
  <r>
    <e v="#REF!"/>
    <x v="14"/>
    <x v="3"/>
    <x v="0"/>
    <x v="5"/>
    <x v="69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6"/>
    <x v="69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4"/>
    <x v="3"/>
    <x v="0"/>
    <x v="7"/>
    <x v="69"/>
    <x v="40"/>
    <n v="0"/>
    <m/>
    <m/>
    <m/>
    <m/>
    <m/>
    <n v="27"/>
    <m/>
    <m/>
    <m/>
    <m/>
    <m/>
    <m/>
    <m/>
    <m/>
    <m/>
    <m/>
    <m/>
    <m/>
    <m/>
    <n v="27"/>
    <n v="0"/>
    <m/>
    <m/>
  </r>
  <r>
    <e v="#REF!"/>
    <x v="15"/>
    <x v="3"/>
    <x v="0"/>
    <x v="0"/>
    <x v="70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1"/>
    <x v="70"/>
    <x v="3"/>
    <n v="16362"/>
    <m/>
    <n v="16"/>
    <m/>
    <m/>
    <m/>
    <m/>
    <m/>
    <m/>
    <m/>
    <m/>
    <m/>
    <m/>
    <m/>
    <m/>
    <m/>
    <m/>
    <m/>
    <m/>
    <m/>
    <n v="16"/>
    <n v="977.87556533431132"/>
    <m/>
    <m/>
  </r>
  <r>
    <e v="#REF!"/>
    <x v="15"/>
    <x v="3"/>
    <x v="0"/>
    <x v="2"/>
    <x v="70"/>
    <x v="4"/>
    <n v="15468"/>
    <m/>
    <n v="40"/>
    <m/>
    <m/>
    <m/>
    <m/>
    <m/>
    <m/>
    <m/>
    <m/>
    <m/>
    <m/>
    <m/>
    <m/>
    <m/>
    <m/>
    <m/>
    <m/>
    <m/>
    <n v="40"/>
    <n v="2585.983966899405"/>
    <m/>
    <m/>
  </r>
  <r>
    <e v="#REF!"/>
    <x v="15"/>
    <x v="3"/>
    <x v="0"/>
    <x v="3"/>
    <x v="70"/>
    <x v="35"/>
    <n v="15222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4"/>
    <x v="70"/>
    <x v="36"/>
    <n v="13089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5"/>
    <x v="70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6"/>
    <x v="70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7"/>
    <x v="70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0"/>
    <x v="71"/>
    <x v="30"/>
    <n v="1444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1"/>
    <x v="71"/>
    <x v="3"/>
    <n v="16360"/>
    <m/>
    <n v="23"/>
    <m/>
    <m/>
    <m/>
    <m/>
    <m/>
    <m/>
    <m/>
    <m/>
    <m/>
    <m/>
    <m/>
    <m/>
    <m/>
    <m/>
    <m/>
    <m/>
    <m/>
    <n v="23"/>
    <n v="1405.8679706601467"/>
    <m/>
    <m/>
  </r>
  <r>
    <e v="#REF!"/>
    <x v="15"/>
    <x v="3"/>
    <x v="0"/>
    <x v="2"/>
    <x v="71"/>
    <x v="4"/>
    <n v="17140"/>
    <m/>
    <n v="100"/>
    <m/>
    <m/>
    <m/>
    <m/>
    <m/>
    <m/>
    <m/>
    <m/>
    <m/>
    <m/>
    <m/>
    <m/>
    <m/>
    <m/>
    <m/>
    <m/>
    <m/>
    <n v="100"/>
    <n v="5834.3057176196035"/>
    <m/>
    <m/>
  </r>
  <r>
    <e v="#REF!"/>
    <x v="15"/>
    <x v="3"/>
    <x v="0"/>
    <x v="3"/>
    <x v="71"/>
    <x v="41"/>
    <n v="9968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4"/>
    <x v="71"/>
    <x v="42"/>
    <n v="9912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5"/>
    <x v="71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6"/>
    <x v="71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7"/>
    <x v="71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0"/>
    <x v="72"/>
    <x v="30"/>
    <n v="15800"/>
    <m/>
    <n v="67"/>
    <m/>
    <m/>
    <m/>
    <m/>
    <m/>
    <m/>
    <m/>
    <m/>
    <m/>
    <m/>
    <m/>
    <m/>
    <m/>
    <m/>
    <m/>
    <m/>
    <m/>
    <n v="67"/>
    <n v="4240.506329113924"/>
    <m/>
    <m/>
  </r>
  <r>
    <e v="#REF!"/>
    <x v="15"/>
    <x v="3"/>
    <x v="0"/>
    <x v="1"/>
    <x v="72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2"/>
    <x v="72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3"/>
    <x v="72"/>
    <x v="1"/>
    <n v="14874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4"/>
    <x v="72"/>
    <x v="8"/>
    <n v="15574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5"/>
    <x v="72"/>
    <x v="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6"/>
    <x v="72"/>
    <x v="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7"/>
    <x v="72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0"/>
    <x v="73"/>
    <x v="30"/>
    <n v="16421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1"/>
    <x v="73"/>
    <x v="4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2"/>
    <x v="73"/>
    <x v="4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3"/>
    <x v="73"/>
    <x v="1"/>
    <n v="8933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4"/>
    <x v="73"/>
    <x v="8"/>
    <n v="9845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5"/>
    <x v="73"/>
    <x v="3"/>
    <n v="2634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6"/>
    <x v="73"/>
    <x v="4"/>
    <n v="360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7"/>
    <x v="73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0"/>
    <x v="74"/>
    <x v="30"/>
    <n v="14497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1"/>
    <x v="74"/>
    <x v="4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2"/>
    <x v="74"/>
    <x v="4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3"/>
    <x v="74"/>
    <x v="1"/>
    <n v="11089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4"/>
    <x v="74"/>
    <x v="8"/>
    <n v="10844"/>
    <m/>
    <m/>
    <m/>
    <m/>
    <m/>
    <m/>
    <m/>
    <m/>
    <m/>
    <m/>
    <m/>
    <m/>
    <m/>
    <m/>
    <m/>
    <m/>
    <m/>
    <m/>
    <m/>
    <n v="0"/>
    <n v="0"/>
    <m/>
    <m/>
  </r>
  <r>
    <e v="#REF!"/>
    <x v="15"/>
    <x v="3"/>
    <x v="0"/>
    <x v="5"/>
    <x v="74"/>
    <x v="3"/>
    <n v="5655"/>
    <m/>
    <n v="190"/>
    <m/>
    <m/>
    <m/>
    <n v="31"/>
    <m/>
    <m/>
    <m/>
    <m/>
    <m/>
    <m/>
    <m/>
    <m/>
    <m/>
    <m/>
    <m/>
    <m/>
    <m/>
    <n v="221"/>
    <n v="39080.45977011494"/>
    <m/>
    <m/>
  </r>
  <r>
    <e v="#REF!"/>
    <x v="15"/>
    <x v="3"/>
    <x v="0"/>
    <x v="6"/>
    <x v="74"/>
    <x v="4"/>
    <n v="6592"/>
    <m/>
    <n v="155"/>
    <m/>
    <m/>
    <m/>
    <m/>
    <m/>
    <m/>
    <m/>
    <m/>
    <m/>
    <m/>
    <m/>
    <m/>
    <m/>
    <m/>
    <m/>
    <m/>
    <m/>
    <n v="155"/>
    <n v="23513.349514563106"/>
    <m/>
    <m/>
  </r>
  <r>
    <e v="#REF!"/>
    <x v="15"/>
    <x v="3"/>
    <x v="0"/>
    <x v="7"/>
    <x v="74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0"/>
    <x v="75"/>
    <x v="30"/>
    <n v="16694"/>
    <m/>
    <n v="125"/>
    <m/>
    <m/>
    <m/>
    <m/>
    <m/>
    <m/>
    <m/>
    <m/>
    <m/>
    <m/>
    <m/>
    <m/>
    <m/>
    <m/>
    <m/>
    <m/>
    <m/>
    <n v="125"/>
    <n v="7487.7201389720858"/>
    <m/>
    <m/>
  </r>
  <r>
    <e v="#REF!"/>
    <x v="16"/>
    <x v="3"/>
    <x v="0"/>
    <x v="1"/>
    <x v="75"/>
    <x v="45"/>
    <n v="11711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2"/>
    <x v="75"/>
    <x v="46"/>
    <n v="10786"/>
    <m/>
    <m/>
    <n v="97"/>
    <m/>
    <m/>
    <m/>
    <m/>
    <m/>
    <m/>
    <m/>
    <m/>
    <m/>
    <m/>
    <m/>
    <m/>
    <m/>
    <m/>
    <m/>
    <m/>
    <n v="97"/>
    <n v="8993.1392545892832"/>
    <m/>
    <m/>
  </r>
  <r>
    <e v="#REF!"/>
    <x v="16"/>
    <x v="3"/>
    <x v="0"/>
    <x v="3"/>
    <x v="75"/>
    <x v="1"/>
    <n v="17611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4"/>
    <x v="75"/>
    <x v="8"/>
    <n v="15774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5"/>
    <x v="75"/>
    <x v="4"/>
    <n v="12852"/>
    <m/>
    <n v="63"/>
    <m/>
    <m/>
    <m/>
    <m/>
    <m/>
    <m/>
    <m/>
    <m/>
    <m/>
    <m/>
    <m/>
    <m/>
    <m/>
    <m/>
    <m/>
    <m/>
    <m/>
    <n v="63"/>
    <n v="4901.9607843137255"/>
    <m/>
    <m/>
  </r>
  <r>
    <e v="#REF!"/>
    <x v="16"/>
    <x v="3"/>
    <x v="0"/>
    <x v="6"/>
    <x v="75"/>
    <x v="3"/>
    <n v="14351"/>
    <m/>
    <n v="28"/>
    <m/>
    <m/>
    <m/>
    <m/>
    <m/>
    <m/>
    <m/>
    <m/>
    <m/>
    <m/>
    <m/>
    <m/>
    <m/>
    <m/>
    <m/>
    <m/>
    <m/>
    <n v="28"/>
    <n v="1951.0835481847955"/>
    <m/>
    <m/>
  </r>
  <r>
    <e v="#REF!"/>
    <x v="16"/>
    <x v="3"/>
    <x v="0"/>
    <x v="7"/>
    <x v="75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0"/>
    <x v="76"/>
    <x v="30"/>
    <n v="16262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1"/>
    <x v="76"/>
    <x v="45"/>
    <n v="10046"/>
    <m/>
    <n v="39"/>
    <m/>
    <m/>
    <m/>
    <m/>
    <m/>
    <m/>
    <m/>
    <m/>
    <m/>
    <m/>
    <m/>
    <m/>
    <m/>
    <m/>
    <m/>
    <m/>
    <m/>
    <n v="39"/>
    <n v="3882.1421461278119"/>
    <m/>
    <m/>
  </r>
  <r>
    <e v="#REF!"/>
    <x v="16"/>
    <x v="3"/>
    <x v="0"/>
    <x v="2"/>
    <x v="76"/>
    <x v="46"/>
    <n v="16270"/>
    <m/>
    <n v="87"/>
    <m/>
    <m/>
    <m/>
    <m/>
    <m/>
    <m/>
    <m/>
    <m/>
    <m/>
    <m/>
    <m/>
    <m/>
    <m/>
    <m/>
    <m/>
    <m/>
    <m/>
    <n v="87"/>
    <n v="5347.2649047326368"/>
    <m/>
    <m/>
  </r>
  <r>
    <e v="#REF!"/>
    <x v="16"/>
    <x v="3"/>
    <x v="0"/>
    <x v="3"/>
    <x v="76"/>
    <x v="1"/>
    <n v="35428"/>
    <m/>
    <n v="8"/>
    <m/>
    <m/>
    <m/>
    <m/>
    <m/>
    <m/>
    <m/>
    <m/>
    <m/>
    <m/>
    <m/>
    <m/>
    <m/>
    <m/>
    <m/>
    <m/>
    <m/>
    <n v="8"/>
    <n v="225.81009371118887"/>
    <m/>
    <m/>
  </r>
  <r>
    <e v="#REF!"/>
    <x v="16"/>
    <x v="3"/>
    <x v="0"/>
    <x v="4"/>
    <x v="76"/>
    <x v="8"/>
    <n v="28805"/>
    <m/>
    <n v="37"/>
    <m/>
    <m/>
    <m/>
    <m/>
    <m/>
    <m/>
    <m/>
    <m/>
    <m/>
    <m/>
    <m/>
    <m/>
    <m/>
    <m/>
    <m/>
    <m/>
    <m/>
    <n v="37"/>
    <n v="1284.4992188856102"/>
    <m/>
    <m/>
  </r>
  <r>
    <e v="#REF!"/>
    <x v="16"/>
    <x v="3"/>
    <x v="0"/>
    <x v="5"/>
    <x v="76"/>
    <x v="4"/>
    <n v="11236"/>
    <m/>
    <n v="67"/>
    <m/>
    <m/>
    <m/>
    <m/>
    <m/>
    <m/>
    <m/>
    <m/>
    <m/>
    <m/>
    <m/>
    <m/>
    <m/>
    <m/>
    <m/>
    <m/>
    <m/>
    <n v="67"/>
    <n v="5962.9761480954076"/>
    <m/>
    <m/>
  </r>
  <r>
    <e v="#REF!"/>
    <x v="16"/>
    <x v="3"/>
    <x v="0"/>
    <x v="6"/>
    <x v="76"/>
    <x v="3"/>
    <n v="13140"/>
    <m/>
    <n v="18"/>
    <n v="7"/>
    <m/>
    <m/>
    <m/>
    <m/>
    <m/>
    <m/>
    <m/>
    <m/>
    <m/>
    <m/>
    <m/>
    <m/>
    <m/>
    <m/>
    <m/>
    <m/>
    <n v="25"/>
    <n v="1902.5875190258751"/>
    <m/>
    <m/>
  </r>
  <r>
    <e v="#REF!"/>
    <x v="16"/>
    <x v="3"/>
    <x v="0"/>
    <x v="7"/>
    <x v="76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0"/>
    <x v="77"/>
    <x v="30"/>
    <n v="18038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1"/>
    <x v="77"/>
    <x v="45"/>
    <n v="15857"/>
    <m/>
    <n v="11"/>
    <m/>
    <m/>
    <m/>
    <m/>
    <m/>
    <m/>
    <m/>
    <m/>
    <m/>
    <m/>
    <m/>
    <m/>
    <m/>
    <m/>
    <m/>
    <m/>
    <m/>
    <n v="11"/>
    <n v="693.69994324273193"/>
    <m/>
    <m/>
  </r>
  <r>
    <e v="#REF!"/>
    <x v="16"/>
    <x v="3"/>
    <x v="0"/>
    <x v="2"/>
    <x v="77"/>
    <x v="46"/>
    <n v="19007"/>
    <m/>
    <n v="17"/>
    <m/>
    <m/>
    <m/>
    <m/>
    <m/>
    <m/>
    <m/>
    <m/>
    <m/>
    <m/>
    <m/>
    <m/>
    <m/>
    <m/>
    <m/>
    <m/>
    <m/>
    <n v="17"/>
    <n v="894.40732361761457"/>
    <m/>
    <m/>
  </r>
  <r>
    <e v="#REF!"/>
    <x v="16"/>
    <x v="3"/>
    <x v="0"/>
    <x v="3"/>
    <x v="77"/>
    <x v="1"/>
    <n v="16041"/>
    <m/>
    <n v="13"/>
    <m/>
    <m/>
    <m/>
    <m/>
    <m/>
    <m/>
    <m/>
    <m/>
    <m/>
    <m/>
    <m/>
    <m/>
    <m/>
    <m/>
    <m/>
    <m/>
    <m/>
    <n v="13"/>
    <n v="810.42329031855866"/>
    <m/>
    <m/>
  </r>
  <r>
    <e v="#REF!"/>
    <x v="16"/>
    <x v="3"/>
    <x v="0"/>
    <x v="4"/>
    <x v="77"/>
    <x v="8"/>
    <n v="12350"/>
    <m/>
    <n v="13"/>
    <m/>
    <m/>
    <n v="16"/>
    <m/>
    <m/>
    <m/>
    <m/>
    <m/>
    <m/>
    <m/>
    <m/>
    <m/>
    <m/>
    <m/>
    <m/>
    <m/>
    <m/>
    <n v="29"/>
    <n v="2348.178137651822"/>
    <m/>
    <m/>
  </r>
  <r>
    <e v="#REF!"/>
    <x v="16"/>
    <x v="3"/>
    <x v="0"/>
    <x v="5"/>
    <x v="77"/>
    <x v="4"/>
    <n v="15162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6"/>
    <x v="77"/>
    <x v="3"/>
    <n v="14387"/>
    <m/>
    <n v="358"/>
    <m/>
    <m/>
    <m/>
    <m/>
    <m/>
    <m/>
    <m/>
    <n v="69"/>
    <m/>
    <m/>
    <m/>
    <m/>
    <m/>
    <m/>
    <m/>
    <m/>
    <m/>
    <n v="427"/>
    <n v="29679.57183568499"/>
    <m/>
    <m/>
  </r>
  <r>
    <e v="#REF!"/>
    <x v="16"/>
    <x v="3"/>
    <x v="0"/>
    <x v="7"/>
    <x v="77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0"/>
    <x v="78"/>
    <x v="30"/>
    <n v="18241"/>
    <m/>
    <n v="105"/>
    <m/>
    <m/>
    <m/>
    <m/>
    <m/>
    <m/>
    <m/>
    <m/>
    <m/>
    <m/>
    <m/>
    <m/>
    <m/>
    <m/>
    <m/>
    <m/>
    <m/>
    <n v="105"/>
    <n v="5756.2633627542345"/>
    <m/>
    <m/>
  </r>
  <r>
    <e v="#REF!"/>
    <x v="16"/>
    <x v="3"/>
    <x v="0"/>
    <x v="1"/>
    <x v="78"/>
    <x v="45"/>
    <n v="5490"/>
    <m/>
    <n v="13"/>
    <m/>
    <m/>
    <m/>
    <m/>
    <m/>
    <m/>
    <m/>
    <m/>
    <m/>
    <m/>
    <m/>
    <m/>
    <m/>
    <m/>
    <m/>
    <m/>
    <m/>
    <n v="13"/>
    <n v="2367.9417122040072"/>
    <m/>
    <m/>
  </r>
  <r>
    <e v="#REF!"/>
    <x v="16"/>
    <x v="3"/>
    <x v="0"/>
    <x v="2"/>
    <x v="78"/>
    <x v="46"/>
    <n v="4681"/>
    <m/>
    <n v="17"/>
    <m/>
    <m/>
    <m/>
    <m/>
    <m/>
    <m/>
    <m/>
    <m/>
    <m/>
    <m/>
    <m/>
    <m/>
    <m/>
    <m/>
    <m/>
    <m/>
    <m/>
    <n v="17"/>
    <n v="3631.7026276436659"/>
    <m/>
    <m/>
  </r>
  <r>
    <e v="#REF!"/>
    <x v="16"/>
    <x v="3"/>
    <x v="0"/>
    <x v="3"/>
    <x v="78"/>
    <x v="1"/>
    <n v="7599"/>
    <m/>
    <n v="13"/>
    <m/>
    <m/>
    <m/>
    <m/>
    <m/>
    <m/>
    <m/>
    <m/>
    <m/>
    <m/>
    <m/>
    <m/>
    <m/>
    <m/>
    <m/>
    <m/>
    <m/>
    <n v="13"/>
    <n v="1710.7514146598235"/>
    <m/>
    <m/>
  </r>
  <r>
    <e v="#REF!"/>
    <x v="16"/>
    <x v="3"/>
    <x v="0"/>
    <x v="4"/>
    <x v="78"/>
    <x v="8"/>
    <n v="8411"/>
    <m/>
    <m/>
    <m/>
    <m/>
    <m/>
    <m/>
    <m/>
    <m/>
    <m/>
    <n v="37"/>
    <m/>
    <m/>
    <m/>
    <m/>
    <m/>
    <m/>
    <m/>
    <m/>
    <m/>
    <n v="37"/>
    <n v="4399.0013078111997"/>
    <m/>
    <m/>
  </r>
  <r>
    <e v="#REF!"/>
    <x v="16"/>
    <x v="3"/>
    <x v="0"/>
    <x v="5"/>
    <x v="78"/>
    <x v="4"/>
    <n v="13368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6"/>
    <x v="78"/>
    <x v="3"/>
    <n v="14147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7"/>
    <x v="78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0"/>
    <x v="79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1"/>
    <x v="79"/>
    <x v="45"/>
    <n v="18535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2"/>
    <x v="79"/>
    <x v="46"/>
    <n v="1667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3"/>
    <x v="79"/>
    <x v="1"/>
    <n v="7881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4"/>
    <x v="79"/>
    <x v="8"/>
    <n v="8299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5"/>
    <x v="79"/>
    <x v="4"/>
    <n v="14248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6"/>
    <x v="79"/>
    <x v="3"/>
    <n v="14116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7"/>
    <x v="79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0"/>
    <x v="80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1"/>
    <x v="80"/>
    <x v="45"/>
    <n v="12670"/>
    <m/>
    <n v="11"/>
    <m/>
    <m/>
    <m/>
    <m/>
    <m/>
    <m/>
    <m/>
    <m/>
    <m/>
    <m/>
    <m/>
    <m/>
    <m/>
    <m/>
    <m/>
    <m/>
    <m/>
    <n v="11"/>
    <n v="868.19258089976324"/>
    <m/>
    <m/>
  </r>
  <r>
    <e v="#REF!"/>
    <x v="16"/>
    <x v="3"/>
    <x v="0"/>
    <x v="2"/>
    <x v="80"/>
    <x v="46"/>
    <n v="12643"/>
    <m/>
    <n v="29"/>
    <m/>
    <m/>
    <m/>
    <m/>
    <m/>
    <m/>
    <m/>
    <m/>
    <m/>
    <m/>
    <m/>
    <m/>
    <m/>
    <m/>
    <m/>
    <m/>
    <m/>
    <n v="29"/>
    <n v="2293.759392549237"/>
    <m/>
    <m/>
  </r>
  <r>
    <e v="#REF!"/>
    <x v="16"/>
    <x v="3"/>
    <x v="0"/>
    <x v="3"/>
    <x v="80"/>
    <x v="1"/>
    <n v="7955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4"/>
    <x v="80"/>
    <x v="8"/>
    <n v="20451"/>
    <m/>
    <m/>
    <n v="47"/>
    <m/>
    <m/>
    <m/>
    <m/>
    <m/>
    <m/>
    <m/>
    <m/>
    <m/>
    <m/>
    <m/>
    <m/>
    <m/>
    <m/>
    <m/>
    <m/>
    <n v="47"/>
    <n v="2298.1761283066839"/>
    <m/>
    <m/>
  </r>
  <r>
    <e v="#REF!"/>
    <x v="16"/>
    <x v="3"/>
    <x v="0"/>
    <x v="5"/>
    <x v="80"/>
    <x v="4"/>
    <n v="4269"/>
    <m/>
    <m/>
    <m/>
    <m/>
    <m/>
    <m/>
    <m/>
    <m/>
    <m/>
    <m/>
    <m/>
    <m/>
    <m/>
    <m/>
    <m/>
    <m/>
    <m/>
    <m/>
    <m/>
    <n v="0"/>
    <n v="0"/>
    <m/>
    <m/>
  </r>
  <r>
    <e v="#REF!"/>
    <x v="16"/>
    <x v="3"/>
    <x v="0"/>
    <x v="6"/>
    <x v="80"/>
    <x v="3"/>
    <n v="15220"/>
    <m/>
    <n v="18"/>
    <m/>
    <m/>
    <m/>
    <m/>
    <m/>
    <m/>
    <m/>
    <m/>
    <m/>
    <m/>
    <m/>
    <m/>
    <m/>
    <m/>
    <m/>
    <m/>
    <m/>
    <n v="18"/>
    <n v="1182.6544021024968"/>
    <m/>
    <m/>
  </r>
  <r>
    <e v="#REF!"/>
    <x v="16"/>
    <x v="3"/>
    <x v="0"/>
    <x v="7"/>
    <x v="80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0"/>
    <x v="81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1"/>
    <x v="81"/>
    <x v="4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2"/>
    <x v="81"/>
    <x v="4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3"/>
    <x v="81"/>
    <x v="1"/>
    <n v="25416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4"/>
    <x v="81"/>
    <x v="8"/>
    <n v="18483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5"/>
    <x v="81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6"/>
    <x v="81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7"/>
    <x v="81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0"/>
    <x v="82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1"/>
    <x v="82"/>
    <x v="4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2"/>
    <x v="82"/>
    <x v="4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3"/>
    <x v="82"/>
    <x v="1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4"/>
    <x v="82"/>
    <x v="8"/>
    <n v="0"/>
    <m/>
    <n v="18"/>
    <m/>
    <m/>
    <m/>
    <m/>
    <m/>
    <m/>
    <m/>
    <m/>
    <m/>
    <m/>
    <m/>
    <m/>
    <m/>
    <m/>
    <m/>
    <m/>
    <m/>
    <n v="18"/>
    <n v="0"/>
    <m/>
    <m/>
  </r>
  <r>
    <e v="#REF!"/>
    <x v="17"/>
    <x v="3"/>
    <x v="0"/>
    <x v="5"/>
    <x v="82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6"/>
    <x v="82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7"/>
    <x v="82"/>
    <x v="4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0"/>
    <x v="83"/>
    <x v="30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1"/>
    <x v="83"/>
    <x v="45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2"/>
    <x v="83"/>
    <x v="46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3"/>
    <x v="83"/>
    <x v="1"/>
    <n v="0"/>
    <m/>
    <m/>
    <n v="60"/>
    <m/>
    <m/>
    <m/>
    <m/>
    <m/>
    <m/>
    <m/>
    <m/>
    <m/>
    <m/>
    <m/>
    <m/>
    <m/>
    <m/>
    <m/>
    <m/>
    <n v="60"/>
    <n v="0"/>
    <m/>
    <m/>
  </r>
  <r>
    <e v="#REF!"/>
    <x v="17"/>
    <x v="3"/>
    <x v="0"/>
    <x v="4"/>
    <x v="83"/>
    <x v="8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5"/>
    <x v="83"/>
    <x v="4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6"/>
    <x v="83"/>
    <x v="3"/>
    <n v="0"/>
    <m/>
    <m/>
    <m/>
    <m/>
    <m/>
    <m/>
    <m/>
    <m/>
    <m/>
    <m/>
    <m/>
    <m/>
    <m/>
    <m/>
    <m/>
    <m/>
    <m/>
    <m/>
    <m/>
    <n v="0"/>
    <n v="0"/>
    <m/>
    <m/>
  </r>
  <r>
    <e v="#REF!"/>
    <x v="17"/>
    <x v="3"/>
    <x v="0"/>
    <x v="7"/>
    <x v="83"/>
    <x v="40"/>
    <n v="0"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n v="0"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m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  <r>
    <s v=""/>
    <x v="18"/>
    <x v="4"/>
    <x v="1"/>
    <x v="8"/>
    <x v="84"/>
    <x v="47"/>
    <m/>
    <n v="1"/>
    <m/>
    <m/>
    <m/>
    <m/>
    <m/>
    <m/>
    <m/>
    <m/>
    <m/>
    <m/>
    <m/>
    <m/>
    <m/>
    <m/>
    <m/>
    <m/>
    <m/>
    <m/>
    <n v="0"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87">
  <r>
    <e v="#REF!"/>
    <x v="0"/>
    <x v="0"/>
    <x v="0"/>
    <s v="1610"/>
    <d v="2024-01-02T00:00:00"/>
    <x v="0"/>
    <n v="5784"/>
    <m/>
    <m/>
    <m/>
    <m/>
    <m/>
    <m/>
    <m/>
    <m/>
    <m/>
    <m/>
    <n v="10"/>
    <m/>
    <m/>
    <m/>
    <m/>
    <m/>
    <m/>
    <m/>
    <m/>
    <n v="10"/>
    <n v="1728.9073305670815"/>
    <m/>
    <m/>
  </r>
  <r>
    <e v="#REF!"/>
    <x v="0"/>
    <x v="0"/>
    <x v="0"/>
    <s v="1612"/>
    <d v="2024-01-02T00:00:00"/>
    <x v="1"/>
    <n v="786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0"/>
    <d v="2024-01-02T00:00:00"/>
    <x v="2"/>
    <n v="9196"/>
    <n v="7"/>
    <m/>
    <m/>
    <m/>
    <m/>
    <m/>
    <m/>
    <m/>
    <m/>
    <m/>
    <m/>
    <m/>
    <m/>
    <m/>
    <m/>
    <m/>
    <m/>
    <m/>
    <m/>
    <n v="7"/>
    <n v="761.20052196607219"/>
    <m/>
    <m/>
  </r>
  <r>
    <e v="#REF!"/>
    <x v="0"/>
    <x v="0"/>
    <x v="0"/>
    <s v="1621"/>
    <d v="2024-01-02T00:00:00"/>
    <x v="3"/>
    <n v="4927"/>
    <m/>
    <m/>
    <n v="9"/>
    <m/>
    <m/>
    <m/>
    <m/>
    <m/>
    <m/>
    <m/>
    <m/>
    <m/>
    <m/>
    <m/>
    <m/>
    <m/>
    <m/>
    <m/>
    <m/>
    <n v="9"/>
    <n v="1826.6693728435152"/>
    <m/>
    <m/>
  </r>
  <r>
    <e v="#REF!"/>
    <x v="0"/>
    <x v="0"/>
    <x v="0"/>
    <s v="1622"/>
    <d v="2024-01-02T00:00:00"/>
    <x v="4"/>
    <n v="8936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3"/>
    <d v="2024-01-02T00:00:00"/>
    <x v="5"/>
    <n v="9136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10"/>
    <d v="2024-01-03T00:00:00"/>
    <x v="0"/>
    <n v="7732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0"/>
    <d v="2024-01-03T00:00:00"/>
    <x v="2"/>
    <n v="8593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2"/>
    <d v="2024-01-03T00:00:00"/>
    <x v="4"/>
    <n v="727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3"/>
    <d v="2024-01-03T00:00:00"/>
    <x v="5"/>
    <n v="3430"/>
    <n v="12"/>
    <m/>
    <m/>
    <m/>
    <m/>
    <m/>
    <m/>
    <m/>
    <m/>
    <m/>
    <m/>
    <m/>
    <m/>
    <m/>
    <m/>
    <m/>
    <m/>
    <m/>
    <m/>
    <n v="12"/>
    <n v="3498.5422740524782"/>
    <m/>
    <m/>
  </r>
  <r>
    <e v="#REF!"/>
    <x v="0"/>
    <x v="0"/>
    <x v="0"/>
    <s v="1610"/>
    <d v="2024-01-04T00:00:00"/>
    <x v="0"/>
    <n v="7684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04"/>
    <d v="2024-01-04T00:00:00"/>
    <x v="6"/>
    <n v="9738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12"/>
    <d v="2024-01-04T00:00:00"/>
    <x v="1"/>
    <n v="10638"/>
    <n v="65"/>
    <m/>
    <n v="11"/>
    <m/>
    <m/>
    <m/>
    <m/>
    <m/>
    <m/>
    <m/>
    <m/>
    <m/>
    <m/>
    <m/>
    <m/>
    <m/>
    <m/>
    <m/>
    <m/>
    <n v="76"/>
    <n v="7144.2000376010528"/>
    <m/>
    <m/>
  </r>
  <r>
    <e v="#REF!"/>
    <x v="0"/>
    <x v="0"/>
    <x v="0"/>
    <s v="1621"/>
    <d v="2024-01-04T00:00:00"/>
    <x v="3"/>
    <n v="6488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10"/>
    <d v="2024-01-05T00:00:00"/>
    <x v="0"/>
    <n v="8000"/>
    <n v="30"/>
    <m/>
    <m/>
    <m/>
    <m/>
    <m/>
    <m/>
    <m/>
    <m/>
    <m/>
    <m/>
    <m/>
    <m/>
    <m/>
    <m/>
    <m/>
    <m/>
    <m/>
    <m/>
    <n v="30"/>
    <n v="3750"/>
    <m/>
    <m/>
  </r>
  <r>
    <e v="#REF!"/>
    <x v="0"/>
    <x v="0"/>
    <x v="0"/>
    <s v="1604"/>
    <d v="2024-01-05T00:00:00"/>
    <x v="6"/>
    <n v="10164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12"/>
    <d v="2024-01-05T00:00:00"/>
    <x v="1"/>
    <n v="9977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0"/>
    <d v="2024-01-05T00:00:00"/>
    <x v="2"/>
    <n v="4850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1"/>
    <d v="2024-01-05T00:00:00"/>
    <x v="3"/>
    <n v="10132"/>
    <m/>
    <m/>
    <n v="16"/>
    <m/>
    <m/>
    <m/>
    <m/>
    <m/>
    <n v="42"/>
    <m/>
    <m/>
    <m/>
    <m/>
    <m/>
    <m/>
    <m/>
    <m/>
    <m/>
    <m/>
    <n v="58"/>
    <n v="5724.4374259771021"/>
    <m/>
    <m/>
  </r>
  <r>
    <e v="#REF!"/>
    <x v="0"/>
    <x v="0"/>
    <x v="0"/>
    <s v="1622"/>
    <d v="2024-01-05T00:00:00"/>
    <x v="7"/>
    <n v="4843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3"/>
    <d v="2024-01-05T00:00:00"/>
    <x v="8"/>
    <n v="605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10"/>
    <d v="2024-01-06T00:00:00"/>
    <x v="0"/>
    <n v="8001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0"/>
    <d v="2024-01-06T00:00:00"/>
    <x v="2"/>
    <n v="10211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1"/>
    <d v="2024-01-06T00:00:00"/>
    <x v="3"/>
    <n v="10332"/>
    <m/>
    <m/>
    <m/>
    <m/>
    <m/>
    <m/>
    <m/>
    <m/>
    <m/>
    <m/>
    <m/>
    <m/>
    <m/>
    <m/>
    <m/>
    <m/>
    <m/>
    <m/>
    <m/>
    <n v="0"/>
    <n v="0"/>
    <m/>
    <m/>
  </r>
  <r>
    <e v="#REF!"/>
    <x v="0"/>
    <x v="0"/>
    <x v="0"/>
    <s v="1622"/>
    <d v="2024-01-06T00:00:00"/>
    <x v="7"/>
    <n v="7989"/>
    <m/>
    <m/>
    <n v="11"/>
    <m/>
    <m/>
    <m/>
    <m/>
    <m/>
    <m/>
    <m/>
    <m/>
    <m/>
    <m/>
    <m/>
    <m/>
    <m/>
    <m/>
    <m/>
    <m/>
    <n v="11"/>
    <n v="1376.8932281887594"/>
    <m/>
    <m/>
  </r>
  <r>
    <e v="#REF!"/>
    <x v="0"/>
    <x v="0"/>
    <x v="0"/>
    <s v="1623"/>
    <d v="2024-01-06T00:00:00"/>
    <x v="8"/>
    <n v="7651"/>
    <n v="54"/>
    <m/>
    <n v="20"/>
    <m/>
    <m/>
    <m/>
    <m/>
    <m/>
    <m/>
    <m/>
    <m/>
    <m/>
    <m/>
    <m/>
    <m/>
    <m/>
    <m/>
    <m/>
    <m/>
    <n v="74"/>
    <n v="9671.9383087178157"/>
    <m/>
    <m/>
  </r>
  <r>
    <e v="#REF!"/>
    <x v="1"/>
    <x v="0"/>
    <x v="0"/>
    <s v="1623"/>
    <d v="2024-01-08T00:00:00"/>
    <x v="8"/>
    <n v="8575"/>
    <m/>
    <m/>
    <n v="20"/>
    <m/>
    <m/>
    <m/>
    <m/>
    <m/>
    <m/>
    <m/>
    <m/>
    <m/>
    <m/>
    <m/>
    <m/>
    <m/>
    <m/>
    <m/>
    <m/>
    <n v="20"/>
    <n v="2332.3615160349855"/>
    <m/>
    <m/>
  </r>
  <r>
    <e v="#REF!"/>
    <x v="1"/>
    <x v="0"/>
    <x v="0"/>
    <s v="1622"/>
    <d v="2024-01-08T00:00:00"/>
    <x v="7"/>
    <n v="8577"/>
    <n v="7"/>
    <m/>
    <m/>
    <m/>
    <m/>
    <m/>
    <m/>
    <m/>
    <m/>
    <m/>
    <m/>
    <m/>
    <m/>
    <m/>
    <m/>
    <m/>
    <m/>
    <m/>
    <m/>
    <n v="7"/>
    <n v="816.13617815086855"/>
    <m/>
    <m/>
  </r>
  <r>
    <e v="#REF!"/>
    <x v="1"/>
    <x v="0"/>
    <x v="0"/>
    <s v="1621"/>
    <d v="2024-01-08T00:00:00"/>
    <x v="3"/>
    <n v="4894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0"/>
    <d v="2024-01-08T00:00:00"/>
    <x v="2"/>
    <n v="8703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0"/>
    <d v="2024-01-08T00:00:00"/>
    <x v="0"/>
    <n v="7889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4-01-09T00:00:00"/>
    <x v="8"/>
    <n v="8871"/>
    <m/>
    <m/>
    <n v="14"/>
    <m/>
    <m/>
    <m/>
    <m/>
    <m/>
    <m/>
    <m/>
    <m/>
    <m/>
    <m/>
    <m/>
    <m/>
    <m/>
    <m/>
    <m/>
    <m/>
    <n v="14"/>
    <n v="1578.1760793597114"/>
    <m/>
    <m/>
  </r>
  <r>
    <e v="#REF!"/>
    <x v="1"/>
    <x v="0"/>
    <x v="0"/>
    <s v="1622"/>
    <d v="2024-01-09T00:00:00"/>
    <x v="7"/>
    <n v="8807"/>
    <n v="3"/>
    <m/>
    <m/>
    <m/>
    <m/>
    <m/>
    <m/>
    <m/>
    <m/>
    <m/>
    <m/>
    <m/>
    <m/>
    <m/>
    <m/>
    <m/>
    <m/>
    <m/>
    <m/>
    <n v="3"/>
    <n v="340.63812876121267"/>
    <m/>
    <m/>
  </r>
  <r>
    <e v="#REF!"/>
    <x v="1"/>
    <x v="0"/>
    <x v="0"/>
    <s v="1620"/>
    <d v="2024-01-09T00:00:00"/>
    <x v="2"/>
    <n v="8152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0"/>
    <d v="2024-01-09T00:00:00"/>
    <x v="0"/>
    <n v="7881"/>
    <m/>
    <m/>
    <m/>
    <m/>
    <m/>
    <m/>
    <m/>
    <m/>
    <n v="60"/>
    <m/>
    <m/>
    <m/>
    <m/>
    <m/>
    <m/>
    <m/>
    <m/>
    <m/>
    <m/>
    <n v="60"/>
    <n v="7613.2470498667681"/>
    <m/>
    <m/>
  </r>
  <r>
    <e v="#REF!"/>
    <x v="1"/>
    <x v="0"/>
    <x v="0"/>
    <s v="1604"/>
    <d v="2024-01-09T00:00:00"/>
    <x v="9"/>
    <n v="6983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2"/>
    <d v="2024-01-09T00:00:00"/>
    <x v="10"/>
    <n v="6657"/>
    <m/>
    <m/>
    <m/>
    <m/>
    <m/>
    <n v="130"/>
    <m/>
    <m/>
    <n v="71"/>
    <m/>
    <m/>
    <m/>
    <m/>
    <m/>
    <m/>
    <m/>
    <m/>
    <m/>
    <m/>
    <n v="201"/>
    <n v="30193.780982424516"/>
    <m/>
    <m/>
  </r>
  <r>
    <e v="#REF!"/>
    <x v="1"/>
    <x v="0"/>
    <x v="0"/>
    <s v="1610"/>
    <d v="2024-01-10T00:00:00"/>
    <x v="0"/>
    <n v="7522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04"/>
    <d v="2024-01-10T00:00:00"/>
    <x v="9"/>
    <n v="9255"/>
    <n v="47"/>
    <m/>
    <m/>
    <m/>
    <m/>
    <m/>
    <m/>
    <m/>
    <m/>
    <m/>
    <m/>
    <m/>
    <m/>
    <m/>
    <m/>
    <m/>
    <m/>
    <m/>
    <m/>
    <n v="47"/>
    <n v="5078.3360345759047"/>
    <m/>
    <m/>
  </r>
  <r>
    <e v="#REF!"/>
    <x v="1"/>
    <x v="0"/>
    <x v="0"/>
    <s v="1612"/>
    <d v="2024-01-10T00:00:00"/>
    <x v="10"/>
    <n v="9305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0"/>
    <d v="2024-01-10T00:00:00"/>
    <x v="2"/>
    <n v="502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1"/>
    <d v="2024-01-10T00:00:00"/>
    <x v="3"/>
    <n v="9965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4-01-10T00:00:00"/>
    <x v="11"/>
    <n v="1623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2"/>
    <d v="2024-01-10T00:00:00"/>
    <x v="7"/>
    <n v="676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0"/>
    <d v="2024-01-11T00:00:00"/>
    <x v="0"/>
    <n v="7750"/>
    <m/>
    <m/>
    <n v="6"/>
    <m/>
    <m/>
    <m/>
    <m/>
    <m/>
    <m/>
    <m/>
    <m/>
    <m/>
    <m/>
    <m/>
    <m/>
    <m/>
    <m/>
    <m/>
    <m/>
    <n v="6"/>
    <n v="774.19354838709671"/>
    <m/>
    <m/>
  </r>
  <r>
    <e v="#REF!"/>
    <x v="1"/>
    <x v="0"/>
    <x v="0"/>
    <s v="1604"/>
    <d v="2024-01-11T00:00:00"/>
    <x v="9"/>
    <n v="8801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12"/>
    <d v="2024-01-11T00:00:00"/>
    <x v="10"/>
    <n v="9820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0"/>
    <d v="2024-01-11T00:00:00"/>
    <x v="2"/>
    <n v="10139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1"/>
    <d v="2024-01-11T00:00:00"/>
    <x v="3"/>
    <n v="10165"/>
    <m/>
    <m/>
    <m/>
    <m/>
    <m/>
    <m/>
    <m/>
    <m/>
    <m/>
    <m/>
    <m/>
    <m/>
    <m/>
    <m/>
    <m/>
    <m/>
    <m/>
    <m/>
    <m/>
    <n v="0"/>
    <n v="0"/>
    <m/>
    <m/>
  </r>
  <r>
    <e v="#REF!"/>
    <x v="1"/>
    <x v="0"/>
    <x v="0"/>
    <s v="1623"/>
    <d v="2024-01-11T00:00:00"/>
    <x v="11"/>
    <n v="8039"/>
    <m/>
    <m/>
    <n v="21"/>
    <m/>
    <m/>
    <m/>
    <m/>
    <m/>
    <m/>
    <m/>
    <m/>
    <m/>
    <m/>
    <m/>
    <m/>
    <m/>
    <m/>
    <m/>
    <m/>
    <n v="21"/>
    <n v="2612.2652071153125"/>
    <m/>
    <m/>
  </r>
  <r>
    <e v="#REF!"/>
    <x v="2"/>
    <x v="0"/>
    <x v="0"/>
    <s v="1604"/>
    <d v="2024-01-14T00:00:00"/>
    <x v="9"/>
    <n v="9672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2"/>
    <d v="2024-01-14T00:00:00"/>
    <x v="10"/>
    <n v="9567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0"/>
    <d v="2024-01-14T00:00:00"/>
    <x v="0"/>
    <n v="8012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0"/>
    <d v="2024-01-14T00:00:00"/>
    <x v="2"/>
    <n v="10237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4-01-14T00:00:00"/>
    <x v="3"/>
    <n v="1047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4-01-14T00:00:00"/>
    <x v="12"/>
    <n v="1808"/>
    <m/>
    <m/>
    <m/>
    <m/>
    <n v="7"/>
    <m/>
    <m/>
    <m/>
    <m/>
    <m/>
    <m/>
    <m/>
    <m/>
    <m/>
    <m/>
    <m/>
    <m/>
    <m/>
    <m/>
    <n v="7"/>
    <n v="3871.6814159292035"/>
    <m/>
    <m/>
  </r>
  <r>
    <e v="#REF!"/>
    <x v="2"/>
    <x v="0"/>
    <x v="0"/>
    <s v="1623"/>
    <d v="2024-01-14T00:00:00"/>
    <x v="11"/>
    <n v="7758"/>
    <m/>
    <m/>
    <n v="50"/>
    <m/>
    <m/>
    <m/>
    <m/>
    <m/>
    <m/>
    <m/>
    <m/>
    <m/>
    <m/>
    <m/>
    <m/>
    <m/>
    <m/>
    <m/>
    <m/>
    <n v="50"/>
    <n v="6444.9600412477448"/>
    <m/>
    <m/>
  </r>
  <r>
    <e v="#REF!"/>
    <x v="2"/>
    <x v="0"/>
    <x v="0"/>
    <s v="1623"/>
    <d v="2024-01-15T00:00:00"/>
    <x v="11"/>
    <n v="886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4-01-15T00:00:00"/>
    <x v="12"/>
    <n v="8648"/>
    <m/>
    <m/>
    <n v="52"/>
    <m/>
    <m/>
    <m/>
    <m/>
    <m/>
    <m/>
    <m/>
    <m/>
    <m/>
    <m/>
    <m/>
    <m/>
    <m/>
    <m/>
    <m/>
    <m/>
    <n v="52"/>
    <n v="6012.950971322849"/>
    <m/>
    <m/>
  </r>
  <r>
    <e v="#REF!"/>
    <x v="2"/>
    <x v="0"/>
    <x v="0"/>
    <s v="1621"/>
    <d v="2024-01-15T00:00:00"/>
    <x v="3"/>
    <n v="9561"/>
    <n v="5"/>
    <m/>
    <m/>
    <m/>
    <m/>
    <m/>
    <m/>
    <m/>
    <m/>
    <m/>
    <m/>
    <m/>
    <m/>
    <m/>
    <m/>
    <m/>
    <m/>
    <m/>
    <m/>
    <n v="5"/>
    <n v="522.95784959732248"/>
    <m/>
    <m/>
  </r>
  <r>
    <e v="#REF!"/>
    <x v="2"/>
    <x v="0"/>
    <x v="0"/>
    <s v="1620"/>
    <d v="2024-01-15T00:00:00"/>
    <x v="2"/>
    <n v="9568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0"/>
    <d v="2024-01-15T00:00:00"/>
    <x v="0"/>
    <n v="7875"/>
    <m/>
    <m/>
    <n v="8"/>
    <m/>
    <m/>
    <m/>
    <m/>
    <m/>
    <m/>
    <m/>
    <m/>
    <m/>
    <m/>
    <m/>
    <m/>
    <m/>
    <m/>
    <m/>
    <m/>
    <n v="8"/>
    <n v="1015.8730158730158"/>
    <m/>
    <m/>
  </r>
  <r>
    <e v="#REF!"/>
    <x v="2"/>
    <x v="0"/>
    <x v="0"/>
    <s v="1604"/>
    <d v="2024-01-15T00:00:00"/>
    <x v="9"/>
    <n v="9026"/>
    <m/>
    <m/>
    <n v="16"/>
    <m/>
    <m/>
    <m/>
    <m/>
    <m/>
    <m/>
    <m/>
    <m/>
    <m/>
    <m/>
    <m/>
    <m/>
    <m/>
    <m/>
    <m/>
    <m/>
    <n v="16"/>
    <n v="1772.6567693330378"/>
    <m/>
    <m/>
  </r>
  <r>
    <e v="#REF!"/>
    <x v="2"/>
    <x v="0"/>
    <x v="0"/>
    <s v="1612"/>
    <d v="2024-01-15T00:00:00"/>
    <x v="10"/>
    <n v="973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4"/>
    <d v="2024-01-16T00:00:00"/>
    <x v="9"/>
    <n v="9820"/>
    <m/>
    <m/>
    <n v="4"/>
    <m/>
    <n v="13"/>
    <m/>
    <m/>
    <m/>
    <m/>
    <m/>
    <m/>
    <m/>
    <m/>
    <m/>
    <m/>
    <m/>
    <m/>
    <m/>
    <m/>
    <n v="17"/>
    <n v="1731.1608961303461"/>
    <m/>
    <m/>
  </r>
  <r>
    <e v="#REF!"/>
    <x v="2"/>
    <x v="0"/>
    <x v="0"/>
    <s v="1612"/>
    <d v="2024-01-16T00:00:00"/>
    <x v="10"/>
    <n v="955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0"/>
    <d v="2024-01-16T00:00:00"/>
    <x v="0"/>
    <n v="7792"/>
    <m/>
    <m/>
    <m/>
    <m/>
    <m/>
    <m/>
    <m/>
    <m/>
    <n v="52"/>
    <m/>
    <m/>
    <m/>
    <m/>
    <m/>
    <m/>
    <m/>
    <m/>
    <m/>
    <m/>
    <n v="52"/>
    <n v="6673.5112936344967"/>
    <m/>
    <m/>
  </r>
  <r>
    <e v="#REF!"/>
    <x v="2"/>
    <x v="0"/>
    <x v="0"/>
    <s v="1620"/>
    <d v="2024-01-16T00:00:00"/>
    <x v="2"/>
    <n v="10057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4-01-16T00:00:00"/>
    <x v="3"/>
    <n v="10305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4-01-16T00:00:00"/>
    <x v="12"/>
    <n v="6254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3"/>
    <d v="2024-01-16T00:00:00"/>
    <x v="13"/>
    <n v="6567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4"/>
    <d v="2024-01-17T00:00:00"/>
    <x v="9"/>
    <n v="9716"/>
    <m/>
    <m/>
    <n v="8"/>
    <m/>
    <m/>
    <m/>
    <m/>
    <m/>
    <m/>
    <m/>
    <m/>
    <m/>
    <m/>
    <m/>
    <m/>
    <m/>
    <m/>
    <m/>
    <m/>
    <n v="8"/>
    <n v="823.38410868670235"/>
    <m/>
    <m/>
  </r>
  <r>
    <e v="#REF!"/>
    <x v="2"/>
    <x v="0"/>
    <x v="0"/>
    <s v="1612"/>
    <d v="2024-01-17T00:00:00"/>
    <x v="10"/>
    <n v="9696"/>
    <m/>
    <m/>
    <m/>
    <m/>
    <n v="7"/>
    <m/>
    <m/>
    <m/>
    <m/>
    <m/>
    <m/>
    <m/>
    <m/>
    <m/>
    <m/>
    <m/>
    <m/>
    <m/>
    <m/>
    <n v="7"/>
    <n v="721.9471947194719"/>
    <m/>
    <m/>
  </r>
  <r>
    <e v="#REF!"/>
    <x v="2"/>
    <x v="0"/>
    <x v="0"/>
    <s v="1620"/>
    <d v="2024-01-17T00:00:00"/>
    <x v="2"/>
    <n v="10021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1"/>
    <d v="2024-01-17T00:00:00"/>
    <x v="3"/>
    <n v="10321"/>
    <m/>
    <m/>
    <m/>
    <m/>
    <m/>
    <m/>
    <m/>
    <m/>
    <n v="86"/>
    <m/>
    <m/>
    <m/>
    <m/>
    <m/>
    <m/>
    <m/>
    <m/>
    <m/>
    <m/>
    <n v="86"/>
    <n v="8332.5259180311987"/>
    <m/>
    <m/>
  </r>
  <r>
    <e v="#REF!"/>
    <x v="2"/>
    <x v="0"/>
    <x v="0"/>
    <s v="1610"/>
    <d v="2024-01-17T00:00:00"/>
    <x v="0"/>
    <n v="8001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3"/>
    <d v="2024-01-17T00:00:00"/>
    <x v="13"/>
    <n v="8146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0"/>
    <d v="2024-01-18T00:00:00"/>
    <x v="0"/>
    <n v="7912"/>
    <m/>
    <m/>
    <m/>
    <n v="4"/>
    <m/>
    <m/>
    <m/>
    <m/>
    <m/>
    <m/>
    <m/>
    <m/>
    <m/>
    <m/>
    <m/>
    <m/>
    <m/>
    <m/>
    <m/>
    <n v="4"/>
    <n v="505.56117290192117"/>
    <m/>
    <m/>
  </r>
  <r>
    <e v="#REF!"/>
    <x v="2"/>
    <x v="0"/>
    <x v="0"/>
    <s v="1620"/>
    <d v="2024-01-18T00:00:00"/>
    <x v="2"/>
    <n v="10082"/>
    <n v="6"/>
    <m/>
    <n v="25"/>
    <m/>
    <m/>
    <m/>
    <m/>
    <m/>
    <m/>
    <m/>
    <m/>
    <m/>
    <m/>
    <m/>
    <m/>
    <m/>
    <m/>
    <m/>
    <m/>
    <n v="31"/>
    <n v="3074.7867486609798"/>
    <m/>
    <m/>
  </r>
  <r>
    <e v="#REF!"/>
    <x v="2"/>
    <x v="0"/>
    <x v="0"/>
    <s v="1621"/>
    <d v="2024-01-18T00:00:00"/>
    <x v="3"/>
    <n v="4870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3"/>
    <d v="2024-01-18T00:00:00"/>
    <x v="13"/>
    <n v="3002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4"/>
    <d v="2024-01-18T00:00:00"/>
    <x v="9"/>
    <n v="9768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2"/>
    <d v="2024-01-18T00:00:00"/>
    <x v="10"/>
    <n v="9506"/>
    <n v="16"/>
    <m/>
    <m/>
    <m/>
    <m/>
    <m/>
    <m/>
    <m/>
    <m/>
    <m/>
    <m/>
    <m/>
    <m/>
    <m/>
    <m/>
    <m/>
    <m/>
    <m/>
    <m/>
    <n v="16"/>
    <n v="1683.1474857984431"/>
    <m/>
    <m/>
  </r>
  <r>
    <e v="#REF!"/>
    <x v="2"/>
    <x v="0"/>
    <x v="0"/>
    <s v="1623"/>
    <d v="2024-01-19T00:00:00"/>
    <x v="14"/>
    <n v="4757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22"/>
    <d v="2024-01-19T00:00:00"/>
    <x v="15"/>
    <n v="4786"/>
    <m/>
    <m/>
    <n v="9"/>
    <m/>
    <m/>
    <m/>
    <m/>
    <m/>
    <m/>
    <m/>
    <m/>
    <m/>
    <m/>
    <m/>
    <m/>
    <m/>
    <m/>
    <m/>
    <m/>
    <n v="9"/>
    <n v="1880.4847471792727"/>
    <m/>
    <m/>
  </r>
  <r>
    <e v="#REF!"/>
    <x v="2"/>
    <x v="0"/>
    <x v="0"/>
    <s v="1620"/>
    <d v="2024-01-19T00:00:00"/>
    <x v="2"/>
    <n v="8741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10"/>
    <d v="2024-01-19T00:00:00"/>
    <x v="0"/>
    <n v="7733"/>
    <m/>
    <m/>
    <m/>
    <m/>
    <m/>
    <m/>
    <m/>
    <m/>
    <m/>
    <m/>
    <m/>
    <m/>
    <m/>
    <m/>
    <m/>
    <m/>
    <m/>
    <m/>
    <m/>
    <n v="0"/>
    <n v="0"/>
    <m/>
    <m/>
  </r>
  <r>
    <e v="#REF!"/>
    <x v="2"/>
    <x v="0"/>
    <x v="0"/>
    <s v="1604"/>
    <d v="2024-01-19T00:00:00"/>
    <x v="9"/>
    <n v="6885"/>
    <n v="6"/>
    <m/>
    <m/>
    <m/>
    <m/>
    <m/>
    <m/>
    <m/>
    <m/>
    <m/>
    <m/>
    <m/>
    <m/>
    <m/>
    <m/>
    <m/>
    <m/>
    <m/>
    <m/>
    <n v="6"/>
    <n v="871.45969498910677"/>
    <m/>
    <m/>
  </r>
  <r>
    <e v="#REF!"/>
    <x v="2"/>
    <x v="0"/>
    <x v="0"/>
    <s v="1612"/>
    <d v="2024-01-19T00:00:00"/>
    <x v="10"/>
    <n v="1431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3"/>
    <d v="2024-01-23T00:00:00"/>
    <x v="14"/>
    <n v="6912"/>
    <m/>
    <m/>
    <m/>
    <m/>
    <n v="89"/>
    <n v="6"/>
    <m/>
    <m/>
    <m/>
    <m/>
    <m/>
    <m/>
    <m/>
    <m/>
    <m/>
    <m/>
    <m/>
    <m/>
    <m/>
    <n v="95"/>
    <n v="13744.212962962964"/>
    <m/>
    <m/>
  </r>
  <r>
    <e v="#REF!"/>
    <x v="3"/>
    <x v="0"/>
    <x v="0"/>
    <s v="1622"/>
    <d v="2024-01-23T00:00:00"/>
    <x v="15"/>
    <n v="4067"/>
    <m/>
    <m/>
    <n v="32"/>
    <m/>
    <m/>
    <m/>
    <m/>
    <m/>
    <m/>
    <m/>
    <m/>
    <m/>
    <m/>
    <m/>
    <m/>
    <m/>
    <m/>
    <m/>
    <m/>
    <n v="32"/>
    <n v="7868.2075239734449"/>
    <m/>
    <m/>
  </r>
  <r>
    <e v="#REF!"/>
    <x v="3"/>
    <x v="0"/>
    <x v="0"/>
    <s v="1610"/>
    <d v="2024-01-23T00:00:00"/>
    <x v="0"/>
    <n v="7851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1"/>
    <d v="2024-01-23T00:00:00"/>
    <x v="3"/>
    <n v="8606"/>
    <m/>
    <m/>
    <m/>
    <n v="38"/>
    <m/>
    <m/>
    <m/>
    <m/>
    <m/>
    <m/>
    <m/>
    <m/>
    <m/>
    <m/>
    <m/>
    <m/>
    <m/>
    <m/>
    <m/>
    <n v="38"/>
    <n v="4415.5240529862886"/>
    <m/>
    <m/>
  </r>
  <r>
    <e v="#REF!"/>
    <x v="3"/>
    <x v="0"/>
    <x v="0"/>
    <s v="1604"/>
    <d v="2024-01-23T00:00:00"/>
    <x v="6"/>
    <n v="440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12"/>
    <d v="2024-01-23T00:00:00"/>
    <x v="1"/>
    <n v="438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12"/>
    <d v="2024-01-24T00:00:00"/>
    <x v="1"/>
    <n v="10085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4"/>
    <d v="2024-01-24T00:00:00"/>
    <x v="6"/>
    <n v="10215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3"/>
    <d v="2024-01-24T00:00:00"/>
    <x v="14"/>
    <n v="7596"/>
    <m/>
    <m/>
    <n v="1"/>
    <m/>
    <m/>
    <m/>
    <m/>
    <m/>
    <m/>
    <m/>
    <m/>
    <m/>
    <m/>
    <m/>
    <m/>
    <m/>
    <m/>
    <m/>
    <m/>
    <n v="1"/>
    <n v="131.64823591363876"/>
    <m/>
    <m/>
  </r>
  <r>
    <e v="#REF!"/>
    <x v="3"/>
    <x v="0"/>
    <x v="0"/>
    <s v="1622"/>
    <d v="2024-01-24T00:00:00"/>
    <x v="15"/>
    <n v="8248"/>
    <m/>
    <m/>
    <n v="10"/>
    <m/>
    <m/>
    <m/>
    <m/>
    <m/>
    <m/>
    <m/>
    <m/>
    <m/>
    <m/>
    <m/>
    <m/>
    <m/>
    <m/>
    <m/>
    <m/>
    <n v="10"/>
    <n v="1212.4151309408342"/>
    <m/>
    <m/>
  </r>
  <r>
    <e v="#REF!"/>
    <x v="3"/>
    <x v="0"/>
    <x v="0"/>
    <s v="1621"/>
    <d v="2024-01-24T00:00:00"/>
    <x v="3"/>
    <n v="8292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10"/>
    <d v="2024-01-24T00:00:00"/>
    <x v="0"/>
    <n v="7680"/>
    <m/>
    <m/>
    <n v="2"/>
    <m/>
    <m/>
    <m/>
    <m/>
    <m/>
    <m/>
    <m/>
    <m/>
    <m/>
    <m/>
    <m/>
    <m/>
    <m/>
    <m/>
    <m/>
    <m/>
    <n v="2"/>
    <n v="260.41666666666669"/>
    <m/>
    <m/>
  </r>
  <r>
    <e v="#REF!"/>
    <x v="3"/>
    <x v="0"/>
    <x v="0"/>
    <s v="1620"/>
    <d v="2024-01-24T00:00:00"/>
    <x v="2"/>
    <n v="2402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10"/>
    <d v="2024-01-25T00:00:00"/>
    <x v="0"/>
    <n v="7978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4"/>
    <d v="2024-01-25T00:00:00"/>
    <x v="6"/>
    <n v="10188"/>
    <n v="13"/>
    <m/>
    <m/>
    <m/>
    <n v="16"/>
    <m/>
    <m/>
    <m/>
    <m/>
    <m/>
    <m/>
    <m/>
    <m/>
    <m/>
    <m/>
    <m/>
    <m/>
    <m/>
    <m/>
    <n v="29"/>
    <n v="2846.4860620337654"/>
    <m/>
    <m/>
  </r>
  <r>
    <e v="#REF!"/>
    <x v="3"/>
    <x v="0"/>
    <x v="0"/>
    <s v="1612"/>
    <d v="2024-01-25T00:00:00"/>
    <x v="1"/>
    <n v="9882"/>
    <n v="63"/>
    <m/>
    <m/>
    <m/>
    <m/>
    <m/>
    <m/>
    <m/>
    <m/>
    <m/>
    <m/>
    <m/>
    <m/>
    <m/>
    <m/>
    <m/>
    <m/>
    <m/>
    <m/>
    <n v="63"/>
    <n v="6375.2276867030969"/>
    <m/>
    <m/>
  </r>
  <r>
    <e v="#REF!"/>
    <x v="3"/>
    <x v="0"/>
    <x v="0"/>
    <s v="1622"/>
    <d v="2024-01-25T00:00:00"/>
    <x v="15"/>
    <n v="8608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3"/>
    <d v="2024-01-25T00:00:00"/>
    <x v="14"/>
    <n v="8530"/>
    <n v="6"/>
    <m/>
    <n v="8"/>
    <m/>
    <m/>
    <m/>
    <m/>
    <m/>
    <m/>
    <m/>
    <m/>
    <m/>
    <m/>
    <m/>
    <m/>
    <m/>
    <m/>
    <m/>
    <m/>
    <n v="14"/>
    <n v="1641.2661195779601"/>
    <m/>
    <m/>
  </r>
  <r>
    <e v="#REF!"/>
    <x v="3"/>
    <x v="0"/>
    <x v="0"/>
    <s v="1610"/>
    <d v="2024-01-26T00:00:00"/>
    <x v="0"/>
    <n v="7598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04"/>
    <d v="2024-01-26T00:00:00"/>
    <x v="6"/>
    <n v="8243"/>
    <m/>
    <m/>
    <m/>
    <m/>
    <n v="8"/>
    <m/>
    <m/>
    <m/>
    <m/>
    <m/>
    <m/>
    <m/>
    <m/>
    <m/>
    <m/>
    <m/>
    <m/>
    <m/>
    <m/>
    <n v="8"/>
    <n v="970.52044158680087"/>
    <m/>
    <m/>
  </r>
  <r>
    <e v="#REF!"/>
    <x v="3"/>
    <x v="0"/>
    <x v="0"/>
    <s v="1612"/>
    <d v="2024-01-26T00:00:00"/>
    <x v="1"/>
    <n v="9146"/>
    <n v="54"/>
    <m/>
    <m/>
    <m/>
    <m/>
    <m/>
    <m/>
    <m/>
    <m/>
    <m/>
    <m/>
    <m/>
    <m/>
    <m/>
    <m/>
    <m/>
    <m/>
    <m/>
    <m/>
    <n v="54"/>
    <n v="5904.2204242291709"/>
    <m/>
    <m/>
  </r>
  <r>
    <e v="#REF!"/>
    <x v="3"/>
    <x v="0"/>
    <x v="0"/>
    <s v="1622"/>
    <d v="2024-01-26T00:00:00"/>
    <x v="15"/>
    <n v="8855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3"/>
    <d v="2024-01-26T00:00:00"/>
    <x v="14"/>
    <n v="8196"/>
    <m/>
    <m/>
    <m/>
    <m/>
    <m/>
    <m/>
    <m/>
    <m/>
    <m/>
    <m/>
    <m/>
    <m/>
    <m/>
    <m/>
    <m/>
    <m/>
    <m/>
    <m/>
    <m/>
    <n v="0"/>
    <n v="0"/>
    <m/>
    <m/>
  </r>
  <r>
    <e v="#REF!"/>
    <x v="3"/>
    <x v="0"/>
    <x v="0"/>
    <s v="1620"/>
    <d v="2024-01-26T00:00:00"/>
    <x v="5"/>
    <n v="4567"/>
    <n v="81"/>
    <m/>
    <m/>
    <m/>
    <n v="8"/>
    <m/>
    <m/>
    <m/>
    <m/>
    <m/>
    <m/>
    <m/>
    <m/>
    <m/>
    <m/>
    <m/>
    <m/>
    <m/>
    <m/>
    <n v="89"/>
    <n v="19487.628640245239"/>
    <m/>
    <m/>
  </r>
  <r>
    <e v="#REF!"/>
    <x v="3"/>
    <x v="0"/>
    <x v="0"/>
    <s v="1621"/>
    <d v="2024-01-26T00:00:00"/>
    <x v="4"/>
    <n v="4655"/>
    <m/>
    <m/>
    <m/>
    <m/>
    <m/>
    <n v="16"/>
    <m/>
    <m/>
    <m/>
    <m/>
    <m/>
    <m/>
    <m/>
    <m/>
    <m/>
    <m/>
    <m/>
    <m/>
    <m/>
    <n v="16"/>
    <n v="3437.1643394199787"/>
    <m/>
    <m/>
  </r>
  <r>
    <e v="#REF!"/>
    <x v="4"/>
    <x v="0"/>
    <x v="0"/>
    <s v="1610"/>
    <d v="2024-01-29T00:00:00"/>
    <x v="0"/>
    <n v="796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04"/>
    <d v="2024-01-29T00:00:00"/>
    <x v="6"/>
    <n v="9028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12"/>
    <d v="2024-01-29T00:00:00"/>
    <x v="1"/>
    <n v="9737"/>
    <m/>
    <m/>
    <m/>
    <m/>
    <m/>
    <n v="3"/>
    <m/>
    <m/>
    <m/>
    <m/>
    <m/>
    <m/>
    <m/>
    <m/>
    <m/>
    <m/>
    <m/>
    <m/>
    <m/>
    <n v="3"/>
    <n v="308.10311184142961"/>
    <m/>
    <m/>
  </r>
  <r>
    <e v="#REF!"/>
    <x v="4"/>
    <x v="0"/>
    <x v="0"/>
    <s v="1621"/>
    <d v="2024-01-29T00:00:00"/>
    <x v="4"/>
    <n v="8649"/>
    <n v="16"/>
    <m/>
    <n v="13"/>
    <m/>
    <n v="7"/>
    <m/>
    <m/>
    <m/>
    <n v="17"/>
    <m/>
    <m/>
    <m/>
    <m/>
    <m/>
    <m/>
    <m/>
    <m/>
    <m/>
    <m/>
    <n v="53"/>
    <n v="6127.8760550352645"/>
    <m/>
    <m/>
  </r>
  <r>
    <e v="#REF!"/>
    <x v="4"/>
    <x v="0"/>
    <x v="0"/>
    <s v="1620"/>
    <d v="2024-01-29T00:00:00"/>
    <x v="5"/>
    <n v="8236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22"/>
    <d v="2024-01-29T00:00:00"/>
    <x v="15"/>
    <n v="6666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23"/>
    <d v="2024-01-29T00:00:00"/>
    <x v="14"/>
    <n v="4445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04"/>
    <d v="2024-01-30T00:00:00"/>
    <x v="6"/>
    <n v="9948"/>
    <m/>
    <m/>
    <m/>
    <m/>
    <n v="6"/>
    <m/>
    <m/>
    <m/>
    <m/>
    <m/>
    <m/>
    <m/>
    <m/>
    <m/>
    <m/>
    <m/>
    <m/>
    <m/>
    <m/>
    <n v="6"/>
    <n v="603.13630880579012"/>
    <m/>
    <m/>
  </r>
  <r>
    <e v="#REF!"/>
    <x v="4"/>
    <x v="0"/>
    <x v="0"/>
    <s v="1612"/>
    <d v="2024-01-30T00:00:00"/>
    <x v="1"/>
    <n v="9418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10"/>
    <d v="2024-01-30T00:00:00"/>
    <x v="0"/>
    <n v="7896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20"/>
    <d v="2024-01-30T00:00:00"/>
    <x v="5"/>
    <n v="9237"/>
    <n v="28"/>
    <m/>
    <m/>
    <m/>
    <m/>
    <m/>
    <m/>
    <m/>
    <m/>
    <m/>
    <m/>
    <m/>
    <m/>
    <m/>
    <m/>
    <m/>
    <m/>
    <m/>
    <m/>
    <n v="28"/>
    <n v="3031.2872144635703"/>
    <m/>
    <m/>
  </r>
  <r>
    <e v="#REF!"/>
    <x v="4"/>
    <x v="0"/>
    <x v="0"/>
    <s v="1621"/>
    <d v="2024-01-30T00:00:00"/>
    <x v="4"/>
    <n v="9100"/>
    <n v="15"/>
    <m/>
    <n v="6"/>
    <m/>
    <m/>
    <m/>
    <m/>
    <m/>
    <m/>
    <m/>
    <m/>
    <m/>
    <m/>
    <m/>
    <m/>
    <m/>
    <m/>
    <m/>
    <m/>
    <n v="21"/>
    <n v="2307.6923076923081"/>
    <m/>
    <m/>
  </r>
  <r>
    <e v="#REF!"/>
    <x v="4"/>
    <x v="0"/>
    <x v="0"/>
    <s v="1623"/>
    <d v="2024-01-30T00:00:00"/>
    <x v="14"/>
    <n v="4667"/>
    <m/>
    <m/>
    <n v="8"/>
    <m/>
    <m/>
    <m/>
    <m/>
    <m/>
    <m/>
    <m/>
    <m/>
    <m/>
    <m/>
    <m/>
    <m/>
    <m/>
    <m/>
    <m/>
    <m/>
    <n v="8"/>
    <n v="1714.1632740518533"/>
    <m/>
    <m/>
  </r>
  <r>
    <e v="#REF!"/>
    <x v="4"/>
    <x v="0"/>
    <x v="0"/>
    <s v="1621"/>
    <d v="2024-01-31T00:00:00"/>
    <x v="4"/>
    <n v="6118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20"/>
    <d v="2024-01-31T00:00:00"/>
    <x v="5"/>
    <n v="8838"/>
    <n v="16"/>
    <m/>
    <m/>
    <m/>
    <m/>
    <m/>
    <m/>
    <m/>
    <m/>
    <m/>
    <m/>
    <m/>
    <m/>
    <m/>
    <m/>
    <m/>
    <m/>
    <m/>
    <m/>
    <n v="16"/>
    <n v="1810.3643358225843"/>
    <m/>
    <m/>
  </r>
  <r>
    <e v="#REF!"/>
    <x v="4"/>
    <x v="0"/>
    <x v="0"/>
    <s v="1610"/>
    <d v="2024-01-31T00:00:00"/>
    <x v="0"/>
    <n v="7200"/>
    <m/>
    <m/>
    <n v="7"/>
    <m/>
    <m/>
    <m/>
    <m/>
    <m/>
    <m/>
    <m/>
    <m/>
    <m/>
    <m/>
    <m/>
    <m/>
    <m/>
    <m/>
    <m/>
    <m/>
    <n v="7"/>
    <n v="972.22222222222217"/>
    <m/>
    <m/>
  </r>
  <r>
    <e v="#REF!"/>
    <x v="4"/>
    <x v="0"/>
    <x v="0"/>
    <s v="1604"/>
    <d v="2024-01-31T00:00:00"/>
    <x v="6"/>
    <n v="9973"/>
    <m/>
    <m/>
    <n v="32"/>
    <m/>
    <m/>
    <m/>
    <m/>
    <m/>
    <m/>
    <m/>
    <m/>
    <m/>
    <m/>
    <m/>
    <m/>
    <m/>
    <m/>
    <m/>
    <m/>
    <n v="32"/>
    <n v="3208.6633911561216"/>
    <m/>
    <m/>
  </r>
  <r>
    <e v="#REF!"/>
    <x v="4"/>
    <x v="0"/>
    <x v="0"/>
    <s v="1612"/>
    <d v="2024-01-31T00:00:00"/>
    <x v="1"/>
    <n v="10100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23"/>
    <d v="2024-01-31T00:00:00"/>
    <x v="3"/>
    <n v="2018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0"/>
    <x v="0"/>
    <s v="1622"/>
    <d v="2024-01-31T00:00:00"/>
    <x v="2"/>
    <n v="1805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1"/>
    <x v="0"/>
    <s v="1623"/>
    <d v="2024-02-01T00:00:00"/>
    <x v="3"/>
    <n v="8463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1"/>
    <x v="0"/>
    <s v="1622"/>
    <d v="2024-02-01T00:00:00"/>
    <x v="2"/>
    <n v="8247"/>
    <m/>
    <m/>
    <m/>
    <m/>
    <m/>
    <m/>
    <m/>
    <m/>
    <m/>
    <m/>
    <m/>
    <m/>
    <m/>
    <m/>
    <m/>
    <m/>
    <m/>
    <m/>
    <m/>
    <n v="0"/>
    <n v="0"/>
    <m/>
    <m/>
  </r>
  <r>
    <e v="#REF!"/>
    <x v="4"/>
    <x v="1"/>
    <x v="0"/>
    <s v="1610"/>
    <d v="2024-02-01T00:00:00"/>
    <x v="0"/>
    <n v="7885"/>
    <m/>
    <m/>
    <n v="13"/>
    <m/>
    <m/>
    <m/>
    <m/>
    <m/>
    <m/>
    <m/>
    <m/>
    <m/>
    <m/>
    <m/>
    <m/>
    <m/>
    <m/>
    <m/>
    <m/>
    <n v="13"/>
    <n v="1648.7000634115409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m/>
    <x v="5"/>
    <x v="2"/>
    <x v="1"/>
    <m/>
    <m/>
    <x v="16"/>
    <m/>
    <m/>
    <m/>
    <m/>
    <m/>
    <m/>
    <m/>
    <m/>
    <m/>
    <m/>
    <m/>
    <m/>
    <m/>
    <m/>
    <m/>
    <m/>
    <m/>
    <m/>
    <m/>
    <m/>
    <m/>
    <m/>
    <m/>
    <m/>
  </r>
  <r>
    <m/>
    <x v="5"/>
    <x v="2"/>
    <x v="1"/>
    <m/>
    <m/>
    <x v="16"/>
    <m/>
    <m/>
    <m/>
    <m/>
    <m/>
    <m/>
    <m/>
    <m/>
    <m/>
    <m/>
    <m/>
    <m/>
    <m/>
    <m/>
    <m/>
    <m/>
    <m/>
    <m/>
    <m/>
    <m/>
    <m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n v="0"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n v="0"/>
    <m/>
    <m/>
    <m/>
  </r>
  <r>
    <s v=""/>
    <x v="5"/>
    <x v="2"/>
    <x v="1"/>
    <m/>
    <m/>
    <x v="16"/>
    <m/>
    <m/>
    <m/>
    <m/>
    <m/>
    <m/>
    <m/>
    <m/>
    <m/>
    <m/>
    <m/>
    <m/>
    <m/>
    <m/>
    <m/>
    <m/>
    <m/>
    <m/>
    <m/>
    <m/>
    <m/>
    <m/>
    <m/>
    <m/>
  </r>
  <r>
    <m/>
    <x v="6"/>
    <x v="3"/>
    <x v="2"/>
    <m/>
    <d v="2020-06-24T00:00:00"/>
    <x v="16"/>
    <m/>
    <m/>
    <m/>
    <m/>
    <m/>
    <m/>
    <m/>
    <m/>
    <m/>
    <m/>
    <m/>
    <m/>
    <m/>
    <m/>
    <m/>
    <m/>
    <m/>
    <m/>
    <m/>
    <m/>
    <m/>
    <m/>
    <m/>
    <m/>
  </r>
  <r>
    <m/>
    <x v="6"/>
    <x v="3"/>
    <x v="3"/>
    <m/>
    <m/>
    <x v="16"/>
    <m/>
    <m/>
    <m/>
    <m/>
    <m/>
    <m/>
    <m/>
    <m/>
    <m/>
    <m/>
    <m/>
    <m/>
    <m/>
    <m/>
    <m/>
    <m/>
    <m/>
    <m/>
    <m/>
    <m/>
    <m/>
    <m/>
    <m/>
    <m/>
  </r>
  <r>
    <m/>
    <x v="6"/>
    <x v="3"/>
    <x v="3"/>
    <m/>
    <m/>
    <x v="16"/>
    <m/>
    <m/>
    <m/>
    <m/>
    <m/>
    <m/>
    <m/>
    <m/>
    <m/>
    <m/>
    <m/>
    <m/>
    <m/>
    <m/>
    <m/>
    <m/>
    <m/>
    <m/>
    <m/>
    <m/>
    <m/>
    <m/>
    <m/>
    <m/>
  </r>
  <r>
    <m/>
    <x v="6"/>
    <x v="3"/>
    <x v="3"/>
    <n v="1623"/>
    <d v="2024-01-08T00:00:00"/>
    <x v="8"/>
    <n v="8575"/>
    <m/>
    <m/>
    <n v="1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5000000}" name="1606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U5:W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6" type="button" dataOnly="0" labelOnly="1" outline="0" fieldPosition="0"/>
    </format>
    <format dxfId="8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6" type="button" dataOnly="0" labelOnly="1" outline="0" fieldPosition="0"/>
    </format>
    <format dxfId="7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6" type="button" dataOnly="0" labelOnly="1" outline="0" fieldPosition="0"/>
    </format>
    <format dxfId="6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6" type="button" dataOnly="0" labelOnly="1" outline="0" fieldPosition="0"/>
    </format>
    <format dxfId="6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7000000}" name="1624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CO5:CQ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6" type="button" dataOnly="0" labelOnly="1" outline="0" fieldPosition="0"/>
    </format>
    <format dxfId="10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6" type="button" dataOnly="0" labelOnly="1" outline="0" fieldPosition="0"/>
    </format>
    <format dxfId="9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97">
      <pivotArea dataOnly="0" labelOnly="1" grandRow="1" outline="0" fieldPosition="0"/>
    </format>
    <format dxfId="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6" type="button" dataOnly="0" labelOnly="1" outline="0" fieldPosition="0"/>
    </format>
    <format dxfId="9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6" type="button" dataOnly="0" labelOnly="1" outline="0" fieldPosition="0"/>
    </format>
    <format dxfId="8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9000000}" name="1626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CW5:CY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131">
      <pivotArea type="all" dataOnly="0" outline="0" fieldPosition="0"/>
    </format>
    <format dxfId="130">
      <pivotArea outline="0" collapsedLevelsAreSubtotals="1" fieldPosition="0"/>
    </format>
    <format dxfId="129">
      <pivotArea field="6" type="button" dataOnly="0" labelOnly="1" outline="0" fieldPosition="0"/>
    </format>
    <format dxfId="12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27">
      <pivotArea dataOnly="0" labelOnly="1" grandRow="1" outline="0" fieldPosition="0"/>
    </format>
    <format dxfId="1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6" type="button" dataOnly="0" labelOnly="1" outline="0" fieldPosition="0"/>
    </format>
    <format dxfId="12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21">
      <pivotArea dataOnly="0" labelOnly="1" grandRow="1" outline="0" fieldPosition="0"/>
    </format>
    <format dxfId="1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6" type="button" dataOnly="0" labelOnly="1" outline="0" fieldPosition="0"/>
    </format>
    <format dxfId="11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15">
      <pivotArea dataOnly="0" labelOnly="1" grandRow="1" outline="0" fieldPosition="0"/>
    </format>
    <format dxfId="1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6" type="button" dataOnly="0" labelOnly="1" outline="0" fieldPosition="0"/>
    </format>
    <format dxfId="11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09">
      <pivotArea dataOnly="0" labelOnly="1" grandRow="1" outline="0" fieldPosition="0"/>
    </format>
    <format dxfId="1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8000000}" name="1625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CS5:CU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6" type="button" dataOnly="0" labelOnly="1" outline="0" fieldPosition="0"/>
    </format>
    <format dxfId="15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51">
      <pivotArea dataOnly="0" labelOnly="1" grandRow="1" outline="0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6" type="button" dataOnly="0" labelOnly="1" outline="0" fieldPosition="0"/>
    </format>
    <format dxfId="14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45">
      <pivotArea dataOnly="0" labelOnly="1" grandRow="1" outline="0" fieldPosition="0"/>
    </format>
    <format dxfId="1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6" type="button" dataOnly="0" labelOnly="1" outline="0" fieldPosition="0"/>
    </format>
    <format dxfId="14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39">
      <pivotArea dataOnly="0" labelOnly="1" grandRow="1" outline="0" fieldPosition="0"/>
    </format>
    <format dxfId="1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6" type="button" dataOnly="0" labelOnly="1" outline="0" fieldPosition="0"/>
    </format>
    <format dxfId="13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4000000}" name="1621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CC5:CE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179">
      <pivotArea type="all" dataOnly="0" outline="0" fieldPosition="0"/>
    </format>
    <format dxfId="178">
      <pivotArea outline="0" collapsedLevelsAreSubtotals="1" fieldPosition="0"/>
    </format>
    <format dxfId="177">
      <pivotArea field="6" type="button" dataOnly="0" labelOnly="1" outline="0" fieldPosition="0"/>
    </format>
    <format dxfId="17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75">
      <pivotArea dataOnly="0" labelOnly="1" grandRow="1" outline="0" fieldPosition="0"/>
    </format>
    <format dxfId="1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6" type="button" dataOnly="0" labelOnly="1" outline="0" fieldPosition="0"/>
    </format>
    <format dxfId="17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69">
      <pivotArea dataOnly="0" labelOnly="1" grandRow="1" outline="0" fieldPosition="0"/>
    </format>
    <format dxfId="1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6" type="button" dataOnly="0" labelOnly="1" outline="0" fieldPosition="0"/>
    </format>
    <format dxfId="16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63">
      <pivotArea dataOnly="0" labelOnly="1" grandRow="1" outline="0" fieldPosition="0"/>
    </format>
    <format dxfId="1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6" type="button" dataOnly="0" labelOnly="1" outline="0" fieldPosition="0"/>
    </format>
    <format dxfId="15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57">
      <pivotArea dataOnly="0" labelOnly="1" grandRow="1" outline="0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8000000}" name="1609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G5:AI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6" type="button" dataOnly="0" labelOnly="1" outline="0" fieldPosition="0"/>
    </format>
    <format dxfId="20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6" type="button" dataOnly="0" labelOnly="1" outline="0" fieldPosition="0"/>
    </format>
    <format dxfId="19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93">
      <pivotArea dataOnly="0" labelOnly="1" grandRow="1" outline="0" fieldPosition="0"/>
    </format>
    <format dxfId="1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field="6" type="button" dataOnly="0" labelOnly="1" outline="0" fieldPosition="0"/>
    </format>
    <format dxfId="18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87">
      <pivotArea dataOnly="0" labelOnly="1" grandRow="1" outline="0" fieldPosition="0"/>
    </format>
    <format dxfId="18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field="6" type="button" dataOnly="0" labelOnly="1" outline="0" fieldPosition="0"/>
    </format>
    <format dxfId="18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181">
      <pivotArea dataOnly="0" labelOnly="1" grandRow="1" outline="0" fieldPosition="0"/>
    </format>
    <format dxfId="1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1603" cacheId="0" applyNumberFormats="0" applyBorderFormats="0" applyFontFormats="0" applyPatternFormats="0" applyAlignmentFormats="0" applyWidthHeightFormats="1" dataCaption="Values" showMissing="0" updatedVersion="5" minRefreshableVersion="3" useAutoFormatting="1" createdVersion="5" indent="0" outline="1" outlineData="1" multipleFieldFilters="0">
  <location ref="I5:K9" firstHeaderRow="0" firstDataRow="1" firstDataCol="1" rowPageCount="3" colPageCount="1"/>
  <pivotFields count="9">
    <pivotField showAll="0"/>
    <pivotField axis="axisPage" multipleItemSelectionAllowed="1" showAll="0">
      <items count="33">
        <item h="1" x="30"/>
        <item h="1" m="1" x="31"/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6" type="button" dataOnly="0" labelOnly="1" outline="0" fieldPosition="0"/>
    </format>
    <format dxfId="22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23">
      <pivotArea dataOnly="0" labelOnly="1" grandRow="1" outline="0" fieldPosition="0"/>
    </format>
    <format dxfId="2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1">
      <pivotArea type="all" dataOnly="0" outline="0" fieldPosition="0"/>
    </format>
    <format dxfId="220">
      <pivotArea outline="0" collapsedLevelsAreSubtotals="1" fieldPosition="0"/>
    </format>
    <format dxfId="219">
      <pivotArea field="6" type="button" dataOnly="0" labelOnly="1" outline="0" fieldPosition="0"/>
    </format>
    <format dxfId="21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17">
      <pivotArea dataOnly="0" labelOnly="1" grandRow="1" outline="0" fieldPosition="0"/>
    </format>
    <format dxfId="2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field="6" type="button" dataOnly="0" labelOnly="1" outline="0" fieldPosition="0"/>
    </format>
    <format dxfId="21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11">
      <pivotArea dataOnly="0" labelOnly="1" grandRow="1" outline="0" fieldPosition="0"/>
    </format>
    <format dxfId="2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field="6" type="button" dataOnly="0" labelOnly="1" outline="0" fieldPosition="0"/>
    </format>
    <format dxfId="20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05">
      <pivotArea dataOnly="0" labelOnly="1" grandRow="1" outline="0" fieldPosition="0"/>
    </format>
    <format dxfId="2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B000000}" name="1628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DE5:DG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251">
      <pivotArea type="all" dataOnly="0" outline="0" fieldPosition="0"/>
    </format>
    <format dxfId="250">
      <pivotArea outline="0" collapsedLevelsAreSubtotals="1" fieldPosition="0"/>
    </format>
    <format dxfId="249">
      <pivotArea field="6" type="button" dataOnly="0" labelOnly="1" outline="0" fieldPosition="0"/>
    </format>
    <format dxfId="24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47">
      <pivotArea dataOnly="0" labelOnly="1" grandRow="1" outline="0" fieldPosition="0"/>
    </format>
    <format dxfId="2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5">
      <pivotArea type="all" dataOnly="0" outline="0" fieldPosition="0"/>
    </format>
    <format dxfId="244">
      <pivotArea outline="0" collapsedLevelsAreSubtotals="1" fieldPosition="0"/>
    </format>
    <format dxfId="243">
      <pivotArea field="6" type="button" dataOnly="0" labelOnly="1" outline="0" fieldPosition="0"/>
    </format>
    <format dxfId="24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41">
      <pivotArea dataOnly="0" labelOnly="1" grandRow="1" outline="0" fieldPosition="0"/>
    </format>
    <format dxfId="2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9">
      <pivotArea type="all" dataOnly="0" outline="0" fieldPosition="0"/>
    </format>
    <format dxfId="238">
      <pivotArea outline="0" collapsedLevelsAreSubtotals="1" fieldPosition="0"/>
    </format>
    <format dxfId="237">
      <pivotArea field="6" type="button" dataOnly="0" labelOnly="1" outline="0" fieldPosition="0"/>
    </format>
    <format dxfId="23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35">
      <pivotArea dataOnly="0" labelOnly="1" grandRow="1" outline="0" fieldPosition="0"/>
    </format>
    <format dxfId="2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field="6" type="button" dataOnly="0" labelOnly="1" outline="0" fieldPosition="0"/>
    </format>
    <format dxfId="23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29">
      <pivotArea dataOnly="0" labelOnly="1" grandRow="1" outline="0" fieldPosition="0"/>
    </format>
    <format dxfId="2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C000000}" name="1629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DI5:DK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275">
      <pivotArea type="all" dataOnly="0" outline="0" fieldPosition="0"/>
    </format>
    <format dxfId="274">
      <pivotArea outline="0" collapsedLevelsAreSubtotals="1" fieldPosition="0"/>
    </format>
    <format dxfId="273">
      <pivotArea field="6" type="button" dataOnly="0" labelOnly="1" outline="0" fieldPosition="0"/>
    </format>
    <format dxfId="27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71">
      <pivotArea dataOnly="0" labelOnly="1" grandRow="1" outline="0" fieldPosition="0"/>
    </format>
    <format dxfId="2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9">
      <pivotArea type="all" dataOnly="0" outline="0" fieldPosition="0"/>
    </format>
    <format dxfId="268">
      <pivotArea outline="0" collapsedLevelsAreSubtotals="1" fieldPosition="0"/>
    </format>
    <format dxfId="267">
      <pivotArea field="6" type="button" dataOnly="0" labelOnly="1" outline="0" fieldPosition="0"/>
    </format>
    <format dxfId="26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65">
      <pivotArea dataOnly="0" labelOnly="1" grandRow="1" outline="0" fieldPosition="0"/>
    </format>
    <format dxfId="2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3">
      <pivotArea type="all" dataOnly="0" outline="0" fieldPosition="0"/>
    </format>
    <format dxfId="262">
      <pivotArea outline="0" collapsedLevelsAreSubtotals="1" fieldPosition="0"/>
    </format>
    <format dxfId="261">
      <pivotArea field="6" type="button" dataOnly="0" labelOnly="1" outline="0" fieldPosition="0"/>
    </format>
    <format dxfId="26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59">
      <pivotArea dataOnly="0" labelOnly="1" grandRow="1" outline="0" fieldPosition="0"/>
    </format>
    <format dxfId="2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6" type="button" dataOnly="0" labelOnly="1" outline="0" fieldPosition="0"/>
    </format>
    <format dxfId="25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53">
      <pivotArea dataOnly="0" labelOnly="1" grandRow="1" outline="0" fieldPosition="0"/>
    </format>
    <format dxfId="2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D000000}" name="1630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DM5:DO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299">
      <pivotArea type="all" dataOnly="0" outline="0" fieldPosition="0"/>
    </format>
    <format dxfId="298">
      <pivotArea outline="0" collapsedLevelsAreSubtotals="1" fieldPosition="0"/>
    </format>
    <format dxfId="297">
      <pivotArea field="6" type="button" dataOnly="0" labelOnly="1" outline="0" fieldPosition="0"/>
    </format>
    <format dxfId="29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95">
      <pivotArea dataOnly="0" labelOnly="1" grandRow="1" outline="0" fieldPosition="0"/>
    </format>
    <format dxfId="2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field="6" type="button" dataOnly="0" labelOnly="1" outline="0" fieldPosition="0"/>
    </format>
    <format dxfId="29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89">
      <pivotArea dataOnly="0" labelOnly="1" grandRow="1" outline="0" fieldPosition="0"/>
    </format>
    <format dxfId="2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7">
      <pivotArea type="all" dataOnly="0" outline="0" fieldPosition="0"/>
    </format>
    <format dxfId="286">
      <pivotArea outline="0" collapsedLevelsAreSubtotals="1" fieldPosition="0"/>
    </format>
    <format dxfId="285">
      <pivotArea field="6" type="button" dataOnly="0" labelOnly="1" outline="0" fieldPosition="0"/>
    </format>
    <format dxfId="28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83">
      <pivotArea dataOnly="0" labelOnly="1" grandRow="1" outline="0" fieldPosition="0"/>
    </format>
    <format dxfId="2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6" type="button" dataOnly="0" labelOnly="1" outline="0" fieldPosition="0"/>
    </format>
    <format dxfId="27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277">
      <pivotArea dataOnly="0" labelOnly="1" grandRow="1" outline="0" fieldPosition="0"/>
    </format>
    <format dxfId="2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6000000}" name="1607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Y5:AA11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6">
    <i>
      <x/>
    </i>
    <i>
      <x v="21"/>
    </i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323">
      <pivotArea type="all" dataOnly="0" outline="0" fieldPosition="0"/>
    </format>
    <format dxfId="322">
      <pivotArea outline="0" collapsedLevelsAreSubtotals="1" fieldPosition="0"/>
    </format>
    <format dxfId="321">
      <pivotArea field="6" type="button" dataOnly="0" labelOnly="1" outline="0" fieldPosition="0"/>
    </format>
    <format dxfId="32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19">
      <pivotArea dataOnly="0" labelOnly="1" grandRow="1" outline="0" fieldPosition="0"/>
    </format>
    <format dxfId="3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7">
      <pivotArea type="all" dataOnly="0" outline="0" fieldPosition="0"/>
    </format>
    <format dxfId="316">
      <pivotArea outline="0" collapsedLevelsAreSubtotals="1" fieldPosition="0"/>
    </format>
    <format dxfId="315">
      <pivotArea field="6" type="button" dataOnly="0" labelOnly="1" outline="0" fieldPosition="0"/>
    </format>
    <format dxfId="31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13">
      <pivotArea dataOnly="0" labelOnly="1" grandRow="1" outline="0" fieldPosition="0"/>
    </format>
    <format dxfId="3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1">
      <pivotArea type="all" dataOnly="0" outline="0" fieldPosition="0"/>
    </format>
    <format dxfId="310">
      <pivotArea outline="0" collapsedLevelsAreSubtotals="1" fieldPosition="0"/>
    </format>
    <format dxfId="309">
      <pivotArea field="6" type="button" dataOnly="0" labelOnly="1" outline="0" fieldPosition="0"/>
    </format>
    <format dxfId="30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07">
      <pivotArea dataOnly="0" labelOnly="1" grandRow="1" outline="0" fieldPosition="0"/>
    </format>
    <format dxfId="3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5">
      <pivotArea type="all" dataOnly="0" outline="0" fieldPosition="0"/>
    </format>
    <format dxfId="304">
      <pivotArea outline="0" collapsedLevelsAreSubtotals="1" fieldPosition="0"/>
    </format>
    <format dxfId="303">
      <pivotArea field="6" type="button" dataOnly="0" labelOnly="1" outline="0" fieldPosition="0"/>
    </format>
    <format dxfId="30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01">
      <pivotArea dataOnly="0" labelOnly="1" grandRow="1" outline="0" fieldPosition="0"/>
    </format>
    <format dxfId="3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5000000}" name="1622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CG5:CI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347">
      <pivotArea type="all" dataOnly="0" outline="0" fieldPosition="0"/>
    </format>
    <format dxfId="346">
      <pivotArea outline="0" collapsedLevelsAreSubtotals="1" fieldPosition="0"/>
    </format>
    <format dxfId="345">
      <pivotArea field="6" type="button" dataOnly="0" labelOnly="1" outline="0" fieldPosition="0"/>
    </format>
    <format dxfId="34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43">
      <pivotArea dataOnly="0" labelOnly="1" grandRow="1" outline="0" fieldPosition="0"/>
    </format>
    <format dxfId="3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1">
      <pivotArea type="all" dataOnly="0" outline="0" fieldPosition="0"/>
    </format>
    <format dxfId="340">
      <pivotArea outline="0" collapsedLevelsAreSubtotals="1" fieldPosition="0"/>
    </format>
    <format dxfId="339">
      <pivotArea field="6" type="button" dataOnly="0" labelOnly="1" outline="0" fieldPosition="0"/>
    </format>
    <format dxfId="33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37">
      <pivotArea dataOnly="0" labelOnly="1" grandRow="1" outline="0" fieldPosition="0"/>
    </format>
    <format dxfId="3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5">
      <pivotArea type="all" dataOnly="0" outline="0" fieldPosition="0"/>
    </format>
    <format dxfId="334">
      <pivotArea outline="0" collapsedLevelsAreSubtotals="1" fieldPosition="0"/>
    </format>
    <format dxfId="333">
      <pivotArea field="6" type="button" dataOnly="0" labelOnly="1" outline="0" fieldPosition="0"/>
    </format>
    <format dxfId="33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31">
      <pivotArea dataOnly="0" labelOnly="1" grandRow="1" outline="0" fieldPosition="0"/>
    </format>
    <format dxfId="3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9">
      <pivotArea type="all" dataOnly="0" outline="0" fieldPosition="0"/>
    </format>
    <format dxfId="328">
      <pivotArea outline="0" collapsedLevelsAreSubtotals="1" fieldPosition="0"/>
    </format>
    <format dxfId="327">
      <pivotArea field="6" type="button" dataOnly="0" labelOnly="1" outline="0" fieldPosition="0"/>
    </format>
    <format dxfId="32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25">
      <pivotArea dataOnly="0" labelOnly="1" grandRow="1" outline="0" fieldPosition="0"/>
    </format>
    <format dxfId="3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1602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E5:G9" firstHeaderRow="0" firstDataRow="1" firstDataCol="1" rowPageCount="3" colPageCount="1"/>
  <pivotFields count="9">
    <pivotField showAll="0"/>
    <pivotField axis="axisPage" multipleItemSelectionAllowed="1" showAll="0">
      <items count="33">
        <item h="1" x="30"/>
        <item h="1" m="1" x="31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h="1" m="1" x="5"/>
        <item h="1" m="1" x="6"/>
        <item h="1" m="1" x="7"/>
        <item h="1" x="1"/>
        <item h="1"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371">
      <pivotArea type="all" dataOnly="0" outline="0" fieldPosition="0"/>
    </format>
    <format dxfId="370">
      <pivotArea outline="0" collapsedLevelsAreSubtotals="1" fieldPosition="0"/>
    </format>
    <format dxfId="369">
      <pivotArea field="6" type="button" dataOnly="0" labelOnly="1" outline="0" fieldPosition="0"/>
    </format>
    <format dxfId="36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67">
      <pivotArea dataOnly="0" labelOnly="1" grandRow="1" outline="0" fieldPosition="0"/>
    </format>
    <format dxfId="3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5">
      <pivotArea type="all" dataOnly="0" outline="0" fieldPosition="0"/>
    </format>
    <format dxfId="364">
      <pivotArea outline="0" collapsedLevelsAreSubtotals="1" fieldPosition="0"/>
    </format>
    <format dxfId="363">
      <pivotArea field="6" type="button" dataOnly="0" labelOnly="1" outline="0" fieldPosition="0"/>
    </format>
    <format dxfId="36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61">
      <pivotArea dataOnly="0" labelOnly="1" grandRow="1" outline="0" fieldPosition="0"/>
    </format>
    <format dxfId="3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9">
      <pivotArea type="all" dataOnly="0" outline="0" fieldPosition="0"/>
    </format>
    <format dxfId="358">
      <pivotArea outline="0" collapsedLevelsAreSubtotals="1" fieldPosition="0"/>
    </format>
    <format dxfId="357">
      <pivotArea field="6" type="button" dataOnly="0" labelOnly="1" outline="0" fieldPosition="0"/>
    </format>
    <format dxfId="35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55">
      <pivotArea dataOnly="0" labelOnly="1" grandRow="1" outline="0" fieldPosition="0"/>
    </format>
    <format dxfId="3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3">
      <pivotArea type="all" dataOnly="0" outline="0" fieldPosition="0"/>
    </format>
    <format dxfId="352">
      <pivotArea outline="0" collapsedLevelsAreSubtotals="1" fieldPosition="0"/>
    </format>
    <format dxfId="351">
      <pivotArea field="6" type="button" dataOnly="0" labelOnly="1" outline="0" fieldPosition="0"/>
    </format>
    <format dxfId="35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49">
      <pivotArea dataOnly="0" labelOnly="1" grandRow="1" outline="0" fieldPosition="0"/>
    </format>
    <format dxfId="3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1601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5:C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h="1" m="1" x="5"/>
        <item h="1" m="1" x="6"/>
        <item h="1" m="1" x="7"/>
        <item h="1" x="1"/>
        <item h="1"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6" type="button" dataOnly="0" labelOnly="1" outline="0" fieldPosition="0"/>
    </format>
    <format dxfId="39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91">
      <pivotArea dataOnly="0" labelOnly="1" grandRow="1" outline="0" fieldPosition="0"/>
    </format>
    <format dxfId="3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field="6" type="button" dataOnly="0" labelOnly="1" outline="0" fieldPosition="0"/>
    </format>
    <format dxfId="38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85">
      <pivotArea dataOnly="0" labelOnly="1" grandRow="1" outline="0" fieldPosition="0"/>
    </format>
    <format dxfId="3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3">
      <pivotArea type="all" dataOnly="0" outline="0" fieldPosition="0"/>
    </format>
    <format dxfId="382">
      <pivotArea outline="0" collapsedLevelsAreSubtotals="1" fieldPosition="0"/>
    </format>
    <format dxfId="381">
      <pivotArea field="6" type="button" dataOnly="0" labelOnly="1" outline="0" fieldPosition="0"/>
    </format>
    <format dxfId="38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79">
      <pivotArea dataOnly="0" labelOnly="1" grandRow="1" outline="0" fieldPosition="0"/>
    </format>
    <format dxfId="3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7">
      <pivotArea type="all" dataOnly="0" outline="0" fieldPosition="0"/>
    </format>
    <format dxfId="376">
      <pivotArea outline="0" collapsedLevelsAreSubtotals="1" fieldPosition="0"/>
    </format>
    <format dxfId="375">
      <pivotArea field="6" type="button" dataOnly="0" labelOnly="1" outline="0" fieldPosition="0"/>
    </format>
    <format dxfId="37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73">
      <pivotArea dataOnly="0" labelOnly="1" grandRow="1" outline="0" fieldPosition="0"/>
    </format>
    <format dxfId="3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1000000}" name="1618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Q5:BS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419">
      <pivotArea type="all" dataOnly="0" outline="0" fieldPosition="0"/>
    </format>
    <format dxfId="418">
      <pivotArea outline="0" collapsedLevelsAreSubtotals="1" fieldPosition="0"/>
    </format>
    <format dxfId="417">
      <pivotArea field="6" type="button" dataOnly="0" labelOnly="1" outline="0" fieldPosition="0"/>
    </format>
    <format dxfId="41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15">
      <pivotArea dataOnly="0" labelOnly="1" grandRow="1" outline="0" fieldPosition="0"/>
    </format>
    <format dxfId="4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3">
      <pivotArea type="all" dataOnly="0" outline="0" fieldPosition="0"/>
    </format>
    <format dxfId="412">
      <pivotArea outline="0" collapsedLevelsAreSubtotals="1" fieldPosition="0"/>
    </format>
    <format dxfId="411">
      <pivotArea field="6" type="button" dataOnly="0" labelOnly="1" outline="0" fieldPosition="0"/>
    </format>
    <format dxfId="41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09">
      <pivotArea dataOnly="0" labelOnly="1" grandRow="1" outline="0" fieldPosition="0"/>
    </format>
    <format dxfId="4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7">
      <pivotArea type="all" dataOnly="0" outline="0" fieldPosition="0"/>
    </format>
    <format dxfId="406">
      <pivotArea outline="0" collapsedLevelsAreSubtotals="1" fieldPosition="0"/>
    </format>
    <format dxfId="405">
      <pivotArea field="6" type="button" dataOnly="0" labelOnly="1" outline="0" fieldPosition="0"/>
    </format>
    <format dxfId="40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03">
      <pivotArea dataOnly="0" labelOnly="1" grandRow="1" outline="0" fieldPosition="0"/>
    </format>
    <format dxfId="4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1">
      <pivotArea type="all" dataOnly="0" outline="0" fieldPosition="0"/>
    </format>
    <format dxfId="400">
      <pivotArea outline="0" collapsedLevelsAreSubtotals="1" fieldPosition="0"/>
    </format>
    <format dxfId="399">
      <pivotArea field="6" type="button" dataOnly="0" labelOnly="1" outline="0" fieldPosition="0"/>
    </format>
    <format dxfId="39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397">
      <pivotArea dataOnly="0" labelOnly="1" grandRow="1" outline="0" fieldPosition="0"/>
    </format>
    <format dxfId="3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7000000}" name="1608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C5:AE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443">
      <pivotArea type="all" dataOnly="0" outline="0" fieldPosition="0"/>
    </format>
    <format dxfId="442">
      <pivotArea outline="0" collapsedLevelsAreSubtotals="1" fieldPosition="0"/>
    </format>
    <format dxfId="441">
      <pivotArea field="6" type="button" dataOnly="0" labelOnly="1" outline="0" fieldPosition="0"/>
    </format>
    <format dxfId="44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39">
      <pivotArea dataOnly="0" labelOnly="1" grandRow="1" outline="0" fieldPosition="0"/>
    </format>
    <format dxfId="4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7">
      <pivotArea type="all" dataOnly="0" outline="0" fieldPosition="0"/>
    </format>
    <format dxfId="436">
      <pivotArea outline="0" collapsedLevelsAreSubtotals="1" fieldPosition="0"/>
    </format>
    <format dxfId="435">
      <pivotArea field="6" type="button" dataOnly="0" labelOnly="1" outline="0" fieldPosition="0"/>
    </format>
    <format dxfId="43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33">
      <pivotArea dataOnly="0" labelOnly="1" grandRow="1" outline="0" fieldPosition="0"/>
    </format>
    <format dxfId="4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1">
      <pivotArea type="all" dataOnly="0" outline="0" fieldPosition="0"/>
    </format>
    <format dxfId="430">
      <pivotArea outline="0" collapsedLevelsAreSubtotals="1" fieldPosition="0"/>
    </format>
    <format dxfId="429">
      <pivotArea field="6" type="button" dataOnly="0" labelOnly="1" outline="0" fieldPosition="0"/>
    </format>
    <format dxfId="42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27">
      <pivotArea dataOnly="0" labelOnly="1" grandRow="1" outline="0" fieldPosition="0"/>
    </format>
    <format dxfId="4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25">
      <pivotArea type="all" dataOnly="0" outline="0" fieldPosition="0"/>
    </format>
    <format dxfId="424">
      <pivotArea outline="0" collapsedLevelsAreSubtotals="1" fieldPosition="0"/>
    </format>
    <format dxfId="423">
      <pivotArea field="6" type="button" dataOnly="0" labelOnly="1" outline="0" fieldPosition="0"/>
    </format>
    <format dxfId="42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21">
      <pivotArea dataOnly="0" labelOnly="1" grandRow="1" outline="0" fieldPosition="0"/>
    </format>
    <format dxfId="4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A000000}" name="1611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O5:AQ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467">
      <pivotArea type="all" dataOnly="0" outline="0" fieldPosition="0"/>
    </format>
    <format dxfId="466">
      <pivotArea outline="0" collapsedLevelsAreSubtotals="1" fieldPosition="0"/>
    </format>
    <format dxfId="465">
      <pivotArea field="6" type="button" dataOnly="0" labelOnly="1" outline="0" fieldPosition="0"/>
    </format>
    <format dxfId="46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63">
      <pivotArea dataOnly="0" labelOnly="1" grandRow="1" outline="0" fieldPosition="0"/>
    </format>
    <format dxfId="4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61">
      <pivotArea type="all" dataOnly="0" outline="0" fieldPosition="0"/>
    </format>
    <format dxfId="460">
      <pivotArea outline="0" collapsedLevelsAreSubtotals="1" fieldPosition="0"/>
    </format>
    <format dxfId="459">
      <pivotArea field="6" type="button" dataOnly="0" labelOnly="1" outline="0" fieldPosition="0"/>
    </format>
    <format dxfId="45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57">
      <pivotArea dataOnly="0" labelOnly="1" grandRow="1" outline="0" fieldPosition="0"/>
    </format>
    <format dxfId="4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55">
      <pivotArea type="all" dataOnly="0" outline="0" fieldPosition="0"/>
    </format>
    <format dxfId="454">
      <pivotArea outline="0" collapsedLevelsAreSubtotals="1" fieldPosition="0"/>
    </format>
    <format dxfId="453">
      <pivotArea field="6" type="button" dataOnly="0" labelOnly="1" outline="0" fieldPosition="0"/>
    </format>
    <format dxfId="45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51">
      <pivotArea dataOnly="0" labelOnly="1" grandRow="1" outline="0" fieldPosition="0"/>
    </format>
    <format dxfId="4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9">
      <pivotArea type="all" dataOnly="0" outline="0" fieldPosition="0"/>
    </format>
    <format dxfId="448">
      <pivotArea outline="0" collapsedLevelsAreSubtotals="1" fieldPosition="0"/>
    </format>
    <format dxfId="447">
      <pivotArea field="6" type="button" dataOnly="0" labelOnly="1" outline="0" fieldPosition="0"/>
    </format>
    <format dxfId="44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45">
      <pivotArea dataOnly="0" labelOnly="1" grandRow="1" outline="0" fieldPosition="0"/>
    </format>
    <format dxfId="4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F000000}" name="1616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I5:BK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491">
      <pivotArea type="all" dataOnly="0" outline="0" fieldPosition="0"/>
    </format>
    <format dxfId="490">
      <pivotArea outline="0" collapsedLevelsAreSubtotals="1" fieldPosition="0"/>
    </format>
    <format dxfId="489">
      <pivotArea field="6" type="button" dataOnly="0" labelOnly="1" outline="0" fieldPosition="0"/>
    </format>
    <format dxfId="48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87">
      <pivotArea dataOnly="0" labelOnly="1" grandRow="1" outline="0" fieldPosition="0"/>
    </format>
    <format dxfId="48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5">
      <pivotArea type="all" dataOnly="0" outline="0" fieldPosition="0"/>
    </format>
    <format dxfId="484">
      <pivotArea outline="0" collapsedLevelsAreSubtotals="1" fieldPosition="0"/>
    </format>
    <format dxfId="483">
      <pivotArea field="6" type="button" dataOnly="0" labelOnly="1" outline="0" fieldPosition="0"/>
    </format>
    <format dxfId="48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81">
      <pivotArea dataOnly="0" labelOnly="1" grandRow="1" outline="0" fieldPosition="0"/>
    </format>
    <format dxfId="4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9">
      <pivotArea type="all" dataOnly="0" outline="0" fieldPosition="0"/>
    </format>
    <format dxfId="478">
      <pivotArea outline="0" collapsedLevelsAreSubtotals="1" fieldPosition="0"/>
    </format>
    <format dxfId="477">
      <pivotArea field="6" type="button" dataOnly="0" labelOnly="1" outline="0" fieldPosition="0"/>
    </format>
    <format dxfId="47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75">
      <pivotArea dataOnly="0" labelOnly="1" grandRow="1" outline="0" fieldPosition="0"/>
    </format>
    <format dxfId="4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3">
      <pivotArea type="all" dataOnly="0" outline="0" fieldPosition="0"/>
    </format>
    <format dxfId="472">
      <pivotArea outline="0" collapsedLevelsAreSubtotals="1" fieldPosition="0"/>
    </format>
    <format dxfId="471">
      <pivotArea field="6" type="button" dataOnly="0" labelOnly="1" outline="0" fieldPosition="0"/>
    </format>
    <format dxfId="47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69">
      <pivotArea dataOnly="0" labelOnly="1" grandRow="1" outline="0" fieldPosition="0"/>
    </format>
    <format dxfId="4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6000000}" name="1623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CK5:CM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515">
      <pivotArea type="all" dataOnly="0" outline="0" fieldPosition="0"/>
    </format>
    <format dxfId="514">
      <pivotArea outline="0" collapsedLevelsAreSubtotals="1" fieldPosition="0"/>
    </format>
    <format dxfId="513">
      <pivotArea field="6" type="button" dataOnly="0" labelOnly="1" outline="0" fieldPosition="0"/>
    </format>
    <format dxfId="51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11">
      <pivotArea dataOnly="0" labelOnly="1" grandRow="1" outline="0" fieldPosition="0"/>
    </format>
    <format dxfId="5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9">
      <pivotArea type="all" dataOnly="0" outline="0" fieldPosition="0"/>
    </format>
    <format dxfId="508">
      <pivotArea outline="0" collapsedLevelsAreSubtotals="1" fieldPosition="0"/>
    </format>
    <format dxfId="507">
      <pivotArea field="6" type="button" dataOnly="0" labelOnly="1" outline="0" fieldPosition="0"/>
    </format>
    <format dxfId="50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05">
      <pivotArea dataOnly="0" labelOnly="1" grandRow="1" outline="0" fieldPosition="0"/>
    </format>
    <format dxfId="5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3">
      <pivotArea type="all" dataOnly="0" outline="0" fieldPosition="0"/>
    </format>
    <format dxfId="502">
      <pivotArea outline="0" collapsedLevelsAreSubtotals="1" fieldPosition="0"/>
    </format>
    <format dxfId="501">
      <pivotArea field="6" type="button" dataOnly="0" labelOnly="1" outline="0" fieldPosition="0"/>
    </format>
    <format dxfId="50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99">
      <pivotArea dataOnly="0" labelOnly="1" grandRow="1" outline="0" fieldPosition="0"/>
    </format>
    <format dxfId="4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97">
      <pivotArea type="all" dataOnly="0" outline="0" fieldPosition="0"/>
    </format>
    <format dxfId="496">
      <pivotArea outline="0" collapsedLevelsAreSubtotals="1" fieldPosition="0"/>
    </format>
    <format dxfId="495">
      <pivotArea field="6" type="button" dataOnly="0" labelOnly="1" outline="0" fieldPosition="0"/>
    </format>
    <format dxfId="49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493">
      <pivotArea dataOnly="0" labelOnly="1" grandRow="1" outline="0" fieldPosition="0"/>
    </format>
    <format dxfId="4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B000000}" name="1612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S5:AU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539">
      <pivotArea type="all" dataOnly="0" outline="0" fieldPosition="0"/>
    </format>
    <format dxfId="538">
      <pivotArea outline="0" collapsedLevelsAreSubtotals="1" fieldPosition="0"/>
    </format>
    <format dxfId="537">
      <pivotArea field="6" type="button" dataOnly="0" labelOnly="1" outline="0" fieldPosition="0"/>
    </format>
    <format dxfId="53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35">
      <pivotArea dataOnly="0" labelOnly="1" grandRow="1" outline="0" fieldPosition="0"/>
    </format>
    <format dxfId="5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3">
      <pivotArea type="all" dataOnly="0" outline="0" fieldPosition="0"/>
    </format>
    <format dxfId="532">
      <pivotArea outline="0" collapsedLevelsAreSubtotals="1" fieldPosition="0"/>
    </format>
    <format dxfId="531">
      <pivotArea field="6" type="button" dataOnly="0" labelOnly="1" outline="0" fieldPosition="0"/>
    </format>
    <format dxfId="53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29">
      <pivotArea dataOnly="0" labelOnly="1" grandRow="1" outline="0" fieldPosition="0"/>
    </format>
    <format dxfId="5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27">
      <pivotArea type="all" dataOnly="0" outline="0" fieldPosition="0"/>
    </format>
    <format dxfId="526">
      <pivotArea outline="0" collapsedLevelsAreSubtotals="1" fieldPosition="0"/>
    </format>
    <format dxfId="525">
      <pivotArea field="6" type="button" dataOnly="0" labelOnly="1" outline="0" fieldPosition="0"/>
    </format>
    <format dxfId="52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23">
      <pivotArea dataOnly="0" labelOnly="1" grandRow="1" outline="0" fieldPosition="0"/>
    </format>
    <format dxfId="5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21">
      <pivotArea type="all" dataOnly="0" outline="0" fieldPosition="0"/>
    </format>
    <format dxfId="520">
      <pivotArea outline="0" collapsedLevelsAreSubtotals="1" fieldPosition="0"/>
    </format>
    <format dxfId="519">
      <pivotArea field="6" type="button" dataOnly="0" labelOnly="1" outline="0" fieldPosition="0"/>
    </format>
    <format dxfId="51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17">
      <pivotArea dataOnly="0" labelOnly="1" grandRow="1" outline="0" fieldPosition="0"/>
    </format>
    <format dxfId="5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C000000}" name="1613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W5:AY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563">
      <pivotArea type="all" dataOnly="0" outline="0" fieldPosition="0"/>
    </format>
    <format dxfId="562">
      <pivotArea outline="0" collapsedLevelsAreSubtotals="1" fieldPosition="0"/>
    </format>
    <format dxfId="561">
      <pivotArea field="6" type="button" dataOnly="0" labelOnly="1" outline="0" fieldPosition="0"/>
    </format>
    <format dxfId="56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59">
      <pivotArea dataOnly="0" labelOnly="1" grandRow="1" outline="0" fieldPosition="0"/>
    </format>
    <format dxfId="5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7">
      <pivotArea type="all" dataOnly="0" outline="0" fieldPosition="0"/>
    </format>
    <format dxfId="556">
      <pivotArea outline="0" collapsedLevelsAreSubtotals="1" fieldPosition="0"/>
    </format>
    <format dxfId="555">
      <pivotArea field="6" type="button" dataOnly="0" labelOnly="1" outline="0" fieldPosition="0"/>
    </format>
    <format dxfId="55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53">
      <pivotArea dataOnly="0" labelOnly="1" grandRow="1" outline="0" fieldPosition="0"/>
    </format>
    <format dxfId="5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1">
      <pivotArea type="all" dataOnly="0" outline="0" fieldPosition="0"/>
    </format>
    <format dxfId="550">
      <pivotArea outline="0" collapsedLevelsAreSubtotals="1" fieldPosition="0"/>
    </format>
    <format dxfId="549">
      <pivotArea field="6" type="button" dataOnly="0" labelOnly="1" outline="0" fieldPosition="0"/>
    </format>
    <format dxfId="54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47">
      <pivotArea dataOnly="0" labelOnly="1" grandRow="1" outline="0" fieldPosition="0"/>
    </format>
    <format dxfId="5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5">
      <pivotArea type="all" dataOnly="0" outline="0" fieldPosition="0"/>
    </format>
    <format dxfId="544">
      <pivotArea outline="0" collapsedLevelsAreSubtotals="1" fieldPosition="0"/>
    </format>
    <format dxfId="543">
      <pivotArea field="6" type="button" dataOnly="0" labelOnly="1" outline="0" fieldPosition="0"/>
    </format>
    <format dxfId="54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41">
      <pivotArea dataOnly="0" labelOnly="1" grandRow="1" outline="0" fieldPosition="0"/>
    </format>
    <format dxfId="5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D000000}" name="1614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A5:BC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587">
      <pivotArea type="all" dataOnly="0" outline="0" fieldPosition="0"/>
    </format>
    <format dxfId="586">
      <pivotArea outline="0" collapsedLevelsAreSubtotals="1" fieldPosition="0"/>
    </format>
    <format dxfId="585">
      <pivotArea field="6" type="button" dataOnly="0" labelOnly="1" outline="0" fieldPosition="0"/>
    </format>
    <format dxfId="58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83">
      <pivotArea dataOnly="0" labelOnly="1" grandRow="1" outline="0" fieldPosition="0"/>
    </format>
    <format dxfId="5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1">
      <pivotArea type="all" dataOnly="0" outline="0" fieldPosition="0"/>
    </format>
    <format dxfId="580">
      <pivotArea outline="0" collapsedLevelsAreSubtotals="1" fieldPosition="0"/>
    </format>
    <format dxfId="579">
      <pivotArea field="6" type="button" dataOnly="0" labelOnly="1" outline="0" fieldPosition="0"/>
    </format>
    <format dxfId="57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77">
      <pivotArea dataOnly="0" labelOnly="1" grandRow="1" outline="0" fieldPosition="0"/>
    </format>
    <format dxfId="5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5">
      <pivotArea type="all" dataOnly="0" outline="0" fieldPosition="0"/>
    </format>
    <format dxfId="574">
      <pivotArea outline="0" collapsedLevelsAreSubtotals="1" fieldPosition="0"/>
    </format>
    <format dxfId="573">
      <pivotArea field="6" type="button" dataOnly="0" labelOnly="1" outline="0" fieldPosition="0"/>
    </format>
    <format dxfId="57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71">
      <pivotArea dataOnly="0" labelOnly="1" grandRow="1" outline="0" fieldPosition="0"/>
    </format>
    <format dxfId="5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field="6" type="button" dataOnly="0" labelOnly="1" outline="0" fieldPosition="0"/>
    </format>
    <format dxfId="56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65">
      <pivotArea dataOnly="0" labelOnly="1" grandRow="1" outline="0" fieldPosition="0"/>
    </format>
    <format dxfId="5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2000000}" name="1619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U5:BW11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6">
    <i>
      <x/>
    </i>
    <i>
      <x v="21"/>
    </i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611">
      <pivotArea type="all" dataOnly="0" outline="0" fieldPosition="0"/>
    </format>
    <format dxfId="610">
      <pivotArea outline="0" collapsedLevelsAreSubtotals="1" fieldPosition="0"/>
    </format>
    <format dxfId="609">
      <pivotArea field="6" type="button" dataOnly="0" labelOnly="1" outline="0" fieldPosition="0"/>
    </format>
    <format dxfId="60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07">
      <pivotArea dataOnly="0" labelOnly="1" grandRow="1" outline="0" fieldPosition="0"/>
    </format>
    <format dxfId="6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5">
      <pivotArea type="all" dataOnly="0" outline="0" fieldPosition="0"/>
    </format>
    <format dxfId="604">
      <pivotArea outline="0" collapsedLevelsAreSubtotals="1" fieldPosition="0"/>
    </format>
    <format dxfId="603">
      <pivotArea field="6" type="button" dataOnly="0" labelOnly="1" outline="0" fieldPosition="0"/>
    </format>
    <format dxfId="60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01">
      <pivotArea dataOnly="0" labelOnly="1" grandRow="1" outline="0" fieldPosition="0"/>
    </format>
    <format dxfId="6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9">
      <pivotArea type="all" dataOnly="0" outline="0" fieldPosition="0"/>
    </format>
    <format dxfId="598">
      <pivotArea outline="0" collapsedLevelsAreSubtotals="1" fieldPosition="0"/>
    </format>
    <format dxfId="597">
      <pivotArea field="6" type="button" dataOnly="0" labelOnly="1" outline="0" fieldPosition="0"/>
    </format>
    <format dxfId="59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95">
      <pivotArea dataOnly="0" labelOnly="1" grandRow="1" outline="0" fieldPosition="0"/>
    </format>
    <format dxfId="5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3">
      <pivotArea type="all" dataOnly="0" outline="0" fieldPosition="0"/>
    </format>
    <format dxfId="592">
      <pivotArea outline="0" collapsedLevelsAreSubtotals="1" fieldPosition="0"/>
    </format>
    <format dxfId="591">
      <pivotArea field="6" type="button" dataOnly="0" labelOnly="1" outline="0" fieldPosition="0"/>
    </format>
    <format dxfId="59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589">
      <pivotArea dataOnly="0" labelOnly="1" grandRow="1" outline="0" fieldPosition="0"/>
    </format>
    <format dxfId="5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9000000}" name="1610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K5:AM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635">
      <pivotArea type="all" dataOnly="0" outline="0" fieldPosition="0"/>
    </format>
    <format dxfId="634">
      <pivotArea outline="0" collapsedLevelsAreSubtotals="1" fieldPosition="0"/>
    </format>
    <format dxfId="633">
      <pivotArea field="6" type="button" dataOnly="0" labelOnly="1" outline="0" fieldPosition="0"/>
    </format>
    <format dxfId="63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31">
      <pivotArea dataOnly="0" labelOnly="1" grandRow="1" outline="0" fieldPosition="0"/>
    </format>
    <format dxfId="6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9">
      <pivotArea type="all" dataOnly="0" outline="0" fieldPosition="0"/>
    </format>
    <format dxfId="628">
      <pivotArea outline="0" collapsedLevelsAreSubtotals="1" fieldPosition="0"/>
    </format>
    <format dxfId="627">
      <pivotArea field="6" type="button" dataOnly="0" labelOnly="1" outline="0" fieldPosition="0"/>
    </format>
    <format dxfId="62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25">
      <pivotArea dataOnly="0" labelOnly="1" grandRow="1" outline="0" fieldPosition="0"/>
    </format>
    <format dxfId="6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3">
      <pivotArea type="all" dataOnly="0" outline="0" fieldPosition="0"/>
    </format>
    <format dxfId="622">
      <pivotArea outline="0" collapsedLevelsAreSubtotals="1" fieldPosition="0"/>
    </format>
    <format dxfId="621">
      <pivotArea field="6" type="button" dataOnly="0" labelOnly="1" outline="0" fieldPosition="0"/>
    </format>
    <format dxfId="62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19">
      <pivotArea dataOnly="0" labelOnly="1" grandRow="1" outline="0" fieldPosition="0"/>
    </format>
    <format dxfId="6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7">
      <pivotArea type="all" dataOnly="0" outline="0" fieldPosition="0"/>
    </format>
    <format dxfId="616">
      <pivotArea outline="0" collapsedLevelsAreSubtotals="1" fieldPosition="0"/>
    </format>
    <format dxfId="615">
      <pivotArea field="6" type="button" dataOnly="0" labelOnly="1" outline="0" fieldPosition="0"/>
    </format>
    <format dxfId="61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13">
      <pivotArea dataOnly="0" labelOnly="1" grandRow="1" outline="0" fieldPosition="0"/>
    </format>
    <format dxfId="6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E000000}" name="1615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E5:BG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659">
      <pivotArea type="all" dataOnly="0" outline="0" fieldPosition="0"/>
    </format>
    <format dxfId="658">
      <pivotArea outline="0" collapsedLevelsAreSubtotals="1" fieldPosition="0"/>
    </format>
    <format dxfId="657">
      <pivotArea field="6" type="button" dataOnly="0" labelOnly="1" outline="0" fieldPosition="0"/>
    </format>
    <format dxfId="65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55">
      <pivotArea dataOnly="0" labelOnly="1" grandRow="1" outline="0" fieldPosition="0"/>
    </format>
    <format dxfId="6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3">
      <pivotArea type="all" dataOnly="0" outline="0" fieldPosition="0"/>
    </format>
    <format dxfId="652">
      <pivotArea outline="0" collapsedLevelsAreSubtotals="1" fieldPosition="0"/>
    </format>
    <format dxfId="651">
      <pivotArea field="6" type="button" dataOnly="0" labelOnly="1" outline="0" fieldPosition="0"/>
    </format>
    <format dxfId="65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49">
      <pivotArea dataOnly="0" labelOnly="1" grandRow="1" outline="0" fieldPosition="0"/>
    </format>
    <format dxfId="6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7">
      <pivotArea type="all" dataOnly="0" outline="0" fieldPosition="0"/>
    </format>
    <format dxfId="646">
      <pivotArea outline="0" collapsedLevelsAreSubtotals="1" fieldPosition="0"/>
    </format>
    <format dxfId="645">
      <pivotArea field="6" type="button" dataOnly="0" labelOnly="1" outline="0" fieldPosition="0"/>
    </format>
    <format dxfId="64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43">
      <pivotArea dataOnly="0" labelOnly="1" grandRow="1" outline="0" fieldPosition="0"/>
    </format>
    <format dxfId="6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1">
      <pivotArea type="all" dataOnly="0" outline="0" fieldPosition="0"/>
    </format>
    <format dxfId="640">
      <pivotArea outline="0" collapsedLevelsAreSubtotals="1" fieldPosition="0"/>
    </format>
    <format dxfId="639">
      <pivotArea field="6" type="button" dataOnly="0" labelOnly="1" outline="0" fieldPosition="0"/>
    </format>
    <format dxfId="63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37">
      <pivotArea dataOnly="0" labelOnly="1" grandRow="1" outline="0" fieldPosition="0"/>
    </format>
    <format dxfId="6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1604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M5:O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683">
      <pivotArea type="all" dataOnly="0" outline="0" fieldPosition="0"/>
    </format>
    <format dxfId="682">
      <pivotArea outline="0" collapsedLevelsAreSubtotals="1" fieldPosition="0"/>
    </format>
    <format dxfId="681">
      <pivotArea field="6" type="button" dataOnly="0" labelOnly="1" outline="0" fieldPosition="0"/>
    </format>
    <format dxfId="68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79">
      <pivotArea dataOnly="0" labelOnly="1" grandRow="1" outline="0" fieldPosition="0"/>
    </format>
    <format dxfId="6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7">
      <pivotArea type="all" dataOnly="0" outline="0" fieldPosition="0"/>
    </format>
    <format dxfId="676">
      <pivotArea outline="0" collapsedLevelsAreSubtotals="1" fieldPosition="0"/>
    </format>
    <format dxfId="675">
      <pivotArea field="6" type="button" dataOnly="0" labelOnly="1" outline="0" fieldPosition="0"/>
    </format>
    <format dxfId="67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73">
      <pivotArea dataOnly="0" labelOnly="1" grandRow="1" outline="0" fieldPosition="0"/>
    </format>
    <format dxfId="6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1">
      <pivotArea type="all" dataOnly="0" outline="0" fieldPosition="0"/>
    </format>
    <format dxfId="670">
      <pivotArea outline="0" collapsedLevelsAreSubtotals="1" fieldPosition="0"/>
    </format>
    <format dxfId="669">
      <pivotArea field="6" type="button" dataOnly="0" labelOnly="1" outline="0" fieldPosition="0"/>
    </format>
    <format dxfId="66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67">
      <pivotArea dataOnly="0" labelOnly="1" grandRow="1" outline="0" fieldPosition="0"/>
    </format>
    <format dxfId="6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5">
      <pivotArea type="all" dataOnly="0" outline="0" fieldPosition="0"/>
    </format>
    <format dxfId="664">
      <pivotArea outline="0" collapsedLevelsAreSubtotals="1" fieldPosition="0"/>
    </format>
    <format dxfId="663">
      <pivotArea field="6" type="button" dataOnly="0" labelOnly="1" outline="0" fieldPosition="0"/>
    </format>
    <format dxfId="66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61">
      <pivotArea dataOnly="0" labelOnly="1" grandRow="1" outline="0" fieldPosition="0"/>
    </format>
    <format dxfId="6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0000000}" name="1617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M5:BO9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707">
      <pivotArea type="all" dataOnly="0" outline="0" fieldPosition="0"/>
    </format>
    <format dxfId="706">
      <pivotArea outline="0" collapsedLevelsAreSubtotals="1" fieldPosition="0"/>
    </format>
    <format dxfId="705">
      <pivotArea field="6" type="button" dataOnly="0" labelOnly="1" outline="0" fieldPosition="0"/>
    </format>
    <format dxfId="70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03">
      <pivotArea dataOnly="0" labelOnly="1" grandRow="1" outline="0" fieldPosition="0"/>
    </format>
    <format dxfId="7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1">
      <pivotArea type="all" dataOnly="0" outline="0" fieldPosition="0"/>
    </format>
    <format dxfId="700">
      <pivotArea outline="0" collapsedLevelsAreSubtotals="1" fieldPosition="0"/>
    </format>
    <format dxfId="699">
      <pivotArea field="6" type="button" dataOnly="0" labelOnly="1" outline="0" fieldPosition="0"/>
    </format>
    <format dxfId="69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97">
      <pivotArea dataOnly="0" labelOnly="1" grandRow="1" outline="0" fieldPosition="0"/>
    </format>
    <format dxfId="6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95">
      <pivotArea type="all" dataOnly="0" outline="0" fieldPosition="0"/>
    </format>
    <format dxfId="694">
      <pivotArea outline="0" collapsedLevelsAreSubtotals="1" fieldPosition="0"/>
    </format>
    <format dxfId="693">
      <pivotArea field="6" type="button" dataOnly="0" labelOnly="1" outline="0" fieldPosition="0"/>
    </format>
    <format dxfId="69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91">
      <pivotArea dataOnly="0" labelOnly="1" grandRow="1" outline="0" fieldPosition="0"/>
    </format>
    <format dxfId="6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9">
      <pivotArea type="all" dataOnly="0" outline="0" fieldPosition="0"/>
    </format>
    <format dxfId="688">
      <pivotArea outline="0" collapsedLevelsAreSubtotals="1" fieldPosition="0"/>
    </format>
    <format dxfId="687">
      <pivotArea field="6" type="button" dataOnly="0" labelOnly="1" outline="0" fieldPosition="0"/>
    </format>
    <format dxfId="68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685">
      <pivotArea dataOnly="0" labelOnly="1" grandRow="1" outline="0" fieldPosition="0"/>
    </format>
    <format dxfId="6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A000000}" name="1627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DA5:DC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731">
      <pivotArea type="all" dataOnly="0" outline="0" fieldPosition="0"/>
    </format>
    <format dxfId="730">
      <pivotArea outline="0" collapsedLevelsAreSubtotals="1" fieldPosition="0"/>
    </format>
    <format dxfId="729">
      <pivotArea field="6" type="button" dataOnly="0" labelOnly="1" outline="0" fieldPosition="0"/>
    </format>
    <format dxfId="72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27">
      <pivotArea dataOnly="0" labelOnly="1" grandRow="1" outline="0" fieldPosition="0"/>
    </format>
    <format dxfId="7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25">
      <pivotArea type="all" dataOnly="0" outline="0" fieldPosition="0"/>
    </format>
    <format dxfId="724">
      <pivotArea outline="0" collapsedLevelsAreSubtotals="1" fieldPosition="0"/>
    </format>
    <format dxfId="723">
      <pivotArea field="6" type="button" dataOnly="0" labelOnly="1" outline="0" fieldPosition="0"/>
    </format>
    <format dxfId="72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21">
      <pivotArea dataOnly="0" labelOnly="1" grandRow="1" outline="0" fieldPosition="0"/>
    </format>
    <format dxfId="7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9">
      <pivotArea type="all" dataOnly="0" outline="0" fieldPosition="0"/>
    </format>
    <format dxfId="718">
      <pivotArea outline="0" collapsedLevelsAreSubtotals="1" fieldPosition="0"/>
    </format>
    <format dxfId="717">
      <pivotArea field="6" type="button" dataOnly="0" labelOnly="1" outline="0" fieldPosition="0"/>
    </format>
    <format dxfId="71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15">
      <pivotArea dataOnly="0" labelOnly="1" grandRow="1" outline="0" fieldPosition="0"/>
    </format>
    <format dxfId="7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3">
      <pivotArea type="all" dataOnly="0" outline="0" fieldPosition="0"/>
    </format>
    <format dxfId="712">
      <pivotArea outline="0" collapsedLevelsAreSubtotals="1" fieldPosition="0"/>
    </format>
    <format dxfId="711">
      <pivotArea field="6" type="button" dataOnly="0" labelOnly="1" outline="0" fieldPosition="0"/>
    </format>
    <format dxfId="71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09">
      <pivotArea dataOnly="0" labelOnly="1" grandRow="1" outline="0" fieldPosition="0"/>
    </format>
    <format dxfId="7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13000000}" name="1620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Y5:CA8" firstHeaderRow="0" firstDataRow="1" firstDataCol="1" rowPageCount="3" colPageCount="1"/>
  <pivotFields count="9">
    <pivotField showAll="0"/>
    <pivotField axis="axisPage" multipleItemSelectionAllowed="1" showAll="0">
      <items count="33">
        <item x="30"/>
        <item h="1" m="1" x="3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showAll="0">
      <items count="12">
        <item x="0"/>
        <item m="1" x="3"/>
        <item m="1" x="4"/>
        <item x="2"/>
        <item m="1" x="5"/>
        <item m="1" x="6"/>
        <item m="1" x="7"/>
        <item x="1"/>
        <item m="1" x="8"/>
        <item m="1" x="9"/>
        <item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3">
    <i>
      <x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755">
      <pivotArea type="all" dataOnly="0" outline="0" fieldPosition="0"/>
    </format>
    <format dxfId="754">
      <pivotArea outline="0" collapsedLevelsAreSubtotals="1" fieldPosition="0"/>
    </format>
    <format dxfId="753">
      <pivotArea field="6" type="button" dataOnly="0" labelOnly="1" outline="0" fieldPosition="0"/>
    </format>
    <format dxfId="752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51">
      <pivotArea dataOnly="0" labelOnly="1" grandRow="1" outline="0" fieldPosition="0"/>
    </format>
    <format dxfId="7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49">
      <pivotArea type="all" dataOnly="0" outline="0" fieldPosition="0"/>
    </format>
    <format dxfId="748">
      <pivotArea outline="0" collapsedLevelsAreSubtotals="1" fieldPosition="0"/>
    </format>
    <format dxfId="747">
      <pivotArea field="6" type="button" dataOnly="0" labelOnly="1" outline="0" fieldPosition="0"/>
    </format>
    <format dxfId="74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45">
      <pivotArea dataOnly="0" labelOnly="1" grandRow="1" outline="0" fieldPosition="0"/>
    </format>
    <format dxfId="7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43">
      <pivotArea type="all" dataOnly="0" outline="0" fieldPosition="0"/>
    </format>
    <format dxfId="742">
      <pivotArea outline="0" collapsedLevelsAreSubtotals="1" fieldPosition="0"/>
    </format>
    <format dxfId="741">
      <pivotArea field="6" type="button" dataOnly="0" labelOnly="1" outline="0" fieldPosition="0"/>
    </format>
    <format dxfId="74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39">
      <pivotArea dataOnly="0" labelOnly="1" grandRow="1" outline="0" fieldPosition="0"/>
    </format>
    <format dxfId="7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7">
      <pivotArea type="all" dataOnly="0" outline="0" fieldPosition="0"/>
    </format>
    <format dxfId="736">
      <pivotArea outline="0" collapsedLevelsAreSubtotals="1" fieldPosition="0"/>
    </format>
    <format dxfId="735">
      <pivotArea field="6" type="button" dataOnly="0" labelOnly="1" outline="0" fieldPosition="0"/>
    </format>
    <format dxfId="73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33">
      <pivotArea dataOnly="0" labelOnly="1" grandRow="1" outline="0" fieldPosition="0"/>
    </format>
    <format dxfId="7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1605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Q5:S9" firstHeaderRow="0" firstDataRow="1" firstDataCol="1" rowPageCount="3" colPageCount="1"/>
  <pivotFields count="9">
    <pivotField showAll="0"/>
    <pivotField axis="axisPage" multipleItemSelectionAllowed="1" showAll="0">
      <items count="33">
        <item h="1" x="30"/>
        <item h="1" m="1" x="31"/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showAll="0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</pivotField>
    <pivotField dataField="1" showAll="0"/>
    <pivotField showAll="0"/>
    <pivotField dataField="1" showAll="0"/>
    <pivotField axis="axisRow" showAll="0">
      <items count="41">
        <item x="4"/>
        <item m="1" x="14"/>
        <item m="1" x="5"/>
        <item m="1" x="16"/>
        <item m="1" x="20"/>
        <item m="1" x="22"/>
        <item m="1" x="24"/>
        <item m="1" x="26"/>
        <item m="1" x="28"/>
        <item m="1" x="30"/>
        <item m="1" x="32"/>
        <item m="1" x="34"/>
        <item m="1" x="36"/>
        <item m="1" x="38"/>
        <item m="1" x="39"/>
        <item m="1" x="18"/>
        <item m="1" x="6"/>
        <item m="1" x="19"/>
        <item m="1" x="7"/>
        <item m="1" x="21"/>
        <item m="1" x="8"/>
        <item x="3"/>
        <item m="1" x="23"/>
        <item m="1" x="9"/>
        <item m="1" x="25"/>
        <item m="1" x="10"/>
        <item m="1" x="27"/>
        <item m="1" x="11"/>
        <item m="1" x="29"/>
        <item m="1" x="12"/>
        <item m="1" x="31"/>
        <item m="1" x="13"/>
        <item m="1" x="33"/>
        <item m="1" x="15"/>
        <item m="1" x="35"/>
        <item m="1" x="17"/>
        <item m="1" x="37"/>
        <item x="0"/>
        <item x="1"/>
        <item x="2"/>
        <item t="default"/>
      </items>
    </pivotField>
    <pivotField axis="axisPage" multipleItemSelectionAllowed="1" showAll="0">
      <items count="12">
        <item x="0"/>
        <item m="1" x="3"/>
        <item h="1" m="1" x="4"/>
        <item h="1" x="2"/>
        <item m="1" x="5"/>
        <item m="1" x="6"/>
        <item m="1" x="7"/>
        <item h="1" x="1"/>
        <item h="1" m="1" x="8"/>
        <item h="1" m="1" x="9"/>
        <item h="1" m="1" x="10"/>
        <item t="default"/>
      </items>
    </pivotField>
    <pivotField axis="axisPage" showAll="0">
      <items count="6">
        <item m="1" x="4"/>
        <item m="1" x="3"/>
        <item x="2"/>
        <item x="1"/>
        <item x="0"/>
        <item t="default"/>
      </items>
    </pivotField>
  </pivotFields>
  <rowFields count="1">
    <field x="6"/>
  </rowFields>
  <rowItems count="4">
    <i>
      <x v="37"/>
    </i>
    <i>
      <x v="38"/>
    </i>
    <i>
      <x v="39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0"/>
    <pageField fld="7" hier="0"/>
    <pageField fld="8" hier="0"/>
  </pageFields>
  <dataFields count="2">
    <dataField name="Sum of Qty " fld="3" baseField="1" baseItem="0"/>
    <dataField name="Sum of theory quantity" fld="5" baseField="1" baseItem="0"/>
  </dataFields>
  <formats count="24">
    <format dxfId="779">
      <pivotArea type="all" dataOnly="0" outline="0" fieldPosition="0"/>
    </format>
    <format dxfId="778">
      <pivotArea outline="0" collapsedLevelsAreSubtotals="1" fieldPosition="0"/>
    </format>
    <format dxfId="777">
      <pivotArea field="6" type="button" dataOnly="0" labelOnly="1" outline="0" fieldPosition="0"/>
    </format>
    <format dxfId="776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75">
      <pivotArea dataOnly="0" labelOnly="1" grandRow="1" outline="0" fieldPosition="0"/>
    </format>
    <format dxfId="7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3">
      <pivotArea type="all" dataOnly="0" outline="0" fieldPosition="0"/>
    </format>
    <format dxfId="772">
      <pivotArea outline="0" collapsedLevelsAreSubtotals="1" fieldPosition="0"/>
    </format>
    <format dxfId="771">
      <pivotArea field="6" type="button" dataOnly="0" labelOnly="1" outline="0" fieldPosition="0"/>
    </format>
    <format dxfId="770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69">
      <pivotArea dataOnly="0" labelOnly="1" grandRow="1" outline="0" fieldPosition="0"/>
    </format>
    <format dxfId="7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field="6" type="button" dataOnly="0" labelOnly="1" outline="0" fieldPosition="0"/>
    </format>
    <format dxfId="764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63">
      <pivotArea dataOnly="0" labelOnly="1" grandRow="1" outline="0" fieldPosition="0"/>
    </format>
    <format dxfId="7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61">
      <pivotArea type="all" dataOnly="0" outline="0" fieldPosition="0"/>
    </format>
    <format dxfId="760">
      <pivotArea outline="0" collapsedLevelsAreSubtotals="1" fieldPosition="0"/>
    </format>
    <format dxfId="759">
      <pivotArea field="6" type="button" dataOnly="0" labelOnly="1" outline="0" fieldPosition="0"/>
    </format>
    <format dxfId="758">
      <pivotArea dataOnly="0" labelOnly="1" fieldPosition="0">
        <references count="1">
          <reference field="6" count="2">
            <x v="4"/>
            <x v="5"/>
          </reference>
        </references>
      </pivotArea>
    </format>
    <format dxfId="757">
      <pivotArea dataOnly="0" labelOnly="1" grandRow="1" outline="0" fieldPosition="0"/>
    </format>
    <format dxfId="7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70BBB6-5EAD-4E5C-BB48-56F52424A79F}" name="数据透视表2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5:V15" firstHeaderRow="0" firstDataRow="1" firstDataCol="1" rowPageCount="3" colPageCount="1"/>
  <pivotFields count="31">
    <pivotField showAll="0"/>
    <pivotField axis="axisPage" multipleItemSelectionAllowed="1" showAll="0">
      <items count="58">
        <item h="1" x="0"/>
        <item h="1" x="1"/>
        <item x="4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x="5"/>
        <item h="1" x="6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m="1" x="51"/>
        <item h="1" m="1" x="52"/>
        <item h="1" m="1" x="53"/>
        <item h="1" m="1" x="54"/>
        <item h="1" m="1" x="55"/>
        <item h="1" m="1" x="56"/>
        <item h="1" x="2"/>
        <item h="1" x="3"/>
        <item t="default"/>
      </items>
    </pivotField>
    <pivotField axis="axisPage" multipleItemSelectionAllowed="1" showAll="0">
      <items count="15">
        <item x="0"/>
        <item x="1"/>
        <item m="1" x="5"/>
        <item m="1" x="6"/>
        <item m="1" x="7"/>
        <item m="1" x="4"/>
        <item m="1" x="8"/>
        <item m="1" x="9"/>
        <item m="1" x="10"/>
        <item m="1" x="11"/>
        <item x="2"/>
        <item x="3"/>
        <item m="1" x="12"/>
        <item m="1" x="13"/>
        <item t="default"/>
      </items>
    </pivotField>
    <pivotField axis="axisPage" showAll="0">
      <items count="6">
        <item x="2"/>
        <item m="1" x="4"/>
        <item x="1"/>
        <item x="0"/>
        <item x="3"/>
        <item t="default"/>
      </items>
    </pivotField>
    <pivotField showAll="0"/>
    <pivotField showAll="0"/>
    <pivotField axis="axisRow" showAll="0" sortType="descending">
      <items count="22">
        <item m="1" x="18"/>
        <item m="1" x="17"/>
        <item m="1" x="20"/>
        <item m="1" x="19"/>
        <item x="7"/>
        <item x="8"/>
        <item x="4"/>
        <item x="5"/>
        <item x="2"/>
        <item x="3"/>
        <item x="6"/>
        <item x="1"/>
        <item x="16"/>
        <item x="0"/>
        <item x="9"/>
        <item x="10"/>
        <item x="11"/>
        <item x="12"/>
        <item x="1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</pivotFields>
  <rowFields count="1">
    <field x="6"/>
  </rowFields>
  <rowItems count="10">
    <i>
      <x v="7"/>
    </i>
    <i>
      <x v="6"/>
    </i>
    <i>
      <x v="19"/>
    </i>
    <i>
      <x v="11"/>
    </i>
    <i>
      <x v="13"/>
    </i>
    <i>
      <x v="8"/>
    </i>
    <i>
      <x v="20"/>
    </i>
    <i>
      <x v="9"/>
    </i>
    <i>
      <x v="10"/>
    </i>
    <i t="grand">
      <x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pageFields count="3">
    <pageField fld="3" item="3" hier="-1"/>
    <pageField fld="2" hier="-1"/>
    <pageField fld="1" hier="-1"/>
  </pageFields>
  <dataFields count="21">
    <dataField name="求和项:Qty产量" fld="7" baseField="0" baseItem="0"/>
    <dataField name="求和项:Total final inspection" fld="27" baseField="0" baseItem="0"/>
    <dataField name="求和项:列1" fld="10" baseField="0" baseItem="0"/>
    <dataField name="求和项:Bad Peeling length " fld="8" baseField="0" baseItem="0"/>
    <dataField name="求和项:less tin " fld="16" baseField="0" baseItem="0"/>
    <dataField name="求和项:Coil deformed1" fld="12" baseField="0" baseItem="0"/>
    <dataField name="求和项:Varnish broken" fld="13" baseField="0" baseItem="0"/>
    <dataField name="求和项:Peeling incompletely" fld="11" baseField="0" baseItem="0"/>
    <dataField name="求和项:short leg" fld="18" baseField="0" baseItem="0"/>
    <dataField name="求和项:excess tin " fld="17" baseField="0" baseItem="0"/>
    <dataField name="计数项:Wrong core " fld="25" subtotal="count" baseField="0" baseItem="0"/>
    <dataField name="计数项:mix parts" fld="26" subtotal="count" baseField="0" baseItem="0"/>
    <dataField name="计数项:long leg" fld="19" subtotal="count" baseField="0" baseItem="0"/>
    <dataField name="计数项:Bad bending " fld="24" subtotal="count" baseField="0" baseItem="0"/>
    <dataField name="计数项:glue on the leg" fld="23" subtotal="count" baseField="0" baseItem="0"/>
    <dataField name="计数项:glue on the body" fld="22" subtotal="count" baseField="0" baseItem="0"/>
    <dataField name="计数项:Debugging scrap2" fld="21" subtotal="count" baseField="0" baseItem="0"/>
    <dataField name="计数项:Coil deformed2" fld="20" subtotal="count" baseField="0" baseItem="0"/>
    <dataField name="计数项:crack " fld="15" subtotal="count" baseField="0" baseItem="0"/>
    <dataField name="计数项:defect burr" fld="14" subtotal="count" baseField="0" baseItem="0"/>
    <dataField name="求和项:Debugging scrap1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A8:AG10" firstHeaderRow="1" firstDataRow="2" firstDataCol="1" rowPageCount="1" colPageCount="1"/>
  <pivotFields count="9">
    <pivotField showAll="0"/>
    <pivotField axis="axisCol" showAll="0">
      <items count="33">
        <item m="1" x="31"/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Row" showAll="0" measureFilter="1" sortType="descending">
      <items count="84">
        <item x="9"/>
        <item x="16"/>
        <item m="1" x="39"/>
        <item x="7"/>
        <item x="12"/>
        <item m="1" x="38"/>
        <item m="1" x="51"/>
        <item m="1" x="71"/>
        <item m="1" x="77"/>
        <item x="4"/>
        <item m="1" x="47"/>
        <item m="1" x="35"/>
        <item x="5"/>
        <item x="0"/>
        <item x="6"/>
        <item m="1" x="53"/>
        <item x="17"/>
        <item m="1" x="57"/>
        <item m="1" x="45"/>
        <item x="10"/>
        <item x="11"/>
        <item x="8"/>
        <item x="19"/>
        <item x="18"/>
        <item m="1" x="40"/>
        <item m="1" x="82"/>
        <item x="20"/>
        <item x="3"/>
        <item x="2"/>
        <item x="28"/>
        <item m="1" x="73"/>
        <item x="25"/>
        <item x="13"/>
        <item x="14"/>
        <item x="15"/>
        <item x="1"/>
        <item f="1" x="64"/>
        <item f="1" x="55"/>
        <item f="1" x="42"/>
        <item f="1" x="31"/>
        <item f="1" x="75"/>
        <item f="1" x="65"/>
        <item f="1" x="56"/>
        <item f="1" x="44"/>
        <item f="1" x="32"/>
        <item f="1" x="70"/>
        <item f="1" x="59"/>
        <item f="1" x="37"/>
        <item f="1" x="76"/>
        <item f="1" x="61"/>
        <item f="1" x="41"/>
        <item f="1" x="78"/>
        <item f="1" x="63"/>
        <item f="1" x="48"/>
        <item f="1" x="81"/>
        <item f="1" x="62"/>
        <item f="1" x="46"/>
        <item f="1" x="79"/>
        <item f="1" x="66"/>
        <item f="1" x="49"/>
        <item f="1" x="30"/>
        <item f="1" x="67"/>
        <item f="1" x="54"/>
        <item f="1" x="34"/>
        <item f="1" x="72"/>
        <item f="1" x="52"/>
        <item f="1" x="33"/>
        <item f="1" x="68"/>
        <item f="1" x="58"/>
        <item f="1" x="36"/>
        <item f="1" x="74"/>
        <item m="1" x="43"/>
        <item x="23"/>
        <item m="1" x="80"/>
        <item m="1" x="50"/>
        <item m="1" x="69"/>
        <item m="1" x="60"/>
        <item x="21"/>
        <item x="22"/>
        <item x="24"/>
        <item x="26"/>
        <item x="27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axis="axisPage" multipleItemSelectionAllowed="1" showAll="0">
      <items count="41">
        <item m="1" x="5"/>
        <item m="1" x="14"/>
        <item m="1" x="16"/>
        <item m="1" x="20"/>
        <item h="1" m="1" x="22"/>
        <item h="1" m="1" x="24"/>
        <item h="1" m="1" x="26"/>
        <item h="1" m="1" x="28"/>
        <item m="1" x="30"/>
        <item m="1" x="32"/>
        <item m="1" x="34"/>
        <item m="1" x="36"/>
        <item h="1" x="4"/>
        <item h="1" m="1" x="38"/>
        <item h="1" m="1" x="39"/>
        <item h="1" m="1" x="18"/>
        <item h="1" m="1" x="6"/>
        <item h="1" m="1" x="19"/>
        <item h="1" m="1" x="7"/>
        <item h="1" m="1" x="21"/>
        <item h="1" m="1" x="8"/>
        <item h="1" x="3"/>
        <item h="1" m="1" x="23"/>
        <item h="1" m="1" x="9"/>
        <item h="1" m="1" x="25"/>
        <item h="1" m="1" x="10"/>
        <item h="1" m="1" x="27"/>
        <item h="1" m="1" x="11"/>
        <item h="1" m="1" x="29"/>
        <item h="1" m="1" x="12"/>
        <item h="1" m="1" x="31"/>
        <item h="1" m="1" x="13"/>
        <item h="1" m="1" x="33"/>
        <item h="1" m="1" x="15"/>
        <item h="1" m="1" x="35"/>
        <item h="1" m="1" x="17"/>
        <item h="1" m="1" x="37"/>
        <item h="1" x="0"/>
        <item h="1" x="1"/>
        <item h="1" x="2"/>
        <item t="default"/>
      </items>
    </pivotField>
    <pivotField showAll="0"/>
    <pivotField showAll="0"/>
  </pivotFields>
  <rowFields count="1">
    <field x="2"/>
  </rowFields>
  <rowItems count="1">
    <i t="grand">
      <x/>
    </i>
  </rowItems>
  <colFields count="1">
    <field x="1"/>
  </colFields>
  <colItems count="3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colItems>
  <pageFields count="1">
    <pageField fld="6" hier="0"/>
  </pageFields>
  <dataFields count="1">
    <dataField name="Sum of Qty " fld="3" showDataAs="percentOfCol" baseField="2" baseItem="13" numFmtId="9"/>
  </dataFields>
  <formats count="2">
    <format dxfId="39">
      <pivotArea grandRow="1" outline="0" collapsedLevelsAreSubtotals="1" fieldPosition="0"/>
    </format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2" cacheId="3" applyNumberFormats="0" applyBorderFormats="0" applyFontFormats="0" applyPatternFormats="0" applyAlignmentFormats="0" applyWidthHeightFormats="1" dataCaption="值" updatedVersion="7" minRefreshableVersion="3" useAutoFormatting="1" createdVersion="4" indent="0" outline="1" outlineData="1" multipleFieldFilters="0">
  <location ref="A5:B26" firstHeaderRow="1" firstDataRow="1" firstDataCol="1" rowPageCount="3" colPageCount="1"/>
  <pivotFields count="31">
    <pivotField showAll="0"/>
    <pivotField axis="axisPage" showAll="0">
      <items count="24">
        <item x="1"/>
        <item x="2"/>
        <item x="3"/>
        <item x="0"/>
        <item m="1" x="21"/>
        <item m="1" x="5"/>
        <item m="1" x="8"/>
        <item m="1" x="13"/>
        <item m="1" x="17"/>
        <item m="1" x="18"/>
        <item m="1" x="19"/>
        <item m="1" x="20"/>
        <item m="1" x="22"/>
        <item m="1" x="4"/>
        <item m="1" x="6"/>
        <item m="1" x="7"/>
        <item m="1" x="9"/>
        <item m="1" x="10"/>
        <item m="1" x="11"/>
        <item m="1" x="12"/>
        <item m="1" x="14"/>
        <item m="1" x="15"/>
        <item m="1" x="16"/>
        <item t="default"/>
      </items>
    </pivotField>
    <pivotField axis="axisPage" showAll="0">
      <items count="8">
        <item x="0"/>
        <item m="1" x="1"/>
        <item m="1" x="5"/>
        <item m="1" x="3"/>
        <item m="1" x="4"/>
        <item m="1" x="6"/>
        <item m="1" x="2"/>
        <item t="default"/>
      </items>
    </pivotField>
    <pivotField axis="axisPage" showAll="0">
      <items count="5">
        <item m="1" x="2"/>
        <item m="1" x="3"/>
        <item m="1" x="1"/>
        <item x="0"/>
        <item t="default"/>
      </items>
    </pivotField>
    <pivotField showAll="0"/>
    <pivotField showAll="0"/>
    <pivotField axis="axisRow" showAll="0">
      <items count="23">
        <item x="14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t="default"/>
      </items>
    </pivotField>
    <pivotField dataField="1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6"/>
  </rowFields>
  <rowItems count="21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ageFields count="3">
    <pageField fld="1" hier="0"/>
    <pageField fld="2" hier="0"/>
    <pageField fld="3" hier="0"/>
  </pageFields>
  <dataFields count="1">
    <dataField name="求和项:Qty产量" fld="7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" cacheId="2" applyNumberFormats="0" applyBorderFormats="0" applyFontFormats="0" applyPatternFormats="0" applyAlignmentFormats="0" applyWidthHeightFormats="1" dataCaption="值" updatedVersion="4" minRefreshableVersion="3" useAutoFormatting="1" createdVersion="4" indent="0" outline="1" outlineData="1" multipleFieldFilters="0">
  <location ref="I8:R37" firstHeaderRow="0" firstDataRow="1" firstDataCol="1" rowPageCount="3" colPageCount="1"/>
  <pivotFields count="34"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30">
        <item x="0"/>
        <item x="1"/>
        <item x="2"/>
        <item x="3"/>
        <item x="4"/>
        <item x="5"/>
        <item x="6"/>
        <item x="7"/>
        <item x="8"/>
        <item x="9"/>
        <item x="23"/>
        <item x="10"/>
        <item x="11"/>
        <item x="12"/>
        <item x="13"/>
        <item x="14"/>
        <item x="15"/>
        <item x="16"/>
        <item x="24"/>
        <item x="25"/>
        <item x="26"/>
        <item x="27"/>
        <item x="20"/>
        <item x="21"/>
        <item x="17"/>
        <item x="22"/>
        <item x="18"/>
        <item x="19"/>
        <item x="2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dataField="1" showAll="0">
      <items count="15">
        <item x="1"/>
        <item x="10"/>
        <item x="4"/>
        <item x="6"/>
        <item x="5"/>
        <item x="12"/>
        <item x="3"/>
        <item x="7"/>
        <item x="2"/>
        <item x="11"/>
        <item x="9"/>
        <item x="13"/>
        <item x="8"/>
        <item x="0"/>
        <item t="default"/>
      </items>
    </pivotField>
    <pivotField showAll="0"/>
    <pivotField showAll="0"/>
    <pivotField showAll="0"/>
    <pivotField showAll="0"/>
    <pivotField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>
      <items count="21">
        <item x="12"/>
        <item x="17"/>
        <item x="10"/>
        <item x="9"/>
        <item x="2"/>
        <item x="19"/>
        <item x="4"/>
        <item x="16"/>
        <item x="18"/>
        <item x="6"/>
        <item x="7"/>
        <item x="5"/>
        <item x="1"/>
        <item x="3"/>
        <item x="8"/>
        <item x="11"/>
        <item x="15"/>
        <item x="14"/>
        <item x="13"/>
        <item x="0"/>
        <item t="default"/>
      </items>
    </pivotField>
    <pivotField dataField="1"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>
      <items count="38">
        <item x="28"/>
        <item x="16"/>
        <item x="32"/>
        <item x="25"/>
        <item x="21"/>
        <item x="36"/>
        <item x="19"/>
        <item x="34"/>
        <item x="23"/>
        <item x="22"/>
        <item x="35"/>
        <item x="14"/>
        <item x="17"/>
        <item x="5"/>
        <item x="12"/>
        <item x="24"/>
        <item x="2"/>
        <item x="31"/>
        <item x="1"/>
        <item x="4"/>
        <item x="13"/>
        <item x="20"/>
        <item x="33"/>
        <item x="29"/>
        <item x="11"/>
        <item x="9"/>
        <item x="26"/>
        <item x="18"/>
        <item x="3"/>
        <item x="10"/>
        <item x="15"/>
        <item x="27"/>
        <item x="30"/>
        <item x="6"/>
        <item x="8"/>
        <item x="7"/>
        <item x="0"/>
        <item t="default"/>
      </items>
    </pivotField>
    <pivotField showAll="0">
      <items count="2">
        <item x="0"/>
        <item t="default"/>
      </items>
    </pivotField>
    <pivotField dataField="1" showAll="0"/>
    <pivotField dataField="1" showAll="0"/>
  </pivotFields>
  <rowFields count="1">
    <field x="4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3">
    <pageField fld="1" item="3" hier="0"/>
    <pageField fld="2" hier="0"/>
    <pageField fld="3" hier="0"/>
  </pageFields>
  <dataFields count="9">
    <dataField name="求和项:I Total PPM" fld="33" baseField="4" baseItem="0"/>
    <dataField name="求和项:Total final inspection" fld="32" baseField="4" baseItem="0"/>
    <dataField name="求和项:Bad Peeling length " fld="9" baseField="4" baseItem="4"/>
    <dataField name="求和项:crack " fld="13" baseField="4" baseItem="1"/>
    <dataField name="求和项:Coil deformed" fld="16" baseField="21" baseItem="1"/>
    <dataField name="求和项:short leg" fld="21" baseField="27" baseItem="19"/>
    <dataField name="求和项:damaged core" fld="30" baseField="29" baseItem="0"/>
    <dataField name="求和项:Core borken" fld="27" baseField="28" baseItem="0"/>
    <dataField name="求和项:Bad bending " fld="28" baseField="29" baseItem="0"/>
  </dataFields>
  <formats count="7">
    <format dxfId="8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7">
      <pivotArea grandRow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0"/>
          </reference>
          <reference field="4" count="2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</reference>
        </references>
      </pivotArea>
    </format>
    <format dxfId="5">
      <pivotArea outline="0" collapsedLevelsAreSubtotals="1" fieldPosition="0"/>
    </format>
    <format dxfId="4">
      <pivotArea dataOnly="0" labelOnly="1" fieldPosition="0">
        <references count="1">
          <reference field="4" count="2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</reference>
        </references>
      </pivotArea>
    </format>
    <format dxfId="3">
      <pivotArea dataOnly="0" labelOnly="1" grandRow="1" outline="0" fieldPosition="0"/>
    </format>
    <format dxfId="2">
      <pivotArea collapsedLevelsAreSubtotals="1" fieldPosition="0">
        <references count="2">
          <reference field="4294967294" count="2" selected="0">
            <x v="1"/>
            <x v="2"/>
          </reference>
          <reference field="4" count="2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2" cacheId="4" applyNumberFormats="0" applyBorderFormats="0" applyFontFormats="0" applyPatternFormats="0" applyAlignmentFormats="0" applyWidthHeightFormats="1" dataCaption="Values" grandTotalCaption="Total" errorCaption="0" showError="1" missingCaption="0" updatedVersion="7" minRefreshableVersion="3" useAutoFormatting="1" createdVersion="5" indent="0" outline="1" outlineData="1" multipleFieldFilters="0" chartFormat="17">
  <location ref="B9:D19" firstHeaderRow="0" firstDataRow="1" firstDataCol="1" rowPageCount="2" colPageCount="1"/>
  <pivotFields count="54">
    <pivotField showAll="0" defaultSubtotal="0"/>
    <pivotField multipleItemSelectionAllowed="1" showAll="0"/>
    <pivotField axis="axisPage" multipleItemSelectionAllowed="1" showAll="0">
      <items count="9">
        <item x="0"/>
        <item x="4"/>
        <item m="1" x="5"/>
        <item x="1"/>
        <item x="2"/>
        <item x="3"/>
        <item m="1" x="7"/>
        <item m="1" x="6"/>
        <item t="default"/>
      </items>
    </pivotField>
    <pivotField axis="axisPage" showAll="0">
      <items count="9">
        <item m="1" x="5"/>
        <item m="1" x="4"/>
        <item m="1" x="3"/>
        <item x="1"/>
        <item m="1" x="6"/>
        <item m="1" x="7"/>
        <item m="1" x="2"/>
        <item x="0"/>
        <item t="default"/>
      </items>
    </pivotField>
    <pivotField axis="axisRow" multipleItemSelectionAllowed="1" showAll="0" sortType="descending">
      <items count="42">
        <item m="1" x="16"/>
        <item m="1" x="28"/>
        <item m="1" x="10"/>
        <item m="1" x="23"/>
        <item m="1" x="36"/>
        <item x="8"/>
        <item m="1" x="34"/>
        <item m="1" x="37"/>
        <item m="1" x="13"/>
        <item m="1" x="20"/>
        <item m="1" x="30"/>
        <item m="1" x="19"/>
        <item m="1" x="32"/>
        <item m="1" x="14"/>
        <item m="1" x="26"/>
        <item m="1" x="40"/>
        <item m="1" x="35"/>
        <item m="1" x="18"/>
        <item m="1" x="31"/>
        <item m="1" x="12"/>
        <item m="1" x="25"/>
        <item m="1" x="39"/>
        <item m="1" x="21"/>
        <item m="1" x="15"/>
        <item m="1" x="9"/>
        <item m="1" x="38"/>
        <item m="1" x="33"/>
        <item m="1" x="27"/>
        <item m="1" x="22"/>
        <item m="1" x="17"/>
        <item m="1" x="29"/>
        <item m="1" x="11"/>
        <item m="1" x="24"/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>
      <items count="453">
        <item m="1" x="378"/>
        <item m="1" x="198"/>
        <item x="84"/>
        <item m="1" x="213"/>
        <item m="1" x="391"/>
        <item m="1" x="384"/>
        <item m="1" x="205"/>
        <item m="1" x="184"/>
        <item m="1" x="371"/>
        <item m="1" x="191"/>
        <item m="1" x="406"/>
        <item m="1" x="412"/>
        <item m="1" x="332"/>
        <item m="1" x="153"/>
        <item m="1" x="340"/>
        <item m="1" x="161"/>
        <item m="1" x="347"/>
        <item m="1" x="174"/>
        <item m="1" x="361"/>
        <item m="1" x="166"/>
        <item m="1" x="180"/>
        <item m="1" x="367"/>
        <item m="1" x="187"/>
        <item m="1" x="381"/>
        <item m="1" x="201"/>
        <item m="1" x="387"/>
        <item m="1" x="208"/>
        <item m="1" x="394"/>
        <item m="1" x="407"/>
        <item m="1" x="225"/>
        <item m="1" x="413"/>
        <item m="1" x="231"/>
        <item m="1" x="425"/>
        <item m="1" x="244"/>
        <item m="1" x="349"/>
        <item m="1" x="169"/>
        <item m="1" x="356"/>
        <item m="1" x="182"/>
        <item m="1" x="369"/>
        <item m="1" x="189"/>
        <item m="1" x="375"/>
        <item m="1" x="195"/>
        <item m="1" x="389"/>
        <item m="1" x="210"/>
        <item m="1" x="396"/>
        <item m="1" x="216"/>
        <item m="1" x="402"/>
        <item m="1" x="227"/>
        <item m="1" x="415"/>
        <item m="1" x="233"/>
        <item m="1" x="421"/>
        <item m="1" x="239"/>
        <item m="1" x="430"/>
        <item m="1" x="248"/>
        <item m="1" x="435"/>
        <item m="1" x="253"/>
        <item m="1" x="440"/>
        <item m="1" x="370"/>
        <item m="1" x="190"/>
        <item m="1" x="376"/>
        <item m="1" x="196"/>
        <item m="1" x="383"/>
        <item m="1" x="203"/>
        <item m="1" x="399"/>
        <item m="1" x="211"/>
        <item m="1" x="397"/>
        <item m="1" x="217"/>
        <item m="1" x="403"/>
        <item m="1" x="221"/>
        <item m="1" x="416"/>
        <item m="1" x="234"/>
        <item m="1" x="422"/>
        <item m="1" x="240"/>
        <item m="1" x="426"/>
        <item m="1" x="249"/>
        <item m="1" x="436"/>
        <item m="1" x="254"/>
        <item m="1" x="441"/>
        <item m="1" x="258"/>
        <item m="1" x="448"/>
        <item m="1" x="377"/>
        <item m="1" x="197"/>
        <item m="1" x="204"/>
        <item m="1" x="390"/>
        <item m="1" x="212"/>
        <item m="1" x="398"/>
        <item m="1" x="218"/>
        <item m="1" x="404"/>
        <item m="1" x="222"/>
        <item m="1" x="409"/>
        <item m="1" x="228"/>
        <item m="1" x="235"/>
        <item m="1" x="423"/>
        <item m="1" x="241"/>
        <item m="1" x="427"/>
        <item m="1" x="245"/>
        <item m="1" x="431"/>
        <item m="1" x="437"/>
        <item m="1" x="255"/>
        <item m="1" x="442"/>
        <item m="1" x="259"/>
        <item m="1" x="445"/>
        <item m="1" x="266"/>
        <item m="1" x="85"/>
        <item m="1" x="269"/>
        <item m="1" x="405"/>
        <item m="1" x="223"/>
        <item m="1" x="410"/>
        <item m="1" x="229"/>
        <item m="1" x="417"/>
        <item m="1" x="236"/>
        <item m="1" x="242"/>
        <item m="1" x="428"/>
        <item m="1" x="246"/>
        <item m="1" x="432"/>
        <item m="1" x="250"/>
        <item m="1" x="443"/>
        <item m="1" x="260"/>
        <item m="1" x="446"/>
        <item m="1" x="263"/>
        <item m="1" x="449"/>
        <item m="1" x="270"/>
        <item m="1" x="88"/>
        <item m="1" x="272"/>
        <item m="1" x="91"/>
        <item m="1" x="275"/>
        <item m="1" x="224"/>
        <item m="1" x="411"/>
        <item m="1" x="230"/>
        <item m="1" x="418"/>
        <item m="1" x="237"/>
        <item m="1" x="429"/>
        <item m="1" x="247"/>
        <item m="1" x="433"/>
        <item m="1" x="251"/>
        <item m="1" x="438"/>
        <item m="1" x="256"/>
        <item m="1" x="261"/>
        <item m="1" x="447"/>
        <item m="1" x="264"/>
        <item m="1" x="450"/>
        <item m="1" x="267"/>
        <item m="1" x="86"/>
        <item m="1" x="89"/>
        <item m="1" x="273"/>
        <item m="1" x="92"/>
        <item m="1" x="276"/>
        <item m="1" x="96"/>
        <item m="1" x="285"/>
        <item m="1" x="419"/>
        <item m="1" x="238"/>
        <item m="1" x="424"/>
        <item m="1" x="243"/>
        <item m="1" x="434"/>
        <item m="1" x="252"/>
        <item m="1" x="439"/>
        <item m="1" x="257"/>
        <item m="1" x="444"/>
        <item m="1" x="262"/>
        <item m="1" x="265"/>
        <item m="1" x="451"/>
        <item m="1" x="268"/>
        <item m="1" x="87"/>
        <item m="1" x="271"/>
        <item m="1" x="90"/>
        <item m="1" x="93"/>
        <item m="1" x="277"/>
        <item m="1" x="97"/>
        <item m="1" x="280"/>
        <item m="1" x="101"/>
        <item m="1" x="286"/>
        <item m="1" x="290"/>
        <item m="1" x="110"/>
        <item m="1" x="98"/>
        <item m="1" x="281"/>
        <item m="1" x="102"/>
        <item m="1" x="287"/>
        <item m="1" x="106"/>
        <item m="1" x="292"/>
        <item m="1" x="298"/>
        <item m="1" x="117"/>
        <item m="1" x="303"/>
        <item m="1" x="122"/>
        <item m="1" x="308"/>
        <item m="1" x="127"/>
        <item m="1" x="133"/>
        <item m="1" x="320"/>
        <item m="1" x="140"/>
        <item m="1" x="327"/>
        <item m="1" x="147"/>
        <item m="1" x="94"/>
        <item m="1" x="278"/>
        <item m="1" x="99"/>
        <item m="1" x="282"/>
        <item m="1" x="288"/>
        <item m="1" x="293"/>
        <item m="1" x="112"/>
        <item m="1" x="299"/>
        <item m="1" x="118"/>
        <item m="1" x="304"/>
        <item m="1" x="123"/>
        <item m="1" x="128"/>
        <item m="1" x="314"/>
        <item m="1" x="105"/>
        <item m="1" x="291"/>
        <item m="1" x="111"/>
        <item m="1" x="297"/>
        <item m="1" x="116"/>
        <item m="1" x="274"/>
        <item m="1" x="103"/>
        <item m="1" x="107"/>
        <item m="1" x="309"/>
        <item m="1" x="134"/>
        <item m="1" x="321"/>
        <item m="1" x="141"/>
        <item m="1" x="328"/>
        <item m="1" x="148"/>
        <item m="1" x="335"/>
        <item m="1" x="156"/>
        <item m="1" x="342"/>
        <item m="1" x="163"/>
        <item m="1" x="350"/>
        <item m="1" x="170"/>
        <item m="1" x="357"/>
        <item m="1" x="176"/>
        <item m="1" x="363"/>
        <item m="1" x="284"/>
        <item m="1" x="104"/>
        <item m="1" x="289"/>
        <item m="1" x="109"/>
        <item m="1" x="295"/>
        <item m="1" x="114"/>
        <item m="1" x="301"/>
        <item m="1" x="120"/>
        <item m="1" x="305"/>
        <item m="1" x="124"/>
        <item m="1" x="311"/>
        <item m="1" x="130"/>
        <item m="1" x="316"/>
        <item m="1" x="136"/>
        <item m="1" x="323"/>
        <item m="1" x="143"/>
        <item m="1" x="329"/>
        <item m="1" x="150"/>
        <item m="1" x="337"/>
        <item m="1" x="158"/>
        <item m="1" x="344"/>
        <item m="1" x="164"/>
        <item m="1" x="352"/>
        <item m="1" x="171"/>
        <item m="1" x="358"/>
        <item m="1" x="177"/>
        <item m="1" x="364"/>
        <item m="1" x="183"/>
        <item m="1" x="296"/>
        <item m="1" x="115"/>
        <item m="1" x="302"/>
        <item m="1" x="121"/>
        <item m="1" x="306"/>
        <item m="1" x="125"/>
        <item m="1" x="312"/>
        <item m="1" x="131"/>
        <item m="1" x="317"/>
        <item m="1" x="137"/>
        <item m="1" x="324"/>
        <item m="1" x="144"/>
        <item m="1" x="330"/>
        <item m="1" x="151"/>
        <item m="1" x="338"/>
        <item m="1" x="159"/>
        <item m="1" x="345"/>
        <item m="1" x="165"/>
        <item m="1" x="353"/>
        <item m="1" x="172"/>
        <item m="1" x="359"/>
        <item m="1" x="178"/>
        <item m="1" x="365"/>
        <item m="1" x="185"/>
        <item m="1" x="372"/>
        <item m="1" x="192"/>
        <item m="1" x="379"/>
        <item m="1" x="199"/>
        <item m="1" x="385"/>
        <item m="1" x="206"/>
        <item m="1" x="392"/>
        <item m="1" x="307"/>
        <item m="1" x="126"/>
        <item m="1" x="313"/>
        <item m="1" x="132"/>
        <item m="1" x="318"/>
        <item m="1" x="138"/>
        <item m="1" x="325"/>
        <item m="1" x="145"/>
        <item m="1" x="331"/>
        <item m="1" x="152"/>
        <item m="1" x="339"/>
        <item m="1" x="160"/>
        <item m="1" x="346"/>
        <item m="1" x="167"/>
        <item m="1" x="354"/>
        <item m="1" x="173"/>
        <item m="1" x="360"/>
        <item m="1" x="179"/>
        <item m="1" x="366"/>
        <item m="1" x="186"/>
        <item m="1" x="373"/>
        <item m="1" x="193"/>
        <item m="1" x="380"/>
        <item m="1" x="200"/>
        <item m="1" x="386"/>
        <item m="1" x="207"/>
        <item m="1" x="393"/>
        <item m="1" x="214"/>
        <item m="1" x="400"/>
        <item m="1" x="219"/>
        <item m="1" x="319"/>
        <item m="1" x="139"/>
        <item m="1" x="326"/>
        <item m="1" x="146"/>
        <item m="1" x="333"/>
        <item m="1" x="154"/>
        <item m="1" x="341"/>
        <item m="1" x="162"/>
        <item m="1" x="348"/>
        <item m="1" x="168"/>
        <item m="1" x="355"/>
        <item m="1" x="175"/>
        <item m="1" x="362"/>
        <item m="1" x="181"/>
        <item m="1" x="368"/>
        <item m="1" x="188"/>
        <item m="1" x="374"/>
        <item m="1" x="194"/>
        <item m="1" x="382"/>
        <item m="1" x="202"/>
        <item m="1" x="388"/>
        <item m="1" x="209"/>
        <item m="1" x="395"/>
        <item m="1" x="215"/>
        <item m="1" x="401"/>
        <item m="1" x="220"/>
        <item m="1" x="408"/>
        <item m="1" x="226"/>
        <item m="1" x="414"/>
        <item m="1" x="232"/>
        <item m="1" x="420"/>
        <item m="1" x="334"/>
        <item m="1" x="155"/>
        <item m="1" x="95"/>
        <item m="1" x="279"/>
        <item m="1" x="100"/>
        <item m="1" x="283"/>
        <item m="1" x="108"/>
        <item m="1" x="294"/>
        <item m="1" x="113"/>
        <item m="1" x="300"/>
        <item m="1" x="119"/>
        <item m="1" x="310"/>
        <item m="1" x="129"/>
        <item m="1" x="315"/>
        <item m="1" x="135"/>
        <item m="1" x="322"/>
        <item m="1" x="142"/>
        <item m="1" x="149"/>
        <item m="1" x="336"/>
        <item m="1" x="157"/>
        <item m="1" x="343"/>
        <item m="1" x="3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showAll="0"/>
    <pivotField dataField="1" showAll="0" defaultSubtota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10">
    <i>
      <x v="40"/>
    </i>
    <i>
      <x v="33"/>
    </i>
    <i>
      <x v="39"/>
    </i>
    <i>
      <x v="35"/>
    </i>
    <i>
      <x v="38"/>
    </i>
    <i>
      <x v="34"/>
    </i>
    <i>
      <x v="37"/>
    </i>
    <i>
      <x v="36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2">
    <pageField fld="2" hier="0"/>
    <pageField fld="3" hier="0"/>
  </pageFields>
  <dataFields count="2">
    <dataField name="Sum of Qty产量" fld="7" baseField="5" baseItem="0"/>
    <dataField name="Sum of Total PPM" fld="31" baseField="0" baseItem="0"/>
  </dataFields>
  <formats count="26">
    <format dxfId="34">
      <pivotArea type="all" dataOnly="0" outline="0" fieldPosition="0"/>
    </format>
    <format dxfId="33">
      <pivotArea type="all" dataOnly="0" outline="0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grandRow="1" outline="0" fieldPosition="0"/>
    </format>
    <format dxfId="29">
      <pivotArea dataOnly="0" labelOnly="1" grandCol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grandRow="1" outline="0" fieldPosition="0"/>
    </format>
    <format dxfId="25">
      <pivotArea dataOnly="0" labelOnly="1" grandCol="1" outline="0" fieldPosition="0"/>
    </format>
    <format dxfId="24">
      <pivotArea outline="0" collapsedLevelsAreSubtotals="1" fieldPosition="0"/>
    </format>
    <format dxfId="23">
      <pivotArea field="5" type="button" dataOnly="0" labelOnly="1" outline="0" fieldPosition="0"/>
    </format>
    <format dxfId="22">
      <pivotArea dataOnly="0" labelOnly="1" grandRow="1" outline="0" fieldPosition="0"/>
    </format>
    <format dxfId="21">
      <pivotArea dataOnly="0" labelOnly="1" grandCol="1" outline="0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grandRow="1" outline="0" fieldPosition="0"/>
    </format>
    <format dxfId="17">
      <pivotArea dataOnly="0" labelOnly="1" grandCol="1" outline="0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dataOnly="0" labelOnly="1" grandRow="1" outline="0" fieldPosition="0"/>
    </format>
    <format dxfId="9">
      <pivotArea dataOnly="0" labelOnly="1" grandCol="1" outline="0" fieldPosition="0"/>
    </format>
  </formats>
  <chartFormats count="2"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3" cacheId="1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BC3:CJ23" firstHeaderRow="1" firstDataRow="2" firstDataCol="1"/>
  <pivotFields count="26">
    <pivotField showAll="0" defaultSubtotal="0">
      <items count="37">
        <item x="0"/>
        <item x="2"/>
        <item x="3"/>
        <item m="1" x="19"/>
        <item m="1" x="21"/>
        <item m="1" x="23"/>
        <item m="1" x="25"/>
        <item m="1" x="27"/>
        <item m="1" x="29"/>
        <item m="1" x="31"/>
        <item m="1" x="33"/>
        <item m="1" x="35"/>
        <item m="1" x="36"/>
        <item m="1" x="16"/>
        <item m="1" x="6"/>
        <item m="1" x="17"/>
        <item m="1" x="7"/>
        <item m="1" x="18"/>
        <item m="1" x="8"/>
        <item m="1" x="20"/>
        <item m="1" x="9"/>
        <item m="1" x="22"/>
        <item m="1" x="10"/>
        <item m="1" x="24"/>
        <item m="1" x="11"/>
        <item m="1" x="26"/>
        <item m="1" x="12"/>
        <item m="1" x="28"/>
        <item m="1" x="13"/>
        <item m="1" x="30"/>
        <item m="1" x="14"/>
        <item m="1" x="32"/>
        <item m="1" x="15"/>
        <item m="1" x="34"/>
        <item x="1"/>
        <item x="4"/>
        <item x="5"/>
      </items>
    </pivotField>
    <pivotField showAll="0" defaultSubtotal="0"/>
    <pivotField showAll="0" defaultSubtotal="0"/>
    <pivotField showAll="0" defaultSubtotal="0"/>
    <pivotField axis="axisRow" showAll="0">
      <items count="181">
        <item m="1" x="132"/>
        <item m="1" x="40"/>
        <item x="1"/>
        <item m="1" x="110"/>
        <item m="1" x="174"/>
        <item m="1" x="57"/>
        <item m="1" x="124"/>
        <item m="1" x="27"/>
        <item m="1" x="98"/>
        <item m="1" x="163"/>
        <item m="1" x="49"/>
        <item m="1" x="118"/>
        <item m="1" x="20"/>
        <item m="1" x="89"/>
        <item m="1" x="156"/>
        <item m="1" x="41"/>
        <item m="1" x="111"/>
        <item m="1" x="175"/>
        <item m="1" x="82"/>
        <item m="1" x="149"/>
        <item m="1" x="102"/>
        <item m="1" x="168"/>
        <item m="1" x="75"/>
        <item m="1" x="141"/>
        <item m="1" x="24"/>
        <item m="1" x="94"/>
        <item m="1" x="37"/>
        <item m="1" x="108"/>
        <item m="1" x="172"/>
        <item m="1" x="60"/>
        <item m="1" x="126"/>
        <item m="1" x="30"/>
        <item m="1" x="100"/>
        <item m="1" x="165"/>
        <item m="1" x="52"/>
        <item m="1" x="119"/>
        <item m="1" x="22"/>
        <item m="1" x="91"/>
        <item m="1" x="159"/>
        <item m="1" x="43"/>
        <item m="1" x="113"/>
        <item m="1" x="178"/>
        <item m="1" x="83"/>
        <item m="1" x="151"/>
        <item m="1" x="34"/>
        <item m="1" x="105"/>
        <item m="1" x="170"/>
        <item m="1" x="77"/>
        <item m="1" x="144"/>
        <item m="1" x="157"/>
        <item m="1" x="67"/>
        <item m="1" x="133"/>
        <item m="1" x="42"/>
        <item m="1" x="112"/>
        <item m="1" x="176"/>
        <item m="1" x="150"/>
        <item m="1" x="63"/>
        <item m="1" x="128"/>
        <item m="1" x="33"/>
        <item m="1" x="103"/>
        <item m="1" x="142"/>
        <item m="1" x="55"/>
        <item m="1" x="121"/>
        <item m="1" x="25"/>
        <item m="1" x="95"/>
        <item m="1" x="136"/>
        <item m="1" x="46"/>
        <item m="1" x="116"/>
        <item m="1" x="18"/>
        <item m="1" x="86"/>
        <item m="1" x="130"/>
        <item m="1" x="166"/>
        <item m="1" x="73"/>
        <item m="1" x="53"/>
        <item m="1" x="120"/>
        <item m="1" x="92"/>
        <item m="1" x="160"/>
        <item m="1" x="69"/>
        <item m="1" x="135"/>
        <item m="1" x="44"/>
        <item m="1" x="114"/>
        <item m="1" x="84"/>
        <item m="1" x="152"/>
        <item m="1" x="64"/>
        <item m="1" x="129"/>
        <item m="1" x="35"/>
        <item m="1" x="106"/>
        <item m="1" x="78"/>
        <item m="1" x="145"/>
        <item m="1" x="58"/>
        <item m="1" x="125"/>
        <item m="1" x="28"/>
        <item m="1" x="71"/>
        <item m="1" x="138"/>
        <item m="1" x="50"/>
        <item m="1" x="104"/>
        <item m="1" x="169"/>
        <item m="1" x="76"/>
        <item m="1" x="143"/>
        <item m="1" x="56"/>
        <item m="1" x="122"/>
        <item m="1" x="96"/>
        <item m="1" x="161"/>
        <item m="1" x="70"/>
        <item m="1" x="137"/>
        <item m="1" x="47"/>
        <item m="1" x="87"/>
        <item m="1" x="154"/>
        <item m="1" x="65"/>
        <item m="1" x="131"/>
        <item m="1" x="38"/>
        <item m="1" x="80"/>
        <item m="1" x="147"/>
        <item m="1" x="61"/>
        <item m="1" x="127"/>
        <item m="1" x="31"/>
        <item m="1" x="45"/>
        <item m="1" x="115"/>
        <item m="1" x="179"/>
        <item m="1" x="85"/>
        <item m="1" x="153"/>
        <item m="1" x="36"/>
        <item m="1" x="107"/>
        <item m="1" x="171"/>
        <item m="1" x="79"/>
        <item m="1" x="146"/>
        <item m="1" x="59"/>
        <item m="1" x="29"/>
        <item m="1" x="99"/>
        <item m="1" x="164"/>
        <item m="1" x="72"/>
        <item m="1" x="139"/>
        <item m="1" x="51"/>
        <item m="1" x="21"/>
        <item m="1" x="90"/>
        <item m="1" x="158"/>
        <item m="1" x="68"/>
        <item m="1" x="134"/>
        <item m="1" x="177"/>
        <item m="1" x="123"/>
        <item m="1" x="26"/>
        <item m="1" x="97"/>
        <item m="1" x="162"/>
        <item m="1" x="48"/>
        <item m="1" x="117"/>
        <item m="1" x="19"/>
        <item m="1" x="88"/>
        <item m="1" x="155"/>
        <item m="1" x="66"/>
        <item m="1" x="39"/>
        <item m="1" x="109"/>
        <item m="1" x="173"/>
        <item m="1" x="81"/>
        <item m="1" x="148"/>
        <item m="1" x="62"/>
        <item m="1" x="32"/>
        <item m="1" x="101"/>
        <item m="1" x="167"/>
        <item m="1" x="74"/>
        <item m="1" x="140"/>
        <item m="1" x="54"/>
        <item m="1" x="23"/>
        <item m="1" x="93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68">
        <item x="1"/>
        <item x="0"/>
        <item m="1" x="36"/>
        <item x="15"/>
        <item x="5"/>
        <item x="2"/>
        <item x="6"/>
        <item x="3"/>
        <item x="10"/>
        <item x="12"/>
        <item x="21"/>
        <item m="1" x="41"/>
        <item x="14"/>
        <item x="18"/>
        <item m="1" x="64"/>
        <item x="28"/>
        <item x="16"/>
        <item m="1" x="55"/>
        <item m="1" x="43"/>
        <item x="13"/>
        <item x="26"/>
        <item m="1" x="39"/>
        <item x="7"/>
        <item m="1" x="46"/>
        <item m="1" x="35"/>
        <item x="8"/>
        <item m="1" x="66"/>
        <item x="17"/>
        <item m="1" x="63"/>
        <item x="11"/>
        <item m="1" x="45"/>
        <item x="4"/>
        <item m="1" x="38"/>
        <item m="1" x="50"/>
        <item m="1" x="32"/>
        <item x="19"/>
        <item m="1" x="34"/>
        <item x="29"/>
        <item m="1" x="62"/>
        <item m="1" x="49"/>
        <item m="1" x="42"/>
        <item m="1" x="40"/>
        <item m="1" x="51"/>
        <item m="1" x="33"/>
        <item m="1" x="59"/>
        <item m="1" x="47"/>
        <item m="1" x="52"/>
        <item m="1" x="44"/>
        <item m="1" x="54"/>
        <item m="1" x="61"/>
        <item m="1" x="65"/>
        <item m="1" x="57"/>
        <item x="27"/>
        <item x="24"/>
        <item x="22"/>
        <item m="1" x="37"/>
        <item x="25"/>
        <item m="1" x="56"/>
        <item m="1" x="58"/>
        <item x="23"/>
        <item m="1" x="48"/>
        <item m="1" x="53"/>
        <item m="1" x="60"/>
        <item x="9"/>
        <item x="20"/>
        <item x="30"/>
        <item x="3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4"/>
  </rowFields>
  <rowItems count="19">
    <i>
      <x v="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Fields count="1">
    <field x="5"/>
  </colFields>
  <colItems count="3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5"/>
    </i>
    <i>
      <x v="16"/>
    </i>
    <i>
      <x v="19"/>
    </i>
    <i>
      <x v="20"/>
    </i>
    <i>
      <x v="22"/>
    </i>
    <i>
      <x v="25"/>
    </i>
    <i>
      <x v="27"/>
    </i>
    <i>
      <x v="29"/>
    </i>
    <i>
      <x v="31"/>
    </i>
    <i>
      <x v="35"/>
    </i>
    <i>
      <x v="37"/>
    </i>
    <i>
      <x v="52"/>
    </i>
    <i>
      <x v="53"/>
    </i>
    <i>
      <x v="54"/>
    </i>
    <i>
      <x v="56"/>
    </i>
    <i>
      <x v="59"/>
    </i>
    <i>
      <x v="63"/>
    </i>
    <i>
      <x v="64"/>
    </i>
    <i>
      <x v="65"/>
    </i>
    <i>
      <x v="66"/>
    </i>
    <i t="grand">
      <x/>
    </i>
  </colItems>
  <dataFields count="1">
    <dataField name="Sum of Insertion total PPM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1" applyNumberFormats="0" applyBorderFormats="0" applyFontFormats="0" applyPatternFormats="0" applyAlignmentFormats="0" applyWidthHeightFormats="1" dataCaption="Values" errorCaption="0" showError="1" missingCaption="0" updatedVersion="5" minRefreshableVersion="3" useAutoFormatting="1" createdVersion="5" indent="0" outline="1" outlineData="1">
  <location ref="A6:J24" firstHeaderRow="0" firstDataRow="1" firstDataCol="1" rowPageCount="4" colPageCount="1"/>
  <pivotFields count="26">
    <pivotField axis="axisPage" showAll="0" defaultSubtotal="0">
      <items count="37">
        <item m="1" x="19"/>
        <item m="1" x="21"/>
        <item m="1" x="23"/>
        <item m="1" x="25"/>
        <item m="1" x="27"/>
        <item m="1" x="29"/>
        <item m="1" x="31"/>
        <item m="1" x="33"/>
        <item m="1" x="35"/>
        <item m="1" x="36"/>
        <item m="1" x="16"/>
        <item m="1" x="6"/>
        <item m="1" x="17"/>
        <item m="1" x="7"/>
        <item m="1" x="18"/>
        <item m="1" x="8"/>
        <item m="1" x="20"/>
        <item m="1" x="9"/>
        <item m="1" x="22"/>
        <item m="1" x="10"/>
        <item m="1" x="24"/>
        <item m="1" x="11"/>
        <item m="1" x="26"/>
        <item m="1" x="12"/>
        <item m="1" x="28"/>
        <item m="1" x="13"/>
        <item m="1" x="30"/>
        <item m="1" x="14"/>
        <item m="1" x="32"/>
        <item m="1" x="15"/>
        <item m="1" x="34"/>
        <item x="1"/>
        <item x="4"/>
        <item x="5"/>
        <item x="0"/>
        <item x="2"/>
        <item x="3"/>
      </items>
    </pivotField>
    <pivotField axis="axisPage" multipleItemSelectionAllowed="1" showAll="0" defaultSubtotal="0">
      <items count="11">
        <item h="1" m="1" x="4"/>
        <item h="1" m="1" x="5"/>
        <item h="1" m="1" x="6"/>
        <item h="1" m="1" x="7"/>
        <item h="1" m="1" x="8"/>
        <item h="1" m="1" x="9"/>
        <item m="1" x="10"/>
        <item h="1" x="1"/>
        <item h="1" x="2"/>
        <item h="1" x="3"/>
        <item x="0"/>
      </items>
    </pivotField>
    <pivotField axis="axisPage" showAll="0" defaultSubtotal="0">
      <items count="5">
        <item m="1" x="4"/>
        <item x="1"/>
        <item x="2"/>
        <item x="3"/>
        <item x="0"/>
      </items>
    </pivotField>
    <pivotField showAll="0" defaultSubtotal="0"/>
    <pivotField axis="axisRow" numFmtId="14" showAll="0">
      <items count="181">
        <item m="1" x="132"/>
        <item m="1" x="40"/>
        <item x="1"/>
        <item m="1" x="110"/>
        <item m="1" x="174"/>
        <item m="1" x="57"/>
        <item m="1" x="124"/>
        <item m="1" x="27"/>
        <item m="1" x="98"/>
        <item m="1" x="163"/>
        <item m="1" x="49"/>
        <item m="1" x="118"/>
        <item m="1" x="20"/>
        <item m="1" x="89"/>
        <item m="1" x="156"/>
        <item m="1" x="41"/>
        <item m="1" x="111"/>
        <item m="1" x="175"/>
        <item m="1" x="82"/>
        <item m="1" x="149"/>
        <item m="1" x="102"/>
        <item m="1" x="168"/>
        <item m="1" x="75"/>
        <item m="1" x="141"/>
        <item m="1" x="24"/>
        <item m="1" x="94"/>
        <item m="1" x="37"/>
        <item m="1" x="108"/>
        <item m="1" x="172"/>
        <item m="1" x="60"/>
        <item m="1" x="126"/>
        <item m="1" x="30"/>
        <item m="1" x="100"/>
        <item m="1" x="165"/>
        <item m="1" x="52"/>
        <item m="1" x="119"/>
        <item m="1" x="22"/>
        <item m="1" x="91"/>
        <item m="1" x="159"/>
        <item m="1" x="43"/>
        <item m="1" x="113"/>
        <item m="1" x="178"/>
        <item m="1" x="83"/>
        <item m="1" x="151"/>
        <item m="1" x="34"/>
        <item m="1" x="105"/>
        <item m="1" x="170"/>
        <item m="1" x="77"/>
        <item m="1" x="144"/>
        <item m="1" x="157"/>
        <item m="1" x="67"/>
        <item m="1" x="133"/>
        <item m="1" x="42"/>
        <item m="1" x="112"/>
        <item m="1" x="176"/>
        <item m="1" x="150"/>
        <item m="1" x="63"/>
        <item m="1" x="128"/>
        <item m="1" x="33"/>
        <item m="1" x="103"/>
        <item m="1" x="142"/>
        <item m="1" x="55"/>
        <item m="1" x="121"/>
        <item m="1" x="25"/>
        <item m="1" x="95"/>
        <item m="1" x="136"/>
        <item m="1" x="46"/>
        <item m="1" x="116"/>
        <item m="1" x="18"/>
        <item m="1" x="86"/>
        <item m="1" x="130"/>
        <item m="1" x="166"/>
        <item m="1" x="73"/>
        <item m="1" x="53"/>
        <item m="1" x="120"/>
        <item m="1" x="92"/>
        <item m="1" x="160"/>
        <item m="1" x="69"/>
        <item m="1" x="135"/>
        <item m="1" x="44"/>
        <item m="1" x="114"/>
        <item m="1" x="84"/>
        <item m="1" x="152"/>
        <item m="1" x="64"/>
        <item m="1" x="129"/>
        <item m="1" x="35"/>
        <item m="1" x="106"/>
        <item m="1" x="78"/>
        <item m="1" x="145"/>
        <item m="1" x="58"/>
        <item m="1" x="125"/>
        <item m="1" x="28"/>
        <item m="1" x="71"/>
        <item m="1" x="138"/>
        <item m="1" x="50"/>
        <item m="1" x="104"/>
        <item m="1" x="169"/>
        <item m="1" x="76"/>
        <item m="1" x="143"/>
        <item m="1" x="56"/>
        <item m="1" x="122"/>
        <item m="1" x="96"/>
        <item m="1" x="161"/>
        <item m="1" x="70"/>
        <item m="1" x="137"/>
        <item m="1" x="47"/>
        <item m="1" x="87"/>
        <item m="1" x="154"/>
        <item m="1" x="65"/>
        <item m="1" x="131"/>
        <item m="1" x="38"/>
        <item m="1" x="80"/>
        <item m="1" x="147"/>
        <item m="1" x="61"/>
        <item m="1" x="127"/>
        <item m="1" x="31"/>
        <item m="1" x="45"/>
        <item m="1" x="115"/>
        <item m="1" x="179"/>
        <item m="1" x="85"/>
        <item m="1" x="153"/>
        <item m="1" x="36"/>
        <item m="1" x="107"/>
        <item m="1" x="171"/>
        <item m="1" x="79"/>
        <item m="1" x="146"/>
        <item m="1" x="59"/>
        <item m="1" x="29"/>
        <item m="1" x="99"/>
        <item m="1" x="164"/>
        <item m="1" x="72"/>
        <item m="1" x="139"/>
        <item m="1" x="51"/>
        <item m="1" x="21"/>
        <item m="1" x="90"/>
        <item m="1" x="158"/>
        <item m="1" x="68"/>
        <item m="1" x="134"/>
        <item m="1" x="177"/>
        <item m="1" x="123"/>
        <item m="1" x="26"/>
        <item m="1" x="97"/>
        <item m="1" x="162"/>
        <item m="1" x="48"/>
        <item m="1" x="117"/>
        <item m="1" x="19"/>
        <item m="1" x="88"/>
        <item m="1" x="155"/>
        <item m="1" x="66"/>
        <item m="1" x="39"/>
        <item m="1" x="109"/>
        <item m="1" x="173"/>
        <item m="1" x="81"/>
        <item m="1" x="148"/>
        <item m="1" x="62"/>
        <item m="1" x="32"/>
        <item m="1" x="101"/>
        <item m="1" x="167"/>
        <item m="1" x="74"/>
        <item m="1" x="140"/>
        <item m="1" x="54"/>
        <item m="1" x="23"/>
        <item m="1" x="93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Page" multipleItemSelectionAllowed="1" showAll="0">
      <items count="68">
        <item x="1"/>
        <item x="0"/>
        <item m="1" x="36"/>
        <item x="15"/>
        <item x="5"/>
        <item x="2"/>
        <item x="6"/>
        <item x="3"/>
        <item x="10"/>
        <item x="12"/>
        <item x="21"/>
        <item m="1" x="41"/>
        <item x="14"/>
        <item x="18"/>
        <item m="1" x="64"/>
        <item x="28"/>
        <item x="16"/>
        <item m="1" x="55"/>
        <item m="1" x="43"/>
        <item x="13"/>
        <item x="26"/>
        <item m="1" x="39"/>
        <item x="7"/>
        <item m="1" x="46"/>
        <item m="1" x="35"/>
        <item x="8"/>
        <item m="1" x="66"/>
        <item x="17"/>
        <item m="1" x="63"/>
        <item x="11"/>
        <item m="1" x="45"/>
        <item x="4"/>
        <item m="1" x="38"/>
        <item m="1" x="50"/>
        <item m="1" x="32"/>
        <item x="19"/>
        <item m="1" x="34"/>
        <item x="29"/>
        <item m="1" x="62"/>
        <item m="1" x="49"/>
        <item m="1" x="42"/>
        <item m="1" x="40"/>
        <item m="1" x="51"/>
        <item m="1" x="33"/>
        <item m="1" x="59"/>
        <item m="1" x="47"/>
        <item m="1" x="52"/>
        <item m="1" x="44"/>
        <item m="1" x="54"/>
        <item m="1" x="61"/>
        <item m="1" x="65"/>
        <item m="1" x="57"/>
        <item x="27"/>
        <item x="24"/>
        <item x="22"/>
        <item m="1" x="37"/>
        <item x="25"/>
        <item m="1" x="56"/>
        <item m="1" x="58"/>
        <item x="23"/>
        <item m="1" x="48"/>
        <item m="1" x="53"/>
        <item m="1" x="60"/>
        <item x="9"/>
        <item x="20"/>
        <item x="30"/>
        <item x="3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4"/>
  </rowFields>
  <rowItems count="18"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4">
    <pageField fld="0" hier="0"/>
    <pageField fld="1" hier="0"/>
    <pageField fld="2" hier="0"/>
    <pageField fld="5" hier="0"/>
  </pageFields>
  <dataFields count="9">
    <dataField name="Sum of Bad stripping PPM" fld="17" baseField="0" baseItem="0"/>
    <dataField name="Sum of Coils deformation PPM" fld="18" baseField="0" baseItem="0"/>
    <dataField name="Sum of Varnish broken PPM" fld="19" baseField="0" baseItem="0"/>
    <dataField name="Sum of Legs dimension PPM" fld="20" baseField="0" baseItem="0"/>
    <dataField name="Sum of Bad tining PPM" fld="21" baseField="0" baseItem="0"/>
    <dataField name="Sum of Tining slug PPM" fld="22" baseField="0" baseItem="0"/>
    <dataField name="Sum of Gap between turns PPM" fld="23" baseField="0" baseItem="0"/>
    <dataField name="Sum of Insertion total PPM" fld="24" baseField="0" baseItem="0"/>
    <dataField name="Sum of Incomplete peeling PPM" fld="25" baseField="0" baseItem="0"/>
  </dataFields>
  <formats count="1">
    <format dxfId="1">
      <pivotArea field="4" type="butto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" cacheId="1" applyNumberFormats="0" applyBorderFormats="0" applyFontFormats="0" applyPatternFormats="0" applyAlignmentFormats="0" applyWidthHeightFormats="1" dataCaption="Values" errorCaption="0" showError="1" missingCaption="0" updatedVersion="5" minRefreshableVersion="3" useAutoFormatting="1" createdVersion="5" indent="0" outline="1" outlineData="1" multipleFieldFilters="0">
  <location ref="R3:S22" firstHeaderRow="1" firstDataRow="1" firstDataCol="1" rowPageCount="1" colPageCount="1"/>
  <pivotFields count="26">
    <pivotField showAll="0" defaultSubtotal="0">
      <items count="37">
        <item x="0"/>
        <item x="2"/>
        <item x="3"/>
        <item m="1" x="19"/>
        <item m="1" x="21"/>
        <item m="1" x="23"/>
        <item m="1" x="25"/>
        <item m="1" x="27"/>
        <item m="1" x="29"/>
        <item m="1" x="31"/>
        <item m="1" x="33"/>
        <item m="1" x="35"/>
        <item m="1" x="36"/>
        <item m="1" x="16"/>
        <item m="1" x="6"/>
        <item m="1" x="17"/>
        <item m="1" x="7"/>
        <item m="1" x="18"/>
        <item m="1" x="8"/>
        <item m="1" x="20"/>
        <item m="1" x="9"/>
        <item m="1" x="22"/>
        <item m="1" x="10"/>
        <item m="1" x="24"/>
        <item m="1" x="11"/>
        <item m="1" x="26"/>
        <item m="1" x="12"/>
        <item m="1" x="28"/>
        <item m="1" x="13"/>
        <item m="1" x="30"/>
        <item m="1" x="14"/>
        <item m="1" x="32"/>
        <item m="1" x="15"/>
        <item m="1" x="34"/>
        <item x="1"/>
        <item x="4"/>
        <item x="5"/>
      </items>
    </pivotField>
    <pivotField showAll="0" defaultSubtotal="0"/>
    <pivotField showAll="0" defaultSubtotal="0"/>
    <pivotField showAll="0" defaultSubtotal="0"/>
    <pivotField axis="axisRow" numFmtId="14" showAll="0">
      <items count="181">
        <item m="1" x="132"/>
        <item m="1" x="40"/>
        <item x="1"/>
        <item m="1" x="110"/>
        <item m="1" x="174"/>
        <item m="1" x="57"/>
        <item m="1" x="124"/>
        <item m="1" x="27"/>
        <item m="1" x="98"/>
        <item m="1" x="163"/>
        <item m="1" x="49"/>
        <item m="1" x="118"/>
        <item m="1" x="20"/>
        <item m="1" x="89"/>
        <item m="1" x="156"/>
        <item m="1" x="41"/>
        <item m="1" x="111"/>
        <item m="1" x="175"/>
        <item m="1" x="82"/>
        <item m="1" x="149"/>
        <item m="1" x="102"/>
        <item m="1" x="168"/>
        <item m="1" x="75"/>
        <item m="1" x="141"/>
        <item m="1" x="24"/>
        <item m="1" x="94"/>
        <item m="1" x="37"/>
        <item m="1" x="108"/>
        <item m="1" x="172"/>
        <item m="1" x="60"/>
        <item m="1" x="126"/>
        <item m="1" x="30"/>
        <item m="1" x="100"/>
        <item m="1" x="165"/>
        <item m="1" x="52"/>
        <item m="1" x="119"/>
        <item m="1" x="22"/>
        <item m="1" x="91"/>
        <item m="1" x="159"/>
        <item m="1" x="43"/>
        <item m="1" x="113"/>
        <item m="1" x="178"/>
        <item m="1" x="83"/>
        <item m="1" x="151"/>
        <item m="1" x="34"/>
        <item m="1" x="105"/>
        <item m="1" x="170"/>
        <item m="1" x="77"/>
        <item m="1" x="144"/>
        <item m="1" x="157"/>
        <item m="1" x="67"/>
        <item m="1" x="133"/>
        <item m="1" x="42"/>
        <item m="1" x="112"/>
        <item m="1" x="176"/>
        <item m="1" x="150"/>
        <item m="1" x="63"/>
        <item m="1" x="128"/>
        <item m="1" x="33"/>
        <item m="1" x="103"/>
        <item m="1" x="142"/>
        <item m="1" x="55"/>
        <item m="1" x="121"/>
        <item m="1" x="25"/>
        <item m="1" x="95"/>
        <item m="1" x="136"/>
        <item m="1" x="46"/>
        <item m="1" x="116"/>
        <item m="1" x="18"/>
        <item m="1" x="86"/>
        <item m="1" x="130"/>
        <item m="1" x="166"/>
        <item m="1" x="73"/>
        <item m="1" x="53"/>
        <item m="1" x="120"/>
        <item m="1" x="92"/>
        <item m="1" x="160"/>
        <item m="1" x="69"/>
        <item m="1" x="135"/>
        <item m="1" x="44"/>
        <item m="1" x="114"/>
        <item m="1" x="84"/>
        <item m="1" x="152"/>
        <item m="1" x="64"/>
        <item m="1" x="129"/>
        <item m="1" x="35"/>
        <item m="1" x="106"/>
        <item m="1" x="78"/>
        <item m="1" x="145"/>
        <item m="1" x="58"/>
        <item m="1" x="125"/>
        <item m="1" x="28"/>
        <item m="1" x="71"/>
        <item m="1" x="138"/>
        <item m="1" x="50"/>
        <item m="1" x="104"/>
        <item m="1" x="169"/>
        <item m="1" x="76"/>
        <item m="1" x="143"/>
        <item m="1" x="56"/>
        <item m="1" x="122"/>
        <item m="1" x="96"/>
        <item m="1" x="161"/>
        <item m="1" x="70"/>
        <item m="1" x="137"/>
        <item m="1" x="47"/>
        <item m="1" x="87"/>
        <item m="1" x="154"/>
        <item m="1" x="65"/>
        <item m="1" x="131"/>
        <item m="1" x="38"/>
        <item m="1" x="80"/>
        <item m="1" x="147"/>
        <item m="1" x="61"/>
        <item m="1" x="127"/>
        <item m="1" x="31"/>
        <item m="1" x="45"/>
        <item m="1" x="115"/>
        <item m="1" x="179"/>
        <item m="1" x="85"/>
        <item m="1" x="153"/>
        <item m="1" x="36"/>
        <item m="1" x="107"/>
        <item m="1" x="171"/>
        <item m="1" x="79"/>
        <item m="1" x="146"/>
        <item m="1" x="59"/>
        <item m="1" x="29"/>
        <item m="1" x="99"/>
        <item m="1" x="164"/>
        <item m="1" x="72"/>
        <item m="1" x="139"/>
        <item m="1" x="51"/>
        <item m="1" x="21"/>
        <item m="1" x="90"/>
        <item m="1" x="158"/>
        <item m="1" x="68"/>
        <item m="1" x="134"/>
        <item m="1" x="177"/>
        <item m="1" x="123"/>
        <item m="1" x="26"/>
        <item m="1" x="97"/>
        <item m="1" x="162"/>
        <item m="1" x="48"/>
        <item m="1" x="117"/>
        <item m="1" x="19"/>
        <item m="1" x="88"/>
        <item m="1" x="155"/>
        <item m="1" x="66"/>
        <item m="1" x="39"/>
        <item m="1" x="109"/>
        <item m="1" x="173"/>
        <item m="1" x="81"/>
        <item m="1" x="148"/>
        <item m="1" x="62"/>
        <item m="1" x="32"/>
        <item m="1" x="101"/>
        <item m="1" x="167"/>
        <item m="1" x="74"/>
        <item m="1" x="140"/>
        <item m="1" x="54"/>
        <item m="1" x="23"/>
        <item m="1" x="93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Page" showAll="0">
      <items count="68">
        <item x="1"/>
        <item x="0"/>
        <item m="1" x="36"/>
        <item x="15"/>
        <item x="5"/>
        <item x="2"/>
        <item x="6"/>
        <item x="3"/>
        <item x="10"/>
        <item x="12"/>
        <item x="21"/>
        <item m="1" x="41"/>
        <item x="14"/>
        <item x="18"/>
        <item m="1" x="64"/>
        <item x="28"/>
        <item x="16"/>
        <item m="1" x="55"/>
        <item m="1" x="43"/>
        <item x="13"/>
        <item x="26"/>
        <item m="1" x="39"/>
        <item x="7"/>
        <item m="1" x="46"/>
        <item m="1" x="35"/>
        <item x="8"/>
        <item m="1" x="66"/>
        <item x="17"/>
        <item m="1" x="63"/>
        <item x="11"/>
        <item m="1" x="45"/>
        <item x="4"/>
        <item m="1" x="38"/>
        <item m="1" x="50"/>
        <item m="1" x="32"/>
        <item x="19"/>
        <item m="1" x="34"/>
        <item x="29"/>
        <item m="1" x="62"/>
        <item m="1" x="49"/>
        <item m="1" x="42"/>
        <item m="1" x="40"/>
        <item m="1" x="51"/>
        <item m="1" x="33"/>
        <item m="1" x="59"/>
        <item m="1" x="47"/>
        <item m="1" x="52"/>
        <item m="1" x="44"/>
        <item m="1" x="54"/>
        <item m="1" x="61"/>
        <item m="1" x="65"/>
        <item m="1" x="57"/>
        <item x="27"/>
        <item x="24"/>
        <item x="22"/>
        <item m="1" x="37"/>
        <item x="25"/>
        <item m="1" x="56"/>
        <item m="1" x="58"/>
        <item x="23"/>
        <item m="1" x="48"/>
        <item m="1" x="53"/>
        <item m="1" x="60"/>
        <item x="9"/>
        <item x="20"/>
        <item x="30"/>
        <item x="3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4"/>
  </rowFields>
  <rowItems count="19">
    <i>
      <x v="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pageFields count="1">
    <pageField fld="5" hier="0"/>
  </pageFields>
  <dataFields count="1">
    <dataField name="Sum of Insertion total PPM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2" cacheId="4" applyNumberFormats="0" applyBorderFormats="0" applyFontFormats="0" applyPatternFormats="0" applyAlignmentFormats="0" applyWidthHeightFormats="1" dataCaption="Values" errorCaption="0" showError="1" missingCaption="0" updatedVersion="7" minRefreshableVersion="3" useAutoFormatting="1" createdVersion="5" indent="0" outline="1" outlineData="1" multipleFieldFilters="0">
  <location ref="U3:AE90" firstHeaderRow="1" firstDataRow="2" firstDataCol="1" rowPageCount="1" colPageCount="1"/>
  <pivotFields count="54">
    <pivotField showAll="0" defaultSubtotal="0"/>
    <pivotField showAll="0"/>
    <pivotField showAll="0"/>
    <pivotField showAll="0"/>
    <pivotField axis="axisCol" showAll="0">
      <items count="42">
        <item m="1" x="16"/>
        <item m="1" x="28"/>
        <item m="1" x="10"/>
        <item m="1" x="23"/>
        <item m="1" x="36"/>
        <item x="8"/>
        <item m="1" x="34"/>
        <item m="1" x="37"/>
        <item m="1" x="13"/>
        <item m="1" x="20"/>
        <item m="1" x="30"/>
        <item m="1" x="19"/>
        <item m="1" x="32"/>
        <item m="1" x="14"/>
        <item m="1" x="26"/>
        <item m="1" x="40"/>
        <item m="1" x="35"/>
        <item m="1" x="18"/>
        <item m="1" x="31"/>
        <item m="1" x="12"/>
        <item m="1" x="25"/>
        <item m="1" x="39"/>
        <item m="1" x="21"/>
        <item m="1" x="15"/>
        <item m="1" x="9"/>
        <item m="1" x="38"/>
        <item m="1" x="33"/>
        <item m="1" x="27"/>
        <item m="1" x="22"/>
        <item m="1" x="17"/>
        <item m="1" x="29"/>
        <item m="1" x="11"/>
        <item m="1" x="24"/>
        <item x="0"/>
        <item x="1"/>
        <item x="2"/>
        <item x="3"/>
        <item x="4"/>
        <item x="5"/>
        <item x="6"/>
        <item x="7"/>
        <item t="default"/>
      </items>
    </pivotField>
    <pivotField axis="axisRow" numFmtId="14" showAll="0">
      <items count="453">
        <item m="1" x="378"/>
        <item m="1" x="198"/>
        <item x="84"/>
        <item m="1" x="213"/>
        <item m="1" x="391"/>
        <item m="1" x="384"/>
        <item m="1" x="205"/>
        <item m="1" x="184"/>
        <item m="1" x="371"/>
        <item m="1" x="191"/>
        <item m="1" x="406"/>
        <item m="1" x="412"/>
        <item m="1" x="332"/>
        <item m="1" x="153"/>
        <item m="1" x="340"/>
        <item m="1" x="161"/>
        <item m="1" x="347"/>
        <item m="1" x="174"/>
        <item m="1" x="361"/>
        <item m="1" x="166"/>
        <item m="1" x="180"/>
        <item m="1" x="367"/>
        <item m="1" x="187"/>
        <item m="1" x="381"/>
        <item m="1" x="201"/>
        <item m="1" x="387"/>
        <item m="1" x="208"/>
        <item m="1" x="394"/>
        <item m="1" x="407"/>
        <item m="1" x="225"/>
        <item m="1" x="413"/>
        <item m="1" x="231"/>
        <item m="1" x="425"/>
        <item m="1" x="244"/>
        <item m="1" x="349"/>
        <item m="1" x="169"/>
        <item m="1" x="356"/>
        <item m="1" x="182"/>
        <item m="1" x="369"/>
        <item m="1" x="189"/>
        <item m="1" x="375"/>
        <item m="1" x="195"/>
        <item m="1" x="389"/>
        <item m="1" x="210"/>
        <item m="1" x="396"/>
        <item m="1" x="216"/>
        <item m="1" x="402"/>
        <item m="1" x="227"/>
        <item m="1" x="415"/>
        <item m="1" x="233"/>
        <item m="1" x="421"/>
        <item m="1" x="239"/>
        <item m="1" x="430"/>
        <item m="1" x="248"/>
        <item m="1" x="435"/>
        <item m="1" x="253"/>
        <item m="1" x="440"/>
        <item m="1" x="370"/>
        <item m="1" x="190"/>
        <item m="1" x="376"/>
        <item m="1" x="196"/>
        <item m="1" x="383"/>
        <item m="1" x="203"/>
        <item m="1" x="399"/>
        <item m="1" x="211"/>
        <item m="1" x="397"/>
        <item m="1" x="217"/>
        <item m="1" x="403"/>
        <item m="1" x="221"/>
        <item m="1" x="416"/>
        <item m="1" x="234"/>
        <item m="1" x="422"/>
        <item m="1" x="240"/>
        <item m="1" x="426"/>
        <item m="1" x="249"/>
        <item m="1" x="436"/>
        <item m="1" x="254"/>
        <item m="1" x="441"/>
        <item m="1" x="258"/>
        <item m="1" x="448"/>
        <item m="1" x="377"/>
        <item m="1" x="197"/>
        <item m="1" x="204"/>
        <item m="1" x="390"/>
        <item m="1" x="212"/>
        <item m="1" x="398"/>
        <item m="1" x="218"/>
        <item m="1" x="404"/>
        <item m="1" x="222"/>
        <item m="1" x="409"/>
        <item m="1" x="228"/>
        <item m="1" x="235"/>
        <item m="1" x="423"/>
        <item m="1" x="241"/>
        <item m="1" x="427"/>
        <item m="1" x="245"/>
        <item m="1" x="431"/>
        <item m="1" x="437"/>
        <item m="1" x="255"/>
        <item m="1" x="442"/>
        <item m="1" x="259"/>
        <item m="1" x="445"/>
        <item m="1" x="266"/>
        <item m="1" x="85"/>
        <item m="1" x="269"/>
        <item m="1" x="405"/>
        <item m="1" x="223"/>
        <item m="1" x="410"/>
        <item m="1" x="229"/>
        <item m="1" x="417"/>
        <item m="1" x="236"/>
        <item m="1" x="242"/>
        <item m="1" x="428"/>
        <item m="1" x="246"/>
        <item m="1" x="432"/>
        <item m="1" x="250"/>
        <item m="1" x="443"/>
        <item m="1" x="260"/>
        <item m="1" x="446"/>
        <item m="1" x="263"/>
        <item m="1" x="449"/>
        <item m="1" x="270"/>
        <item m="1" x="88"/>
        <item m="1" x="272"/>
        <item m="1" x="91"/>
        <item m="1" x="275"/>
        <item m="1" x="224"/>
        <item m="1" x="411"/>
        <item m="1" x="230"/>
        <item m="1" x="418"/>
        <item m="1" x="237"/>
        <item m="1" x="429"/>
        <item m="1" x="247"/>
        <item m="1" x="433"/>
        <item m="1" x="251"/>
        <item m="1" x="438"/>
        <item m="1" x="256"/>
        <item m="1" x="261"/>
        <item m="1" x="447"/>
        <item m="1" x="264"/>
        <item m="1" x="450"/>
        <item m="1" x="267"/>
        <item m="1" x="86"/>
        <item m="1" x="89"/>
        <item m="1" x="273"/>
        <item m="1" x="92"/>
        <item m="1" x="276"/>
        <item m="1" x="96"/>
        <item m="1" x="285"/>
        <item m="1" x="419"/>
        <item m="1" x="238"/>
        <item m="1" x="424"/>
        <item m="1" x="243"/>
        <item m="1" x="434"/>
        <item m="1" x="252"/>
        <item m="1" x="439"/>
        <item m="1" x="257"/>
        <item m="1" x="444"/>
        <item m="1" x="262"/>
        <item m="1" x="265"/>
        <item m="1" x="451"/>
        <item m="1" x="268"/>
        <item m="1" x="87"/>
        <item m="1" x="271"/>
        <item m="1" x="90"/>
        <item m="1" x="93"/>
        <item m="1" x="277"/>
        <item m="1" x="97"/>
        <item m="1" x="280"/>
        <item m="1" x="101"/>
        <item m="1" x="286"/>
        <item m="1" x="290"/>
        <item m="1" x="110"/>
        <item m="1" x="98"/>
        <item m="1" x="281"/>
        <item m="1" x="102"/>
        <item m="1" x="287"/>
        <item m="1" x="106"/>
        <item m="1" x="292"/>
        <item m="1" x="298"/>
        <item m="1" x="117"/>
        <item m="1" x="303"/>
        <item m="1" x="122"/>
        <item m="1" x="308"/>
        <item m="1" x="127"/>
        <item m="1" x="133"/>
        <item m="1" x="320"/>
        <item m="1" x="140"/>
        <item m="1" x="327"/>
        <item m="1" x="147"/>
        <item m="1" x="94"/>
        <item m="1" x="278"/>
        <item m="1" x="99"/>
        <item m="1" x="282"/>
        <item m="1" x="288"/>
        <item m="1" x="293"/>
        <item m="1" x="112"/>
        <item m="1" x="299"/>
        <item m="1" x="118"/>
        <item m="1" x="304"/>
        <item m="1" x="123"/>
        <item m="1" x="128"/>
        <item m="1" x="314"/>
        <item m="1" x="105"/>
        <item m="1" x="291"/>
        <item m="1" x="111"/>
        <item m="1" x="297"/>
        <item m="1" x="116"/>
        <item m="1" x="274"/>
        <item m="1" x="103"/>
        <item m="1" x="107"/>
        <item m="1" x="309"/>
        <item m="1" x="134"/>
        <item m="1" x="321"/>
        <item m="1" x="141"/>
        <item m="1" x="328"/>
        <item m="1" x="148"/>
        <item m="1" x="335"/>
        <item m="1" x="156"/>
        <item m="1" x="342"/>
        <item m="1" x="163"/>
        <item m="1" x="350"/>
        <item m="1" x="170"/>
        <item m="1" x="357"/>
        <item m="1" x="176"/>
        <item m="1" x="363"/>
        <item m="1" x="284"/>
        <item m="1" x="104"/>
        <item m="1" x="289"/>
        <item m="1" x="109"/>
        <item m="1" x="295"/>
        <item m="1" x="114"/>
        <item m="1" x="301"/>
        <item m="1" x="120"/>
        <item m="1" x="305"/>
        <item m="1" x="124"/>
        <item m="1" x="311"/>
        <item m="1" x="130"/>
        <item m="1" x="316"/>
        <item m="1" x="136"/>
        <item m="1" x="323"/>
        <item m="1" x="143"/>
        <item m="1" x="329"/>
        <item m="1" x="150"/>
        <item m="1" x="337"/>
        <item m="1" x="158"/>
        <item m="1" x="344"/>
        <item m="1" x="164"/>
        <item m="1" x="352"/>
        <item m="1" x="171"/>
        <item m="1" x="358"/>
        <item m="1" x="177"/>
        <item m="1" x="364"/>
        <item m="1" x="183"/>
        <item m="1" x="296"/>
        <item m="1" x="115"/>
        <item m="1" x="302"/>
        <item m="1" x="121"/>
        <item m="1" x="306"/>
        <item m="1" x="125"/>
        <item m="1" x="312"/>
        <item m="1" x="131"/>
        <item m="1" x="317"/>
        <item m="1" x="137"/>
        <item m="1" x="324"/>
        <item m="1" x="144"/>
        <item m="1" x="330"/>
        <item m="1" x="151"/>
        <item m="1" x="338"/>
        <item m="1" x="159"/>
        <item m="1" x="345"/>
        <item m="1" x="165"/>
        <item m="1" x="353"/>
        <item m="1" x="172"/>
        <item m="1" x="359"/>
        <item m="1" x="178"/>
        <item m="1" x="365"/>
        <item m="1" x="185"/>
        <item m="1" x="372"/>
        <item m="1" x="192"/>
        <item m="1" x="379"/>
        <item m="1" x="199"/>
        <item m="1" x="385"/>
        <item m="1" x="206"/>
        <item m="1" x="392"/>
        <item m="1" x="307"/>
        <item m="1" x="126"/>
        <item m="1" x="313"/>
        <item m="1" x="132"/>
        <item m="1" x="318"/>
        <item m="1" x="138"/>
        <item m="1" x="325"/>
        <item m="1" x="145"/>
        <item m="1" x="331"/>
        <item m="1" x="152"/>
        <item m="1" x="339"/>
        <item m="1" x="160"/>
        <item m="1" x="346"/>
        <item m="1" x="167"/>
        <item m="1" x="354"/>
        <item m="1" x="173"/>
        <item m="1" x="360"/>
        <item m="1" x="179"/>
        <item m="1" x="366"/>
        <item m="1" x="186"/>
        <item m="1" x="373"/>
        <item m="1" x="193"/>
        <item m="1" x="380"/>
        <item m="1" x="200"/>
        <item m="1" x="386"/>
        <item m="1" x="207"/>
        <item m="1" x="393"/>
        <item m="1" x="214"/>
        <item m="1" x="400"/>
        <item m="1" x="219"/>
        <item m="1" x="319"/>
        <item m="1" x="139"/>
        <item m="1" x="326"/>
        <item m="1" x="146"/>
        <item m="1" x="333"/>
        <item m="1" x="154"/>
        <item m="1" x="341"/>
        <item m="1" x="162"/>
        <item m="1" x="348"/>
        <item m="1" x="168"/>
        <item m="1" x="355"/>
        <item m="1" x="175"/>
        <item m="1" x="362"/>
        <item m="1" x="181"/>
        <item m="1" x="368"/>
        <item m="1" x="188"/>
        <item m="1" x="374"/>
        <item m="1" x="194"/>
        <item m="1" x="382"/>
        <item m="1" x="202"/>
        <item m="1" x="388"/>
        <item m="1" x="209"/>
        <item m="1" x="395"/>
        <item m="1" x="215"/>
        <item m="1" x="401"/>
        <item m="1" x="220"/>
        <item m="1" x="408"/>
        <item m="1" x="226"/>
        <item m="1" x="414"/>
        <item m="1" x="232"/>
        <item m="1" x="420"/>
        <item m="1" x="334"/>
        <item m="1" x="155"/>
        <item m="1" x="95"/>
        <item m="1" x="279"/>
        <item m="1" x="100"/>
        <item m="1" x="283"/>
        <item m="1" x="108"/>
        <item m="1" x="294"/>
        <item m="1" x="113"/>
        <item m="1" x="300"/>
        <item m="1" x="119"/>
        <item m="1" x="310"/>
        <item m="1" x="129"/>
        <item m="1" x="315"/>
        <item m="1" x="135"/>
        <item m="1" x="322"/>
        <item m="1" x="142"/>
        <item m="1" x="149"/>
        <item m="1" x="336"/>
        <item m="1" x="157"/>
        <item m="1" x="343"/>
        <item m="1" x="3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axis="axisPage" showAll="0">
      <items count="51">
        <item x="14"/>
        <item x="47"/>
        <item x="23"/>
        <item m="1" x="48"/>
        <item m="1" x="49"/>
        <item x="0"/>
        <item x="31"/>
        <item x="32"/>
        <item x="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4"/>
        <item x="26"/>
        <item x="27"/>
        <item x="28"/>
        <item x="29"/>
        <item x="30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86">
    <i>
      <x v="2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 t="grand">
      <x/>
    </i>
  </rowItems>
  <colFields count="1">
    <field x="4"/>
  </colFields>
  <colItems count="10">
    <i>
      <x v="5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colItems>
  <pageFields count="1">
    <pageField fld="6" hier="0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5" cacheId="4" applyNumberFormats="0" applyBorderFormats="0" applyFontFormats="0" applyPatternFormats="0" applyAlignmentFormats="0" applyWidthHeightFormats="1" dataCaption="Values" updatedVersion="7" minRefreshableVersion="3" useAutoFormatting="1" createdVersion="5" indent="0" outline="1" outlineData="1" multipleFieldFilters="0" chartFormat="2">
  <location ref="FT5:FT54" firstHeaderRow="1" firstDataRow="1" firstDataCol="1" rowPageCount="3" colPageCount="1"/>
  <pivotFields count="54">
    <pivotField showAll="0"/>
    <pivotField axis="axisPage" multipleItemSelectionAllowed="1" showAll="0">
      <items count="25">
        <item x="18"/>
        <item x="1"/>
        <item x="2"/>
        <item x="0"/>
        <item m="1" x="2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9"/>
        <item m="1" x="20"/>
        <item m="1" x="21"/>
        <item m="1" x="22"/>
        <item t="default"/>
      </items>
    </pivotField>
    <pivotField axis="axisPage" showAll="0">
      <items count="9">
        <item x="0"/>
        <item x="4"/>
        <item m="1" x="5"/>
        <item x="1"/>
        <item x="2"/>
        <item x="3"/>
        <item m="1" x="7"/>
        <item m="1" x="6"/>
        <item t="default"/>
      </items>
    </pivotField>
    <pivotField axis="axisPage" showAll="0">
      <items count="9">
        <item m="1" x="5"/>
        <item m="1" x="3"/>
        <item m="1" x="4"/>
        <item x="1"/>
        <item m="1" x="6"/>
        <item m="1" x="7"/>
        <item m="1" x="2"/>
        <item x="0"/>
        <item t="default"/>
      </items>
    </pivotField>
    <pivotField showAll="0"/>
    <pivotField showAll="0"/>
    <pivotField axis="axisRow" showAll="0">
      <items count="51">
        <item x="14"/>
        <item x="23"/>
        <item x="47"/>
        <item m="1" x="48"/>
        <item m="1" x="49"/>
        <item x="0"/>
        <item x="31"/>
        <item x="32"/>
        <item x="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4"/>
        <item x="26"/>
        <item x="27"/>
        <item x="28"/>
        <item x="29"/>
        <item x="30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49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pageFields count="3">
    <pageField fld="1" hier="0"/>
    <pageField fld="2" hier="0"/>
    <pageField fld="3" hier="0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4" cacheId="4" applyNumberFormats="0" applyBorderFormats="0" applyFontFormats="0" applyPatternFormats="0" applyAlignmentFormats="0" applyWidthHeightFormats="1" dataCaption="Values" updatedVersion="7" minRefreshableVersion="3" useAutoFormatting="1" createdVersion="5" indent="0" outline="1" outlineData="1" multipleFieldFilters="0">
  <location ref="DF5:DH14" firstHeaderRow="1" firstDataRow="2" firstDataCol="1" rowPageCount="3" colPageCount="1"/>
  <pivotFields count="54">
    <pivotField showAll="0"/>
    <pivotField axis="axisPage" multipleItemSelectionAllowed="1" showAll="0">
      <items count="25">
        <item x="18"/>
        <item x="1"/>
        <item x="2"/>
        <item x="0"/>
        <item m="1" x="2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9"/>
        <item m="1" x="20"/>
        <item m="1" x="21"/>
        <item m="1" x="22"/>
        <item t="default"/>
      </items>
    </pivotField>
    <pivotField axis="axisPage" multipleItemSelectionAllowed="1" showAll="0">
      <items count="9">
        <item x="0"/>
        <item h="1" x="4"/>
        <item h="1" m="1" x="5"/>
        <item h="1" x="1"/>
        <item h="1" x="2"/>
        <item h="1" x="3"/>
        <item h="1" m="1" x="7"/>
        <item h="1" m="1" x="6"/>
        <item t="default"/>
      </items>
    </pivotField>
    <pivotField axis="axisPage" showAll="0">
      <items count="9">
        <item m="1" x="5"/>
        <item m="1" x="3"/>
        <item m="1" x="4"/>
        <item x="1"/>
        <item m="1" x="6"/>
        <item m="1" x="7"/>
        <item m="1" x="2"/>
        <item x="0"/>
        <item t="default"/>
      </items>
    </pivotField>
    <pivotField showAll="0"/>
    <pivotField axis="axisRow" showAll="0">
      <items count="453">
        <item m="1" x="184"/>
        <item m="1" x="371"/>
        <item m="1" x="191"/>
        <item m="1" x="378"/>
        <item m="1" x="198"/>
        <item m="1" x="384"/>
        <item m="1" x="205"/>
        <item m="1" x="391"/>
        <item m="1" x="213"/>
        <item m="1" x="166"/>
        <item m="1" x="406"/>
        <item m="1" x="412"/>
        <item m="1" x="332"/>
        <item m="1" x="153"/>
        <item m="1" x="340"/>
        <item m="1" x="161"/>
        <item m="1" x="347"/>
        <item m="1" x="174"/>
        <item m="1" x="361"/>
        <item m="1" x="180"/>
        <item m="1" x="367"/>
        <item m="1" x="187"/>
        <item m="1" x="381"/>
        <item m="1" x="201"/>
        <item m="1" x="387"/>
        <item x="84"/>
        <item m="1" x="208"/>
        <item m="1" x="394"/>
        <item m="1" x="407"/>
        <item m="1" x="225"/>
        <item m="1" x="413"/>
        <item m="1" x="231"/>
        <item m="1" x="425"/>
        <item m="1" x="244"/>
        <item m="1" x="349"/>
        <item m="1" x="169"/>
        <item m="1" x="356"/>
        <item m="1" x="182"/>
        <item m="1" x="369"/>
        <item m="1" x="189"/>
        <item m="1" x="375"/>
        <item m="1" x="195"/>
        <item m="1" x="389"/>
        <item m="1" x="210"/>
        <item m="1" x="396"/>
        <item m="1" x="216"/>
        <item m="1" x="402"/>
        <item m="1" x="227"/>
        <item m="1" x="415"/>
        <item m="1" x="233"/>
        <item m="1" x="421"/>
        <item m="1" x="239"/>
        <item m="1" x="430"/>
        <item m="1" x="248"/>
        <item m="1" x="435"/>
        <item m="1" x="253"/>
        <item m="1" x="440"/>
        <item m="1" x="370"/>
        <item m="1" x="190"/>
        <item m="1" x="376"/>
        <item m="1" x="196"/>
        <item m="1" x="383"/>
        <item m="1" x="203"/>
        <item m="1" x="399"/>
        <item m="1" x="211"/>
        <item m="1" x="397"/>
        <item m="1" x="217"/>
        <item m="1" x="403"/>
        <item m="1" x="221"/>
        <item m="1" x="416"/>
        <item m="1" x="234"/>
        <item m="1" x="422"/>
        <item m="1" x="240"/>
        <item m="1" x="426"/>
        <item m="1" x="249"/>
        <item m="1" x="436"/>
        <item m="1" x="254"/>
        <item m="1" x="441"/>
        <item m="1" x="258"/>
        <item m="1" x="448"/>
        <item m="1" x="377"/>
        <item m="1" x="197"/>
        <item m="1" x="204"/>
        <item m="1" x="390"/>
        <item m="1" x="212"/>
        <item m="1" x="398"/>
        <item m="1" x="218"/>
        <item m="1" x="404"/>
        <item m="1" x="222"/>
        <item m="1" x="409"/>
        <item m="1" x="228"/>
        <item m="1" x="235"/>
        <item m="1" x="423"/>
        <item m="1" x="241"/>
        <item m="1" x="427"/>
        <item m="1" x="245"/>
        <item m="1" x="431"/>
        <item m="1" x="437"/>
        <item m="1" x="255"/>
        <item m="1" x="442"/>
        <item m="1" x="259"/>
        <item m="1" x="445"/>
        <item m="1" x="266"/>
        <item m="1" x="85"/>
        <item m="1" x="269"/>
        <item m="1" x="405"/>
        <item m="1" x="223"/>
        <item m="1" x="410"/>
        <item m="1" x="229"/>
        <item m="1" x="417"/>
        <item m="1" x="236"/>
        <item m="1" x="242"/>
        <item m="1" x="428"/>
        <item m="1" x="246"/>
        <item m="1" x="432"/>
        <item m="1" x="250"/>
        <item m="1" x="443"/>
        <item m="1" x="260"/>
        <item m="1" x="446"/>
        <item m="1" x="263"/>
        <item m="1" x="449"/>
        <item m="1" x="270"/>
        <item m="1" x="88"/>
        <item m="1" x="272"/>
        <item m="1" x="91"/>
        <item m="1" x="275"/>
        <item m="1" x="224"/>
        <item m="1" x="411"/>
        <item m="1" x="230"/>
        <item m="1" x="418"/>
        <item m="1" x="237"/>
        <item m="1" x="429"/>
        <item m="1" x="247"/>
        <item m="1" x="433"/>
        <item m="1" x="251"/>
        <item m="1" x="438"/>
        <item m="1" x="256"/>
        <item m="1" x="261"/>
        <item m="1" x="447"/>
        <item m="1" x="264"/>
        <item m="1" x="450"/>
        <item m="1" x="267"/>
        <item m="1" x="86"/>
        <item m="1" x="89"/>
        <item m="1" x="273"/>
        <item m="1" x="92"/>
        <item m="1" x="276"/>
        <item m="1" x="96"/>
        <item m="1" x="285"/>
        <item m="1" x="419"/>
        <item m="1" x="238"/>
        <item m="1" x="424"/>
        <item m="1" x="243"/>
        <item m="1" x="434"/>
        <item m="1" x="252"/>
        <item m="1" x="439"/>
        <item m="1" x="257"/>
        <item m="1" x="444"/>
        <item m="1" x="262"/>
        <item m="1" x="265"/>
        <item m="1" x="451"/>
        <item m="1" x="268"/>
        <item m="1" x="87"/>
        <item m="1" x="271"/>
        <item m="1" x="90"/>
        <item m="1" x="93"/>
        <item m="1" x="277"/>
        <item m="1" x="97"/>
        <item m="1" x="280"/>
        <item m="1" x="101"/>
        <item m="1" x="286"/>
        <item m="1" x="290"/>
        <item m="1" x="110"/>
        <item m="1" x="98"/>
        <item m="1" x="281"/>
        <item m="1" x="102"/>
        <item m="1" x="287"/>
        <item m="1" x="106"/>
        <item m="1" x="292"/>
        <item m="1" x="298"/>
        <item m="1" x="117"/>
        <item m="1" x="303"/>
        <item m="1" x="122"/>
        <item m="1" x="308"/>
        <item m="1" x="127"/>
        <item m="1" x="133"/>
        <item m="1" x="320"/>
        <item m="1" x="140"/>
        <item m="1" x="327"/>
        <item m="1" x="147"/>
        <item m="1" x="94"/>
        <item m="1" x="278"/>
        <item m="1" x="99"/>
        <item m="1" x="282"/>
        <item m="1" x="288"/>
        <item m="1" x="293"/>
        <item m="1" x="112"/>
        <item m="1" x="299"/>
        <item m="1" x="118"/>
        <item m="1" x="304"/>
        <item m="1" x="123"/>
        <item m="1" x="128"/>
        <item m="1" x="314"/>
        <item m="1" x="105"/>
        <item m="1" x="291"/>
        <item m="1" x="111"/>
        <item m="1" x="297"/>
        <item m="1" x="116"/>
        <item m="1" x="274"/>
        <item m="1" x="103"/>
        <item m="1" x="107"/>
        <item m="1" x="309"/>
        <item m="1" x="134"/>
        <item m="1" x="321"/>
        <item m="1" x="141"/>
        <item m="1" x="328"/>
        <item m="1" x="148"/>
        <item m="1" x="335"/>
        <item m="1" x="156"/>
        <item m="1" x="342"/>
        <item m="1" x="163"/>
        <item m="1" x="350"/>
        <item m="1" x="170"/>
        <item m="1" x="357"/>
        <item m="1" x="176"/>
        <item m="1" x="363"/>
        <item m="1" x="284"/>
        <item m="1" x="104"/>
        <item m="1" x="289"/>
        <item m="1" x="109"/>
        <item m="1" x="295"/>
        <item m="1" x="114"/>
        <item m="1" x="301"/>
        <item m="1" x="120"/>
        <item m="1" x="305"/>
        <item m="1" x="124"/>
        <item m="1" x="311"/>
        <item m="1" x="130"/>
        <item m="1" x="316"/>
        <item m="1" x="136"/>
        <item m="1" x="323"/>
        <item m="1" x="143"/>
        <item m="1" x="329"/>
        <item m="1" x="150"/>
        <item m="1" x="337"/>
        <item m="1" x="158"/>
        <item m="1" x="344"/>
        <item m="1" x="164"/>
        <item m="1" x="352"/>
        <item m="1" x="171"/>
        <item m="1" x="358"/>
        <item m="1" x="177"/>
        <item m="1" x="364"/>
        <item m="1" x="183"/>
        <item m="1" x="296"/>
        <item m="1" x="115"/>
        <item m="1" x="302"/>
        <item m="1" x="121"/>
        <item m="1" x="306"/>
        <item m="1" x="125"/>
        <item m="1" x="312"/>
        <item m="1" x="131"/>
        <item m="1" x="317"/>
        <item m="1" x="137"/>
        <item m="1" x="324"/>
        <item m="1" x="144"/>
        <item m="1" x="330"/>
        <item m="1" x="151"/>
        <item m="1" x="338"/>
        <item m="1" x="159"/>
        <item m="1" x="345"/>
        <item m="1" x="165"/>
        <item m="1" x="353"/>
        <item m="1" x="172"/>
        <item m="1" x="359"/>
        <item m="1" x="178"/>
        <item m="1" x="365"/>
        <item m="1" x="185"/>
        <item m="1" x="372"/>
        <item m="1" x="192"/>
        <item m="1" x="379"/>
        <item m="1" x="199"/>
        <item m="1" x="385"/>
        <item m="1" x="206"/>
        <item m="1" x="392"/>
        <item m="1" x="307"/>
        <item m="1" x="126"/>
        <item m="1" x="313"/>
        <item m="1" x="132"/>
        <item m="1" x="318"/>
        <item m="1" x="138"/>
        <item m="1" x="325"/>
        <item m="1" x="145"/>
        <item m="1" x="331"/>
        <item m="1" x="152"/>
        <item m="1" x="339"/>
        <item m="1" x="160"/>
        <item m="1" x="346"/>
        <item m="1" x="167"/>
        <item m="1" x="354"/>
        <item m="1" x="173"/>
        <item m="1" x="360"/>
        <item m="1" x="179"/>
        <item m="1" x="366"/>
        <item m="1" x="186"/>
        <item m="1" x="373"/>
        <item m="1" x="193"/>
        <item m="1" x="380"/>
        <item m="1" x="200"/>
        <item m="1" x="386"/>
        <item m="1" x="207"/>
        <item m="1" x="393"/>
        <item m="1" x="214"/>
        <item m="1" x="400"/>
        <item m="1" x="219"/>
        <item m="1" x="319"/>
        <item m="1" x="139"/>
        <item m="1" x="326"/>
        <item m="1" x="146"/>
        <item m="1" x="333"/>
        <item m="1" x="154"/>
        <item m="1" x="341"/>
        <item m="1" x="162"/>
        <item m="1" x="348"/>
        <item m="1" x="168"/>
        <item m="1" x="355"/>
        <item m="1" x="175"/>
        <item m="1" x="362"/>
        <item m="1" x="181"/>
        <item m="1" x="368"/>
        <item m="1" x="188"/>
        <item m="1" x="374"/>
        <item m="1" x="194"/>
        <item m="1" x="382"/>
        <item m="1" x="202"/>
        <item m="1" x="388"/>
        <item m="1" x="209"/>
        <item m="1" x="395"/>
        <item m="1" x="215"/>
        <item m="1" x="401"/>
        <item m="1" x="220"/>
        <item m="1" x="408"/>
        <item m="1" x="226"/>
        <item m="1" x="414"/>
        <item m="1" x="232"/>
        <item m="1" x="420"/>
        <item m="1" x="334"/>
        <item m="1" x="155"/>
        <item m="1" x="95"/>
        <item m="1" x="279"/>
        <item m="1" x="100"/>
        <item m="1" x="283"/>
        <item m="1" x="108"/>
        <item m="1" x="294"/>
        <item m="1" x="113"/>
        <item m="1" x="300"/>
        <item m="1" x="119"/>
        <item m="1" x="310"/>
        <item m="1" x="129"/>
        <item m="1" x="315"/>
        <item m="1" x="135"/>
        <item m="1" x="322"/>
        <item m="1" x="142"/>
        <item m="1" x="149"/>
        <item m="1" x="336"/>
        <item m="1" x="157"/>
        <item m="1" x="343"/>
        <item m="1" x="3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axis="axisCol" showAll="0">
      <items count="51">
        <item x="14"/>
        <item h="1" x="23"/>
        <item h="1" x="47"/>
        <item h="1" m="1" x="48"/>
        <item h="1" m="1" x="49"/>
        <item h="1" x="0"/>
        <item h="1" x="31"/>
        <item h="1" x="32"/>
        <item h="1" x="25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5"/>
        <item h="1" x="16"/>
        <item h="1" x="17"/>
        <item h="1" x="18"/>
        <item h="1" x="19"/>
        <item h="1" x="20"/>
        <item h="1" x="21"/>
        <item h="1" x="22"/>
        <item h="1" x="24"/>
        <item h="1" x="26"/>
        <item h="1" x="27"/>
        <item h="1" x="28"/>
        <item h="1" x="29"/>
        <item h="1" x="30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8">
    <i>
      <x v="379"/>
    </i>
    <i>
      <x v="380"/>
    </i>
    <i>
      <x v="381"/>
    </i>
    <i>
      <x v="382"/>
    </i>
    <i>
      <x v="383"/>
    </i>
    <i>
      <x v="384"/>
    </i>
    <i>
      <x v="385"/>
    </i>
    <i t="grand">
      <x/>
    </i>
  </rowItems>
  <colFields count="1">
    <field x="6"/>
  </colFields>
  <colItems count="2">
    <i>
      <x/>
    </i>
    <i t="grand">
      <x/>
    </i>
  </colItems>
  <pageFields count="3">
    <pageField fld="1" hier="0"/>
    <pageField fld="2" hier="0"/>
    <pageField fld="3" hier="0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inspect" cacheId="4" applyNumberFormats="0" applyBorderFormats="0" applyFontFormats="0" applyPatternFormats="0" applyAlignmentFormats="0" applyWidthHeightFormats="1" dataCaption="Values" errorCaption="0" showError="1" missingCaption="0" updatedVersion="7" minRefreshableVersion="3" useAutoFormatting="1" createdVersion="5" indent="0" outline="1" outlineData="1">
  <location ref="A7:A17" firstHeaderRow="1" firstDataRow="1" firstDataCol="1" rowPageCount="5" colPageCount="1"/>
  <pivotFields count="54">
    <pivotField showAll="0" defaultSubtotal="0"/>
    <pivotField axis="axisPage" showAll="0">
      <items count="25">
        <item x="18"/>
        <item x="1"/>
        <item x="2"/>
        <item x="0"/>
        <item m="1" x="2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9"/>
        <item m="1" x="20"/>
        <item m="1" x="21"/>
        <item m="1" x="22"/>
        <item t="default"/>
      </items>
    </pivotField>
    <pivotField axis="axisPage" multipleItemSelectionAllowed="1" showAll="0">
      <items count="9">
        <item x="0"/>
        <item h="1" x="4"/>
        <item h="1" m="1" x="5"/>
        <item h="1" x="1"/>
        <item h="1" x="2"/>
        <item h="1" x="3"/>
        <item h="1" m="1" x="7"/>
        <item h="1" m="1" x="6"/>
        <item t="default"/>
      </items>
    </pivotField>
    <pivotField axis="axisPage" showAll="0">
      <items count="9">
        <item m="1" x="5"/>
        <item m="1" x="3"/>
        <item m="1" x="4"/>
        <item x="1"/>
        <item m="1" x="6"/>
        <item m="1" x="7"/>
        <item m="1" x="2"/>
        <item x="0"/>
        <item t="default"/>
      </items>
    </pivotField>
    <pivotField axis="axisPage" multipleItemSelectionAllowed="1" showAll="0">
      <items count="42">
        <item m="1" x="16"/>
        <item m="1" x="28"/>
        <item m="1" x="10"/>
        <item m="1" x="23"/>
        <item m="1" x="36"/>
        <item x="8"/>
        <item m="1" x="34"/>
        <item m="1" x="37"/>
        <item m="1" x="13"/>
        <item m="1" x="20"/>
        <item m="1" x="30"/>
        <item m="1" x="19"/>
        <item m="1" x="32"/>
        <item m="1" x="14"/>
        <item m="1" x="26"/>
        <item m="1" x="40"/>
        <item m="1" x="35"/>
        <item m="1" x="18"/>
        <item m="1" x="31"/>
        <item m="1" x="12"/>
        <item m="1" x="25"/>
        <item m="1" x="39"/>
        <item m="1" x="21"/>
        <item m="1" x="15"/>
        <item m="1" x="9"/>
        <item m="1" x="38"/>
        <item m="1" x="33"/>
        <item m="1" x="27"/>
        <item m="1" x="22"/>
        <item m="1" x="17"/>
        <item m="1" x="29"/>
        <item m="1" x="11"/>
        <item m="1" x="24"/>
        <item x="0"/>
        <item x="1"/>
        <item x="2"/>
        <item x="3"/>
        <item x="4"/>
        <item x="5"/>
        <item x="6"/>
        <item x="7"/>
        <item t="default"/>
      </items>
    </pivotField>
    <pivotField axis="axisRow" numFmtId="14" showAll="0" sortType="ascending">
      <items count="453">
        <item m="1" x="399"/>
        <item m="1" x="184"/>
        <item m="1" x="371"/>
        <item m="1" x="191"/>
        <item m="1" x="378"/>
        <item m="1" x="198"/>
        <item m="1" x="384"/>
        <item m="1" x="205"/>
        <item m="1" x="391"/>
        <item m="1" x="213"/>
        <item m="1" x="166"/>
        <item m="1" x="406"/>
        <item m="1" x="412"/>
        <item m="1" x="332"/>
        <item m="1" x="153"/>
        <item m="1" x="340"/>
        <item m="1" x="161"/>
        <item m="1" x="347"/>
        <item m="1" x="174"/>
        <item m="1" x="361"/>
        <item m="1" x="180"/>
        <item m="1" x="367"/>
        <item m="1" x="187"/>
        <item m="1" x="381"/>
        <item m="1" x="201"/>
        <item m="1" x="387"/>
        <item m="1" x="208"/>
        <item m="1" x="394"/>
        <item m="1" x="407"/>
        <item m="1" x="225"/>
        <item m="1" x="413"/>
        <item m="1" x="231"/>
        <item m="1" x="425"/>
        <item m="1" x="244"/>
        <item m="1" x="349"/>
        <item m="1" x="169"/>
        <item m="1" x="356"/>
        <item m="1" x="182"/>
        <item m="1" x="369"/>
        <item m="1" x="189"/>
        <item m="1" x="375"/>
        <item m="1" x="195"/>
        <item m="1" x="389"/>
        <item m="1" x="210"/>
        <item m="1" x="396"/>
        <item m="1" x="216"/>
        <item m="1" x="402"/>
        <item m="1" x="227"/>
        <item m="1" x="415"/>
        <item m="1" x="233"/>
        <item m="1" x="421"/>
        <item m="1" x="239"/>
        <item m="1" x="430"/>
        <item m="1" x="248"/>
        <item m="1" x="435"/>
        <item m="1" x="253"/>
        <item m="1" x="440"/>
        <item m="1" x="370"/>
        <item m="1" x="190"/>
        <item m="1" x="376"/>
        <item m="1" x="196"/>
        <item m="1" x="383"/>
        <item m="1" x="203"/>
        <item m="1" x="211"/>
        <item m="1" x="397"/>
        <item m="1" x="217"/>
        <item m="1" x="403"/>
        <item m="1" x="221"/>
        <item m="1" x="416"/>
        <item m="1" x="234"/>
        <item m="1" x="422"/>
        <item m="1" x="240"/>
        <item m="1" x="426"/>
        <item m="1" x="249"/>
        <item m="1" x="436"/>
        <item m="1" x="254"/>
        <item m="1" x="441"/>
        <item m="1" x="258"/>
        <item m="1" x="448"/>
        <item m="1" x="377"/>
        <item m="1" x="197"/>
        <item m="1" x="204"/>
        <item m="1" x="390"/>
        <item m="1" x="212"/>
        <item m="1" x="398"/>
        <item m="1" x="218"/>
        <item m="1" x="404"/>
        <item m="1" x="222"/>
        <item m="1" x="409"/>
        <item m="1" x="228"/>
        <item m="1" x="235"/>
        <item m="1" x="423"/>
        <item m="1" x="241"/>
        <item m="1" x="427"/>
        <item m="1" x="245"/>
        <item m="1" x="431"/>
        <item m="1" x="437"/>
        <item m="1" x="255"/>
        <item m="1" x="442"/>
        <item m="1" x="259"/>
        <item m="1" x="445"/>
        <item m="1" x="266"/>
        <item m="1" x="85"/>
        <item m="1" x="269"/>
        <item m="1" x="405"/>
        <item m="1" x="223"/>
        <item m="1" x="410"/>
        <item m="1" x="229"/>
        <item m="1" x="417"/>
        <item m="1" x="236"/>
        <item m="1" x="242"/>
        <item m="1" x="428"/>
        <item m="1" x="246"/>
        <item m="1" x="432"/>
        <item m="1" x="250"/>
        <item m="1" x="443"/>
        <item m="1" x="260"/>
        <item m="1" x="446"/>
        <item m="1" x="263"/>
        <item m="1" x="449"/>
        <item m="1" x="270"/>
        <item m="1" x="88"/>
        <item m="1" x="272"/>
        <item m="1" x="91"/>
        <item m="1" x="275"/>
        <item m="1" x="224"/>
        <item m="1" x="411"/>
        <item m="1" x="230"/>
        <item m="1" x="418"/>
        <item m="1" x="237"/>
        <item m="1" x="429"/>
        <item m="1" x="247"/>
        <item m="1" x="433"/>
        <item m="1" x="251"/>
        <item m="1" x="438"/>
        <item m="1" x="256"/>
        <item m="1" x="261"/>
        <item m="1" x="447"/>
        <item m="1" x="264"/>
        <item m="1" x="450"/>
        <item m="1" x="267"/>
        <item m="1" x="86"/>
        <item m="1" x="89"/>
        <item m="1" x="273"/>
        <item m="1" x="92"/>
        <item m="1" x="276"/>
        <item m="1" x="96"/>
        <item m="1" x="285"/>
        <item m="1" x="419"/>
        <item m="1" x="238"/>
        <item m="1" x="424"/>
        <item m="1" x="243"/>
        <item m="1" x="434"/>
        <item m="1" x="252"/>
        <item m="1" x="439"/>
        <item m="1" x="257"/>
        <item m="1" x="444"/>
        <item m="1" x="262"/>
        <item m="1" x="265"/>
        <item m="1" x="451"/>
        <item m="1" x="268"/>
        <item m="1" x="87"/>
        <item m="1" x="271"/>
        <item m="1" x="90"/>
        <item m="1" x="93"/>
        <item m="1" x="277"/>
        <item m="1" x="97"/>
        <item m="1" x="280"/>
        <item m="1" x="101"/>
        <item m="1" x="286"/>
        <item m="1" x="290"/>
        <item m="1" x="110"/>
        <item m="1" x="98"/>
        <item m="1" x="281"/>
        <item m="1" x="102"/>
        <item m="1" x="287"/>
        <item m="1" x="106"/>
        <item m="1" x="292"/>
        <item m="1" x="298"/>
        <item m="1" x="117"/>
        <item m="1" x="303"/>
        <item m="1" x="122"/>
        <item m="1" x="308"/>
        <item m="1" x="127"/>
        <item m="1" x="133"/>
        <item m="1" x="320"/>
        <item m="1" x="140"/>
        <item m="1" x="327"/>
        <item m="1" x="147"/>
        <item m="1" x="105"/>
        <item m="1" x="291"/>
        <item m="1" x="111"/>
        <item m="1" x="297"/>
        <item m="1" x="116"/>
        <item m="1" x="274"/>
        <item m="1" x="94"/>
        <item m="1" x="278"/>
        <item m="1" x="99"/>
        <item m="1" x="282"/>
        <item m="1" x="103"/>
        <item m="1" x="288"/>
        <item m="1" x="107"/>
        <item m="1" x="293"/>
        <item m="1" x="112"/>
        <item m="1" x="299"/>
        <item m="1" x="118"/>
        <item m="1" x="304"/>
        <item m="1" x="123"/>
        <item m="1" x="309"/>
        <item m="1" x="128"/>
        <item m="1" x="314"/>
        <item m="1" x="134"/>
        <item m="1" x="321"/>
        <item m="1" x="141"/>
        <item m="1" x="328"/>
        <item m="1" x="148"/>
        <item m="1" x="335"/>
        <item m="1" x="156"/>
        <item m="1" x="342"/>
        <item m="1" x="163"/>
        <item m="1" x="350"/>
        <item m="1" x="170"/>
        <item m="1" x="357"/>
        <item m="1" x="176"/>
        <item m="1" x="363"/>
        <item m="1" x="284"/>
        <item m="1" x="104"/>
        <item m="1" x="289"/>
        <item m="1" x="109"/>
        <item m="1" x="295"/>
        <item m="1" x="114"/>
        <item m="1" x="301"/>
        <item m="1" x="120"/>
        <item m="1" x="305"/>
        <item m="1" x="124"/>
        <item m="1" x="311"/>
        <item m="1" x="130"/>
        <item m="1" x="316"/>
        <item m="1" x="136"/>
        <item m="1" x="323"/>
        <item m="1" x="143"/>
        <item m="1" x="329"/>
        <item m="1" x="150"/>
        <item m="1" x="337"/>
        <item m="1" x="158"/>
        <item m="1" x="344"/>
        <item m="1" x="164"/>
        <item m="1" x="352"/>
        <item m="1" x="171"/>
        <item m="1" x="358"/>
        <item m="1" x="177"/>
        <item m="1" x="364"/>
        <item m="1" x="183"/>
        <item m="1" x="296"/>
        <item m="1" x="115"/>
        <item m="1" x="302"/>
        <item m="1" x="121"/>
        <item m="1" x="306"/>
        <item m="1" x="125"/>
        <item m="1" x="312"/>
        <item m="1" x="131"/>
        <item m="1" x="317"/>
        <item m="1" x="137"/>
        <item m="1" x="324"/>
        <item m="1" x="144"/>
        <item m="1" x="330"/>
        <item m="1" x="151"/>
        <item m="1" x="338"/>
        <item m="1" x="159"/>
        <item m="1" x="345"/>
        <item m="1" x="165"/>
        <item m="1" x="353"/>
        <item m="1" x="172"/>
        <item m="1" x="359"/>
        <item m="1" x="178"/>
        <item m="1" x="365"/>
        <item m="1" x="185"/>
        <item m="1" x="372"/>
        <item m="1" x="192"/>
        <item m="1" x="379"/>
        <item m="1" x="199"/>
        <item m="1" x="385"/>
        <item m="1" x="206"/>
        <item m="1" x="392"/>
        <item m="1" x="307"/>
        <item m="1" x="126"/>
        <item m="1" x="313"/>
        <item m="1" x="132"/>
        <item m="1" x="318"/>
        <item m="1" x="138"/>
        <item m="1" x="325"/>
        <item m="1" x="145"/>
        <item m="1" x="331"/>
        <item m="1" x="152"/>
        <item m="1" x="339"/>
        <item m="1" x="160"/>
        <item m="1" x="346"/>
        <item m="1" x="167"/>
        <item m="1" x="354"/>
        <item m="1" x="173"/>
        <item m="1" x="360"/>
        <item m="1" x="179"/>
        <item m="1" x="366"/>
        <item m="1" x="186"/>
        <item m="1" x="373"/>
        <item m="1" x="193"/>
        <item m="1" x="380"/>
        <item m="1" x="200"/>
        <item m="1" x="386"/>
        <item m="1" x="207"/>
        <item m="1" x="393"/>
        <item m="1" x="214"/>
        <item m="1" x="400"/>
        <item m="1" x="219"/>
        <item m="1" x="319"/>
        <item m="1" x="139"/>
        <item m="1" x="326"/>
        <item m="1" x="146"/>
        <item m="1" x="333"/>
        <item m="1" x="154"/>
        <item m="1" x="341"/>
        <item m="1" x="162"/>
        <item m="1" x="348"/>
        <item m="1" x="168"/>
        <item m="1" x="355"/>
        <item m="1" x="175"/>
        <item m="1" x="362"/>
        <item m="1" x="181"/>
        <item m="1" x="368"/>
        <item m="1" x="188"/>
        <item m="1" x="374"/>
        <item m="1" x="194"/>
        <item m="1" x="382"/>
        <item m="1" x="202"/>
        <item m="1" x="388"/>
        <item m="1" x="209"/>
        <item m="1" x="395"/>
        <item m="1" x="215"/>
        <item m="1" x="401"/>
        <item m="1" x="220"/>
        <item m="1" x="408"/>
        <item m="1" x="226"/>
        <item m="1" x="414"/>
        <item m="1" x="232"/>
        <item m="1" x="420"/>
        <item m="1" x="334"/>
        <item m="1" x="155"/>
        <item m="1" x="95"/>
        <item m="1" x="279"/>
        <item m="1" x="100"/>
        <item m="1" x="283"/>
        <item m="1" x="108"/>
        <item m="1" x="294"/>
        <item m="1" x="113"/>
        <item m="1" x="300"/>
        <item m="1" x="119"/>
        <item m="1" x="310"/>
        <item m="1" x="129"/>
        <item m="1" x="315"/>
        <item m="1" x="135"/>
        <item m="1" x="322"/>
        <item m="1" x="142"/>
        <item m="1" x="149"/>
        <item m="1" x="336"/>
        <item m="1" x="157"/>
        <item m="1" x="343"/>
        <item m="1" x="3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t="default"/>
      </items>
    </pivotField>
    <pivotField axis="axisPage" multipleItemSelectionAllowed="1" showAll="0">
      <items count="51">
        <item x="14"/>
        <item x="47"/>
        <item x="23"/>
        <item h="1" m="1" x="48"/>
        <item h="1" m="1" x="49"/>
        <item h="1" x="0"/>
        <item h="1" x="31"/>
        <item h="1" x="32"/>
        <item h="1" x="25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5"/>
        <item h="1" x="16"/>
        <item h="1" x="17"/>
        <item h="1" x="18"/>
        <item h="1" x="19"/>
        <item h="1" x="20"/>
        <item h="1" x="21"/>
        <item h="1" x="22"/>
        <item h="1" x="24"/>
        <item h="1" x="26"/>
        <item h="1" x="27"/>
        <item h="1" x="28"/>
        <item h="1" x="29"/>
        <item h="1" x="30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10"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 t="grand">
      <x/>
    </i>
  </rowItems>
  <colItems count="1">
    <i/>
  </colItems>
  <pageFields count="5">
    <pageField fld="4" hier="0"/>
    <pageField fld="6" hier="0"/>
    <pageField fld="1" hier="0"/>
    <pageField fld="2" hier="0"/>
    <pageField fld="3" hier="0"/>
  </pageFields>
  <formats count="1">
    <format dxfId="0">
      <pivotArea field="5" type="butto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" cacheId="4" applyNumberFormats="0" applyBorderFormats="0" applyFontFormats="0" applyPatternFormats="0" applyAlignmentFormats="0" applyWidthHeightFormats="1" dataCaption="Values" updatedVersion="7" minRefreshableVersion="3" useAutoFormatting="1" createdVersion="5" indent="0" outline="1" outlineData="1" multipleFieldFilters="0">
  <location ref="BF3:BH7" firstHeaderRow="1" firstDataRow="2" firstDataCol="1" rowPageCount="1" colPageCount="1"/>
  <pivotFields count="54">
    <pivotField showAll="0" defaultSubtotal="0"/>
    <pivotField showAll="0"/>
    <pivotField showAll="0"/>
    <pivotField showAll="0"/>
    <pivotField axis="axisPage" showAll="0">
      <items count="42">
        <item m="1" x="16"/>
        <item m="1" x="28"/>
        <item m="1" x="10"/>
        <item m="1" x="23"/>
        <item m="1" x="36"/>
        <item x="8"/>
        <item m="1" x="34"/>
        <item m="1" x="37"/>
        <item m="1" x="13"/>
        <item m="1" x="20"/>
        <item m="1" x="30"/>
        <item m="1" x="19"/>
        <item m="1" x="32"/>
        <item m="1" x="14"/>
        <item m="1" x="26"/>
        <item m="1" x="40"/>
        <item m="1" x="35"/>
        <item m="1" x="18"/>
        <item m="1" x="31"/>
        <item m="1" x="12"/>
        <item m="1" x="25"/>
        <item m="1" x="39"/>
        <item m="1" x="21"/>
        <item m="1" x="15"/>
        <item m="1" x="9"/>
        <item m="1" x="38"/>
        <item m="1" x="33"/>
        <item m="1" x="27"/>
        <item m="1" x="22"/>
        <item m="1" x="17"/>
        <item m="1" x="29"/>
        <item m="1" x="11"/>
        <item m="1" x="24"/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 sortType="ascending">
      <items count="453">
        <item m="1" x="399"/>
        <item m="1" x="184"/>
        <item m="1" x="371"/>
        <item m="1" x="191"/>
        <item m="1" x="378"/>
        <item m="1" x="198"/>
        <item m="1" x="384"/>
        <item m="1" x="205"/>
        <item m="1" x="391"/>
        <item m="1" x="213"/>
        <item m="1" x="166"/>
        <item m="1" x="406"/>
        <item m="1" x="412"/>
        <item m="1" x="332"/>
        <item m="1" x="153"/>
        <item m="1" x="340"/>
        <item m="1" x="161"/>
        <item m="1" x="347"/>
        <item m="1" x="174"/>
        <item m="1" x="361"/>
        <item m="1" x="180"/>
        <item m="1" x="367"/>
        <item m="1" x="187"/>
        <item m="1" x="381"/>
        <item m="1" x="201"/>
        <item m="1" x="387"/>
        <item m="1" x="208"/>
        <item m="1" x="394"/>
        <item m="1" x="407"/>
        <item m="1" x="225"/>
        <item m="1" x="413"/>
        <item m="1" x="231"/>
        <item m="1" x="425"/>
        <item m="1" x="244"/>
        <item m="1" x="349"/>
        <item m="1" x="169"/>
        <item m="1" x="356"/>
        <item m="1" x="182"/>
        <item m="1" x="369"/>
        <item m="1" x="189"/>
        <item m="1" x="375"/>
        <item m="1" x="195"/>
        <item m="1" x="389"/>
        <item m="1" x="210"/>
        <item m="1" x="396"/>
        <item m="1" x="216"/>
        <item m="1" x="402"/>
        <item m="1" x="227"/>
        <item m="1" x="415"/>
        <item m="1" x="233"/>
        <item m="1" x="421"/>
        <item m="1" x="239"/>
        <item m="1" x="430"/>
        <item m="1" x="248"/>
        <item m="1" x="435"/>
        <item m="1" x="253"/>
        <item m="1" x="440"/>
        <item m="1" x="370"/>
        <item m="1" x="190"/>
        <item m="1" x="376"/>
        <item m="1" x="196"/>
        <item m="1" x="383"/>
        <item m="1" x="203"/>
        <item m="1" x="211"/>
        <item m="1" x="397"/>
        <item m="1" x="217"/>
        <item m="1" x="403"/>
        <item m="1" x="221"/>
        <item m="1" x="416"/>
        <item m="1" x="234"/>
        <item m="1" x="422"/>
        <item m="1" x="240"/>
        <item m="1" x="426"/>
        <item m="1" x="249"/>
        <item m="1" x="436"/>
        <item m="1" x="254"/>
        <item m="1" x="441"/>
        <item m="1" x="258"/>
        <item m="1" x="448"/>
        <item m="1" x="377"/>
        <item m="1" x="197"/>
        <item m="1" x="204"/>
        <item m="1" x="390"/>
        <item m="1" x="212"/>
        <item m="1" x="398"/>
        <item m="1" x="218"/>
        <item m="1" x="404"/>
        <item m="1" x="222"/>
        <item m="1" x="409"/>
        <item m="1" x="228"/>
        <item m="1" x="235"/>
        <item m="1" x="423"/>
        <item m="1" x="241"/>
        <item m="1" x="427"/>
        <item m="1" x="245"/>
        <item m="1" x="431"/>
        <item m="1" x="437"/>
        <item m="1" x="255"/>
        <item m="1" x="442"/>
        <item m="1" x="259"/>
        <item m="1" x="445"/>
        <item m="1" x="266"/>
        <item m="1" x="85"/>
        <item m="1" x="269"/>
        <item m="1" x="405"/>
        <item m="1" x="223"/>
        <item m="1" x="410"/>
        <item m="1" x="229"/>
        <item m="1" x="417"/>
        <item m="1" x="236"/>
        <item m="1" x="242"/>
        <item m="1" x="428"/>
        <item m="1" x="246"/>
        <item m="1" x="432"/>
        <item m="1" x="250"/>
        <item m="1" x="443"/>
        <item m="1" x="260"/>
        <item m="1" x="446"/>
        <item m="1" x="263"/>
        <item m="1" x="449"/>
        <item m="1" x="270"/>
        <item m="1" x="88"/>
        <item m="1" x="272"/>
        <item m="1" x="91"/>
        <item m="1" x="275"/>
        <item m="1" x="224"/>
        <item m="1" x="411"/>
        <item m="1" x="230"/>
        <item m="1" x="418"/>
        <item m="1" x="237"/>
        <item m="1" x="429"/>
        <item m="1" x="247"/>
        <item m="1" x="433"/>
        <item m="1" x="251"/>
        <item m="1" x="438"/>
        <item m="1" x="256"/>
        <item m="1" x="261"/>
        <item m="1" x="447"/>
        <item m="1" x="264"/>
        <item m="1" x="450"/>
        <item m="1" x="267"/>
        <item m="1" x="86"/>
        <item m="1" x="89"/>
        <item m="1" x="273"/>
        <item m="1" x="92"/>
        <item m="1" x="276"/>
        <item m="1" x="96"/>
        <item m="1" x="285"/>
        <item m="1" x="419"/>
        <item m="1" x="238"/>
        <item m="1" x="424"/>
        <item m="1" x="243"/>
        <item m="1" x="434"/>
        <item m="1" x="252"/>
        <item m="1" x="439"/>
        <item m="1" x="257"/>
        <item m="1" x="444"/>
        <item m="1" x="262"/>
        <item m="1" x="265"/>
        <item m="1" x="451"/>
        <item m="1" x="268"/>
        <item m="1" x="87"/>
        <item m="1" x="271"/>
        <item m="1" x="90"/>
        <item m="1" x="93"/>
        <item m="1" x="277"/>
        <item m="1" x="97"/>
        <item m="1" x="280"/>
        <item m="1" x="101"/>
        <item m="1" x="286"/>
        <item m="1" x="290"/>
        <item m="1" x="110"/>
        <item m="1" x="98"/>
        <item m="1" x="281"/>
        <item m="1" x="102"/>
        <item m="1" x="287"/>
        <item m="1" x="106"/>
        <item m="1" x="292"/>
        <item m="1" x="298"/>
        <item m="1" x="117"/>
        <item m="1" x="303"/>
        <item m="1" x="122"/>
        <item m="1" x="308"/>
        <item m="1" x="127"/>
        <item m="1" x="133"/>
        <item m="1" x="320"/>
        <item m="1" x="140"/>
        <item m="1" x="327"/>
        <item m="1" x="147"/>
        <item m="1" x="105"/>
        <item m="1" x="291"/>
        <item m="1" x="111"/>
        <item m="1" x="297"/>
        <item m="1" x="116"/>
        <item m="1" x="274"/>
        <item m="1" x="94"/>
        <item m="1" x="278"/>
        <item m="1" x="99"/>
        <item m="1" x="282"/>
        <item m="1" x="103"/>
        <item m="1" x="288"/>
        <item m="1" x="107"/>
        <item m="1" x="293"/>
        <item m="1" x="112"/>
        <item m="1" x="299"/>
        <item m="1" x="118"/>
        <item m="1" x="304"/>
        <item m="1" x="123"/>
        <item m="1" x="309"/>
        <item m="1" x="128"/>
        <item m="1" x="314"/>
        <item m="1" x="134"/>
        <item m="1" x="321"/>
        <item m="1" x="141"/>
        <item m="1" x="328"/>
        <item m="1" x="148"/>
        <item m="1" x="335"/>
        <item m="1" x="156"/>
        <item m="1" x="342"/>
        <item m="1" x="163"/>
        <item m="1" x="350"/>
        <item m="1" x="170"/>
        <item m="1" x="357"/>
        <item m="1" x="176"/>
        <item m="1" x="363"/>
        <item m="1" x="284"/>
        <item m="1" x="104"/>
        <item m="1" x="289"/>
        <item m="1" x="109"/>
        <item m="1" x="295"/>
        <item m="1" x="114"/>
        <item m="1" x="301"/>
        <item m="1" x="120"/>
        <item m="1" x="305"/>
        <item m="1" x="124"/>
        <item m="1" x="311"/>
        <item m="1" x="130"/>
        <item m="1" x="316"/>
        <item m="1" x="136"/>
        <item m="1" x="323"/>
        <item m="1" x="143"/>
        <item m="1" x="329"/>
        <item m="1" x="150"/>
        <item m="1" x="337"/>
        <item m="1" x="158"/>
        <item m="1" x="344"/>
        <item m="1" x="164"/>
        <item m="1" x="352"/>
        <item m="1" x="171"/>
        <item m="1" x="358"/>
        <item m="1" x="177"/>
        <item m="1" x="364"/>
        <item m="1" x="183"/>
        <item m="1" x="296"/>
        <item m="1" x="115"/>
        <item m="1" x="302"/>
        <item m="1" x="121"/>
        <item m="1" x="306"/>
        <item m="1" x="125"/>
        <item m="1" x="312"/>
        <item m="1" x="131"/>
        <item m="1" x="317"/>
        <item m="1" x="137"/>
        <item m="1" x="324"/>
        <item m="1" x="144"/>
        <item m="1" x="330"/>
        <item m="1" x="151"/>
        <item m="1" x="338"/>
        <item m="1" x="159"/>
        <item m="1" x="345"/>
        <item m="1" x="165"/>
        <item m="1" x="353"/>
        <item m="1" x="172"/>
        <item m="1" x="359"/>
        <item m="1" x="178"/>
        <item m="1" x="365"/>
        <item m="1" x="185"/>
        <item m="1" x="372"/>
        <item m="1" x="192"/>
        <item m="1" x="379"/>
        <item m="1" x="199"/>
        <item m="1" x="385"/>
        <item m="1" x="206"/>
        <item m="1" x="392"/>
        <item m="1" x="307"/>
        <item m="1" x="126"/>
        <item m="1" x="313"/>
        <item m="1" x="132"/>
        <item m="1" x="318"/>
        <item m="1" x="138"/>
        <item m="1" x="325"/>
        <item m="1" x="145"/>
        <item m="1" x="331"/>
        <item m="1" x="152"/>
        <item m="1" x="339"/>
        <item m="1" x="160"/>
        <item m="1" x="346"/>
        <item m="1" x="167"/>
        <item m="1" x="354"/>
        <item m="1" x="173"/>
        <item m="1" x="360"/>
        <item m="1" x="179"/>
        <item m="1" x="366"/>
        <item m="1" x="186"/>
        <item m="1" x="373"/>
        <item m="1" x="193"/>
        <item m="1" x="380"/>
        <item m="1" x="200"/>
        <item m="1" x="386"/>
        <item m="1" x="207"/>
        <item m="1" x="393"/>
        <item m="1" x="214"/>
        <item m="1" x="400"/>
        <item m="1" x="219"/>
        <item m="1" x="319"/>
        <item m="1" x="139"/>
        <item m="1" x="326"/>
        <item m="1" x="146"/>
        <item m="1" x="333"/>
        <item m="1" x="154"/>
        <item m="1" x="341"/>
        <item m="1" x="162"/>
        <item m="1" x="348"/>
        <item m="1" x="168"/>
        <item m="1" x="355"/>
        <item m="1" x="175"/>
        <item m="1" x="362"/>
        <item m="1" x="181"/>
        <item m="1" x="368"/>
        <item m="1" x="188"/>
        <item m="1" x="374"/>
        <item m="1" x="194"/>
        <item m="1" x="382"/>
        <item m="1" x="202"/>
        <item m="1" x="388"/>
        <item m="1" x="209"/>
        <item m="1" x="395"/>
        <item m="1" x="215"/>
        <item m="1" x="401"/>
        <item m="1" x="220"/>
        <item m="1" x="408"/>
        <item m="1" x="226"/>
        <item m="1" x="414"/>
        <item m="1" x="232"/>
        <item m="1" x="420"/>
        <item m="1" x="334"/>
        <item m="1" x="155"/>
        <item m="1" x="95"/>
        <item m="1" x="279"/>
        <item m="1" x="100"/>
        <item m="1" x="283"/>
        <item m="1" x="108"/>
        <item m="1" x="294"/>
        <item m="1" x="113"/>
        <item m="1" x="300"/>
        <item m="1" x="119"/>
        <item m="1" x="310"/>
        <item m="1" x="129"/>
        <item m="1" x="315"/>
        <item m="1" x="135"/>
        <item m="1" x="322"/>
        <item m="1" x="142"/>
        <item m="1" x="149"/>
        <item m="1" x="336"/>
        <item m="1" x="157"/>
        <item m="1" x="343"/>
        <item m="1" x="3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t="default"/>
      </items>
    </pivotField>
    <pivotField axis="axisCol" showAll="0">
      <items count="51">
        <item h="1" x="14"/>
        <item h="1" x="47"/>
        <item x="23"/>
        <item h="1" m="1" x="48"/>
        <item h="1" m="1" x="49"/>
        <item h="1" x="0"/>
        <item h="1" x="31"/>
        <item h="1" x="32"/>
        <item h="1" x="25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5"/>
        <item h="1" x="16"/>
        <item h="1" x="17"/>
        <item h="1" x="18"/>
        <item h="1" x="19"/>
        <item h="1" x="20"/>
        <item h="1" x="21"/>
        <item h="1" x="22"/>
        <item h="1" x="24"/>
        <item h="1" x="26"/>
        <item h="1" x="27"/>
        <item h="1" x="28"/>
        <item h="1" x="29"/>
        <item h="1" x="30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3">
    <i>
      <x v="385"/>
    </i>
    <i>
      <x v="386"/>
    </i>
    <i t="grand">
      <x/>
    </i>
  </rowItems>
  <colFields count="1">
    <field x="6"/>
  </colFields>
  <colItems count="2">
    <i>
      <x v="2"/>
    </i>
    <i t="grand">
      <x/>
    </i>
  </colItems>
  <pageFields count="1">
    <pageField fld="4" hier="0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3:AF10180" totalsRowShown="0">
  <autoFilter ref="A3:AF10180" xr:uid="{00000000-0009-0000-0100-000001000000}"/>
  <sortState xmlns:xlrd2="http://schemas.microsoft.com/office/spreadsheetml/2017/richdata2" ref="A4:AF10180">
    <sortCondition ref="F3:F10180"/>
  </sortState>
  <tableColumns count="32">
    <tableColumn id="1" xr3:uid="{00000000-0010-0000-0100-000001000000}" name="Type"/>
    <tableColumn id="2" xr3:uid="{00000000-0010-0000-0100-000002000000}" name="Week"/>
    <tableColumn id="3" xr3:uid="{00000000-0010-0000-0100-000003000000}" name="Month"/>
    <tableColumn id="4" xr3:uid="{00000000-0010-0000-0100-000004000000}" name="Year"/>
    <tableColumn id="5" xr3:uid="{00000000-0010-0000-0100-000005000000}" name="Machine"/>
    <tableColumn id="6" xr3:uid="{00000000-0010-0000-0100-000006000000}" name="Day"/>
    <tableColumn id="7" xr3:uid="{00000000-0010-0000-0100-000007000000}" name="Part number"/>
    <tableColumn id="8" xr3:uid="{00000000-0010-0000-0100-000008000000}" name="Qty产量" dataDxfId="59"/>
    <tableColumn id="10" xr3:uid="{00000000-0010-0000-0100-00000A000000}" name="Bad Peeling length " dataDxfId="58"/>
    <tableColumn id="15" xr3:uid="{00000000-0010-0000-0100-00000F000000}" name="Debugging scrap1" dataDxfId="57"/>
    <tableColumn id="9" xr3:uid="{4CC06F0B-6A08-4A29-891D-1218344F7803}" name="列1" dataDxfId="56"/>
    <tableColumn id="11" xr3:uid="{00000000-0010-0000-0100-00000B000000}" name="Peeling incompletely"/>
    <tableColumn id="16" xr3:uid="{6089745D-F593-4E84-BA25-76EDDB29A589}" name="no peeling " dataDxfId="55"/>
    <tableColumn id="24" xr3:uid="{00000000-0010-0000-0100-000018000000}" name="Coil deformed1" dataDxfId="54"/>
    <tableColumn id="12" xr3:uid="{00000000-0010-0000-0100-00000C000000}" name="Varnish broken"/>
    <tableColumn id="13" xr3:uid="{00000000-0010-0000-0100-00000D000000}" name="defect burr"/>
    <tableColumn id="14" xr3:uid="{00000000-0010-0000-0100-00000E000000}" name="crack "/>
    <tableColumn id="20" xr3:uid="{00000000-0010-0000-0100-000014000000}" name="less tin " dataDxfId="53"/>
    <tableColumn id="21" xr3:uid="{00000000-0010-0000-0100-000015000000}" name="excess tin "/>
    <tableColumn id="22" xr3:uid="{00000000-0010-0000-0100-000016000000}" name="short leg"/>
    <tableColumn id="23" xr3:uid="{00000000-0010-0000-0100-000017000000}" name="long leg"/>
    <tableColumn id="17" xr3:uid="{00000000-0010-0000-0100-000011000000}" name="Coil deformed2" dataDxfId="52"/>
    <tableColumn id="28" xr3:uid="{00000000-0010-0000-0100-00001C000000}" name="Debugging scrap2" dataDxfId="51"/>
    <tableColumn id="27" xr3:uid="{00000000-0010-0000-0100-00001B000000}" name="glue on the body" dataDxfId="50"/>
    <tableColumn id="26" xr3:uid="{00000000-0010-0000-0100-00001A000000}" name="glue on the leg" dataDxfId="49"/>
    <tableColumn id="29" xr3:uid="{00000000-0010-0000-0100-00001D000000}" name="Bad bending "/>
    <tableColumn id="30" xr3:uid="{00000000-0010-0000-0100-00001E000000}" name="Wrong core "/>
    <tableColumn id="32" xr3:uid="{00000000-0010-0000-0100-000020000000}" name="mix parts" dataDxfId="48"/>
    <tableColumn id="33" xr3:uid="{00000000-0010-0000-0100-000021000000}" name="Total final inspection" dataDxfId="47"/>
    <tableColumn id="34" xr3:uid="{00000000-0010-0000-0100-000022000000}" name="I Total PPM" dataDxfId="46"/>
    <tableColumn id="35" xr3:uid="{00000000-0010-0000-0100-000023000000}" name="Planned production" dataDxfId="45"/>
    <tableColumn id="36" xr3:uid="{00000000-0010-0000-0100-000024000000}" name="Forecast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1:AD4" totalsRowShown="0">
  <autoFilter ref="A1:AD4" xr:uid="{00000000-0009-0000-0100-000002000000}"/>
  <tableColumns count="30">
    <tableColumn id="1" xr3:uid="{00000000-0010-0000-0200-000001000000}" name="Type"/>
    <tableColumn id="2" xr3:uid="{00000000-0010-0000-0200-000002000000}" name="Week"/>
    <tableColumn id="3" xr3:uid="{00000000-0010-0000-0200-000003000000}" name="Month"/>
    <tableColumn id="4" xr3:uid="{00000000-0010-0000-0200-000004000000}" name="Year"/>
    <tableColumn id="5" xr3:uid="{00000000-0010-0000-0200-000005000000}" name="Machine"/>
    <tableColumn id="6" xr3:uid="{00000000-0010-0000-0200-000006000000}" name="Day"/>
    <tableColumn id="7" xr3:uid="{00000000-0010-0000-0200-000007000000}" name="Part number"/>
    <tableColumn id="8" xr3:uid="{00000000-0010-0000-0200-000008000000}" name="Qty产量"/>
    <tableColumn id="9" xr3:uid="{00000000-0010-0000-0200-000009000000}" name="Number of workers.hours工时"/>
    <tableColumn id="10" xr3:uid="{00000000-0010-0000-0200-00000A000000}" name="剥皮不良Bad Striping"/>
    <tableColumn id="11" xr3:uid="{00000000-0010-0000-0200-00000B000000}" name="线圈变形Coils deformation"/>
    <tableColumn id="12" xr3:uid="{00000000-0010-0000-0200-00000C000000}" name="漆膜破损Varnish Broken"/>
    <tableColumn id="13" xr3:uid="{00000000-0010-0000-0200-00000D000000}" name="成型变形 Chokes deformation"/>
    <tableColumn id="14" xr3:uid="{00000000-0010-0000-0200-00000E000000}" name="脚短Legs dimension not good"/>
    <tableColumn id="15" xr3:uid="{00000000-0010-0000-0200-00000F000000}" name="感芯偏移Core not centered"/>
    <tableColumn id="16" xr3:uid="{00000000-0010-0000-0200-000010000000}" name="感芯破损Core broken"/>
    <tableColumn id="17" xr3:uid="{00000000-0010-0000-0200-000011000000}" name="线圈胶量不良Glue dose bad"/>
    <tableColumn id="18" xr3:uid="{00000000-0010-0000-0200-000012000000}" name="镀锡不良Tining bad"/>
    <tableColumn id="19" xr3:uid="{00000000-0010-0000-0200-000013000000}" name="锡灰Tin slag/dust"/>
    <tableColumn id="20" xr3:uid="{00000000-0010-0000-0200-000014000000}" name="感芯脱落Core fall off"/>
    <tableColumn id="21" xr3:uid="{00000000-0010-0000-0200-000015000000}" name="空线圈 Choke mixed with coil"/>
    <tableColumn id="22" xr3:uid="{00000000-0010-0000-0200-000016000000}" name="脚有胶 Glue on the leg"/>
    <tableColumn id="23" xr3:uid="{00000000-0010-0000-0200-000017000000}" name="线圈有间隙 Gap between turns"/>
    <tableColumn id="24" xr3:uid="{00000000-0010-0000-0200-000018000000}" name="Others"/>
    <tableColumn id="25" xr3:uid="{00000000-0010-0000-0200-000019000000}" name="Total final inspection"/>
    <tableColumn id="26" xr3:uid="{00000000-0010-0000-0200-00001A000000}" name="I Total PPM"/>
    <tableColumn id="27" xr3:uid="{00000000-0010-0000-0200-00001B000000}" name="Total  insertion/locking/winding  NG parts除了终检以外不良"/>
    <tableColumn id="28" xr3:uid="{00000000-0010-0000-0200-00001C000000}" name="TOTAL NG parts"/>
    <tableColumn id="29" xr3:uid="{00000000-0010-0000-0200-00001D000000}" name="Planned production"/>
    <tableColumn id="30" xr3:uid="{00000000-0010-0000-0200-00001E000000}" name="Foreca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openxmlformats.org/officeDocument/2006/relationships/pivotTable" Target="../pivotTables/pivotTable29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3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5.xml"/><Relationship Id="rId1" Type="http://schemas.openxmlformats.org/officeDocument/2006/relationships/pivotTable" Target="../pivotTables/pivotTable3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8.xml"/><Relationship Id="rId2" Type="http://schemas.openxmlformats.org/officeDocument/2006/relationships/pivotTable" Target="../pivotTables/pivotTable37.xml"/><Relationship Id="rId1" Type="http://schemas.openxmlformats.org/officeDocument/2006/relationships/pivotTable" Target="../pivotTables/pivotTable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1.xml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3.xml"/><Relationship Id="rId4" Type="http://schemas.openxmlformats.org/officeDocument/2006/relationships/pivotTable" Target="../pivotTables/pivotTable4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O38"/>
  <sheetViews>
    <sheetView topLeftCell="BO1" zoomScale="25" zoomScaleNormal="25" workbookViewId="0">
      <selection activeCell="CT49" sqref="CT49"/>
    </sheetView>
  </sheetViews>
  <sheetFormatPr defaultColWidth="10" defaultRowHeight="10.5"/>
  <cols>
    <col min="1" max="1" width="38.625" style="59" customWidth="1"/>
    <col min="2" max="2" width="40.125" style="59" customWidth="1"/>
    <col min="3" max="3" width="48.125" style="59" customWidth="1"/>
    <col min="4" max="4" width="10" style="59"/>
    <col min="5" max="5" width="38.625" style="59" customWidth="1"/>
    <col min="6" max="6" width="25.625" style="59" customWidth="1"/>
    <col min="7" max="7" width="48.125" style="59" customWidth="1"/>
    <col min="8" max="8" width="10" style="59"/>
    <col min="9" max="9" width="38.625" style="59" customWidth="1"/>
    <col min="10" max="10" width="25.625" style="59" customWidth="1"/>
    <col min="11" max="11" width="48.125" style="59" customWidth="1"/>
    <col min="12" max="12" width="10" style="59"/>
    <col min="13" max="13" width="38.625" style="59" customWidth="1"/>
    <col min="14" max="14" width="40.125" style="59" customWidth="1"/>
    <col min="15" max="15" width="48.125" style="59" customWidth="1"/>
    <col min="16" max="16" width="10" style="59"/>
    <col min="17" max="17" width="38.625" style="59" customWidth="1"/>
    <col min="18" max="18" width="25.625" style="59" customWidth="1"/>
    <col min="19" max="19" width="48.125" style="59" customWidth="1"/>
    <col min="20" max="20" width="10" style="59"/>
    <col min="21" max="21" width="38.625" style="59" customWidth="1"/>
    <col min="22" max="22" width="40.125" style="59" customWidth="1"/>
    <col min="23" max="23" width="48.125" style="59" customWidth="1"/>
    <col min="24" max="24" width="10" style="59"/>
    <col min="25" max="25" width="38.625" style="59" customWidth="1"/>
    <col min="26" max="26" width="40.125" style="59" customWidth="1"/>
    <col min="27" max="27" width="48.125" style="59" customWidth="1"/>
    <col min="28" max="28" width="10" style="59"/>
    <col min="29" max="29" width="38.625" style="59" customWidth="1"/>
    <col min="30" max="30" width="40.125" style="59" customWidth="1"/>
    <col min="31" max="31" width="48.125" style="59" customWidth="1"/>
    <col min="32" max="32" width="10" style="59"/>
    <col min="33" max="33" width="38.625" style="59" customWidth="1"/>
    <col min="34" max="34" width="40.125" style="59" customWidth="1"/>
    <col min="35" max="35" width="48.125" style="59" customWidth="1"/>
    <col min="36" max="36" width="10" style="59"/>
    <col min="37" max="37" width="38.625" style="59" customWidth="1"/>
    <col min="38" max="38" width="40.125" style="59" customWidth="1"/>
    <col min="39" max="39" width="48.125" style="59" customWidth="1"/>
    <col min="40" max="40" width="10" style="59"/>
    <col min="41" max="41" width="38.625" style="59" customWidth="1"/>
    <col min="42" max="42" width="40.125" style="59" customWidth="1"/>
    <col min="43" max="43" width="48.125" style="59" customWidth="1"/>
    <col min="44" max="44" width="10" style="59"/>
    <col min="45" max="45" width="38.625" style="59" customWidth="1"/>
    <col min="46" max="46" width="40.125" style="59" customWidth="1"/>
    <col min="47" max="47" width="48.125" style="59" customWidth="1"/>
    <col min="48" max="48" width="10" style="59"/>
    <col min="49" max="49" width="38.625" style="59" customWidth="1"/>
    <col min="50" max="50" width="40.125" style="59" customWidth="1"/>
    <col min="51" max="51" width="48.125" style="59" customWidth="1"/>
    <col min="52" max="52" width="10" style="59"/>
    <col min="53" max="53" width="38.625" style="59" customWidth="1"/>
    <col min="54" max="54" width="40.125" style="59" customWidth="1"/>
    <col min="55" max="55" width="48.125" style="59" customWidth="1"/>
    <col min="56" max="56" width="10" style="59"/>
    <col min="57" max="57" width="38.625" style="59" customWidth="1"/>
    <col min="58" max="58" width="40.125" style="59" customWidth="1"/>
    <col min="59" max="59" width="48.125" style="59" customWidth="1"/>
    <col min="60" max="60" width="10" style="59"/>
    <col min="61" max="61" width="38.625" style="59" customWidth="1"/>
    <col min="62" max="62" width="40.125" style="59" customWidth="1"/>
    <col min="63" max="63" width="48.125" style="59" customWidth="1"/>
    <col min="64" max="64" width="10" style="59"/>
    <col min="65" max="65" width="38.625" style="59" customWidth="1"/>
    <col min="66" max="66" width="40.125" style="59" customWidth="1"/>
    <col min="67" max="67" width="48.125" style="59" customWidth="1"/>
    <col min="68" max="68" width="10" style="59"/>
    <col min="69" max="69" width="38.625" style="59" customWidth="1"/>
    <col min="70" max="70" width="40.125" style="59" customWidth="1"/>
    <col min="71" max="71" width="48.125" style="59" customWidth="1"/>
    <col min="72" max="72" width="10" style="59"/>
    <col min="73" max="73" width="38.625" style="59" customWidth="1"/>
    <col min="74" max="74" width="40.125" style="59" customWidth="1"/>
    <col min="75" max="75" width="48.125" style="59" customWidth="1"/>
    <col min="76" max="76" width="10" style="59"/>
    <col min="77" max="77" width="38.625" style="59" customWidth="1"/>
    <col min="78" max="78" width="27.625" style="59" customWidth="1"/>
    <col min="79" max="79" width="48.125" style="59" customWidth="1"/>
    <col min="80" max="80" width="10" style="59"/>
    <col min="81" max="81" width="38.625" style="59" customWidth="1"/>
    <col min="82" max="82" width="27.625" style="59" customWidth="1"/>
    <col min="83" max="83" width="48.125" style="59" customWidth="1"/>
    <col min="84" max="84" width="10" style="59"/>
    <col min="85" max="85" width="38.625" style="59" customWidth="1"/>
    <col min="86" max="86" width="27.625" style="59" customWidth="1"/>
    <col min="87" max="87" width="48.125" style="59" customWidth="1"/>
    <col min="88" max="88" width="10" style="59"/>
    <col min="89" max="89" width="38.625" style="59" customWidth="1"/>
    <col min="90" max="90" width="27.625" style="59" customWidth="1"/>
    <col min="91" max="91" width="48.125" style="59" customWidth="1"/>
    <col min="92" max="92" width="10" style="59"/>
    <col min="93" max="93" width="38.625" style="59" customWidth="1"/>
    <col min="94" max="94" width="27.625" style="59" customWidth="1"/>
    <col min="95" max="95" width="48.125" style="59" customWidth="1"/>
    <col min="96" max="96" width="10" style="59"/>
    <col min="97" max="97" width="38.625" style="59" customWidth="1"/>
    <col min="98" max="98" width="27.625" style="59" customWidth="1"/>
    <col min="99" max="99" width="48.125" style="59" customWidth="1"/>
    <col min="100" max="100" width="10" style="59"/>
    <col min="101" max="101" width="38.625" style="59" customWidth="1"/>
    <col min="102" max="102" width="27.625" style="59" customWidth="1"/>
    <col min="103" max="103" width="48.125" style="59" customWidth="1"/>
    <col min="104" max="104" width="10" style="59"/>
    <col min="105" max="105" width="38.625" style="59" customWidth="1"/>
    <col min="106" max="106" width="27.625" style="59" customWidth="1"/>
    <col min="107" max="107" width="48.125" style="59" customWidth="1"/>
    <col min="108" max="108" width="10" style="59"/>
    <col min="109" max="109" width="38.625" style="59" customWidth="1"/>
    <col min="110" max="110" width="27.625" style="59" customWidth="1"/>
    <col min="111" max="111" width="48.125" style="59" customWidth="1"/>
    <col min="112" max="112" width="10" style="59"/>
    <col min="113" max="113" width="38.625" style="59" customWidth="1"/>
    <col min="114" max="114" width="27.625" style="59" customWidth="1"/>
    <col min="115" max="115" width="48.125" style="59" customWidth="1"/>
    <col min="116" max="116" width="10" style="59"/>
    <col min="117" max="117" width="38.625" style="59" customWidth="1"/>
    <col min="118" max="118" width="27.625" style="59" customWidth="1"/>
    <col min="119" max="119" width="48.125" style="59" customWidth="1"/>
    <col min="120" max="16384" width="10" style="59"/>
  </cols>
  <sheetData>
    <row r="1" spans="1:119">
      <c r="A1" s="59" t="s">
        <v>0</v>
      </c>
      <c r="B1" s="59" t="s">
        <v>1</v>
      </c>
      <c r="E1" s="59" t="s">
        <v>0</v>
      </c>
      <c r="F1" s="59">
        <v>1602</v>
      </c>
      <c r="I1" s="59" t="s">
        <v>0</v>
      </c>
      <c r="J1" s="59">
        <v>1603</v>
      </c>
      <c r="M1" s="59" t="s">
        <v>0</v>
      </c>
      <c r="N1" s="59" t="s">
        <v>1</v>
      </c>
      <c r="Q1" s="59" t="s">
        <v>0</v>
      </c>
      <c r="R1" s="59">
        <v>1605</v>
      </c>
      <c r="U1" s="59" t="s">
        <v>0</v>
      </c>
      <c r="V1" s="59" t="s">
        <v>1</v>
      </c>
      <c r="Y1" s="59" t="s">
        <v>0</v>
      </c>
      <c r="Z1" s="59" t="s">
        <v>1</v>
      </c>
      <c r="AC1" s="59" t="s">
        <v>0</v>
      </c>
      <c r="AD1" s="59" t="s">
        <v>1</v>
      </c>
      <c r="AG1" s="59" t="s">
        <v>0</v>
      </c>
      <c r="AH1" s="59" t="s">
        <v>1</v>
      </c>
      <c r="AK1" s="59" t="s">
        <v>0</v>
      </c>
      <c r="AL1" s="59" t="s">
        <v>1</v>
      </c>
      <c r="AO1" s="59" t="s">
        <v>0</v>
      </c>
      <c r="AP1" s="59" t="s">
        <v>1</v>
      </c>
      <c r="AS1" s="59" t="s">
        <v>0</v>
      </c>
      <c r="AT1" s="59" t="s">
        <v>1</v>
      </c>
      <c r="AW1" s="59" t="s">
        <v>0</v>
      </c>
      <c r="AX1" s="59" t="s">
        <v>1</v>
      </c>
      <c r="BA1" s="59" t="s">
        <v>0</v>
      </c>
      <c r="BB1" s="59" t="s">
        <v>1</v>
      </c>
      <c r="BE1" s="59" t="s">
        <v>0</v>
      </c>
      <c r="BF1" s="59" t="s">
        <v>1</v>
      </c>
      <c r="BI1" s="59" t="s">
        <v>0</v>
      </c>
      <c r="BJ1" s="59" t="s">
        <v>1</v>
      </c>
      <c r="BM1" s="59" t="s">
        <v>0</v>
      </c>
      <c r="BN1" s="59" t="s">
        <v>1</v>
      </c>
      <c r="BQ1" s="59" t="s">
        <v>0</v>
      </c>
      <c r="BR1" s="59" t="s">
        <v>1</v>
      </c>
      <c r="BU1" s="59" t="s">
        <v>0</v>
      </c>
      <c r="BV1" s="59" t="s">
        <v>1</v>
      </c>
      <c r="BY1" s="59" t="s">
        <v>0</v>
      </c>
      <c r="BZ1" s="59" t="s">
        <v>2</v>
      </c>
      <c r="CC1" s="59" t="s">
        <v>0</v>
      </c>
      <c r="CD1" s="59" t="s">
        <v>2</v>
      </c>
      <c r="CG1" s="59" t="s">
        <v>0</v>
      </c>
      <c r="CH1" s="59" t="s">
        <v>2</v>
      </c>
      <c r="CK1" s="59" t="s">
        <v>0</v>
      </c>
      <c r="CL1" s="59" t="s">
        <v>2</v>
      </c>
      <c r="CO1" s="59" t="s">
        <v>0</v>
      </c>
      <c r="CP1" s="59" t="s">
        <v>2</v>
      </c>
      <c r="CS1" s="59" t="s">
        <v>0</v>
      </c>
      <c r="CT1" s="59" t="s">
        <v>2</v>
      </c>
      <c r="CW1" s="59" t="s">
        <v>0</v>
      </c>
      <c r="CX1" s="59" t="s">
        <v>2</v>
      </c>
      <c r="DA1" s="59" t="s">
        <v>0</v>
      </c>
      <c r="DB1" s="59" t="s">
        <v>2</v>
      </c>
      <c r="DE1" s="59" t="s">
        <v>0</v>
      </c>
      <c r="DF1" s="59" t="s">
        <v>2</v>
      </c>
      <c r="DI1" s="59" t="s">
        <v>0</v>
      </c>
      <c r="DJ1" s="59" t="s">
        <v>2</v>
      </c>
      <c r="DM1" s="59" t="s">
        <v>0</v>
      </c>
      <c r="DN1" s="59" t="s">
        <v>2</v>
      </c>
    </row>
    <row r="2" spans="1:119">
      <c r="A2" s="59" t="s">
        <v>3</v>
      </c>
      <c r="B2" s="59">
        <v>1</v>
      </c>
      <c r="E2" s="59" t="s">
        <v>3</v>
      </c>
      <c r="F2" s="59">
        <v>1</v>
      </c>
      <c r="I2" s="59" t="s">
        <v>3</v>
      </c>
      <c r="J2" s="59">
        <v>1</v>
      </c>
      <c r="M2" s="59" t="s">
        <v>3</v>
      </c>
      <c r="N2" s="59">
        <v>1</v>
      </c>
      <c r="Q2" s="59" t="s">
        <v>3</v>
      </c>
      <c r="R2" s="59">
        <v>1</v>
      </c>
      <c r="U2" s="59" t="s">
        <v>3</v>
      </c>
      <c r="V2" s="59">
        <v>1</v>
      </c>
      <c r="Y2" s="59" t="s">
        <v>3</v>
      </c>
      <c r="Z2" s="59" t="s">
        <v>4</v>
      </c>
      <c r="AC2" s="59" t="s">
        <v>3</v>
      </c>
      <c r="AD2" s="59">
        <v>1</v>
      </c>
      <c r="AG2" s="59" t="s">
        <v>3</v>
      </c>
      <c r="AH2" s="59">
        <v>1</v>
      </c>
      <c r="AK2" s="59" t="s">
        <v>3</v>
      </c>
      <c r="AL2" s="59">
        <v>1</v>
      </c>
      <c r="AO2" s="59" t="s">
        <v>3</v>
      </c>
      <c r="AP2" s="59">
        <v>1</v>
      </c>
      <c r="AS2" s="59" t="s">
        <v>3</v>
      </c>
      <c r="AT2" s="59">
        <v>1</v>
      </c>
      <c r="AW2" s="59" t="s">
        <v>3</v>
      </c>
      <c r="AX2" s="59">
        <v>1</v>
      </c>
      <c r="BA2" s="59" t="s">
        <v>3</v>
      </c>
      <c r="BB2" s="59">
        <v>1</v>
      </c>
      <c r="BE2" s="59" t="s">
        <v>3</v>
      </c>
      <c r="BF2" s="59">
        <v>1</v>
      </c>
      <c r="BI2" s="59" t="s">
        <v>3</v>
      </c>
      <c r="BJ2" s="59">
        <v>1</v>
      </c>
      <c r="BM2" s="59" t="s">
        <v>3</v>
      </c>
      <c r="BN2" s="59">
        <v>1</v>
      </c>
      <c r="BQ2" s="59" t="s">
        <v>3</v>
      </c>
      <c r="BR2" s="59">
        <v>1</v>
      </c>
      <c r="BU2" s="59" t="s">
        <v>3</v>
      </c>
      <c r="BV2" s="59" t="s">
        <v>4</v>
      </c>
      <c r="BY2" s="59" t="s">
        <v>3</v>
      </c>
      <c r="BZ2" s="59" t="s">
        <v>4</v>
      </c>
      <c r="CC2" s="59" t="s">
        <v>3</v>
      </c>
      <c r="CD2" s="59" t="s">
        <v>4</v>
      </c>
      <c r="CG2" s="59" t="s">
        <v>3</v>
      </c>
      <c r="CH2" s="59" t="s">
        <v>4</v>
      </c>
      <c r="CK2" s="59" t="s">
        <v>3</v>
      </c>
      <c r="CL2" s="59" t="s">
        <v>4</v>
      </c>
      <c r="CO2" s="59" t="s">
        <v>3</v>
      </c>
      <c r="CP2" s="59" t="s">
        <v>4</v>
      </c>
      <c r="CS2" s="59" t="s">
        <v>3</v>
      </c>
      <c r="CT2" s="59" t="s">
        <v>4</v>
      </c>
      <c r="CW2" s="59" t="s">
        <v>3</v>
      </c>
      <c r="CX2" s="59" t="s">
        <v>4</v>
      </c>
      <c r="DA2" s="59" t="s">
        <v>3</v>
      </c>
      <c r="DB2" s="59" t="s">
        <v>4</v>
      </c>
      <c r="DE2" s="59" t="s">
        <v>3</v>
      </c>
      <c r="DF2" s="59" t="s">
        <v>4</v>
      </c>
      <c r="DI2" s="59" t="s">
        <v>3</v>
      </c>
      <c r="DJ2" s="59" t="s">
        <v>4</v>
      </c>
      <c r="DM2" s="59" t="s">
        <v>3</v>
      </c>
      <c r="DN2" s="59" t="s">
        <v>4</v>
      </c>
    </row>
    <row r="3" spans="1:119">
      <c r="A3" s="59" t="s">
        <v>5</v>
      </c>
      <c r="B3" s="59" t="s">
        <v>4</v>
      </c>
      <c r="E3" s="59" t="s">
        <v>5</v>
      </c>
      <c r="F3" s="59" t="s">
        <v>4</v>
      </c>
      <c r="I3" s="59" t="s">
        <v>5</v>
      </c>
      <c r="J3" s="59" t="s">
        <v>4</v>
      </c>
      <c r="M3" s="59" t="s">
        <v>5</v>
      </c>
      <c r="N3" s="59" t="s">
        <v>4</v>
      </c>
      <c r="Q3" s="59" t="s">
        <v>5</v>
      </c>
      <c r="R3" s="59" t="s">
        <v>4</v>
      </c>
      <c r="U3" s="59" t="s">
        <v>5</v>
      </c>
      <c r="V3" s="59" t="s">
        <v>4</v>
      </c>
      <c r="Y3" s="59" t="s">
        <v>5</v>
      </c>
      <c r="Z3" s="59" t="s">
        <v>4</v>
      </c>
      <c r="AC3" s="59" t="s">
        <v>5</v>
      </c>
      <c r="AD3" s="59" t="s">
        <v>4</v>
      </c>
      <c r="AG3" s="59" t="s">
        <v>5</v>
      </c>
      <c r="AH3" s="59" t="s">
        <v>4</v>
      </c>
      <c r="AK3" s="59" t="s">
        <v>5</v>
      </c>
      <c r="AL3" s="59" t="s">
        <v>4</v>
      </c>
      <c r="AO3" s="59" t="s">
        <v>5</v>
      </c>
      <c r="AP3" s="59" t="s">
        <v>4</v>
      </c>
      <c r="AS3" s="59" t="s">
        <v>5</v>
      </c>
      <c r="AT3" s="59" t="s">
        <v>4</v>
      </c>
      <c r="AW3" s="59" t="s">
        <v>5</v>
      </c>
      <c r="AX3" s="59" t="s">
        <v>4</v>
      </c>
      <c r="BA3" s="59" t="s">
        <v>5</v>
      </c>
      <c r="BB3" s="59" t="s">
        <v>4</v>
      </c>
      <c r="BE3" s="59" t="s">
        <v>5</v>
      </c>
      <c r="BF3" s="59" t="s">
        <v>4</v>
      </c>
      <c r="BI3" s="59" t="s">
        <v>5</v>
      </c>
      <c r="BJ3" s="59" t="s">
        <v>4</v>
      </c>
      <c r="BM3" s="59" t="s">
        <v>5</v>
      </c>
      <c r="BN3" s="59" t="s">
        <v>4</v>
      </c>
      <c r="BQ3" s="59" t="s">
        <v>5</v>
      </c>
      <c r="BR3" s="59" t="s">
        <v>4</v>
      </c>
      <c r="BU3" s="59" t="s">
        <v>5</v>
      </c>
      <c r="BV3" s="59" t="s">
        <v>4</v>
      </c>
      <c r="BY3" s="59" t="s">
        <v>5</v>
      </c>
      <c r="BZ3" s="59" t="s">
        <v>4</v>
      </c>
      <c r="CC3" s="59" t="s">
        <v>5</v>
      </c>
      <c r="CD3" s="59" t="s">
        <v>4</v>
      </c>
      <c r="CG3" s="59" t="s">
        <v>5</v>
      </c>
      <c r="CH3" s="59" t="s">
        <v>4</v>
      </c>
      <c r="CK3" s="59" t="s">
        <v>5</v>
      </c>
      <c r="CL3" s="59" t="s">
        <v>4</v>
      </c>
      <c r="CO3" s="59" t="s">
        <v>5</v>
      </c>
      <c r="CP3" s="59" t="s">
        <v>4</v>
      </c>
      <c r="CS3" s="59" t="s">
        <v>5</v>
      </c>
      <c r="CT3" s="59" t="s">
        <v>4</v>
      </c>
      <c r="CW3" s="59" t="s">
        <v>5</v>
      </c>
      <c r="CX3" s="59" t="s">
        <v>4</v>
      </c>
      <c r="DA3" s="59" t="s">
        <v>5</v>
      </c>
      <c r="DB3" s="59" t="s">
        <v>4</v>
      </c>
      <c r="DE3" s="59" t="s">
        <v>5</v>
      </c>
      <c r="DF3" s="59" t="s">
        <v>4</v>
      </c>
      <c r="DI3" s="59" t="s">
        <v>5</v>
      </c>
      <c r="DJ3" s="59" t="s">
        <v>4</v>
      </c>
      <c r="DM3" s="59" t="s">
        <v>5</v>
      </c>
      <c r="DN3" s="59" t="s">
        <v>4</v>
      </c>
    </row>
    <row r="5" spans="1:119">
      <c r="A5" s="59" t="s">
        <v>6</v>
      </c>
      <c r="B5" s="59" t="s">
        <v>7</v>
      </c>
      <c r="C5" s="59" t="s">
        <v>8</v>
      </c>
      <c r="E5" s="59" t="s">
        <v>6</v>
      </c>
      <c r="F5" s="59" t="s">
        <v>7</v>
      </c>
      <c r="G5" s="59" t="s">
        <v>8</v>
      </c>
      <c r="I5" s="59" t="s">
        <v>6</v>
      </c>
      <c r="J5" s="59" t="s">
        <v>7</v>
      </c>
      <c r="K5" s="59" t="s">
        <v>8</v>
      </c>
      <c r="M5" s="59" t="s">
        <v>6</v>
      </c>
      <c r="N5" s="59" t="s">
        <v>7</v>
      </c>
      <c r="O5" s="59" t="s">
        <v>8</v>
      </c>
      <c r="Q5" s="59" t="s">
        <v>6</v>
      </c>
      <c r="R5" s="59" t="s">
        <v>7</v>
      </c>
      <c r="S5" s="59" t="s">
        <v>8</v>
      </c>
      <c r="U5" s="59" t="s">
        <v>6</v>
      </c>
      <c r="V5" s="59" t="s">
        <v>7</v>
      </c>
      <c r="W5" s="59" t="s">
        <v>8</v>
      </c>
      <c r="Y5" s="59" t="s">
        <v>6</v>
      </c>
      <c r="Z5" s="59" t="s">
        <v>7</v>
      </c>
      <c r="AA5" s="59" t="s">
        <v>8</v>
      </c>
      <c r="AC5" s="59" t="s">
        <v>6</v>
      </c>
      <c r="AD5" s="59" t="s">
        <v>7</v>
      </c>
      <c r="AE5" s="59" t="s">
        <v>8</v>
      </c>
      <c r="AG5" s="59" t="s">
        <v>6</v>
      </c>
      <c r="AH5" s="59" t="s">
        <v>7</v>
      </c>
      <c r="AI5" s="59" t="s">
        <v>8</v>
      </c>
      <c r="AK5" s="59" t="s">
        <v>6</v>
      </c>
      <c r="AL5" s="59" t="s">
        <v>7</v>
      </c>
      <c r="AM5" s="59" t="s">
        <v>8</v>
      </c>
      <c r="AO5" s="59" t="s">
        <v>6</v>
      </c>
      <c r="AP5" s="59" t="s">
        <v>7</v>
      </c>
      <c r="AQ5" s="59" t="s">
        <v>8</v>
      </c>
      <c r="AS5" s="59" t="s">
        <v>6</v>
      </c>
      <c r="AT5" s="59" t="s">
        <v>7</v>
      </c>
      <c r="AU5" s="59" t="s">
        <v>8</v>
      </c>
      <c r="AW5" s="59" t="s">
        <v>6</v>
      </c>
      <c r="AX5" s="59" t="s">
        <v>7</v>
      </c>
      <c r="AY5" s="59" t="s">
        <v>8</v>
      </c>
      <c r="BA5" s="59" t="s">
        <v>6</v>
      </c>
      <c r="BB5" s="59" t="s">
        <v>7</v>
      </c>
      <c r="BC5" s="59" t="s">
        <v>8</v>
      </c>
      <c r="BE5" s="59" t="s">
        <v>6</v>
      </c>
      <c r="BF5" s="59" t="s">
        <v>7</v>
      </c>
      <c r="BG5" s="59" t="s">
        <v>8</v>
      </c>
      <c r="BI5" s="59" t="s">
        <v>6</v>
      </c>
      <c r="BJ5" s="59" t="s">
        <v>7</v>
      </c>
      <c r="BK5" s="59" t="s">
        <v>8</v>
      </c>
      <c r="BM5" s="59" t="s">
        <v>6</v>
      </c>
      <c r="BN5" s="59" t="s">
        <v>7</v>
      </c>
      <c r="BO5" s="59" t="s">
        <v>8</v>
      </c>
      <c r="BQ5" s="59" t="s">
        <v>6</v>
      </c>
      <c r="BR5" s="59" t="s">
        <v>7</v>
      </c>
      <c r="BS5" s="59" t="s">
        <v>8</v>
      </c>
      <c r="BU5" s="59" t="s">
        <v>6</v>
      </c>
      <c r="BV5" s="59" t="s">
        <v>7</v>
      </c>
      <c r="BW5" s="59" t="s">
        <v>8</v>
      </c>
      <c r="BY5" s="59" t="s">
        <v>6</v>
      </c>
      <c r="BZ5" s="59" t="s">
        <v>7</v>
      </c>
      <c r="CA5" s="59" t="s">
        <v>8</v>
      </c>
      <c r="CC5" s="59" t="s">
        <v>6</v>
      </c>
      <c r="CD5" s="59" t="s">
        <v>7</v>
      </c>
      <c r="CE5" s="59" t="s">
        <v>8</v>
      </c>
      <c r="CG5" s="59" t="s">
        <v>6</v>
      </c>
      <c r="CH5" s="59" t="s">
        <v>7</v>
      </c>
      <c r="CI5" s="59" t="s">
        <v>8</v>
      </c>
      <c r="CK5" s="59" t="s">
        <v>6</v>
      </c>
      <c r="CL5" s="59" t="s">
        <v>7</v>
      </c>
      <c r="CM5" s="59" t="s">
        <v>8</v>
      </c>
      <c r="CO5" s="59" t="s">
        <v>6</v>
      </c>
      <c r="CP5" s="59" t="s">
        <v>7</v>
      </c>
      <c r="CQ5" s="59" t="s">
        <v>8</v>
      </c>
      <c r="CS5" s="59" t="s">
        <v>6</v>
      </c>
      <c r="CT5" s="59" t="s">
        <v>7</v>
      </c>
      <c r="CU5" s="59" t="s">
        <v>8</v>
      </c>
      <c r="CW5" s="59" t="s">
        <v>6</v>
      </c>
      <c r="CX5" s="59" t="s">
        <v>7</v>
      </c>
      <c r="CY5" s="59" t="s">
        <v>8</v>
      </c>
      <c r="DA5" s="59" t="s">
        <v>6</v>
      </c>
      <c r="DB5" s="59" t="s">
        <v>7</v>
      </c>
      <c r="DC5" s="59" t="s">
        <v>8</v>
      </c>
      <c r="DE5" s="59" t="s">
        <v>6</v>
      </c>
      <c r="DF5" s="59" t="s">
        <v>7</v>
      </c>
      <c r="DG5" s="59" t="s">
        <v>8</v>
      </c>
      <c r="DI5" s="59" t="s">
        <v>6</v>
      </c>
      <c r="DJ5" s="59" t="s">
        <v>7</v>
      </c>
      <c r="DK5" s="59" t="s">
        <v>8</v>
      </c>
      <c r="DM5" s="59" t="s">
        <v>6</v>
      </c>
      <c r="DN5" s="59" t="s">
        <v>7</v>
      </c>
      <c r="DO5" s="59" t="s">
        <v>8</v>
      </c>
    </row>
    <row r="6" spans="1:119">
      <c r="A6" s="59">
        <v>2</v>
      </c>
      <c r="B6" s="59">
        <v>128817</v>
      </c>
      <c r="C6" s="59">
        <v>124848</v>
      </c>
      <c r="E6" s="59">
        <v>2</v>
      </c>
      <c r="F6" s="59">
        <v>101240</v>
      </c>
      <c r="G6" s="59">
        <v>124848</v>
      </c>
      <c r="I6" s="59">
        <v>2</v>
      </c>
      <c r="J6" s="59">
        <v>114600</v>
      </c>
      <c r="K6" s="59">
        <v>124848</v>
      </c>
      <c r="M6" s="59">
        <v>2</v>
      </c>
      <c r="N6" s="59">
        <v>119328</v>
      </c>
      <c r="O6" s="59">
        <v>114588</v>
      </c>
      <c r="Q6" s="59">
        <v>2</v>
      </c>
      <c r="R6" s="59">
        <v>108980</v>
      </c>
      <c r="S6" s="59">
        <v>116586</v>
      </c>
      <c r="U6" s="59">
        <v>2</v>
      </c>
      <c r="V6" s="59">
        <v>86423</v>
      </c>
      <c r="W6" s="59">
        <v>90126</v>
      </c>
      <c r="Y6" s="59" t="s">
        <v>2</v>
      </c>
      <c r="AC6" s="59">
        <v>2</v>
      </c>
      <c r="AD6" s="59">
        <v>121446</v>
      </c>
      <c r="AE6" s="59">
        <v>131760</v>
      </c>
      <c r="AG6" s="59">
        <v>2</v>
      </c>
      <c r="AH6" s="59">
        <v>117777</v>
      </c>
      <c r="AI6" s="59">
        <v>124848</v>
      </c>
      <c r="AK6" s="59">
        <v>2</v>
      </c>
      <c r="AL6" s="59">
        <v>57145</v>
      </c>
      <c r="AM6" s="59">
        <v>85050</v>
      </c>
      <c r="AO6" s="59">
        <v>2</v>
      </c>
      <c r="AP6" s="59">
        <v>80466</v>
      </c>
      <c r="AQ6" s="59">
        <v>97920</v>
      </c>
      <c r="AS6" s="59">
        <v>2</v>
      </c>
      <c r="AT6" s="59">
        <v>73147</v>
      </c>
      <c r="AU6" s="59">
        <v>57024</v>
      </c>
      <c r="AW6" s="59">
        <v>2</v>
      </c>
      <c r="AX6" s="59">
        <v>149353</v>
      </c>
      <c r="AY6" s="59">
        <v>146880</v>
      </c>
      <c r="BA6" s="59">
        <v>2</v>
      </c>
      <c r="BB6" s="59">
        <v>130330</v>
      </c>
      <c r="BC6" s="59">
        <v>146880</v>
      </c>
      <c r="BE6" s="59">
        <v>2</v>
      </c>
      <c r="BF6" s="59">
        <v>72403</v>
      </c>
      <c r="BG6" s="59">
        <v>73710</v>
      </c>
      <c r="BI6" s="59">
        <v>2</v>
      </c>
      <c r="BJ6" s="59">
        <v>117186</v>
      </c>
      <c r="BK6" s="59">
        <v>102816</v>
      </c>
      <c r="BM6" s="59">
        <v>2</v>
      </c>
      <c r="BN6" s="59">
        <v>95384</v>
      </c>
      <c r="BO6" s="59">
        <v>102816</v>
      </c>
      <c r="BQ6" s="59">
        <v>2</v>
      </c>
      <c r="BR6" s="59">
        <v>109481</v>
      </c>
      <c r="BS6" s="59">
        <v>102816</v>
      </c>
      <c r="BU6" s="59" t="s">
        <v>2</v>
      </c>
      <c r="BY6" s="59" t="s">
        <v>2</v>
      </c>
      <c r="CC6" s="59" t="s">
        <v>2</v>
      </c>
      <c r="CG6" s="59" t="s">
        <v>2</v>
      </c>
      <c r="CK6" s="59" t="s">
        <v>2</v>
      </c>
      <c r="CO6" s="59" t="s">
        <v>2</v>
      </c>
      <c r="CS6" s="59" t="s">
        <v>2</v>
      </c>
      <c r="CW6" s="59" t="s">
        <v>2</v>
      </c>
      <c r="DA6" s="59" t="s">
        <v>2</v>
      </c>
      <c r="DE6" s="59" t="s">
        <v>2</v>
      </c>
      <c r="DI6" s="59" t="s">
        <v>2</v>
      </c>
      <c r="DM6" s="59" t="s">
        <v>2</v>
      </c>
    </row>
    <row r="7" spans="1:119">
      <c r="A7" s="59">
        <v>3</v>
      </c>
      <c r="B7" s="59">
        <v>113333</v>
      </c>
      <c r="C7" s="59">
        <v>113832</v>
      </c>
      <c r="E7" s="59">
        <v>3</v>
      </c>
      <c r="F7" s="59">
        <v>80620</v>
      </c>
      <c r="G7" s="59">
        <v>93636</v>
      </c>
      <c r="I7" s="59">
        <v>3</v>
      </c>
      <c r="J7" s="59">
        <v>107513</v>
      </c>
      <c r="K7" s="59">
        <v>113832</v>
      </c>
      <c r="M7" s="59">
        <v>3</v>
      </c>
      <c r="N7" s="59">
        <v>124872</v>
      </c>
      <c r="O7" s="59">
        <v>113832</v>
      </c>
      <c r="Q7" s="59">
        <v>3</v>
      </c>
      <c r="R7" s="59">
        <v>106922</v>
      </c>
      <c r="S7" s="59">
        <v>113832</v>
      </c>
      <c r="U7" s="59">
        <v>3</v>
      </c>
      <c r="V7" s="59">
        <v>108770</v>
      </c>
      <c r="W7" s="59">
        <v>87048</v>
      </c>
      <c r="AA7" s="59">
        <v>0</v>
      </c>
      <c r="AC7" s="59">
        <v>3</v>
      </c>
      <c r="AD7" s="59">
        <v>41231</v>
      </c>
      <c r="AE7" s="59">
        <v>69120</v>
      </c>
      <c r="AG7" s="59">
        <v>3</v>
      </c>
      <c r="AH7" s="59">
        <v>116087</v>
      </c>
      <c r="AI7" s="59">
        <v>113832</v>
      </c>
      <c r="AK7" s="59">
        <v>3</v>
      </c>
      <c r="AL7" s="59">
        <v>51872</v>
      </c>
      <c r="AM7" s="59" t="e">
        <v>#N/A</v>
      </c>
      <c r="AO7" s="59">
        <v>3</v>
      </c>
      <c r="AP7" s="59">
        <v>86574</v>
      </c>
      <c r="AQ7" s="59">
        <v>89280</v>
      </c>
      <c r="AS7" s="59">
        <v>3</v>
      </c>
      <c r="AT7" s="59">
        <v>64012</v>
      </c>
      <c r="AU7" s="59">
        <v>42768</v>
      </c>
      <c r="AW7" s="59">
        <v>3</v>
      </c>
      <c r="AX7" s="59">
        <v>56124</v>
      </c>
      <c r="AY7" s="59">
        <v>53082</v>
      </c>
      <c r="BA7" s="59">
        <v>3</v>
      </c>
      <c r="BB7" s="59">
        <v>133930</v>
      </c>
      <c r="BC7" s="59">
        <v>133920</v>
      </c>
      <c r="BE7" s="59">
        <v>3</v>
      </c>
      <c r="BF7" s="59">
        <v>18138</v>
      </c>
      <c r="BG7" s="59">
        <v>17550</v>
      </c>
      <c r="BI7" s="59">
        <v>3</v>
      </c>
      <c r="BJ7" s="59">
        <v>144188</v>
      </c>
      <c r="BK7" s="59">
        <v>113832</v>
      </c>
      <c r="BM7" s="59">
        <v>3</v>
      </c>
      <c r="BN7" s="59">
        <v>122553</v>
      </c>
      <c r="BO7" s="59">
        <v>113832</v>
      </c>
      <c r="BQ7" s="59">
        <v>3</v>
      </c>
      <c r="BR7" s="59">
        <v>137650</v>
      </c>
      <c r="BS7" s="59">
        <v>113832</v>
      </c>
      <c r="BW7" s="59">
        <v>0</v>
      </c>
      <c r="CA7" s="59">
        <v>0</v>
      </c>
      <c r="CE7" s="59">
        <v>0</v>
      </c>
      <c r="CI7" s="59">
        <v>0</v>
      </c>
      <c r="CM7" s="59">
        <v>0</v>
      </c>
      <c r="CQ7" s="59">
        <v>0</v>
      </c>
      <c r="CU7" s="59">
        <v>0</v>
      </c>
      <c r="CY7" s="59">
        <v>0</v>
      </c>
      <c r="DC7" s="59">
        <v>0</v>
      </c>
      <c r="DG7" s="59">
        <v>0</v>
      </c>
      <c r="DK7" s="59">
        <v>0</v>
      </c>
      <c r="DO7" s="59">
        <v>0</v>
      </c>
    </row>
    <row r="8" spans="1:119">
      <c r="A8" s="59">
        <v>4</v>
      </c>
      <c r="B8" s="59">
        <v>118801</v>
      </c>
      <c r="C8" s="59">
        <v>110160</v>
      </c>
      <c r="E8" s="59">
        <v>4</v>
      </c>
      <c r="F8" s="59">
        <v>91471</v>
      </c>
      <c r="G8" s="59">
        <v>110160</v>
      </c>
      <c r="I8" s="59">
        <v>4</v>
      </c>
      <c r="J8" s="59">
        <v>96583</v>
      </c>
      <c r="K8" s="59">
        <v>110160</v>
      </c>
      <c r="M8" s="59">
        <v>4</v>
      </c>
      <c r="N8" s="59">
        <v>65985</v>
      </c>
      <c r="O8" s="59">
        <v>65502</v>
      </c>
      <c r="Q8" s="59">
        <v>4</v>
      </c>
      <c r="R8" s="59">
        <v>98641</v>
      </c>
      <c r="S8" s="59">
        <v>106488</v>
      </c>
      <c r="U8" s="59">
        <v>4</v>
      </c>
      <c r="V8" s="59">
        <v>67306</v>
      </c>
      <c r="W8" s="59">
        <v>67392</v>
      </c>
      <c r="Y8" s="59">
        <v>2</v>
      </c>
      <c r="Z8" s="59">
        <v>131706</v>
      </c>
      <c r="AA8" s="59">
        <v>124848</v>
      </c>
      <c r="AC8" s="59">
        <v>4</v>
      </c>
      <c r="AD8" s="59">
        <v>93915</v>
      </c>
      <c r="AE8" s="59">
        <v>103680</v>
      </c>
      <c r="AG8" s="59">
        <v>4</v>
      </c>
      <c r="AH8" s="59">
        <v>104516</v>
      </c>
      <c r="AI8" s="59">
        <v>112752</v>
      </c>
      <c r="AK8" s="59">
        <v>4</v>
      </c>
      <c r="AL8" s="59">
        <v>23966</v>
      </c>
      <c r="AM8" s="59" t="e">
        <v>#N/A</v>
      </c>
      <c r="AO8" s="59">
        <v>4</v>
      </c>
      <c r="AP8" s="59">
        <v>66766</v>
      </c>
      <c r="AQ8" s="59">
        <v>77760</v>
      </c>
      <c r="AS8" s="59">
        <v>4</v>
      </c>
      <c r="AT8" s="59">
        <v>89672</v>
      </c>
      <c r="AU8" s="59">
        <v>71280</v>
      </c>
      <c r="AW8" s="59">
        <v>4</v>
      </c>
      <c r="AX8" s="59">
        <v>103219</v>
      </c>
      <c r="AY8" s="59">
        <v>100872</v>
      </c>
      <c r="BA8" s="59">
        <v>4</v>
      </c>
      <c r="BB8" s="59">
        <v>136502</v>
      </c>
      <c r="BC8" s="59">
        <v>129600</v>
      </c>
      <c r="BE8" s="59">
        <v>4</v>
      </c>
      <c r="BF8" s="59">
        <v>54481</v>
      </c>
      <c r="BG8" s="59">
        <v>63504</v>
      </c>
      <c r="BI8" s="59">
        <v>4</v>
      </c>
      <c r="BJ8" s="59">
        <v>111389</v>
      </c>
      <c r="BK8" s="59">
        <v>110160</v>
      </c>
      <c r="BM8" s="59">
        <v>4</v>
      </c>
      <c r="BN8" s="59">
        <v>108195</v>
      </c>
      <c r="BO8" s="59">
        <v>110160</v>
      </c>
      <c r="BQ8" s="59">
        <v>4</v>
      </c>
      <c r="BR8" s="59">
        <v>119198</v>
      </c>
      <c r="BS8" s="59">
        <v>110160</v>
      </c>
      <c r="BU8" s="59">
        <v>2</v>
      </c>
      <c r="BW8" s="59">
        <v>0</v>
      </c>
      <c r="BY8" s="59" t="s">
        <v>9</v>
      </c>
      <c r="CA8" s="59">
        <v>0</v>
      </c>
      <c r="CC8" s="59" t="s">
        <v>9</v>
      </c>
      <c r="CE8" s="59">
        <v>0</v>
      </c>
      <c r="CG8" s="59" t="s">
        <v>9</v>
      </c>
      <c r="CI8" s="59">
        <v>0</v>
      </c>
      <c r="CK8" s="59" t="s">
        <v>9</v>
      </c>
      <c r="CM8" s="59">
        <v>0</v>
      </c>
      <c r="CO8" s="59" t="s">
        <v>9</v>
      </c>
      <c r="CQ8" s="59">
        <v>0</v>
      </c>
      <c r="CS8" s="59" t="s">
        <v>9</v>
      </c>
      <c r="CU8" s="59">
        <v>0</v>
      </c>
      <c r="CW8" s="59" t="s">
        <v>9</v>
      </c>
      <c r="CY8" s="59">
        <v>0</v>
      </c>
      <c r="DA8" s="59" t="s">
        <v>9</v>
      </c>
      <c r="DC8" s="59">
        <v>0</v>
      </c>
      <c r="DE8" s="59" t="s">
        <v>9</v>
      </c>
      <c r="DG8" s="59">
        <v>0</v>
      </c>
      <c r="DI8" s="59" t="s">
        <v>9</v>
      </c>
      <c r="DK8" s="59">
        <v>0</v>
      </c>
      <c r="DM8" s="59" t="s">
        <v>9</v>
      </c>
      <c r="DO8" s="59">
        <v>0</v>
      </c>
    </row>
    <row r="9" spans="1:119" ht="13.5">
      <c r="A9" s="59" t="s">
        <v>9</v>
      </c>
      <c r="B9" s="59">
        <v>360951</v>
      </c>
      <c r="C9" s="59">
        <v>348840</v>
      </c>
      <c r="E9" s="59" t="s">
        <v>9</v>
      </c>
      <c r="F9" s="59">
        <v>273331</v>
      </c>
      <c r="G9" s="59">
        <v>328644</v>
      </c>
      <c r="I9" s="59" t="s">
        <v>9</v>
      </c>
      <c r="J9" s="59">
        <v>318696</v>
      </c>
      <c r="K9" s="59">
        <v>348840</v>
      </c>
      <c r="M9" s="59" t="s">
        <v>9</v>
      </c>
      <c r="N9" s="59">
        <v>310185</v>
      </c>
      <c r="O9" s="59">
        <v>293922</v>
      </c>
      <c r="Q9" s="59" t="s">
        <v>9</v>
      </c>
      <c r="R9" s="59">
        <v>314543</v>
      </c>
      <c r="S9" s="59">
        <v>336906</v>
      </c>
      <c r="U9" s="59" t="s">
        <v>9</v>
      </c>
      <c r="V9" s="59">
        <v>262499</v>
      </c>
      <c r="W9" s="59">
        <v>244566</v>
      </c>
      <c r="Y9" s="59">
        <v>3</v>
      </c>
      <c r="Z9" s="59">
        <v>120506</v>
      </c>
      <c r="AA9" s="59">
        <v>113832</v>
      </c>
      <c r="AC9" s="59" t="s">
        <v>9</v>
      </c>
      <c r="AD9" s="59">
        <v>256592</v>
      </c>
      <c r="AE9" s="59">
        <v>304560</v>
      </c>
      <c r="AG9" s="59" t="s">
        <v>9</v>
      </c>
      <c r="AH9" s="59">
        <v>338380</v>
      </c>
      <c r="AI9" s="59">
        <v>351432</v>
      </c>
      <c r="AK9" s="59" t="s">
        <v>9</v>
      </c>
      <c r="AL9" s="59">
        <v>132983</v>
      </c>
      <c r="AM9" s="59" t="e">
        <v>#N/A</v>
      </c>
      <c r="AO9" s="59" t="s">
        <v>9</v>
      </c>
      <c r="AP9" s="59">
        <v>233806</v>
      </c>
      <c r="AQ9" s="59">
        <v>264960</v>
      </c>
      <c r="AS9" s="59" t="s">
        <v>9</v>
      </c>
      <c r="AT9" s="59">
        <v>226831</v>
      </c>
      <c r="AU9" s="59">
        <v>171072</v>
      </c>
      <c r="AW9" s="59" t="s">
        <v>9</v>
      </c>
      <c r="AX9" s="59">
        <v>308696</v>
      </c>
      <c r="AY9" s="59">
        <v>300834</v>
      </c>
      <c r="BA9" s="59" t="s">
        <v>9</v>
      </c>
      <c r="BB9" s="59">
        <v>400762</v>
      </c>
      <c r="BC9" s="59">
        <v>410400</v>
      </c>
      <c r="BE9" s="59" t="s">
        <v>9</v>
      </c>
      <c r="BF9" s="59">
        <v>145022</v>
      </c>
      <c r="BG9" s="59">
        <v>154764</v>
      </c>
      <c r="BI9" s="59" t="s">
        <v>9</v>
      </c>
      <c r="BJ9" s="59">
        <v>372763</v>
      </c>
      <c r="BK9" s="59">
        <v>326808</v>
      </c>
      <c r="BM9" s="59" t="s">
        <v>9</v>
      </c>
      <c r="BN9" s="59">
        <v>326132</v>
      </c>
      <c r="BO9" s="59">
        <v>326808</v>
      </c>
      <c r="BQ9" s="59" t="s">
        <v>9</v>
      </c>
      <c r="BR9" s="59">
        <v>366329</v>
      </c>
      <c r="BS9" s="59">
        <v>326808</v>
      </c>
      <c r="BU9" s="59">
        <v>3</v>
      </c>
      <c r="BW9" s="59">
        <v>0</v>
      </c>
      <c r="BY9"/>
      <c r="BZ9"/>
      <c r="CA9"/>
      <c r="CC9"/>
      <c r="CD9"/>
      <c r="CE9"/>
      <c r="CG9"/>
      <c r="CH9"/>
      <c r="CI9"/>
      <c r="CK9"/>
      <c r="CL9"/>
      <c r="CM9"/>
      <c r="CO9"/>
      <c r="CP9"/>
      <c r="CQ9"/>
      <c r="CS9"/>
      <c r="CT9"/>
      <c r="CU9"/>
      <c r="CW9"/>
      <c r="CX9"/>
      <c r="CY9"/>
      <c r="DA9"/>
      <c r="DB9"/>
      <c r="DC9"/>
      <c r="DE9"/>
      <c r="DF9"/>
      <c r="DG9"/>
      <c r="DI9"/>
      <c r="DJ9"/>
      <c r="DK9"/>
      <c r="DM9"/>
      <c r="DN9"/>
      <c r="DO9"/>
    </row>
    <row r="10" spans="1:119" ht="13.5">
      <c r="A10"/>
      <c r="B10"/>
      <c r="C10"/>
      <c r="E10"/>
      <c r="F10"/>
      <c r="G10"/>
      <c r="I10"/>
      <c r="J10"/>
      <c r="K10"/>
      <c r="M10"/>
      <c r="N10"/>
      <c r="O10"/>
      <c r="Q10"/>
      <c r="R10"/>
      <c r="S10"/>
      <c r="U10"/>
      <c r="V10"/>
      <c r="W10"/>
      <c r="Y10" s="59">
        <v>4</v>
      </c>
      <c r="Z10" s="59">
        <v>103765</v>
      </c>
      <c r="AA10" s="59">
        <v>110160</v>
      </c>
      <c r="AC10"/>
      <c r="AD10"/>
      <c r="AE10"/>
      <c r="AG10"/>
      <c r="AH10"/>
      <c r="AI10"/>
      <c r="AK10"/>
      <c r="AL10"/>
      <c r="AM10"/>
      <c r="AO10"/>
      <c r="AP10"/>
      <c r="AQ10"/>
      <c r="AS10"/>
      <c r="AT10"/>
      <c r="AU10"/>
      <c r="AW10"/>
      <c r="AX10"/>
      <c r="AY10"/>
      <c r="BA10"/>
      <c r="BB10"/>
      <c r="BC10"/>
      <c r="BE10"/>
      <c r="BF10"/>
      <c r="BG10"/>
      <c r="BI10"/>
      <c r="BJ10"/>
      <c r="BK10"/>
      <c r="BM10"/>
      <c r="BN10"/>
      <c r="BO10"/>
      <c r="BQ10"/>
      <c r="BR10"/>
      <c r="BS10"/>
      <c r="BU10" s="59">
        <v>4</v>
      </c>
      <c r="BV10" s="59">
        <v>5500</v>
      </c>
      <c r="BW10" s="59">
        <v>5400</v>
      </c>
      <c r="BY10"/>
      <c r="BZ10"/>
      <c r="CA10"/>
      <c r="CC10"/>
      <c r="CD10"/>
      <c r="CE10"/>
      <c r="CG10"/>
      <c r="CH10"/>
      <c r="CI10"/>
      <c r="CK10"/>
      <c r="CL10"/>
      <c r="CM10"/>
      <c r="CO10"/>
      <c r="CP10"/>
      <c r="CQ10"/>
      <c r="CS10"/>
      <c r="CT10"/>
      <c r="CU10"/>
      <c r="CW10"/>
      <c r="CX10"/>
      <c r="CY10"/>
      <c r="DA10"/>
      <c r="DB10"/>
      <c r="DC10"/>
      <c r="DE10"/>
      <c r="DF10"/>
      <c r="DG10"/>
      <c r="DI10"/>
      <c r="DJ10"/>
      <c r="DK10"/>
      <c r="DM10"/>
      <c r="DN10"/>
      <c r="DO10"/>
    </row>
    <row r="11" spans="1:119" ht="13.5">
      <c r="A11"/>
      <c r="B11"/>
      <c r="C11"/>
      <c r="E11"/>
      <c r="F11"/>
      <c r="G11"/>
      <c r="I11"/>
      <c r="J11"/>
      <c r="K11"/>
      <c r="M11"/>
      <c r="N11"/>
      <c r="O11"/>
      <c r="Q11"/>
      <c r="R11"/>
      <c r="S11"/>
      <c r="U11"/>
      <c r="V11"/>
      <c r="W11"/>
      <c r="Y11" s="59" t="s">
        <v>9</v>
      </c>
      <c r="Z11" s="59">
        <v>355977</v>
      </c>
      <c r="AA11" s="59">
        <v>348840</v>
      </c>
      <c r="AC11"/>
      <c r="AD11"/>
      <c r="AE11"/>
      <c r="AG11"/>
      <c r="AH11"/>
      <c r="AI11"/>
      <c r="AK11"/>
      <c r="AL11"/>
      <c r="AM11"/>
      <c r="AO11"/>
      <c r="AP11"/>
      <c r="AQ11"/>
      <c r="AS11"/>
      <c r="AT11"/>
      <c r="AU11"/>
      <c r="AW11"/>
      <c r="AX11"/>
      <c r="AY11"/>
      <c r="BA11"/>
      <c r="BB11"/>
      <c r="BC11"/>
      <c r="BE11"/>
      <c r="BF11"/>
      <c r="BG11"/>
      <c r="BI11"/>
      <c r="BJ11"/>
      <c r="BK11"/>
      <c r="BM11"/>
      <c r="BN11"/>
      <c r="BO11"/>
      <c r="BQ11"/>
      <c r="BR11"/>
      <c r="BS11"/>
      <c r="BU11" s="59" t="s">
        <v>9</v>
      </c>
      <c r="BV11" s="59">
        <v>5500</v>
      </c>
      <c r="BW11" s="59">
        <v>5400</v>
      </c>
      <c r="BY11"/>
      <c r="BZ11"/>
      <c r="CA11"/>
      <c r="CC11"/>
      <c r="CD11"/>
      <c r="CE11"/>
      <c r="CG11"/>
      <c r="CH11"/>
      <c r="CI11"/>
      <c r="CK11"/>
      <c r="CL11"/>
      <c r="CM11"/>
      <c r="CO11"/>
      <c r="CP11"/>
      <c r="CQ11"/>
      <c r="CS11"/>
      <c r="CT11"/>
      <c r="CU11"/>
      <c r="CW11"/>
      <c r="CX11"/>
      <c r="CY11"/>
      <c r="DA11"/>
      <c r="DB11"/>
      <c r="DC11"/>
      <c r="DE11"/>
      <c r="DF11"/>
      <c r="DG11"/>
      <c r="DI11"/>
      <c r="DJ11"/>
      <c r="DK11"/>
      <c r="DM11"/>
      <c r="DN11"/>
      <c r="DO11"/>
    </row>
    <row r="12" spans="1:119" ht="13.5">
      <c r="A12"/>
      <c r="B12"/>
      <c r="C12"/>
      <c r="E12"/>
      <c r="F12"/>
      <c r="G12"/>
      <c r="I12"/>
      <c r="J12"/>
      <c r="K12"/>
      <c r="M12"/>
      <c r="N12"/>
      <c r="O12"/>
      <c r="Q12"/>
      <c r="R12"/>
      <c r="S12"/>
      <c r="U12"/>
      <c r="V12"/>
      <c r="W12"/>
      <c r="Y12"/>
      <c r="Z12"/>
      <c r="AA12"/>
      <c r="AC12"/>
      <c r="AD12"/>
      <c r="AE12"/>
      <c r="AG12"/>
      <c r="AH12"/>
      <c r="AI12"/>
      <c r="AK12"/>
      <c r="AL12"/>
      <c r="AM12"/>
      <c r="AO12"/>
      <c r="AP12"/>
      <c r="AQ12"/>
      <c r="AS12"/>
      <c r="AT12"/>
      <c r="AU12"/>
      <c r="AW12"/>
      <c r="AX12"/>
      <c r="AY12"/>
      <c r="BA12"/>
      <c r="BB12"/>
      <c r="BC12"/>
      <c r="BE12"/>
      <c r="BF12"/>
      <c r="BG12"/>
      <c r="BI12"/>
      <c r="BJ12"/>
      <c r="BK12"/>
      <c r="BM12"/>
      <c r="BN12"/>
      <c r="BO12"/>
      <c r="BQ12"/>
      <c r="BR12"/>
      <c r="BS12"/>
      <c r="BU12"/>
      <c r="BV12"/>
      <c r="BW12"/>
      <c r="BY12"/>
      <c r="BZ12"/>
      <c r="CA12"/>
      <c r="CC12"/>
      <c r="CD12"/>
      <c r="CE12"/>
      <c r="CG12"/>
      <c r="CH12"/>
      <c r="CI12"/>
      <c r="CK12"/>
      <c r="CL12"/>
      <c r="CM12"/>
      <c r="CO12"/>
      <c r="CP12"/>
      <c r="CQ12"/>
      <c r="CS12"/>
      <c r="CT12"/>
      <c r="CU12"/>
      <c r="CW12"/>
      <c r="CX12"/>
      <c r="CY12"/>
      <c r="DA12"/>
      <c r="DB12"/>
      <c r="DC12"/>
      <c r="DE12"/>
      <c r="DF12"/>
      <c r="DG12"/>
      <c r="DI12"/>
      <c r="DJ12"/>
      <c r="DK12"/>
      <c r="DM12"/>
      <c r="DN12"/>
      <c r="DO12"/>
    </row>
    <row r="13" spans="1:119" ht="13.5">
      <c r="A13"/>
      <c r="B13"/>
      <c r="C13"/>
      <c r="E13"/>
      <c r="F13"/>
      <c r="G13"/>
      <c r="I13"/>
      <c r="J13"/>
      <c r="K13"/>
      <c r="M13"/>
      <c r="N13"/>
      <c r="O13"/>
      <c r="Q13"/>
      <c r="R13"/>
      <c r="S13"/>
      <c r="U13"/>
      <c r="V13"/>
      <c r="W13"/>
      <c r="Y13"/>
      <c r="Z13"/>
      <c r="AA13"/>
      <c r="AC13"/>
      <c r="AD13"/>
      <c r="AE13"/>
      <c r="AG13"/>
      <c r="AH13"/>
      <c r="AI13"/>
      <c r="AK13"/>
      <c r="AL13"/>
      <c r="AM13"/>
      <c r="AO13"/>
      <c r="AP13"/>
      <c r="AQ13"/>
      <c r="AS13"/>
      <c r="AT13"/>
      <c r="AU13"/>
      <c r="AW13"/>
      <c r="AX13"/>
      <c r="AY13"/>
      <c r="BA13"/>
      <c r="BB13"/>
      <c r="BC13"/>
      <c r="BE13"/>
      <c r="BF13"/>
      <c r="BG13"/>
      <c r="BI13"/>
      <c r="BJ13"/>
      <c r="BK13"/>
      <c r="BM13"/>
      <c r="BN13"/>
      <c r="BO13"/>
      <c r="BQ13"/>
      <c r="BR13"/>
      <c r="BS13"/>
      <c r="BU13"/>
      <c r="BV13"/>
      <c r="BW13"/>
      <c r="BY13"/>
      <c r="BZ13"/>
      <c r="CA13"/>
      <c r="CC13"/>
      <c r="CD13"/>
      <c r="CE13"/>
      <c r="CG13"/>
      <c r="CH13"/>
      <c r="CI13"/>
      <c r="CK13"/>
      <c r="CL13"/>
      <c r="CM13"/>
      <c r="CO13"/>
      <c r="CP13"/>
      <c r="CQ13"/>
      <c r="CS13"/>
      <c r="CT13"/>
      <c r="CU13"/>
      <c r="CW13"/>
      <c r="CX13"/>
      <c r="CY13"/>
      <c r="DA13"/>
      <c r="DB13"/>
      <c r="DC13"/>
      <c r="DE13"/>
      <c r="DF13"/>
      <c r="DG13"/>
      <c r="DI13"/>
      <c r="DJ13"/>
      <c r="DK13"/>
      <c r="DM13"/>
      <c r="DN13"/>
      <c r="DO13"/>
    </row>
    <row r="14" spans="1:119" ht="13.5">
      <c r="A14"/>
      <c r="B14"/>
      <c r="C14"/>
      <c r="E14"/>
      <c r="F14"/>
      <c r="G14"/>
      <c r="I14"/>
      <c r="J14"/>
      <c r="K14"/>
      <c r="M14"/>
      <c r="N14"/>
      <c r="O14"/>
      <c r="Q14"/>
      <c r="R14"/>
      <c r="S14"/>
      <c r="U14"/>
      <c r="V14"/>
      <c r="W14"/>
      <c r="Y14"/>
      <c r="Z14"/>
      <c r="AA14"/>
      <c r="AC14"/>
      <c r="AD14"/>
      <c r="AE14"/>
      <c r="AG14"/>
      <c r="AH14"/>
      <c r="AI14"/>
      <c r="AK14"/>
      <c r="AL14"/>
      <c r="AM14"/>
      <c r="AO14"/>
      <c r="AP14"/>
      <c r="AQ14"/>
      <c r="AS14"/>
      <c r="AT14"/>
      <c r="AU14"/>
      <c r="AW14"/>
      <c r="AX14"/>
      <c r="AY14"/>
      <c r="BA14"/>
      <c r="BB14"/>
      <c r="BC14"/>
      <c r="BE14"/>
      <c r="BF14"/>
      <c r="BG14"/>
      <c r="BI14"/>
      <c r="BJ14"/>
      <c r="BK14"/>
      <c r="BM14"/>
      <c r="BN14"/>
      <c r="BO14"/>
      <c r="BQ14"/>
      <c r="BR14"/>
      <c r="BS14"/>
      <c r="BU14"/>
      <c r="BV14"/>
      <c r="BW14"/>
      <c r="BY14"/>
      <c r="BZ14"/>
      <c r="CA14"/>
      <c r="CC14"/>
      <c r="CD14"/>
      <c r="CE14"/>
      <c r="CG14"/>
      <c r="CH14"/>
      <c r="CI14"/>
      <c r="CK14"/>
      <c r="CL14"/>
      <c r="CM14"/>
      <c r="CO14"/>
      <c r="CP14"/>
      <c r="CQ14"/>
      <c r="CS14"/>
      <c r="CT14"/>
      <c r="CU14"/>
      <c r="CW14"/>
      <c r="CX14"/>
      <c r="CY14"/>
      <c r="DA14"/>
      <c r="DB14"/>
      <c r="DC14"/>
      <c r="DE14"/>
      <c r="DF14"/>
      <c r="DG14"/>
      <c r="DI14"/>
      <c r="DJ14"/>
      <c r="DK14"/>
      <c r="DM14"/>
      <c r="DN14"/>
      <c r="DO14"/>
    </row>
    <row r="15" spans="1:119" ht="13.5">
      <c r="A15"/>
      <c r="B15"/>
      <c r="C15"/>
      <c r="E15"/>
      <c r="F15"/>
      <c r="G15"/>
      <c r="I15"/>
      <c r="J15"/>
      <c r="K15"/>
      <c r="M15"/>
      <c r="N15"/>
      <c r="O15"/>
      <c r="Q15"/>
      <c r="R15"/>
      <c r="S15"/>
      <c r="U15"/>
      <c r="V15"/>
      <c r="W15"/>
      <c r="Y15"/>
      <c r="Z15"/>
      <c r="AA15"/>
      <c r="AC15"/>
      <c r="AD15"/>
      <c r="AE15"/>
      <c r="AG15"/>
      <c r="AH15"/>
      <c r="AI15"/>
      <c r="AK15"/>
      <c r="AL15"/>
      <c r="AM15"/>
      <c r="AO15"/>
      <c r="AP15"/>
      <c r="AQ15"/>
      <c r="AS15"/>
      <c r="AT15"/>
      <c r="AU15"/>
      <c r="AW15"/>
      <c r="AX15"/>
      <c r="AY15"/>
      <c r="BA15"/>
      <c r="BB15"/>
      <c r="BC15"/>
      <c r="BE15"/>
      <c r="BF15"/>
      <c r="BG15"/>
      <c r="BI15"/>
      <c r="BJ15"/>
      <c r="BK15"/>
      <c r="BM15"/>
      <c r="BN15"/>
      <c r="BO15"/>
      <c r="BQ15"/>
      <c r="BR15"/>
      <c r="BS15"/>
      <c r="BU15"/>
      <c r="BV15"/>
      <c r="BW15"/>
      <c r="BY15"/>
      <c r="BZ15"/>
      <c r="CA15"/>
      <c r="CC15"/>
      <c r="CD15"/>
      <c r="CE15"/>
      <c r="CG15"/>
      <c r="CH15"/>
      <c r="CI15"/>
      <c r="CK15"/>
      <c r="CL15"/>
      <c r="CM15"/>
      <c r="CO15"/>
      <c r="CP15"/>
      <c r="CQ15"/>
      <c r="CS15"/>
      <c r="CT15"/>
      <c r="CU15"/>
      <c r="CW15"/>
      <c r="CX15"/>
      <c r="CY15"/>
      <c r="DA15"/>
      <c r="DB15"/>
      <c r="DC15"/>
      <c r="DE15"/>
      <c r="DF15"/>
      <c r="DG15"/>
      <c r="DI15"/>
      <c r="DJ15"/>
      <c r="DK15"/>
      <c r="DM15"/>
      <c r="DN15"/>
      <c r="DO15"/>
    </row>
    <row r="16" spans="1:119" ht="13.5">
      <c r="A16"/>
      <c r="B16"/>
      <c r="C16"/>
      <c r="E16"/>
      <c r="F16"/>
      <c r="G16"/>
      <c r="I16"/>
      <c r="J16"/>
      <c r="K16"/>
      <c r="M16"/>
      <c r="N16"/>
      <c r="O16"/>
      <c r="Q16"/>
      <c r="R16"/>
      <c r="S16"/>
      <c r="U16"/>
      <c r="V16"/>
      <c r="W16"/>
      <c r="Y16"/>
      <c r="Z16"/>
      <c r="AA16"/>
      <c r="AC16"/>
      <c r="AD16"/>
      <c r="AE16"/>
      <c r="AG16"/>
      <c r="AH16"/>
      <c r="AI16"/>
      <c r="AK16"/>
      <c r="AL16"/>
      <c r="AM16"/>
      <c r="AO16"/>
      <c r="AP16"/>
      <c r="AQ16"/>
      <c r="AS16"/>
      <c r="AT16"/>
      <c r="AU16"/>
      <c r="AW16"/>
      <c r="AX16"/>
      <c r="AY16"/>
      <c r="BA16"/>
      <c r="BB16"/>
      <c r="BC16"/>
      <c r="BE16"/>
      <c r="BF16"/>
      <c r="BG16"/>
      <c r="BI16"/>
      <c r="BJ16"/>
      <c r="BK16"/>
      <c r="BM16"/>
      <c r="BN16"/>
      <c r="BO16"/>
      <c r="BQ16"/>
      <c r="BR16"/>
      <c r="BS16"/>
      <c r="BU16"/>
      <c r="BV16"/>
      <c r="BW16"/>
      <c r="BY16"/>
      <c r="BZ16"/>
      <c r="CA16"/>
      <c r="CC16"/>
      <c r="CD16"/>
      <c r="CE16"/>
      <c r="CG16"/>
      <c r="CH16"/>
      <c r="CI16"/>
      <c r="CK16"/>
      <c r="CL16"/>
      <c r="CM16"/>
      <c r="CO16"/>
      <c r="CP16"/>
      <c r="CQ16"/>
      <c r="CS16"/>
      <c r="CT16"/>
      <c r="CU16"/>
      <c r="CW16"/>
      <c r="CX16"/>
      <c r="CY16"/>
      <c r="DA16"/>
      <c r="DB16"/>
      <c r="DC16"/>
      <c r="DE16"/>
      <c r="DF16"/>
      <c r="DG16"/>
      <c r="DI16"/>
      <c r="DJ16"/>
      <c r="DK16"/>
      <c r="DM16"/>
      <c r="DN16"/>
      <c r="DO16"/>
    </row>
    <row r="17" spans="1:119" ht="13.5">
      <c r="A17"/>
      <c r="B17"/>
      <c r="C17"/>
      <c r="E17"/>
      <c r="F17"/>
      <c r="G17"/>
      <c r="I17"/>
      <c r="J17"/>
      <c r="K17"/>
      <c r="M17"/>
      <c r="N17"/>
      <c r="O17"/>
      <c r="Q17"/>
      <c r="R17"/>
      <c r="S17"/>
      <c r="U17"/>
      <c r="V17"/>
      <c r="W17"/>
      <c r="Y17"/>
      <c r="Z17"/>
      <c r="AA17"/>
      <c r="AC17"/>
      <c r="AD17"/>
      <c r="AE17"/>
      <c r="AG17"/>
      <c r="AH17"/>
      <c r="AI17"/>
      <c r="AK17"/>
      <c r="AL17"/>
      <c r="AM17"/>
      <c r="AO17"/>
      <c r="AP17"/>
      <c r="AQ17"/>
      <c r="AS17"/>
      <c r="AT17"/>
      <c r="AU17"/>
      <c r="AW17"/>
      <c r="AX17"/>
      <c r="AY17"/>
      <c r="BA17"/>
      <c r="BB17"/>
      <c r="BC17"/>
      <c r="BE17"/>
      <c r="BF17"/>
      <c r="BG17"/>
      <c r="BI17"/>
      <c r="BJ17"/>
      <c r="BK17"/>
      <c r="BM17"/>
      <c r="BN17"/>
      <c r="BO17"/>
      <c r="BQ17"/>
      <c r="BR17"/>
      <c r="BS17"/>
      <c r="BU17"/>
      <c r="BV17"/>
      <c r="BW17"/>
      <c r="BY17"/>
      <c r="BZ17"/>
      <c r="CA17"/>
      <c r="CC17"/>
      <c r="CD17"/>
      <c r="CE17"/>
      <c r="CG17"/>
      <c r="CH17"/>
      <c r="CI17"/>
      <c r="CK17"/>
      <c r="CL17"/>
      <c r="CM17"/>
      <c r="CO17"/>
      <c r="CP17"/>
      <c r="CQ17"/>
      <c r="CS17"/>
      <c r="CT17"/>
      <c r="CU17"/>
      <c r="CW17"/>
      <c r="CX17"/>
      <c r="CY17"/>
      <c r="DA17"/>
      <c r="DB17"/>
      <c r="DC17"/>
      <c r="DE17"/>
      <c r="DF17"/>
      <c r="DG17"/>
      <c r="DI17"/>
      <c r="DJ17"/>
      <c r="DK17"/>
      <c r="DM17"/>
      <c r="DN17"/>
      <c r="DO17"/>
    </row>
    <row r="18" spans="1:119" ht="13.5">
      <c r="A18"/>
      <c r="B18"/>
      <c r="C18"/>
      <c r="E18"/>
      <c r="F18"/>
      <c r="G18"/>
      <c r="I18"/>
      <c r="J18"/>
      <c r="K18"/>
      <c r="M18"/>
      <c r="N18"/>
      <c r="O18"/>
      <c r="Q18"/>
      <c r="R18"/>
      <c r="S18"/>
      <c r="U18"/>
      <c r="V18"/>
      <c r="W18"/>
      <c r="Y18"/>
      <c r="Z18"/>
      <c r="AA18"/>
      <c r="AC18"/>
      <c r="AD18"/>
      <c r="AE18"/>
      <c r="AG18"/>
      <c r="AH18"/>
      <c r="AI18"/>
      <c r="AK18"/>
      <c r="AL18"/>
      <c r="AM18"/>
      <c r="AO18"/>
      <c r="AP18"/>
      <c r="AQ18"/>
      <c r="AS18"/>
      <c r="AT18"/>
      <c r="AU18"/>
      <c r="AW18"/>
      <c r="AX18"/>
      <c r="AY18"/>
      <c r="BA18"/>
      <c r="BB18"/>
      <c r="BC18"/>
      <c r="BE18"/>
      <c r="BF18"/>
      <c r="BG18"/>
      <c r="BI18"/>
      <c r="BJ18"/>
      <c r="BK18"/>
      <c r="BM18"/>
      <c r="BN18"/>
      <c r="BO18"/>
      <c r="BQ18"/>
      <c r="BR18"/>
      <c r="BS18"/>
      <c r="BU18"/>
      <c r="BV18"/>
      <c r="BW18"/>
      <c r="BY18"/>
      <c r="BZ18"/>
      <c r="CA18"/>
      <c r="CC18"/>
      <c r="CD18"/>
      <c r="CE18"/>
      <c r="CG18"/>
      <c r="CH18"/>
      <c r="CI18"/>
      <c r="CK18"/>
      <c r="CL18"/>
      <c r="CM18"/>
      <c r="CO18"/>
      <c r="CP18"/>
      <c r="CQ18"/>
      <c r="CS18"/>
      <c r="CT18"/>
      <c r="CU18"/>
      <c r="CW18"/>
      <c r="CX18"/>
      <c r="CY18"/>
      <c r="DA18"/>
      <c r="DB18"/>
      <c r="DC18"/>
      <c r="DE18"/>
      <c r="DF18"/>
      <c r="DG18"/>
      <c r="DI18"/>
      <c r="DJ18"/>
      <c r="DK18"/>
      <c r="DM18"/>
      <c r="DN18"/>
      <c r="DO18"/>
    </row>
    <row r="19" spans="1:119" ht="13.5">
      <c r="A19"/>
      <c r="B19"/>
      <c r="C19"/>
      <c r="E19"/>
      <c r="F19"/>
      <c r="G19"/>
      <c r="I19"/>
      <c r="J19"/>
      <c r="K19"/>
      <c r="M19"/>
      <c r="N19"/>
      <c r="O19"/>
      <c r="Q19"/>
      <c r="R19"/>
      <c r="S19"/>
      <c r="U19"/>
      <c r="V19"/>
      <c r="W19"/>
      <c r="Y19"/>
      <c r="Z19"/>
      <c r="AA19"/>
      <c r="AC19"/>
      <c r="AD19"/>
      <c r="AE19"/>
      <c r="AG19"/>
      <c r="AH19"/>
      <c r="AI19"/>
      <c r="AK19"/>
      <c r="AL19"/>
      <c r="AM19"/>
      <c r="AO19"/>
      <c r="AP19"/>
      <c r="AQ19"/>
      <c r="AS19"/>
      <c r="AT19"/>
      <c r="AU19"/>
      <c r="AW19"/>
      <c r="AX19"/>
      <c r="AY19"/>
      <c r="BA19"/>
      <c r="BB19"/>
      <c r="BC19"/>
      <c r="BE19"/>
      <c r="BF19"/>
      <c r="BG19"/>
      <c r="BI19"/>
      <c r="BJ19"/>
      <c r="BK19"/>
      <c r="BM19"/>
      <c r="BN19"/>
      <c r="BO19"/>
      <c r="BQ19"/>
      <c r="BR19"/>
      <c r="BS19"/>
      <c r="BU19"/>
      <c r="BV19"/>
      <c r="BW19"/>
      <c r="BY19"/>
      <c r="BZ19"/>
      <c r="CA19"/>
      <c r="CC19"/>
      <c r="CD19"/>
      <c r="CE19"/>
      <c r="CG19"/>
      <c r="CH19"/>
      <c r="CI19"/>
      <c r="CK19"/>
      <c r="CL19"/>
      <c r="CM19"/>
      <c r="CO19"/>
      <c r="CP19"/>
      <c r="CQ19"/>
      <c r="CS19"/>
      <c r="CT19"/>
      <c r="CU19"/>
      <c r="CW19"/>
      <c r="CX19"/>
      <c r="CY19"/>
      <c r="DA19"/>
      <c r="DB19"/>
      <c r="DC19"/>
      <c r="DE19"/>
      <c r="DF19"/>
      <c r="DG19"/>
      <c r="DI19"/>
      <c r="DJ19"/>
      <c r="DK19"/>
      <c r="DM19"/>
      <c r="DN19"/>
      <c r="DO19"/>
    </row>
    <row r="20" spans="1:119" ht="13.5">
      <c r="A20"/>
      <c r="B20"/>
      <c r="C20"/>
      <c r="E20"/>
      <c r="F20"/>
      <c r="G20"/>
      <c r="I20"/>
      <c r="J20"/>
      <c r="K20"/>
      <c r="M20"/>
      <c r="N20"/>
      <c r="O20"/>
      <c r="Q20"/>
      <c r="R20"/>
      <c r="S20"/>
      <c r="U20"/>
      <c r="V20"/>
      <c r="W20"/>
      <c r="Y20"/>
      <c r="Z20"/>
      <c r="AA20"/>
      <c r="AC20"/>
      <c r="AD20"/>
      <c r="AE20"/>
      <c r="AG20"/>
      <c r="AH20"/>
      <c r="AI20"/>
      <c r="AK20"/>
      <c r="AL20"/>
      <c r="AM20"/>
      <c r="AO20"/>
      <c r="AP20"/>
      <c r="AQ20"/>
      <c r="AS20"/>
      <c r="AT20"/>
      <c r="AU20"/>
      <c r="AW20"/>
      <c r="AX20"/>
      <c r="AY20"/>
      <c r="BA20"/>
      <c r="BB20"/>
      <c r="BC20"/>
      <c r="BE20"/>
      <c r="BF20"/>
      <c r="BG20"/>
      <c r="BI20"/>
      <c r="BJ20"/>
      <c r="BK20"/>
      <c r="BM20"/>
      <c r="BN20"/>
      <c r="BO20"/>
      <c r="BQ20"/>
      <c r="BR20"/>
      <c r="BS20"/>
      <c r="BU20"/>
      <c r="BV20"/>
      <c r="BW20"/>
      <c r="BY20"/>
      <c r="BZ20"/>
      <c r="CA20"/>
      <c r="CC20"/>
      <c r="CD20"/>
      <c r="CE20"/>
      <c r="CG20"/>
      <c r="CH20"/>
      <c r="CI20"/>
      <c r="CK20"/>
      <c r="CL20"/>
      <c r="CM20"/>
      <c r="CO20"/>
      <c r="CP20"/>
      <c r="CQ20"/>
      <c r="CS20"/>
      <c r="CT20"/>
      <c r="CU20"/>
      <c r="CW20"/>
      <c r="CX20"/>
      <c r="CY20"/>
      <c r="DA20"/>
      <c r="DB20"/>
      <c r="DC20"/>
      <c r="DE20"/>
      <c r="DF20"/>
      <c r="DG20"/>
      <c r="DI20"/>
      <c r="DJ20"/>
      <c r="DK20"/>
      <c r="DM20"/>
      <c r="DN20"/>
      <c r="DO20"/>
    </row>
    <row r="21" spans="1:119" ht="13.5">
      <c r="A21"/>
      <c r="B21"/>
      <c r="C21"/>
      <c r="E21"/>
      <c r="F21"/>
      <c r="G21"/>
      <c r="I21"/>
      <c r="J21"/>
      <c r="K21"/>
      <c r="M21"/>
      <c r="N21"/>
      <c r="O21"/>
      <c r="Q21"/>
      <c r="R21"/>
      <c r="S21"/>
      <c r="U21"/>
      <c r="V21"/>
      <c r="W21"/>
      <c r="Y21"/>
      <c r="Z21"/>
      <c r="AA21"/>
      <c r="AC21"/>
      <c r="AD21"/>
      <c r="AE21"/>
      <c r="AG21"/>
      <c r="AH21"/>
      <c r="AI21"/>
      <c r="AK21"/>
      <c r="AL21"/>
      <c r="AM21"/>
      <c r="AO21"/>
      <c r="AP21"/>
      <c r="AQ21"/>
      <c r="AS21"/>
      <c r="AT21"/>
      <c r="AU21"/>
      <c r="AW21"/>
      <c r="AX21"/>
      <c r="AY21"/>
      <c r="BA21"/>
      <c r="BB21"/>
      <c r="BC21"/>
      <c r="BE21"/>
      <c r="BF21"/>
      <c r="BG21"/>
      <c r="BI21"/>
      <c r="BJ21"/>
      <c r="BK21"/>
      <c r="BM21"/>
      <c r="BN21"/>
      <c r="BO21"/>
      <c r="BQ21"/>
      <c r="BR21"/>
      <c r="BS21"/>
      <c r="BU21"/>
      <c r="BV21"/>
      <c r="BW21"/>
      <c r="BY21"/>
      <c r="BZ21"/>
      <c r="CA21"/>
      <c r="CC21"/>
      <c r="CD21"/>
      <c r="CE21"/>
      <c r="CG21"/>
      <c r="CH21"/>
      <c r="CI21"/>
      <c r="CK21"/>
      <c r="CL21"/>
      <c r="CM21"/>
      <c r="CO21"/>
      <c r="CP21"/>
      <c r="CQ21"/>
      <c r="CS21"/>
      <c r="CT21"/>
      <c r="CU21"/>
      <c r="CW21"/>
      <c r="CX21"/>
      <c r="CY21"/>
      <c r="DA21"/>
      <c r="DB21"/>
      <c r="DC21"/>
      <c r="DE21"/>
      <c r="DF21"/>
      <c r="DG21"/>
      <c r="DI21"/>
      <c r="DJ21"/>
      <c r="DK21"/>
      <c r="DM21"/>
      <c r="DN21"/>
      <c r="DO21"/>
    </row>
    <row r="22" spans="1:119" ht="13.5">
      <c r="Y22"/>
      <c r="Z22"/>
      <c r="AA22"/>
      <c r="BU22"/>
      <c r="BV22"/>
      <c r="BW22"/>
      <c r="BY22"/>
      <c r="BZ22"/>
      <c r="CA22"/>
      <c r="CC22"/>
      <c r="CD22"/>
      <c r="CE22"/>
      <c r="CG22"/>
      <c r="CH22"/>
      <c r="CI22"/>
      <c r="CK22"/>
      <c r="CL22"/>
      <c r="CM22"/>
      <c r="CO22"/>
      <c r="CP22"/>
      <c r="CQ22"/>
      <c r="CS22"/>
      <c r="CT22"/>
      <c r="CU22"/>
      <c r="CW22"/>
      <c r="CX22"/>
      <c r="CY22"/>
      <c r="DA22"/>
      <c r="DB22"/>
      <c r="DC22"/>
      <c r="DE22"/>
      <c r="DF22"/>
      <c r="DG22"/>
      <c r="DI22"/>
      <c r="DJ22"/>
      <c r="DK22"/>
      <c r="DM22"/>
      <c r="DN22"/>
      <c r="DO22"/>
    </row>
    <row r="23" spans="1:119" ht="13.5">
      <c r="Y23"/>
      <c r="Z23"/>
      <c r="AA23"/>
      <c r="BU23"/>
      <c r="BV23"/>
      <c r="BW23"/>
      <c r="BY23"/>
      <c r="BZ23"/>
      <c r="CA23"/>
      <c r="CC23"/>
      <c r="CD23"/>
      <c r="CE23"/>
      <c r="CG23"/>
      <c r="CH23"/>
      <c r="CI23"/>
      <c r="CK23"/>
      <c r="CL23"/>
      <c r="CM23"/>
      <c r="CO23"/>
      <c r="CP23"/>
      <c r="CQ23"/>
      <c r="CS23"/>
      <c r="CT23"/>
      <c r="CU23"/>
      <c r="CW23"/>
      <c r="CX23"/>
      <c r="CY23"/>
      <c r="DA23"/>
      <c r="DB23"/>
      <c r="DC23"/>
      <c r="DE23"/>
      <c r="DF23"/>
      <c r="DG23"/>
      <c r="DI23"/>
      <c r="DJ23"/>
      <c r="DK23"/>
      <c r="DM23"/>
      <c r="DN23"/>
      <c r="DO23"/>
    </row>
    <row r="24" spans="1:119" ht="13.5">
      <c r="Y24"/>
      <c r="Z24"/>
      <c r="AA24"/>
      <c r="BU24"/>
      <c r="BV24"/>
      <c r="BW24"/>
      <c r="BY24"/>
      <c r="BZ24"/>
      <c r="CA24"/>
      <c r="CC24"/>
      <c r="CD24"/>
      <c r="CE24"/>
      <c r="CG24"/>
      <c r="CH24"/>
      <c r="CI24"/>
      <c r="CK24"/>
      <c r="CL24"/>
      <c r="CM24"/>
      <c r="CO24"/>
      <c r="CP24"/>
      <c r="CQ24"/>
      <c r="CS24"/>
      <c r="CT24"/>
      <c r="CU24"/>
      <c r="CW24"/>
      <c r="CX24"/>
      <c r="CY24"/>
      <c r="DA24"/>
      <c r="DB24"/>
      <c r="DC24"/>
      <c r="DE24"/>
      <c r="DF24"/>
      <c r="DG24"/>
      <c r="DI24"/>
      <c r="DJ24"/>
      <c r="DK24"/>
      <c r="DM24"/>
      <c r="DN24"/>
      <c r="DO24"/>
    </row>
    <row r="25" spans="1:119" ht="13.5">
      <c r="Y25"/>
      <c r="Z25"/>
      <c r="AA25"/>
      <c r="BU25"/>
      <c r="BV25"/>
      <c r="BW25"/>
      <c r="BY25"/>
      <c r="BZ25"/>
      <c r="CA25"/>
      <c r="CC25"/>
      <c r="CD25"/>
      <c r="CE25"/>
      <c r="CG25"/>
      <c r="CH25"/>
      <c r="CI25"/>
      <c r="CK25"/>
      <c r="CL25"/>
      <c r="CM25"/>
      <c r="CO25"/>
      <c r="CP25"/>
      <c r="CQ25"/>
      <c r="CS25"/>
      <c r="CT25"/>
      <c r="CU25"/>
      <c r="CW25"/>
      <c r="CX25"/>
      <c r="CY25"/>
      <c r="DA25"/>
      <c r="DB25"/>
      <c r="DC25"/>
      <c r="DE25"/>
      <c r="DF25"/>
      <c r="DG25"/>
      <c r="DI25"/>
      <c r="DJ25"/>
      <c r="DK25"/>
      <c r="DM25"/>
      <c r="DN25"/>
      <c r="DO25"/>
    </row>
    <row r="26" spans="1:119" ht="13.5">
      <c r="Y26"/>
      <c r="Z26"/>
      <c r="AA26"/>
      <c r="BU26"/>
      <c r="BV26"/>
      <c r="BW26"/>
      <c r="BY26"/>
      <c r="BZ26"/>
      <c r="CA26"/>
      <c r="CC26"/>
      <c r="CD26"/>
      <c r="CE26"/>
      <c r="CG26"/>
      <c r="CH26"/>
      <c r="CI26"/>
      <c r="CK26"/>
      <c r="CL26"/>
      <c r="CM26"/>
      <c r="CO26"/>
      <c r="CP26"/>
      <c r="CQ26"/>
      <c r="CS26"/>
      <c r="CT26"/>
      <c r="CU26"/>
      <c r="CW26"/>
      <c r="CX26"/>
      <c r="CY26"/>
      <c r="DA26"/>
      <c r="DB26"/>
      <c r="DC26"/>
      <c r="DE26"/>
      <c r="DF26"/>
      <c r="DG26"/>
      <c r="DI26"/>
      <c r="DJ26"/>
      <c r="DK26"/>
      <c r="DM26"/>
      <c r="DN26"/>
      <c r="DO26"/>
    </row>
    <row r="27" spans="1:119" ht="13.5">
      <c r="Y27"/>
      <c r="Z27"/>
      <c r="AA27"/>
      <c r="BU27"/>
      <c r="BV27"/>
      <c r="BW27"/>
      <c r="BY27"/>
      <c r="BZ27"/>
      <c r="CA27"/>
      <c r="CC27"/>
      <c r="CD27"/>
      <c r="CE27"/>
      <c r="CG27"/>
      <c r="CH27"/>
      <c r="CI27"/>
      <c r="CK27"/>
      <c r="CL27"/>
      <c r="CM27"/>
      <c r="CO27"/>
      <c r="CP27"/>
      <c r="CQ27"/>
      <c r="CS27"/>
      <c r="CT27"/>
      <c r="CU27"/>
      <c r="CW27"/>
      <c r="CX27"/>
      <c r="CY27"/>
      <c r="DA27"/>
      <c r="DB27"/>
      <c r="DC27"/>
      <c r="DE27"/>
      <c r="DF27"/>
      <c r="DG27"/>
      <c r="DI27"/>
      <c r="DJ27"/>
      <c r="DK27"/>
      <c r="DM27"/>
      <c r="DN27"/>
      <c r="DO27"/>
    </row>
    <row r="28" spans="1:119" ht="13.5">
      <c r="Y28"/>
      <c r="Z28"/>
      <c r="AA28"/>
      <c r="BU28"/>
      <c r="BV28"/>
      <c r="BW28"/>
      <c r="BY28"/>
      <c r="BZ28"/>
      <c r="CA28"/>
      <c r="CC28"/>
      <c r="CD28"/>
      <c r="CE28"/>
      <c r="CG28"/>
      <c r="CH28"/>
      <c r="CI28"/>
      <c r="CK28"/>
      <c r="CL28"/>
      <c r="CM28"/>
      <c r="CO28"/>
      <c r="CP28"/>
      <c r="CQ28"/>
      <c r="CS28"/>
      <c r="CT28"/>
      <c r="CU28"/>
      <c r="CW28"/>
      <c r="CX28"/>
      <c r="CY28"/>
      <c r="DA28"/>
      <c r="DB28"/>
      <c r="DC28"/>
      <c r="DE28"/>
      <c r="DF28"/>
      <c r="DG28"/>
      <c r="DI28"/>
      <c r="DJ28"/>
      <c r="DK28"/>
      <c r="DM28"/>
      <c r="DN28"/>
      <c r="DO28"/>
    </row>
    <row r="29" spans="1:119" ht="13.5">
      <c r="Y29"/>
      <c r="Z29"/>
      <c r="AA29"/>
      <c r="BU29"/>
      <c r="BV29"/>
      <c r="BW29"/>
      <c r="BY29"/>
      <c r="BZ29"/>
      <c r="CA29"/>
      <c r="CC29"/>
      <c r="CD29"/>
      <c r="CE29"/>
      <c r="CG29"/>
      <c r="CH29"/>
      <c r="CI29"/>
      <c r="CK29"/>
      <c r="CL29"/>
      <c r="CM29"/>
      <c r="CO29"/>
      <c r="CP29"/>
      <c r="CQ29"/>
      <c r="CS29"/>
      <c r="CT29"/>
      <c r="CU29"/>
      <c r="CW29"/>
      <c r="CX29"/>
      <c r="CY29"/>
      <c r="DA29"/>
      <c r="DB29"/>
      <c r="DC29"/>
      <c r="DE29"/>
      <c r="DF29"/>
      <c r="DG29"/>
      <c r="DI29"/>
      <c r="DJ29"/>
      <c r="DK29"/>
      <c r="DM29"/>
      <c r="DN29"/>
      <c r="DO29"/>
    </row>
    <row r="30" spans="1:119" ht="13.5">
      <c r="Y30"/>
      <c r="Z30"/>
      <c r="AA30"/>
      <c r="BU30"/>
      <c r="BV30"/>
      <c r="BW30"/>
      <c r="BY30"/>
      <c r="BZ30"/>
      <c r="CA30"/>
      <c r="CC30"/>
      <c r="CD30"/>
      <c r="CE30"/>
      <c r="CG30"/>
      <c r="CH30"/>
      <c r="CI30"/>
      <c r="CK30"/>
      <c r="CL30"/>
      <c r="CM30"/>
      <c r="CO30"/>
      <c r="CP30"/>
      <c r="CQ30"/>
      <c r="CS30"/>
      <c r="CT30"/>
      <c r="CU30"/>
      <c r="CW30"/>
      <c r="CX30"/>
      <c r="CY30"/>
      <c r="DA30"/>
      <c r="DB30"/>
      <c r="DC30"/>
      <c r="DE30"/>
      <c r="DF30"/>
      <c r="DG30"/>
      <c r="DI30"/>
      <c r="DJ30"/>
      <c r="DK30"/>
      <c r="DM30"/>
      <c r="DN30"/>
      <c r="DO30"/>
    </row>
    <row r="31" spans="1:119" ht="13.5">
      <c r="Y31"/>
      <c r="Z31"/>
      <c r="AA31"/>
      <c r="BU31"/>
      <c r="BV31"/>
      <c r="BW31"/>
      <c r="BY31"/>
      <c r="BZ31"/>
      <c r="CA31"/>
      <c r="CC31"/>
      <c r="CD31"/>
      <c r="CE31"/>
      <c r="CG31"/>
      <c r="CH31"/>
      <c r="CI31"/>
      <c r="CK31"/>
      <c r="CL31"/>
      <c r="CM31"/>
      <c r="CO31"/>
      <c r="CP31"/>
      <c r="CQ31"/>
      <c r="CS31"/>
      <c r="CT31"/>
      <c r="CU31"/>
      <c r="CW31"/>
      <c r="CX31"/>
      <c r="CY31"/>
      <c r="DA31"/>
      <c r="DB31"/>
      <c r="DC31"/>
      <c r="DE31"/>
      <c r="DF31"/>
      <c r="DG31"/>
      <c r="DI31"/>
      <c r="DJ31"/>
      <c r="DK31"/>
      <c r="DM31"/>
      <c r="DN31"/>
      <c r="DO31"/>
    </row>
    <row r="32" spans="1:119" ht="13.5">
      <c r="Y32"/>
      <c r="Z32"/>
      <c r="AA32"/>
      <c r="BU32"/>
      <c r="BV32"/>
      <c r="BW32"/>
      <c r="BY32"/>
      <c r="BZ32"/>
      <c r="CA32"/>
      <c r="CC32"/>
      <c r="CD32"/>
      <c r="CE32"/>
      <c r="CG32"/>
      <c r="CH32"/>
      <c r="CI32"/>
      <c r="CK32"/>
      <c r="CL32"/>
      <c r="CM32"/>
      <c r="CO32"/>
      <c r="CP32"/>
      <c r="CQ32"/>
      <c r="CS32"/>
      <c r="CT32"/>
      <c r="CU32"/>
      <c r="CW32"/>
      <c r="CX32"/>
      <c r="CY32"/>
      <c r="DA32"/>
      <c r="DB32"/>
      <c r="DC32"/>
      <c r="DE32"/>
      <c r="DF32"/>
      <c r="DG32"/>
      <c r="DI32"/>
      <c r="DJ32"/>
      <c r="DK32"/>
      <c r="DM32"/>
      <c r="DN32"/>
      <c r="DO32"/>
    </row>
    <row r="33" spans="25:119" ht="13.5">
      <c r="Y33"/>
      <c r="Z33"/>
      <c r="AA33"/>
      <c r="BU33"/>
      <c r="BV33"/>
      <c r="BW33"/>
      <c r="BY33"/>
      <c r="BZ33"/>
      <c r="CA33"/>
      <c r="CC33"/>
      <c r="CD33"/>
      <c r="CE33"/>
      <c r="CG33"/>
      <c r="CH33"/>
      <c r="CI33"/>
      <c r="CK33"/>
      <c r="CL33"/>
      <c r="CM33"/>
      <c r="CO33"/>
      <c r="CP33"/>
      <c r="CQ33"/>
      <c r="CS33"/>
      <c r="CT33"/>
      <c r="CU33"/>
      <c r="CW33"/>
      <c r="CX33"/>
      <c r="CY33"/>
      <c r="DA33"/>
      <c r="DB33"/>
      <c r="DC33"/>
      <c r="DE33"/>
      <c r="DF33"/>
      <c r="DG33"/>
      <c r="DI33"/>
      <c r="DJ33"/>
      <c r="DK33"/>
      <c r="DM33"/>
      <c r="DN33"/>
      <c r="DO33"/>
    </row>
    <row r="34" spans="25:119" ht="13.5">
      <c r="Y34"/>
      <c r="Z34"/>
      <c r="AA34"/>
      <c r="BU34"/>
      <c r="BV34"/>
      <c r="BW34"/>
      <c r="BY34"/>
      <c r="BZ34"/>
      <c r="CA34"/>
      <c r="CC34"/>
      <c r="CD34"/>
      <c r="CE34"/>
      <c r="CG34"/>
      <c r="CH34"/>
      <c r="CI34"/>
      <c r="CK34"/>
      <c r="CL34"/>
      <c r="CM34"/>
      <c r="CO34"/>
      <c r="CP34"/>
      <c r="CQ34"/>
      <c r="CS34"/>
      <c r="CT34"/>
      <c r="CU34"/>
      <c r="CW34"/>
      <c r="CX34"/>
      <c r="CY34"/>
      <c r="DA34"/>
      <c r="DB34"/>
      <c r="DC34"/>
      <c r="DE34"/>
      <c r="DF34"/>
      <c r="DG34"/>
      <c r="DI34"/>
      <c r="DJ34"/>
      <c r="DK34"/>
      <c r="DM34"/>
      <c r="DN34"/>
      <c r="DO34"/>
    </row>
    <row r="35" spans="25:119" ht="13.5">
      <c r="Y35"/>
      <c r="Z35"/>
      <c r="AA35"/>
      <c r="BU35"/>
      <c r="BV35"/>
      <c r="BW35"/>
      <c r="BY35"/>
      <c r="BZ35"/>
      <c r="CA35"/>
      <c r="CC35"/>
      <c r="CD35"/>
      <c r="CE35"/>
      <c r="CG35"/>
      <c r="CH35"/>
      <c r="CI35"/>
      <c r="CK35"/>
      <c r="CL35"/>
      <c r="CM35"/>
      <c r="CO35"/>
      <c r="CP35"/>
      <c r="CQ35"/>
      <c r="CS35"/>
      <c r="CT35"/>
      <c r="CU35"/>
      <c r="CW35"/>
      <c r="CX35"/>
      <c r="CY35"/>
      <c r="DA35"/>
      <c r="DB35"/>
      <c r="DC35"/>
      <c r="DE35"/>
      <c r="DF35"/>
      <c r="DG35"/>
      <c r="DI35"/>
      <c r="DJ35"/>
      <c r="DK35"/>
      <c r="DM35"/>
      <c r="DN35"/>
      <c r="DO35"/>
    </row>
    <row r="36" spans="25:119" ht="13.5">
      <c r="Y36"/>
      <c r="Z36"/>
      <c r="AA36"/>
      <c r="BU36"/>
      <c r="BV36"/>
      <c r="BW36"/>
      <c r="BY36"/>
      <c r="BZ36"/>
      <c r="CA36"/>
      <c r="CC36"/>
      <c r="CD36"/>
      <c r="CE36"/>
      <c r="CG36"/>
      <c r="CH36"/>
      <c r="CI36"/>
      <c r="CK36"/>
      <c r="CL36"/>
      <c r="CM36"/>
      <c r="CO36"/>
      <c r="CP36"/>
      <c r="CQ36"/>
      <c r="CS36"/>
      <c r="CT36"/>
      <c r="CU36"/>
      <c r="CW36"/>
      <c r="CX36"/>
      <c r="CY36"/>
      <c r="DA36"/>
      <c r="DB36"/>
      <c r="DC36"/>
      <c r="DE36"/>
      <c r="DF36"/>
      <c r="DG36"/>
      <c r="DI36"/>
      <c r="DJ36"/>
      <c r="DK36"/>
      <c r="DM36"/>
      <c r="DN36"/>
      <c r="DO36"/>
    </row>
    <row r="37" spans="25:119" ht="13.5">
      <c r="Y37"/>
      <c r="Z37"/>
      <c r="AA37"/>
      <c r="BU37"/>
      <c r="BV37"/>
      <c r="BW37"/>
      <c r="BY37"/>
      <c r="BZ37"/>
      <c r="CA37"/>
      <c r="CC37"/>
      <c r="CD37"/>
      <c r="CE37"/>
      <c r="CG37"/>
      <c r="CH37"/>
      <c r="CI37"/>
      <c r="CK37"/>
      <c r="CL37"/>
      <c r="CM37"/>
      <c r="CO37"/>
      <c r="CP37"/>
      <c r="CQ37"/>
      <c r="CS37"/>
      <c r="CT37"/>
      <c r="CU37"/>
      <c r="CW37"/>
      <c r="CX37"/>
      <c r="CY37"/>
      <c r="DA37"/>
      <c r="DB37"/>
      <c r="DC37"/>
      <c r="DE37"/>
      <c r="DF37"/>
      <c r="DG37"/>
      <c r="DI37"/>
      <c r="DJ37"/>
      <c r="DK37"/>
      <c r="DM37"/>
      <c r="DN37"/>
      <c r="DO37"/>
    </row>
    <row r="38" spans="25:119" ht="13.5">
      <c r="Y38"/>
      <c r="Z38"/>
      <c r="AA38"/>
      <c r="BU38"/>
      <c r="BV38"/>
      <c r="BW38"/>
      <c r="BY38"/>
      <c r="BZ38"/>
      <c r="CA38"/>
      <c r="CC38"/>
      <c r="CD38"/>
      <c r="CE38"/>
      <c r="CG38"/>
      <c r="CH38"/>
      <c r="CI38"/>
      <c r="CK38"/>
      <c r="CL38"/>
      <c r="CM38"/>
      <c r="CO38"/>
      <c r="CP38"/>
      <c r="CQ38"/>
      <c r="CS38"/>
      <c r="CT38"/>
      <c r="CU38"/>
      <c r="CW38"/>
      <c r="CX38"/>
      <c r="CY38"/>
      <c r="DA38"/>
      <c r="DB38"/>
      <c r="DC38"/>
      <c r="DE38"/>
      <c r="DF38"/>
      <c r="DG38"/>
      <c r="DI38"/>
      <c r="DJ38"/>
      <c r="DK38"/>
      <c r="DM38"/>
      <c r="DN38"/>
      <c r="DO38"/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Q10"/>
  <sheetViews>
    <sheetView zoomScaleNormal="100" workbookViewId="0">
      <selection activeCell="E5" sqref="E5"/>
    </sheetView>
  </sheetViews>
  <sheetFormatPr defaultColWidth="9" defaultRowHeight="15" customHeight="1"/>
  <cols>
    <col min="1" max="1" width="2.625" style="62" customWidth="1"/>
    <col min="2" max="2" width="9" style="62" customWidth="1"/>
    <col min="3" max="3" width="16.75" style="62" customWidth="1"/>
    <col min="4" max="4" width="9.375" style="62" customWidth="1"/>
    <col min="5" max="5" width="2.625" style="62" customWidth="1"/>
    <col min="6" max="17" width="8.375" style="62" customWidth="1"/>
    <col min="18" max="18" width="12.75" style="62" customWidth="1"/>
    <col min="19" max="16384" width="9" style="62"/>
  </cols>
  <sheetData>
    <row r="1" spans="2:17" ht="15" customHeight="1">
      <c r="B1" s="61"/>
      <c r="C1" s="61"/>
    </row>
    <row r="3" spans="2:17" ht="15" customHeight="1">
      <c r="B3" s="63"/>
      <c r="C3" s="64"/>
      <c r="D3" s="64" t="s">
        <v>143</v>
      </c>
      <c r="E3" s="64"/>
      <c r="F3" s="65" t="s">
        <v>144</v>
      </c>
      <c r="G3" s="65" t="s">
        <v>145</v>
      </c>
      <c r="H3" s="65" t="s">
        <v>146</v>
      </c>
      <c r="I3" s="65" t="s">
        <v>147</v>
      </c>
      <c r="J3" s="65" t="s">
        <v>148</v>
      </c>
      <c r="K3" s="65" t="s">
        <v>149</v>
      </c>
      <c r="L3" s="65" t="s">
        <v>150</v>
      </c>
      <c r="M3" s="65" t="s">
        <v>151</v>
      </c>
      <c r="N3" s="65" t="s">
        <v>152</v>
      </c>
      <c r="O3" s="65" t="s">
        <v>153</v>
      </c>
      <c r="P3" s="65" t="s">
        <v>154</v>
      </c>
      <c r="Q3" s="65" t="s">
        <v>155</v>
      </c>
    </row>
    <row r="4" spans="2:17" ht="15" customHeight="1">
      <c r="B4" s="166" t="s">
        <v>163</v>
      </c>
      <c r="C4" s="66" t="s">
        <v>156</v>
      </c>
      <c r="D4" s="66">
        <v>90172442</v>
      </c>
      <c r="E4" s="66"/>
      <c r="F4" s="66">
        <v>5874375</v>
      </c>
      <c r="G4" s="66">
        <v>3129116</v>
      </c>
      <c r="H4" s="66">
        <v>3726267</v>
      </c>
      <c r="I4" s="66">
        <v>5442690</v>
      </c>
      <c r="J4" s="66">
        <v>5850848</v>
      </c>
      <c r="K4" s="66">
        <v>4546774</v>
      </c>
      <c r="L4" s="66">
        <v>5729437</v>
      </c>
      <c r="M4" s="66"/>
      <c r="N4" s="66"/>
      <c r="O4" s="66"/>
      <c r="P4" s="66"/>
      <c r="Q4" s="66"/>
    </row>
    <row r="5" spans="2:17" ht="15" customHeight="1">
      <c r="B5" s="166"/>
      <c r="C5" s="66" t="s">
        <v>162</v>
      </c>
      <c r="D5" s="66">
        <v>577318</v>
      </c>
      <c r="E5" s="66"/>
      <c r="F5" s="66">
        <v>30103</v>
      </c>
      <c r="G5" s="66">
        <v>15980</v>
      </c>
      <c r="H5" s="66">
        <v>23401</v>
      </c>
      <c r="I5" s="66">
        <v>23997</v>
      </c>
      <c r="J5" s="66">
        <v>20178</v>
      </c>
      <c r="K5" s="66">
        <v>25412</v>
      </c>
      <c r="L5" s="66">
        <v>31248</v>
      </c>
      <c r="M5" s="66"/>
      <c r="N5" s="66"/>
      <c r="O5" s="66"/>
      <c r="P5" s="66"/>
      <c r="Q5" s="66"/>
    </row>
    <row r="6" spans="2:17" ht="15" customHeight="1">
      <c r="B6" s="166"/>
      <c r="C6" s="66" t="s">
        <v>157</v>
      </c>
      <c r="D6" s="68">
        <f>D5/D4*1000000</f>
        <v>6402.3773471722097</v>
      </c>
      <c r="E6" s="68"/>
      <c r="F6" s="68">
        <f t="shared" ref="F6:L6" si="0">F5/F4*1000000</f>
        <v>5124.460048941377</v>
      </c>
      <c r="G6" s="68">
        <f t="shared" si="0"/>
        <v>5106.873634598398</v>
      </c>
      <c r="H6" s="68">
        <f t="shared" si="0"/>
        <v>6280.0116041067367</v>
      </c>
      <c r="I6" s="68">
        <f t="shared" si="0"/>
        <v>4409.0330332978729</v>
      </c>
      <c r="J6" s="68">
        <f t="shared" si="0"/>
        <v>3448.7308506390868</v>
      </c>
      <c r="K6" s="68">
        <f t="shared" si="0"/>
        <v>5589.017619965276</v>
      </c>
      <c r="L6" s="68">
        <f t="shared" si="0"/>
        <v>5453.9390170447814</v>
      </c>
      <c r="M6" s="68"/>
      <c r="N6" s="68"/>
      <c r="O6" s="68"/>
      <c r="P6" s="68"/>
      <c r="Q6" s="68"/>
    </row>
    <row r="7" spans="2:17" ht="15" customHeight="1">
      <c r="B7" s="166"/>
      <c r="C7" s="67" t="s">
        <v>158</v>
      </c>
      <c r="D7" s="67"/>
      <c r="E7" s="67"/>
      <c r="F7" s="67">
        <v>5000</v>
      </c>
      <c r="G7" s="67">
        <v>5000</v>
      </c>
      <c r="H7" s="67">
        <v>5000</v>
      </c>
      <c r="I7" s="67">
        <v>5000</v>
      </c>
      <c r="J7" s="67">
        <v>5000</v>
      </c>
      <c r="K7" s="67">
        <v>5000</v>
      </c>
      <c r="L7" s="67">
        <v>5000</v>
      </c>
      <c r="M7" s="67">
        <v>5000</v>
      </c>
      <c r="N7" s="67">
        <v>5000</v>
      </c>
      <c r="O7" s="67">
        <v>5000</v>
      </c>
      <c r="P7" s="67">
        <v>5000</v>
      </c>
      <c r="Q7" s="67">
        <v>5000</v>
      </c>
    </row>
    <row r="8" spans="2:17" ht="15" hidden="1" customHeight="1">
      <c r="B8" s="166"/>
      <c r="C8" s="69" t="s">
        <v>159</v>
      </c>
      <c r="D8" s="69"/>
      <c r="E8" s="69"/>
      <c r="F8" s="70"/>
      <c r="G8" s="70" t="e">
        <f>IF(G4=0,"",#REF!/G4*1000000)</f>
        <v>#REF!</v>
      </c>
      <c r="H8" s="70" t="e">
        <f>IF(H4=0,"",#REF!/H4*1000000)</f>
        <v>#REF!</v>
      </c>
      <c r="I8" s="70" t="e">
        <f>IF(I4=0,"",#REF!/I4*1000000)</f>
        <v>#REF!</v>
      </c>
      <c r="J8" s="70" t="e">
        <f>IF(J4=0,"",#REF!/J4*1000000)</f>
        <v>#REF!</v>
      </c>
      <c r="K8" s="70" t="e">
        <f>IF(K4=0,"",#REF!/K4*1000000)</f>
        <v>#REF!</v>
      </c>
      <c r="L8" s="70" t="e">
        <f>IF(L4=0,"",#REF!/L4*1000000)</f>
        <v>#REF!</v>
      </c>
      <c r="M8" s="70" t="str">
        <f>IF(M4=0,"",#REF!/M4*1000000)</f>
        <v/>
      </c>
      <c r="N8" s="70" t="str">
        <f>IF(N4=0,"",#REF!/N4*1000000)</f>
        <v/>
      </c>
      <c r="O8" s="70" t="str">
        <f>IF(O4=0,"",#REF!/O4*1000000)</f>
        <v/>
      </c>
      <c r="P8" s="70" t="str">
        <f>IF(P4=0,"",#REF!/P4*1000000)</f>
        <v/>
      </c>
      <c r="Q8" s="70" t="str">
        <f>IF(Q4=0,"",#REF!/Q4*1000000)</f>
        <v/>
      </c>
    </row>
    <row r="9" spans="2:17" ht="15" customHeight="1">
      <c r="B9" s="166"/>
      <c r="C9" s="167" t="s">
        <v>3</v>
      </c>
      <c r="D9" s="168"/>
      <c r="E9" s="64"/>
      <c r="F9" s="169"/>
      <c r="G9" s="169"/>
      <c r="H9" s="169"/>
      <c r="I9" s="169"/>
      <c r="J9" s="168"/>
      <c r="K9" s="167" t="s">
        <v>160</v>
      </c>
      <c r="L9" s="169"/>
      <c r="M9" s="169"/>
      <c r="N9" s="169"/>
      <c r="O9" s="169"/>
      <c r="P9" s="168"/>
      <c r="Q9" s="71" t="s">
        <v>161</v>
      </c>
    </row>
    <row r="10" spans="2:17" ht="15" customHeight="1">
      <c r="B10" s="166"/>
      <c r="C10" s="170"/>
      <c r="D10" s="171"/>
      <c r="E10" s="67"/>
      <c r="F10" s="172"/>
      <c r="G10" s="172"/>
      <c r="H10" s="172"/>
      <c r="I10" s="172"/>
      <c r="J10" s="171"/>
      <c r="K10" s="170"/>
      <c r="L10" s="172"/>
      <c r="M10" s="172"/>
      <c r="N10" s="172"/>
      <c r="O10" s="172"/>
      <c r="P10" s="171"/>
      <c r="Q10" s="67"/>
    </row>
  </sheetData>
  <mergeCells count="7">
    <mergeCell ref="B4:B10"/>
    <mergeCell ref="C9:D9"/>
    <mergeCell ref="F9:J9"/>
    <mergeCell ref="K9:P9"/>
    <mergeCell ref="C10:D10"/>
    <mergeCell ref="F10:J10"/>
    <mergeCell ref="K10:P10"/>
  </mergeCells>
  <phoneticPr fontId="15" type="noConversion"/>
  <pageMargins left="0.69930555555555596" right="0.69930555555555596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Q10"/>
  <sheetViews>
    <sheetView zoomScaleNormal="100" workbookViewId="0">
      <selection activeCell="G5" sqref="G5"/>
    </sheetView>
  </sheetViews>
  <sheetFormatPr defaultColWidth="9" defaultRowHeight="15" customHeight="1"/>
  <cols>
    <col min="1" max="1" width="2.625" style="62" customWidth="1"/>
    <col min="2" max="2" width="9" style="62" customWidth="1"/>
    <col min="3" max="3" width="16.75" style="62" customWidth="1"/>
    <col min="4" max="4" width="9.375" style="62" customWidth="1"/>
    <col min="5" max="5" width="4.625" style="62" customWidth="1"/>
    <col min="6" max="17" width="8.375" style="62" customWidth="1"/>
    <col min="18" max="18" width="12.75" style="62" customWidth="1"/>
    <col min="19" max="16384" width="9" style="62"/>
  </cols>
  <sheetData>
    <row r="1" spans="2:17" ht="15" customHeight="1">
      <c r="B1" s="61"/>
      <c r="C1" s="61"/>
    </row>
    <row r="3" spans="2:17" ht="15" customHeight="1">
      <c r="B3" s="63"/>
      <c r="C3" s="64"/>
      <c r="D3" s="64" t="s">
        <v>288</v>
      </c>
      <c r="E3" s="64"/>
      <c r="F3" s="65" t="s">
        <v>184</v>
      </c>
      <c r="G3" s="65" t="s">
        <v>185</v>
      </c>
      <c r="H3" s="65" t="s">
        <v>186</v>
      </c>
      <c r="I3" s="65" t="s">
        <v>187</v>
      </c>
      <c r="J3" s="65" t="s">
        <v>188</v>
      </c>
      <c r="K3" s="65" t="s">
        <v>189</v>
      </c>
      <c r="L3" s="65" t="s">
        <v>190</v>
      </c>
      <c r="M3" s="65" t="s">
        <v>191</v>
      </c>
      <c r="N3" s="65" t="s">
        <v>192</v>
      </c>
      <c r="O3" s="65" t="s">
        <v>193</v>
      </c>
      <c r="P3" s="65" t="s">
        <v>194</v>
      </c>
      <c r="Q3" s="65" t="s">
        <v>195</v>
      </c>
    </row>
    <row r="4" spans="2:17" ht="15" customHeight="1">
      <c r="B4" s="166" t="s">
        <v>183</v>
      </c>
      <c r="C4" s="66" t="s">
        <v>156</v>
      </c>
      <c r="D4" s="66">
        <v>8655985</v>
      </c>
      <c r="E4" s="66"/>
      <c r="F4" s="66">
        <v>1023938</v>
      </c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</row>
    <row r="5" spans="2:17" ht="15" customHeight="1">
      <c r="B5" s="166"/>
      <c r="C5" s="66" t="s">
        <v>162</v>
      </c>
      <c r="D5" s="66">
        <v>59511</v>
      </c>
      <c r="E5" s="66"/>
      <c r="F5" s="66">
        <v>1665</v>
      </c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</row>
    <row r="6" spans="2:17" ht="15" customHeight="1">
      <c r="B6" s="166"/>
      <c r="C6" s="66" t="s">
        <v>157</v>
      </c>
      <c r="D6" s="68">
        <f t="shared" ref="D6:P6" si="0">D5/D4*1000000</f>
        <v>6875.1274407245392</v>
      </c>
      <c r="E6" s="68"/>
      <c r="F6" s="68">
        <f t="shared" si="0"/>
        <v>1626.0750162607501</v>
      </c>
      <c r="G6" s="68">
        <v>0</v>
      </c>
      <c r="H6" s="68">
        <v>0</v>
      </c>
      <c r="I6" s="68" t="e">
        <f t="shared" si="0"/>
        <v>#DIV/0!</v>
      </c>
      <c r="J6" s="68" t="e">
        <f t="shared" si="0"/>
        <v>#DIV/0!</v>
      </c>
      <c r="K6" s="68" t="e">
        <f t="shared" si="0"/>
        <v>#DIV/0!</v>
      </c>
      <c r="L6" s="68" t="e">
        <f t="shared" si="0"/>
        <v>#DIV/0!</v>
      </c>
      <c r="M6" s="68" t="e">
        <f t="shared" si="0"/>
        <v>#DIV/0!</v>
      </c>
      <c r="N6" s="68" t="e">
        <f t="shared" si="0"/>
        <v>#DIV/0!</v>
      </c>
      <c r="O6" s="68" t="e">
        <f t="shared" si="0"/>
        <v>#DIV/0!</v>
      </c>
      <c r="P6" s="68" t="e">
        <f t="shared" si="0"/>
        <v>#DIV/0!</v>
      </c>
      <c r="Q6" s="68"/>
    </row>
    <row r="7" spans="2:17" ht="15" customHeight="1">
      <c r="B7" s="166"/>
      <c r="C7" s="67" t="s">
        <v>158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</row>
    <row r="8" spans="2:17" ht="15" hidden="1" customHeight="1">
      <c r="B8" s="166"/>
      <c r="C8" s="69" t="s">
        <v>159</v>
      </c>
      <c r="D8" s="69"/>
      <c r="E8" s="69"/>
      <c r="F8" s="70"/>
      <c r="G8" s="70" t="str">
        <f>IF(G4=0,"",#REF!/G4*1000000)</f>
        <v/>
      </c>
      <c r="H8" s="70" t="str">
        <f>IF(H4=0,"",#REF!/H4*1000000)</f>
        <v/>
      </c>
      <c r="I8" s="70" t="str">
        <f>IF(I4=0,"",#REF!/I4*1000000)</f>
        <v/>
      </c>
      <c r="J8" s="70" t="str">
        <f>IF(J4=0,"",#REF!/J4*1000000)</f>
        <v/>
      </c>
      <c r="K8" s="70" t="str">
        <f>IF(K4=0,"",#REF!/K4*1000000)</f>
        <v/>
      </c>
      <c r="L8" s="70" t="str">
        <f>IF(L4=0,"",#REF!/L4*1000000)</f>
        <v/>
      </c>
      <c r="M8" s="70" t="str">
        <f>IF(M4=0,"",#REF!/M4*1000000)</f>
        <v/>
      </c>
      <c r="N8" s="70" t="str">
        <f>IF(N4=0,"",#REF!/N4*1000000)</f>
        <v/>
      </c>
      <c r="O8" s="70" t="str">
        <f>IF(O4=0,"",#REF!/O4*1000000)</f>
        <v/>
      </c>
      <c r="P8" s="70" t="str">
        <f>IF(P4=0,"",#REF!/P4*1000000)</f>
        <v/>
      </c>
      <c r="Q8" s="70" t="str">
        <f>IF(Q4=0,"",#REF!/Q4*1000000)</f>
        <v/>
      </c>
    </row>
    <row r="9" spans="2:17" ht="15" customHeight="1">
      <c r="B9" s="166"/>
      <c r="C9" s="167" t="s">
        <v>3</v>
      </c>
      <c r="D9" s="168"/>
      <c r="E9" s="64"/>
      <c r="F9" s="169"/>
      <c r="G9" s="169"/>
      <c r="H9" s="169"/>
      <c r="I9" s="169"/>
      <c r="J9" s="168"/>
      <c r="K9" s="167" t="s">
        <v>160</v>
      </c>
      <c r="L9" s="169"/>
      <c r="M9" s="169"/>
      <c r="N9" s="169"/>
      <c r="O9" s="169"/>
      <c r="P9" s="168"/>
      <c r="Q9" s="71" t="s">
        <v>161</v>
      </c>
    </row>
    <row r="10" spans="2:17" ht="15" customHeight="1">
      <c r="B10" s="166"/>
      <c r="C10" s="170"/>
      <c r="D10" s="171"/>
      <c r="E10" s="67"/>
      <c r="F10" s="172"/>
      <c r="G10" s="172"/>
      <c r="H10" s="172"/>
      <c r="I10" s="172"/>
      <c r="J10" s="171"/>
      <c r="K10" s="170"/>
      <c r="L10" s="172"/>
      <c r="M10" s="172"/>
      <c r="N10" s="172"/>
      <c r="O10" s="172"/>
      <c r="P10" s="171"/>
      <c r="Q10" s="67"/>
    </row>
  </sheetData>
  <mergeCells count="7">
    <mergeCell ref="B4:B10"/>
    <mergeCell ref="C9:D9"/>
    <mergeCell ref="F9:J9"/>
    <mergeCell ref="K9:P9"/>
    <mergeCell ref="C10:D10"/>
    <mergeCell ref="F10:J10"/>
    <mergeCell ref="K10:P10"/>
  </mergeCells>
  <phoneticPr fontId="15" type="noConversion"/>
  <pageMargins left="0.69930555555555596" right="0.69930555555555596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39991454817346722"/>
  </sheetPr>
  <dimension ref="A1:AF10331"/>
  <sheetViews>
    <sheetView tabSelected="1" topLeftCell="B1" zoomScale="70" zoomScaleNormal="70" zoomScaleSheetLayoutView="90" workbookViewId="0">
      <pane ySplit="3" topLeftCell="A326" activePane="bottomLeft" state="frozen"/>
      <selection pane="bottomLeft" activeCell="H344" sqref="H344"/>
    </sheetView>
  </sheetViews>
  <sheetFormatPr defaultColWidth="21.375" defaultRowHeight="21" customHeight="1"/>
  <cols>
    <col min="1" max="1" width="10.625" style="45" hidden="1" customWidth="1"/>
    <col min="2" max="4" width="10.625" style="45" customWidth="1"/>
    <col min="5" max="5" width="10.625" style="44" customWidth="1"/>
    <col min="6" max="6" width="13.25" style="44" customWidth="1"/>
    <col min="7" max="7" width="18.625" style="44" customWidth="1"/>
    <col min="8" max="8" width="13.5" style="44" customWidth="1"/>
    <col min="9" max="9" width="10.625" style="73" customWidth="1"/>
    <col min="10" max="10" width="10.625" style="108" customWidth="1"/>
    <col min="11" max="11" width="10.625" style="127" customWidth="1"/>
    <col min="12" max="12" width="10.625" style="105" customWidth="1"/>
    <col min="13" max="13" width="10.625" style="163" customWidth="1"/>
    <col min="14" max="14" width="10.625" style="73" customWidth="1"/>
    <col min="15" max="16" width="10.625" style="46" customWidth="1"/>
    <col min="17" max="17" width="10.625" style="73" customWidth="1"/>
    <col min="18" max="18" width="10.625" style="14" customWidth="1"/>
    <col min="19" max="19" width="10.625" style="105" customWidth="1"/>
    <col min="20" max="21" width="10.625" style="46" customWidth="1"/>
    <col min="22" max="22" width="10.625" customWidth="1"/>
    <col min="23" max="25" width="10.625" style="14" customWidth="1"/>
    <col min="26" max="26" width="10.625" style="105" customWidth="1"/>
    <col min="27" max="29" width="10.625" style="46" customWidth="1"/>
    <col min="30" max="30" width="10.625" style="72" customWidth="1"/>
    <col min="31" max="32" width="10.625" style="46" hidden="1" customWidth="1"/>
    <col min="33" max="33" width="21.375" style="49" customWidth="1"/>
    <col min="34" max="16384" width="21.375" style="49"/>
  </cols>
  <sheetData>
    <row r="1" spans="1:32" ht="21" customHeight="1">
      <c r="I1" s="175" t="s">
        <v>165</v>
      </c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3" t="s">
        <v>167</v>
      </c>
      <c r="W1" s="173"/>
      <c r="X1" s="173"/>
      <c r="Y1" s="173"/>
      <c r="Z1" s="173"/>
      <c r="AA1" s="173"/>
      <c r="AB1" s="174"/>
      <c r="AC1" s="47"/>
      <c r="AD1" s="47"/>
      <c r="AE1"/>
      <c r="AF1" s="47"/>
    </row>
    <row r="2" spans="1:32" ht="21" customHeight="1">
      <c r="H2" s="79"/>
      <c r="I2" s="77" t="s">
        <v>164</v>
      </c>
      <c r="J2" s="101" t="s">
        <v>140</v>
      </c>
      <c r="K2" s="101" t="s">
        <v>239</v>
      </c>
      <c r="L2" s="77" t="s">
        <v>10</v>
      </c>
      <c r="M2" s="77" t="s">
        <v>309</v>
      </c>
      <c r="N2" s="76" t="s">
        <v>180</v>
      </c>
      <c r="O2" s="77" t="s">
        <v>11</v>
      </c>
      <c r="P2" s="76" t="s">
        <v>12</v>
      </c>
      <c r="Q2" s="77" t="s">
        <v>13</v>
      </c>
      <c r="R2" s="76" t="s">
        <v>15</v>
      </c>
      <c r="S2" s="77" t="s">
        <v>16</v>
      </c>
      <c r="T2" s="76" t="s">
        <v>17</v>
      </c>
      <c r="U2" s="77" t="s">
        <v>18</v>
      </c>
      <c r="V2" s="103" t="s">
        <v>14</v>
      </c>
      <c r="W2" s="78" t="s">
        <v>140</v>
      </c>
      <c r="X2" s="77" t="s">
        <v>19</v>
      </c>
      <c r="Y2" s="76" t="s">
        <v>166</v>
      </c>
      <c r="Z2" s="109" t="s">
        <v>20</v>
      </c>
      <c r="AA2" s="76" t="s">
        <v>21</v>
      </c>
      <c r="AB2" s="77" t="s">
        <v>22</v>
      </c>
      <c r="AC2" s="75"/>
      <c r="AD2" s="47"/>
      <c r="AE2"/>
      <c r="AF2" s="47"/>
    </row>
    <row r="3" spans="1:32" ht="57.6" customHeight="1">
      <c r="A3" s="45" t="s">
        <v>23</v>
      </c>
      <c r="B3" s="81" t="s">
        <v>24</v>
      </c>
      <c r="C3" s="81" t="s">
        <v>3</v>
      </c>
      <c r="D3" s="81" t="s">
        <v>5</v>
      </c>
      <c r="E3" s="82" t="s">
        <v>0</v>
      </c>
      <c r="F3" s="82" t="s">
        <v>25</v>
      </c>
      <c r="G3" s="82" t="s">
        <v>26</v>
      </c>
      <c r="H3" s="82" t="s">
        <v>27</v>
      </c>
      <c r="I3" s="111" t="s">
        <v>29</v>
      </c>
      <c r="J3" s="107" t="s">
        <v>173</v>
      </c>
      <c r="K3" s="107" t="s">
        <v>240</v>
      </c>
      <c r="L3" s="111" t="s">
        <v>170</v>
      </c>
      <c r="M3" s="111" t="s">
        <v>310</v>
      </c>
      <c r="N3" s="111" t="s">
        <v>171</v>
      </c>
      <c r="O3" s="111" t="s">
        <v>172</v>
      </c>
      <c r="P3" s="111" t="s">
        <v>30</v>
      </c>
      <c r="Q3" s="111" t="s">
        <v>31</v>
      </c>
      <c r="R3" s="111" t="s">
        <v>32</v>
      </c>
      <c r="S3" s="111" t="s">
        <v>33</v>
      </c>
      <c r="T3" s="111" t="s">
        <v>34</v>
      </c>
      <c r="U3" s="111" t="s">
        <v>35</v>
      </c>
      <c r="V3" s="104" t="s">
        <v>169</v>
      </c>
      <c r="W3" s="114" t="s">
        <v>168</v>
      </c>
      <c r="X3" s="111" t="s">
        <v>37</v>
      </c>
      <c r="Y3" s="111" t="s">
        <v>36</v>
      </c>
      <c r="Z3" s="110" t="s">
        <v>38</v>
      </c>
      <c r="AA3" s="80" t="s">
        <v>39</v>
      </c>
      <c r="AB3" s="80" t="s">
        <v>40</v>
      </c>
      <c r="AC3" s="52" t="s">
        <v>41</v>
      </c>
      <c r="AD3" s="52" t="s">
        <v>42</v>
      </c>
      <c r="AE3" s="50" t="s">
        <v>43</v>
      </c>
      <c r="AF3" s="53" t="s">
        <v>44</v>
      </c>
    </row>
    <row r="4" spans="1:32" ht="21" customHeight="1">
      <c r="A4" s="45" t="e">
        <f>IF(G4="","",VLOOKUP(G4,#REF!,3,0))</f>
        <v>#REF!</v>
      </c>
      <c r="B4" s="45">
        <f>IF(Table1[[#This Row],[Day]]="","",WEEKNUM(F4))</f>
        <v>1</v>
      </c>
      <c r="C4" s="45">
        <f>IF(Table1[[#This Row],[Day]]="","",MONTH(F4))</f>
        <v>1</v>
      </c>
      <c r="D4" s="45">
        <f>IF(Table1[[#This Row],[Day]]="","",YEAR(F4))</f>
        <v>2025</v>
      </c>
      <c r="E4" s="117" t="s">
        <v>311</v>
      </c>
      <c r="F4" s="118">
        <v>45659</v>
      </c>
      <c r="G4" s="116" t="s">
        <v>313</v>
      </c>
      <c r="H4" s="44">
        <f>7928+9178</f>
        <v>17106</v>
      </c>
      <c r="I4" s="73">
        <v>38</v>
      </c>
      <c r="J4" s="102"/>
      <c r="K4" s="124">
        <f>86+15</f>
        <v>101</v>
      </c>
      <c r="N4" s="73">
        <v>11</v>
      </c>
      <c r="R4" s="46"/>
      <c r="T4" s="46">
        <f>10</f>
        <v>10</v>
      </c>
      <c r="V4" s="112"/>
      <c r="W4" s="72"/>
      <c r="X4" s="46"/>
      <c r="Y4" s="46"/>
      <c r="AC4" s="47">
        <f t="shared" ref="AC4:AC67" si="0">SUM(I4:AB4)</f>
        <v>160</v>
      </c>
      <c r="AD4" s="54">
        <f t="shared" ref="AD4:AD67" si="1">IFERROR(SUM(I4:U4)/H4*1000000,0)</f>
        <v>9353.4432362913594</v>
      </c>
      <c r="AE4" s="44"/>
      <c r="AF4" s="48"/>
    </row>
    <row r="5" spans="1:32" ht="21" customHeight="1">
      <c r="A5" s="45" t="e">
        <f>IF(G5="","",VLOOKUP(G5,#REF!,3,0))</f>
        <v>#REF!</v>
      </c>
      <c r="B5" s="45">
        <f>IF(Table1[[#This Row],[Day]]="","",WEEKNUM(F5))</f>
        <v>1</v>
      </c>
      <c r="C5" s="45">
        <f>IF(Table1[[#This Row],[Day]]="","",MONTH(F5))</f>
        <v>1</v>
      </c>
      <c r="D5" s="45">
        <f>IF(Table1[[#This Row],[Day]]="","",YEAR(F5))</f>
        <v>2025</v>
      </c>
      <c r="E5" s="117" t="s">
        <v>312</v>
      </c>
      <c r="F5" s="118">
        <v>45659</v>
      </c>
      <c r="G5" s="116" t="s">
        <v>301</v>
      </c>
      <c r="H5" s="44">
        <f>7012+9297</f>
        <v>16309</v>
      </c>
      <c r="I5" s="73">
        <v>58</v>
      </c>
      <c r="J5" s="102"/>
      <c r="K5" s="124">
        <f>37+21</f>
        <v>58</v>
      </c>
      <c r="N5" s="73">
        <v>6</v>
      </c>
      <c r="R5" s="46"/>
      <c r="V5" s="112"/>
      <c r="W5" s="72"/>
      <c r="X5" s="46"/>
      <c r="Y5" s="46"/>
      <c r="AC5" s="47">
        <f t="shared" si="0"/>
        <v>122</v>
      </c>
      <c r="AD5" s="54">
        <f t="shared" si="1"/>
        <v>7480.5322214728058</v>
      </c>
      <c r="AE5" s="44"/>
      <c r="AF5" s="48"/>
    </row>
    <row r="6" spans="1:32" ht="21" customHeight="1">
      <c r="A6" s="45" t="e">
        <f>IF(G6="","",VLOOKUP(G6,#REF!,3,0))</f>
        <v>#REF!</v>
      </c>
      <c r="B6" s="45">
        <f>IF(Table1[[#This Row],[Day]]="","",WEEKNUM(F6))</f>
        <v>1</v>
      </c>
      <c r="C6" s="45">
        <f>IF(Table1[[#This Row],[Day]]="","",MONTH(F6))</f>
        <v>1</v>
      </c>
      <c r="D6" s="45">
        <f>IF(Table1[[#This Row],[Day]]="","",YEAR(F6))</f>
        <v>2025</v>
      </c>
      <c r="E6" s="117" t="s">
        <v>314</v>
      </c>
      <c r="F6" s="118">
        <v>45660</v>
      </c>
      <c r="G6" s="116" t="s">
        <v>313</v>
      </c>
      <c r="H6" s="44">
        <f>8718+9272</f>
        <v>17990</v>
      </c>
      <c r="I6" s="73">
        <f>56+6</f>
        <v>62</v>
      </c>
      <c r="J6" s="102"/>
      <c r="K6" s="124">
        <f>38+15</f>
        <v>53</v>
      </c>
      <c r="R6" s="46"/>
      <c r="V6" s="112"/>
      <c r="W6" s="72"/>
      <c r="X6" s="46"/>
      <c r="Y6" s="46"/>
      <c r="AC6" s="47">
        <f t="shared" si="0"/>
        <v>115</v>
      </c>
      <c r="AD6" s="54">
        <f t="shared" si="1"/>
        <v>6392.4402445803225</v>
      </c>
      <c r="AE6" s="44"/>
      <c r="AF6" s="48"/>
    </row>
    <row r="7" spans="1:32" ht="21" customHeight="1">
      <c r="A7" s="45" t="e">
        <f>IF(G7="","",VLOOKUP(G7,#REF!,3,0))</f>
        <v>#REF!</v>
      </c>
      <c r="B7" s="45">
        <f>IF(Table1[[#This Row],[Day]]="","",WEEKNUM(F7))</f>
        <v>1</v>
      </c>
      <c r="C7" s="45">
        <f>IF(Table1[[#This Row],[Day]]="","",MONTH(F7))</f>
        <v>1</v>
      </c>
      <c r="D7" s="45">
        <f>IF(Table1[[#This Row],[Day]]="","",YEAR(F7))</f>
        <v>2025</v>
      </c>
      <c r="E7" s="117" t="s">
        <v>315</v>
      </c>
      <c r="F7" s="118">
        <v>45660</v>
      </c>
      <c r="G7" s="116" t="s">
        <v>301</v>
      </c>
      <c r="H7" s="44">
        <f>8584+9136</f>
        <v>17720</v>
      </c>
      <c r="I7" s="73">
        <f>21</f>
        <v>21</v>
      </c>
      <c r="J7" s="102"/>
      <c r="K7" s="124">
        <f>23+17</f>
        <v>40</v>
      </c>
      <c r="R7" s="46"/>
      <c r="V7" s="112"/>
      <c r="W7" s="72"/>
      <c r="X7" s="46"/>
      <c r="Y7" s="46"/>
      <c r="AC7" s="47">
        <f t="shared" si="0"/>
        <v>61</v>
      </c>
      <c r="AD7" s="54">
        <f t="shared" si="1"/>
        <v>3442.4379232505639</v>
      </c>
      <c r="AE7" s="44"/>
      <c r="AF7" s="48"/>
    </row>
    <row r="8" spans="1:32" ht="21" customHeight="1">
      <c r="A8" s="45" t="e">
        <f>IF(G8="","",VLOOKUP(G8,#REF!,3,0))</f>
        <v>#REF!</v>
      </c>
      <c r="B8" s="45">
        <f>IF(Table1[[#This Row],[Day]]="","",WEEKNUM(F8))</f>
        <v>1</v>
      </c>
      <c r="C8" s="45">
        <f>IF(Table1[[#This Row],[Day]]="","",MONTH(F8))</f>
        <v>1</v>
      </c>
      <c r="D8" s="45">
        <f>IF(Table1[[#This Row],[Day]]="","",YEAR(F8))</f>
        <v>2025</v>
      </c>
      <c r="E8" s="117" t="s">
        <v>316</v>
      </c>
      <c r="F8" s="118">
        <v>45660</v>
      </c>
      <c r="G8" s="116" t="s">
        <v>318</v>
      </c>
      <c r="H8" s="44">
        <f>2180+6180</f>
        <v>8360</v>
      </c>
      <c r="I8" s="73">
        <v>15</v>
      </c>
      <c r="J8" s="102"/>
      <c r="K8" s="124">
        <f>59+9</f>
        <v>68</v>
      </c>
      <c r="O8" s="46">
        <f>18+12</f>
        <v>30</v>
      </c>
      <c r="R8" s="46"/>
      <c r="V8" s="112"/>
      <c r="W8" s="72"/>
      <c r="X8" s="46"/>
      <c r="Y8" s="46"/>
      <c r="AC8" s="47">
        <f t="shared" si="0"/>
        <v>113</v>
      </c>
      <c r="AD8" s="54">
        <f t="shared" si="1"/>
        <v>13516.746411483253</v>
      </c>
      <c r="AE8" s="44"/>
      <c r="AF8" s="48"/>
    </row>
    <row r="9" spans="1:32" ht="21" customHeight="1">
      <c r="A9" s="45" t="e">
        <f>IF(G9="","",VLOOKUP(G9,#REF!,3,0))</f>
        <v>#REF!</v>
      </c>
      <c r="B9" s="45">
        <f>IF(Table1[[#This Row],[Day]]="","",WEEKNUM(F9))</f>
        <v>1</v>
      </c>
      <c r="C9" s="45">
        <f>IF(Table1[[#This Row],[Day]]="","",MONTH(F9))</f>
        <v>1</v>
      </c>
      <c r="D9" s="45">
        <f>IF(Table1[[#This Row],[Day]]="","",YEAR(F9))</f>
        <v>2025</v>
      </c>
      <c r="E9" s="117" t="s">
        <v>317</v>
      </c>
      <c r="F9" s="118">
        <v>45660</v>
      </c>
      <c r="G9" s="116" t="s">
        <v>319</v>
      </c>
      <c r="H9" s="44">
        <f>3889+6188</f>
        <v>10077</v>
      </c>
      <c r="I9" s="73">
        <f>29</f>
        <v>29</v>
      </c>
      <c r="J9" s="102"/>
      <c r="K9" s="124">
        <f>67+12</f>
        <v>79</v>
      </c>
      <c r="R9" s="46"/>
      <c r="V9" s="112"/>
      <c r="W9" s="72"/>
      <c r="X9" s="46"/>
      <c r="Y9" s="46"/>
      <c r="AC9" s="47">
        <f t="shared" si="0"/>
        <v>108</v>
      </c>
      <c r="AD9" s="54">
        <f t="shared" si="1"/>
        <v>10717.475439118785</v>
      </c>
      <c r="AE9" s="44"/>
      <c r="AF9" s="48"/>
    </row>
    <row r="10" spans="1:32" ht="21" customHeight="1">
      <c r="A10" s="45" t="e">
        <f>IF(G10="","",VLOOKUP(G10,#REF!,3,0))</f>
        <v>#REF!</v>
      </c>
      <c r="B10" s="45">
        <f>IF(Table1[[#This Row],[Day]]="","",WEEKNUM(F10))</f>
        <v>1</v>
      </c>
      <c r="C10" s="45">
        <f>IF(Table1[[#This Row],[Day]]="","",MONTH(F10))</f>
        <v>1</v>
      </c>
      <c r="D10" s="45">
        <f>IF(Table1[[#This Row],[Day]]="","",YEAR(F10))</f>
        <v>2025</v>
      </c>
      <c r="E10" s="117" t="s">
        <v>320</v>
      </c>
      <c r="F10" s="118">
        <v>45661</v>
      </c>
      <c r="G10" s="116" t="s">
        <v>313</v>
      </c>
      <c r="H10" s="44">
        <f>9180</f>
        <v>9180</v>
      </c>
      <c r="I10" s="73">
        <f>11</f>
        <v>11</v>
      </c>
      <c r="J10" s="102"/>
      <c r="K10" s="124">
        <f>22</f>
        <v>22</v>
      </c>
      <c r="R10" s="46"/>
      <c r="V10" s="112"/>
      <c r="W10" s="72"/>
      <c r="X10" s="46"/>
      <c r="Y10" s="46"/>
      <c r="AC10" s="47">
        <f t="shared" si="0"/>
        <v>33</v>
      </c>
      <c r="AD10" s="54">
        <f t="shared" si="1"/>
        <v>3594.7712418300653</v>
      </c>
      <c r="AE10" s="44"/>
      <c r="AF10" s="48"/>
    </row>
    <row r="11" spans="1:32" ht="21" customHeight="1">
      <c r="A11" s="45" t="e">
        <f>IF(G11="","",VLOOKUP(G11,#REF!,3,0))</f>
        <v>#REF!</v>
      </c>
      <c r="B11" s="45">
        <f>IF(Table1[[#This Row],[Day]]="","",WEEKNUM(F11))</f>
        <v>1</v>
      </c>
      <c r="C11" s="45">
        <f>IF(Table1[[#This Row],[Day]]="","",MONTH(F11))</f>
        <v>1</v>
      </c>
      <c r="D11" s="45">
        <f>IF(Table1[[#This Row],[Day]]="","",YEAR(F11))</f>
        <v>2025</v>
      </c>
      <c r="E11" s="117" t="s">
        <v>321</v>
      </c>
      <c r="F11" s="118">
        <v>45661</v>
      </c>
      <c r="G11" s="116" t="s">
        <v>301</v>
      </c>
      <c r="H11" s="44">
        <v>9100</v>
      </c>
      <c r="I11" s="73">
        <f>7</f>
        <v>7</v>
      </c>
      <c r="J11" s="102"/>
      <c r="K11" s="124">
        <v>14</v>
      </c>
      <c r="R11" s="46"/>
      <c r="V11" s="112"/>
      <c r="W11" s="72"/>
      <c r="X11" s="46"/>
      <c r="Y11" s="46"/>
      <c r="AC11" s="47">
        <f t="shared" si="0"/>
        <v>21</v>
      </c>
      <c r="AD11" s="54">
        <f t="shared" si="1"/>
        <v>2307.6923076923081</v>
      </c>
      <c r="AE11" s="44"/>
      <c r="AF11" s="48"/>
    </row>
    <row r="12" spans="1:32" ht="21" customHeight="1">
      <c r="A12" s="45" t="e">
        <f>IF(G12="","",VLOOKUP(G12,#REF!,3,0))</f>
        <v>#REF!</v>
      </c>
      <c r="B12" s="45">
        <f>IF(Table1[[#This Row],[Day]]="","",WEEKNUM(F12))</f>
        <v>2</v>
      </c>
      <c r="C12" s="45">
        <f>IF(Table1[[#This Row],[Day]]="","",MONTH(F12))</f>
        <v>1</v>
      </c>
      <c r="D12" s="45">
        <f>IF(Table1[[#This Row],[Day]]="","",YEAR(F12))</f>
        <v>2025</v>
      </c>
      <c r="E12" s="117" t="s">
        <v>320</v>
      </c>
      <c r="F12" s="118">
        <v>45662</v>
      </c>
      <c r="G12" s="116" t="s">
        <v>313</v>
      </c>
      <c r="H12" s="44">
        <v>8527</v>
      </c>
      <c r="J12" s="102"/>
      <c r="K12" s="124">
        <v>24</v>
      </c>
      <c r="R12" s="46"/>
      <c r="V12" s="112"/>
      <c r="W12" s="72"/>
      <c r="X12" s="46"/>
      <c r="Y12" s="46"/>
      <c r="AC12" s="47">
        <f t="shared" si="0"/>
        <v>24</v>
      </c>
      <c r="AD12" s="54">
        <f t="shared" si="1"/>
        <v>2814.5889527383606</v>
      </c>
      <c r="AE12" s="44"/>
      <c r="AF12" s="48"/>
    </row>
    <row r="13" spans="1:32" ht="21" customHeight="1">
      <c r="A13" s="45" t="e">
        <f>IF(G13="","",VLOOKUP(G13,#REF!,3,0))</f>
        <v>#REF!</v>
      </c>
      <c r="B13" s="45">
        <f>IF(Table1[[#This Row],[Day]]="","",WEEKNUM(F13))</f>
        <v>2</v>
      </c>
      <c r="C13" s="45">
        <f>IF(Table1[[#This Row],[Day]]="","",MONTH(F13))</f>
        <v>1</v>
      </c>
      <c r="D13" s="45">
        <f>IF(Table1[[#This Row],[Day]]="","",YEAR(F13))</f>
        <v>2025</v>
      </c>
      <c r="E13" s="117" t="s">
        <v>321</v>
      </c>
      <c r="F13" s="118">
        <v>45662</v>
      </c>
      <c r="G13" s="116" t="s">
        <v>301</v>
      </c>
      <c r="H13" s="44">
        <v>8792</v>
      </c>
      <c r="J13" s="102"/>
      <c r="K13" s="124">
        <v>27</v>
      </c>
      <c r="R13" s="46"/>
      <c r="V13" s="112"/>
      <c r="W13" s="72"/>
      <c r="X13" s="46"/>
      <c r="Y13" s="46"/>
      <c r="AC13" s="47">
        <f t="shared" si="0"/>
        <v>27</v>
      </c>
      <c r="AD13" s="54">
        <f t="shared" si="1"/>
        <v>3070.9736123748862</v>
      </c>
      <c r="AE13" s="44"/>
      <c r="AF13" s="48"/>
    </row>
    <row r="14" spans="1:32" ht="21" customHeight="1">
      <c r="A14" s="45" t="e">
        <f>IF(G14="","",VLOOKUP(G14,#REF!,3,0))</f>
        <v>#REF!</v>
      </c>
      <c r="B14" s="45">
        <f>IF(Table1[[#This Row],[Day]]="","",WEEKNUM(F14))</f>
        <v>2</v>
      </c>
      <c r="C14" s="45">
        <f>IF(Table1[[#This Row],[Day]]="","",MONTH(F14))</f>
        <v>1</v>
      </c>
      <c r="D14" s="45">
        <f>IF(Table1[[#This Row],[Day]]="","",YEAR(F14))</f>
        <v>2025</v>
      </c>
      <c r="E14" s="117" t="s">
        <v>322</v>
      </c>
      <c r="F14" s="118">
        <v>45663</v>
      </c>
      <c r="G14" s="116" t="s">
        <v>313</v>
      </c>
      <c r="H14" s="44">
        <f>7546+9388</f>
        <v>16934</v>
      </c>
      <c r="I14" s="73">
        <f>59</f>
        <v>59</v>
      </c>
      <c r="J14" s="102"/>
      <c r="K14" s="124">
        <f>68+13</f>
        <v>81</v>
      </c>
      <c r="R14" s="46"/>
      <c r="V14" s="112"/>
      <c r="W14" s="72"/>
      <c r="X14" s="46"/>
      <c r="Y14" s="46"/>
      <c r="AC14" s="47">
        <f t="shared" si="0"/>
        <v>140</v>
      </c>
      <c r="AD14" s="54">
        <f t="shared" si="1"/>
        <v>8267.3910475965513</v>
      </c>
      <c r="AE14" s="44"/>
      <c r="AF14" s="48"/>
    </row>
    <row r="15" spans="1:32" ht="21" customHeight="1">
      <c r="A15" s="45" t="e">
        <f>IF(G15="","",VLOOKUP(G15,#REF!,3,0))</f>
        <v>#REF!</v>
      </c>
      <c r="B15" s="45">
        <f>IF(Table1[[#This Row],[Day]]="","",WEEKNUM(F15))</f>
        <v>2</v>
      </c>
      <c r="C15" s="45">
        <f>IF(Table1[[#This Row],[Day]]="","",MONTH(F15))</f>
        <v>1</v>
      </c>
      <c r="D15" s="45">
        <f>IF(Table1[[#This Row],[Day]]="","",YEAR(F15))</f>
        <v>2025</v>
      </c>
      <c r="E15" s="117" t="s">
        <v>323</v>
      </c>
      <c r="F15" s="118">
        <v>45663</v>
      </c>
      <c r="G15" s="116" t="s">
        <v>301</v>
      </c>
      <c r="H15" s="44">
        <f>8155+4991</f>
        <v>13146</v>
      </c>
      <c r="J15" s="102"/>
      <c r="K15" s="124">
        <f>16+19</f>
        <v>35</v>
      </c>
      <c r="R15" s="46"/>
      <c r="V15" s="112"/>
      <c r="W15" s="72"/>
      <c r="X15" s="46"/>
      <c r="Y15" s="46"/>
      <c r="AC15" s="47">
        <f t="shared" si="0"/>
        <v>35</v>
      </c>
      <c r="AD15" s="54">
        <f t="shared" si="1"/>
        <v>2662.4068157614483</v>
      </c>
      <c r="AE15" s="44"/>
      <c r="AF15" s="48"/>
    </row>
    <row r="16" spans="1:32" ht="21" customHeight="1">
      <c r="A16" s="45" t="e">
        <f>IF(G16="","",VLOOKUP(G16,#REF!,3,0))</f>
        <v>#REF!</v>
      </c>
      <c r="B16" s="45">
        <f>IF(Table1[[#This Row],[Day]]="","",WEEKNUM(F16))</f>
        <v>2</v>
      </c>
      <c r="C16" s="45">
        <f>IF(Table1[[#This Row],[Day]]="","",MONTH(F16))</f>
        <v>1</v>
      </c>
      <c r="D16" s="45">
        <f>IF(Table1[[#This Row],[Day]]="","",YEAR(F16))</f>
        <v>2025</v>
      </c>
      <c r="E16" s="117" t="s">
        <v>324</v>
      </c>
      <c r="F16" s="118">
        <v>45663</v>
      </c>
      <c r="G16" s="116" t="s">
        <v>318</v>
      </c>
      <c r="H16" s="44">
        <f>3530+2009</f>
        <v>5539</v>
      </c>
      <c r="I16" s="73">
        <f>10</f>
        <v>10</v>
      </c>
      <c r="J16" s="102"/>
      <c r="K16" s="124">
        <f>10</f>
        <v>10</v>
      </c>
      <c r="R16" s="46"/>
      <c r="V16" s="112"/>
      <c r="W16" s="72"/>
      <c r="X16" s="46"/>
      <c r="Y16" s="46"/>
      <c r="AC16" s="47">
        <f t="shared" si="0"/>
        <v>20</v>
      </c>
      <c r="AD16" s="54">
        <f t="shared" si="1"/>
        <v>3610.7600649936812</v>
      </c>
      <c r="AE16" s="44"/>
      <c r="AF16" s="48"/>
    </row>
    <row r="17" spans="1:32" ht="21" customHeight="1">
      <c r="A17" s="45" t="e">
        <f>IF(G17="","",VLOOKUP(G17,#REF!,3,0))</f>
        <v>#REF!</v>
      </c>
      <c r="B17" s="45">
        <f>IF(Table1[[#This Row],[Day]]="","",WEEKNUM(F17))</f>
        <v>2</v>
      </c>
      <c r="C17" s="45">
        <f>IF(Table1[[#This Row],[Day]]="","",MONTH(F17))</f>
        <v>1</v>
      </c>
      <c r="D17" s="45">
        <f>IF(Table1[[#This Row],[Day]]="","",YEAR(F17))</f>
        <v>2025</v>
      </c>
      <c r="E17" s="117" t="s">
        <v>325</v>
      </c>
      <c r="F17" s="118">
        <v>45663</v>
      </c>
      <c r="G17" s="116" t="s">
        <v>319</v>
      </c>
      <c r="H17" s="44">
        <f>220+7379</f>
        <v>7599</v>
      </c>
      <c r="I17" s="73">
        <f>5</f>
        <v>5</v>
      </c>
      <c r="J17" s="102"/>
      <c r="K17" s="124">
        <f>8+15</f>
        <v>23</v>
      </c>
      <c r="R17" s="46"/>
      <c r="V17" s="112"/>
      <c r="W17" s="72"/>
      <c r="X17" s="46"/>
      <c r="Y17" s="46"/>
      <c r="AC17" s="47">
        <f t="shared" si="0"/>
        <v>28</v>
      </c>
      <c r="AD17" s="54">
        <f t="shared" si="1"/>
        <v>3684.695354651928</v>
      </c>
      <c r="AE17" s="44"/>
      <c r="AF17" s="48"/>
    </row>
    <row r="18" spans="1:32" ht="21" customHeight="1">
      <c r="A18" s="45" t="e">
        <f>IF(G18="","",VLOOKUP(G18,#REF!,3,0))</f>
        <v>#REF!</v>
      </c>
      <c r="B18" s="45">
        <f>IF(Table1[[#This Row],[Day]]="","",WEEKNUM(F18))</f>
        <v>2</v>
      </c>
      <c r="C18" s="45">
        <f>IF(Table1[[#This Row],[Day]]="","",MONTH(F18))</f>
        <v>1</v>
      </c>
      <c r="D18" s="45">
        <f>IF(Table1[[#This Row],[Day]]="","",YEAR(F18))</f>
        <v>2025</v>
      </c>
      <c r="E18" s="117" t="s">
        <v>326</v>
      </c>
      <c r="F18" s="118">
        <v>45664</v>
      </c>
      <c r="G18" s="116" t="s">
        <v>313</v>
      </c>
      <c r="H18" s="44">
        <f>9160</f>
        <v>9160</v>
      </c>
      <c r="J18" s="102"/>
      <c r="K18" s="124">
        <f>19</f>
        <v>19</v>
      </c>
      <c r="R18" s="46"/>
      <c r="V18" s="112"/>
      <c r="W18" s="72"/>
      <c r="X18" s="46"/>
      <c r="Y18" s="46"/>
      <c r="AC18" s="47">
        <f t="shared" si="0"/>
        <v>19</v>
      </c>
      <c r="AD18" s="54">
        <f t="shared" si="1"/>
        <v>2074.235807860262</v>
      </c>
      <c r="AE18" s="44"/>
      <c r="AF18" s="48"/>
    </row>
    <row r="19" spans="1:32" ht="21" customHeight="1">
      <c r="A19" s="45" t="e">
        <f>IF(G19="","",VLOOKUP(G19,#REF!,3,0))</f>
        <v>#REF!</v>
      </c>
      <c r="B19" s="45">
        <f>IF(Table1[[#This Row],[Day]]="","",WEEKNUM(F19))</f>
        <v>2</v>
      </c>
      <c r="C19" s="45">
        <f>IF(Table1[[#This Row],[Day]]="","",MONTH(F19))</f>
        <v>1</v>
      </c>
      <c r="D19" s="45">
        <f>IF(Table1[[#This Row],[Day]]="","",YEAR(F19))</f>
        <v>2025</v>
      </c>
      <c r="E19" s="117" t="s">
        <v>327</v>
      </c>
      <c r="F19" s="118">
        <v>45664</v>
      </c>
      <c r="G19" s="116" t="s">
        <v>301</v>
      </c>
      <c r="H19" s="44">
        <f>9095</f>
        <v>9095</v>
      </c>
      <c r="I19" s="73">
        <f>31</f>
        <v>31</v>
      </c>
      <c r="J19" s="102"/>
      <c r="K19" s="124">
        <f>17</f>
        <v>17</v>
      </c>
      <c r="R19" s="46"/>
      <c r="V19" s="112"/>
      <c r="W19" s="72"/>
      <c r="X19" s="46"/>
      <c r="Y19" s="46"/>
      <c r="AC19" s="47">
        <f t="shared" si="0"/>
        <v>48</v>
      </c>
      <c r="AD19" s="54">
        <f t="shared" si="1"/>
        <v>5277.6250687190768</v>
      </c>
      <c r="AE19" s="44"/>
      <c r="AF19" s="48"/>
    </row>
    <row r="20" spans="1:32" ht="21" customHeight="1">
      <c r="A20" s="45" t="e">
        <f>IF(G20="","",VLOOKUP(G20,#REF!,3,0))</f>
        <v>#REF!</v>
      </c>
      <c r="B20" s="45">
        <f>IF(Table1[[#This Row],[Day]]="","",WEEKNUM(F20))</f>
        <v>2</v>
      </c>
      <c r="C20" s="45">
        <f>IF(Table1[[#This Row],[Day]]="","",MONTH(F20))</f>
        <v>1</v>
      </c>
      <c r="D20" s="45">
        <f>IF(Table1[[#This Row],[Day]]="","",YEAR(F20))</f>
        <v>2025</v>
      </c>
      <c r="E20" s="117" t="s">
        <v>328</v>
      </c>
      <c r="F20" s="118">
        <v>45665</v>
      </c>
      <c r="G20" s="116" t="s">
        <v>313</v>
      </c>
      <c r="H20" s="44">
        <f>9282</f>
        <v>9282</v>
      </c>
      <c r="J20" s="102"/>
      <c r="K20" s="124"/>
      <c r="R20" s="46"/>
      <c r="V20" s="112"/>
      <c r="W20" s="72"/>
      <c r="X20" s="46"/>
      <c r="Y20" s="46"/>
      <c r="AC20" s="47">
        <f t="shared" si="0"/>
        <v>0</v>
      </c>
      <c r="AD20" s="54">
        <f t="shared" si="1"/>
        <v>0</v>
      </c>
      <c r="AE20" s="44"/>
      <c r="AF20" s="48"/>
    </row>
    <row r="21" spans="1:32" ht="21" customHeight="1">
      <c r="A21" s="45" t="e">
        <f>IF(G21="","",VLOOKUP(G21,#REF!,3,0))</f>
        <v>#REF!</v>
      </c>
      <c r="B21" s="45">
        <f>IF(Table1[[#This Row],[Day]]="","",WEEKNUM(F21))</f>
        <v>2</v>
      </c>
      <c r="C21" s="45">
        <f>IF(Table1[[#This Row],[Day]]="","",MONTH(F21))</f>
        <v>1</v>
      </c>
      <c r="D21" s="45">
        <f>IF(Table1[[#This Row],[Day]]="","",YEAR(F21))</f>
        <v>2025</v>
      </c>
      <c r="E21" s="117" t="s">
        <v>330</v>
      </c>
      <c r="F21" s="118">
        <v>45665</v>
      </c>
      <c r="G21" s="116" t="s">
        <v>301</v>
      </c>
      <c r="H21" s="44">
        <f>9346</f>
        <v>9346</v>
      </c>
      <c r="J21" s="102"/>
      <c r="K21" s="124">
        <f>12</f>
        <v>12</v>
      </c>
      <c r="R21" s="46"/>
      <c r="V21" s="112"/>
      <c r="W21" s="72"/>
      <c r="X21" s="46"/>
      <c r="Y21" s="46"/>
      <c r="AC21" s="47">
        <f t="shared" si="0"/>
        <v>12</v>
      </c>
      <c r="AD21" s="54">
        <f t="shared" si="1"/>
        <v>1283.9717526214422</v>
      </c>
      <c r="AE21" s="44"/>
      <c r="AF21" s="48"/>
    </row>
    <row r="22" spans="1:32" ht="21" customHeight="1">
      <c r="A22" s="45" t="e">
        <f>IF(G22="","",VLOOKUP(G22,#REF!,3,0))</f>
        <v>#REF!</v>
      </c>
      <c r="B22" s="45">
        <f>IF(Table1[[#This Row],[Day]]="","",WEEKNUM(F22))</f>
        <v>2</v>
      </c>
      <c r="C22" s="45">
        <f>IF(Table1[[#This Row],[Day]]="","",MONTH(F22))</f>
        <v>1</v>
      </c>
      <c r="D22" s="45">
        <f>IF(Table1[[#This Row],[Day]]="","",YEAR(F22))</f>
        <v>2025</v>
      </c>
      <c r="E22" s="117" t="s">
        <v>331</v>
      </c>
      <c r="F22" s="118">
        <v>45666</v>
      </c>
      <c r="G22" s="116" t="s">
        <v>313</v>
      </c>
      <c r="H22" s="44">
        <f>8956+9234</f>
        <v>18190</v>
      </c>
      <c r="I22" s="73">
        <f>9</f>
        <v>9</v>
      </c>
      <c r="J22" s="102"/>
      <c r="K22" s="124">
        <f>17+5</f>
        <v>22</v>
      </c>
      <c r="R22" s="46"/>
      <c r="V22" s="112"/>
      <c r="W22" s="72"/>
      <c r="X22" s="46"/>
      <c r="Y22" s="46"/>
      <c r="AC22" s="47">
        <f t="shared" si="0"/>
        <v>31</v>
      </c>
      <c r="AD22" s="54">
        <f t="shared" si="1"/>
        <v>1704.2330951072017</v>
      </c>
      <c r="AE22" s="44"/>
      <c r="AF22" s="48"/>
    </row>
    <row r="23" spans="1:32" ht="21" customHeight="1">
      <c r="A23" s="45" t="e">
        <f>IF(G23="","",VLOOKUP(G23,#REF!,3,0))</f>
        <v>#REF!</v>
      </c>
      <c r="B23" s="45">
        <f>IF(Table1[[#This Row],[Day]]="","",WEEKNUM(F23))</f>
        <v>2</v>
      </c>
      <c r="C23" s="45">
        <f>IF(Table1[[#This Row],[Day]]="","",MONTH(F23))</f>
        <v>1</v>
      </c>
      <c r="D23" s="45">
        <f>IF(Table1[[#This Row],[Day]]="","",YEAR(F23))</f>
        <v>2025</v>
      </c>
      <c r="E23" s="117" t="s">
        <v>332</v>
      </c>
      <c r="F23" s="118">
        <v>45666</v>
      </c>
      <c r="G23" s="116" t="s">
        <v>301</v>
      </c>
      <c r="H23" s="44">
        <f>8416+9315</f>
        <v>17731</v>
      </c>
      <c r="I23" s="73">
        <f>7</f>
        <v>7</v>
      </c>
      <c r="J23" s="102"/>
      <c r="K23" s="124">
        <f>13+13</f>
        <v>26</v>
      </c>
      <c r="R23" s="46"/>
      <c r="V23" s="112"/>
      <c r="W23" s="72"/>
      <c r="X23" s="46"/>
      <c r="Y23" s="46"/>
      <c r="AC23" s="47">
        <f t="shared" si="0"/>
        <v>33</v>
      </c>
      <c r="AD23" s="54">
        <f t="shared" si="1"/>
        <v>1861.1471434211269</v>
      </c>
      <c r="AE23" s="44"/>
      <c r="AF23" s="48"/>
    </row>
    <row r="24" spans="1:32" ht="21" customHeight="1">
      <c r="A24" s="45" t="e">
        <f>IF(G24="","",VLOOKUP(G24,#REF!,3,0))</f>
        <v>#REF!</v>
      </c>
      <c r="B24" s="45">
        <f>IF(Table1[[#This Row],[Day]]="","",WEEKNUM(F24))</f>
        <v>2</v>
      </c>
      <c r="C24" s="45">
        <f>IF(Table1[[#This Row],[Day]]="","",MONTH(F24))</f>
        <v>1</v>
      </c>
      <c r="D24" s="45">
        <f>IF(Table1[[#This Row],[Day]]="","",YEAR(F24))</f>
        <v>2025</v>
      </c>
      <c r="E24" s="117" t="s">
        <v>333</v>
      </c>
      <c r="F24" s="118">
        <v>45667</v>
      </c>
      <c r="G24" s="116" t="s">
        <v>313</v>
      </c>
      <c r="H24" s="44">
        <f>8700+9226</f>
        <v>17926</v>
      </c>
      <c r="J24" s="102"/>
      <c r="K24" s="124">
        <f>32+15</f>
        <v>47</v>
      </c>
      <c r="R24" s="46"/>
      <c r="V24" s="112"/>
      <c r="W24" s="72"/>
      <c r="X24" s="46"/>
      <c r="Y24" s="46"/>
      <c r="AC24" s="47">
        <f t="shared" si="0"/>
        <v>47</v>
      </c>
      <c r="AD24" s="54">
        <f t="shared" si="1"/>
        <v>2621.8899921901148</v>
      </c>
      <c r="AE24" s="44"/>
      <c r="AF24" s="48"/>
    </row>
    <row r="25" spans="1:32" ht="21" customHeight="1">
      <c r="A25" s="45" t="e">
        <f>IF(G25="","",VLOOKUP(G25,#REF!,3,0))</f>
        <v>#REF!</v>
      </c>
      <c r="B25" s="45">
        <f>IF(Table1[[#This Row],[Day]]="","",WEEKNUM(F25))</f>
        <v>2</v>
      </c>
      <c r="C25" s="45">
        <f>IF(Table1[[#This Row],[Day]]="","",MONTH(F25))</f>
        <v>1</v>
      </c>
      <c r="D25" s="45">
        <f>IF(Table1[[#This Row],[Day]]="","",YEAR(F25))</f>
        <v>2025</v>
      </c>
      <c r="E25" s="117" t="s">
        <v>334</v>
      </c>
      <c r="F25" s="118">
        <v>45667</v>
      </c>
      <c r="G25" s="116" t="s">
        <v>301</v>
      </c>
      <c r="H25" s="44">
        <f>8163+9124</f>
        <v>17287</v>
      </c>
      <c r="J25" s="102"/>
      <c r="K25" s="124">
        <f>18+7</f>
        <v>25</v>
      </c>
      <c r="O25" s="46">
        <f>12</f>
        <v>12</v>
      </c>
      <c r="R25" s="46"/>
      <c r="V25" s="112"/>
      <c r="W25" s="72"/>
      <c r="X25" s="46"/>
      <c r="Y25" s="46"/>
      <c r="AC25" s="47">
        <f t="shared" si="0"/>
        <v>37</v>
      </c>
      <c r="AD25" s="54">
        <f t="shared" si="1"/>
        <v>2140.3366691733672</v>
      </c>
      <c r="AE25" s="44"/>
      <c r="AF25" s="48"/>
    </row>
    <row r="26" spans="1:32" ht="21" customHeight="1">
      <c r="A26" s="45" t="e">
        <f>IF(G26="","",VLOOKUP(G26,#REF!,3,0))</f>
        <v>#REF!</v>
      </c>
      <c r="B26" s="45">
        <f>IF(Table1[[#This Row],[Day]]="","",WEEKNUM(F26))</f>
        <v>2</v>
      </c>
      <c r="C26" s="45">
        <f>IF(Table1[[#This Row],[Day]]="","",MONTH(F26))</f>
        <v>1</v>
      </c>
      <c r="D26" s="45">
        <f>IF(Table1[[#This Row],[Day]]="","",YEAR(F26))</f>
        <v>2025</v>
      </c>
      <c r="E26" s="117" t="s">
        <v>335</v>
      </c>
      <c r="F26" s="118">
        <v>45667</v>
      </c>
      <c r="G26" s="116" t="s">
        <v>338</v>
      </c>
      <c r="H26" s="44">
        <f>3281+7395</f>
        <v>10676</v>
      </c>
      <c r="I26" s="73">
        <f>17</f>
        <v>17</v>
      </c>
      <c r="J26" s="102"/>
      <c r="K26" s="124">
        <f>38+10</f>
        <v>48</v>
      </c>
      <c r="N26" s="73">
        <f>8</f>
        <v>8</v>
      </c>
      <c r="R26" s="46"/>
      <c r="T26" s="46">
        <f>7</f>
        <v>7</v>
      </c>
      <c r="V26" s="112"/>
      <c r="W26" s="72"/>
      <c r="X26" s="46"/>
      <c r="Y26" s="46"/>
      <c r="AC26" s="47">
        <f t="shared" si="0"/>
        <v>80</v>
      </c>
      <c r="AD26" s="54">
        <f t="shared" si="1"/>
        <v>7493.4432371674784</v>
      </c>
      <c r="AE26" s="44"/>
      <c r="AF26" s="48"/>
    </row>
    <row r="27" spans="1:32" ht="21" customHeight="1">
      <c r="A27" s="45" t="e">
        <f>IF(G27="","",VLOOKUP(G27,#REF!,3,0))</f>
        <v>#REF!</v>
      </c>
      <c r="B27" s="45">
        <f>IF(Table1[[#This Row],[Day]]="","",WEEKNUM(F27))</f>
        <v>2</v>
      </c>
      <c r="C27" s="45">
        <f>IF(Table1[[#This Row],[Day]]="","",MONTH(F27))</f>
        <v>1</v>
      </c>
      <c r="D27" s="45">
        <f>IF(Table1[[#This Row],[Day]]="","",YEAR(F27))</f>
        <v>2025</v>
      </c>
      <c r="E27" s="117" t="s">
        <v>336</v>
      </c>
      <c r="F27" s="118">
        <v>45667</v>
      </c>
      <c r="G27" s="116" t="s">
        <v>340</v>
      </c>
      <c r="H27" s="44">
        <f>2631+8425</f>
        <v>11056</v>
      </c>
      <c r="J27" s="102"/>
      <c r="K27" s="124">
        <f>22+9</f>
        <v>31</v>
      </c>
      <c r="R27" s="46"/>
      <c r="V27" s="112"/>
      <c r="W27" s="72"/>
      <c r="X27" s="46"/>
      <c r="Y27" s="46"/>
      <c r="AC27" s="47">
        <f t="shared" si="0"/>
        <v>31</v>
      </c>
      <c r="AD27" s="54">
        <f t="shared" si="1"/>
        <v>2803.907380607815</v>
      </c>
      <c r="AE27" s="44"/>
      <c r="AF27" s="48"/>
    </row>
    <row r="28" spans="1:32" ht="21" customHeight="1">
      <c r="A28" s="45" t="e">
        <f>IF(G28="","",VLOOKUP(G28,#REF!,3,0))</f>
        <v>#REF!</v>
      </c>
      <c r="B28" s="45">
        <f>IF(Table1[[#This Row],[Day]]="","",WEEKNUM(F28))</f>
        <v>2</v>
      </c>
      <c r="C28" s="45">
        <f>IF(Table1[[#This Row],[Day]]="","",MONTH(F28))</f>
        <v>1</v>
      </c>
      <c r="D28" s="45">
        <f>IF(Table1[[#This Row],[Day]]="","",YEAR(F28))</f>
        <v>2025</v>
      </c>
      <c r="E28" s="117" t="s">
        <v>337</v>
      </c>
      <c r="F28" s="118">
        <v>45667</v>
      </c>
      <c r="G28" s="116" t="s">
        <v>339</v>
      </c>
      <c r="H28" s="44">
        <f>2263+8630</f>
        <v>10893</v>
      </c>
      <c r="I28" s="73">
        <f>9</f>
        <v>9</v>
      </c>
      <c r="J28" s="102"/>
      <c r="K28" s="124">
        <f>29+10</f>
        <v>39</v>
      </c>
      <c r="R28" s="46">
        <f>13</f>
        <v>13</v>
      </c>
      <c r="V28" s="112"/>
      <c r="W28" s="72"/>
      <c r="X28" s="46"/>
      <c r="Y28" s="46"/>
      <c r="AC28" s="47">
        <f t="shared" si="0"/>
        <v>61</v>
      </c>
      <c r="AD28" s="54">
        <f t="shared" si="1"/>
        <v>5599.9265583402184</v>
      </c>
      <c r="AE28" s="44"/>
      <c r="AF28" s="48"/>
    </row>
    <row r="29" spans="1:32" ht="21" customHeight="1">
      <c r="A29" s="45" t="e">
        <f>IF(G29="","",VLOOKUP(G29,#REF!,3,0))</f>
        <v>#REF!</v>
      </c>
      <c r="B29" s="45">
        <f>IF(Table1[[#This Row],[Day]]="","",WEEKNUM(F29))</f>
        <v>2</v>
      </c>
      <c r="C29" s="45">
        <f>IF(Table1[[#This Row],[Day]]="","",MONTH(F29))</f>
        <v>1</v>
      </c>
      <c r="D29" s="45">
        <f>IF(Table1[[#This Row],[Day]]="","",YEAR(F29))</f>
        <v>2025</v>
      </c>
      <c r="E29" s="117" t="s">
        <v>343</v>
      </c>
      <c r="F29" s="118">
        <v>45667</v>
      </c>
      <c r="G29" s="116" t="s">
        <v>341</v>
      </c>
      <c r="H29" s="44">
        <f>8627</f>
        <v>8627</v>
      </c>
      <c r="J29" s="102"/>
      <c r="K29" s="124">
        <v>21</v>
      </c>
      <c r="N29" s="73">
        <f>59</f>
        <v>59</v>
      </c>
      <c r="R29" s="46"/>
      <c r="V29" s="112"/>
      <c r="W29" s="72"/>
      <c r="X29" s="46"/>
      <c r="Y29" s="46"/>
      <c r="AC29" s="47">
        <f t="shared" si="0"/>
        <v>80</v>
      </c>
      <c r="AD29" s="54">
        <f t="shared" si="1"/>
        <v>9273.2120088095508</v>
      </c>
      <c r="AE29" s="44"/>
      <c r="AF29" s="48"/>
    </row>
    <row r="30" spans="1:32" ht="21" customHeight="1">
      <c r="A30" s="45" t="e">
        <f>IF(G30="","",VLOOKUP(G30,#REF!,3,0))</f>
        <v>#REF!</v>
      </c>
      <c r="B30" s="45">
        <f>IF(Table1[[#This Row],[Day]]="","",WEEKNUM(F30))</f>
        <v>2</v>
      </c>
      <c r="C30" s="45">
        <f>IF(Table1[[#This Row],[Day]]="","",MONTH(F30))</f>
        <v>1</v>
      </c>
      <c r="D30" s="45">
        <f>IF(Table1[[#This Row],[Day]]="","",YEAR(F30))</f>
        <v>2025</v>
      </c>
      <c r="E30" s="117" t="s">
        <v>344</v>
      </c>
      <c r="F30" s="118">
        <v>45667</v>
      </c>
      <c r="G30" s="116" t="s">
        <v>342</v>
      </c>
      <c r="H30" s="44">
        <f>9422</f>
        <v>9422</v>
      </c>
      <c r="J30" s="102"/>
      <c r="K30" s="124">
        <v>11</v>
      </c>
      <c r="R30" s="46"/>
      <c r="V30" s="112"/>
      <c r="W30" s="72"/>
      <c r="X30" s="46"/>
      <c r="Y30" s="46"/>
      <c r="AC30" s="47">
        <f t="shared" si="0"/>
        <v>11</v>
      </c>
      <c r="AD30" s="54">
        <f t="shared" si="1"/>
        <v>1167.4803651029506</v>
      </c>
      <c r="AE30" s="44"/>
      <c r="AF30" s="48"/>
    </row>
    <row r="31" spans="1:32" ht="21" customHeight="1">
      <c r="A31" s="45" t="e">
        <f>IF(G31="","",VLOOKUP(G31,#REF!,3,0))</f>
        <v>#REF!</v>
      </c>
      <c r="B31" s="45">
        <f>IF(Table1[[#This Row],[Day]]="","",WEEKNUM(F31))</f>
        <v>2</v>
      </c>
      <c r="C31" s="45">
        <f>IF(Table1[[#This Row],[Day]]="","",MONTH(F31))</f>
        <v>1</v>
      </c>
      <c r="D31" s="45">
        <f>IF(Table1[[#This Row],[Day]]="","",YEAR(F31))</f>
        <v>2025</v>
      </c>
      <c r="E31" s="117" t="s">
        <v>333</v>
      </c>
      <c r="F31" s="118">
        <v>45668</v>
      </c>
      <c r="G31" s="116" t="s">
        <v>313</v>
      </c>
      <c r="H31" s="44">
        <f>8700+9100</f>
        <v>17800</v>
      </c>
      <c r="J31" s="102"/>
      <c r="K31" s="124">
        <f>18+15</f>
        <v>33</v>
      </c>
      <c r="R31" s="46"/>
      <c r="V31" s="112"/>
      <c r="W31" s="72"/>
      <c r="X31" s="46"/>
      <c r="Y31" s="46"/>
      <c r="AC31" s="47">
        <f t="shared" si="0"/>
        <v>33</v>
      </c>
      <c r="AD31" s="54">
        <f t="shared" si="1"/>
        <v>1853.932584269663</v>
      </c>
      <c r="AE31" s="44"/>
      <c r="AF31" s="48"/>
    </row>
    <row r="32" spans="1:32" ht="21" customHeight="1">
      <c r="A32" s="45" t="e">
        <f>IF(G32="","",VLOOKUP(G32,#REF!,3,0))</f>
        <v>#REF!</v>
      </c>
      <c r="B32" s="45">
        <f>IF(Table1[[#This Row],[Day]]="","",WEEKNUM(F32))</f>
        <v>2</v>
      </c>
      <c r="C32" s="45">
        <f>IF(Table1[[#This Row],[Day]]="","",MONTH(F32))</f>
        <v>1</v>
      </c>
      <c r="D32" s="45">
        <f>IF(Table1[[#This Row],[Day]]="","",YEAR(F32))</f>
        <v>2025</v>
      </c>
      <c r="E32" s="117" t="s">
        <v>334</v>
      </c>
      <c r="F32" s="118">
        <v>45668</v>
      </c>
      <c r="G32" s="116" t="s">
        <v>301</v>
      </c>
      <c r="H32" s="44">
        <f>7625+9216</f>
        <v>16841</v>
      </c>
      <c r="I32" s="73">
        <f>7</f>
        <v>7</v>
      </c>
      <c r="J32" s="102"/>
      <c r="K32" s="124">
        <f>14+10</f>
        <v>24</v>
      </c>
      <c r="R32" s="46"/>
      <c r="V32" s="112"/>
      <c r="W32" s="72"/>
      <c r="X32" s="46"/>
      <c r="Y32" s="46"/>
      <c r="AC32" s="47">
        <f t="shared" si="0"/>
        <v>31</v>
      </c>
      <c r="AD32" s="54">
        <f t="shared" si="1"/>
        <v>1840.7457989430557</v>
      </c>
      <c r="AE32" s="44"/>
      <c r="AF32" s="48"/>
    </row>
    <row r="33" spans="1:32" ht="21" customHeight="1">
      <c r="A33" s="45" t="e">
        <f>IF(G33="","",VLOOKUP(G33,#REF!,3,0))</f>
        <v>#REF!</v>
      </c>
      <c r="B33" s="45">
        <f>IF(Table1[[#This Row],[Day]]="","",WEEKNUM(F33))</f>
        <v>2</v>
      </c>
      <c r="C33" s="45">
        <f>IF(Table1[[#This Row],[Day]]="","",MONTH(F33))</f>
        <v>1</v>
      </c>
      <c r="D33" s="45">
        <f>IF(Table1[[#This Row],[Day]]="","",YEAR(F33))</f>
        <v>2025</v>
      </c>
      <c r="E33" s="117" t="s">
        <v>335</v>
      </c>
      <c r="F33" s="118">
        <v>45668</v>
      </c>
      <c r="G33" s="116" t="s">
        <v>338</v>
      </c>
      <c r="H33" s="44">
        <f>7020+7318</f>
        <v>14338</v>
      </c>
      <c r="I33" s="73">
        <f>9</f>
        <v>9</v>
      </c>
      <c r="J33" s="102"/>
      <c r="K33" s="124">
        <f>16+13</f>
        <v>29</v>
      </c>
      <c r="R33" s="46"/>
      <c r="V33" s="112"/>
      <c r="W33" s="72"/>
      <c r="X33" s="46"/>
      <c r="Y33" s="46"/>
      <c r="AC33" s="47">
        <f t="shared" si="0"/>
        <v>38</v>
      </c>
      <c r="AD33" s="54">
        <f t="shared" si="1"/>
        <v>2650.299902357372</v>
      </c>
      <c r="AE33" s="44"/>
      <c r="AF33" s="48"/>
    </row>
    <row r="34" spans="1:32" ht="21" customHeight="1">
      <c r="A34" s="45" t="e">
        <f>IF(G34="","",VLOOKUP(G34,#REF!,3,0))</f>
        <v>#REF!</v>
      </c>
      <c r="B34" s="45">
        <f>IF(Table1[[#This Row],[Day]]="","",WEEKNUM(F34))</f>
        <v>2</v>
      </c>
      <c r="C34" s="45">
        <f>IF(Table1[[#This Row],[Day]]="","",MONTH(F34))</f>
        <v>1</v>
      </c>
      <c r="D34" s="45">
        <f>IF(Table1[[#This Row],[Day]]="","",YEAR(F34))</f>
        <v>2025</v>
      </c>
      <c r="E34" s="117" t="s">
        <v>343</v>
      </c>
      <c r="F34" s="118">
        <v>45668</v>
      </c>
      <c r="G34" s="116" t="s">
        <v>341</v>
      </c>
      <c r="H34" s="44">
        <f>7783+9045</f>
        <v>16828</v>
      </c>
      <c r="I34" s="73">
        <f>16+15</f>
        <v>31</v>
      </c>
      <c r="J34" s="102"/>
      <c r="K34" s="124">
        <f>19+11</f>
        <v>30</v>
      </c>
      <c r="R34" s="46"/>
      <c r="V34" s="112"/>
      <c r="W34" s="72"/>
      <c r="X34" s="46"/>
      <c r="Y34" s="46"/>
      <c r="AC34" s="47">
        <f t="shared" si="0"/>
        <v>61</v>
      </c>
      <c r="AD34" s="54">
        <f t="shared" si="1"/>
        <v>3624.9108628476347</v>
      </c>
      <c r="AE34" s="44"/>
      <c r="AF34" s="48"/>
    </row>
    <row r="35" spans="1:32" ht="21" customHeight="1">
      <c r="B35" s="45">
        <f>IF(Table1[[#This Row],[Day]]="","",WEEKNUM(F35))</f>
        <v>2</v>
      </c>
      <c r="C35" s="45">
        <f>IF(Table1[[#This Row],[Day]]="","",MONTH(F35))</f>
        <v>1</v>
      </c>
      <c r="D35" s="45">
        <f>IF(Table1[[#This Row],[Day]]="","",YEAR(F35))</f>
        <v>2025</v>
      </c>
      <c r="E35" s="117" t="s">
        <v>344</v>
      </c>
      <c r="F35" s="118">
        <v>45668</v>
      </c>
      <c r="G35" s="116" t="s">
        <v>342</v>
      </c>
      <c r="H35" s="44">
        <f>6000+9268</f>
        <v>15268</v>
      </c>
      <c r="J35" s="153"/>
      <c r="K35" s="124">
        <f>17+13</f>
        <v>30</v>
      </c>
      <c r="N35" s="154"/>
      <c r="R35" s="156"/>
      <c r="V35" s="161"/>
      <c r="W35" s="115"/>
      <c r="X35" s="155"/>
      <c r="Y35" s="155"/>
      <c r="AB35" s="155"/>
      <c r="AC35" s="47">
        <f t="shared" si="0"/>
        <v>30</v>
      </c>
      <c r="AD35" s="54">
        <f t="shared" si="1"/>
        <v>1964.8938957296307</v>
      </c>
      <c r="AE35" s="155"/>
      <c r="AF35" s="154"/>
    </row>
    <row r="36" spans="1:32" ht="21" customHeight="1">
      <c r="A36" s="45" t="e">
        <f>IF(G36="","",VLOOKUP(G36,#REF!,3,0))</f>
        <v>#REF!</v>
      </c>
      <c r="B36" s="45">
        <f>IF(Table1[[#This Row],[Day]]="","",WEEKNUM(F36))</f>
        <v>2</v>
      </c>
      <c r="C36" s="45">
        <f>IF(Table1[[#This Row],[Day]]="","",MONTH(F36))</f>
        <v>1</v>
      </c>
      <c r="D36" s="45">
        <f>IF(Table1[[#This Row],[Day]]="","",YEAR(F36))</f>
        <v>2025</v>
      </c>
      <c r="E36" s="117" t="s">
        <v>336</v>
      </c>
      <c r="F36" s="118">
        <v>45668</v>
      </c>
      <c r="G36" s="116" t="s">
        <v>340</v>
      </c>
      <c r="H36" s="44">
        <f>8171+7888</f>
        <v>16059</v>
      </c>
      <c r="I36" s="73">
        <f>13</f>
        <v>13</v>
      </c>
      <c r="J36" s="102"/>
      <c r="K36" s="124">
        <f>26+12</f>
        <v>38</v>
      </c>
      <c r="R36" s="46"/>
      <c r="V36" s="112"/>
      <c r="W36" s="72"/>
      <c r="X36" s="46"/>
      <c r="Y36" s="46"/>
      <c r="AC36" s="47">
        <f t="shared" si="0"/>
        <v>51</v>
      </c>
      <c r="AD36" s="54">
        <f t="shared" si="1"/>
        <v>3175.7892770409117</v>
      </c>
      <c r="AE36" s="44"/>
      <c r="AF36" s="48"/>
    </row>
    <row r="37" spans="1:32" ht="21" customHeight="1">
      <c r="A37" s="45" t="e">
        <f>IF(G37="","",VLOOKUP(G37,#REF!,3,0))</f>
        <v>#REF!</v>
      </c>
      <c r="B37" s="45">
        <f>IF(Table1[[#This Row],[Day]]="","",WEEKNUM(F37))</f>
        <v>2</v>
      </c>
      <c r="C37" s="45">
        <f>IF(Table1[[#This Row],[Day]]="","",MONTH(F37))</f>
        <v>1</v>
      </c>
      <c r="D37" s="45">
        <f>IF(Table1[[#This Row],[Day]]="","",YEAR(F37))</f>
        <v>2025</v>
      </c>
      <c r="E37" s="117" t="s">
        <v>337</v>
      </c>
      <c r="F37" s="118">
        <v>45668</v>
      </c>
      <c r="G37" s="116" t="s">
        <v>339</v>
      </c>
      <c r="H37" s="44">
        <f>8546+8352</f>
        <v>16898</v>
      </c>
      <c r="I37" s="73">
        <f>8</f>
        <v>8</v>
      </c>
      <c r="J37" s="102"/>
      <c r="K37" s="124">
        <f>22+17</f>
        <v>39</v>
      </c>
      <c r="R37" s="46"/>
      <c r="V37" s="112"/>
      <c r="W37" s="72"/>
      <c r="X37" s="46"/>
      <c r="Y37" s="46"/>
      <c r="AC37" s="47">
        <f t="shared" si="0"/>
        <v>47</v>
      </c>
      <c r="AD37" s="54">
        <f t="shared" si="1"/>
        <v>2781.3942478399813</v>
      </c>
      <c r="AE37" s="44"/>
      <c r="AF37" s="48"/>
    </row>
    <row r="38" spans="1:32" ht="21" customHeight="1">
      <c r="A38" s="45" t="e">
        <f>IF(G38="","",VLOOKUP(G38,#REF!,3,0))</f>
        <v>#REF!</v>
      </c>
      <c r="B38" s="45">
        <f>IF(Table1[[#This Row],[Day]]="","",WEEKNUM(F38))</f>
        <v>3</v>
      </c>
      <c r="C38" s="45">
        <f>IF(Table1[[#This Row],[Day]]="","",MONTH(F38))</f>
        <v>1</v>
      </c>
      <c r="D38" s="45">
        <f>IF(Table1[[#This Row],[Day]]="","",YEAR(F38))</f>
        <v>2025</v>
      </c>
      <c r="E38" s="117" t="s">
        <v>333</v>
      </c>
      <c r="F38" s="118">
        <v>45669</v>
      </c>
      <c r="G38" s="116" t="s">
        <v>313</v>
      </c>
      <c r="H38" s="44">
        <f>9100+9054</f>
        <v>18154</v>
      </c>
      <c r="J38" s="102"/>
      <c r="K38" s="124">
        <f>8+5</f>
        <v>13</v>
      </c>
      <c r="R38" s="46"/>
      <c r="V38" s="112"/>
      <c r="W38" s="72"/>
      <c r="X38" s="46"/>
      <c r="Y38" s="46"/>
      <c r="AC38" s="47">
        <f t="shared" si="0"/>
        <v>13</v>
      </c>
      <c r="AD38" s="54">
        <f t="shared" si="1"/>
        <v>716.09562630825155</v>
      </c>
      <c r="AE38" s="44"/>
      <c r="AF38" s="48"/>
    </row>
    <row r="39" spans="1:32" ht="21" customHeight="1">
      <c r="A39" s="45" t="e">
        <f>IF(G39="","",VLOOKUP(G39,#REF!,3,0))</f>
        <v>#REF!</v>
      </c>
      <c r="B39" s="45">
        <f>IF(Table1[[#This Row],[Day]]="","",WEEKNUM(F39))</f>
        <v>3</v>
      </c>
      <c r="C39" s="45">
        <f>IF(Table1[[#This Row],[Day]]="","",MONTH(F39))</f>
        <v>1</v>
      </c>
      <c r="D39" s="45">
        <f>IF(Table1[[#This Row],[Day]]="","",YEAR(F39))</f>
        <v>2025</v>
      </c>
      <c r="E39" s="117" t="s">
        <v>334</v>
      </c>
      <c r="F39" s="118">
        <v>45669</v>
      </c>
      <c r="G39" s="116" t="s">
        <v>301</v>
      </c>
      <c r="H39" s="44">
        <f>8420+9279</f>
        <v>17699</v>
      </c>
      <c r="J39" s="102"/>
      <c r="K39" s="124">
        <f>13+7</f>
        <v>20</v>
      </c>
      <c r="R39" s="46"/>
      <c r="V39" s="112"/>
      <c r="W39" s="72"/>
      <c r="X39" s="46"/>
      <c r="Y39" s="46"/>
      <c r="AC39" s="47">
        <f t="shared" si="0"/>
        <v>20</v>
      </c>
      <c r="AD39" s="54">
        <f t="shared" si="1"/>
        <v>1130.007345047743</v>
      </c>
      <c r="AE39" s="44"/>
      <c r="AF39" s="48"/>
    </row>
    <row r="40" spans="1:32" ht="21" customHeight="1">
      <c r="A40" s="45" t="e">
        <f>IF(G40="","",VLOOKUP(G40,#REF!,3,0))</f>
        <v>#REF!</v>
      </c>
      <c r="B40" s="45">
        <f>IF(Table1[[#This Row],[Day]]="","",WEEKNUM(F40))</f>
        <v>3</v>
      </c>
      <c r="C40" s="45">
        <f>IF(Table1[[#This Row],[Day]]="","",MONTH(F40))</f>
        <v>1</v>
      </c>
      <c r="D40" s="45">
        <f>IF(Table1[[#This Row],[Day]]="","",YEAR(F40))</f>
        <v>2025</v>
      </c>
      <c r="E40" s="117" t="s">
        <v>335</v>
      </c>
      <c r="F40" s="118">
        <v>45669</v>
      </c>
      <c r="G40" s="116" t="s">
        <v>338</v>
      </c>
      <c r="H40" s="44">
        <f>833</f>
        <v>833</v>
      </c>
      <c r="J40" s="102"/>
      <c r="K40" s="124"/>
      <c r="R40" s="46"/>
      <c r="V40" s="112"/>
      <c r="W40" s="72"/>
      <c r="X40" s="46"/>
      <c r="Y40" s="46"/>
      <c r="AC40" s="47">
        <f t="shared" si="0"/>
        <v>0</v>
      </c>
      <c r="AD40" s="54">
        <f t="shared" si="1"/>
        <v>0</v>
      </c>
      <c r="AE40" s="44"/>
      <c r="AF40" s="48"/>
    </row>
    <row r="41" spans="1:32" ht="21" customHeight="1">
      <c r="A41" s="45" t="e">
        <f>IF(G41="","",VLOOKUP(G41,#REF!,3,0))</f>
        <v>#REF!</v>
      </c>
      <c r="B41" s="45">
        <f>IF(Table1[[#This Row],[Day]]="","",WEEKNUM(F41))</f>
        <v>3</v>
      </c>
      <c r="C41" s="45">
        <f>IF(Table1[[#This Row],[Day]]="","",MONTH(F41))</f>
        <v>1</v>
      </c>
      <c r="D41" s="45">
        <f>IF(Table1[[#This Row],[Day]]="","",YEAR(F41))</f>
        <v>2025</v>
      </c>
      <c r="E41" s="117" t="s">
        <v>343</v>
      </c>
      <c r="F41" s="118">
        <v>45669</v>
      </c>
      <c r="G41" s="116" t="s">
        <v>341</v>
      </c>
      <c r="H41" s="44">
        <f>8690+8989</f>
        <v>17679</v>
      </c>
      <c r="I41" s="73">
        <f>8</f>
        <v>8</v>
      </c>
      <c r="J41" s="102"/>
      <c r="K41" s="124">
        <f>26+13</f>
        <v>39</v>
      </c>
      <c r="R41" s="46"/>
      <c r="T41" s="46">
        <f>6</f>
        <v>6</v>
      </c>
      <c r="V41" s="112"/>
      <c r="W41" s="72"/>
      <c r="X41" s="46"/>
      <c r="Y41" s="46"/>
      <c r="AC41" s="47">
        <f t="shared" si="0"/>
        <v>53</v>
      </c>
      <c r="AD41" s="54">
        <f t="shared" si="1"/>
        <v>2997.9071214435203</v>
      </c>
      <c r="AE41" s="44"/>
      <c r="AF41" s="48"/>
    </row>
    <row r="42" spans="1:32" ht="21" customHeight="1">
      <c r="A42" s="45" t="e">
        <f>IF(G42="","",VLOOKUP(G42,#REF!,3,0))</f>
        <v>#REF!</v>
      </c>
      <c r="B42" s="45">
        <f>IF(Table1[[#This Row],[Day]]="","",WEEKNUM(F42))</f>
        <v>3</v>
      </c>
      <c r="C42" s="45">
        <f>IF(Table1[[#This Row],[Day]]="","",MONTH(F42))</f>
        <v>1</v>
      </c>
      <c r="D42" s="45">
        <f>IF(Table1[[#This Row],[Day]]="","",YEAR(F42))</f>
        <v>2025</v>
      </c>
      <c r="E42" s="117" t="s">
        <v>344</v>
      </c>
      <c r="F42" s="118">
        <v>45669</v>
      </c>
      <c r="G42" s="116" t="s">
        <v>342</v>
      </c>
      <c r="H42" s="44">
        <f>8670+9137</f>
        <v>17807</v>
      </c>
      <c r="J42" s="102"/>
      <c r="K42" s="124">
        <f>23+10</f>
        <v>33</v>
      </c>
      <c r="R42" s="46"/>
      <c r="V42" s="112"/>
      <c r="W42" s="72"/>
      <c r="X42" s="46"/>
      <c r="Y42" s="46"/>
      <c r="AC42" s="47">
        <f t="shared" si="0"/>
        <v>33</v>
      </c>
      <c r="AD42" s="54">
        <f t="shared" si="1"/>
        <v>1853.2037962598977</v>
      </c>
      <c r="AE42" s="44"/>
      <c r="AF42" s="48"/>
    </row>
    <row r="43" spans="1:32" ht="21" customHeight="1">
      <c r="A43" s="45" t="e">
        <f>IF(G43="","",VLOOKUP(G43,#REF!,3,0))</f>
        <v>#REF!</v>
      </c>
      <c r="B43" s="45">
        <f>IF(Table1[[#This Row],[Day]]="","",WEEKNUM(F43))</f>
        <v>3</v>
      </c>
      <c r="C43" s="45">
        <f>IF(Table1[[#This Row],[Day]]="","",MONTH(F43))</f>
        <v>1</v>
      </c>
      <c r="D43" s="45">
        <f>IF(Table1[[#This Row],[Day]]="","",YEAR(F43))</f>
        <v>2025</v>
      </c>
      <c r="E43" s="117" t="s">
        <v>336</v>
      </c>
      <c r="F43" s="118">
        <v>45669</v>
      </c>
      <c r="G43" s="116" t="s">
        <v>340</v>
      </c>
      <c r="H43" s="44">
        <f>8340+8121</f>
        <v>16461</v>
      </c>
      <c r="J43" s="102"/>
      <c r="K43" s="124">
        <f>37+16</f>
        <v>53</v>
      </c>
      <c r="R43" s="46"/>
      <c r="V43" s="112"/>
      <c r="W43" s="72"/>
      <c r="X43" s="46"/>
      <c r="Y43" s="46"/>
      <c r="AC43" s="47">
        <f t="shared" si="0"/>
        <v>53</v>
      </c>
      <c r="AD43" s="54">
        <f t="shared" si="1"/>
        <v>3219.7314865439521</v>
      </c>
      <c r="AE43" s="44"/>
      <c r="AF43" s="48"/>
    </row>
    <row r="44" spans="1:32" ht="21" customHeight="1">
      <c r="A44" s="45" t="e">
        <f>IF(G44="","",VLOOKUP(G44,#REF!,3,0))</f>
        <v>#REF!</v>
      </c>
      <c r="B44" s="45">
        <f>IF(Table1[[#This Row],[Day]]="","",WEEKNUM(F44))</f>
        <v>3</v>
      </c>
      <c r="C44" s="45">
        <f>IF(Table1[[#This Row],[Day]]="","",MONTH(F44))</f>
        <v>1</v>
      </c>
      <c r="D44" s="45">
        <f>IF(Table1[[#This Row],[Day]]="","",YEAR(F44))</f>
        <v>2025</v>
      </c>
      <c r="E44" s="117" t="s">
        <v>337</v>
      </c>
      <c r="F44" s="118">
        <v>45669</v>
      </c>
      <c r="G44" s="116" t="s">
        <v>339</v>
      </c>
      <c r="H44" s="44">
        <f>8200+8217</f>
        <v>16417</v>
      </c>
      <c r="I44" s="73">
        <f>13</f>
        <v>13</v>
      </c>
      <c r="J44" s="102"/>
      <c r="K44" s="124">
        <f>16+21</f>
        <v>37</v>
      </c>
      <c r="R44" s="46"/>
      <c r="V44" s="112"/>
      <c r="W44" s="72"/>
      <c r="X44" s="46"/>
      <c r="Y44" s="46"/>
      <c r="AC44" s="47">
        <f t="shared" si="0"/>
        <v>50</v>
      </c>
      <c r="AD44" s="54">
        <f t="shared" si="1"/>
        <v>3045.6234391179873</v>
      </c>
      <c r="AE44" s="44"/>
      <c r="AF44" s="48"/>
    </row>
    <row r="45" spans="1:32" ht="21" customHeight="1">
      <c r="A45" s="45" t="e">
        <f>IF(G45="","",VLOOKUP(G45,#REF!,3,0))</f>
        <v>#REF!</v>
      </c>
      <c r="B45" s="45">
        <f>IF(Table1[[#This Row],[Day]]="","",WEEKNUM(F45))</f>
        <v>3</v>
      </c>
      <c r="C45" s="45">
        <f>IF(Table1[[#This Row],[Day]]="","",MONTH(F45))</f>
        <v>1</v>
      </c>
      <c r="D45" s="45">
        <f>IF(Table1[[#This Row],[Day]]="","",YEAR(F45))</f>
        <v>2025</v>
      </c>
      <c r="E45" s="117" t="s">
        <v>345</v>
      </c>
      <c r="F45" s="118">
        <v>45670</v>
      </c>
      <c r="G45" s="116" t="s">
        <v>313</v>
      </c>
      <c r="H45" s="44">
        <f>8500+8157</f>
        <v>16657</v>
      </c>
      <c r="J45" s="102"/>
      <c r="K45" s="124">
        <f>17+12</f>
        <v>29</v>
      </c>
      <c r="R45" s="46"/>
      <c r="V45" s="112"/>
      <c r="W45" s="72"/>
      <c r="X45" s="46"/>
      <c r="Y45" s="46"/>
      <c r="AC45" s="47">
        <f t="shared" si="0"/>
        <v>29</v>
      </c>
      <c r="AD45" s="54">
        <f t="shared" si="1"/>
        <v>1741.009785675692</v>
      </c>
      <c r="AE45" s="44"/>
      <c r="AF45" s="48"/>
    </row>
    <row r="46" spans="1:32" ht="21" customHeight="1">
      <c r="A46" s="45" t="e">
        <f>IF(G46="","",VLOOKUP(G46,#REF!,3,0))</f>
        <v>#REF!</v>
      </c>
      <c r="B46" s="45">
        <f>IF(Table1[[#This Row],[Day]]="","",WEEKNUM(F46))</f>
        <v>3</v>
      </c>
      <c r="C46" s="45">
        <f>IF(Table1[[#This Row],[Day]]="","",MONTH(F46))</f>
        <v>1</v>
      </c>
      <c r="D46" s="45">
        <f>IF(Table1[[#This Row],[Day]]="","",YEAR(F46))</f>
        <v>2025</v>
      </c>
      <c r="E46" s="117" t="s">
        <v>346</v>
      </c>
      <c r="F46" s="118">
        <v>45670</v>
      </c>
      <c r="G46" s="116" t="s">
        <v>301</v>
      </c>
      <c r="H46" s="44">
        <f>8600+8069</f>
        <v>16669</v>
      </c>
      <c r="J46" s="102"/>
      <c r="K46" s="124">
        <f>8+15</f>
        <v>23</v>
      </c>
      <c r="R46" s="46"/>
      <c r="V46" s="112"/>
      <c r="W46" s="72"/>
      <c r="X46" s="46"/>
      <c r="Y46" s="46"/>
      <c r="AC46" s="47">
        <f t="shared" si="0"/>
        <v>23</v>
      </c>
      <c r="AD46" s="54">
        <f t="shared" si="1"/>
        <v>1379.8068270442138</v>
      </c>
      <c r="AE46" s="44"/>
      <c r="AF46" s="48"/>
    </row>
    <row r="47" spans="1:32" ht="21" customHeight="1">
      <c r="A47" s="45" t="e">
        <f>IF(G47="","",VLOOKUP(G47,#REF!,3,0))</f>
        <v>#REF!</v>
      </c>
      <c r="B47" s="45">
        <f>IF(Table1[[#This Row],[Day]]="","",WEEKNUM(F47))</f>
        <v>3</v>
      </c>
      <c r="C47" s="45">
        <f>IF(Table1[[#This Row],[Day]]="","",MONTH(F47))</f>
        <v>1</v>
      </c>
      <c r="D47" s="45">
        <f>IF(Table1[[#This Row],[Day]]="","",YEAR(F47))</f>
        <v>2025</v>
      </c>
      <c r="E47" s="117" t="s">
        <v>347</v>
      </c>
      <c r="F47" s="118">
        <v>45670</v>
      </c>
      <c r="G47" s="116" t="s">
        <v>341</v>
      </c>
      <c r="H47" s="44">
        <f>8670+8174</f>
        <v>16844</v>
      </c>
      <c r="I47" s="73">
        <f>6</f>
        <v>6</v>
      </c>
      <c r="J47" s="102"/>
      <c r="K47" s="124">
        <f>11+10</f>
        <v>21</v>
      </c>
      <c r="R47" s="46"/>
      <c r="V47" s="112"/>
      <c r="W47" s="72"/>
      <c r="X47" s="46"/>
      <c r="Y47" s="46"/>
      <c r="AC47" s="47">
        <f t="shared" si="0"/>
        <v>27</v>
      </c>
      <c r="AD47" s="54">
        <f t="shared" si="1"/>
        <v>1602.9446687247685</v>
      </c>
      <c r="AE47" s="44"/>
      <c r="AF47" s="48"/>
    </row>
    <row r="48" spans="1:32" ht="21" customHeight="1">
      <c r="A48" s="45" t="e">
        <f>IF(G48="","",VLOOKUP(G48,#REF!,3,0))</f>
        <v>#REF!</v>
      </c>
      <c r="B48" s="45">
        <f>IF(Table1[[#This Row],[Day]]="","",WEEKNUM(F48))</f>
        <v>3</v>
      </c>
      <c r="C48" s="45">
        <f>IF(Table1[[#This Row],[Day]]="","",MONTH(F48))</f>
        <v>1</v>
      </c>
      <c r="D48" s="45">
        <f>IF(Table1[[#This Row],[Day]]="","",YEAR(F48))</f>
        <v>2025</v>
      </c>
      <c r="E48" s="117" t="s">
        <v>348</v>
      </c>
      <c r="F48" s="118">
        <v>45670</v>
      </c>
      <c r="G48" s="116" t="s">
        <v>302</v>
      </c>
      <c r="H48" s="44">
        <f>8700+8124</f>
        <v>16824</v>
      </c>
      <c r="J48" s="102"/>
      <c r="K48" s="124">
        <f>13+11</f>
        <v>24</v>
      </c>
      <c r="R48" s="46"/>
      <c r="V48" s="112"/>
      <c r="W48" s="72"/>
      <c r="X48" s="46"/>
      <c r="Y48" s="46"/>
      <c r="AC48" s="47">
        <f t="shared" si="0"/>
        <v>24</v>
      </c>
      <c r="AD48" s="54">
        <f t="shared" si="1"/>
        <v>1426.5335235378031</v>
      </c>
      <c r="AE48" s="44"/>
      <c r="AF48" s="48"/>
    </row>
    <row r="49" spans="1:32" ht="21" customHeight="1">
      <c r="A49" s="45" t="e">
        <f>IF(G49="","",VLOOKUP(G49,#REF!,3,0))</f>
        <v>#REF!</v>
      </c>
      <c r="B49" s="45">
        <f>IF(Table1[[#This Row],[Day]]="","",WEEKNUM(F49))</f>
        <v>3</v>
      </c>
      <c r="C49" s="45">
        <f>IF(Table1[[#This Row],[Day]]="","",MONTH(F49))</f>
        <v>1</v>
      </c>
      <c r="D49" s="45">
        <f>IF(Table1[[#This Row],[Day]]="","",YEAR(F49))</f>
        <v>2025</v>
      </c>
      <c r="E49" s="117" t="s">
        <v>349</v>
      </c>
      <c r="F49" s="118">
        <v>45670</v>
      </c>
      <c r="G49" s="116" t="s">
        <v>340</v>
      </c>
      <c r="H49" s="44">
        <f>8100</f>
        <v>8100</v>
      </c>
      <c r="I49" s="73">
        <f>7</f>
        <v>7</v>
      </c>
      <c r="J49" s="102"/>
      <c r="K49" s="124"/>
      <c r="O49" s="46">
        <f>8</f>
        <v>8</v>
      </c>
      <c r="R49" s="46"/>
      <c r="V49" s="112"/>
      <c r="W49" s="72"/>
      <c r="X49" s="46"/>
      <c r="Y49" s="46"/>
      <c r="AC49" s="47">
        <f t="shared" si="0"/>
        <v>15</v>
      </c>
      <c r="AD49" s="54">
        <f t="shared" si="1"/>
        <v>1851.851851851852</v>
      </c>
      <c r="AE49" s="44"/>
      <c r="AF49" s="48"/>
    </row>
    <row r="50" spans="1:32" ht="21" customHeight="1">
      <c r="A50" s="45" t="e">
        <f>IF(G50="","",VLOOKUP(G50,#REF!,3,0))</f>
        <v>#REF!</v>
      </c>
      <c r="B50" s="45">
        <f>IF(Table1[[#This Row],[Day]]="","",WEEKNUM(F50))</f>
        <v>3</v>
      </c>
      <c r="C50" s="45">
        <f>IF(Table1[[#This Row],[Day]]="","",MONTH(F50))</f>
        <v>1</v>
      </c>
      <c r="D50" s="45">
        <f>IF(Table1[[#This Row],[Day]]="","",YEAR(F50))</f>
        <v>2025</v>
      </c>
      <c r="E50" s="117" t="s">
        <v>350</v>
      </c>
      <c r="F50" s="118">
        <v>45670</v>
      </c>
      <c r="G50" s="116" t="s">
        <v>339</v>
      </c>
      <c r="H50" s="44">
        <f>8560</f>
        <v>8560</v>
      </c>
      <c r="J50" s="102"/>
      <c r="K50" s="124"/>
      <c r="R50" s="46"/>
      <c r="V50" s="112"/>
      <c r="W50" s="72"/>
      <c r="X50" s="46"/>
      <c r="Y50" s="46"/>
      <c r="AC50" s="47">
        <f t="shared" si="0"/>
        <v>0</v>
      </c>
      <c r="AD50" s="54">
        <f t="shared" si="1"/>
        <v>0</v>
      </c>
      <c r="AE50" s="44"/>
      <c r="AF50" s="48"/>
    </row>
    <row r="51" spans="1:32" ht="21" customHeight="1">
      <c r="A51" s="45" t="e">
        <f>IF(G51="","",VLOOKUP(G51,#REF!,3,0))</f>
        <v>#REF!</v>
      </c>
      <c r="B51" s="45">
        <f>IF(Table1[[#This Row],[Day]]="","",WEEKNUM(F51))</f>
        <v>3</v>
      </c>
      <c r="C51" s="45">
        <f>IF(Table1[[#This Row],[Day]]="","",MONTH(F51))</f>
        <v>1</v>
      </c>
      <c r="D51" s="45">
        <f>IF(Table1[[#This Row],[Day]]="","",YEAR(F51))</f>
        <v>2025</v>
      </c>
      <c r="E51" s="117" t="s">
        <v>351</v>
      </c>
      <c r="F51" s="118">
        <v>45671</v>
      </c>
      <c r="G51" s="116" t="s">
        <v>313</v>
      </c>
      <c r="H51" s="44">
        <f>8600+9250</f>
        <v>17850</v>
      </c>
      <c r="I51" s="73">
        <f>86</f>
        <v>86</v>
      </c>
      <c r="J51" s="102"/>
      <c r="K51" s="124">
        <f>29</f>
        <v>29</v>
      </c>
      <c r="R51" s="46"/>
      <c r="V51" s="112"/>
      <c r="W51" s="72"/>
      <c r="X51" s="46"/>
      <c r="Y51" s="46"/>
      <c r="AC51" s="47">
        <f t="shared" si="0"/>
        <v>115</v>
      </c>
      <c r="AD51" s="54">
        <f t="shared" si="1"/>
        <v>6442.5770308123247</v>
      </c>
      <c r="AE51" s="44"/>
      <c r="AF51" s="48"/>
    </row>
    <row r="52" spans="1:32" ht="21" customHeight="1">
      <c r="A52" s="45" t="e">
        <f>IF(G52="","",VLOOKUP(G52,#REF!,3,0))</f>
        <v>#REF!</v>
      </c>
      <c r="B52" s="45">
        <f>IF(Table1[[#This Row],[Day]]="","",WEEKNUM(F52))</f>
        <v>3</v>
      </c>
      <c r="C52" s="45">
        <f>IF(Table1[[#This Row],[Day]]="","",MONTH(F52))</f>
        <v>1</v>
      </c>
      <c r="D52" s="45">
        <f>IF(Table1[[#This Row],[Day]]="","",YEAR(F52))</f>
        <v>2025</v>
      </c>
      <c r="E52" s="117" t="s">
        <v>352</v>
      </c>
      <c r="F52" s="118">
        <v>45671</v>
      </c>
      <c r="G52" s="116" t="s">
        <v>301</v>
      </c>
      <c r="H52" s="44">
        <f>9000+9160</f>
        <v>18160</v>
      </c>
      <c r="J52" s="102"/>
      <c r="K52" s="124">
        <f>18+17</f>
        <v>35</v>
      </c>
      <c r="R52" s="46"/>
      <c r="V52" s="112"/>
      <c r="W52" s="72"/>
      <c r="X52" s="46"/>
      <c r="Y52" s="46"/>
      <c r="AC52" s="47">
        <f t="shared" si="0"/>
        <v>35</v>
      </c>
      <c r="AD52" s="54">
        <f t="shared" si="1"/>
        <v>1927.3127753303966</v>
      </c>
      <c r="AE52" s="44"/>
      <c r="AF52" s="48"/>
    </row>
    <row r="53" spans="1:32" ht="21" customHeight="1">
      <c r="A53" s="45" t="e">
        <f>IF(G53="","",VLOOKUP(G53,#REF!,3,0))</f>
        <v>#REF!</v>
      </c>
      <c r="B53" s="45">
        <f>IF(Table1[[#This Row],[Day]]="","",WEEKNUM(F53))</f>
        <v>3</v>
      </c>
      <c r="C53" s="45">
        <f>IF(Table1[[#This Row],[Day]]="","",MONTH(F53))</f>
        <v>1</v>
      </c>
      <c r="D53" s="45">
        <f>IF(Table1[[#This Row],[Day]]="","",YEAR(F53))</f>
        <v>2025</v>
      </c>
      <c r="E53" s="117" t="s">
        <v>353</v>
      </c>
      <c r="F53" s="118">
        <v>45671</v>
      </c>
      <c r="G53" s="116" t="s">
        <v>341</v>
      </c>
      <c r="H53" s="44">
        <f>7600+9200</f>
        <v>16800</v>
      </c>
      <c r="I53" s="73">
        <f>11</f>
        <v>11</v>
      </c>
      <c r="J53" s="102"/>
      <c r="K53" s="124">
        <f>36+24</f>
        <v>60</v>
      </c>
      <c r="R53" s="46"/>
      <c r="V53" s="112"/>
      <c r="W53" s="72"/>
      <c r="X53" s="46"/>
      <c r="Y53" s="46"/>
      <c r="AC53" s="47">
        <f t="shared" si="0"/>
        <v>71</v>
      </c>
      <c r="AD53" s="54">
        <f t="shared" si="1"/>
        <v>4226.1904761904761</v>
      </c>
      <c r="AE53" s="44"/>
      <c r="AF53" s="48"/>
    </row>
    <row r="54" spans="1:32" ht="21" customHeight="1">
      <c r="A54" s="45" t="e">
        <f>IF(G54="","",VLOOKUP(G54,#REF!,3,0))</f>
        <v>#REF!</v>
      </c>
      <c r="B54" s="45">
        <f>IF(Table1[[#This Row],[Day]]="","",WEEKNUM(F54))</f>
        <v>3</v>
      </c>
      <c r="C54" s="45">
        <f>IF(Table1[[#This Row],[Day]]="","",MONTH(F54))</f>
        <v>1</v>
      </c>
      <c r="D54" s="45">
        <f>IF(Table1[[#This Row],[Day]]="","",YEAR(F54))</f>
        <v>2025</v>
      </c>
      <c r="E54" s="117" t="s">
        <v>354</v>
      </c>
      <c r="F54" s="118">
        <v>45671</v>
      </c>
      <c r="G54" s="116" t="s">
        <v>302</v>
      </c>
      <c r="H54" s="44">
        <f>7800+8430</f>
        <v>16230</v>
      </c>
      <c r="J54" s="102"/>
      <c r="K54" s="124">
        <f>39+15</f>
        <v>54</v>
      </c>
      <c r="O54" s="46">
        <f>22</f>
        <v>22</v>
      </c>
      <c r="R54" s="46"/>
      <c r="V54" s="112"/>
      <c r="W54" s="72"/>
      <c r="X54" s="46"/>
      <c r="Y54" s="46"/>
      <c r="AC54" s="47">
        <f t="shared" si="0"/>
        <v>76</v>
      </c>
      <c r="AD54" s="54">
        <f t="shared" si="1"/>
        <v>4682.6863832409126</v>
      </c>
      <c r="AE54" s="44"/>
      <c r="AF54" s="48"/>
    </row>
    <row r="55" spans="1:32" ht="21" customHeight="1">
      <c r="A55" s="45" t="e">
        <f>IF(G55="","",VLOOKUP(G55,#REF!,3,0))</f>
        <v>#REF!</v>
      </c>
      <c r="B55" s="45">
        <f>IF(Table1[[#This Row],[Day]]="","",WEEKNUM(F55))</f>
        <v>3</v>
      </c>
      <c r="C55" s="45">
        <f>IF(Table1[[#This Row],[Day]]="","",MONTH(F55))</f>
        <v>1</v>
      </c>
      <c r="D55" s="45">
        <f>IF(Table1[[#This Row],[Day]]="","",YEAR(F55))</f>
        <v>2025</v>
      </c>
      <c r="E55" s="117" t="s">
        <v>355</v>
      </c>
      <c r="F55" s="118">
        <v>45671</v>
      </c>
      <c r="G55" s="116" t="s">
        <v>340</v>
      </c>
      <c r="H55" s="44">
        <f>4529</f>
        <v>4529</v>
      </c>
      <c r="J55" s="102"/>
      <c r="K55" s="124">
        <f>8</f>
        <v>8</v>
      </c>
      <c r="R55" s="46"/>
      <c r="V55" s="112"/>
      <c r="W55" s="72"/>
      <c r="X55" s="46"/>
      <c r="Y55" s="46"/>
      <c r="AC55" s="47">
        <f t="shared" si="0"/>
        <v>8</v>
      </c>
      <c r="AD55" s="54">
        <f t="shared" si="1"/>
        <v>1766.3943475380879</v>
      </c>
      <c r="AE55" s="44"/>
      <c r="AF55" s="48"/>
    </row>
    <row r="56" spans="1:32" ht="21" customHeight="1">
      <c r="A56" s="45" t="e">
        <f>IF(G56="","",VLOOKUP(G56,#REF!,3,0))</f>
        <v>#REF!</v>
      </c>
      <c r="B56" s="45">
        <f>IF(Table1[[#This Row],[Day]]="","",WEEKNUM(F56))</f>
        <v>3</v>
      </c>
      <c r="C56" s="45">
        <f>IF(Table1[[#This Row],[Day]]="","",MONTH(F56))</f>
        <v>1</v>
      </c>
      <c r="D56" s="45">
        <f>IF(Table1[[#This Row],[Day]]="","",YEAR(F56))</f>
        <v>2025</v>
      </c>
      <c r="E56" s="117" t="s">
        <v>356</v>
      </c>
      <c r="F56" s="118">
        <v>45671</v>
      </c>
      <c r="G56" s="116" t="s">
        <v>339</v>
      </c>
      <c r="H56" s="44">
        <f>3763</f>
        <v>3763</v>
      </c>
      <c r="J56" s="102"/>
      <c r="K56" s="124">
        <f>6</f>
        <v>6</v>
      </c>
      <c r="R56" s="46"/>
      <c r="V56" s="112"/>
      <c r="W56" s="72"/>
      <c r="X56" s="46"/>
      <c r="Y56" s="46"/>
      <c r="AC56" s="47">
        <f t="shared" si="0"/>
        <v>6</v>
      </c>
      <c r="AD56" s="54">
        <f t="shared" si="1"/>
        <v>1594.4724953494551</v>
      </c>
      <c r="AE56" s="44"/>
      <c r="AF56" s="48"/>
    </row>
    <row r="57" spans="1:32" ht="21" customHeight="1">
      <c r="A57" s="45" t="e">
        <f>IF(G57="","",VLOOKUP(G57,#REF!,3,0))</f>
        <v>#REF!</v>
      </c>
      <c r="B57" s="45">
        <f>IF(Table1[[#This Row],[Day]]="","",WEEKNUM(F57))</f>
        <v>3</v>
      </c>
      <c r="C57" s="45">
        <f>IF(Table1[[#This Row],[Day]]="","",MONTH(F57))</f>
        <v>1</v>
      </c>
      <c r="D57" s="45">
        <f>IF(Table1[[#This Row],[Day]]="","",YEAR(F57))</f>
        <v>2025</v>
      </c>
      <c r="E57" s="117" t="s">
        <v>357</v>
      </c>
      <c r="F57" s="118">
        <v>45671</v>
      </c>
      <c r="G57" s="116" t="s">
        <v>358</v>
      </c>
      <c r="H57" s="44">
        <f>6700+7200</f>
        <v>13900</v>
      </c>
      <c r="J57" s="102"/>
      <c r="K57" s="124">
        <f>48</f>
        <v>48</v>
      </c>
      <c r="R57" s="46"/>
      <c r="V57" s="112"/>
      <c r="W57" s="72"/>
      <c r="X57" s="46"/>
      <c r="Y57" s="46"/>
      <c r="AC57" s="47">
        <f t="shared" si="0"/>
        <v>48</v>
      </c>
      <c r="AD57" s="54">
        <f t="shared" si="1"/>
        <v>3453.2374100719426</v>
      </c>
      <c r="AE57" s="44"/>
      <c r="AF57" s="48"/>
    </row>
    <row r="58" spans="1:32" ht="21" customHeight="1">
      <c r="A58" s="45" t="e">
        <f>IF(G58="","",VLOOKUP(G58,#REF!,3,0))</f>
        <v>#REF!</v>
      </c>
      <c r="B58" s="45">
        <f>IF(Table1[[#This Row],[Day]]="","",WEEKNUM(F58))</f>
        <v>3</v>
      </c>
      <c r="C58" s="45">
        <f>IF(Table1[[#This Row],[Day]]="","",MONTH(F58))</f>
        <v>1</v>
      </c>
      <c r="D58" s="45">
        <f>IF(Table1[[#This Row],[Day]]="","",YEAR(F58))</f>
        <v>2025</v>
      </c>
      <c r="E58" s="117" t="s">
        <v>359</v>
      </c>
      <c r="F58" s="118">
        <v>45672</v>
      </c>
      <c r="G58" s="116" t="s">
        <v>313</v>
      </c>
      <c r="H58" s="44">
        <f>9020</f>
        <v>9020</v>
      </c>
      <c r="J58" s="102"/>
      <c r="K58" s="124">
        <f>10</f>
        <v>10</v>
      </c>
      <c r="R58" s="46"/>
      <c r="V58" s="112"/>
      <c r="W58" s="72"/>
      <c r="X58" s="46"/>
      <c r="Y58" s="46"/>
      <c r="AC58" s="47">
        <f t="shared" si="0"/>
        <v>10</v>
      </c>
      <c r="AD58" s="54">
        <f t="shared" si="1"/>
        <v>1108.6474501108648</v>
      </c>
      <c r="AE58" s="44"/>
      <c r="AF58" s="48"/>
    </row>
    <row r="59" spans="1:32" ht="21" customHeight="1">
      <c r="A59" s="45" t="e">
        <f>IF(G59="","",VLOOKUP(G59,#REF!,3,0))</f>
        <v>#REF!</v>
      </c>
      <c r="B59" s="45">
        <f>IF(Table1[[#This Row],[Day]]="","",WEEKNUM(F59))</f>
        <v>3</v>
      </c>
      <c r="C59" s="45">
        <f>IF(Table1[[#This Row],[Day]]="","",MONTH(F59))</f>
        <v>1</v>
      </c>
      <c r="D59" s="45">
        <f>IF(Table1[[#This Row],[Day]]="","",YEAR(F59))</f>
        <v>2025</v>
      </c>
      <c r="E59" s="117" t="s">
        <v>360</v>
      </c>
      <c r="F59" s="118">
        <v>45672</v>
      </c>
      <c r="G59" s="116" t="s">
        <v>301</v>
      </c>
      <c r="H59" s="44">
        <f>9046</f>
        <v>9046</v>
      </c>
      <c r="J59" s="102"/>
      <c r="K59" s="124">
        <f>8</f>
        <v>8</v>
      </c>
      <c r="R59" s="46"/>
      <c r="V59" s="112"/>
      <c r="W59" s="72"/>
      <c r="X59" s="46"/>
      <c r="Y59" s="46"/>
      <c r="AC59" s="47">
        <f t="shared" si="0"/>
        <v>8</v>
      </c>
      <c r="AD59" s="54">
        <f t="shared" si="1"/>
        <v>884.36878178200311</v>
      </c>
      <c r="AE59" s="44"/>
      <c r="AF59" s="48"/>
    </row>
    <row r="60" spans="1:32" ht="21" customHeight="1">
      <c r="A60" s="45" t="e">
        <f>IF(G60="","",VLOOKUP(G60,#REF!,3,0))</f>
        <v>#REF!</v>
      </c>
      <c r="B60" s="45">
        <f>IF(Table1[[#This Row],[Day]]="","",WEEKNUM(F60))</f>
        <v>3</v>
      </c>
      <c r="C60" s="45">
        <f>IF(Table1[[#This Row],[Day]]="","",MONTH(F60))</f>
        <v>1</v>
      </c>
      <c r="D60" s="45">
        <f>IF(Table1[[#This Row],[Day]]="","",YEAR(F60))</f>
        <v>2025</v>
      </c>
      <c r="E60" s="117" t="s">
        <v>361</v>
      </c>
      <c r="F60" s="118">
        <v>45672</v>
      </c>
      <c r="G60" s="116" t="s">
        <v>341</v>
      </c>
      <c r="H60" s="44">
        <f>8100</f>
        <v>8100</v>
      </c>
      <c r="J60" s="102"/>
      <c r="K60" s="124">
        <f>19</f>
        <v>19</v>
      </c>
      <c r="O60" s="46">
        <f>12</f>
        <v>12</v>
      </c>
      <c r="R60" s="46"/>
      <c r="V60" s="112"/>
      <c r="W60" s="72"/>
      <c r="X60" s="46"/>
      <c r="Y60" s="46"/>
      <c r="AC60" s="47">
        <f t="shared" si="0"/>
        <v>31</v>
      </c>
      <c r="AD60" s="54">
        <f t="shared" si="1"/>
        <v>3827.1604938271607</v>
      </c>
      <c r="AE60" s="44"/>
      <c r="AF60" s="48"/>
    </row>
    <row r="61" spans="1:32" ht="21" customHeight="1">
      <c r="A61" s="45" t="e">
        <f>IF(G61="","",VLOOKUP(G61,#REF!,3,0))</f>
        <v>#REF!</v>
      </c>
      <c r="B61" s="45">
        <f>IF(Table1[[#This Row],[Day]]="","",WEEKNUM(F61))</f>
        <v>3</v>
      </c>
      <c r="C61" s="45">
        <f>IF(Table1[[#This Row],[Day]]="","",MONTH(F61))</f>
        <v>1</v>
      </c>
      <c r="D61" s="45">
        <f>IF(Table1[[#This Row],[Day]]="","",YEAR(F61))</f>
        <v>2025</v>
      </c>
      <c r="E61" s="117" t="s">
        <v>362</v>
      </c>
      <c r="F61" s="118">
        <v>45672</v>
      </c>
      <c r="G61" s="116" t="s">
        <v>302</v>
      </c>
      <c r="H61" s="44">
        <f>8040</f>
        <v>8040</v>
      </c>
      <c r="J61" s="102"/>
      <c r="K61" s="124">
        <f>17</f>
        <v>17</v>
      </c>
      <c r="R61" s="46"/>
      <c r="V61" s="112"/>
      <c r="W61" s="72"/>
      <c r="X61" s="46"/>
      <c r="Y61" s="46"/>
      <c r="AC61" s="47">
        <f t="shared" si="0"/>
        <v>17</v>
      </c>
      <c r="AD61" s="54">
        <f t="shared" si="1"/>
        <v>2114.4278606965172</v>
      </c>
      <c r="AE61" s="44"/>
      <c r="AF61" s="48"/>
    </row>
    <row r="62" spans="1:32" ht="21" customHeight="1">
      <c r="A62" s="45" t="e">
        <f>IF(G62="","",VLOOKUP(G62,#REF!,3,0))</f>
        <v>#REF!</v>
      </c>
      <c r="B62" s="45">
        <f>IF(Table1[[#This Row],[Day]]="","",WEEKNUM(F62))</f>
        <v>3</v>
      </c>
      <c r="C62" s="45">
        <f>IF(Table1[[#This Row],[Day]]="","",MONTH(F62))</f>
        <v>1</v>
      </c>
      <c r="D62" s="45">
        <f>IF(Table1[[#This Row],[Day]]="","",YEAR(F62))</f>
        <v>2025</v>
      </c>
      <c r="E62" s="117" t="s">
        <v>363</v>
      </c>
      <c r="F62" s="118">
        <v>45672</v>
      </c>
      <c r="G62" s="116" t="s">
        <v>358</v>
      </c>
      <c r="H62" s="44">
        <f>7100</f>
        <v>7100</v>
      </c>
      <c r="J62" s="102"/>
      <c r="K62" s="124">
        <f>12</f>
        <v>12</v>
      </c>
      <c r="R62" s="46"/>
      <c r="V62" s="112"/>
      <c r="W62" s="72"/>
      <c r="X62" s="46"/>
      <c r="Y62" s="46"/>
      <c r="AC62" s="47">
        <f t="shared" si="0"/>
        <v>12</v>
      </c>
      <c r="AD62" s="54">
        <f t="shared" si="1"/>
        <v>1690.1408450704225</v>
      </c>
      <c r="AE62" s="44"/>
      <c r="AF62" s="48"/>
    </row>
    <row r="63" spans="1:32" ht="21" customHeight="1">
      <c r="A63" s="45" t="e">
        <f>IF(G63="","",VLOOKUP(G63,#REF!,3,0))</f>
        <v>#REF!</v>
      </c>
      <c r="B63" s="45">
        <f>IF(Table1[[#This Row],[Day]]="","",WEEKNUM(F63))</f>
        <v>3</v>
      </c>
      <c r="C63" s="45">
        <f>IF(Table1[[#This Row],[Day]]="","",MONTH(F63))</f>
        <v>1</v>
      </c>
      <c r="D63" s="45">
        <f>IF(Table1[[#This Row],[Day]]="","",YEAR(F63))</f>
        <v>2025</v>
      </c>
      <c r="E63" s="117" t="s">
        <v>364</v>
      </c>
      <c r="F63" s="118">
        <v>45673</v>
      </c>
      <c r="G63" s="116" t="s">
        <v>313</v>
      </c>
      <c r="H63" s="44">
        <f>8891</f>
        <v>8891</v>
      </c>
      <c r="I63" s="73">
        <f>37</f>
        <v>37</v>
      </c>
      <c r="J63" s="102"/>
      <c r="K63" s="124">
        <f>15</f>
        <v>15</v>
      </c>
      <c r="R63" s="46"/>
      <c r="V63" s="112"/>
      <c r="W63" s="72"/>
      <c r="X63" s="46"/>
      <c r="Y63" s="46"/>
      <c r="AC63" s="47">
        <f t="shared" si="0"/>
        <v>52</v>
      </c>
      <c r="AD63" s="54">
        <f t="shared" si="1"/>
        <v>5848.6109548982113</v>
      </c>
      <c r="AE63" s="44"/>
      <c r="AF63" s="48"/>
    </row>
    <row r="64" spans="1:32" ht="21" customHeight="1">
      <c r="A64" s="45" t="e">
        <f>IF(G64="","",VLOOKUP(G64,#REF!,3,0))</f>
        <v>#REF!</v>
      </c>
      <c r="B64" s="45">
        <f>IF(Table1[[#This Row],[Day]]="","",WEEKNUM(F64))</f>
        <v>3</v>
      </c>
      <c r="C64" s="45">
        <f>IF(Table1[[#This Row],[Day]]="","",MONTH(F64))</f>
        <v>1</v>
      </c>
      <c r="D64" s="45">
        <f>IF(Table1[[#This Row],[Day]]="","",YEAR(F64))</f>
        <v>2025</v>
      </c>
      <c r="E64" s="117" t="s">
        <v>365</v>
      </c>
      <c r="F64" s="118">
        <v>45673</v>
      </c>
      <c r="G64" s="116" t="s">
        <v>301</v>
      </c>
      <c r="H64" s="44">
        <f>8268</f>
        <v>8268</v>
      </c>
      <c r="J64" s="102"/>
      <c r="K64" s="124">
        <f>8</f>
        <v>8</v>
      </c>
      <c r="R64" s="46"/>
      <c r="V64" s="112"/>
      <c r="W64" s="72"/>
      <c r="X64" s="46"/>
      <c r="Y64" s="46"/>
      <c r="AC64" s="47">
        <f t="shared" si="0"/>
        <v>8</v>
      </c>
      <c r="AD64" s="54">
        <f t="shared" si="1"/>
        <v>967.58587324625057</v>
      </c>
      <c r="AE64" s="44"/>
      <c r="AF64" s="48"/>
    </row>
    <row r="65" spans="1:32" ht="21" customHeight="1">
      <c r="A65" s="45" t="e">
        <f>IF(G65="","",VLOOKUP(G65,#REF!,3,0))</f>
        <v>#REF!</v>
      </c>
      <c r="B65" s="45">
        <f>IF(Table1[[#This Row],[Day]]="","",WEEKNUM(F65))</f>
        <v>3</v>
      </c>
      <c r="C65" s="45">
        <f>IF(Table1[[#This Row],[Day]]="","",MONTH(F65))</f>
        <v>1</v>
      </c>
      <c r="D65" s="45">
        <f>IF(Table1[[#This Row],[Day]]="","",YEAR(F65))</f>
        <v>2025</v>
      </c>
      <c r="E65" s="117" t="s">
        <v>366</v>
      </c>
      <c r="F65" s="118">
        <v>45673</v>
      </c>
      <c r="G65" s="116" t="s">
        <v>358</v>
      </c>
      <c r="H65" s="44">
        <f>4036</f>
        <v>4036</v>
      </c>
      <c r="J65" s="102"/>
      <c r="K65" s="124">
        <f>18</f>
        <v>18</v>
      </c>
      <c r="R65" s="46"/>
      <c r="V65" s="112"/>
      <c r="W65" s="72"/>
      <c r="X65" s="46"/>
      <c r="Y65" s="46"/>
      <c r="AC65" s="47">
        <f t="shared" si="0"/>
        <v>18</v>
      </c>
      <c r="AD65" s="54">
        <f t="shared" si="1"/>
        <v>4459.8612487611499</v>
      </c>
      <c r="AE65" s="44"/>
      <c r="AF65" s="48"/>
    </row>
    <row r="66" spans="1:32" ht="21" customHeight="1">
      <c r="A66" s="45" t="e">
        <f>IF(G66="","",VLOOKUP(G66,#REF!,3,0))</f>
        <v>#REF!</v>
      </c>
      <c r="B66" s="45">
        <f>IF(Table1[[#This Row],[Day]]="","",WEEKNUM(F66))</f>
        <v>3</v>
      </c>
      <c r="C66" s="45">
        <f>IF(Table1[[#This Row],[Day]]="","",MONTH(F66))</f>
        <v>1</v>
      </c>
      <c r="D66" s="45">
        <f>IF(Table1[[#This Row],[Day]]="","",YEAR(F66))</f>
        <v>2025</v>
      </c>
      <c r="E66" s="117" t="s">
        <v>367</v>
      </c>
      <c r="F66" s="118">
        <v>45673</v>
      </c>
      <c r="G66" s="116" t="s">
        <v>341</v>
      </c>
      <c r="H66" s="44">
        <f>7727</f>
        <v>7727</v>
      </c>
      <c r="J66" s="102"/>
      <c r="K66" s="124">
        <f>21</f>
        <v>21</v>
      </c>
      <c r="R66" s="46"/>
      <c r="V66" s="112"/>
      <c r="W66" s="72"/>
      <c r="X66" s="46"/>
      <c r="Y66" s="46"/>
      <c r="AC66" s="47">
        <f t="shared" si="0"/>
        <v>21</v>
      </c>
      <c r="AD66" s="54">
        <f t="shared" si="1"/>
        <v>2717.7429791639702</v>
      </c>
      <c r="AE66" s="44"/>
      <c r="AF66" s="48"/>
    </row>
    <row r="67" spans="1:32" ht="21" customHeight="1">
      <c r="A67" s="45" t="e">
        <f>IF(G67="","",VLOOKUP(G67,#REF!,3,0))</f>
        <v>#REF!</v>
      </c>
      <c r="B67" s="45">
        <f>IF(Table1[[#This Row],[Day]]="","",WEEKNUM(F67))</f>
        <v>3</v>
      </c>
      <c r="C67" s="45">
        <f>IF(Table1[[#This Row],[Day]]="","",MONTH(F67))</f>
        <v>1</v>
      </c>
      <c r="D67" s="45">
        <f>IF(Table1[[#This Row],[Day]]="","",YEAR(F67))</f>
        <v>2025</v>
      </c>
      <c r="E67" s="117" t="s">
        <v>368</v>
      </c>
      <c r="F67" s="118">
        <v>45673</v>
      </c>
      <c r="G67" s="116" t="s">
        <v>302</v>
      </c>
      <c r="H67" s="44">
        <f>7593</f>
        <v>7593</v>
      </c>
      <c r="J67" s="102"/>
      <c r="K67" s="124">
        <f>16</f>
        <v>16</v>
      </c>
      <c r="R67" s="46"/>
      <c r="V67" s="112"/>
      <c r="W67" s="72"/>
      <c r="X67" s="46"/>
      <c r="Y67" s="46"/>
      <c r="AC67" s="47">
        <f t="shared" si="0"/>
        <v>16</v>
      </c>
      <c r="AD67" s="54">
        <f t="shared" si="1"/>
        <v>2107.2040036876074</v>
      </c>
      <c r="AE67" s="44"/>
      <c r="AF67" s="48"/>
    </row>
    <row r="68" spans="1:32" ht="21" customHeight="1">
      <c r="A68" s="45" t="e">
        <f>IF(G68="","",VLOOKUP(G68,#REF!,3,0))</f>
        <v>#REF!</v>
      </c>
      <c r="B68" s="45">
        <f>IF(Table1[[#This Row],[Day]]="","",WEEKNUM(F68))</f>
        <v>3</v>
      </c>
      <c r="C68" s="45">
        <f>IF(Table1[[#This Row],[Day]]="","",MONTH(F68))</f>
        <v>1</v>
      </c>
      <c r="D68" s="45">
        <f>IF(Table1[[#This Row],[Day]]="","",YEAR(F68))</f>
        <v>2025</v>
      </c>
      <c r="E68" s="117" t="s">
        <v>369</v>
      </c>
      <c r="F68" s="118">
        <v>45674</v>
      </c>
      <c r="G68" s="116" t="s">
        <v>313</v>
      </c>
      <c r="H68" s="44">
        <f>6333</f>
        <v>6333</v>
      </c>
      <c r="J68" s="102"/>
      <c r="K68" s="124">
        <f>12</f>
        <v>12</v>
      </c>
      <c r="R68" s="46"/>
      <c r="V68" s="112"/>
      <c r="W68" s="72"/>
      <c r="X68" s="46"/>
      <c r="Y68" s="46"/>
      <c r="AC68" s="47">
        <f t="shared" ref="AC68:AC82" si="2">SUM(I68:AB68)</f>
        <v>12</v>
      </c>
      <c r="AD68" s="54">
        <f t="shared" ref="AD68:AD131" si="3">IFERROR(SUM(I68:U68)/H68*1000000,0)</f>
        <v>1894.8365703458078</v>
      </c>
      <c r="AE68" s="44"/>
      <c r="AF68" s="48"/>
    </row>
    <row r="69" spans="1:32" ht="21" customHeight="1">
      <c r="A69" s="45" t="e">
        <f>IF(G69="","",VLOOKUP(G69,#REF!,3,0))</f>
        <v>#REF!</v>
      </c>
      <c r="B69" s="45">
        <f>IF(Table1[[#This Row],[Day]]="","",WEEKNUM(F69))</f>
        <v>3</v>
      </c>
      <c r="C69" s="45">
        <f>IF(Table1[[#This Row],[Day]]="","",MONTH(F69))</f>
        <v>1</v>
      </c>
      <c r="D69" s="45">
        <f>IF(Table1[[#This Row],[Day]]="","",YEAR(F69))</f>
        <v>2025</v>
      </c>
      <c r="E69" s="117" t="s">
        <v>370</v>
      </c>
      <c r="F69" s="118">
        <v>45674</v>
      </c>
      <c r="G69" s="116" t="s">
        <v>301</v>
      </c>
      <c r="H69" s="44">
        <f>6370</f>
        <v>6370</v>
      </c>
      <c r="J69" s="102"/>
      <c r="K69" s="124">
        <f>10</f>
        <v>10</v>
      </c>
      <c r="R69" s="46"/>
      <c r="V69" s="112"/>
      <c r="W69" s="72"/>
      <c r="X69" s="46"/>
      <c r="Y69" s="46"/>
      <c r="AC69" s="47">
        <f t="shared" si="2"/>
        <v>10</v>
      </c>
      <c r="AD69" s="54">
        <f t="shared" si="3"/>
        <v>1569.8587127158557</v>
      </c>
      <c r="AE69" s="44"/>
      <c r="AF69" s="48"/>
    </row>
    <row r="70" spans="1:32" ht="21" customHeight="1">
      <c r="A70" s="45" t="e">
        <f>IF(G70="","",VLOOKUP(G70,#REF!,3,0))</f>
        <v>#REF!</v>
      </c>
      <c r="B70" s="45">
        <f>IF(Table1[[#This Row],[Day]]="","",WEEKNUM(F70))</f>
        <v>3</v>
      </c>
      <c r="C70" s="45">
        <f>IF(Table1[[#This Row],[Day]]="","",MONTH(F70))</f>
        <v>1</v>
      </c>
      <c r="D70" s="45">
        <f>IF(Table1[[#This Row],[Day]]="","",YEAR(F70))</f>
        <v>2025</v>
      </c>
      <c r="E70" s="117" t="s">
        <v>371</v>
      </c>
      <c r="F70" s="118">
        <v>45674</v>
      </c>
      <c r="G70" s="116" t="s">
        <v>341</v>
      </c>
      <c r="H70" s="44">
        <f>7019</f>
        <v>7019</v>
      </c>
      <c r="J70" s="102"/>
      <c r="K70" s="124">
        <f>8</f>
        <v>8</v>
      </c>
      <c r="R70" s="46"/>
      <c r="V70" s="112"/>
      <c r="W70" s="72"/>
      <c r="X70" s="46"/>
      <c r="Y70" s="46"/>
      <c r="AC70" s="47">
        <f t="shared" si="2"/>
        <v>8</v>
      </c>
      <c r="AD70" s="54">
        <f t="shared" si="3"/>
        <v>1139.7634990739421</v>
      </c>
      <c r="AE70" s="44"/>
      <c r="AF70" s="48"/>
    </row>
    <row r="71" spans="1:32" ht="21" customHeight="1">
      <c r="A71" s="45" t="e">
        <f>IF(G71="","",VLOOKUP(G71,#REF!,3,0))</f>
        <v>#REF!</v>
      </c>
      <c r="B71" s="45">
        <f>IF(Table1[[#This Row],[Day]]="","",WEEKNUM(F71))</f>
        <v>3</v>
      </c>
      <c r="C71" s="45">
        <f>IF(Table1[[#This Row],[Day]]="","",MONTH(F71))</f>
        <v>1</v>
      </c>
      <c r="D71" s="45">
        <f>IF(Table1[[#This Row],[Day]]="","",YEAR(F71))</f>
        <v>2025</v>
      </c>
      <c r="E71" s="117" t="s">
        <v>372</v>
      </c>
      <c r="F71" s="118">
        <v>45674</v>
      </c>
      <c r="G71" s="116" t="s">
        <v>302</v>
      </c>
      <c r="H71" s="44">
        <f>8267</f>
        <v>8267</v>
      </c>
      <c r="J71" s="102"/>
      <c r="K71" s="124">
        <f>17</f>
        <v>17</v>
      </c>
      <c r="R71" s="46"/>
      <c r="V71" s="112"/>
      <c r="W71" s="72"/>
      <c r="X71" s="46"/>
      <c r="Y71" s="46"/>
      <c r="AC71" s="47">
        <f t="shared" si="2"/>
        <v>17</v>
      </c>
      <c r="AD71" s="54">
        <f t="shared" si="3"/>
        <v>2056.3686948106933</v>
      </c>
      <c r="AE71" s="44"/>
      <c r="AF71" s="48"/>
    </row>
    <row r="72" spans="1:32" ht="21" customHeight="1">
      <c r="A72" s="45" t="e">
        <f>IF(G72="","",VLOOKUP(G72,#REF!,3,0))</f>
        <v>#REF!</v>
      </c>
      <c r="B72" s="45">
        <f>IF(Table1[[#This Row],[Day]]="","",WEEKNUM(F72))</f>
        <v>3</v>
      </c>
      <c r="C72" s="45">
        <f>IF(Table1[[#This Row],[Day]]="","",MONTH(F72))</f>
        <v>1</v>
      </c>
      <c r="D72" s="45">
        <f>IF(Table1[[#This Row],[Day]]="","",YEAR(F72))</f>
        <v>2025</v>
      </c>
      <c r="E72" s="117" t="s">
        <v>311</v>
      </c>
      <c r="F72" s="118">
        <v>45675</v>
      </c>
      <c r="G72" s="116" t="s">
        <v>373</v>
      </c>
      <c r="H72" s="44">
        <v>9769</v>
      </c>
      <c r="J72" s="102"/>
      <c r="K72" s="124"/>
      <c r="R72" s="46"/>
      <c r="V72" s="112"/>
      <c r="W72" s="72"/>
      <c r="X72" s="46"/>
      <c r="Y72" s="46"/>
      <c r="AC72" s="47">
        <f t="shared" si="2"/>
        <v>0</v>
      </c>
      <c r="AD72" s="54">
        <f t="shared" si="3"/>
        <v>0</v>
      </c>
      <c r="AE72" s="44"/>
      <c r="AF72" s="48"/>
    </row>
    <row r="73" spans="1:32" ht="21" customHeight="1">
      <c r="A73" s="45" t="e">
        <f>IF(G73="","",VLOOKUP(G73,#REF!,3,0))</f>
        <v>#REF!</v>
      </c>
      <c r="B73" s="45">
        <f>IF(Table1[[#This Row],[Day]]="","",WEEKNUM(F73))</f>
        <v>3</v>
      </c>
      <c r="C73" s="45">
        <f>IF(Table1[[#This Row],[Day]]="","",MONTH(F73))</f>
        <v>1</v>
      </c>
      <c r="D73" s="45">
        <f>IF(Table1[[#This Row],[Day]]="","",YEAR(F73))</f>
        <v>2025</v>
      </c>
      <c r="E73" s="117" t="s">
        <v>312</v>
      </c>
      <c r="F73" s="118">
        <v>45675</v>
      </c>
      <c r="G73" s="116" t="s">
        <v>374</v>
      </c>
      <c r="H73" s="44">
        <v>9822</v>
      </c>
      <c r="J73" s="102"/>
      <c r="K73" s="124">
        <v>12</v>
      </c>
      <c r="R73" s="46"/>
      <c r="V73" s="112"/>
      <c r="W73" s="72"/>
      <c r="X73" s="46"/>
      <c r="Y73" s="46"/>
      <c r="AC73" s="47">
        <f t="shared" si="2"/>
        <v>12</v>
      </c>
      <c r="AD73" s="54">
        <f t="shared" si="3"/>
        <v>1221.7470983506414</v>
      </c>
      <c r="AE73" s="44"/>
      <c r="AF73" s="48"/>
    </row>
    <row r="74" spans="1:32" ht="21" customHeight="1">
      <c r="A74" s="45" t="e">
        <f>IF(G74="","",VLOOKUP(G74,#REF!,3,0))</f>
        <v>#REF!</v>
      </c>
      <c r="B74" s="45">
        <f>IF(Table1[[#This Row],[Day]]="","",WEEKNUM(F74))</f>
        <v>4</v>
      </c>
      <c r="C74" s="45">
        <f>IF(Table1[[#This Row],[Day]]="","",MONTH(F74))</f>
        <v>1</v>
      </c>
      <c r="D74" s="45">
        <f>IF(Table1[[#This Row],[Day]]="","",YEAR(F74))</f>
        <v>2025</v>
      </c>
      <c r="E74" s="117" t="s">
        <v>311</v>
      </c>
      <c r="F74" s="118">
        <v>45677</v>
      </c>
      <c r="G74" s="116" t="s">
        <v>373</v>
      </c>
      <c r="H74" s="44">
        <f>4237</f>
        <v>4237</v>
      </c>
      <c r="I74" s="73">
        <f>98</f>
        <v>98</v>
      </c>
      <c r="J74" s="102"/>
      <c r="K74" s="124">
        <f>29</f>
        <v>29</v>
      </c>
      <c r="Q74" s="73">
        <f>5</f>
        <v>5</v>
      </c>
      <c r="R74" s="46"/>
      <c r="V74" s="112"/>
      <c r="W74" s="72"/>
      <c r="X74" s="46"/>
      <c r="Y74" s="46"/>
      <c r="AC74" s="47">
        <f t="shared" si="2"/>
        <v>132</v>
      </c>
      <c r="AD74" s="54">
        <f t="shared" si="3"/>
        <v>31154.118480056644</v>
      </c>
      <c r="AE74" s="44"/>
      <c r="AF74" s="48"/>
    </row>
    <row r="75" spans="1:32" ht="21" customHeight="1">
      <c r="A75" s="45" t="e">
        <f>IF(G75="","",VLOOKUP(G75,#REF!,3,0))</f>
        <v>#REF!</v>
      </c>
      <c r="B75" s="45">
        <f>IF(Table1[[#This Row],[Day]]="","",WEEKNUM(F75))</f>
        <v>4</v>
      </c>
      <c r="C75" s="45">
        <f>IF(Table1[[#This Row],[Day]]="","",MONTH(F75))</f>
        <v>1</v>
      </c>
      <c r="D75" s="45">
        <f>IF(Table1[[#This Row],[Day]]="","",YEAR(F75))</f>
        <v>2025</v>
      </c>
      <c r="E75" s="117" t="s">
        <v>312</v>
      </c>
      <c r="F75" s="118">
        <v>45677</v>
      </c>
      <c r="G75" s="116" t="s">
        <v>374</v>
      </c>
      <c r="H75" s="44">
        <f>4862</f>
        <v>4862</v>
      </c>
      <c r="J75" s="102"/>
      <c r="K75" s="124">
        <f>12</f>
        <v>12</v>
      </c>
      <c r="R75" s="46"/>
      <c r="V75" s="112"/>
      <c r="W75" s="72"/>
      <c r="X75" s="46"/>
      <c r="Y75" s="46"/>
      <c r="AC75" s="47">
        <f t="shared" si="2"/>
        <v>12</v>
      </c>
      <c r="AD75" s="54">
        <f t="shared" si="3"/>
        <v>2468.1201151789387</v>
      </c>
      <c r="AE75" s="44"/>
      <c r="AF75" s="48"/>
    </row>
    <row r="76" spans="1:32" ht="21" customHeight="1">
      <c r="A76" s="45" t="e">
        <f>IF(G76="","",VLOOKUP(G76,#REF!,3,0))</f>
        <v>#REF!</v>
      </c>
      <c r="B76" s="45">
        <f>IF(Table1[[#This Row],[Day]]="","",WEEKNUM(F76))</f>
        <v>4</v>
      </c>
      <c r="C76" s="45">
        <f>IF(Table1[[#This Row],[Day]]="","",MONTH(F76))</f>
        <v>1</v>
      </c>
      <c r="D76" s="45">
        <f>IF(Table1[[#This Row],[Day]]="","",YEAR(F76))</f>
        <v>2025</v>
      </c>
      <c r="E76" s="117" t="s">
        <v>311</v>
      </c>
      <c r="F76" s="118">
        <v>45678</v>
      </c>
      <c r="G76" s="116" t="s">
        <v>373</v>
      </c>
      <c r="H76" s="44">
        <f>9160</f>
        <v>9160</v>
      </c>
      <c r="J76" s="102"/>
      <c r="K76" s="124">
        <f>5</f>
        <v>5</v>
      </c>
      <c r="R76" s="46"/>
      <c r="V76" s="112"/>
      <c r="W76" s="72"/>
      <c r="X76" s="46"/>
      <c r="Y76" s="46"/>
      <c r="AC76" s="47">
        <f t="shared" si="2"/>
        <v>5</v>
      </c>
      <c r="AD76" s="54">
        <f t="shared" si="3"/>
        <v>545.8515283842795</v>
      </c>
      <c r="AE76" s="44"/>
      <c r="AF76" s="48"/>
    </row>
    <row r="77" spans="1:32" ht="21" customHeight="1">
      <c r="A77" s="45" t="e">
        <f>IF(G77="","",VLOOKUP(G77,#REF!,3,0))</f>
        <v>#REF!</v>
      </c>
      <c r="B77" s="45">
        <f>IF(Table1[[#This Row],[Day]]="","",WEEKNUM(F77))</f>
        <v>4</v>
      </c>
      <c r="C77" s="45">
        <f>IF(Table1[[#This Row],[Day]]="","",MONTH(F77))</f>
        <v>1</v>
      </c>
      <c r="D77" s="45">
        <f>IF(Table1[[#This Row],[Day]]="","",YEAR(F77))</f>
        <v>2025</v>
      </c>
      <c r="E77" s="117" t="s">
        <v>312</v>
      </c>
      <c r="F77" s="118">
        <v>45678</v>
      </c>
      <c r="G77" s="116" t="s">
        <v>374</v>
      </c>
      <c r="H77" s="44">
        <f>9220</f>
        <v>9220</v>
      </c>
      <c r="J77" s="102"/>
      <c r="K77" s="124">
        <f>12</f>
        <v>12</v>
      </c>
      <c r="R77" s="46"/>
      <c r="V77" s="112"/>
      <c r="W77" s="72"/>
      <c r="X77" s="46"/>
      <c r="Y77" s="46"/>
      <c r="AC77" s="47">
        <f t="shared" si="2"/>
        <v>12</v>
      </c>
      <c r="AD77" s="54">
        <f t="shared" si="3"/>
        <v>1301.5184381778743</v>
      </c>
      <c r="AE77" s="44"/>
      <c r="AF77" s="48"/>
    </row>
    <row r="78" spans="1:32" ht="21" customHeight="1">
      <c r="A78" s="45" t="e">
        <f>IF(G78="","",VLOOKUP(G78,#REF!,3,0))</f>
        <v>#REF!</v>
      </c>
      <c r="B78" s="45">
        <f>IF(Table1[[#This Row],[Day]]="","",WEEKNUM(F78))</f>
        <v>4</v>
      </c>
      <c r="C78" s="45">
        <f>IF(Table1[[#This Row],[Day]]="","",MONTH(F78))</f>
        <v>1</v>
      </c>
      <c r="D78" s="45">
        <f>IF(Table1[[#This Row],[Day]]="","",YEAR(F78))</f>
        <v>2025</v>
      </c>
      <c r="E78" s="117" t="s">
        <v>312</v>
      </c>
      <c r="F78" s="118">
        <v>45679</v>
      </c>
      <c r="G78" s="116" t="s">
        <v>374</v>
      </c>
      <c r="H78" s="44">
        <v>9259</v>
      </c>
      <c r="J78" s="102"/>
      <c r="K78" s="124"/>
      <c r="R78" s="46"/>
      <c r="V78" s="112"/>
      <c r="W78" s="72"/>
      <c r="X78" s="46"/>
      <c r="Y78" s="46"/>
      <c r="AC78" s="47">
        <f t="shared" si="2"/>
        <v>0</v>
      </c>
      <c r="AD78" s="54">
        <f t="shared" si="3"/>
        <v>0</v>
      </c>
      <c r="AE78" s="44"/>
      <c r="AF78" s="48"/>
    </row>
    <row r="79" spans="1:32" ht="21" customHeight="1">
      <c r="A79" s="45" t="e">
        <f>IF(G79="","",VLOOKUP(G79,#REF!,3,0))</f>
        <v>#REF!</v>
      </c>
      <c r="B79" s="45">
        <f>IF(Table1[[#This Row],[Day]]="","",WEEKNUM(F79))</f>
        <v>4</v>
      </c>
      <c r="C79" s="45">
        <f>IF(Table1[[#This Row],[Day]]="","",MONTH(F79))</f>
        <v>1</v>
      </c>
      <c r="D79" s="45">
        <f>IF(Table1[[#This Row],[Day]]="","",YEAR(F79))</f>
        <v>2025</v>
      </c>
      <c r="E79" s="117" t="s">
        <v>377</v>
      </c>
      <c r="F79" s="118">
        <v>45679</v>
      </c>
      <c r="G79" s="116" t="s">
        <v>375</v>
      </c>
      <c r="H79" s="44">
        <v>9114</v>
      </c>
      <c r="J79" s="102"/>
      <c r="K79" s="124"/>
      <c r="R79" s="46"/>
      <c r="V79" s="112"/>
      <c r="W79" s="72"/>
      <c r="X79" s="46"/>
      <c r="Y79" s="46"/>
      <c r="AC79" s="47">
        <f t="shared" si="2"/>
        <v>0</v>
      </c>
      <c r="AD79" s="54">
        <f t="shared" si="3"/>
        <v>0</v>
      </c>
      <c r="AE79" s="44"/>
      <c r="AF79" s="48"/>
    </row>
    <row r="80" spans="1:32" ht="21" customHeight="1">
      <c r="A80" s="45" t="e">
        <f>IF(G80="","",VLOOKUP(G80,#REF!,3,0))</f>
        <v>#REF!</v>
      </c>
      <c r="B80" s="45">
        <f>IF(Table1[[#This Row],[Day]]="","",WEEKNUM(F80))</f>
        <v>4</v>
      </c>
      <c r="C80" s="45">
        <f>IF(Table1[[#This Row],[Day]]="","",MONTH(F80))</f>
        <v>1</v>
      </c>
      <c r="D80" s="45">
        <f>IF(Table1[[#This Row],[Day]]="","",YEAR(F80))</f>
        <v>2025</v>
      </c>
      <c r="E80" s="117" t="s">
        <v>378</v>
      </c>
      <c r="F80" s="118">
        <v>45679</v>
      </c>
      <c r="G80" s="116" t="s">
        <v>376</v>
      </c>
      <c r="H80" s="44">
        <v>9207</v>
      </c>
      <c r="I80" s="73">
        <v>5</v>
      </c>
      <c r="J80" s="102"/>
      <c r="K80" s="124">
        <v>10</v>
      </c>
      <c r="R80" s="46"/>
      <c r="V80" s="112"/>
      <c r="W80" s="72"/>
      <c r="X80" s="46"/>
      <c r="Y80" s="46"/>
      <c r="AC80" s="47">
        <f t="shared" si="2"/>
        <v>15</v>
      </c>
      <c r="AD80" s="54">
        <f t="shared" si="3"/>
        <v>1629.1951775822743</v>
      </c>
      <c r="AE80" s="44"/>
      <c r="AF80" s="48"/>
    </row>
    <row r="81" spans="1:32" ht="21" customHeight="1">
      <c r="A81" s="45" t="e">
        <f>IF(G81="","",VLOOKUP(G81,#REF!,3,0))</f>
        <v>#REF!</v>
      </c>
      <c r="B81" s="45">
        <f>IF(Table1[[#This Row],[Day]]="","",WEEKNUM(F81))</f>
        <v>6</v>
      </c>
      <c r="C81" s="45">
        <f>IF(Table1[[#This Row],[Day]]="","",MONTH(F81))</f>
        <v>2</v>
      </c>
      <c r="D81" s="45">
        <f>IF(Table1[[#This Row],[Day]]="","",YEAR(F81))</f>
        <v>2025</v>
      </c>
      <c r="E81" s="117" t="s">
        <v>379</v>
      </c>
      <c r="F81" s="118">
        <v>45693</v>
      </c>
      <c r="G81" s="116" t="s">
        <v>373</v>
      </c>
      <c r="H81" s="44">
        <f>3870</f>
        <v>3870</v>
      </c>
      <c r="J81" s="102"/>
      <c r="K81" s="124">
        <f>49</f>
        <v>49</v>
      </c>
      <c r="N81" s="73">
        <f>24</f>
        <v>24</v>
      </c>
      <c r="R81" s="46"/>
      <c r="V81" s="112"/>
      <c r="W81" s="72"/>
      <c r="X81" s="46"/>
      <c r="Y81" s="46"/>
      <c r="AC81" s="47">
        <f t="shared" si="2"/>
        <v>73</v>
      </c>
      <c r="AD81" s="54">
        <f t="shared" si="3"/>
        <v>18863.049095607235</v>
      </c>
      <c r="AE81" s="44"/>
      <c r="AF81" s="48"/>
    </row>
    <row r="82" spans="1:32" ht="21" customHeight="1">
      <c r="A82" s="45" t="e">
        <f>IF(G82="","",VLOOKUP(G82,#REF!,3,0))</f>
        <v>#REF!</v>
      </c>
      <c r="B82" s="45">
        <f>IF(Table1[[#This Row],[Day]]="","",WEEKNUM(F82))</f>
        <v>6</v>
      </c>
      <c r="C82" s="45">
        <f>IF(Table1[[#This Row],[Day]]="","",MONTH(F82))</f>
        <v>2</v>
      </c>
      <c r="D82" s="45">
        <f>IF(Table1[[#This Row],[Day]]="","",YEAR(F82))</f>
        <v>2025</v>
      </c>
      <c r="E82" s="117" t="s">
        <v>380</v>
      </c>
      <c r="F82" s="118">
        <v>45693</v>
      </c>
      <c r="G82" s="116" t="s">
        <v>374</v>
      </c>
      <c r="H82" s="44">
        <f>3900</f>
        <v>3900</v>
      </c>
      <c r="J82" s="102"/>
      <c r="K82" s="124">
        <f>13</f>
        <v>13</v>
      </c>
      <c r="R82" s="46"/>
      <c r="V82" s="112"/>
      <c r="W82" s="72"/>
      <c r="X82" s="46"/>
      <c r="Y82" s="46"/>
      <c r="AC82" s="47">
        <f t="shared" si="2"/>
        <v>13</v>
      </c>
      <c r="AD82" s="54">
        <f t="shared" si="3"/>
        <v>3333.3333333333335</v>
      </c>
      <c r="AE82" s="44"/>
      <c r="AF82" s="48"/>
    </row>
    <row r="83" spans="1:32" ht="21" customHeight="1">
      <c r="A83" s="45" t="e">
        <f>IF(G83="","",VLOOKUP(G83,#REF!,3,0))</f>
        <v>#REF!</v>
      </c>
      <c r="B83" s="45">
        <f>IF(Table1[[#This Row],[Day]]="","",WEEKNUM(F83))</f>
        <v>6</v>
      </c>
      <c r="C83" s="45">
        <f>IF(Table1[[#This Row],[Day]]="","",MONTH(F83))</f>
        <v>2</v>
      </c>
      <c r="D83" s="45">
        <f>IF(Table1[[#This Row],[Day]]="","",YEAR(F83))</f>
        <v>2025</v>
      </c>
      <c r="E83" s="117" t="s">
        <v>381</v>
      </c>
      <c r="F83" s="118">
        <v>45693</v>
      </c>
      <c r="G83" s="116" t="s">
        <v>375</v>
      </c>
      <c r="H83" s="44">
        <f>4000</f>
        <v>4000</v>
      </c>
      <c r="J83" s="102"/>
      <c r="K83" s="124">
        <f>17</f>
        <v>17</v>
      </c>
      <c r="R83" s="46"/>
      <c r="V83" s="112"/>
      <c r="W83" s="72"/>
      <c r="X83" s="46"/>
      <c r="Y83" s="46"/>
      <c r="AC83" s="47"/>
      <c r="AD83" s="54">
        <f t="shared" si="3"/>
        <v>4250</v>
      </c>
      <c r="AE83" s="44"/>
      <c r="AF83" s="48"/>
    </row>
    <row r="84" spans="1:32" ht="21" customHeight="1">
      <c r="A84" s="45" t="e">
        <f>IF(G84="","",VLOOKUP(G84,#REF!,3,0))</f>
        <v>#REF!</v>
      </c>
      <c r="B84" s="45">
        <f>IF(Table1[[#This Row],[Day]]="","",WEEKNUM(F84))</f>
        <v>6</v>
      </c>
      <c r="C84" s="45">
        <f>IF(Table1[[#This Row],[Day]]="","",MONTH(F84))</f>
        <v>2</v>
      </c>
      <c r="D84" s="45">
        <f>IF(Table1[[#This Row],[Day]]="","",YEAR(F84))</f>
        <v>2025</v>
      </c>
      <c r="E84" s="117" t="s">
        <v>382</v>
      </c>
      <c r="F84" s="118">
        <v>45693</v>
      </c>
      <c r="G84" s="116" t="s">
        <v>376</v>
      </c>
      <c r="H84" s="44">
        <f>3980</f>
        <v>3980</v>
      </c>
      <c r="I84" s="73">
        <f>16</f>
        <v>16</v>
      </c>
      <c r="J84" s="102"/>
      <c r="K84" s="124">
        <f>23</f>
        <v>23</v>
      </c>
      <c r="R84" s="46"/>
      <c r="V84" s="112"/>
      <c r="W84" s="72"/>
      <c r="X84" s="46"/>
      <c r="Y84" s="46"/>
      <c r="AC84" s="47"/>
      <c r="AD84" s="54">
        <f t="shared" si="3"/>
        <v>9798.9949748743729</v>
      </c>
      <c r="AE84" s="44"/>
      <c r="AF84" s="48"/>
    </row>
    <row r="85" spans="1:32" ht="21" customHeight="1">
      <c r="A85" s="45" t="e">
        <f>IF(G85="","",VLOOKUP(G85,#REF!,3,0))</f>
        <v>#REF!</v>
      </c>
      <c r="B85" s="45">
        <f>IF(Table1[[#This Row],[Day]]="","",WEEKNUM(F85))</f>
        <v>6</v>
      </c>
      <c r="C85" s="45">
        <f>IF(Table1[[#This Row],[Day]]="","",MONTH(F85))</f>
        <v>2</v>
      </c>
      <c r="D85" s="45">
        <f>IF(Table1[[#This Row],[Day]]="","",YEAR(F85))</f>
        <v>2025</v>
      </c>
      <c r="E85" s="117" t="s">
        <v>311</v>
      </c>
      <c r="F85" s="118">
        <v>45694</v>
      </c>
      <c r="G85" s="116" t="s">
        <v>373</v>
      </c>
      <c r="H85" s="44">
        <f>8796</f>
        <v>8796</v>
      </c>
      <c r="I85" s="73">
        <f>8</f>
        <v>8</v>
      </c>
      <c r="J85" s="102"/>
      <c r="K85" s="124">
        <f>25</f>
        <v>25</v>
      </c>
      <c r="R85" s="46"/>
      <c r="V85" s="112"/>
      <c r="W85" s="72"/>
      <c r="X85" s="46"/>
      <c r="Y85" s="46"/>
      <c r="AC85" s="47"/>
      <c r="AD85" s="54">
        <f t="shared" si="3"/>
        <v>3751.7053206002729</v>
      </c>
      <c r="AE85" s="44"/>
      <c r="AF85" s="48"/>
    </row>
    <row r="86" spans="1:32" ht="21" customHeight="1">
      <c r="A86" s="45" t="e">
        <f>IF(G86="","",VLOOKUP(G86,#REF!,3,0))</f>
        <v>#REF!</v>
      </c>
      <c r="B86" s="45">
        <f>IF(Table1[[#This Row],[Day]]="","",WEEKNUM(F86))</f>
        <v>6</v>
      </c>
      <c r="C86" s="45">
        <f>IF(Table1[[#This Row],[Day]]="","",MONTH(F86))</f>
        <v>2</v>
      </c>
      <c r="D86" s="45">
        <f>IF(Table1[[#This Row],[Day]]="","",YEAR(F86))</f>
        <v>2025</v>
      </c>
      <c r="E86" s="117" t="s">
        <v>312</v>
      </c>
      <c r="F86" s="118">
        <v>45694</v>
      </c>
      <c r="G86" s="116" t="s">
        <v>374</v>
      </c>
      <c r="H86" s="44">
        <f>8980</f>
        <v>8980</v>
      </c>
      <c r="J86" s="102"/>
      <c r="K86" s="124">
        <f>18</f>
        <v>18</v>
      </c>
      <c r="R86" s="46"/>
      <c r="V86" s="112"/>
      <c r="W86" s="72"/>
      <c r="X86" s="46"/>
      <c r="Y86" s="46"/>
      <c r="AC86" s="47"/>
      <c r="AD86" s="54">
        <f t="shared" si="3"/>
        <v>2004.4543429844098</v>
      </c>
      <c r="AE86" s="44"/>
      <c r="AF86" s="48"/>
    </row>
    <row r="87" spans="1:32" ht="21" customHeight="1">
      <c r="A87" s="45" t="e">
        <f>IF(G87="","",VLOOKUP(G87,#REF!,3,0))</f>
        <v>#REF!</v>
      </c>
      <c r="B87" s="45">
        <f>IF(Table1[[#This Row],[Day]]="","",WEEKNUM(F87))</f>
        <v>6</v>
      </c>
      <c r="C87" s="45">
        <f>IF(Table1[[#This Row],[Day]]="","",MONTH(F87))</f>
        <v>2</v>
      </c>
      <c r="D87" s="45">
        <f>IF(Table1[[#This Row],[Day]]="","",YEAR(F87))</f>
        <v>2025</v>
      </c>
      <c r="E87" s="117" t="s">
        <v>336</v>
      </c>
      <c r="F87" s="118">
        <v>45694</v>
      </c>
      <c r="G87" s="116" t="s">
        <v>375</v>
      </c>
      <c r="H87" s="44">
        <f>8800</f>
        <v>8800</v>
      </c>
      <c r="J87" s="102"/>
      <c r="K87" s="124">
        <f>29</f>
        <v>29</v>
      </c>
      <c r="R87" s="46"/>
      <c r="V87" s="112"/>
      <c r="W87" s="72"/>
      <c r="X87" s="46"/>
      <c r="Y87" s="46"/>
      <c r="AC87" s="47"/>
      <c r="AD87" s="54">
        <f t="shared" si="3"/>
        <v>3295.4545454545455</v>
      </c>
      <c r="AE87" s="44"/>
      <c r="AF87" s="48"/>
    </row>
    <row r="88" spans="1:32" ht="21" customHeight="1">
      <c r="A88" s="45" t="e">
        <f>IF(G88="","",VLOOKUP(G88,#REF!,3,0))</f>
        <v>#REF!</v>
      </c>
      <c r="B88" s="45">
        <f>IF(Table1[[#This Row],[Day]]="","",WEEKNUM(F88))</f>
        <v>6</v>
      </c>
      <c r="C88" s="45">
        <f>IF(Table1[[#This Row],[Day]]="","",MONTH(F88))</f>
        <v>2</v>
      </c>
      <c r="D88" s="45">
        <f>IF(Table1[[#This Row],[Day]]="","",YEAR(F88))</f>
        <v>2025</v>
      </c>
      <c r="E88" s="117" t="s">
        <v>337</v>
      </c>
      <c r="F88" s="118">
        <v>45694</v>
      </c>
      <c r="G88" s="116" t="s">
        <v>376</v>
      </c>
      <c r="H88" s="44">
        <f>8600</f>
        <v>8600</v>
      </c>
      <c r="I88" s="73">
        <f>57</f>
        <v>57</v>
      </c>
      <c r="J88" s="102"/>
      <c r="K88" s="124">
        <f>49</f>
        <v>49</v>
      </c>
      <c r="O88" s="46">
        <f>6</f>
        <v>6</v>
      </c>
      <c r="R88" s="46"/>
      <c r="V88" s="112"/>
      <c r="W88" s="72"/>
      <c r="X88" s="46"/>
      <c r="Y88" s="46"/>
      <c r="AC88" s="47"/>
      <c r="AD88" s="54">
        <f t="shared" si="3"/>
        <v>13023.255813953489</v>
      </c>
      <c r="AE88" s="44"/>
      <c r="AF88" s="48"/>
    </row>
    <row r="89" spans="1:32" ht="21" customHeight="1">
      <c r="A89" s="45" t="e">
        <f>IF(G89="","",VLOOKUP(G89,#REF!,3,0))</f>
        <v>#REF!</v>
      </c>
      <c r="B89" s="45">
        <f>IF(Table1[[#This Row],[Day]]="","",WEEKNUM(F89))</f>
        <v>6</v>
      </c>
      <c r="C89" s="45">
        <f>IF(Table1[[#This Row],[Day]]="","",MONTH(F89))</f>
        <v>2</v>
      </c>
      <c r="D89" s="45">
        <f>IF(Table1[[#This Row],[Day]]="","",YEAR(F89))</f>
        <v>2025</v>
      </c>
      <c r="E89" s="117" t="s">
        <v>311</v>
      </c>
      <c r="F89" s="118">
        <v>45695</v>
      </c>
      <c r="G89" s="116" t="s">
        <v>373</v>
      </c>
      <c r="H89" s="44">
        <f>9348</f>
        <v>9348</v>
      </c>
      <c r="I89" s="73">
        <f>6</f>
        <v>6</v>
      </c>
      <c r="J89" s="102"/>
      <c r="K89" s="124">
        <f>52</f>
        <v>52</v>
      </c>
      <c r="R89" s="46"/>
      <c r="V89" s="112"/>
      <c r="W89" s="72"/>
      <c r="X89" s="46"/>
      <c r="Y89" s="46"/>
      <c r="AC89" s="47"/>
      <c r="AD89" s="54">
        <f t="shared" si="3"/>
        <v>6204.5357295678214</v>
      </c>
      <c r="AE89" s="44"/>
      <c r="AF89" s="48"/>
    </row>
    <row r="90" spans="1:32" ht="21" customHeight="1">
      <c r="A90" s="45" t="e">
        <f>IF(G90="","",VLOOKUP(G90,#REF!,3,0))</f>
        <v>#REF!</v>
      </c>
      <c r="B90" s="45">
        <f>IF(Table1[[#This Row],[Day]]="","",WEEKNUM(F90))</f>
        <v>6</v>
      </c>
      <c r="C90" s="45">
        <f>IF(Table1[[#This Row],[Day]]="","",MONTH(F90))</f>
        <v>2</v>
      </c>
      <c r="D90" s="45">
        <f>IF(Table1[[#This Row],[Day]]="","",YEAR(F90))</f>
        <v>2025</v>
      </c>
      <c r="E90" s="117" t="s">
        <v>312</v>
      </c>
      <c r="F90" s="118">
        <v>45695</v>
      </c>
      <c r="G90" s="116" t="s">
        <v>374</v>
      </c>
      <c r="H90" s="44">
        <f>8458</f>
        <v>8458</v>
      </c>
      <c r="J90" s="102"/>
      <c r="K90" s="124">
        <f>19</f>
        <v>19</v>
      </c>
      <c r="R90" s="46"/>
      <c r="V90" s="112"/>
      <c r="W90" s="72"/>
      <c r="X90" s="46"/>
      <c r="Y90" s="46"/>
      <c r="AC90" s="47"/>
      <c r="AD90" s="54">
        <f t="shared" si="3"/>
        <v>2246.3939465594704</v>
      </c>
      <c r="AE90" s="44"/>
      <c r="AF90" s="48"/>
    </row>
    <row r="91" spans="1:32" ht="21" customHeight="1">
      <c r="A91" s="45" t="e">
        <f>IF(G91="","",VLOOKUP(G91,#REF!,3,0))</f>
        <v>#REF!</v>
      </c>
      <c r="B91" s="45">
        <f>IF(Table1[[#This Row],[Day]]="","",WEEKNUM(F91))</f>
        <v>6</v>
      </c>
      <c r="C91" s="45">
        <f>IF(Table1[[#This Row],[Day]]="","",MONTH(F91))</f>
        <v>2</v>
      </c>
      <c r="D91" s="45">
        <f>IF(Table1[[#This Row],[Day]]="","",YEAR(F91))</f>
        <v>2025</v>
      </c>
      <c r="E91" s="117" t="s">
        <v>336</v>
      </c>
      <c r="F91" s="118">
        <v>45695</v>
      </c>
      <c r="G91" s="116" t="s">
        <v>375</v>
      </c>
      <c r="H91" s="44">
        <f>7800</f>
        <v>7800</v>
      </c>
      <c r="I91" s="73">
        <f>11</f>
        <v>11</v>
      </c>
      <c r="J91" s="102"/>
      <c r="K91" s="124">
        <f>36</f>
        <v>36</v>
      </c>
      <c r="R91" s="46"/>
      <c r="V91" s="112"/>
      <c r="W91" s="72"/>
      <c r="X91" s="46"/>
      <c r="Y91" s="46"/>
      <c r="AC91" s="47"/>
      <c r="AD91" s="54">
        <f t="shared" si="3"/>
        <v>6025.6410256410254</v>
      </c>
      <c r="AE91" s="44"/>
      <c r="AF91" s="48"/>
    </row>
    <row r="92" spans="1:32" ht="21" customHeight="1">
      <c r="A92" s="45" t="e">
        <f>IF(G92="","",VLOOKUP(G92,#REF!,3,0))</f>
        <v>#REF!</v>
      </c>
      <c r="B92" s="45">
        <f>IF(Table1[[#This Row],[Day]]="","",WEEKNUM(F92))</f>
        <v>6</v>
      </c>
      <c r="C92" s="45">
        <f>IF(Table1[[#This Row],[Day]]="","",MONTH(F92))</f>
        <v>2</v>
      </c>
      <c r="D92" s="45">
        <f>IF(Table1[[#This Row],[Day]]="","",YEAR(F92))</f>
        <v>2025</v>
      </c>
      <c r="E92" s="117" t="s">
        <v>337</v>
      </c>
      <c r="F92" s="118">
        <v>45695</v>
      </c>
      <c r="G92" s="116" t="s">
        <v>376</v>
      </c>
      <c r="H92" s="44">
        <f>1527</f>
        <v>1527</v>
      </c>
      <c r="I92" s="73">
        <f>9</f>
        <v>9</v>
      </c>
      <c r="J92" s="102"/>
      <c r="K92" s="124">
        <f>59</f>
        <v>59</v>
      </c>
      <c r="R92" s="46"/>
      <c r="S92" s="105">
        <f>13</f>
        <v>13</v>
      </c>
      <c r="V92" s="112"/>
      <c r="W92" s="72"/>
      <c r="X92" s="46"/>
      <c r="Y92" s="46"/>
      <c r="AC92" s="47"/>
      <c r="AD92" s="54">
        <f t="shared" si="3"/>
        <v>53045.186640471511</v>
      </c>
      <c r="AE92" s="44"/>
      <c r="AF92" s="48"/>
    </row>
    <row r="93" spans="1:32" ht="21" customHeight="1">
      <c r="A93" s="45" t="e">
        <f>IF(G93="","",VLOOKUP(G93,#REF!,3,0))</f>
        <v>#REF!</v>
      </c>
      <c r="B93" s="45">
        <f>IF(Table1[[#This Row],[Day]]="","",WEEKNUM(F93))</f>
        <v>6</v>
      </c>
      <c r="C93" s="45">
        <f>IF(Table1[[#This Row],[Day]]="","",MONTH(F93))</f>
        <v>2</v>
      </c>
      <c r="D93" s="45">
        <f>IF(Table1[[#This Row],[Day]]="","",YEAR(F93))</f>
        <v>2025</v>
      </c>
      <c r="E93" s="117" t="s">
        <v>311</v>
      </c>
      <c r="F93" s="118">
        <v>45696</v>
      </c>
      <c r="G93" s="116" t="s">
        <v>373</v>
      </c>
      <c r="H93" s="44">
        <f>8740</f>
        <v>8740</v>
      </c>
      <c r="J93" s="102"/>
      <c r="K93" s="124">
        <f>59</f>
        <v>59</v>
      </c>
      <c r="N93" s="73">
        <f>12</f>
        <v>12</v>
      </c>
      <c r="R93" s="46"/>
      <c r="V93" s="112"/>
      <c r="W93" s="72"/>
      <c r="X93" s="46"/>
      <c r="Y93" s="46"/>
      <c r="AC93" s="47"/>
      <c r="AD93" s="54">
        <f t="shared" si="3"/>
        <v>8123.5697940503433</v>
      </c>
      <c r="AE93" s="44"/>
      <c r="AF93" s="48"/>
    </row>
    <row r="94" spans="1:32" ht="21" customHeight="1">
      <c r="A94" s="45" t="e">
        <f>IF(G94="","",VLOOKUP(G94,#REF!,3,0))</f>
        <v>#REF!</v>
      </c>
      <c r="B94" s="45">
        <f>IF(Table1[[#This Row],[Day]]="","",WEEKNUM(F94))</f>
        <v>6</v>
      </c>
      <c r="C94" s="45">
        <f>IF(Table1[[#This Row],[Day]]="","",MONTH(F94))</f>
        <v>2</v>
      </c>
      <c r="D94" s="45">
        <f>IF(Table1[[#This Row],[Day]]="","",YEAR(F94))</f>
        <v>2025</v>
      </c>
      <c r="E94" s="117" t="s">
        <v>312</v>
      </c>
      <c r="F94" s="118">
        <v>45696</v>
      </c>
      <c r="G94" s="116" t="s">
        <v>374</v>
      </c>
      <c r="H94" s="44">
        <f>7900</f>
        <v>7900</v>
      </c>
      <c r="J94" s="102"/>
      <c r="K94" s="124">
        <f>18</f>
        <v>18</v>
      </c>
      <c r="R94" s="46"/>
      <c r="V94" s="112"/>
      <c r="W94" s="72"/>
      <c r="X94" s="46"/>
      <c r="Y94" s="46"/>
      <c r="AC94" s="47"/>
      <c r="AD94" s="54">
        <f t="shared" si="3"/>
        <v>2278.4810126582279</v>
      </c>
      <c r="AE94" s="44"/>
      <c r="AF94" s="48"/>
    </row>
    <row r="95" spans="1:32" ht="21" customHeight="1">
      <c r="A95" s="45" t="e">
        <f>IF(G95="","",VLOOKUP(G95,#REF!,3,0))</f>
        <v>#REF!</v>
      </c>
      <c r="B95" s="45">
        <f>IF(Table1[[#This Row],[Day]]="","",WEEKNUM(F95))</f>
        <v>6</v>
      </c>
      <c r="C95" s="45">
        <f>IF(Table1[[#This Row],[Day]]="","",MONTH(F95))</f>
        <v>2</v>
      </c>
      <c r="D95" s="45">
        <f>IF(Table1[[#This Row],[Day]]="","",YEAR(F95))</f>
        <v>2025</v>
      </c>
      <c r="E95" s="117" t="s">
        <v>383</v>
      </c>
      <c r="F95" s="118">
        <v>45696</v>
      </c>
      <c r="G95" s="116" t="s">
        <v>386</v>
      </c>
      <c r="H95" s="44">
        <f>6213</f>
        <v>6213</v>
      </c>
      <c r="I95" s="73">
        <v>13</v>
      </c>
      <c r="J95" s="102"/>
      <c r="K95" s="124">
        <f>56</f>
        <v>56</v>
      </c>
      <c r="N95" s="73">
        <v>7</v>
      </c>
      <c r="R95" s="46"/>
      <c r="V95" s="112"/>
      <c r="W95" s="72"/>
      <c r="X95" s="46"/>
      <c r="Y95" s="46"/>
      <c r="AC95" s="47"/>
      <c r="AD95" s="54">
        <f t="shared" si="3"/>
        <v>12232.415902140672</v>
      </c>
      <c r="AE95" s="44"/>
      <c r="AF95" s="48"/>
    </row>
    <row r="96" spans="1:32" ht="21" customHeight="1">
      <c r="A96" s="45" t="e">
        <f>IF(G96="","",VLOOKUP(G96,#REF!,3,0))</f>
        <v>#REF!</v>
      </c>
      <c r="B96" s="45">
        <f>IF(Table1[[#This Row],[Day]]="","",WEEKNUM(F96))</f>
        <v>6</v>
      </c>
      <c r="C96" s="45">
        <f>IF(Table1[[#This Row],[Day]]="","",MONTH(F96))</f>
        <v>2</v>
      </c>
      <c r="D96" s="45">
        <f>IF(Table1[[#This Row],[Day]]="","",YEAR(F96))</f>
        <v>2025</v>
      </c>
      <c r="E96" s="117" t="s">
        <v>384</v>
      </c>
      <c r="F96" s="118">
        <v>45696</v>
      </c>
      <c r="G96" s="116" t="s">
        <v>387</v>
      </c>
      <c r="H96" s="44">
        <f>4650</f>
        <v>4650</v>
      </c>
      <c r="I96" s="73">
        <v>23</v>
      </c>
      <c r="J96" s="102"/>
      <c r="K96" s="124">
        <f>89</f>
        <v>89</v>
      </c>
      <c r="N96" s="73">
        <v>6</v>
      </c>
      <c r="R96" s="46"/>
      <c r="V96" s="112"/>
      <c r="W96" s="72"/>
      <c r="X96" s="46"/>
      <c r="Y96" s="46"/>
      <c r="AC96" s="47"/>
      <c r="AD96" s="54">
        <f t="shared" si="3"/>
        <v>25376.344086021505</v>
      </c>
      <c r="AE96" s="44"/>
      <c r="AF96" s="48"/>
    </row>
    <row r="97" spans="1:32" ht="21" customHeight="1">
      <c r="A97" s="45" t="e">
        <f>IF(G97="","",VLOOKUP(G97,#REF!,3,0))</f>
        <v>#REF!</v>
      </c>
      <c r="B97" s="45">
        <f>IF(Table1[[#This Row],[Day]]="","",WEEKNUM(F97))</f>
        <v>6</v>
      </c>
      <c r="C97" s="45">
        <f>IF(Table1[[#This Row],[Day]]="","",MONTH(F97))</f>
        <v>2</v>
      </c>
      <c r="D97" s="45">
        <f>IF(Table1[[#This Row],[Day]]="","",YEAR(F97))</f>
        <v>2025</v>
      </c>
      <c r="E97" s="117" t="s">
        <v>385</v>
      </c>
      <c r="F97" s="118">
        <v>45696</v>
      </c>
      <c r="G97" s="116" t="s">
        <v>376</v>
      </c>
      <c r="H97" s="44">
        <f>7200</f>
        <v>7200</v>
      </c>
      <c r="I97" s="73">
        <v>9</v>
      </c>
      <c r="J97" s="102"/>
      <c r="K97" s="124">
        <f>52</f>
        <v>52</v>
      </c>
      <c r="R97" s="46"/>
      <c r="S97" s="105">
        <v>7</v>
      </c>
      <c r="V97" s="112"/>
      <c r="W97" s="72"/>
      <c r="X97" s="46"/>
      <c r="Y97" s="46"/>
      <c r="AC97" s="47"/>
      <c r="AD97" s="54">
        <f t="shared" si="3"/>
        <v>9444.4444444444453</v>
      </c>
      <c r="AE97" s="44"/>
      <c r="AF97" s="48"/>
    </row>
    <row r="98" spans="1:32" ht="21" customHeight="1">
      <c r="A98" s="45" t="e">
        <f>IF(G98="","",VLOOKUP(G98,#REF!,3,0))</f>
        <v>#REF!</v>
      </c>
      <c r="B98" s="45">
        <f>IF(Table1[[#This Row],[Day]]="","",WEEKNUM(F98))</f>
        <v>7</v>
      </c>
      <c r="C98" s="45">
        <f>IF(Table1[[#This Row],[Day]]="","",MONTH(F98))</f>
        <v>2</v>
      </c>
      <c r="D98" s="45">
        <f>IF(Table1[[#This Row],[Day]]="","",YEAR(F98))</f>
        <v>2025</v>
      </c>
      <c r="E98" s="117" t="s">
        <v>388</v>
      </c>
      <c r="F98" s="118">
        <v>45698</v>
      </c>
      <c r="G98" s="116" t="s">
        <v>373</v>
      </c>
      <c r="H98" s="44">
        <f>8500</f>
        <v>8500</v>
      </c>
      <c r="J98" s="102"/>
      <c r="K98" s="124">
        <f>26</f>
        <v>26</v>
      </c>
      <c r="R98" s="46"/>
      <c r="V98" s="112"/>
      <c r="W98" s="72"/>
      <c r="X98" s="46"/>
      <c r="Y98" s="46"/>
      <c r="AC98" s="47"/>
      <c r="AD98" s="54">
        <f t="shared" si="3"/>
        <v>3058.8235294117649</v>
      </c>
      <c r="AE98" s="44"/>
      <c r="AF98" s="48"/>
    </row>
    <row r="99" spans="1:32" ht="21" customHeight="1">
      <c r="A99" s="45" t="e">
        <f>IF(G99="","",VLOOKUP(G99,#REF!,3,0))</f>
        <v>#REF!</v>
      </c>
      <c r="B99" s="45">
        <f>IF(Table1[[#This Row],[Day]]="","",WEEKNUM(F99))</f>
        <v>7</v>
      </c>
      <c r="C99" s="45">
        <f>IF(Table1[[#This Row],[Day]]="","",MONTH(F99))</f>
        <v>2</v>
      </c>
      <c r="D99" s="45">
        <f>IF(Table1[[#This Row],[Day]]="","",YEAR(F99))</f>
        <v>2025</v>
      </c>
      <c r="E99" s="117" t="s">
        <v>389</v>
      </c>
      <c r="F99" s="118">
        <v>45698</v>
      </c>
      <c r="G99" s="116" t="s">
        <v>374</v>
      </c>
      <c r="H99" s="44">
        <f>8727</f>
        <v>8727</v>
      </c>
      <c r="J99" s="102"/>
      <c r="K99" s="124">
        <f>17</f>
        <v>17</v>
      </c>
      <c r="R99" s="46"/>
      <c r="V99" s="112"/>
      <c r="W99" s="72"/>
      <c r="X99" s="46"/>
      <c r="Y99" s="46"/>
      <c r="AC99" s="47"/>
      <c r="AD99" s="54">
        <f t="shared" si="3"/>
        <v>1947.9775409648219</v>
      </c>
      <c r="AE99" s="44"/>
      <c r="AF99" s="48"/>
    </row>
    <row r="100" spans="1:32" ht="21" customHeight="1">
      <c r="A100" s="45" t="e">
        <f>IF(G100="","",VLOOKUP(G100,#REF!,3,0))</f>
        <v>#REF!</v>
      </c>
      <c r="B100" s="45">
        <f>IF(Table1[[#This Row],[Day]]="","",WEEKNUM(F100))</f>
        <v>7</v>
      </c>
      <c r="C100" s="45">
        <f>IF(Table1[[#This Row],[Day]]="","",MONTH(F100))</f>
        <v>2</v>
      </c>
      <c r="D100" s="45">
        <f>IF(Table1[[#This Row],[Day]]="","",YEAR(F100))</f>
        <v>2025</v>
      </c>
      <c r="E100" s="117" t="s">
        <v>390</v>
      </c>
      <c r="F100" s="118">
        <v>45698</v>
      </c>
      <c r="G100" s="116" t="s">
        <v>386</v>
      </c>
      <c r="H100" s="44">
        <f>8060</f>
        <v>8060</v>
      </c>
      <c r="J100" s="102"/>
      <c r="K100" s="124">
        <f>86</f>
        <v>86</v>
      </c>
      <c r="N100" s="73">
        <f>37</f>
        <v>37</v>
      </c>
      <c r="R100" s="46"/>
      <c r="V100" s="112"/>
      <c r="W100" s="72"/>
      <c r="X100" s="46"/>
      <c r="Y100" s="46"/>
      <c r="AC100" s="47"/>
      <c r="AD100" s="54">
        <f t="shared" si="3"/>
        <v>15260.545905707195</v>
      </c>
      <c r="AE100" s="44"/>
      <c r="AF100" s="48"/>
    </row>
    <row r="101" spans="1:32" ht="21" customHeight="1">
      <c r="A101" s="45" t="e">
        <f>IF(G101="","",VLOOKUP(G101,#REF!,3,0))</f>
        <v>#REF!</v>
      </c>
      <c r="B101" s="45">
        <f>IF(Table1[[#This Row],[Day]]="","",WEEKNUM(F101))</f>
        <v>7</v>
      </c>
      <c r="C101" s="45">
        <f>IF(Table1[[#This Row],[Day]]="","",MONTH(F101))</f>
        <v>2</v>
      </c>
      <c r="D101" s="45">
        <f>IF(Table1[[#This Row],[Day]]="","",YEAR(F101))</f>
        <v>2025</v>
      </c>
      <c r="E101" s="117" t="s">
        <v>391</v>
      </c>
      <c r="F101" s="118">
        <v>45698</v>
      </c>
      <c r="G101" s="116" t="s">
        <v>387</v>
      </c>
      <c r="H101" s="44">
        <f>9088</f>
        <v>9088</v>
      </c>
      <c r="I101" s="73">
        <f>13</f>
        <v>13</v>
      </c>
      <c r="J101" s="102"/>
      <c r="K101" s="124">
        <f>89</f>
        <v>89</v>
      </c>
      <c r="R101" s="46"/>
      <c r="V101" s="112"/>
      <c r="W101" s="72"/>
      <c r="X101" s="46"/>
      <c r="Y101" s="46"/>
      <c r="AC101" s="47"/>
      <c r="AD101" s="54">
        <f t="shared" si="3"/>
        <v>11223.591549295776</v>
      </c>
      <c r="AE101" s="44"/>
      <c r="AF101" s="48"/>
    </row>
    <row r="102" spans="1:32" ht="21" customHeight="1">
      <c r="A102" s="45" t="e">
        <f>IF(G102="","",VLOOKUP(G102,#REF!,3,0))</f>
        <v>#REF!</v>
      </c>
      <c r="B102" s="45">
        <f>IF(Table1[[#This Row],[Day]]="","",WEEKNUM(F102))</f>
        <v>7</v>
      </c>
      <c r="C102" s="45">
        <f>IF(Table1[[#This Row],[Day]]="","",MONTH(F102))</f>
        <v>2</v>
      </c>
      <c r="D102" s="45">
        <f>IF(Table1[[#This Row],[Day]]="","",YEAR(F102))</f>
        <v>2025</v>
      </c>
      <c r="E102" s="117" t="s">
        <v>392</v>
      </c>
      <c r="F102" s="118">
        <v>45698</v>
      </c>
      <c r="G102" s="116" t="s">
        <v>375</v>
      </c>
      <c r="H102" s="44">
        <f>7800</f>
        <v>7800</v>
      </c>
      <c r="J102" s="102"/>
      <c r="K102" s="124">
        <f>56</f>
        <v>56</v>
      </c>
      <c r="L102" s="105">
        <f>5</f>
        <v>5</v>
      </c>
      <c r="R102" s="46"/>
      <c r="V102" s="112"/>
      <c r="W102" s="72"/>
      <c r="X102" s="46"/>
      <c r="Y102" s="46"/>
      <c r="AC102" s="47"/>
      <c r="AD102" s="54">
        <f t="shared" si="3"/>
        <v>7820.5128205128212</v>
      </c>
      <c r="AE102" s="44"/>
      <c r="AF102" s="48"/>
    </row>
    <row r="103" spans="1:32" ht="21" customHeight="1">
      <c r="A103" s="45" t="e">
        <f>IF(G103="","",VLOOKUP(G103,#REF!,3,0))</f>
        <v>#REF!</v>
      </c>
      <c r="B103" s="45">
        <f>IF(Table1[[#This Row],[Day]]="","",WEEKNUM(F103))</f>
        <v>7</v>
      </c>
      <c r="C103" s="45">
        <f>IF(Table1[[#This Row],[Day]]="","",MONTH(F103))</f>
        <v>2</v>
      </c>
      <c r="D103" s="45">
        <f>IF(Table1[[#This Row],[Day]]="","",YEAR(F103))</f>
        <v>2025</v>
      </c>
      <c r="E103" s="117" t="s">
        <v>393</v>
      </c>
      <c r="F103" s="118">
        <v>45698</v>
      </c>
      <c r="G103" s="116" t="s">
        <v>376</v>
      </c>
      <c r="H103" s="44">
        <f>7904</f>
        <v>7904</v>
      </c>
      <c r="I103" s="73">
        <f>8</f>
        <v>8</v>
      </c>
      <c r="J103" s="102"/>
      <c r="K103" s="124">
        <f>68</f>
        <v>68</v>
      </c>
      <c r="R103" s="46"/>
      <c r="V103" s="112"/>
      <c r="W103" s="72"/>
      <c r="X103" s="46"/>
      <c r="Y103" s="46"/>
      <c r="AC103" s="47"/>
      <c r="AD103" s="54">
        <f t="shared" si="3"/>
        <v>9615.3846153846152</v>
      </c>
      <c r="AE103" s="44"/>
      <c r="AF103" s="48"/>
    </row>
    <row r="104" spans="1:32" ht="21" customHeight="1">
      <c r="A104" s="45" t="e">
        <f>IF(G104="","",VLOOKUP(G104,#REF!,3,0))</f>
        <v>#REF!</v>
      </c>
      <c r="B104" s="45">
        <f>IF(Table1[[#This Row],[Day]]="","",WEEKNUM(F104))</f>
        <v>7</v>
      </c>
      <c r="C104" s="45">
        <f>IF(Table1[[#This Row],[Day]]="","",MONTH(F104))</f>
        <v>2</v>
      </c>
      <c r="D104" s="45">
        <f>IF(Table1[[#This Row],[Day]]="","",YEAR(F104))</f>
        <v>2025</v>
      </c>
      <c r="E104" s="117" t="s">
        <v>311</v>
      </c>
      <c r="F104" s="118">
        <v>45699</v>
      </c>
      <c r="G104" s="116" t="s">
        <v>373</v>
      </c>
      <c r="H104" s="44">
        <v>8600</v>
      </c>
      <c r="I104" s="73">
        <f>29</f>
        <v>29</v>
      </c>
      <c r="J104" s="102"/>
      <c r="K104" s="124">
        <f>38</f>
        <v>38</v>
      </c>
      <c r="R104" s="46"/>
      <c r="V104" s="112"/>
      <c r="W104" s="72"/>
      <c r="X104" s="46"/>
      <c r="Y104" s="46"/>
      <c r="AC104" s="47"/>
      <c r="AD104" s="54">
        <f t="shared" si="3"/>
        <v>7790.697674418604</v>
      </c>
      <c r="AE104" s="44"/>
      <c r="AF104" s="48"/>
    </row>
    <row r="105" spans="1:32" ht="21" customHeight="1">
      <c r="A105" s="45" t="e">
        <f>IF(G105="","",VLOOKUP(G105,#REF!,3,0))</f>
        <v>#REF!</v>
      </c>
      <c r="B105" s="45">
        <f>IF(Table1[[#This Row],[Day]]="","",WEEKNUM(F105))</f>
        <v>7</v>
      </c>
      <c r="C105" s="45">
        <f>IF(Table1[[#This Row],[Day]]="","",MONTH(F105))</f>
        <v>2</v>
      </c>
      <c r="D105" s="45">
        <f>IF(Table1[[#This Row],[Day]]="","",YEAR(F105))</f>
        <v>2025</v>
      </c>
      <c r="E105" s="117" t="s">
        <v>312</v>
      </c>
      <c r="F105" s="118">
        <v>45699</v>
      </c>
      <c r="G105" s="116" t="s">
        <v>374</v>
      </c>
      <c r="H105" s="44">
        <f>8500</f>
        <v>8500</v>
      </c>
      <c r="J105" s="102"/>
      <c r="K105" s="124">
        <f>22</f>
        <v>22</v>
      </c>
      <c r="R105" s="46"/>
      <c r="V105" s="112"/>
      <c r="W105" s="72"/>
      <c r="X105" s="46"/>
      <c r="Y105" s="46"/>
      <c r="AC105" s="47"/>
      <c r="AD105" s="54">
        <f t="shared" si="3"/>
        <v>2588.2352941176473</v>
      </c>
      <c r="AE105" s="44"/>
      <c r="AF105" s="48"/>
    </row>
    <row r="106" spans="1:32" ht="21" customHeight="1">
      <c r="A106" s="45" t="e">
        <f>IF(G106="","",VLOOKUP(G106,#REF!,3,0))</f>
        <v>#REF!</v>
      </c>
      <c r="B106" s="45">
        <f>IF(Table1[[#This Row],[Day]]="","",WEEKNUM(F106))</f>
        <v>7</v>
      </c>
      <c r="C106" s="45">
        <f>IF(Table1[[#This Row],[Day]]="","",MONTH(F106))</f>
        <v>2</v>
      </c>
      <c r="D106" s="45">
        <f>IF(Table1[[#This Row],[Day]]="","",YEAR(F106))</f>
        <v>2025</v>
      </c>
      <c r="E106" s="117" t="s">
        <v>316</v>
      </c>
      <c r="F106" s="118">
        <v>45699</v>
      </c>
      <c r="G106" s="116" t="s">
        <v>386</v>
      </c>
      <c r="H106" s="44">
        <f>9600</f>
        <v>9600</v>
      </c>
      <c r="J106" s="102"/>
      <c r="K106" s="124">
        <f>43</f>
        <v>43</v>
      </c>
      <c r="N106" s="73">
        <f>11</f>
        <v>11</v>
      </c>
      <c r="R106" s="46"/>
      <c r="V106" s="112"/>
      <c r="W106" s="72"/>
      <c r="X106" s="46"/>
      <c r="Y106" s="46"/>
      <c r="AC106" s="47"/>
      <c r="AD106" s="54">
        <f t="shared" si="3"/>
        <v>5625</v>
      </c>
      <c r="AE106" s="44"/>
      <c r="AF106" s="48"/>
    </row>
    <row r="107" spans="1:32" ht="21" customHeight="1">
      <c r="A107" s="45" t="e">
        <f>IF(G107="","",VLOOKUP(G107,#REF!,3,0))</f>
        <v>#REF!</v>
      </c>
      <c r="B107" s="45">
        <f>IF(Table1[[#This Row],[Day]]="","",WEEKNUM(F107))</f>
        <v>7</v>
      </c>
      <c r="C107" s="45">
        <f>IF(Table1[[#This Row],[Day]]="","",MONTH(F107))</f>
        <v>2</v>
      </c>
      <c r="D107" s="45">
        <f>IF(Table1[[#This Row],[Day]]="","",YEAR(F107))</f>
        <v>2025</v>
      </c>
      <c r="E107" s="117" t="s">
        <v>317</v>
      </c>
      <c r="F107" s="118">
        <v>45699</v>
      </c>
      <c r="G107" s="116" t="s">
        <v>387</v>
      </c>
      <c r="H107" s="44">
        <f>9300</f>
        <v>9300</v>
      </c>
      <c r="J107" s="102"/>
      <c r="K107" s="124">
        <f>36</f>
        <v>36</v>
      </c>
      <c r="R107" s="46"/>
      <c r="V107" s="112"/>
      <c r="W107" s="72"/>
      <c r="X107" s="46"/>
      <c r="Y107" s="46"/>
      <c r="AC107" s="47"/>
      <c r="AD107" s="54">
        <f t="shared" si="3"/>
        <v>3870.9677419354839</v>
      </c>
      <c r="AE107" s="44"/>
      <c r="AF107" s="48"/>
    </row>
    <row r="108" spans="1:32" ht="21" customHeight="1">
      <c r="A108" s="45" t="e">
        <f>IF(G108="","",VLOOKUP(G108,#REF!,3,0))</f>
        <v>#REF!</v>
      </c>
      <c r="B108" s="45">
        <f>IF(Table1[[#This Row],[Day]]="","",WEEKNUM(F108))</f>
        <v>7</v>
      </c>
      <c r="C108" s="45">
        <f>IF(Table1[[#This Row],[Day]]="","",MONTH(F108))</f>
        <v>2</v>
      </c>
      <c r="D108" s="45">
        <f>IF(Table1[[#This Row],[Day]]="","",YEAR(F108))</f>
        <v>2025</v>
      </c>
      <c r="E108" s="117" t="s">
        <v>394</v>
      </c>
      <c r="F108" s="118">
        <v>45700</v>
      </c>
      <c r="G108" s="116" t="s">
        <v>373</v>
      </c>
      <c r="H108" s="44">
        <v>8904</v>
      </c>
      <c r="J108" s="102"/>
      <c r="K108" s="124">
        <f>29</f>
        <v>29</v>
      </c>
      <c r="R108" s="46"/>
      <c r="V108" s="112"/>
      <c r="W108" s="72"/>
      <c r="X108" s="46"/>
      <c r="Y108" s="46"/>
      <c r="AC108" s="47"/>
      <c r="AD108" s="54">
        <f t="shared" si="3"/>
        <v>3256.96316262354</v>
      </c>
      <c r="AE108" s="44"/>
      <c r="AF108" s="48"/>
    </row>
    <row r="109" spans="1:32" ht="21" customHeight="1">
      <c r="A109" s="45" t="e">
        <f>IF(G109="","",VLOOKUP(G109,#REF!,3,0))</f>
        <v>#REF!</v>
      </c>
      <c r="B109" s="45">
        <f>IF(Table1[[#This Row],[Day]]="","",WEEKNUM(F109))</f>
        <v>7</v>
      </c>
      <c r="C109" s="45">
        <f>IF(Table1[[#This Row],[Day]]="","",MONTH(F109))</f>
        <v>2</v>
      </c>
      <c r="D109" s="45">
        <f>IF(Table1[[#This Row],[Day]]="","",YEAR(F109))</f>
        <v>2025</v>
      </c>
      <c r="E109" s="117" t="s">
        <v>395</v>
      </c>
      <c r="F109" s="118">
        <v>45700</v>
      </c>
      <c r="G109" s="116" t="s">
        <v>374</v>
      </c>
      <c r="H109" s="44">
        <v>9600</v>
      </c>
      <c r="J109" s="102"/>
      <c r="K109" s="124">
        <f>18</f>
        <v>18</v>
      </c>
      <c r="R109" s="46"/>
      <c r="V109" s="112"/>
      <c r="W109" s="72"/>
      <c r="X109" s="46"/>
      <c r="Y109" s="46"/>
      <c r="AC109" s="47"/>
      <c r="AD109" s="54">
        <f t="shared" si="3"/>
        <v>1875</v>
      </c>
      <c r="AE109" s="44"/>
      <c r="AF109" s="48"/>
    </row>
    <row r="110" spans="1:32" ht="21" customHeight="1">
      <c r="A110" s="45" t="e">
        <f>IF(G110="","",VLOOKUP(G110,#REF!,3,0))</f>
        <v>#REF!</v>
      </c>
      <c r="B110" s="45">
        <f>IF(Table1[[#This Row],[Day]]="","",WEEKNUM(F110))</f>
        <v>7</v>
      </c>
      <c r="C110" s="45">
        <f>IF(Table1[[#This Row],[Day]]="","",MONTH(F110))</f>
        <v>2</v>
      </c>
      <c r="D110" s="45">
        <f>IF(Table1[[#This Row],[Day]]="","",YEAR(F110))</f>
        <v>2025</v>
      </c>
      <c r="E110" s="117" t="s">
        <v>396</v>
      </c>
      <c r="F110" s="118">
        <v>45700</v>
      </c>
      <c r="G110" s="116" t="s">
        <v>386</v>
      </c>
      <c r="H110" s="44">
        <f>8416</f>
        <v>8416</v>
      </c>
      <c r="J110" s="102"/>
      <c r="K110" s="124">
        <f>26</f>
        <v>26</v>
      </c>
      <c r="R110" s="46"/>
      <c r="V110" s="112"/>
      <c r="W110" s="72"/>
      <c r="X110" s="46"/>
      <c r="Y110" s="46"/>
      <c r="AC110" s="47"/>
      <c r="AD110" s="54">
        <f t="shared" si="3"/>
        <v>3089.3536121673005</v>
      </c>
      <c r="AE110" s="44"/>
      <c r="AF110" s="48"/>
    </row>
    <row r="111" spans="1:32" ht="21" customHeight="1">
      <c r="A111" s="45" t="e">
        <f>IF(G111="","",VLOOKUP(G111,#REF!,3,0))</f>
        <v>#REF!</v>
      </c>
      <c r="B111" s="45">
        <f>IF(Table1[[#This Row],[Day]]="","",WEEKNUM(F111))</f>
        <v>7</v>
      </c>
      <c r="C111" s="45">
        <f>IF(Table1[[#This Row],[Day]]="","",MONTH(F111))</f>
        <v>2</v>
      </c>
      <c r="D111" s="45">
        <f>IF(Table1[[#This Row],[Day]]="","",YEAR(F111))</f>
        <v>2025</v>
      </c>
      <c r="E111" s="117" t="s">
        <v>397</v>
      </c>
      <c r="F111" s="118">
        <v>45700</v>
      </c>
      <c r="G111" s="116" t="s">
        <v>387</v>
      </c>
      <c r="H111" s="44">
        <f>8359</f>
        <v>8359</v>
      </c>
      <c r="J111" s="102"/>
      <c r="K111" s="124">
        <f>48</f>
        <v>48</v>
      </c>
      <c r="N111" s="73">
        <f>22</f>
        <v>22</v>
      </c>
      <c r="R111" s="46"/>
      <c r="V111" s="112"/>
      <c r="W111" s="72"/>
      <c r="X111" s="46"/>
      <c r="Y111" s="46"/>
      <c r="AC111" s="47"/>
      <c r="AD111" s="54">
        <f t="shared" si="3"/>
        <v>8374.2074410814694</v>
      </c>
      <c r="AE111" s="44"/>
      <c r="AF111" s="48"/>
    </row>
    <row r="112" spans="1:32" ht="21" customHeight="1">
      <c r="A112" s="45" t="e">
        <f>IF(G112="","",VLOOKUP(G112,#REF!,3,0))</f>
        <v>#REF!</v>
      </c>
      <c r="B112" s="45">
        <f>IF(Table1[[#This Row],[Day]]="","",WEEKNUM(F112))</f>
        <v>7</v>
      </c>
      <c r="C112" s="45">
        <f>IF(Table1[[#This Row],[Day]]="","",MONTH(F112))</f>
        <v>2</v>
      </c>
      <c r="D112" s="45">
        <f>IF(Table1[[#This Row],[Day]]="","",YEAR(F112))</f>
        <v>2025</v>
      </c>
      <c r="E112" s="117" t="s">
        <v>398</v>
      </c>
      <c r="F112" s="118">
        <v>45700</v>
      </c>
      <c r="G112" s="116" t="s">
        <v>400</v>
      </c>
      <c r="H112" s="44">
        <f>4647</f>
        <v>4647</v>
      </c>
      <c r="J112" s="102"/>
      <c r="K112" s="124">
        <f>39</f>
        <v>39</v>
      </c>
      <c r="N112" s="73">
        <f>13</f>
        <v>13</v>
      </c>
      <c r="R112" s="46"/>
      <c r="V112" s="112"/>
      <c r="W112" s="72"/>
      <c r="X112" s="46"/>
      <c r="Y112" s="46"/>
      <c r="AC112" s="47"/>
      <c r="AD112" s="54">
        <f t="shared" si="3"/>
        <v>11190.015063481816</v>
      </c>
      <c r="AE112" s="44"/>
      <c r="AF112" s="48"/>
    </row>
    <row r="113" spans="1:32" ht="21" customHeight="1">
      <c r="A113" s="45" t="e">
        <f>IF(G113="","",VLOOKUP(G113,#REF!,3,0))</f>
        <v>#REF!</v>
      </c>
      <c r="B113" s="45">
        <f>IF(Table1[[#This Row],[Day]]="","",WEEKNUM(F113))</f>
        <v>7</v>
      </c>
      <c r="C113" s="45">
        <f>IF(Table1[[#This Row],[Day]]="","",MONTH(F113))</f>
        <v>2</v>
      </c>
      <c r="D113" s="45">
        <f>IF(Table1[[#This Row],[Day]]="","",YEAR(F113))</f>
        <v>2025</v>
      </c>
      <c r="E113" s="117" t="s">
        <v>399</v>
      </c>
      <c r="F113" s="118">
        <v>45700</v>
      </c>
      <c r="G113" s="116" t="s">
        <v>401</v>
      </c>
      <c r="H113" s="44">
        <f>4729</f>
        <v>4729</v>
      </c>
      <c r="J113" s="102"/>
      <c r="K113" s="124">
        <f>37</f>
        <v>37</v>
      </c>
      <c r="R113" s="46"/>
      <c r="V113" s="112"/>
      <c r="W113" s="72"/>
      <c r="X113" s="46"/>
      <c r="Y113" s="46"/>
      <c r="AC113" s="47"/>
      <c r="AD113" s="54">
        <f t="shared" si="3"/>
        <v>7824.0642842038487</v>
      </c>
      <c r="AE113" s="44"/>
      <c r="AF113" s="48"/>
    </row>
    <row r="114" spans="1:32" ht="21" customHeight="1">
      <c r="A114" s="45" t="e">
        <f>IF(G114="","",VLOOKUP(G114,#REF!,3,0))</f>
        <v>#REF!</v>
      </c>
      <c r="B114" s="45">
        <f>IF(Table1[[#This Row],[Day]]="","",WEEKNUM(F114))</f>
        <v>7</v>
      </c>
      <c r="C114" s="45">
        <f>IF(Table1[[#This Row],[Day]]="","",MONTH(F114))</f>
        <v>2</v>
      </c>
      <c r="D114" s="45">
        <f>IF(Table1[[#This Row],[Day]]="","",YEAR(F114))</f>
        <v>2025</v>
      </c>
      <c r="E114" s="117" t="s">
        <v>402</v>
      </c>
      <c r="F114" s="118">
        <v>45701</v>
      </c>
      <c r="G114" s="116" t="s">
        <v>373</v>
      </c>
      <c r="H114" s="44">
        <f>8952</f>
        <v>8952</v>
      </c>
      <c r="I114" s="73">
        <f>18</f>
        <v>18</v>
      </c>
      <c r="J114" s="102"/>
      <c r="K114" s="124">
        <f>23</f>
        <v>23</v>
      </c>
      <c r="R114" s="46"/>
      <c r="V114" s="112"/>
      <c r="W114" s="72"/>
      <c r="X114" s="46"/>
      <c r="Y114" s="46"/>
      <c r="AC114" s="47"/>
      <c r="AD114" s="54">
        <f t="shared" si="3"/>
        <v>4579.9821268990172</v>
      </c>
      <c r="AE114" s="44"/>
      <c r="AF114" s="48"/>
    </row>
    <row r="115" spans="1:32" ht="21" customHeight="1">
      <c r="A115" s="45" t="e">
        <f>IF(G115="","",VLOOKUP(G115,#REF!,3,0))</f>
        <v>#REF!</v>
      </c>
      <c r="B115" s="45">
        <f>IF(Table1[[#This Row],[Day]]="","",WEEKNUM(F115))</f>
        <v>7</v>
      </c>
      <c r="C115" s="45">
        <f>IF(Table1[[#This Row],[Day]]="","",MONTH(F115))</f>
        <v>2</v>
      </c>
      <c r="D115" s="45">
        <f>IF(Table1[[#This Row],[Day]]="","",YEAR(F115))</f>
        <v>2025</v>
      </c>
      <c r="E115" s="117" t="s">
        <v>403</v>
      </c>
      <c r="F115" s="118">
        <v>45701</v>
      </c>
      <c r="G115" s="116" t="s">
        <v>374</v>
      </c>
      <c r="H115" s="44">
        <f>8757</f>
        <v>8757</v>
      </c>
      <c r="J115" s="102"/>
      <c r="K115" s="124">
        <f>12</f>
        <v>12</v>
      </c>
      <c r="R115" s="46"/>
      <c r="V115" s="112"/>
      <c r="W115" s="72"/>
      <c r="X115" s="46"/>
      <c r="Y115" s="46"/>
      <c r="AC115" s="47"/>
      <c r="AD115" s="54">
        <f t="shared" si="3"/>
        <v>1370.3323055841042</v>
      </c>
      <c r="AE115" s="44"/>
      <c r="AF115" s="48"/>
    </row>
    <row r="116" spans="1:32" ht="21" customHeight="1">
      <c r="A116" s="45" t="e">
        <f>IF(G116="","",VLOOKUP(G116,#REF!,3,0))</f>
        <v>#REF!</v>
      </c>
      <c r="B116" s="45">
        <f>IF(Table1[[#This Row],[Day]]="","",WEEKNUM(F116))</f>
        <v>7</v>
      </c>
      <c r="C116" s="45">
        <f>IF(Table1[[#This Row],[Day]]="","",MONTH(F116))</f>
        <v>2</v>
      </c>
      <c r="D116" s="45">
        <f>IF(Table1[[#This Row],[Day]]="","",YEAR(F116))</f>
        <v>2025</v>
      </c>
      <c r="E116" s="117" t="s">
        <v>404</v>
      </c>
      <c r="F116" s="118">
        <v>45701</v>
      </c>
      <c r="G116" s="116" t="s">
        <v>387</v>
      </c>
      <c r="H116" s="44">
        <f>3000</f>
        <v>3000</v>
      </c>
      <c r="I116" s="73">
        <f>8</f>
        <v>8</v>
      </c>
      <c r="J116" s="102"/>
      <c r="K116" s="124">
        <f>29</f>
        <v>29</v>
      </c>
      <c r="R116" s="46"/>
      <c r="V116" s="112"/>
      <c r="W116" s="72"/>
      <c r="X116" s="46"/>
      <c r="Y116" s="46"/>
      <c r="AC116" s="47"/>
      <c r="AD116" s="54">
        <f t="shared" si="3"/>
        <v>12333.333333333334</v>
      </c>
      <c r="AE116" s="44"/>
      <c r="AF116" s="48"/>
    </row>
    <row r="117" spans="1:32" ht="21" customHeight="1">
      <c r="A117" s="45" t="e">
        <f>IF(G117="","",VLOOKUP(G117,#REF!,3,0))</f>
        <v>#REF!</v>
      </c>
      <c r="B117" s="45">
        <f>IF(Table1[[#This Row],[Day]]="","",WEEKNUM(F117))</f>
        <v>7</v>
      </c>
      <c r="C117" s="45">
        <f>IF(Table1[[#This Row],[Day]]="","",MONTH(F117))</f>
        <v>2</v>
      </c>
      <c r="D117" s="45">
        <f>IF(Table1[[#This Row],[Day]]="","",YEAR(F117))</f>
        <v>2025</v>
      </c>
      <c r="E117" s="117" t="s">
        <v>405</v>
      </c>
      <c r="F117" s="118">
        <v>45701</v>
      </c>
      <c r="G117" s="116" t="s">
        <v>400</v>
      </c>
      <c r="H117" s="44">
        <f>8148</f>
        <v>8148</v>
      </c>
      <c r="I117" s="73">
        <f>7</f>
        <v>7</v>
      </c>
      <c r="J117" s="102"/>
      <c r="K117" s="124">
        <f>13</f>
        <v>13</v>
      </c>
      <c r="R117" s="46"/>
      <c r="V117" s="112"/>
      <c r="W117" s="72"/>
      <c r="X117" s="46"/>
      <c r="Y117" s="46"/>
      <c r="AC117" s="47"/>
      <c r="AD117" s="54">
        <f t="shared" si="3"/>
        <v>2454.590083456063</v>
      </c>
      <c r="AE117" s="44"/>
      <c r="AF117" s="48"/>
    </row>
    <row r="118" spans="1:32" ht="21" customHeight="1">
      <c r="A118" s="45" t="e">
        <f>IF(G118="","",VLOOKUP(G118,#REF!,3,0))</f>
        <v>#REF!</v>
      </c>
      <c r="B118" s="45">
        <f>IF(Table1[[#This Row],[Day]]="","",WEEKNUM(F118))</f>
        <v>7</v>
      </c>
      <c r="C118" s="45">
        <f>IF(Table1[[#This Row],[Day]]="","",MONTH(F118))</f>
        <v>2</v>
      </c>
      <c r="D118" s="45">
        <f>IF(Table1[[#This Row],[Day]]="","",YEAR(F118))</f>
        <v>2025</v>
      </c>
      <c r="E118" s="117" t="s">
        <v>406</v>
      </c>
      <c r="F118" s="118">
        <v>45701</v>
      </c>
      <c r="G118" s="116" t="s">
        <v>401</v>
      </c>
      <c r="H118" s="44">
        <f>7895</f>
        <v>7895</v>
      </c>
      <c r="J118" s="102"/>
      <c r="K118" s="124">
        <f>17</f>
        <v>17</v>
      </c>
      <c r="R118" s="46"/>
      <c r="V118" s="112"/>
      <c r="W118" s="72"/>
      <c r="X118" s="46"/>
      <c r="Y118" s="46"/>
      <c r="AC118" s="47"/>
      <c r="AD118" s="54">
        <f t="shared" si="3"/>
        <v>2153.2615579480685</v>
      </c>
      <c r="AE118" s="44"/>
      <c r="AF118" s="48"/>
    </row>
    <row r="119" spans="1:32" ht="21" customHeight="1">
      <c r="A119" s="45" t="e">
        <f>IF(G119="","",VLOOKUP(G119,#REF!,3,0))</f>
        <v>#REF!</v>
      </c>
      <c r="B119" s="45">
        <f>IF(Table1[[#This Row],[Day]]="","",WEEKNUM(F119))</f>
        <v>7</v>
      </c>
      <c r="C119" s="45">
        <f>IF(Table1[[#This Row],[Day]]="","",MONTH(F119))</f>
        <v>2</v>
      </c>
      <c r="D119" s="45">
        <f>IF(Table1[[#This Row],[Day]]="","",YEAR(F119))</f>
        <v>2025</v>
      </c>
      <c r="E119" s="117" t="s">
        <v>407</v>
      </c>
      <c r="F119" s="118">
        <v>45702</v>
      </c>
      <c r="G119" s="116" t="s">
        <v>373</v>
      </c>
      <c r="H119" s="44">
        <f>8369</f>
        <v>8369</v>
      </c>
      <c r="J119" s="102"/>
      <c r="K119" s="124">
        <f>24</f>
        <v>24</v>
      </c>
      <c r="R119" s="46"/>
      <c r="V119" s="112"/>
      <c r="W119" s="72"/>
      <c r="X119" s="46"/>
      <c r="Y119" s="46"/>
      <c r="AC119" s="47"/>
      <c r="AD119" s="54">
        <f t="shared" si="3"/>
        <v>2867.7261321543792</v>
      </c>
      <c r="AE119" s="44"/>
      <c r="AF119" s="48"/>
    </row>
    <row r="120" spans="1:32" ht="21" customHeight="1">
      <c r="A120" s="45" t="e">
        <f>IF(G120="","",VLOOKUP(G120,#REF!,3,0))</f>
        <v>#REF!</v>
      </c>
      <c r="B120" s="45">
        <f>IF(Table1[[#This Row],[Day]]="","",WEEKNUM(F120))</f>
        <v>7</v>
      </c>
      <c r="C120" s="45">
        <f>IF(Table1[[#This Row],[Day]]="","",MONTH(F120))</f>
        <v>2</v>
      </c>
      <c r="D120" s="45">
        <f>IF(Table1[[#This Row],[Day]]="","",YEAR(F120))</f>
        <v>2025</v>
      </c>
      <c r="E120" s="117" t="s">
        <v>408</v>
      </c>
      <c r="F120" s="118">
        <v>45702</v>
      </c>
      <c r="G120" s="116" t="s">
        <v>374</v>
      </c>
      <c r="H120" s="44">
        <f>8793</f>
        <v>8793</v>
      </c>
      <c r="I120" s="73">
        <f>13</f>
        <v>13</v>
      </c>
      <c r="J120" s="102"/>
      <c r="K120" s="124">
        <f>19</f>
        <v>19</v>
      </c>
      <c r="R120" s="46"/>
      <c r="V120" s="112"/>
      <c r="W120" s="72"/>
      <c r="X120" s="46"/>
      <c r="Y120" s="46"/>
      <c r="AC120" s="47"/>
      <c r="AD120" s="54">
        <f t="shared" si="3"/>
        <v>3639.258501080405</v>
      </c>
      <c r="AE120" s="44"/>
      <c r="AF120" s="48"/>
    </row>
    <row r="121" spans="1:32" ht="21" customHeight="1">
      <c r="A121" s="45" t="e">
        <f>IF(G121="","",VLOOKUP(G121,#REF!,3,0))</f>
        <v>#REF!</v>
      </c>
      <c r="B121" s="45">
        <f>IF(Table1[[#This Row],[Day]]="","",WEEKNUM(F121))</f>
        <v>7</v>
      </c>
      <c r="C121" s="45">
        <f>IF(Table1[[#This Row],[Day]]="","",MONTH(F121))</f>
        <v>2</v>
      </c>
      <c r="D121" s="45">
        <f>IF(Table1[[#This Row],[Day]]="","",YEAR(F121))</f>
        <v>2025</v>
      </c>
      <c r="E121" s="117" t="s">
        <v>409</v>
      </c>
      <c r="F121" s="118">
        <v>45702</v>
      </c>
      <c r="G121" s="116" t="s">
        <v>400</v>
      </c>
      <c r="H121" s="44">
        <f>8912</f>
        <v>8912</v>
      </c>
      <c r="J121" s="102"/>
      <c r="K121" s="124">
        <f>26</f>
        <v>26</v>
      </c>
      <c r="R121" s="46"/>
      <c r="V121" s="112"/>
      <c r="W121" s="72"/>
      <c r="X121" s="46"/>
      <c r="Y121" s="46"/>
      <c r="AC121" s="47"/>
      <c r="AD121" s="54">
        <f t="shared" si="3"/>
        <v>2917.4147217235186</v>
      </c>
      <c r="AE121" s="44"/>
      <c r="AF121" s="48"/>
    </row>
    <row r="122" spans="1:32" ht="21" customHeight="1">
      <c r="A122" s="45" t="e">
        <f>IF(G122="","",VLOOKUP(G122,#REF!,3,0))</f>
        <v>#REF!</v>
      </c>
      <c r="B122" s="45">
        <f>IF(Table1[[#This Row],[Day]]="","",WEEKNUM(F122))</f>
        <v>7</v>
      </c>
      <c r="C122" s="45">
        <f>IF(Table1[[#This Row],[Day]]="","",MONTH(F122))</f>
        <v>2</v>
      </c>
      <c r="D122" s="45">
        <f>IF(Table1[[#This Row],[Day]]="","",YEAR(F122))</f>
        <v>2025</v>
      </c>
      <c r="E122" s="117" t="s">
        <v>410</v>
      </c>
      <c r="F122" s="118">
        <v>45702</v>
      </c>
      <c r="G122" s="116" t="s">
        <v>401</v>
      </c>
      <c r="H122" s="44">
        <f>8656</f>
        <v>8656</v>
      </c>
      <c r="I122" s="73">
        <f>7</f>
        <v>7</v>
      </c>
      <c r="J122" s="102"/>
      <c r="K122" s="124">
        <f>34</f>
        <v>34</v>
      </c>
      <c r="R122" s="46"/>
      <c r="V122" s="112"/>
      <c r="W122" s="72"/>
      <c r="X122" s="46"/>
      <c r="Y122" s="46"/>
      <c r="AC122" s="47"/>
      <c r="AD122" s="54">
        <f t="shared" si="3"/>
        <v>4736.5988909426987</v>
      </c>
      <c r="AE122" s="44"/>
      <c r="AF122" s="48"/>
    </row>
    <row r="123" spans="1:32" ht="21" customHeight="1">
      <c r="A123" s="45" t="e">
        <f>IF(G123="","",VLOOKUP(G123,#REF!,3,0))</f>
        <v>#REF!</v>
      </c>
      <c r="B123" s="45">
        <f>IF(Table1[[#This Row],[Day]]="","",WEEKNUM(F123))</f>
        <v>8</v>
      </c>
      <c r="C123" s="45">
        <f>IF(Table1[[#This Row],[Day]]="","",MONTH(F123))</f>
        <v>2</v>
      </c>
      <c r="D123" s="45">
        <f>IF(Table1[[#This Row],[Day]]="","",YEAR(F123))</f>
        <v>2025</v>
      </c>
      <c r="E123" s="117" t="s">
        <v>311</v>
      </c>
      <c r="F123" s="118">
        <v>45705</v>
      </c>
      <c r="G123" s="116" t="s">
        <v>373</v>
      </c>
      <c r="H123" s="44">
        <f>9400</f>
        <v>9400</v>
      </c>
      <c r="J123" s="102"/>
      <c r="K123" s="124">
        <f>39</f>
        <v>39</v>
      </c>
      <c r="R123" s="46"/>
      <c r="V123" s="112"/>
      <c r="W123" s="72"/>
      <c r="X123" s="46"/>
      <c r="Y123" s="46"/>
      <c r="AC123" s="47"/>
      <c r="AD123" s="54">
        <f t="shared" si="3"/>
        <v>4148.9361702127653</v>
      </c>
      <c r="AE123" s="44"/>
      <c r="AF123" s="48"/>
    </row>
    <row r="124" spans="1:32" ht="21" customHeight="1">
      <c r="A124" s="45" t="e">
        <f>IF(G124="","",VLOOKUP(G124,#REF!,3,0))</f>
        <v>#REF!</v>
      </c>
      <c r="B124" s="45">
        <f>IF(Table1[[#This Row],[Day]]="","",WEEKNUM(F124))</f>
        <v>8</v>
      </c>
      <c r="C124" s="45">
        <f>IF(Table1[[#This Row],[Day]]="","",MONTH(F124))</f>
        <v>2</v>
      </c>
      <c r="D124" s="45">
        <f>IF(Table1[[#This Row],[Day]]="","",YEAR(F124))</f>
        <v>2025</v>
      </c>
      <c r="E124" s="117" t="s">
        <v>312</v>
      </c>
      <c r="F124" s="118">
        <v>45705</v>
      </c>
      <c r="G124" s="116" t="s">
        <v>374</v>
      </c>
      <c r="H124" s="44">
        <f>9437</f>
        <v>9437</v>
      </c>
      <c r="J124" s="102"/>
      <c r="K124" s="124">
        <f>22</f>
        <v>22</v>
      </c>
      <c r="R124" s="46"/>
      <c r="V124" s="112"/>
      <c r="W124" s="72"/>
      <c r="X124" s="46"/>
      <c r="Y124" s="46"/>
      <c r="AC124" s="47"/>
      <c r="AD124" s="54">
        <f t="shared" si="3"/>
        <v>2331.2493377132564</v>
      </c>
      <c r="AE124" s="44"/>
      <c r="AF124" s="48"/>
    </row>
    <row r="125" spans="1:32" ht="21" customHeight="1">
      <c r="A125" s="45" t="e">
        <f>IF(G125="","",VLOOKUP(G125,#REF!,3,0))</f>
        <v>#REF!</v>
      </c>
      <c r="B125" s="45">
        <f>IF(Table1[[#This Row],[Day]]="","",WEEKNUM(F125))</f>
        <v>8</v>
      </c>
      <c r="C125" s="45">
        <f>IF(Table1[[#This Row],[Day]]="","",MONTH(F125))</f>
        <v>2</v>
      </c>
      <c r="D125" s="45">
        <f>IF(Table1[[#This Row],[Day]]="","",YEAR(F125))</f>
        <v>2025</v>
      </c>
      <c r="E125" s="117" t="s">
        <v>336</v>
      </c>
      <c r="F125" s="118">
        <v>45705</v>
      </c>
      <c r="G125" s="116" t="s">
        <v>400</v>
      </c>
      <c r="H125" s="44">
        <f>7370</f>
        <v>7370</v>
      </c>
      <c r="J125" s="102"/>
      <c r="K125" s="124">
        <f>26</f>
        <v>26</v>
      </c>
      <c r="R125" s="46"/>
      <c r="V125" s="112"/>
      <c r="W125" s="72"/>
      <c r="X125" s="46"/>
      <c r="Y125" s="46"/>
      <c r="AC125" s="47"/>
      <c r="AD125" s="54">
        <f t="shared" si="3"/>
        <v>3527.8154681139758</v>
      </c>
      <c r="AE125" s="44"/>
      <c r="AF125" s="48"/>
    </row>
    <row r="126" spans="1:32" ht="21" customHeight="1">
      <c r="A126" s="45" t="e">
        <f>IF(G126="","",VLOOKUP(G126,#REF!,3,0))</f>
        <v>#REF!</v>
      </c>
      <c r="B126" s="45">
        <f>IF(Table1[[#This Row],[Day]]="","",WEEKNUM(F126))</f>
        <v>8</v>
      </c>
      <c r="C126" s="45">
        <f>IF(Table1[[#This Row],[Day]]="","",MONTH(F126))</f>
        <v>2</v>
      </c>
      <c r="D126" s="45">
        <f>IF(Table1[[#This Row],[Day]]="","",YEAR(F126))</f>
        <v>2025</v>
      </c>
      <c r="E126" s="117" t="s">
        <v>337</v>
      </c>
      <c r="F126" s="118">
        <v>45705</v>
      </c>
      <c r="G126" s="116" t="s">
        <v>401</v>
      </c>
      <c r="H126" s="44">
        <f>7200</f>
        <v>7200</v>
      </c>
      <c r="I126" s="73">
        <f>8</f>
        <v>8</v>
      </c>
      <c r="J126" s="102"/>
      <c r="K126" s="124">
        <f>37</f>
        <v>37</v>
      </c>
      <c r="R126" s="46"/>
      <c r="V126" s="112"/>
      <c r="W126" s="72"/>
      <c r="X126" s="46"/>
      <c r="Y126" s="46"/>
      <c r="AC126" s="47"/>
      <c r="AD126" s="54">
        <f t="shared" si="3"/>
        <v>6250</v>
      </c>
      <c r="AE126" s="44"/>
      <c r="AF126" s="48"/>
    </row>
    <row r="127" spans="1:32" ht="21" customHeight="1">
      <c r="A127" s="45" t="e">
        <f>IF(G127="","",VLOOKUP(G127,#REF!,3,0))</f>
        <v>#REF!</v>
      </c>
      <c r="B127" s="45">
        <f>IF(Table1[[#This Row],[Day]]="","",WEEKNUM(F127))</f>
        <v>8</v>
      </c>
      <c r="C127" s="45">
        <f>IF(Table1[[#This Row],[Day]]="","",MONTH(F127))</f>
        <v>2</v>
      </c>
      <c r="D127" s="45">
        <f>IF(Table1[[#This Row],[Day]]="","",YEAR(F127))</f>
        <v>2025</v>
      </c>
      <c r="E127" s="117" t="s">
        <v>311</v>
      </c>
      <c r="F127" s="118">
        <v>45706</v>
      </c>
      <c r="G127" s="116" t="s">
        <v>373</v>
      </c>
      <c r="H127" s="44">
        <f>9100</f>
        <v>9100</v>
      </c>
      <c r="J127" s="102"/>
      <c r="K127" s="124">
        <f>22</f>
        <v>22</v>
      </c>
      <c r="R127" s="46"/>
      <c r="V127" s="112"/>
      <c r="W127" s="72"/>
      <c r="X127" s="46"/>
      <c r="Y127" s="46"/>
      <c r="AC127" s="47"/>
      <c r="AD127" s="54">
        <f t="shared" si="3"/>
        <v>2417.5824175824177</v>
      </c>
      <c r="AE127" s="44"/>
      <c r="AF127" s="48"/>
    </row>
    <row r="128" spans="1:32" ht="21" customHeight="1">
      <c r="A128" s="45" t="e">
        <f>IF(G128="","",VLOOKUP(G128,#REF!,3,0))</f>
        <v>#REF!</v>
      </c>
      <c r="B128" s="45">
        <f>IF(Table1[[#This Row],[Day]]="","",WEEKNUM(F128))</f>
        <v>8</v>
      </c>
      <c r="C128" s="45">
        <f>IF(Table1[[#This Row],[Day]]="","",MONTH(F128))</f>
        <v>2</v>
      </c>
      <c r="D128" s="45">
        <f>IF(Table1[[#This Row],[Day]]="","",YEAR(F128))</f>
        <v>2025</v>
      </c>
      <c r="E128" s="117" t="s">
        <v>312</v>
      </c>
      <c r="F128" s="118">
        <v>45706</v>
      </c>
      <c r="G128" s="116" t="s">
        <v>374</v>
      </c>
      <c r="H128" s="44">
        <f>9200</f>
        <v>9200</v>
      </c>
      <c r="J128" s="102"/>
      <c r="K128" s="124">
        <f>17</f>
        <v>17</v>
      </c>
      <c r="R128" s="46"/>
      <c r="V128" s="112"/>
      <c r="W128" s="72"/>
      <c r="X128" s="46"/>
      <c r="Y128" s="46"/>
      <c r="AC128" s="47"/>
      <c r="AD128" s="54">
        <f t="shared" si="3"/>
        <v>1847.8260869565217</v>
      </c>
      <c r="AE128" s="44"/>
      <c r="AF128" s="48"/>
    </row>
    <row r="129" spans="1:32" ht="21" customHeight="1">
      <c r="A129" s="45" t="e">
        <f>IF(G129="","",VLOOKUP(G129,#REF!,3,0))</f>
        <v>#REF!</v>
      </c>
      <c r="B129" s="45">
        <f>IF(Table1[[#This Row],[Day]]="","",WEEKNUM(F129))</f>
        <v>8</v>
      </c>
      <c r="C129" s="45">
        <f>IF(Table1[[#This Row],[Day]]="","",MONTH(F129))</f>
        <v>2</v>
      </c>
      <c r="D129" s="45">
        <f>IF(Table1[[#This Row],[Day]]="","",YEAR(F129))</f>
        <v>2025</v>
      </c>
      <c r="E129" s="117" t="s">
        <v>316</v>
      </c>
      <c r="F129" s="118">
        <v>45706</v>
      </c>
      <c r="G129" s="116" t="s">
        <v>412</v>
      </c>
      <c r="H129" s="44">
        <f>1798+9160</f>
        <v>10958</v>
      </c>
      <c r="J129" s="102"/>
      <c r="K129" s="124">
        <f>37+5</f>
        <v>42</v>
      </c>
      <c r="N129" s="73">
        <f>6+7</f>
        <v>13</v>
      </c>
      <c r="R129" s="46"/>
      <c r="V129" s="112"/>
      <c r="W129" s="72"/>
      <c r="X129" s="46"/>
      <c r="Y129" s="46"/>
      <c r="AC129" s="47"/>
      <c r="AD129" s="54">
        <f t="shared" si="3"/>
        <v>5019.1640810366853</v>
      </c>
      <c r="AE129" s="44"/>
      <c r="AF129" s="48"/>
    </row>
    <row r="130" spans="1:32" ht="21" customHeight="1">
      <c r="A130" s="45" t="e">
        <f>IF(G130="","",VLOOKUP(G130,#REF!,3,0))</f>
        <v>#REF!</v>
      </c>
      <c r="B130" s="45">
        <f>IF(Table1[[#This Row],[Day]]="","",WEEKNUM(F130))</f>
        <v>8</v>
      </c>
      <c r="C130" s="45">
        <f>IF(Table1[[#This Row],[Day]]="","",MONTH(F130))</f>
        <v>2</v>
      </c>
      <c r="D130" s="45">
        <f>IF(Table1[[#This Row],[Day]]="","",YEAR(F130))</f>
        <v>2025</v>
      </c>
      <c r="E130" s="117" t="s">
        <v>317</v>
      </c>
      <c r="F130" s="118">
        <v>45706</v>
      </c>
      <c r="G130" s="116" t="s">
        <v>411</v>
      </c>
      <c r="H130" s="44">
        <f>3300+9032</f>
        <v>12332</v>
      </c>
      <c r="J130" s="102"/>
      <c r="K130" s="124">
        <f>26+7</f>
        <v>33</v>
      </c>
      <c r="R130" s="46"/>
      <c r="V130" s="112"/>
      <c r="W130" s="72"/>
      <c r="X130" s="46"/>
      <c r="Y130" s="46"/>
      <c r="AC130" s="47"/>
      <c r="AD130" s="54">
        <f t="shared" si="3"/>
        <v>2675.9649691858576</v>
      </c>
      <c r="AE130" s="44"/>
      <c r="AF130" s="48"/>
    </row>
    <row r="131" spans="1:32" ht="21" customHeight="1">
      <c r="A131" s="45" t="e">
        <f>IF(G131="","",VLOOKUP(G131,#REF!,3,0))</f>
        <v>#REF!</v>
      </c>
      <c r="B131" s="45">
        <f>IF(Table1[[#This Row],[Day]]="","",WEEKNUM(F131))</f>
        <v>8</v>
      </c>
      <c r="C131" s="45">
        <f>IF(Table1[[#This Row],[Day]]="","",MONTH(F131))</f>
        <v>2</v>
      </c>
      <c r="D131" s="45">
        <f>IF(Table1[[#This Row],[Day]]="","",YEAR(F131))</f>
        <v>2025</v>
      </c>
      <c r="E131" s="117" t="s">
        <v>336</v>
      </c>
      <c r="F131" s="118">
        <v>45706</v>
      </c>
      <c r="G131" s="116" t="s">
        <v>400</v>
      </c>
      <c r="H131" s="44">
        <f>9100+8963</f>
        <v>18063</v>
      </c>
      <c r="J131" s="102"/>
      <c r="K131" s="124">
        <f>18</f>
        <v>18</v>
      </c>
      <c r="R131" s="46"/>
      <c r="V131" s="112"/>
      <c r="W131" s="72"/>
      <c r="X131" s="46"/>
      <c r="Y131" s="46"/>
      <c r="AC131" s="47"/>
      <c r="AD131" s="54">
        <f t="shared" si="3"/>
        <v>996.51220727453904</v>
      </c>
      <c r="AE131" s="44"/>
      <c r="AF131" s="48"/>
    </row>
    <row r="132" spans="1:32" ht="21" customHeight="1">
      <c r="A132" s="45" t="e">
        <f>IF(G132="","",VLOOKUP(G132,#REF!,3,0))</f>
        <v>#REF!</v>
      </c>
      <c r="B132" s="45">
        <f>IF(Table1[[#This Row],[Day]]="","",WEEKNUM(F132))</f>
        <v>8</v>
      </c>
      <c r="C132" s="45">
        <f>IF(Table1[[#This Row],[Day]]="","",MONTH(F132))</f>
        <v>2</v>
      </c>
      <c r="D132" s="45">
        <f>IF(Table1[[#This Row],[Day]]="","",YEAR(F132))</f>
        <v>2025</v>
      </c>
      <c r="E132" s="117" t="s">
        <v>337</v>
      </c>
      <c r="F132" s="118">
        <v>45706</v>
      </c>
      <c r="G132" s="116" t="s">
        <v>401</v>
      </c>
      <c r="H132" s="44">
        <f>9300+9034</f>
        <v>18334</v>
      </c>
      <c r="J132" s="102"/>
      <c r="K132" s="124">
        <f>21+12</f>
        <v>33</v>
      </c>
      <c r="R132" s="46"/>
      <c r="V132" s="112"/>
      <c r="W132" s="72"/>
      <c r="X132" s="46"/>
      <c r="Y132" s="46"/>
      <c r="AC132" s="47"/>
      <c r="AD132" s="54">
        <f t="shared" ref="AD132:AD140" si="4">IFERROR(SUM(I132:U132)/H132*1000000,0)</f>
        <v>1799.9345478346243</v>
      </c>
      <c r="AE132" s="44"/>
      <c r="AF132" s="48"/>
    </row>
    <row r="133" spans="1:32" ht="21" customHeight="1">
      <c r="A133" s="45" t="e">
        <f>IF(G133="","",VLOOKUP(G133,#REF!,3,0))</f>
        <v>#REF!</v>
      </c>
      <c r="B133" s="45">
        <f>IF(Table1[[#This Row],[Day]]="","",WEEKNUM(F133))</f>
        <v>8</v>
      </c>
      <c r="C133" s="45">
        <f>IF(Table1[[#This Row],[Day]]="","",MONTH(F133))</f>
        <v>2</v>
      </c>
      <c r="D133" s="45">
        <f>IF(Table1[[#This Row],[Day]]="","",YEAR(F133))</f>
        <v>2025</v>
      </c>
      <c r="E133" s="117" t="s">
        <v>311</v>
      </c>
      <c r="F133" s="118">
        <v>45707</v>
      </c>
      <c r="G133" s="116" t="s">
        <v>373</v>
      </c>
      <c r="H133" s="44">
        <f>8000</f>
        <v>8000</v>
      </c>
      <c r="J133" s="102"/>
      <c r="K133" s="124">
        <f>29</f>
        <v>29</v>
      </c>
      <c r="R133" s="46"/>
      <c r="V133" s="112"/>
      <c r="W133" s="72"/>
      <c r="X133" s="46"/>
      <c r="Y133" s="46"/>
      <c r="AC133" s="47"/>
      <c r="AD133" s="54">
        <f t="shared" si="4"/>
        <v>3625</v>
      </c>
      <c r="AE133" s="44"/>
      <c r="AF133" s="48"/>
    </row>
    <row r="134" spans="1:32" ht="21" customHeight="1">
      <c r="A134" s="45" t="e">
        <f>IF(G134="","",VLOOKUP(G134,#REF!,3,0))</f>
        <v>#REF!</v>
      </c>
      <c r="B134" s="45">
        <f>IF(Table1[[#This Row],[Day]]="","",WEEKNUM(F134))</f>
        <v>8</v>
      </c>
      <c r="C134" s="45">
        <f>IF(Table1[[#This Row],[Day]]="","",MONTH(F134))</f>
        <v>2</v>
      </c>
      <c r="D134" s="45">
        <f>IF(Table1[[#This Row],[Day]]="","",YEAR(F134))</f>
        <v>2025</v>
      </c>
      <c r="E134" s="117" t="s">
        <v>312</v>
      </c>
      <c r="F134" s="118">
        <v>45707</v>
      </c>
      <c r="G134" s="116" t="s">
        <v>374</v>
      </c>
      <c r="H134" s="44">
        <f>8368</f>
        <v>8368</v>
      </c>
      <c r="J134" s="102"/>
      <c r="K134" s="124">
        <f>22</f>
        <v>22</v>
      </c>
      <c r="R134" s="46"/>
      <c r="V134" s="112"/>
      <c r="W134" s="72"/>
      <c r="X134" s="46"/>
      <c r="Y134" s="46"/>
      <c r="AC134" s="47"/>
      <c r="AD134" s="54">
        <f t="shared" si="4"/>
        <v>2629.0630975143404</v>
      </c>
      <c r="AE134" s="44"/>
      <c r="AF134" s="48"/>
    </row>
    <row r="135" spans="1:32" ht="21" customHeight="1">
      <c r="A135" s="45" t="e">
        <f>IF(G135="","",VLOOKUP(G135,#REF!,3,0))</f>
        <v>#REF!</v>
      </c>
      <c r="B135" s="45">
        <f>IF(Table1[[#This Row],[Day]]="","",WEEKNUM(F135))</f>
        <v>8</v>
      </c>
      <c r="C135" s="45">
        <f>IF(Table1[[#This Row],[Day]]="","",MONTH(F135))</f>
        <v>2</v>
      </c>
      <c r="D135" s="45">
        <f>IF(Table1[[#This Row],[Day]]="","",YEAR(F135))</f>
        <v>2025</v>
      </c>
      <c r="E135" s="117" t="s">
        <v>316</v>
      </c>
      <c r="F135" s="118">
        <v>45707</v>
      </c>
      <c r="G135" s="116" t="s">
        <v>412</v>
      </c>
      <c r="H135" s="44">
        <f>8812</f>
        <v>8812</v>
      </c>
      <c r="J135" s="102"/>
      <c r="K135" s="124">
        <f>36</f>
        <v>36</v>
      </c>
      <c r="R135" s="46"/>
      <c r="S135" s="105">
        <f>13</f>
        <v>13</v>
      </c>
      <c r="V135" s="112"/>
      <c r="W135" s="72"/>
      <c r="X135" s="46"/>
      <c r="Y135" s="46"/>
      <c r="AC135" s="47"/>
      <c r="AD135" s="54">
        <f t="shared" si="4"/>
        <v>5560.5991829323648</v>
      </c>
      <c r="AE135" s="44"/>
      <c r="AF135" s="48"/>
    </row>
    <row r="136" spans="1:32" ht="21" customHeight="1">
      <c r="A136" s="45" t="e">
        <f>IF(G136="","",VLOOKUP(G136,#REF!,3,0))</f>
        <v>#REF!</v>
      </c>
      <c r="B136" s="45">
        <f>IF(Table1[[#This Row],[Day]]="","",WEEKNUM(F136))</f>
        <v>8</v>
      </c>
      <c r="C136" s="45">
        <f>IF(Table1[[#This Row],[Day]]="","",MONTH(F136))</f>
        <v>2</v>
      </c>
      <c r="D136" s="45">
        <f>IF(Table1[[#This Row],[Day]]="","",YEAR(F136))</f>
        <v>2025</v>
      </c>
      <c r="E136" s="117" t="s">
        <v>317</v>
      </c>
      <c r="F136" s="118">
        <v>45707</v>
      </c>
      <c r="G136" s="116" t="s">
        <v>411</v>
      </c>
      <c r="H136" s="44">
        <f>7848</f>
        <v>7848</v>
      </c>
      <c r="J136" s="102"/>
      <c r="K136" s="124">
        <f>38</f>
        <v>38</v>
      </c>
      <c r="N136" s="73">
        <f>6</f>
        <v>6</v>
      </c>
      <c r="R136" s="46">
        <v>5</v>
      </c>
      <c r="V136" s="112"/>
      <c r="W136" s="72"/>
      <c r="X136" s="46"/>
      <c r="Y136" s="46"/>
      <c r="AC136" s="47"/>
      <c r="AD136" s="54">
        <f t="shared" si="4"/>
        <v>6243.6289500509683</v>
      </c>
      <c r="AE136" s="44"/>
      <c r="AF136" s="48"/>
    </row>
    <row r="137" spans="1:32" ht="21" customHeight="1">
      <c r="A137" s="45" t="e">
        <f>IF(G137="","",VLOOKUP(G137,#REF!,3,0))</f>
        <v>#REF!</v>
      </c>
      <c r="B137" s="45">
        <f>IF(Table1[[#This Row],[Day]]="","",WEEKNUM(F137))</f>
        <v>8</v>
      </c>
      <c r="C137" s="45">
        <f>IF(Table1[[#This Row],[Day]]="","",MONTH(F137))</f>
        <v>2</v>
      </c>
      <c r="D137" s="45">
        <f>IF(Table1[[#This Row],[Day]]="","",YEAR(F137))</f>
        <v>2025</v>
      </c>
      <c r="E137" s="117" t="s">
        <v>336</v>
      </c>
      <c r="F137" s="118">
        <v>45707</v>
      </c>
      <c r="G137" s="116" t="s">
        <v>400</v>
      </c>
      <c r="H137" s="44">
        <f>8900+9641</f>
        <v>18541</v>
      </c>
      <c r="J137" s="102"/>
      <c r="K137" s="124">
        <f>18+15</f>
        <v>33</v>
      </c>
      <c r="R137" s="46"/>
      <c r="V137" s="112"/>
      <c r="W137" s="72"/>
      <c r="X137" s="46"/>
      <c r="Y137" s="46"/>
      <c r="AC137" s="47"/>
      <c r="AD137" s="54">
        <f t="shared" si="4"/>
        <v>1779.8392751200042</v>
      </c>
      <c r="AE137" s="44"/>
      <c r="AF137" s="48"/>
    </row>
    <row r="138" spans="1:32" ht="21" customHeight="1">
      <c r="A138" s="45" t="e">
        <f>IF(G138="","",VLOOKUP(G138,#REF!,3,0))</f>
        <v>#REF!</v>
      </c>
      <c r="B138" s="45">
        <f>IF(Table1[[#This Row],[Day]]="","",WEEKNUM(F138))</f>
        <v>8</v>
      </c>
      <c r="C138" s="45">
        <f>IF(Table1[[#This Row],[Day]]="","",MONTH(F138))</f>
        <v>2</v>
      </c>
      <c r="D138" s="45">
        <f>IF(Table1[[#This Row],[Day]]="","",YEAR(F138))</f>
        <v>2025</v>
      </c>
      <c r="E138" s="117" t="s">
        <v>337</v>
      </c>
      <c r="F138" s="118">
        <v>45707</v>
      </c>
      <c r="G138" s="116" t="s">
        <v>401</v>
      </c>
      <c r="H138" s="44">
        <f>9200+9715</f>
        <v>18915</v>
      </c>
      <c r="I138" s="73">
        <f>4</f>
        <v>4</v>
      </c>
      <c r="J138" s="102"/>
      <c r="K138" s="124">
        <f>23+14</f>
        <v>37</v>
      </c>
      <c r="R138" s="46"/>
      <c r="V138" s="112"/>
      <c r="W138" s="72"/>
      <c r="X138" s="46"/>
      <c r="Y138" s="46"/>
      <c r="AC138" s="47"/>
      <c r="AD138" s="54">
        <f t="shared" si="4"/>
        <v>2167.5918583135081</v>
      </c>
      <c r="AE138" s="44"/>
      <c r="AF138" s="48"/>
    </row>
    <row r="139" spans="1:32" ht="21" customHeight="1">
      <c r="A139" s="45" t="e">
        <f>IF(G139="","",VLOOKUP(G139,#REF!,3,0))</f>
        <v>#REF!</v>
      </c>
      <c r="B139" s="45">
        <f>IF(Table1[[#This Row],[Day]]="","",WEEKNUM(F139))</f>
        <v>8</v>
      </c>
      <c r="C139" s="45">
        <f>IF(Table1[[#This Row],[Day]]="","",MONTH(F139))</f>
        <v>2</v>
      </c>
      <c r="D139" s="45">
        <f>IF(Table1[[#This Row],[Day]]="","",YEAR(F139))</f>
        <v>2025</v>
      </c>
      <c r="E139" s="117" t="s">
        <v>311</v>
      </c>
      <c r="F139" s="118">
        <v>45708</v>
      </c>
      <c r="G139" s="116" t="s">
        <v>373</v>
      </c>
      <c r="H139" s="44">
        <f>8505</f>
        <v>8505</v>
      </c>
      <c r="I139" s="73">
        <v>11</v>
      </c>
      <c r="J139" s="102"/>
      <c r="K139" s="124">
        <f>56</f>
        <v>56</v>
      </c>
      <c r="R139" s="46"/>
      <c r="V139" s="112"/>
      <c r="W139" s="72"/>
      <c r="X139" s="46"/>
      <c r="Y139" s="46"/>
      <c r="AC139" s="47"/>
      <c r="AD139" s="54">
        <f t="shared" si="4"/>
        <v>7877.7189888301</v>
      </c>
      <c r="AE139" s="44"/>
      <c r="AF139" s="48"/>
    </row>
    <row r="140" spans="1:32" ht="21" customHeight="1">
      <c r="A140" s="45" t="e">
        <f>IF(G140="","",VLOOKUP(G140,#REF!,3,0))</f>
        <v>#REF!</v>
      </c>
      <c r="B140" s="45">
        <f>IF(Table1[[#This Row],[Day]]="","",WEEKNUM(F140))</f>
        <v>8</v>
      </c>
      <c r="C140" s="45">
        <f>IF(Table1[[#This Row],[Day]]="","",MONTH(F140))</f>
        <v>2</v>
      </c>
      <c r="D140" s="45">
        <f>IF(Table1[[#This Row],[Day]]="","",YEAR(F140))</f>
        <v>2025</v>
      </c>
      <c r="E140" s="117" t="s">
        <v>312</v>
      </c>
      <c r="F140" s="118">
        <v>45708</v>
      </c>
      <c r="G140" s="116" t="s">
        <v>374</v>
      </c>
      <c r="H140" s="44">
        <f>8922</f>
        <v>8922</v>
      </c>
      <c r="J140" s="102"/>
      <c r="K140" s="124">
        <f>13</f>
        <v>13</v>
      </c>
      <c r="R140" s="46"/>
      <c r="V140" s="112"/>
      <c r="W140" s="72"/>
      <c r="X140" s="46"/>
      <c r="Y140" s="46"/>
      <c r="AC140" s="47"/>
      <c r="AD140" s="54">
        <f t="shared" si="4"/>
        <v>1457.0724052902938</v>
      </c>
      <c r="AE140" s="44"/>
      <c r="AF140" s="48"/>
    </row>
    <row r="141" spans="1:32" ht="21" customHeight="1">
      <c r="A141" s="45" t="e">
        <f>IF(G141="","",VLOOKUP(G141,#REF!,3,0))</f>
        <v>#REF!</v>
      </c>
      <c r="B141" s="45">
        <f>IF(Table1[[#This Row],[Day]]="","",WEEKNUM(F141))</f>
        <v>8</v>
      </c>
      <c r="C141" s="45">
        <f>IF(Table1[[#This Row],[Day]]="","",MONTH(F141))</f>
        <v>2</v>
      </c>
      <c r="D141" s="45">
        <f>IF(Table1[[#This Row],[Day]]="","",YEAR(F141))</f>
        <v>2025</v>
      </c>
      <c r="E141" s="117" t="s">
        <v>336</v>
      </c>
      <c r="F141" s="118">
        <v>45708</v>
      </c>
      <c r="G141" s="116" t="s">
        <v>400</v>
      </c>
      <c r="H141" s="44">
        <f>8200+9264</f>
        <v>17464</v>
      </c>
      <c r="I141" s="73">
        <f>8</f>
        <v>8</v>
      </c>
      <c r="J141" s="102"/>
      <c r="K141" s="124">
        <f>38+8</f>
        <v>46</v>
      </c>
      <c r="R141" s="46"/>
      <c r="V141" s="112"/>
      <c r="W141" s="72"/>
      <c r="X141" s="46"/>
      <c r="Y141" s="46"/>
      <c r="AC141" s="47"/>
      <c r="AD141" s="54"/>
      <c r="AE141" s="44"/>
      <c r="AF141" s="48"/>
    </row>
    <row r="142" spans="1:32" ht="21" customHeight="1">
      <c r="A142" s="45" t="e">
        <f>IF(G142="","",VLOOKUP(G142,#REF!,3,0))</f>
        <v>#REF!</v>
      </c>
      <c r="B142" s="45">
        <f>IF(Table1[[#This Row],[Day]]="","",WEEKNUM(F142))</f>
        <v>8</v>
      </c>
      <c r="C142" s="45">
        <f>IF(Table1[[#This Row],[Day]]="","",MONTH(F142))</f>
        <v>2</v>
      </c>
      <c r="D142" s="45">
        <f>IF(Table1[[#This Row],[Day]]="","",YEAR(F142))</f>
        <v>2025</v>
      </c>
      <c r="E142" s="117" t="s">
        <v>337</v>
      </c>
      <c r="F142" s="118">
        <v>45708</v>
      </c>
      <c r="G142" s="116" t="s">
        <v>401</v>
      </c>
      <c r="H142" s="44">
        <f>9300+8528</f>
        <v>17828</v>
      </c>
      <c r="I142" s="73">
        <f>27</f>
        <v>27</v>
      </c>
      <c r="J142" s="102"/>
      <c r="K142" s="124">
        <f>36+14</f>
        <v>50</v>
      </c>
      <c r="R142" s="46"/>
      <c r="V142" s="112"/>
      <c r="W142" s="72"/>
      <c r="X142" s="46"/>
      <c r="Y142" s="46"/>
      <c r="AC142" s="47"/>
      <c r="AD142" s="54"/>
      <c r="AE142" s="44"/>
      <c r="AF142" s="48"/>
    </row>
    <row r="143" spans="1:32" ht="21" customHeight="1">
      <c r="A143" s="45" t="e">
        <f>IF(G143="","",VLOOKUP(G143,#REF!,3,0))</f>
        <v>#REF!</v>
      </c>
      <c r="B143" s="45">
        <f>IF(Table1[[#This Row],[Day]]="","",WEEKNUM(F143))</f>
        <v>8</v>
      </c>
      <c r="C143" s="45">
        <f>IF(Table1[[#This Row],[Day]]="","",MONTH(F143))</f>
        <v>2</v>
      </c>
      <c r="D143" s="45">
        <f>IF(Table1[[#This Row],[Day]]="","",YEAR(F143))</f>
        <v>2025</v>
      </c>
      <c r="E143" s="117" t="s">
        <v>311</v>
      </c>
      <c r="F143" s="118">
        <v>45709</v>
      </c>
      <c r="G143" s="116" t="s">
        <v>373</v>
      </c>
      <c r="H143" s="44">
        <f>8600</f>
        <v>8600</v>
      </c>
      <c r="I143" s="73">
        <f>16</f>
        <v>16</v>
      </c>
      <c r="J143" s="102"/>
      <c r="K143" s="124">
        <f>28</f>
        <v>28</v>
      </c>
      <c r="R143" s="46"/>
      <c r="T143" s="46">
        <f>5</f>
        <v>5</v>
      </c>
      <c r="V143" s="112"/>
      <c r="W143" s="72"/>
      <c r="X143" s="46"/>
      <c r="Y143" s="46"/>
      <c r="AC143" s="47"/>
      <c r="AD143" s="54"/>
      <c r="AE143" s="44"/>
      <c r="AF143" s="48"/>
    </row>
    <row r="144" spans="1:32" ht="21" customHeight="1">
      <c r="A144" s="45" t="e">
        <f>IF(G144="","",VLOOKUP(G144,#REF!,3,0))</f>
        <v>#REF!</v>
      </c>
      <c r="B144" s="45">
        <f>IF(Table1[[#This Row],[Day]]="","",WEEKNUM(F144))</f>
        <v>8</v>
      </c>
      <c r="C144" s="45">
        <f>IF(Table1[[#This Row],[Day]]="","",MONTH(F144))</f>
        <v>2</v>
      </c>
      <c r="D144" s="45">
        <f>IF(Table1[[#This Row],[Day]]="","",YEAR(F144))</f>
        <v>2025</v>
      </c>
      <c r="E144" s="117" t="s">
        <v>312</v>
      </c>
      <c r="F144" s="118">
        <v>45709</v>
      </c>
      <c r="G144" s="116" t="s">
        <v>374</v>
      </c>
      <c r="H144" s="44">
        <f>4000</f>
        <v>4000</v>
      </c>
      <c r="J144" s="102"/>
      <c r="K144" s="124">
        <f>13</f>
        <v>13</v>
      </c>
      <c r="R144" s="46"/>
      <c r="V144" s="112"/>
      <c r="W144" s="72"/>
      <c r="X144" s="46"/>
      <c r="Y144" s="46"/>
      <c r="AC144" s="47"/>
      <c r="AD144" s="54"/>
      <c r="AE144" s="44"/>
      <c r="AF144" s="48"/>
    </row>
    <row r="145" spans="1:32" ht="21" customHeight="1">
      <c r="A145" s="45" t="e">
        <f>IF(G145="","",VLOOKUP(G145,#REF!,3,0))</f>
        <v>#REF!</v>
      </c>
      <c r="B145" s="45">
        <f>IF(Table1[[#This Row],[Day]]="","",WEEKNUM(F145))</f>
        <v>8</v>
      </c>
      <c r="C145" s="45">
        <f>IF(Table1[[#This Row],[Day]]="","",MONTH(F145))</f>
        <v>2</v>
      </c>
      <c r="D145" s="45">
        <f>IF(Table1[[#This Row],[Day]]="","",YEAR(F145))</f>
        <v>2025</v>
      </c>
      <c r="E145" s="117" t="s">
        <v>336</v>
      </c>
      <c r="F145" s="118">
        <v>45709</v>
      </c>
      <c r="G145" s="116" t="s">
        <v>400</v>
      </c>
      <c r="H145" s="44">
        <f>9400+9246</f>
        <v>18646</v>
      </c>
      <c r="J145" s="102"/>
      <c r="K145" s="124">
        <f>18+10</f>
        <v>28</v>
      </c>
      <c r="R145" s="46"/>
      <c r="V145" s="112"/>
      <c r="W145" s="72"/>
      <c r="X145" s="46"/>
      <c r="Y145" s="46"/>
      <c r="AC145" s="47"/>
      <c r="AD145" s="54"/>
      <c r="AE145" s="44"/>
      <c r="AF145" s="48"/>
    </row>
    <row r="146" spans="1:32" ht="21" customHeight="1">
      <c r="A146" s="45" t="e">
        <f>IF(G146="","",VLOOKUP(G146,#REF!,3,0))</f>
        <v>#REF!</v>
      </c>
      <c r="B146" s="45">
        <f>IF(Table1[[#This Row],[Day]]="","",WEEKNUM(F146))</f>
        <v>8</v>
      </c>
      <c r="C146" s="45">
        <f>IF(Table1[[#This Row],[Day]]="","",MONTH(F146))</f>
        <v>2</v>
      </c>
      <c r="D146" s="45">
        <f>IF(Table1[[#This Row],[Day]]="","",YEAR(F146))</f>
        <v>2025</v>
      </c>
      <c r="E146" s="117" t="s">
        <v>337</v>
      </c>
      <c r="F146" s="118">
        <v>45709</v>
      </c>
      <c r="G146" s="116" t="s">
        <v>401</v>
      </c>
      <c r="H146" s="44">
        <f>9000+9120</f>
        <v>18120</v>
      </c>
      <c r="J146" s="102"/>
      <c r="K146" s="124">
        <f>16+25</f>
        <v>41</v>
      </c>
      <c r="R146" s="46"/>
      <c r="V146" s="112"/>
      <c r="W146" s="72"/>
      <c r="X146" s="46"/>
      <c r="Y146" s="46"/>
      <c r="AC146" s="47"/>
      <c r="AD146" s="54"/>
      <c r="AE146" s="44"/>
      <c r="AF146" s="48"/>
    </row>
    <row r="147" spans="1:32" ht="21" customHeight="1">
      <c r="A147" s="45" t="e">
        <f>IF(G147="","",VLOOKUP(G147,#REF!,3,0))</f>
        <v>#REF!</v>
      </c>
      <c r="B147" s="45">
        <f>IF(Table1[[#This Row],[Day]]="","",WEEKNUM(F147))</f>
        <v>9</v>
      </c>
      <c r="C147" s="45">
        <f>IF(Table1[[#This Row],[Day]]="","",MONTH(F147))</f>
        <v>2</v>
      </c>
      <c r="D147" s="45">
        <f>IF(Table1[[#This Row],[Day]]="","",YEAR(F147))</f>
        <v>2025</v>
      </c>
      <c r="E147" s="117" t="s">
        <v>312</v>
      </c>
      <c r="F147" s="118">
        <v>45712</v>
      </c>
      <c r="G147" s="116" t="s">
        <v>374</v>
      </c>
      <c r="H147" s="44">
        <f>3800</f>
        <v>3800</v>
      </c>
      <c r="I147" s="73">
        <f>17</f>
        <v>17</v>
      </c>
      <c r="J147" s="102"/>
      <c r="K147" s="124">
        <f>22</f>
        <v>22</v>
      </c>
      <c r="R147" s="46"/>
      <c r="V147" s="112"/>
      <c r="W147" s="72"/>
      <c r="X147" s="46"/>
      <c r="Y147" s="46"/>
      <c r="AC147" s="47"/>
      <c r="AD147" s="54"/>
      <c r="AE147" s="44"/>
      <c r="AF147" s="48"/>
    </row>
    <row r="148" spans="1:32" ht="21" customHeight="1">
      <c r="A148" s="45" t="e">
        <f>IF(G148="","",VLOOKUP(G148,#REF!,3,0))</f>
        <v>#REF!</v>
      </c>
      <c r="B148" s="45">
        <f>IF(Table1[[#This Row],[Day]]="","",WEEKNUM(F148))</f>
        <v>9</v>
      </c>
      <c r="C148" s="45">
        <f>IF(Table1[[#This Row],[Day]]="","",MONTH(F148))</f>
        <v>2</v>
      </c>
      <c r="D148" s="45">
        <f>IF(Table1[[#This Row],[Day]]="","",YEAR(F148))</f>
        <v>2025</v>
      </c>
      <c r="E148" s="117" t="s">
        <v>336</v>
      </c>
      <c r="F148" s="118">
        <v>45712</v>
      </c>
      <c r="G148" s="116" t="s">
        <v>400</v>
      </c>
      <c r="H148" s="44">
        <f>9200+8132</f>
        <v>17332</v>
      </c>
      <c r="J148" s="102"/>
      <c r="K148" s="124">
        <f>18+11</f>
        <v>29</v>
      </c>
      <c r="R148" s="46"/>
      <c r="V148" s="112"/>
      <c r="W148" s="72"/>
      <c r="X148" s="46"/>
      <c r="Y148" s="46"/>
      <c r="AC148" s="47"/>
      <c r="AD148" s="54"/>
      <c r="AE148" s="44"/>
      <c r="AF148" s="48"/>
    </row>
    <row r="149" spans="1:32" ht="21" customHeight="1">
      <c r="A149" s="45" t="e">
        <f>IF(G149="","",VLOOKUP(G149,#REF!,3,0))</f>
        <v>#REF!</v>
      </c>
      <c r="B149" s="45">
        <f>IF(Table1[[#This Row],[Day]]="","",WEEKNUM(F149))</f>
        <v>9</v>
      </c>
      <c r="C149" s="45">
        <f>IF(Table1[[#This Row],[Day]]="","",MONTH(F149))</f>
        <v>2</v>
      </c>
      <c r="D149" s="45">
        <f>IF(Table1[[#This Row],[Day]]="","",YEAR(F149))</f>
        <v>2025</v>
      </c>
      <c r="E149" s="117" t="s">
        <v>337</v>
      </c>
      <c r="F149" s="118">
        <v>45712</v>
      </c>
      <c r="G149" s="116" t="s">
        <v>401</v>
      </c>
      <c r="H149" s="44">
        <f>9300+9638</f>
        <v>18938</v>
      </c>
      <c r="J149" s="102"/>
      <c r="K149" s="124">
        <f>29+15</f>
        <v>44</v>
      </c>
      <c r="N149" s="73">
        <f>5</f>
        <v>5</v>
      </c>
      <c r="R149" s="46"/>
      <c r="V149" s="112"/>
      <c r="W149" s="72"/>
      <c r="X149" s="46"/>
      <c r="Y149" s="46"/>
      <c r="AC149" s="47"/>
      <c r="AD149" s="54"/>
      <c r="AE149" s="44"/>
      <c r="AF149" s="48"/>
    </row>
    <row r="150" spans="1:32" ht="21" customHeight="1">
      <c r="A150" s="45" t="e">
        <f>IF(G150="","",VLOOKUP(G150,#REF!,3,0))</f>
        <v>#REF!</v>
      </c>
      <c r="B150" s="45">
        <f>IF(Table1[[#This Row],[Day]]="","",WEEKNUM(F150))</f>
        <v>9</v>
      </c>
      <c r="C150" s="45">
        <f>IF(Table1[[#This Row],[Day]]="","",MONTH(F150))</f>
        <v>2</v>
      </c>
      <c r="D150" s="45">
        <f>IF(Table1[[#This Row],[Day]]="","",YEAR(F150))</f>
        <v>2025</v>
      </c>
      <c r="E150" s="117" t="s">
        <v>316</v>
      </c>
      <c r="F150" s="118">
        <v>45712</v>
      </c>
      <c r="G150" s="119" t="s">
        <v>413</v>
      </c>
      <c r="H150" s="44">
        <f>2800+7213</f>
        <v>10013</v>
      </c>
      <c r="J150" s="102"/>
      <c r="K150" s="124">
        <f>28+12</f>
        <v>40</v>
      </c>
      <c r="L150" s="105">
        <f>13</f>
        <v>13</v>
      </c>
      <c r="R150" s="46"/>
      <c r="V150" s="112"/>
      <c r="W150" s="72"/>
      <c r="X150" s="46"/>
      <c r="Y150" s="46"/>
      <c r="AC150" s="47"/>
      <c r="AD150" s="54"/>
      <c r="AE150" s="44"/>
      <c r="AF150" s="48"/>
    </row>
    <row r="151" spans="1:32" ht="21" customHeight="1">
      <c r="A151" s="45" t="e">
        <f>IF(G151="","",VLOOKUP(G151,#REF!,3,0))</f>
        <v>#REF!</v>
      </c>
      <c r="B151" s="45">
        <f>IF(Table1[[#This Row],[Day]]="","",WEEKNUM(F151))</f>
        <v>9</v>
      </c>
      <c r="C151" s="45">
        <f>IF(Table1[[#This Row],[Day]]="","",MONTH(F151))</f>
        <v>2</v>
      </c>
      <c r="D151" s="45">
        <f>IF(Table1[[#This Row],[Day]]="","",YEAR(F151))</f>
        <v>2025</v>
      </c>
      <c r="E151" s="117" t="s">
        <v>317</v>
      </c>
      <c r="F151" s="118">
        <v>45712</v>
      </c>
      <c r="G151" s="119" t="s">
        <v>414</v>
      </c>
      <c r="H151" s="44">
        <f>2370+7790</f>
        <v>10160</v>
      </c>
      <c r="J151" s="102"/>
      <c r="K151" s="124">
        <f>32+10</f>
        <v>42</v>
      </c>
      <c r="R151" s="46"/>
      <c r="V151" s="112"/>
      <c r="W151" s="72"/>
      <c r="X151" s="46"/>
      <c r="Y151" s="46"/>
      <c r="AC151" s="47"/>
      <c r="AD151" s="54"/>
      <c r="AE151" s="44"/>
      <c r="AF151" s="48"/>
    </row>
    <row r="152" spans="1:32" ht="21" customHeight="1">
      <c r="A152" s="45" t="e">
        <f>IF(G152="","",VLOOKUP(G152,#REF!,3,0))</f>
        <v>#REF!</v>
      </c>
      <c r="B152" s="45">
        <f>IF(Table1[[#This Row],[Day]]="","",WEEKNUM(F152))</f>
        <v>9</v>
      </c>
      <c r="C152" s="45">
        <f>IF(Table1[[#This Row],[Day]]="","",MONTH(F152))</f>
        <v>2</v>
      </c>
      <c r="D152" s="45">
        <f>IF(Table1[[#This Row],[Day]]="","",YEAR(F152))</f>
        <v>2025</v>
      </c>
      <c r="E152" s="117" t="s">
        <v>415</v>
      </c>
      <c r="F152" s="118">
        <v>45713</v>
      </c>
      <c r="G152" s="119" t="s">
        <v>413</v>
      </c>
      <c r="H152" s="44">
        <f>8700+9065</f>
        <v>17765</v>
      </c>
      <c r="J152" s="102"/>
      <c r="K152" s="124">
        <f>21+7</f>
        <v>28</v>
      </c>
      <c r="N152" s="73">
        <f>2</f>
        <v>2</v>
      </c>
      <c r="R152" s="46"/>
      <c r="V152" s="112"/>
      <c r="W152" s="72"/>
      <c r="X152" s="46"/>
      <c r="Y152" s="46"/>
      <c r="AC152" s="47"/>
      <c r="AD152" s="54"/>
      <c r="AE152" s="44"/>
      <c r="AF152" s="48"/>
    </row>
    <row r="153" spans="1:32" ht="21" customHeight="1">
      <c r="A153" s="45" t="e">
        <f>IF(G153="","",VLOOKUP(G153,#REF!,3,0))</f>
        <v>#REF!</v>
      </c>
      <c r="B153" s="45">
        <f>IF(Table1[[#This Row],[Day]]="","",WEEKNUM(F153))</f>
        <v>9</v>
      </c>
      <c r="C153" s="45">
        <f>IF(Table1[[#This Row],[Day]]="","",MONTH(F153))</f>
        <v>2</v>
      </c>
      <c r="D153" s="45">
        <f>IF(Table1[[#This Row],[Day]]="","",YEAR(F153))</f>
        <v>2025</v>
      </c>
      <c r="E153" s="117" t="s">
        <v>416</v>
      </c>
      <c r="F153" s="118">
        <v>45713</v>
      </c>
      <c r="G153" s="119" t="s">
        <v>414</v>
      </c>
      <c r="H153" s="44">
        <f>8286+9188</f>
        <v>17474</v>
      </c>
      <c r="I153" s="73">
        <f>6</f>
        <v>6</v>
      </c>
      <c r="J153" s="102"/>
      <c r="K153" s="124">
        <f>19+9</f>
        <v>28</v>
      </c>
      <c r="R153" s="46"/>
      <c r="V153" s="112"/>
      <c r="W153" s="72"/>
      <c r="X153" s="46"/>
      <c r="Y153" s="46"/>
      <c r="AC153" s="47"/>
      <c r="AD153" s="54"/>
      <c r="AE153" s="44"/>
      <c r="AF153" s="48"/>
    </row>
    <row r="154" spans="1:32" ht="21" customHeight="1">
      <c r="A154" s="45" t="e">
        <f>IF(G154="","",VLOOKUP(G154,#REF!,3,0))</f>
        <v>#REF!</v>
      </c>
      <c r="B154" s="45">
        <f>IF(Table1[[#This Row],[Day]]="","",WEEKNUM(F154))</f>
        <v>9</v>
      </c>
      <c r="C154" s="45">
        <f>IF(Table1[[#This Row],[Day]]="","",MONTH(F154))</f>
        <v>2</v>
      </c>
      <c r="D154" s="45">
        <f>IF(Table1[[#This Row],[Day]]="","",YEAR(F154))</f>
        <v>2025</v>
      </c>
      <c r="E154" s="117" t="s">
        <v>417</v>
      </c>
      <c r="F154" s="118">
        <v>45713</v>
      </c>
      <c r="G154" s="116" t="s">
        <v>400</v>
      </c>
      <c r="H154" s="44">
        <f>8000+9903</f>
        <v>17903</v>
      </c>
      <c r="J154" s="102"/>
      <c r="K154" s="124">
        <f>23+11</f>
        <v>34</v>
      </c>
      <c r="L154" s="105">
        <f>9</f>
        <v>9</v>
      </c>
      <c r="R154" s="46"/>
      <c r="V154" s="112"/>
      <c r="W154" s="72"/>
      <c r="X154" s="46"/>
      <c r="Y154" s="46"/>
      <c r="AC154" s="47"/>
      <c r="AD154" s="54"/>
      <c r="AE154" s="44"/>
      <c r="AF154" s="48"/>
    </row>
    <row r="155" spans="1:32" ht="21" customHeight="1">
      <c r="A155" s="45" t="e">
        <f>IF(G155="","",VLOOKUP(G155,#REF!,3,0))</f>
        <v>#REF!</v>
      </c>
      <c r="B155" s="45">
        <f>IF(Table1[[#This Row],[Day]]="","",WEEKNUM(F155))</f>
        <v>9</v>
      </c>
      <c r="C155" s="45">
        <f>IF(Table1[[#This Row],[Day]]="","",MONTH(F155))</f>
        <v>2</v>
      </c>
      <c r="D155" s="45">
        <f>IF(Table1[[#This Row],[Day]]="","",YEAR(F155))</f>
        <v>2025</v>
      </c>
      <c r="E155" s="117" t="s">
        <v>418</v>
      </c>
      <c r="F155" s="118">
        <v>45713</v>
      </c>
      <c r="G155" s="116" t="s">
        <v>401</v>
      </c>
      <c r="H155" s="44">
        <f>8342+10012</f>
        <v>18354</v>
      </c>
      <c r="J155" s="102"/>
      <c r="K155" s="124">
        <f>17+8</f>
        <v>25</v>
      </c>
      <c r="R155" s="46"/>
      <c r="V155" s="112"/>
      <c r="W155" s="72"/>
      <c r="X155" s="46"/>
      <c r="Y155" s="46"/>
      <c r="AC155" s="47"/>
      <c r="AD155" s="54"/>
      <c r="AE155" s="44"/>
      <c r="AF155" s="48"/>
    </row>
    <row r="156" spans="1:32" ht="21" customHeight="1">
      <c r="A156" s="45" t="e">
        <f>IF(G156="","",VLOOKUP(G156,#REF!,3,0))</f>
        <v>#REF!</v>
      </c>
      <c r="B156" s="45">
        <f>IF(Table1[[#This Row],[Day]]="","",WEEKNUM(F156))</f>
        <v>9</v>
      </c>
      <c r="C156" s="45">
        <f>IF(Table1[[#This Row],[Day]]="","",MONTH(F156))</f>
        <v>2</v>
      </c>
      <c r="D156" s="45">
        <f>IF(Table1[[#This Row],[Day]]="","",YEAR(F156))</f>
        <v>2025</v>
      </c>
      <c r="E156" s="117" t="s">
        <v>316</v>
      </c>
      <c r="F156" s="118">
        <v>45714</v>
      </c>
      <c r="G156" s="119" t="s">
        <v>413</v>
      </c>
      <c r="H156" s="44">
        <f>8800+9231</f>
        <v>18031</v>
      </c>
      <c r="I156" s="73">
        <f>22</f>
        <v>22</v>
      </c>
      <c r="J156" s="102"/>
      <c r="K156" s="124">
        <f>29+10</f>
        <v>39</v>
      </c>
      <c r="R156" s="46"/>
      <c r="V156" s="112"/>
      <c r="W156" s="72"/>
      <c r="X156" s="46"/>
      <c r="Y156" s="46"/>
      <c r="AC156" s="47"/>
      <c r="AD156" s="54"/>
      <c r="AE156" s="44"/>
      <c r="AF156" s="48"/>
    </row>
    <row r="157" spans="1:32" ht="21" customHeight="1">
      <c r="A157" s="45" t="e">
        <f>IF(G157="","",VLOOKUP(G157,#REF!,3,0))</f>
        <v>#REF!</v>
      </c>
      <c r="B157" s="45">
        <f>IF(Table1[[#This Row],[Day]]="","",WEEKNUM(F157))</f>
        <v>9</v>
      </c>
      <c r="C157" s="45">
        <f>IF(Table1[[#This Row],[Day]]="","",MONTH(F157))</f>
        <v>2</v>
      </c>
      <c r="D157" s="45">
        <f>IF(Table1[[#This Row],[Day]]="","",YEAR(F157))</f>
        <v>2025</v>
      </c>
      <c r="E157" s="117" t="s">
        <v>317</v>
      </c>
      <c r="F157" s="118">
        <v>45714</v>
      </c>
      <c r="G157" s="119" t="s">
        <v>414</v>
      </c>
      <c r="H157" s="44">
        <f>8900+9130</f>
        <v>18030</v>
      </c>
      <c r="I157" s="73">
        <f>13</f>
        <v>13</v>
      </c>
      <c r="J157" s="102"/>
      <c r="K157" s="124">
        <f>27+7</f>
        <v>34</v>
      </c>
      <c r="R157" s="46"/>
      <c r="V157" s="112"/>
      <c r="W157" s="72"/>
      <c r="X157" s="46"/>
      <c r="Y157" s="46"/>
      <c r="AC157" s="47"/>
      <c r="AD157" s="54"/>
      <c r="AE157" s="44"/>
      <c r="AF157" s="48"/>
    </row>
    <row r="158" spans="1:32" ht="21" customHeight="1">
      <c r="A158" s="45" t="e">
        <f>IF(G158="","",VLOOKUP(G158,#REF!,3,0))</f>
        <v>#REF!</v>
      </c>
      <c r="B158" s="45">
        <f>IF(Table1[[#This Row],[Day]]="","",WEEKNUM(F158))</f>
        <v>9</v>
      </c>
      <c r="C158" s="45">
        <f>IF(Table1[[#This Row],[Day]]="","",MONTH(F158))</f>
        <v>2</v>
      </c>
      <c r="D158" s="45">
        <f>IF(Table1[[#This Row],[Day]]="","",YEAR(F158))</f>
        <v>2025</v>
      </c>
      <c r="E158" s="117" t="s">
        <v>336</v>
      </c>
      <c r="F158" s="118">
        <v>45714</v>
      </c>
      <c r="G158" s="116" t="s">
        <v>400</v>
      </c>
      <c r="H158" s="44">
        <f>9200+9850</f>
        <v>19050</v>
      </c>
      <c r="J158" s="102"/>
      <c r="K158" s="124">
        <f>18+9</f>
        <v>27</v>
      </c>
      <c r="R158" s="46"/>
      <c r="V158" s="112"/>
      <c r="W158" s="72"/>
      <c r="X158" s="46"/>
      <c r="Y158" s="46"/>
      <c r="AC158" s="47"/>
      <c r="AD158" s="54"/>
      <c r="AE158" s="44"/>
      <c r="AF158" s="48"/>
    </row>
    <row r="159" spans="1:32" ht="21" customHeight="1">
      <c r="A159" s="45" t="e">
        <f>IF(G159="","",VLOOKUP(G159,#REF!,3,0))</f>
        <v>#REF!</v>
      </c>
      <c r="B159" s="45">
        <f>IF(Table1[[#This Row],[Day]]="","",WEEKNUM(F159))</f>
        <v>9</v>
      </c>
      <c r="C159" s="45">
        <f>IF(Table1[[#This Row],[Day]]="","",MONTH(F159))</f>
        <v>2</v>
      </c>
      <c r="D159" s="45">
        <f>IF(Table1[[#This Row],[Day]]="","",YEAR(F159))</f>
        <v>2025</v>
      </c>
      <c r="E159" s="117" t="s">
        <v>337</v>
      </c>
      <c r="F159" s="118">
        <v>45714</v>
      </c>
      <c r="G159" s="116" t="s">
        <v>401</v>
      </c>
      <c r="H159" s="44">
        <f>9000+9774</f>
        <v>18774</v>
      </c>
      <c r="J159" s="102"/>
      <c r="K159" s="124">
        <f>26+10</f>
        <v>36</v>
      </c>
      <c r="R159" s="46"/>
      <c r="V159" s="112"/>
      <c r="W159" s="72"/>
      <c r="X159" s="46"/>
      <c r="Y159" s="46"/>
      <c r="AC159" s="47"/>
      <c r="AD159" s="54"/>
      <c r="AE159" s="44"/>
      <c r="AF159" s="48"/>
    </row>
    <row r="160" spans="1:32" ht="21" customHeight="1">
      <c r="A160" s="45" t="e">
        <f>IF(G160="","",VLOOKUP(G160,#REF!,3,0))</f>
        <v>#REF!</v>
      </c>
      <c r="B160" s="45">
        <f>IF(Table1[[#This Row],[Day]]="","",WEEKNUM(F160))</f>
        <v>9</v>
      </c>
      <c r="C160" s="45">
        <f>IF(Table1[[#This Row],[Day]]="","",MONTH(F160))</f>
        <v>2</v>
      </c>
      <c r="D160" s="45">
        <f>IF(Table1[[#This Row],[Day]]="","",YEAR(F160))</f>
        <v>2025</v>
      </c>
      <c r="E160" s="117" t="s">
        <v>419</v>
      </c>
      <c r="F160" s="118">
        <v>45715</v>
      </c>
      <c r="G160" s="119" t="s">
        <v>414</v>
      </c>
      <c r="H160" s="44">
        <f>3520</f>
        <v>3520</v>
      </c>
      <c r="I160" s="73">
        <f>12</f>
        <v>12</v>
      </c>
      <c r="J160" s="102"/>
      <c r="K160" s="124">
        <f>19</f>
        <v>19</v>
      </c>
      <c r="R160" s="46"/>
      <c r="V160" s="112"/>
      <c r="W160" s="72"/>
      <c r="X160" s="46"/>
      <c r="Y160" s="46"/>
      <c r="AC160" s="47"/>
      <c r="AD160" s="54"/>
      <c r="AE160" s="44"/>
      <c r="AF160" s="48"/>
    </row>
    <row r="161" spans="1:32" ht="21" customHeight="1">
      <c r="A161" s="45" t="e">
        <f>IF(G161="","",VLOOKUP(G161,#REF!,3,0))</f>
        <v>#REF!</v>
      </c>
      <c r="B161" s="45">
        <f>IF(Table1[[#This Row],[Day]]="","",WEEKNUM(F161))</f>
        <v>9</v>
      </c>
      <c r="C161" s="45">
        <f>IF(Table1[[#This Row],[Day]]="","",MONTH(F161))</f>
        <v>2</v>
      </c>
      <c r="D161" s="45">
        <f>IF(Table1[[#This Row],[Day]]="","",YEAR(F161))</f>
        <v>2025</v>
      </c>
      <c r="E161" s="117" t="s">
        <v>420</v>
      </c>
      <c r="F161" s="118">
        <v>45715</v>
      </c>
      <c r="G161" s="116" t="s">
        <v>400</v>
      </c>
      <c r="H161" s="44">
        <f>8700+7522</f>
        <v>16222</v>
      </c>
      <c r="J161" s="102"/>
      <c r="K161" s="124">
        <f>16</f>
        <v>16</v>
      </c>
      <c r="R161" s="46"/>
      <c r="V161" s="112"/>
      <c r="W161" s="72"/>
      <c r="X161" s="46"/>
      <c r="Y161" s="46"/>
      <c r="AC161" s="47"/>
      <c r="AD161" s="54"/>
      <c r="AE161" s="44"/>
      <c r="AF161" s="48"/>
    </row>
    <row r="162" spans="1:32" ht="21" customHeight="1">
      <c r="A162" s="45" t="e">
        <f>IF(G162="","",VLOOKUP(G162,#REF!,3,0))</f>
        <v>#REF!</v>
      </c>
      <c r="B162" s="45">
        <f>IF(Table1[[#This Row],[Day]]="","",WEEKNUM(F162))</f>
        <v>9</v>
      </c>
      <c r="C162" s="45">
        <f>IF(Table1[[#This Row],[Day]]="","",MONTH(F162))</f>
        <v>2</v>
      </c>
      <c r="D162" s="45">
        <f>IF(Table1[[#This Row],[Day]]="","",YEAR(F162))</f>
        <v>2025</v>
      </c>
      <c r="E162" s="117" t="s">
        <v>421</v>
      </c>
      <c r="F162" s="118">
        <v>45715</v>
      </c>
      <c r="G162" s="116" t="s">
        <v>401</v>
      </c>
      <c r="H162" s="44">
        <f>9300+5300</f>
        <v>14600</v>
      </c>
      <c r="J162" s="102"/>
      <c r="K162" s="124">
        <f>23</f>
        <v>23</v>
      </c>
      <c r="R162" s="46"/>
      <c r="V162" s="112"/>
      <c r="W162" s="72"/>
      <c r="X162" s="46"/>
      <c r="Y162" s="46"/>
      <c r="AC162" s="47"/>
      <c r="AD162" s="54"/>
      <c r="AE162" s="44"/>
      <c r="AF162" s="48"/>
    </row>
    <row r="163" spans="1:32" ht="21" customHeight="1">
      <c r="A163" s="45" t="e">
        <f>IF(G163="","",VLOOKUP(G163,#REF!,3,0))</f>
        <v>#REF!</v>
      </c>
      <c r="B163" s="45">
        <f>IF(Table1[[#This Row],[Day]]="","",WEEKNUM(F163))</f>
        <v>9</v>
      </c>
      <c r="C163" s="45">
        <f>IF(Table1[[#This Row],[Day]]="","",MONTH(F163))</f>
        <v>2</v>
      </c>
      <c r="D163" s="45">
        <f>IF(Table1[[#This Row],[Day]]="","",YEAR(F163))</f>
        <v>2025</v>
      </c>
      <c r="E163" s="117" t="s">
        <v>422</v>
      </c>
      <c r="F163" s="118">
        <v>45715</v>
      </c>
      <c r="G163" s="119" t="s">
        <v>413</v>
      </c>
      <c r="H163" s="44">
        <f>200</f>
        <v>200</v>
      </c>
      <c r="J163" s="102"/>
      <c r="K163" s="124">
        <f>8</f>
        <v>8</v>
      </c>
      <c r="R163" s="46"/>
      <c r="V163" s="112"/>
      <c r="W163" s="72"/>
      <c r="X163" s="46"/>
      <c r="Y163" s="46"/>
      <c r="AC163" s="47"/>
      <c r="AD163" s="54"/>
      <c r="AE163" s="44"/>
      <c r="AF163" s="48"/>
    </row>
    <row r="164" spans="1:32" ht="21" customHeight="1">
      <c r="A164" s="45" t="e">
        <f>IF(G164="","",VLOOKUP(G164,#REF!,3,0))</f>
        <v>#REF!</v>
      </c>
      <c r="B164" s="45">
        <f>IF(Table1[[#This Row],[Day]]="","",WEEKNUM(F164))</f>
        <v>10</v>
      </c>
      <c r="C164" s="45">
        <f>IF(Table1[[#This Row],[Day]]="","",MONTH(F164))</f>
        <v>3</v>
      </c>
      <c r="D164" s="45">
        <f>IF(Table1[[#This Row],[Day]]="","",YEAR(F164))</f>
        <v>2025</v>
      </c>
      <c r="E164" s="117" t="s">
        <v>423</v>
      </c>
      <c r="F164" s="118">
        <v>45719</v>
      </c>
      <c r="G164" s="119" t="s">
        <v>425</v>
      </c>
      <c r="H164" s="44">
        <f>4700+9260</f>
        <v>13960</v>
      </c>
      <c r="I164" s="73">
        <f>7</f>
        <v>7</v>
      </c>
      <c r="J164" s="102"/>
      <c r="K164" s="124">
        <f>17+18</f>
        <v>35</v>
      </c>
      <c r="R164" s="46"/>
      <c r="V164" s="112"/>
      <c r="W164" s="72"/>
      <c r="X164" s="46"/>
      <c r="Y164" s="46"/>
      <c r="AC164" s="47"/>
      <c r="AD164" s="54"/>
      <c r="AE164" s="44"/>
      <c r="AF164" s="48"/>
    </row>
    <row r="165" spans="1:32" ht="21" customHeight="1">
      <c r="A165" s="45" t="e">
        <f>IF(G165="","",VLOOKUP(G165,#REF!,3,0))</f>
        <v>#REF!</v>
      </c>
      <c r="B165" s="45">
        <f>IF(Table1[[#This Row],[Day]]="","",WEEKNUM(F165))</f>
        <v>10</v>
      </c>
      <c r="C165" s="45">
        <f>IF(Table1[[#This Row],[Day]]="","",MONTH(F165))</f>
        <v>3</v>
      </c>
      <c r="D165" s="45">
        <f>IF(Table1[[#This Row],[Day]]="","",YEAR(F165))</f>
        <v>2025</v>
      </c>
      <c r="E165" s="117" t="s">
        <v>424</v>
      </c>
      <c r="F165" s="118">
        <v>45719</v>
      </c>
      <c r="G165" s="119" t="s">
        <v>426</v>
      </c>
      <c r="H165" s="44">
        <f>3900+9150</f>
        <v>13050</v>
      </c>
      <c r="I165" s="73">
        <f>11+20</f>
        <v>31</v>
      </c>
      <c r="J165" s="102"/>
      <c r="K165" s="124">
        <f>26+32</f>
        <v>58</v>
      </c>
      <c r="R165" s="46"/>
      <c r="T165" s="46">
        <f>6</f>
        <v>6</v>
      </c>
      <c r="V165" s="112"/>
      <c r="W165" s="72"/>
      <c r="X165" s="46"/>
      <c r="Y165" s="46"/>
      <c r="AC165" s="47"/>
      <c r="AD165" s="54"/>
      <c r="AE165" s="44"/>
      <c r="AF165" s="48"/>
    </row>
    <row r="166" spans="1:32" ht="21" customHeight="1">
      <c r="A166" s="45" t="e">
        <f>IF(G166="","",VLOOKUP(G166,#REF!,3,0))</f>
        <v>#REF!</v>
      </c>
      <c r="B166" s="45">
        <f>IF(Table1[[#This Row],[Day]]="","",WEEKNUM(F166))</f>
        <v>10</v>
      </c>
      <c r="C166" s="45">
        <f>IF(Table1[[#This Row],[Day]]="","",MONTH(F166))</f>
        <v>3</v>
      </c>
      <c r="D166" s="45">
        <f>IF(Table1[[#This Row],[Day]]="","",YEAR(F166))</f>
        <v>2025</v>
      </c>
      <c r="E166" s="117" t="s">
        <v>424</v>
      </c>
      <c r="F166" s="118">
        <v>45720</v>
      </c>
      <c r="G166" s="119" t="s">
        <v>426</v>
      </c>
      <c r="H166" s="44">
        <f>9043+9200</f>
        <v>18243</v>
      </c>
      <c r="I166" s="73">
        <f>27+5</f>
        <v>32</v>
      </c>
      <c r="J166" s="102"/>
      <c r="K166" s="124">
        <f>21+27</f>
        <v>48</v>
      </c>
      <c r="R166" s="46"/>
      <c r="V166" s="112"/>
      <c r="W166" s="72"/>
      <c r="X166" s="46"/>
      <c r="Y166" s="46"/>
      <c r="AC166" s="47"/>
      <c r="AD166" s="54"/>
      <c r="AE166" s="44"/>
      <c r="AF166" s="48"/>
    </row>
    <row r="167" spans="1:32" ht="21" customHeight="1">
      <c r="A167" s="45" t="e">
        <f>IF(G167="","",VLOOKUP(G167,#REF!,3,0))</f>
        <v>#REF!</v>
      </c>
      <c r="B167" s="45">
        <f>IF(Table1[[#This Row],[Day]]="","",WEEKNUM(F167))</f>
        <v>10</v>
      </c>
      <c r="C167" s="45">
        <f>IF(Table1[[#This Row],[Day]]="","",MONTH(F167))</f>
        <v>3</v>
      </c>
      <c r="D167" s="45">
        <f>IF(Table1[[#This Row],[Day]]="","",YEAR(F167))</f>
        <v>2025</v>
      </c>
      <c r="E167" s="117" t="s">
        <v>423</v>
      </c>
      <c r="F167" s="118">
        <v>45720</v>
      </c>
      <c r="G167" s="119" t="s">
        <v>425</v>
      </c>
      <c r="H167" s="44">
        <f>8900+9150</f>
        <v>18050</v>
      </c>
      <c r="I167" s="73">
        <f>8</f>
        <v>8</v>
      </c>
      <c r="J167" s="102"/>
      <c r="K167" s="124">
        <f>13+21</f>
        <v>34</v>
      </c>
      <c r="R167" s="46"/>
      <c r="V167" s="112"/>
      <c r="W167" s="72"/>
      <c r="X167" s="46"/>
      <c r="Y167" s="46"/>
      <c r="AC167" s="47"/>
      <c r="AD167" s="54"/>
      <c r="AE167" s="44"/>
      <c r="AF167" s="48"/>
    </row>
    <row r="168" spans="1:32" ht="21" customHeight="1">
      <c r="A168" s="45" t="e">
        <f>IF(G168="","",VLOOKUP(G168,#REF!,3,0))</f>
        <v>#REF!</v>
      </c>
      <c r="B168" s="45">
        <f>IF(Table1[[#This Row],[Day]]="","",WEEKNUM(F168))</f>
        <v>10</v>
      </c>
      <c r="C168" s="45">
        <f>IF(Table1[[#This Row],[Day]]="","",MONTH(F168))</f>
        <v>3</v>
      </c>
      <c r="D168" s="45">
        <f>IF(Table1[[#This Row],[Day]]="","",YEAR(F168))</f>
        <v>2025</v>
      </c>
      <c r="E168" s="117" t="s">
        <v>427</v>
      </c>
      <c r="F168" s="118">
        <v>45722</v>
      </c>
      <c r="G168" s="119" t="s">
        <v>426</v>
      </c>
      <c r="H168" s="44">
        <v>11500</v>
      </c>
      <c r="I168" s="73">
        <f>7+17</f>
        <v>24</v>
      </c>
      <c r="J168" s="102"/>
      <c r="K168" s="124">
        <f>26+16</f>
        <v>42</v>
      </c>
      <c r="R168" s="46"/>
      <c r="S168" s="105">
        <f>11</f>
        <v>11</v>
      </c>
      <c r="V168" s="112"/>
      <c r="W168" s="72"/>
      <c r="X168" s="46"/>
      <c r="Y168" s="46"/>
      <c r="AC168" s="47"/>
      <c r="AD168" s="54"/>
      <c r="AE168" s="44"/>
      <c r="AF168" s="48"/>
    </row>
    <row r="169" spans="1:32" ht="21" customHeight="1">
      <c r="A169" s="45" t="e">
        <f>IF(G169="","",VLOOKUP(G169,#REF!,3,0))</f>
        <v>#REF!</v>
      </c>
      <c r="B169" s="45">
        <f>IF(Table1[[#This Row],[Day]]="","",WEEKNUM(F169))</f>
        <v>10</v>
      </c>
      <c r="C169" s="45">
        <f>IF(Table1[[#This Row],[Day]]="","",MONTH(F169))</f>
        <v>3</v>
      </c>
      <c r="D169" s="45">
        <f>IF(Table1[[#This Row],[Day]]="","",YEAR(F169))</f>
        <v>2025</v>
      </c>
      <c r="E169" s="117" t="s">
        <v>430</v>
      </c>
      <c r="F169" s="118">
        <v>45722</v>
      </c>
      <c r="G169" s="119" t="s">
        <v>425</v>
      </c>
      <c r="H169" s="44">
        <v>10200</v>
      </c>
      <c r="J169" s="102"/>
      <c r="K169" s="124">
        <f>29+5</f>
        <v>34</v>
      </c>
      <c r="L169" s="105">
        <f>14</f>
        <v>14</v>
      </c>
      <c r="R169" s="46"/>
      <c r="V169" s="112"/>
      <c r="W169" s="72"/>
      <c r="X169" s="46"/>
      <c r="Y169" s="46"/>
      <c r="AC169" s="47"/>
      <c r="AD169" s="54"/>
      <c r="AE169" s="44"/>
      <c r="AF169" s="48"/>
    </row>
    <row r="170" spans="1:32" ht="21" customHeight="1">
      <c r="A170" s="45" t="e">
        <f>IF(G170="","",VLOOKUP(G170,#REF!,3,0))</f>
        <v>#REF!</v>
      </c>
      <c r="B170" s="45">
        <f>IF(Table1[[#This Row],[Day]]="","",WEEKNUM(F170))</f>
        <v>10</v>
      </c>
      <c r="C170" s="45">
        <f>IF(Table1[[#This Row],[Day]]="","",MONTH(F170))</f>
        <v>3</v>
      </c>
      <c r="D170" s="45">
        <f>IF(Table1[[#This Row],[Day]]="","",YEAR(F170))</f>
        <v>2025</v>
      </c>
      <c r="E170" s="117" t="s">
        <v>428</v>
      </c>
      <c r="F170" s="118">
        <v>45722</v>
      </c>
      <c r="G170" s="119" t="s">
        <v>414</v>
      </c>
      <c r="H170" s="44">
        <v>7710</v>
      </c>
      <c r="I170" s="73">
        <f>6+24</f>
        <v>30</v>
      </c>
      <c r="J170" s="102"/>
      <c r="K170" s="124">
        <f>23+9</f>
        <v>32</v>
      </c>
      <c r="R170" s="46"/>
      <c r="V170" s="112"/>
      <c r="W170" s="72"/>
      <c r="X170" s="46"/>
      <c r="Y170" s="46"/>
      <c r="AC170" s="47"/>
      <c r="AD170" s="54"/>
      <c r="AE170" s="44"/>
      <c r="AF170" s="48"/>
    </row>
    <row r="171" spans="1:32" ht="21" customHeight="1">
      <c r="A171" s="45" t="e">
        <f>IF(G171="","",VLOOKUP(G171,#REF!,3,0))</f>
        <v>#REF!</v>
      </c>
      <c r="B171" s="45">
        <f>IF(Table1[[#This Row],[Day]]="","",WEEKNUM(F171))</f>
        <v>10</v>
      </c>
      <c r="C171" s="45">
        <f>IF(Table1[[#This Row],[Day]]="","",MONTH(F171))</f>
        <v>3</v>
      </c>
      <c r="D171" s="45">
        <f>IF(Table1[[#This Row],[Day]]="","",YEAR(F171))</f>
        <v>2025</v>
      </c>
      <c r="E171" s="117" t="s">
        <v>429</v>
      </c>
      <c r="F171" s="118">
        <v>45722</v>
      </c>
      <c r="G171" s="119" t="s">
        <v>413</v>
      </c>
      <c r="H171" s="44">
        <v>5350</v>
      </c>
      <c r="I171" s="73">
        <v>11</v>
      </c>
      <c r="J171" s="102"/>
      <c r="K171" s="124">
        <f>27+28</f>
        <v>55</v>
      </c>
      <c r="L171" s="105">
        <f>16</f>
        <v>16</v>
      </c>
      <c r="R171" s="46"/>
      <c r="V171" s="112"/>
      <c r="W171" s="72"/>
      <c r="X171" s="46"/>
      <c r="Y171" s="46"/>
      <c r="AC171" s="47"/>
      <c r="AD171" s="54"/>
      <c r="AE171" s="44"/>
      <c r="AF171" s="48"/>
    </row>
    <row r="172" spans="1:32" ht="21" customHeight="1">
      <c r="A172" s="45" t="e">
        <f>IF(G172="","",VLOOKUP(G172,#REF!,3,0))</f>
        <v>#REF!</v>
      </c>
      <c r="B172" s="45">
        <f>IF(Table1[[#This Row],[Day]]="","",WEEKNUM(F172))</f>
        <v>10</v>
      </c>
      <c r="C172" s="45">
        <f>IF(Table1[[#This Row],[Day]]="","",MONTH(F172))</f>
        <v>3</v>
      </c>
      <c r="D172" s="45">
        <f>IF(Table1[[#This Row],[Day]]="","",YEAR(F172))</f>
        <v>2025</v>
      </c>
      <c r="E172" s="117" t="s">
        <v>431</v>
      </c>
      <c r="F172" s="118">
        <v>45723</v>
      </c>
      <c r="G172" s="119" t="s">
        <v>413</v>
      </c>
      <c r="H172" s="44">
        <f>6462+8300</f>
        <v>14762</v>
      </c>
      <c r="I172" s="73">
        <f>36+5</f>
        <v>41</v>
      </c>
      <c r="J172" s="102"/>
      <c r="K172" s="124">
        <f>39+37</f>
        <v>76</v>
      </c>
      <c r="N172" s="73">
        <f>6</f>
        <v>6</v>
      </c>
      <c r="R172" s="46"/>
      <c r="V172" s="112"/>
      <c r="W172" s="72"/>
      <c r="X172" s="46"/>
      <c r="Y172" s="46"/>
      <c r="AC172" s="47"/>
      <c r="AD172" s="54"/>
      <c r="AE172" s="44"/>
      <c r="AF172" s="48"/>
    </row>
    <row r="173" spans="1:32" ht="21" customHeight="1">
      <c r="A173" s="45" t="e">
        <f>IF(G173="","",VLOOKUP(G173,#REF!,3,0))</f>
        <v>#REF!</v>
      </c>
      <c r="B173" s="45">
        <f>IF(Table1[[#This Row],[Day]]="","",WEEKNUM(F173))</f>
        <v>10</v>
      </c>
      <c r="C173" s="45">
        <f>IF(Table1[[#This Row],[Day]]="","",MONTH(F173))</f>
        <v>3</v>
      </c>
      <c r="D173" s="45">
        <f>IF(Table1[[#This Row],[Day]]="","",YEAR(F173))</f>
        <v>2025</v>
      </c>
      <c r="E173" s="117" t="s">
        <v>432</v>
      </c>
      <c r="F173" s="118">
        <v>45723</v>
      </c>
      <c r="G173" s="119" t="s">
        <v>414</v>
      </c>
      <c r="H173" s="44">
        <f>5132+4000</f>
        <v>9132</v>
      </c>
      <c r="J173" s="102"/>
      <c r="K173" s="124">
        <f>22+18</f>
        <v>40</v>
      </c>
      <c r="R173" s="46"/>
      <c r="V173" s="112"/>
      <c r="W173" s="72"/>
      <c r="X173" s="46"/>
      <c r="Y173" s="46"/>
      <c r="AC173" s="47"/>
      <c r="AD173" s="54"/>
      <c r="AE173" s="44"/>
      <c r="AF173" s="48"/>
    </row>
    <row r="174" spans="1:32" ht="21" customHeight="1">
      <c r="A174" s="45" t="e">
        <f>IF(G174="","",VLOOKUP(G174,#REF!,3,0))</f>
        <v>#REF!</v>
      </c>
      <c r="B174" s="45">
        <f>IF(Table1[[#This Row],[Day]]="","",WEEKNUM(F174))</f>
        <v>10</v>
      </c>
      <c r="C174" s="45">
        <f>IF(Table1[[#This Row],[Day]]="","",MONTH(F174))</f>
        <v>3</v>
      </c>
      <c r="D174" s="45">
        <f>IF(Table1[[#This Row],[Day]]="","",YEAR(F174))</f>
        <v>2025</v>
      </c>
      <c r="E174" s="117" t="s">
        <v>433</v>
      </c>
      <c r="F174" s="118">
        <v>45723</v>
      </c>
      <c r="G174" s="119" t="s">
        <v>425</v>
      </c>
      <c r="H174" s="44">
        <f>8710+4900</f>
        <v>13610</v>
      </c>
      <c r="I174" s="73">
        <v>6</v>
      </c>
      <c r="J174" s="102"/>
      <c r="K174" s="124">
        <f>18+5</f>
        <v>23</v>
      </c>
      <c r="R174" s="46">
        <f>5</f>
        <v>5</v>
      </c>
      <c r="V174" s="112"/>
      <c r="W174" s="72"/>
      <c r="X174" s="46"/>
      <c r="Y174" s="46"/>
      <c r="AC174" s="47"/>
      <c r="AD174" s="54"/>
      <c r="AE174" s="44"/>
      <c r="AF174" s="48"/>
    </row>
    <row r="175" spans="1:32" ht="21" customHeight="1">
      <c r="A175" s="45" t="e">
        <f>IF(G175="","",VLOOKUP(G175,#REF!,3,0))</f>
        <v>#REF!</v>
      </c>
      <c r="B175" s="45">
        <f>IF(Table1[[#This Row],[Day]]="","",WEEKNUM(F175))</f>
        <v>10</v>
      </c>
      <c r="C175" s="45">
        <f>IF(Table1[[#This Row],[Day]]="","",MONTH(F175))</f>
        <v>3</v>
      </c>
      <c r="D175" s="45">
        <f>IF(Table1[[#This Row],[Day]]="","",YEAR(F175))</f>
        <v>2025</v>
      </c>
      <c r="E175" s="117" t="s">
        <v>434</v>
      </c>
      <c r="F175" s="118">
        <v>45723</v>
      </c>
      <c r="G175" s="119" t="s">
        <v>426</v>
      </c>
      <c r="H175" s="44">
        <f>8100+9250</f>
        <v>17350</v>
      </c>
      <c r="J175" s="102"/>
      <c r="K175" s="124">
        <f>28+31</f>
        <v>59</v>
      </c>
      <c r="R175" s="46"/>
      <c r="V175" s="112"/>
      <c r="W175" s="72"/>
      <c r="X175" s="46"/>
      <c r="Y175" s="46"/>
      <c r="AC175" s="47"/>
      <c r="AD175" s="54"/>
      <c r="AE175" s="44"/>
      <c r="AF175" s="48"/>
    </row>
    <row r="176" spans="1:32" ht="21" customHeight="1">
      <c r="A176" s="45" t="e">
        <f>IF(G176="","",VLOOKUP(G176,#REF!,3,0))</f>
        <v>#REF!</v>
      </c>
      <c r="B176" s="45">
        <f>IF(Table1[[#This Row],[Day]]="","",WEEKNUM(F176))</f>
        <v>11</v>
      </c>
      <c r="C176" s="45">
        <f>IF(Table1[[#This Row],[Day]]="","",MONTH(F176))</f>
        <v>3</v>
      </c>
      <c r="D176" s="45">
        <f>IF(Table1[[#This Row],[Day]]="","",YEAR(F176))</f>
        <v>2025</v>
      </c>
      <c r="E176" s="117" t="s">
        <v>435</v>
      </c>
      <c r="F176" s="118">
        <v>45726</v>
      </c>
      <c r="G176" s="119" t="s">
        <v>413</v>
      </c>
      <c r="H176" s="44">
        <f>6300+8133</f>
        <v>14433</v>
      </c>
      <c r="I176" s="73">
        <f>8+9</f>
        <v>17</v>
      </c>
      <c r="J176" s="102"/>
      <c r="K176" s="124">
        <f>39+13</f>
        <v>52</v>
      </c>
      <c r="N176" s="73">
        <f>5</f>
        <v>5</v>
      </c>
      <c r="R176" s="46"/>
      <c r="V176" s="112"/>
      <c r="W176" s="72"/>
      <c r="X176" s="46"/>
      <c r="Y176" s="46"/>
      <c r="AC176" s="47"/>
      <c r="AD176" s="54"/>
      <c r="AE176" s="44"/>
      <c r="AF176" s="48"/>
    </row>
    <row r="177" spans="1:32" ht="21" customHeight="1">
      <c r="A177" s="45" t="e">
        <f>IF(G177="","",VLOOKUP(G177,#REF!,3,0))</f>
        <v>#REF!</v>
      </c>
      <c r="B177" s="45">
        <f>IF(Table1[[#This Row],[Day]]="","",WEEKNUM(F177))</f>
        <v>11</v>
      </c>
      <c r="C177" s="45">
        <f>IF(Table1[[#This Row],[Day]]="","",MONTH(F177))</f>
        <v>3</v>
      </c>
      <c r="D177" s="45">
        <f>IF(Table1[[#This Row],[Day]]="","",YEAR(F177))</f>
        <v>2025</v>
      </c>
      <c r="E177" s="117" t="s">
        <v>436</v>
      </c>
      <c r="F177" s="118">
        <v>45726</v>
      </c>
      <c r="G177" s="119" t="s">
        <v>414</v>
      </c>
      <c r="H177" s="44">
        <f>6124+8696</f>
        <v>14820</v>
      </c>
      <c r="J177" s="102"/>
      <c r="K177" s="124">
        <f>22+15</f>
        <v>37</v>
      </c>
      <c r="R177" s="46"/>
      <c r="V177" s="112"/>
      <c r="W177" s="72"/>
      <c r="X177" s="46"/>
      <c r="Y177" s="46"/>
      <c r="AC177" s="47"/>
      <c r="AD177" s="54"/>
      <c r="AE177" s="44"/>
      <c r="AF177" s="48"/>
    </row>
    <row r="178" spans="1:32" ht="21" customHeight="1">
      <c r="A178" s="45" t="e">
        <f>IF(G178="","",VLOOKUP(G178,#REF!,3,0))</f>
        <v>#REF!</v>
      </c>
      <c r="B178" s="45">
        <f>IF(Table1[[#This Row],[Day]]="","",WEEKNUM(F178))</f>
        <v>11</v>
      </c>
      <c r="C178" s="45">
        <f>IF(Table1[[#This Row],[Day]]="","",MONTH(F178))</f>
        <v>3</v>
      </c>
      <c r="D178" s="45">
        <f>IF(Table1[[#This Row],[Day]]="","",YEAR(F178))</f>
        <v>2025</v>
      </c>
      <c r="E178" s="117" t="s">
        <v>437</v>
      </c>
      <c r="F178" s="118">
        <v>45726</v>
      </c>
      <c r="G178" s="119" t="s">
        <v>425</v>
      </c>
      <c r="H178" s="44">
        <f>7837+9152</f>
        <v>16989</v>
      </c>
      <c r="I178" s="73">
        <f>5</f>
        <v>5</v>
      </c>
      <c r="J178" s="102"/>
      <c r="K178" s="124">
        <f>17+17</f>
        <v>34</v>
      </c>
      <c r="R178" s="46"/>
      <c r="V178" s="112"/>
      <c r="W178" s="72"/>
      <c r="X178" s="46"/>
      <c r="Y178" s="46"/>
      <c r="AC178" s="47"/>
      <c r="AD178" s="54"/>
      <c r="AE178" s="44"/>
      <c r="AF178" s="48"/>
    </row>
    <row r="179" spans="1:32" ht="21" customHeight="1">
      <c r="A179" s="45" t="e">
        <f>IF(G179="","",VLOOKUP(G179,#REF!,3,0))</f>
        <v>#REF!</v>
      </c>
      <c r="B179" s="45">
        <f>IF(Table1[[#This Row],[Day]]="","",WEEKNUM(F179))</f>
        <v>11</v>
      </c>
      <c r="C179" s="45">
        <f>IF(Table1[[#This Row],[Day]]="","",MONTH(F179))</f>
        <v>3</v>
      </c>
      <c r="D179" s="45">
        <f>IF(Table1[[#This Row],[Day]]="","",YEAR(F179))</f>
        <v>2025</v>
      </c>
      <c r="E179" s="117" t="s">
        <v>438</v>
      </c>
      <c r="F179" s="118">
        <v>45726</v>
      </c>
      <c r="G179" s="119" t="s">
        <v>426</v>
      </c>
      <c r="H179" s="44">
        <f>6463+8927</f>
        <v>15390</v>
      </c>
      <c r="I179" s="73">
        <f>26+7</f>
        <v>33</v>
      </c>
      <c r="J179" s="102"/>
      <c r="K179" s="124">
        <f>26+10</f>
        <v>36</v>
      </c>
      <c r="R179" s="46"/>
      <c r="V179" s="112"/>
      <c r="W179" s="72"/>
      <c r="X179" s="46"/>
      <c r="Y179" s="46"/>
      <c r="AC179" s="47"/>
      <c r="AD179" s="54"/>
      <c r="AE179" s="44"/>
      <c r="AF179" s="48"/>
    </row>
    <row r="180" spans="1:32" ht="21" customHeight="1">
      <c r="A180" s="45" t="e">
        <f>IF(G180="","",VLOOKUP(G180,#REF!,3,0))</f>
        <v>#REF!</v>
      </c>
      <c r="B180" s="45">
        <f>IF(Table1[[#This Row],[Day]]="","",WEEKNUM(F180))</f>
        <v>11</v>
      </c>
      <c r="C180" s="45">
        <f>IF(Table1[[#This Row],[Day]]="","",MONTH(F180))</f>
        <v>3</v>
      </c>
      <c r="D180" s="45">
        <f>IF(Table1[[#This Row],[Day]]="","",YEAR(F180))</f>
        <v>2025</v>
      </c>
      <c r="E180" s="117" t="s">
        <v>439</v>
      </c>
      <c r="F180" s="118">
        <v>45726</v>
      </c>
      <c r="G180" s="119" t="s">
        <v>441</v>
      </c>
      <c r="H180" s="44">
        <f>3163+9140</f>
        <v>12303</v>
      </c>
      <c r="J180" s="102"/>
      <c r="K180" s="124">
        <f>59+12</f>
        <v>71</v>
      </c>
      <c r="N180" s="73">
        <f>9</f>
        <v>9</v>
      </c>
      <c r="R180" s="46"/>
      <c r="V180" s="112"/>
      <c r="W180" s="72"/>
      <c r="X180" s="46"/>
      <c r="Y180" s="46"/>
      <c r="AC180" s="47"/>
      <c r="AD180" s="54"/>
      <c r="AE180" s="44"/>
      <c r="AF180" s="48"/>
    </row>
    <row r="181" spans="1:32" ht="21" customHeight="1">
      <c r="A181" s="45" t="e">
        <f>IF(G181="","",VLOOKUP(G181,#REF!,3,0))</f>
        <v>#REF!</v>
      </c>
      <c r="B181" s="45">
        <f>IF(Table1[[#This Row],[Day]]="","",WEEKNUM(F181))</f>
        <v>11</v>
      </c>
      <c r="C181" s="45">
        <f>IF(Table1[[#This Row],[Day]]="","",MONTH(F181))</f>
        <v>3</v>
      </c>
      <c r="D181" s="45">
        <f>IF(Table1[[#This Row],[Day]]="","",YEAR(F181))</f>
        <v>2025</v>
      </c>
      <c r="E181" s="117" t="s">
        <v>440</v>
      </c>
      <c r="F181" s="118">
        <v>45726</v>
      </c>
      <c r="G181" s="119" t="s">
        <v>442</v>
      </c>
      <c r="H181" s="44">
        <f>4470</f>
        <v>4470</v>
      </c>
      <c r="J181" s="102"/>
      <c r="K181" s="124">
        <f>37</f>
        <v>37</v>
      </c>
      <c r="N181" s="73">
        <f>67</f>
        <v>67</v>
      </c>
      <c r="R181" s="46"/>
      <c r="V181" s="112"/>
      <c r="W181" s="72"/>
      <c r="X181" s="46"/>
      <c r="Y181" s="46"/>
      <c r="AC181" s="47"/>
      <c r="AD181" s="54"/>
      <c r="AE181" s="44"/>
      <c r="AF181" s="48"/>
    </row>
    <row r="182" spans="1:32" ht="21" customHeight="1">
      <c r="A182" s="45" t="e">
        <f>IF(G182="","",VLOOKUP(G182,#REF!,3,0))</f>
        <v>#REF!</v>
      </c>
      <c r="B182" s="45">
        <f>IF(Table1[[#This Row],[Day]]="","",WEEKNUM(F182))</f>
        <v>11</v>
      </c>
      <c r="C182" s="45">
        <f>IF(Table1[[#This Row],[Day]]="","",MONTH(F182))</f>
        <v>3</v>
      </c>
      <c r="D182" s="45">
        <f>IF(Table1[[#This Row],[Day]]="","",YEAR(F182))</f>
        <v>2025</v>
      </c>
      <c r="E182" s="117" t="s">
        <v>311</v>
      </c>
      <c r="F182" s="118">
        <v>45727</v>
      </c>
      <c r="G182" s="119" t="s">
        <v>441</v>
      </c>
      <c r="H182" s="44">
        <f>8700</f>
        <v>8700</v>
      </c>
      <c r="J182" s="102"/>
      <c r="K182" s="124">
        <f>13</f>
        <v>13</v>
      </c>
      <c r="R182" s="46"/>
      <c r="V182" s="112"/>
      <c r="W182" s="72"/>
      <c r="X182" s="46"/>
      <c r="Y182" s="46"/>
      <c r="AC182" s="47"/>
      <c r="AD182" s="54"/>
      <c r="AE182" s="44"/>
      <c r="AF182" s="48"/>
    </row>
    <row r="183" spans="1:32" ht="21" customHeight="1">
      <c r="A183" s="45" t="e">
        <f>IF(G183="","",VLOOKUP(G183,#REF!,3,0))</f>
        <v>#REF!</v>
      </c>
      <c r="B183" s="45">
        <f>IF(Table1[[#This Row],[Day]]="","",WEEKNUM(F183))</f>
        <v>11</v>
      </c>
      <c r="C183" s="45">
        <f>IF(Table1[[#This Row],[Day]]="","",MONTH(F183))</f>
        <v>3</v>
      </c>
      <c r="D183" s="45">
        <f>IF(Table1[[#This Row],[Day]]="","",YEAR(F183))</f>
        <v>2025</v>
      </c>
      <c r="E183" s="117" t="s">
        <v>312</v>
      </c>
      <c r="F183" s="118">
        <v>45727</v>
      </c>
      <c r="G183" s="119" t="s">
        <v>442</v>
      </c>
      <c r="H183" s="44">
        <f>8689</f>
        <v>8689</v>
      </c>
      <c r="J183" s="102"/>
      <c r="K183" s="124">
        <f>29</f>
        <v>29</v>
      </c>
      <c r="R183" s="46"/>
      <c r="V183" s="112"/>
      <c r="W183" s="72"/>
      <c r="X183" s="46"/>
      <c r="Y183" s="46"/>
      <c r="AC183" s="47"/>
      <c r="AD183" s="54"/>
      <c r="AE183" s="44"/>
      <c r="AF183" s="48"/>
    </row>
    <row r="184" spans="1:32" ht="21" customHeight="1">
      <c r="A184" s="45" t="e">
        <f>IF(G184="","",VLOOKUP(G184,#REF!,3,0))</f>
        <v>#REF!</v>
      </c>
      <c r="B184" s="45">
        <f>IF(Table1[[#This Row],[Day]]="","",WEEKNUM(F184))</f>
        <v>11</v>
      </c>
      <c r="C184" s="45">
        <f>IF(Table1[[#This Row],[Day]]="","",MONTH(F184))</f>
        <v>3</v>
      </c>
      <c r="D184" s="45">
        <f>IF(Table1[[#This Row],[Day]]="","",YEAR(F184))</f>
        <v>2025</v>
      </c>
      <c r="E184" s="117" t="s">
        <v>316</v>
      </c>
      <c r="F184" s="118">
        <v>45727</v>
      </c>
      <c r="G184" s="119" t="s">
        <v>413</v>
      </c>
      <c r="H184" s="44">
        <f>8500+8587</f>
        <v>17087</v>
      </c>
      <c r="I184" s="73">
        <f>7</f>
        <v>7</v>
      </c>
      <c r="J184" s="102"/>
      <c r="K184" s="124">
        <f>57+12</f>
        <v>69</v>
      </c>
      <c r="R184" s="46"/>
      <c r="V184" s="112"/>
      <c r="W184" s="72"/>
      <c r="X184" s="46"/>
      <c r="Y184" s="46"/>
      <c r="AC184" s="47"/>
      <c r="AD184" s="54"/>
      <c r="AE184" s="44"/>
      <c r="AF184" s="48"/>
    </row>
    <row r="185" spans="1:32" ht="21" customHeight="1">
      <c r="A185" s="45" t="e">
        <f>IF(G185="","",VLOOKUP(G185,#REF!,3,0))</f>
        <v>#REF!</v>
      </c>
      <c r="B185" s="45">
        <f>IF(Table1[[#This Row],[Day]]="","",WEEKNUM(F185))</f>
        <v>11</v>
      </c>
      <c r="C185" s="45">
        <f>IF(Table1[[#This Row],[Day]]="","",MONTH(F185))</f>
        <v>3</v>
      </c>
      <c r="D185" s="45">
        <f>IF(Table1[[#This Row],[Day]]="","",YEAR(F185))</f>
        <v>2025</v>
      </c>
      <c r="E185" s="117" t="s">
        <v>317</v>
      </c>
      <c r="F185" s="118">
        <v>45727</v>
      </c>
      <c r="G185" s="119" t="s">
        <v>414</v>
      </c>
      <c r="H185" s="44">
        <f>8400+8829</f>
        <v>17229</v>
      </c>
      <c r="I185" s="73">
        <v>8</v>
      </c>
      <c r="J185" s="102"/>
      <c r="K185" s="124">
        <f>26</f>
        <v>26</v>
      </c>
      <c r="R185" s="46"/>
      <c r="V185" s="112"/>
      <c r="W185" s="72"/>
      <c r="X185" s="46"/>
      <c r="Y185" s="46"/>
      <c r="AC185" s="47"/>
      <c r="AD185" s="54"/>
      <c r="AE185" s="44"/>
      <c r="AF185" s="48"/>
    </row>
    <row r="186" spans="1:32" ht="21" customHeight="1">
      <c r="A186" s="45" t="e">
        <f>IF(G186="","",VLOOKUP(G186,#REF!,3,0))</f>
        <v>#REF!</v>
      </c>
      <c r="B186" s="45">
        <f>IF(Table1[[#This Row],[Day]]="","",WEEKNUM(F186))</f>
        <v>11</v>
      </c>
      <c r="C186" s="45">
        <f>IF(Table1[[#This Row],[Day]]="","",MONTH(F186))</f>
        <v>3</v>
      </c>
      <c r="D186" s="45">
        <f>IF(Table1[[#This Row],[Day]]="","",YEAR(F186))</f>
        <v>2025</v>
      </c>
      <c r="E186" s="117" t="s">
        <v>336</v>
      </c>
      <c r="F186" s="118">
        <v>45727</v>
      </c>
      <c r="G186" s="119" t="s">
        <v>425</v>
      </c>
      <c r="H186" s="44">
        <f>9000+9243</f>
        <v>18243</v>
      </c>
      <c r="J186" s="102"/>
      <c r="K186" s="124">
        <f>24</f>
        <v>24</v>
      </c>
      <c r="R186" s="46"/>
      <c r="V186" s="112"/>
      <c r="W186" s="72"/>
      <c r="X186" s="46"/>
      <c r="Y186" s="46"/>
      <c r="AC186" s="47"/>
      <c r="AD186" s="54"/>
      <c r="AE186" s="44"/>
      <c r="AF186" s="48"/>
    </row>
    <row r="187" spans="1:32" ht="21" customHeight="1">
      <c r="A187" s="45" t="e">
        <f>IF(G187="","",VLOOKUP(G187,#REF!,3,0))</f>
        <v>#REF!</v>
      </c>
      <c r="B187" s="45">
        <f>IF(Table1[[#This Row],[Day]]="","",WEEKNUM(F187))</f>
        <v>11</v>
      </c>
      <c r="C187" s="45">
        <f>IF(Table1[[#This Row],[Day]]="","",MONTH(F187))</f>
        <v>3</v>
      </c>
      <c r="D187" s="45">
        <f>IF(Table1[[#This Row],[Day]]="","",YEAR(F187))</f>
        <v>2025</v>
      </c>
      <c r="E187" s="117" t="s">
        <v>337</v>
      </c>
      <c r="F187" s="118">
        <v>45727</v>
      </c>
      <c r="G187" s="119" t="s">
        <v>426</v>
      </c>
      <c r="H187" s="44">
        <f>8900+8911</f>
        <v>17811</v>
      </c>
      <c r="I187" s="73">
        <f>6</f>
        <v>6</v>
      </c>
      <c r="J187" s="102"/>
      <c r="K187" s="124">
        <f>32+9</f>
        <v>41</v>
      </c>
      <c r="R187" s="46"/>
      <c r="V187" s="112"/>
      <c r="W187" s="72"/>
      <c r="X187" s="46"/>
      <c r="Y187" s="46"/>
      <c r="AC187" s="47"/>
      <c r="AD187" s="54"/>
      <c r="AE187" s="44"/>
      <c r="AF187" s="48"/>
    </row>
    <row r="188" spans="1:32" ht="21" customHeight="1">
      <c r="A188" s="45" t="e">
        <f>IF(G188="","",VLOOKUP(G188,#REF!,3,0))</f>
        <v>#REF!</v>
      </c>
      <c r="B188" s="45">
        <f>IF(Table1[[#This Row],[Day]]="","",WEEKNUM(F188))</f>
        <v>11</v>
      </c>
      <c r="C188" s="45">
        <f>IF(Table1[[#This Row],[Day]]="","",MONTH(F188))</f>
        <v>3</v>
      </c>
      <c r="D188" s="45">
        <f>IF(Table1[[#This Row],[Day]]="","",YEAR(F188))</f>
        <v>2025</v>
      </c>
      <c r="E188" s="117" t="s">
        <v>443</v>
      </c>
      <c r="F188" s="118">
        <v>45728</v>
      </c>
      <c r="G188" s="119" t="s">
        <v>441</v>
      </c>
      <c r="H188" s="44">
        <f>9200+9050</f>
        <v>18250</v>
      </c>
      <c r="J188" s="102"/>
      <c r="K188" s="124">
        <f>15+20</f>
        <v>35</v>
      </c>
      <c r="R188" s="46"/>
      <c r="V188" s="112"/>
      <c r="W188" s="72"/>
      <c r="X188" s="46"/>
      <c r="Y188" s="46"/>
      <c r="AC188" s="47"/>
      <c r="AD188" s="54"/>
      <c r="AE188" s="44"/>
      <c r="AF188" s="48"/>
    </row>
    <row r="189" spans="1:32" ht="21" customHeight="1">
      <c r="A189" s="45" t="e">
        <f>IF(G189="","",VLOOKUP(G189,#REF!,3,0))</f>
        <v>#REF!</v>
      </c>
      <c r="B189" s="45">
        <f>IF(Table1[[#This Row],[Day]]="","",WEEKNUM(F189))</f>
        <v>11</v>
      </c>
      <c r="C189" s="45">
        <f>IF(Table1[[#This Row],[Day]]="","",MONTH(F189))</f>
        <v>3</v>
      </c>
      <c r="D189" s="45">
        <f>IF(Table1[[#This Row],[Day]]="","",YEAR(F189))</f>
        <v>2025</v>
      </c>
      <c r="E189" s="117" t="s">
        <v>444</v>
      </c>
      <c r="F189" s="118">
        <v>45728</v>
      </c>
      <c r="G189" s="119" t="s">
        <v>442</v>
      </c>
      <c r="H189" s="44">
        <f>8700+9105</f>
        <v>17805</v>
      </c>
      <c r="J189" s="102"/>
      <c r="K189" s="124">
        <f>23+13</f>
        <v>36</v>
      </c>
      <c r="L189" s="105">
        <f>5</f>
        <v>5</v>
      </c>
      <c r="R189" s="46"/>
      <c r="V189" s="112"/>
      <c r="W189" s="72"/>
      <c r="X189" s="46"/>
      <c r="Y189" s="46"/>
      <c r="AC189" s="47"/>
      <c r="AD189" s="54"/>
      <c r="AE189" s="44"/>
      <c r="AF189" s="48"/>
    </row>
    <row r="190" spans="1:32" ht="21" customHeight="1">
      <c r="A190" s="45" t="e">
        <f>IF(G190="","",VLOOKUP(G190,#REF!,3,0))</f>
        <v>#REF!</v>
      </c>
      <c r="B190" s="45">
        <f>IF(Table1[[#This Row],[Day]]="","",WEEKNUM(F190))</f>
        <v>11</v>
      </c>
      <c r="C190" s="45">
        <f>IF(Table1[[#This Row],[Day]]="","",MONTH(F190))</f>
        <v>3</v>
      </c>
      <c r="D190" s="45">
        <f>IF(Table1[[#This Row],[Day]]="","",YEAR(F190))</f>
        <v>2025</v>
      </c>
      <c r="E190" s="117" t="s">
        <v>445</v>
      </c>
      <c r="F190" s="118">
        <v>45728</v>
      </c>
      <c r="G190" s="119" t="s">
        <v>413</v>
      </c>
      <c r="H190" s="44">
        <f>1700</f>
        <v>1700</v>
      </c>
      <c r="J190" s="102"/>
      <c r="K190" s="124">
        <f>19</f>
        <v>19</v>
      </c>
      <c r="N190" s="73">
        <f>9</f>
        <v>9</v>
      </c>
      <c r="R190" s="46"/>
      <c r="V190" s="112"/>
      <c r="W190" s="72"/>
      <c r="X190" s="46"/>
      <c r="Y190" s="46"/>
      <c r="AC190" s="47"/>
      <c r="AD190" s="54"/>
      <c r="AE190" s="44"/>
      <c r="AF190" s="48"/>
    </row>
    <row r="191" spans="1:32" ht="21" customHeight="1">
      <c r="A191" s="45" t="e">
        <f>IF(G191="","",VLOOKUP(G191,#REF!,3,0))</f>
        <v>#REF!</v>
      </c>
      <c r="B191" s="45">
        <f>IF(Table1[[#This Row],[Day]]="","",WEEKNUM(F191))</f>
        <v>11</v>
      </c>
      <c r="C191" s="45">
        <f>IF(Table1[[#This Row],[Day]]="","",MONTH(F191))</f>
        <v>3</v>
      </c>
      <c r="D191" s="45">
        <f>IF(Table1[[#This Row],[Day]]="","",YEAR(F191))</f>
        <v>2025</v>
      </c>
      <c r="E191" s="117" t="s">
        <v>446</v>
      </c>
      <c r="F191" s="118">
        <v>45728</v>
      </c>
      <c r="G191" s="119" t="s">
        <v>414</v>
      </c>
      <c r="H191" s="44">
        <f>2100</f>
        <v>2100</v>
      </c>
      <c r="J191" s="102"/>
      <c r="K191" s="124">
        <f>17</f>
        <v>17</v>
      </c>
      <c r="R191" s="46"/>
      <c r="V191" s="112"/>
      <c r="W191" s="72"/>
      <c r="X191" s="46"/>
      <c r="Y191" s="46"/>
      <c r="AC191" s="47"/>
      <c r="AD191" s="54"/>
      <c r="AE191" s="44"/>
      <c r="AF191" s="48"/>
    </row>
    <row r="192" spans="1:32" ht="21" customHeight="1">
      <c r="A192" s="45" t="e">
        <f>IF(G192="","",VLOOKUP(G192,#REF!,3,0))</f>
        <v>#REF!</v>
      </c>
      <c r="B192" s="45">
        <f>IF(Table1[[#This Row],[Day]]="","",WEEKNUM(F192))</f>
        <v>11</v>
      </c>
      <c r="C192" s="45">
        <f>IF(Table1[[#This Row],[Day]]="","",MONTH(F192))</f>
        <v>3</v>
      </c>
      <c r="D192" s="45">
        <f>IF(Table1[[#This Row],[Day]]="","",YEAR(F192))</f>
        <v>2025</v>
      </c>
      <c r="E192" s="117" t="s">
        <v>447</v>
      </c>
      <c r="F192" s="118">
        <v>45728</v>
      </c>
      <c r="G192" s="119" t="s">
        <v>425</v>
      </c>
      <c r="H192" s="44">
        <f>8200+9553</f>
        <v>17753</v>
      </c>
      <c r="J192" s="102"/>
      <c r="K192" s="124">
        <f>22+15</f>
        <v>37</v>
      </c>
      <c r="R192" s="46"/>
      <c r="V192" s="112"/>
      <c r="W192" s="72"/>
      <c r="X192" s="46"/>
      <c r="Y192" s="46"/>
      <c r="AC192" s="47"/>
      <c r="AD192" s="54"/>
      <c r="AE192" s="44"/>
      <c r="AF192" s="48"/>
    </row>
    <row r="193" spans="1:32" ht="21" customHeight="1">
      <c r="A193" s="45" t="e">
        <f>IF(G193="","",VLOOKUP(G193,#REF!,3,0))</f>
        <v>#REF!</v>
      </c>
      <c r="B193" s="45">
        <f>IF(Table1[[#This Row],[Day]]="","",WEEKNUM(F193))</f>
        <v>11</v>
      </c>
      <c r="C193" s="45">
        <f>IF(Table1[[#This Row],[Day]]="","",MONTH(F193))</f>
        <v>3</v>
      </c>
      <c r="D193" s="45">
        <f>IF(Table1[[#This Row],[Day]]="","",YEAR(F193))</f>
        <v>2025</v>
      </c>
      <c r="E193" s="117" t="s">
        <v>448</v>
      </c>
      <c r="F193" s="118">
        <v>45728</v>
      </c>
      <c r="G193" s="119" t="s">
        <v>426</v>
      </c>
      <c r="H193" s="44">
        <f>8300+6240</f>
        <v>14540</v>
      </c>
      <c r="I193" s="73">
        <f>13+32</f>
        <v>45</v>
      </c>
      <c r="J193" s="102"/>
      <c r="K193" s="124">
        <f>32+19</f>
        <v>51</v>
      </c>
      <c r="R193" s="46"/>
      <c r="V193" s="112"/>
      <c r="W193" s="72"/>
      <c r="X193" s="46"/>
      <c r="Y193" s="46"/>
      <c r="AC193" s="47"/>
      <c r="AD193" s="54"/>
      <c r="AE193" s="44"/>
      <c r="AF193" s="48"/>
    </row>
    <row r="194" spans="1:32" ht="21" customHeight="1">
      <c r="A194" s="45" t="e">
        <f>IF(G194="","",VLOOKUP(G194,#REF!,3,0))</f>
        <v>#REF!</v>
      </c>
      <c r="B194" s="45">
        <f>IF(Table1[[#This Row],[Day]]="","",WEEKNUM(F194))</f>
        <v>11</v>
      </c>
      <c r="C194" s="45">
        <f>IF(Table1[[#This Row],[Day]]="","",MONTH(F194))</f>
        <v>3</v>
      </c>
      <c r="D194" s="45">
        <f>IF(Table1[[#This Row],[Day]]="","",YEAR(F194))</f>
        <v>2025</v>
      </c>
      <c r="E194" s="117" t="s">
        <v>311</v>
      </c>
      <c r="F194" s="118">
        <v>45729</v>
      </c>
      <c r="G194" s="119" t="s">
        <v>441</v>
      </c>
      <c r="H194" s="44">
        <f>9100+9514</f>
        <v>18614</v>
      </c>
      <c r="J194" s="102"/>
      <c r="K194" s="124">
        <f>26</f>
        <v>26</v>
      </c>
      <c r="R194" s="46"/>
      <c r="V194" s="112"/>
      <c r="W194" s="72"/>
      <c r="X194" s="46"/>
      <c r="Y194" s="46"/>
      <c r="AC194" s="47"/>
      <c r="AD194" s="54"/>
      <c r="AE194" s="44"/>
      <c r="AF194" s="48"/>
    </row>
    <row r="195" spans="1:32" ht="21" customHeight="1">
      <c r="A195" s="45" t="e">
        <f>IF(G195="","",VLOOKUP(G195,#REF!,3,0))</f>
        <v>#REF!</v>
      </c>
      <c r="B195" s="45">
        <f>IF(Table1[[#This Row],[Day]]="","",WEEKNUM(F195))</f>
        <v>11</v>
      </c>
      <c r="C195" s="45">
        <f>IF(Table1[[#This Row],[Day]]="","",MONTH(F195))</f>
        <v>3</v>
      </c>
      <c r="D195" s="45">
        <f>IF(Table1[[#This Row],[Day]]="","",YEAR(F195))</f>
        <v>2025</v>
      </c>
      <c r="E195" s="117" t="s">
        <v>312</v>
      </c>
      <c r="F195" s="118">
        <v>45729</v>
      </c>
      <c r="G195" s="119" t="s">
        <v>442</v>
      </c>
      <c r="H195" s="44">
        <f>8300+9242</f>
        <v>17542</v>
      </c>
      <c r="J195" s="102"/>
      <c r="K195" s="124">
        <f>11+15</f>
        <v>26</v>
      </c>
      <c r="R195" s="46"/>
      <c r="V195" s="112"/>
      <c r="W195" s="72"/>
      <c r="X195" s="46"/>
      <c r="Y195" s="46"/>
      <c r="AC195" s="47"/>
      <c r="AD195" s="54"/>
      <c r="AE195" s="44"/>
      <c r="AF195" s="48"/>
    </row>
    <row r="196" spans="1:32" ht="21" customHeight="1">
      <c r="A196" s="45" t="e">
        <f>IF(G196="","",VLOOKUP(G196,#REF!,3,0))</f>
        <v>#REF!</v>
      </c>
      <c r="B196" s="45">
        <f>IF(Table1[[#This Row],[Day]]="","",WEEKNUM(F196))</f>
        <v>11</v>
      </c>
      <c r="C196" s="45">
        <f>IF(Table1[[#This Row],[Day]]="","",MONTH(F196))</f>
        <v>3</v>
      </c>
      <c r="D196" s="45">
        <f>IF(Table1[[#This Row],[Day]]="","",YEAR(F196))</f>
        <v>2025</v>
      </c>
      <c r="E196" s="117" t="s">
        <v>336</v>
      </c>
      <c r="F196" s="118">
        <v>45729</v>
      </c>
      <c r="G196" s="119" t="s">
        <v>425</v>
      </c>
      <c r="H196" s="44">
        <f>1632</f>
        <v>1632</v>
      </c>
      <c r="J196" s="102"/>
      <c r="K196" s="124">
        <f>12</f>
        <v>12</v>
      </c>
      <c r="R196" s="46"/>
      <c r="V196" s="112"/>
      <c r="W196" s="72"/>
      <c r="X196" s="46"/>
      <c r="Y196" s="46"/>
      <c r="AC196" s="47"/>
      <c r="AD196" s="54"/>
      <c r="AE196" s="44"/>
      <c r="AF196" s="48"/>
    </row>
    <row r="197" spans="1:32" ht="21" customHeight="1">
      <c r="A197" s="45" t="e">
        <f>IF(G197="","",VLOOKUP(G197,#REF!,3,0))</f>
        <v>#REF!</v>
      </c>
      <c r="B197" s="45">
        <f>IF(Table1[[#This Row],[Day]]="","",WEEKNUM(F197))</f>
        <v>11</v>
      </c>
      <c r="C197" s="45">
        <f>IF(Table1[[#This Row],[Day]]="","",MONTH(F197))</f>
        <v>3</v>
      </c>
      <c r="D197" s="45">
        <f>IF(Table1[[#This Row],[Day]]="","",YEAR(F197))</f>
        <v>2025</v>
      </c>
      <c r="E197" s="117" t="s">
        <v>316</v>
      </c>
      <c r="F197" s="118">
        <v>45729</v>
      </c>
      <c r="G197" s="116" t="s">
        <v>449</v>
      </c>
      <c r="H197" s="44">
        <f>4442+8349</f>
        <v>12791</v>
      </c>
      <c r="J197" s="102"/>
      <c r="K197" s="124">
        <f>20</f>
        <v>20</v>
      </c>
      <c r="R197" s="46"/>
      <c r="V197" s="112"/>
      <c r="W197" s="72"/>
      <c r="X197" s="46"/>
      <c r="Y197" s="46"/>
      <c r="AC197" s="47"/>
      <c r="AD197" s="54"/>
      <c r="AE197" s="44"/>
      <c r="AF197" s="48"/>
    </row>
    <row r="198" spans="1:32" ht="21" customHeight="1">
      <c r="A198" s="45" t="e">
        <f>IF(G198="","",VLOOKUP(G198,#REF!,3,0))</f>
        <v>#REF!</v>
      </c>
      <c r="B198" s="45">
        <f>IF(Table1[[#This Row],[Day]]="","",WEEKNUM(F198))</f>
        <v>11</v>
      </c>
      <c r="C198" s="45">
        <f>IF(Table1[[#This Row],[Day]]="","",MONTH(F198))</f>
        <v>3</v>
      </c>
      <c r="D198" s="45">
        <f>IF(Table1[[#This Row],[Day]]="","",YEAR(F198))</f>
        <v>2025</v>
      </c>
      <c r="E198" s="117" t="s">
        <v>317</v>
      </c>
      <c r="F198" s="118">
        <v>45729</v>
      </c>
      <c r="G198" s="116" t="s">
        <v>450</v>
      </c>
      <c r="H198" s="44">
        <f>4260+8667</f>
        <v>12927</v>
      </c>
      <c r="I198" s="73">
        <f>6</f>
        <v>6</v>
      </c>
      <c r="J198" s="102"/>
      <c r="K198" s="124">
        <f>17</f>
        <v>17</v>
      </c>
      <c r="R198" s="46"/>
      <c r="V198" s="112"/>
      <c r="W198" s="72"/>
      <c r="X198" s="46"/>
      <c r="Y198" s="46"/>
      <c r="AC198" s="47"/>
      <c r="AD198" s="54"/>
      <c r="AE198" s="44"/>
      <c r="AF198" s="48"/>
    </row>
    <row r="199" spans="1:32" ht="21" customHeight="1">
      <c r="A199" s="45" t="e">
        <f>IF(G199="","",VLOOKUP(G199,#REF!,3,0))</f>
        <v>#REF!</v>
      </c>
      <c r="B199" s="45">
        <f>IF(Table1[[#This Row],[Day]]="","",WEEKNUM(F199))</f>
        <v>11</v>
      </c>
      <c r="C199" s="45">
        <f>IF(Table1[[#This Row],[Day]]="","",MONTH(F199))</f>
        <v>3</v>
      </c>
      <c r="D199" s="45">
        <f>IF(Table1[[#This Row],[Day]]="","",YEAR(F199))</f>
        <v>2025</v>
      </c>
      <c r="E199" s="117" t="s">
        <v>451</v>
      </c>
      <c r="F199" s="118">
        <v>45730</v>
      </c>
      <c r="G199" s="119" t="s">
        <v>441</v>
      </c>
      <c r="H199" s="44">
        <f>7446</f>
        <v>7446</v>
      </c>
      <c r="J199" s="102"/>
      <c r="K199" s="124">
        <f>19</f>
        <v>19</v>
      </c>
      <c r="R199" s="46"/>
      <c r="V199" s="112"/>
      <c r="W199" s="72"/>
      <c r="X199" s="46"/>
      <c r="Y199" s="46"/>
      <c r="AC199" s="47"/>
      <c r="AD199" s="54"/>
      <c r="AE199" s="44"/>
      <c r="AF199" s="48"/>
    </row>
    <row r="200" spans="1:32" ht="21" customHeight="1">
      <c r="A200" s="45" t="e">
        <f>IF(G200="","",VLOOKUP(G200,#REF!,3,0))</f>
        <v>#REF!</v>
      </c>
      <c r="B200" s="45">
        <f>IF(Table1[[#This Row],[Day]]="","",WEEKNUM(F200))</f>
        <v>11</v>
      </c>
      <c r="C200" s="45">
        <f>IF(Table1[[#This Row],[Day]]="","",MONTH(F200))</f>
        <v>3</v>
      </c>
      <c r="D200" s="45">
        <f>IF(Table1[[#This Row],[Day]]="","",YEAR(F200))</f>
        <v>2025</v>
      </c>
      <c r="E200" s="117" t="s">
        <v>452</v>
      </c>
      <c r="F200" s="118">
        <v>45730</v>
      </c>
      <c r="G200" s="119" t="s">
        <v>442</v>
      </c>
      <c r="H200" s="44">
        <f>9700</f>
        <v>9700</v>
      </c>
      <c r="J200" s="102"/>
      <c r="K200" s="124">
        <f>8</f>
        <v>8</v>
      </c>
      <c r="R200" s="46"/>
      <c r="V200" s="112"/>
      <c r="W200" s="72"/>
      <c r="X200" s="46"/>
      <c r="Y200" s="46"/>
      <c r="AC200" s="47"/>
      <c r="AD200" s="54"/>
      <c r="AE200" s="44"/>
      <c r="AF200" s="48"/>
    </row>
    <row r="201" spans="1:32" ht="21" customHeight="1">
      <c r="A201" s="45" t="e">
        <f>IF(G201="","",VLOOKUP(G201,#REF!,3,0))</f>
        <v>#REF!</v>
      </c>
      <c r="B201" s="45">
        <f>IF(Table1[[#This Row],[Day]]="","",WEEKNUM(F201))</f>
        <v>11</v>
      </c>
      <c r="C201" s="45">
        <f>IF(Table1[[#This Row],[Day]]="","",MONTH(F201))</f>
        <v>3</v>
      </c>
      <c r="D201" s="45">
        <f>IF(Table1[[#This Row],[Day]]="","",YEAR(F201))</f>
        <v>2025</v>
      </c>
      <c r="E201" s="117" t="s">
        <v>453</v>
      </c>
      <c r="F201" s="118">
        <v>45730</v>
      </c>
      <c r="G201" s="116" t="s">
        <v>449</v>
      </c>
      <c r="H201" s="44">
        <f>8800+1206</f>
        <v>10006</v>
      </c>
      <c r="J201" s="102"/>
      <c r="K201" s="124">
        <f>13+7</f>
        <v>20</v>
      </c>
      <c r="R201" s="46"/>
      <c r="V201" s="112"/>
      <c r="W201" s="72"/>
      <c r="X201" s="46"/>
      <c r="Y201" s="46"/>
      <c r="AC201" s="47"/>
      <c r="AD201" s="54"/>
      <c r="AE201" s="44"/>
      <c r="AF201" s="48"/>
    </row>
    <row r="202" spans="1:32" ht="21" customHeight="1">
      <c r="A202" s="45" t="e">
        <f>IF(G202="","",VLOOKUP(G202,#REF!,3,0))</f>
        <v>#REF!</v>
      </c>
      <c r="B202" s="45">
        <f>IF(Table1[[#This Row],[Day]]="","",WEEKNUM(F202))</f>
        <v>11</v>
      </c>
      <c r="C202" s="45">
        <f>IF(Table1[[#This Row],[Day]]="","",MONTH(F202))</f>
        <v>3</v>
      </c>
      <c r="D202" s="45">
        <f>IF(Table1[[#This Row],[Day]]="","",YEAR(F202))</f>
        <v>2025</v>
      </c>
      <c r="E202" s="117" t="s">
        <v>454</v>
      </c>
      <c r="F202" s="118">
        <v>45730</v>
      </c>
      <c r="G202" s="116" t="s">
        <v>450</v>
      </c>
      <c r="H202" s="44">
        <f>8701</f>
        <v>8701</v>
      </c>
      <c r="I202" s="73">
        <f>5</f>
        <v>5</v>
      </c>
      <c r="J202" s="102"/>
      <c r="K202" s="124">
        <f>17</f>
        <v>17</v>
      </c>
      <c r="R202" s="46"/>
      <c r="V202" s="112"/>
      <c r="W202" s="72"/>
      <c r="X202" s="46"/>
      <c r="Y202" s="46"/>
      <c r="AC202" s="47"/>
      <c r="AD202" s="54"/>
      <c r="AE202" s="44"/>
      <c r="AF202" s="48"/>
    </row>
    <row r="203" spans="1:32" ht="21" customHeight="1">
      <c r="A203" s="45" t="e">
        <f>IF(G203="","",VLOOKUP(G203,#REF!,3,0))</f>
        <v>#REF!</v>
      </c>
      <c r="B203" s="45">
        <f>IF(Table1[[#This Row],[Day]]="","",WEEKNUM(F203))</f>
        <v>11</v>
      </c>
      <c r="C203" s="45">
        <f>IF(Table1[[#This Row],[Day]]="","",MONTH(F203))</f>
        <v>3</v>
      </c>
      <c r="D203" s="45">
        <f>IF(Table1[[#This Row],[Day]]="","",YEAR(F203))</f>
        <v>2025</v>
      </c>
      <c r="E203" s="117" t="s">
        <v>312</v>
      </c>
      <c r="F203" s="118">
        <v>45730</v>
      </c>
      <c r="G203" s="119" t="s">
        <v>442</v>
      </c>
      <c r="H203" s="44">
        <f>5955</f>
        <v>5955</v>
      </c>
      <c r="J203" s="102"/>
      <c r="K203" s="124">
        <v>10</v>
      </c>
      <c r="R203" s="46"/>
      <c r="V203" s="112"/>
      <c r="W203" s="72"/>
      <c r="X203" s="46"/>
      <c r="Y203" s="46"/>
      <c r="AC203" s="47"/>
      <c r="AD203" s="54"/>
      <c r="AE203" s="44"/>
      <c r="AF203" s="48"/>
    </row>
    <row r="204" spans="1:32" ht="21" customHeight="1">
      <c r="A204" s="45" t="e">
        <f>IF(G204="","",VLOOKUP(G204,#REF!,3,0))</f>
        <v>#REF!</v>
      </c>
      <c r="B204" s="45">
        <f>IF(Table1[[#This Row],[Day]]="","",WEEKNUM(F204))</f>
        <v>12</v>
      </c>
      <c r="C204" s="45">
        <f>IF(Table1[[#This Row],[Day]]="","",MONTH(F204))</f>
        <v>3</v>
      </c>
      <c r="D204" s="45">
        <f>IF(Table1[[#This Row],[Day]]="","",YEAR(F204))</f>
        <v>2025</v>
      </c>
      <c r="E204" s="117" t="s">
        <v>455</v>
      </c>
      <c r="F204" s="118">
        <v>45733</v>
      </c>
      <c r="G204" s="119" t="s">
        <v>441</v>
      </c>
      <c r="H204" s="44">
        <f>4000</f>
        <v>4000</v>
      </c>
      <c r="J204" s="102"/>
      <c r="K204" s="124">
        <f>17</f>
        <v>17</v>
      </c>
      <c r="R204" s="46"/>
      <c r="V204" s="112"/>
      <c r="W204" s="72"/>
      <c r="X204" s="46"/>
      <c r="Y204" s="46"/>
      <c r="AC204" s="47"/>
      <c r="AD204" s="54"/>
      <c r="AE204" s="44"/>
      <c r="AF204" s="48"/>
    </row>
    <row r="205" spans="1:32" ht="21" customHeight="1">
      <c r="A205" s="45" t="e">
        <f>IF(G205="","",VLOOKUP(G205,#REF!,3,0))</f>
        <v>#REF!</v>
      </c>
      <c r="B205" s="45">
        <f>IF(Table1[[#This Row],[Day]]="","",WEEKNUM(F205))</f>
        <v>12</v>
      </c>
      <c r="C205" s="45">
        <f>IF(Table1[[#This Row],[Day]]="","",MONTH(F205))</f>
        <v>3</v>
      </c>
      <c r="D205" s="45">
        <f>IF(Table1[[#This Row],[Day]]="","",YEAR(F205))</f>
        <v>2025</v>
      </c>
      <c r="E205" s="117" t="s">
        <v>456</v>
      </c>
      <c r="F205" s="118">
        <v>45733</v>
      </c>
      <c r="G205" s="116" t="s">
        <v>450</v>
      </c>
      <c r="H205" s="44">
        <f>7142</f>
        <v>7142</v>
      </c>
      <c r="J205" s="102"/>
      <c r="K205" s="124">
        <f>13</f>
        <v>13</v>
      </c>
      <c r="R205" s="46"/>
      <c r="V205" s="112"/>
      <c r="W205" s="72"/>
      <c r="X205" s="46"/>
      <c r="Y205" s="46"/>
      <c r="AC205" s="47"/>
      <c r="AD205" s="54"/>
      <c r="AE205" s="44"/>
      <c r="AF205" s="48"/>
    </row>
    <row r="206" spans="1:32" ht="21" customHeight="1">
      <c r="A206" s="45" t="e">
        <f>IF(G206="","",VLOOKUP(G206,#REF!,3,0))</f>
        <v>#REF!</v>
      </c>
      <c r="B206" s="45">
        <f>IF(Table1[[#This Row],[Day]]="","",WEEKNUM(F206))</f>
        <v>12</v>
      </c>
      <c r="C206" s="45">
        <f>IF(Table1[[#This Row],[Day]]="","",MONTH(F206))</f>
        <v>3</v>
      </c>
      <c r="D206" s="45">
        <f>IF(Table1[[#This Row],[Day]]="","",YEAR(F206))</f>
        <v>2025</v>
      </c>
      <c r="E206" s="117" t="s">
        <v>457</v>
      </c>
      <c r="F206" s="118">
        <v>45733</v>
      </c>
      <c r="G206" s="119" t="s">
        <v>425</v>
      </c>
      <c r="H206" s="44">
        <f>2372</f>
        <v>2372</v>
      </c>
      <c r="I206" s="73">
        <f>5</f>
        <v>5</v>
      </c>
      <c r="J206" s="102"/>
      <c r="K206" s="124">
        <f>11</f>
        <v>11</v>
      </c>
      <c r="R206" s="46"/>
      <c r="V206" s="112"/>
      <c r="W206" s="72"/>
      <c r="X206" s="46"/>
      <c r="Y206" s="46"/>
      <c r="AC206" s="47"/>
      <c r="AD206" s="54"/>
      <c r="AE206" s="44"/>
      <c r="AF206" s="48"/>
    </row>
    <row r="207" spans="1:32" ht="21" customHeight="1">
      <c r="A207" s="45" t="e">
        <f>IF(G207="","",VLOOKUP(G207,#REF!,3,0))</f>
        <v>#REF!</v>
      </c>
      <c r="B207" s="45">
        <f>IF(Table1[[#This Row],[Day]]="","",WEEKNUM(F207))</f>
        <v>12</v>
      </c>
      <c r="C207" s="45">
        <f>IF(Table1[[#This Row],[Day]]="","",MONTH(F207))</f>
        <v>3</v>
      </c>
      <c r="D207" s="45">
        <f>IF(Table1[[#This Row],[Day]]="","",YEAR(F207))</f>
        <v>2025</v>
      </c>
      <c r="E207" s="117" t="s">
        <v>458</v>
      </c>
      <c r="F207" s="118">
        <v>45733</v>
      </c>
      <c r="G207" s="119" t="s">
        <v>426</v>
      </c>
      <c r="H207" s="44">
        <f>7113</f>
        <v>7113</v>
      </c>
      <c r="J207" s="102"/>
      <c r="K207" s="124">
        <f>16</f>
        <v>16</v>
      </c>
      <c r="R207" s="46"/>
      <c r="V207" s="112"/>
      <c r="W207" s="72"/>
      <c r="X207" s="46"/>
      <c r="Y207" s="46"/>
      <c r="AC207" s="47"/>
      <c r="AD207" s="54"/>
      <c r="AE207" s="44"/>
      <c r="AF207" s="48"/>
    </row>
    <row r="208" spans="1:32" ht="21" customHeight="1">
      <c r="A208" s="45" t="e">
        <f>IF(G208="","",VLOOKUP(G208,#REF!,3,0))</f>
        <v>#REF!</v>
      </c>
      <c r="B208" s="45">
        <f>IF(Table1[[#This Row],[Day]]="","",WEEKNUM(F208))</f>
        <v>12</v>
      </c>
      <c r="C208" s="45">
        <f>IF(Table1[[#This Row],[Day]]="","",MONTH(F208))</f>
        <v>3</v>
      </c>
      <c r="D208" s="45">
        <f>IF(Table1[[#This Row],[Day]]="","",YEAR(F208))</f>
        <v>2025</v>
      </c>
      <c r="E208" s="117" t="s">
        <v>459</v>
      </c>
      <c r="F208" s="118">
        <v>45734</v>
      </c>
      <c r="G208" s="116" t="s">
        <v>449</v>
      </c>
      <c r="H208" s="44">
        <f>4700</f>
        <v>4700</v>
      </c>
      <c r="I208" s="73">
        <f>7</f>
        <v>7</v>
      </c>
      <c r="J208" s="102"/>
      <c r="K208" s="124">
        <f>59</f>
        <v>59</v>
      </c>
      <c r="R208" s="46"/>
      <c r="V208" s="112"/>
      <c r="W208" s="72"/>
      <c r="X208" s="46"/>
      <c r="Y208" s="46"/>
      <c r="AC208" s="47"/>
      <c r="AD208" s="54"/>
      <c r="AE208" s="44"/>
      <c r="AF208" s="48"/>
    </row>
    <row r="209" spans="1:32" ht="21" customHeight="1">
      <c r="A209" s="45" t="e">
        <f>IF(G209="","",VLOOKUP(G209,#REF!,3,0))</f>
        <v>#REF!</v>
      </c>
      <c r="B209" s="45">
        <f>IF(Table1[[#This Row],[Day]]="","",WEEKNUM(F209))</f>
        <v>12</v>
      </c>
      <c r="C209" s="45">
        <f>IF(Table1[[#This Row],[Day]]="","",MONTH(F209))</f>
        <v>3</v>
      </c>
      <c r="D209" s="45">
        <f>IF(Table1[[#This Row],[Day]]="","",YEAR(F209))</f>
        <v>2025</v>
      </c>
      <c r="E209" s="117" t="s">
        <v>460</v>
      </c>
      <c r="F209" s="118">
        <v>45734</v>
      </c>
      <c r="G209" s="116" t="s">
        <v>450</v>
      </c>
      <c r="H209" s="44">
        <f>2931</f>
        <v>2931</v>
      </c>
      <c r="J209" s="102"/>
      <c r="K209" s="124">
        <f>22</f>
        <v>22</v>
      </c>
      <c r="R209" s="46"/>
      <c r="V209" s="112"/>
      <c r="W209" s="72"/>
      <c r="X209" s="46"/>
      <c r="Y209" s="46"/>
      <c r="AC209" s="47"/>
      <c r="AD209" s="54"/>
      <c r="AE209" s="44"/>
      <c r="AF209" s="48"/>
    </row>
    <row r="210" spans="1:32" ht="21" customHeight="1">
      <c r="A210" s="45" t="e">
        <f>IF(G210="","",VLOOKUP(G210,#REF!,3,0))</f>
        <v>#REF!</v>
      </c>
      <c r="B210" s="45">
        <f>IF(Table1[[#This Row],[Day]]="","",WEEKNUM(F210))</f>
        <v>12</v>
      </c>
      <c r="C210" s="45">
        <f>IF(Table1[[#This Row],[Day]]="","",MONTH(F210))</f>
        <v>3</v>
      </c>
      <c r="D210" s="45">
        <f>IF(Table1[[#This Row],[Day]]="","",YEAR(F210))</f>
        <v>2025</v>
      </c>
      <c r="E210" s="117" t="s">
        <v>461</v>
      </c>
      <c r="F210" s="118">
        <v>45734</v>
      </c>
      <c r="G210" s="119" t="s">
        <v>425</v>
      </c>
      <c r="H210" s="44">
        <f>8514</f>
        <v>8514</v>
      </c>
      <c r="J210" s="102"/>
      <c r="K210" s="124">
        <f>39</f>
        <v>39</v>
      </c>
      <c r="R210" s="46">
        <f>13</f>
        <v>13</v>
      </c>
      <c r="V210" s="112"/>
      <c r="W210" s="72"/>
      <c r="X210" s="46"/>
      <c r="Y210" s="46"/>
      <c r="AC210" s="47"/>
      <c r="AD210" s="54"/>
      <c r="AE210" s="44"/>
      <c r="AF210" s="48"/>
    </row>
    <row r="211" spans="1:32" ht="21" customHeight="1">
      <c r="A211" s="45" t="e">
        <f>IF(G211="","",VLOOKUP(G211,#REF!,3,0))</f>
        <v>#REF!</v>
      </c>
      <c r="B211" s="45">
        <f>IF(Table1[[#This Row],[Day]]="","",WEEKNUM(F211))</f>
        <v>12</v>
      </c>
      <c r="C211" s="45">
        <f>IF(Table1[[#This Row],[Day]]="","",MONTH(F211))</f>
        <v>3</v>
      </c>
      <c r="D211" s="45">
        <f>IF(Table1[[#This Row],[Day]]="","",YEAR(F211))</f>
        <v>2025</v>
      </c>
      <c r="E211" s="117" t="s">
        <v>462</v>
      </c>
      <c r="F211" s="118">
        <v>45734</v>
      </c>
      <c r="G211" s="119" t="s">
        <v>426</v>
      </c>
      <c r="H211" s="44">
        <f>7388</f>
        <v>7388</v>
      </c>
      <c r="I211" s="73">
        <f>11</f>
        <v>11</v>
      </c>
      <c r="J211" s="102"/>
      <c r="K211" s="124">
        <f>57</f>
        <v>57</v>
      </c>
      <c r="R211" s="46"/>
      <c r="V211" s="112"/>
      <c r="W211" s="72"/>
      <c r="X211" s="46"/>
      <c r="Y211" s="46"/>
      <c r="AC211" s="47"/>
      <c r="AD211" s="54"/>
      <c r="AE211" s="44"/>
      <c r="AF211" s="48"/>
    </row>
    <row r="212" spans="1:32" ht="21" customHeight="1">
      <c r="A212" s="45" t="e">
        <f>IF(G212="","",VLOOKUP(G212,#REF!,3,0))</f>
        <v>#REF!</v>
      </c>
      <c r="B212" s="45">
        <f>IF(Table1[[#This Row],[Day]]="","",WEEKNUM(F212))</f>
        <v>12</v>
      </c>
      <c r="C212" s="45">
        <f>IF(Table1[[#This Row],[Day]]="","",MONTH(F212))</f>
        <v>3</v>
      </c>
      <c r="D212" s="45">
        <f>IF(Table1[[#This Row],[Day]]="","",YEAR(F212))</f>
        <v>2025</v>
      </c>
      <c r="E212" s="117" t="s">
        <v>463</v>
      </c>
      <c r="F212" s="118">
        <v>45735</v>
      </c>
      <c r="G212" s="119" t="s">
        <v>465</v>
      </c>
      <c r="H212" s="44">
        <f>4300+9456</f>
        <v>13756</v>
      </c>
      <c r="I212" s="73">
        <f>10</f>
        <v>10</v>
      </c>
      <c r="J212" s="102"/>
      <c r="K212" s="124">
        <f>29+9</f>
        <v>38</v>
      </c>
      <c r="R212" s="46"/>
      <c r="V212" s="112"/>
      <c r="W212" s="72"/>
      <c r="X212" s="46"/>
      <c r="Y212" s="46"/>
      <c r="AC212" s="47"/>
      <c r="AD212" s="54"/>
      <c r="AE212" s="44"/>
      <c r="AF212" s="48"/>
    </row>
    <row r="213" spans="1:32" ht="21" customHeight="1">
      <c r="A213" s="45" t="e">
        <f>IF(G213="","",VLOOKUP(G213,#REF!,3,0))</f>
        <v>#REF!</v>
      </c>
      <c r="B213" s="45">
        <f>IF(Table1[[#This Row],[Day]]="","",WEEKNUM(F213))</f>
        <v>12</v>
      </c>
      <c r="C213" s="45">
        <f>IF(Table1[[#This Row],[Day]]="","",MONTH(F213))</f>
        <v>3</v>
      </c>
      <c r="D213" s="45">
        <f>IF(Table1[[#This Row],[Day]]="","",YEAR(F213))</f>
        <v>2025</v>
      </c>
      <c r="E213" s="117" t="s">
        <v>464</v>
      </c>
      <c r="F213" s="118">
        <v>45735</v>
      </c>
      <c r="G213" s="119" t="s">
        <v>296</v>
      </c>
      <c r="H213" s="44">
        <f>3895+8900</f>
        <v>12795</v>
      </c>
      <c r="I213" s="73">
        <f>21</f>
        <v>21</v>
      </c>
      <c r="J213" s="102"/>
      <c r="K213" s="124">
        <f>18+26+13</f>
        <v>57</v>
      </c>
      <c r="O213" s="46">
        <f>13</f>
        <v>13</v>
      </c>
      <c r="R213" s="46"/>
      <c r="V213" s="112"/>
      <c r="W213" s="72"/>
      <c r="X213" s="46"/>
      <c r="Y213" s="46"/>
      <c r="AC213" s="47"/>
      <c r="AD213" s="54"/>
      <c r="AE213" s="44"/>
      <c r="AF213" s="48"/>
    </row>
    <row r="214" spans="1:32" ht="21" customHeight="1">
      <c r="A214" s="45" t="e">
        <f>IF(G214="","",VLOOKUP(G214,#REF!,3,0))</f>
        <v>#REF!</v>
      </c>
      <c r="B214" s="45">
        <f>IF(Table1[[#This Row],[Day]]="","",WEEKNUM(F214))</f>
        <v>12</v>
      </c>
      <c r="C214" s="45">
        <f>IF(Table1[[#This Row],[Day]]="","",MONTH(F214))</f>
        <v>3</v>
      </c>
      <c r="D214" s="45">
        <f>IF(Table1[[#This Row],[Day]]="","",YEAR(F214))</f>
        <v>2025</v>
      </c>
      <c r="E214" s="117" t="s">
        <v>459</v>
      </c>
      <c r="F214" s="118">
        <v>45735</v>
      </c>
      <c r="G214" s="116" t="s">
        <v>449</v>
      </c>
      <c r="H214" s="44">
        <f>7700</f>
        <v>7700</v>
      </c>
      <c r="J214" s="102"/>
      <c r="K214" s="124">
        <f>16</f>
        <v>16</v>
      </c>
      <c r="R214" s="46"/>
      <c r="V214" s="112"/>
      <c r="W214" s="72"/>
      <c r="X214" s="46"/>
      <c r="Y214" s="46"/>
      <c r="AC214" s="47"/>
      <c r="AD214" s="54"/>
      <c r="AE214" s="44"/>
      <c r="AF214" s="48"/>
    </row>
    <row r="215" spans="1:32" ht="21" customHeight="1">
      <c r="A215" s="45" t="e">
        <f>IF(G215="","",VLOOKUP(G215,#REF!,3,0))</f>
        <v>#REF!</v>
      </c>
      <c r="B215" s="45">
        <f>IF(Table1[[#This Row],[Day]]="","",WEEKNUM(F215))</f>
        <v>12</v>
      </c>
      <c r="C215" s="45">
        <f>IF(Table1[[#This Row],[Day]]="","",MONTH(F215))</f>
        <v>3</v>
      </c>
      <c r="D215" s="45">
        <f>IF(Table1[[#This Row],[Day]]="","",YEAR(F215))</f>
        <v>2025</v>
      </c>
      <c r="E215" s="117" t="s">
        <v>461</v>
      </c>
      <c r="F215" s="118">
        <v>45735</v>
      </c>
      <c r="G215" s="119" t="s">
        <v>425</v>
      </c>
      <c r="H215" s="44">
        <f>7200</f>
        <v>7200</v>
      </c>
      <c r="J215" s="102"/>
      <c r="K215" s="124">
        <f>19</f>
        <v>19</v>
      </c>
      <c r="R215" s="46"/>
      <c r="V215" s="112"/>
      <c r="W215" s="72"/>
      <c r="X215" s="46"/>
      <c r="Y215" s="46"/>
      <c r="AC215" s="47"/>
      <c r="AD215" s="54"/>
      <c r="AE215" s="44"/>
      <c r="AF215" s="48"/>
    </row>
    <row r="216" spans="1:32" ht="21" customHeight="1">
      <c r="A216" s="45" t="e">
        <f>IF(G216="","",VLOOKUP(G216,#REF!,3,0))</f>
        <v>#REF!</v>
      </c>
      <c r="B216" s="45">
        <f>IF(Table1[[#This Row],[Day]]="","",WEEKNUM(F216))</f>
        <v>12</v>
      </c>
      <c r="C216" s="45">
        <f>IF(Table1[[#This Row],[Day]]="","",MONTH(F216))</f>
        <v>3</v>
      </c>
      <c r="D216" s="45">
        <f>IF(Table1[[#This Row],[Day]]="","",YEAR(F216))</f>
        <v>2025</v>
      </c>
      <c r="E216" s="117" t="s">
        <v>462</v>
      </c>
      <c r="F216" s="118">
        <v>45735</v>
      </c>
      <c r="G216" s="119" t="s">
        <v>426</v>
      </c>
      <c r="H216" s="44">
        <f>7800</f>
        <v>7800</v>
      </c>
      <c r="I216" s="73">
        <f>7</f>
        <v>7</v>
      </c>
      <c r="J216" s="102"/>
      <c r="K216" s="124">
        <f>26</f>
        <v>26</v>
      </c>
      <c r="R216" s="46"/>
      <c r="V216" s="112"/>
      <c r="W216" s="72"/>
      <c r="X216" s="46"/>
      <c r="Y216" s="46"/>
      <c r="AC216" s="47"/>
      <c r="AD216" s="54"/>
      <c r="AE216" s="44"/>
      <c r="AF216" s="48"/>
    </row>
    <row r="217" spans="1:32" ht="21" customHeight="1">
      <c r="A217" s="45" t="e">
        <f>IF(G217="","",VLOOKUP(G217,#REF!,3,0))</f>
        <v>#REF!</v>
      </c>
      <c r="B217" s="45">
        <f>IF(Table1[[#This Row],[Day]]="","",WEEKNUM(F217))</f>
        <v>12</v>
      </c>
      <c r="C217" s="45">
        <f>IF(Table1[[#This Row],[Day]]="","",MONTH(F217))</f>
        <v>3</v>
      </c>
      <c r="D217" s="45">
        <f>IF(Table1[[#This Row],[Day]]="","",YEAR(F217))</f>
        <v>2025</v>
      </c>
      <c r="E217" s="117" t="s">
        <v>460</v>
      </c>
      <c r="F217" s="118">
        <v>45735</v>
      </c>
      <c r="G217" s="116" t="s">
        <v>450</v>
      </c>
      <c r="H217" s="44">
        <f>1400</f>
        <v>1400</v>
      </c>
      <c r="J217" s="102"/>
      <c r="K217" s="124">
        <f>13</f>
        <v>13</v>
      </c>
      <c r="R217" s="46"/>
      <c r="V217" s="112"/>
      <c r="W217" s="72"/>
      <c r="X217" s="46"/>
      <c r="Y217" s="46"/>
      <c r="AC217" s="47"/>
      <c r="AD217" s="54"/>
      <c r="AE217" s="44"/>
      <c r="AF217" s="48"/>
    </row>
    <row r="218" spans="1:32" ht="21" customHeight="1">
      <c r="A218" s="45" t="e">
        <f>IF(G218="","",VLOOKUP(G218,#REF!,3,0))</f>
        <v>#REF!</v>
      </c>
      <c r="B218" s="45">
        <f>IF(Table1[[#This Row],[Day]]="","",WEEKNUM(F218))</f>
        <v>12</v>
      </c>
      <c r="C218" s="45">
        <f>IF(Table1[[#This Row],[Day]]="","",MONTH(F218))</f>
        <v>3</v>
      </c>
      <c r="D218" s="45">
        <f>IF(Table1[[#This Row],[Day]]="","",YEAR(F218))</f>
        <v>2025</v>
      </c>
      <c r="E218" s="117" t="s">
        <v>466</v>
      </c>
      <c r="F218" s="118">
        <v>45736</v>
      </c>
      <c r="G218" s="119" t="s">
        <v>465</v>
      </c>
      <c r="H218" s="44">
        <f>8654+9512</f>
        <v>18166</v>
      </c>
      <c r="J218" s="102"/>
      <c r="K218" s="124">
        <f>39+15</f>
        <v>54</v>
      </c>
      <c r="R218" s="46">
        <f>69</f>
        <v>69</v>
      </c>
      <c r="V218" s="112"/>
      <c r="W218" s="72"/>
      <c r="X218" s="46"/>
      <c r="Y218" s="46"/>
      <c r="AC218" s="47"/>
      <c r="AD218" s="54"/>
      <c r="AE218" s="44"/>
      <c r="AF218" s="48"/>
    </row>
    <row r="219" spans="1:32" ht="21" customHeight="1">
      <c r="A219" s="45" t="e">
        <f>IF(G219="","",VLOOKUP(G219,#REF!,3,0))</f>
        <v>#REF!</v>
      </c>
      <c r="B219" s="45">
        <f>IF(Table1[[#This Row],[Day]]="","",WEEKNUM(F219))</f>
        <v>12</v>
      </c>
      <c r="C219" s="45">
        <f>IF(Table1[[#This Row],[Day]]="","",MONTH(F219))</f>
        <v>3</v>
      </c>
      <c r="D219" s="45">
        <f>IF(Table1[[#This Row],[Day]]="","",YEAR(F219))</f>
        <v>2025</v>
      </c>
      <c r="E219" s="117" t="s">
        <v>467</v>
      </c>
      <c r="F219" s="118">
        <v>45736</v>
      </c>
      <c r="G219" s="119" t="s">
        <v>296</v>
      </c>
      <c r="H219" s="44">
        <f>8600+9974</f>
        <v>18574</v>
      </c>
      <c r="I219" s="73">
        <f>7</f>
        <v>7</v>
      </c>
      <c r="J219" s="102"/>
      <c r="K219" s="124">
        <f>19+7</f>
        <v>26</v>
      </c>
      <c r="O219" s="46">
        <f>5</f>
        <v>5</v>
      </c>
      <c r="R219" s="46"/>
      <c r="V219" s="112"/>
      <c r="W219" s="72"/>
      <c r="X219" s="46"/>
      <c r="Y219" s="46"/>
      <c r="AC219" s="47"/>
      <c r="AD219" s="54"/>
      <c r="AE219" s="44"/>
      <c r="AF219" s="48"/>
    </row>
    <row r="220" spans="1:32" ht="21" customHeight="1">
      <c r="A220" s="45" t="e">
        <f>IF(G220="","",VLOOKUP(G220,#REF!,3,0))</f>
        <v>#REF!</v>
      </c>
      <c r="B220" s="45">
        <f>IF(Table1[[#This Row],[Day]]="","",WEEKNUM(F220))</f>
        <v>12</v>
      </c>
      <c r="C220" s="45">
        <f>IF(Table1[[#This Row],[Day]]="","",MONTH(F220))</f>
        <v>3</v>
      </c>
      <c r="D220" s="45">
        <f>IF(Table1[[#This Row],[Day]]="","",YEAR(F220))</f>
        <v>2025</v>
      </c>
      <c r="E220" s="117" t="s">
        <v>468</v>
      </c>
      <c r="F220" s="118">
        <v>45736</v>
      </c>
      <c r="G220" s="116" t="s">
        <v>449</v>
      </c>
      <c r="H220" s="44">
        <f>1300</f>
        <v>1300</v>
      </c>
      <c r="J220" s="102"/>
      <c r="K220" s="124">
        <f>11</f>
        <v>11</v>
      </c>
      <c r="R220" s="46"/>
      <c r="V220" s="112"/>
      <c r="W220" s="72"/>
      <c r="X220" s="46"/>
      <c r="Y220" s="46"/>
      <c r="AC220" s="47"/>
      <c r="AD220" s="54"/>
      <c r="AE220" s="44"/>
      <c r="AF220" s="48"/>
    </row>
    <row r="221" spans="1:32" ht="21" customHeight="1">
      <c r="A221" s="45" t="e">
        <f>IF(G221="","",VLOOKUP(G221,#REF!,3,0))</f>
        <v>#REF!</v>
      </c>
      <c r="B221" s="45">
        <f>IF(Table1[[#This Row],[Day]]="","",WEEKNUM(F221))</f>
        <v>12</v>
      </c>
      <c r="C221" s="45">
        <f>IF(Table1[[#This Row],[Day]]="","",MONTH(F221))</f>
        <v>3</v>
      </c>
      <c r="D221" s="45">
        <f>IF(Table1[[#This Row],[Day]]="","",YEAR(F221))</f>
        <v>2025</v>
      </c>
      <c r="E221" s="117" t="s">
        <v>469</v>
      </c>
      <c r="F221" s="118">
        <v>45736</v>
      </c>
      <c r="G221" s="116" t="s">
        <v>450</v>
      </c>
      <c r="H221" s="44">
        <f>8106</f>
        <v>8106</v>
      </c>
      <c r="J221" s="102"/>
      <c r="K221" s="124">
        <f>16</f>
        <v>16</v>
      </c>
      <c r="R221" s="46"/>
      <c r="V221" s="112"/>
      <c r="W221" s="72"/>
      <c r="X221" s="46"/>
      <c r="Y221" s="46"/>
      <c r="AC221" s="47"/>
      <c r="AD221" s="54"/>
      <c r="AE221" s="44"/>
      <c r="AF221" s="48"/>
    </row>
    <row r="222" spans="1:32" ht="21" customHeight="1">
      <c r="A222" s="45" t="e">
        <f>IF(G222="","",VLOOKUP(G222,#REF!,3,0))</f>
        <v>#REF!</v>
      </c>
      <c r="B222" s="45">
        <f>IF(Table1[[#This Row],[Day]]="","",WEEKNUM(F222))</f>
        <v>12</v>
      </c>
      <c r="C222" s="45">
        <f>IF(Table1[[#This Row],[Day]]="","",MONTH(F222))</f>
        <v>3</v>
      </c>
      <c r="D222" s="45">
        <f>IF(Table1[[#This Row],[Day]]="","",YEAR(F222))</f>
        <v>2025</v>
      </c>
      <c r="E222" s="117" t="s">
        <v>470</v>
      </c>
      <c r="F222" s="118">
        <v>45736</v>
      </c>
      <c r="G222" s="119" t="s">
        <v>425</v>
      </c>
      <c r="H222" s="44">
        <f>8753</f>
        <v>8753</v>
      </c>
      <c r="J222" s="102"/>
      <c r="K222" s="124">
        <f>23</f>
        <v>23</v>
      </c>
      <c r="R222" s="46"/>
      <c r="V222" s="112"/>
      <c r="W222" s="72"/>
      <c r="X222" s="46"/>
      <c r="Y222" s="46"/>
      <c r="AC222" s="47"/>
      <c r="AD222" s="54"/>
      <c r="AE222" s="44"/>
      <c r="AF222" s="48"/>
    </row>
    <row r="223" spans="1:32" ht="21" customHeight="1">
      <c r="A223" s="45" t="e">
        <f>IF(G223="","",VLOOKUP(G223,#REF!,3,0))</f>
        <v>#REF!</v>
      </c>
      <c r="B223" s="45">
        <f>IF(Table1[[#This Row],[Day]]="","",WEEKNUM(F223))</f>
        <v>12</v>
      </c>
      <c r="C223" s="45">
        <f>IF(Table1[[#This Row],[Day]]="","",MONTH(F223))</f>
        <v>3</v>
      </c>
      <c r="D223" s="45">
        <f>IF(Table1[[#This Row],[Day]]="","",YEAR(F223))</f>
        <v>2025</v>
      </c>
      <c r="E223" s="117" t="s">
        <v>471</v>
      </c>
      <c r="F223" s="118">
        <v>45736</v>
      </c>
      <c r="G223" s="119" t="s">
        <v>426</v>
      </c>
      <c r="H223" s="44">
        <f>8465</f>
        <v>8465</v>
      </c>
      <c r="I223" s="73">
        <f>7</f>
        <v>7</v>
      </c>
      <c r="J223" s="102"/>
      <c r="K223" s="124">
        <f>38</f>
        <v>38</v>
      </c>
      <c r="R223" s="46"/>
      <c r="V223" s="112"/>
      <c r="W223" s="72"/>
      <c r="X223" s="46"/>
      <c r="Y223" s="46"/>
      <c r="AC223" s="47"/>
      <c r="AD223" s="54"/>
      <c r="AE223" s="44"/>
      <c r="AF223" s="48"/>
    </row>
    <row r="224" spans="1:32" ht="21" customHeight="1">
      <c r="A224" s="45" t="e">
        <f>IF(G224="","",VLOOKUP(G224,#REF!,3,0))</f>
        <v>#REF!</v>
      </c>
      <c r="B224" s="45">
        <f>IF(Table1[[#This Row],[Day]]="","",WEEKNUM(F224))</f>
        <v>12</v>
      </c>
      <c r="C224" s="45">
        <f>IF(Table1[[#This Row],[Day]]="","",MONTH(F224))</f>
        <v>3</v>
      </c>
      <c r="D224" s="45">
        <f>IF(Table1[[#This Row],[Day]]="","",YEAR(F224))</f>
        <v>2025</v>
      </c>
      <c r="E224" s="117" t="s">
        <v>472</v>
      </c>
      <c r="F224" s="118">
        <v>45737</v>
      </c>
      <c r="G224" s="119" t="s">
        <v>465</v>
      </c>
      <c r="H224" s="44">
        <f>9000+8350</f>
        <v>17350</v>
      </c>
      <c r="I224" s="73">
        <f>5</f>
        <v>5</v>
      </c>
      <c r="J224" s="102"/>
      <c r="K224" s="124">
        <f>15+15</f>
        <v>30</v>
      </c>
      <c r="R224" s="46"/>
      <c r="V224" s="112"/>
      <c r="W224" s="72"/>
      <c r="X224" s="46"/>
      <c r="Y224" s="46"/>
      <c r="AC224" s="47"/>
      <c r="AD224" s="54"/>
      <c r="AE224" s="44"/>
      <c r="AF224" s="48"/>
    </row>
    <row r="225" spans="1:32" ht="21" customHeight="1">
      <c r="A225" s="45" t="e">
        <f>IF(G225="","",VLOOKUP(G225,#REF!,3,0))</f>
        <v>#REF!</v>
      </c>
      <c r="B225" s="45">
        <f>IF(Table1[[#This Row],[Day]]="","",WEEKNUM(F225))</f>
        <v>12</v>
      </c>
      <c r="C225" s="45">
        <f>IF(Table1[[#This Row],[Day]]="","",MONTH(F225))</f>
        <v>3</v>
      </c>
      <c r="D225" s="45">
        <f>IF(Table1[[#This Row],[Day]]="","",YEAR(F225))</f>
        <v>2025</v>
      </c>
      <c r="E225" s="117" t="s">
        <v>473</v>
      </c>
      <c r="F225" s="118">
        <v>45737</v>
      </c>
      <c r="G225" s="119" t="s">
        <v>296</v>
      </c>
      <c r="H225" s="44">
        <f>9100+9210</f>
        <v>18310</v>
      </c>
      <c r="I225" s="73">
        <f>3</f>
        <v>3</v>
      </c>
      <c r="J225" s="102"/>
      <c r="K225" s="124">
        <f>18+17</f>
        <v>35</v>
      </c>
      <c r="R225" s="46"/>
      <c r="V225" s="112"/>
      <c r="W225" s="72"/>
      <c r="X225" s="46"/>
      <c r="Y225" s="46"/>
      <c r="AC225" s="47"/>
      <c r="AD225" s="54"/>
      <c r="AE225" s="44"/>
      <c r="AF225" s="48"/>
    </row>
    <row r="226" spans="1:32" ht="21" customHeight="1">
      <c r="A226" s="45" t="e">
        <f>IF(G226="","",VLOOKUP(G226,#REF!,3,0))</f>
        <v>#REF!</v>
      </c>
      <c r="B226" s="45">
        <f>IF(Table1[[#This Row],[Day]]="","",WEEKNUM(F226))</f>
        <v>12</v>
      </c>
      <c r="C226" s="45">
        <f>IF(Table1[[#This Row],[Day]]="","",MONTH(F226))</f>
        <v>3</v>
      </c>
      <c r="D226" s="45">
        <f>IF(Table1[[#This Row],[Day]]="","",YEAR(F226))</f>
        <v>2025</v>
      </c>
      <c r="E226" s="117" t="s">
        <v>474</v>
      </c>
      <c r="F226" s="118">
        <v>45737</v>
      </c>
      <c r="G226" s="116" t="s">
        <v>450</v>
      </c>
      <c r="H226" s="44">
        <f>7524</f>
        <v>7524</v>
      </c>
      <c r="J226" s="102"/>
      <c r="K226" s="124">
        <f>13</f>
        <v>13</v>
      </c>
      <c r="R226" s="46"/>
      <c r="V226" s="112"/>
      <c r="W226" s="72"/>
      <c r="X226" s="46"/>
      <c r="Y226" s="46"/>
      <c r="AC226" s="47"/>
      <c r="AD226" s="54"/>
      <c r="AE226" s="44"/>
      <c r="AF226" s="48"/>
    </row>
    <row r="227" spans="1:32" ht="21" customHeight="1">
      <c r="A227" s="45" t="e">
        <f>IF(G227="","",VLOOKUP(G227,#REF!,3,0))</f>
        <v>#REF!</v>
      </c>
      <c r="B227" s="45">
        <f>IF(Table1[[#This Row],[Day]]="","",WEEKNUM(F227))</f>
        <v>12</v>
      </c>
      <c r="C227" s="45">
        <f>IF(Table1[[#This Row],[Day]]="","",MONTH(F227))</f>
        <v>3</v>
      </c>
      <c r="D227" s="45">
        <f>IF(Table1[[#This Row],[Day]]="","",YEAR(F227))</f>
        <v>2025</v>
      </c>
      <c r="E227" s="117" t="s">
        <v>475</v>
      </c>
      <c r="F227" s="118">
        <v>45737</v>
      </c>
      <c r="G227" s="119" t="s">
        <v>425</v>
      </c>
      <c r="H227" s="44">
        <f>8154</f>
        <v>8154</v>
      </c>
      <c r="I227" s="73">
        <f>21</f>
        <v>21</v>
      </c>
      <c r="J227" s="102"/>
      <c r="K227" s="124">
        <f>23</f>
        <v>23</v>
      </c>
      <c r="R227" s="46"/>
      <c r="V227" s="112"/>
      <c r="W227" s="72"/>
      <c r="X227" s="46"/>
      <c r="Y227" s="46"/>
      <c r="AC227" s="47"/>
      <c r="AD227" s="54"/>
      <c r="AE227" s="44"/>
      <c r="AF227" s="48"/>
    </row>
    <row r="228" spans="1:32" ht="21" customHeight="1">
      <c r="A228" s="45" t="e">
        <f>IF(G228="","",VLOOKUP(G228,#REF!,3,0))</f>
        <v>#REF!</v>
      </c>
      <c r="B228" s="45">
        <f>IF(Table1[[#This Row],[Day]]="","",WEEKNUM(F228))</f>
        <v>12</v>
      </c>
      <c r="C228" s="45">
        <f>IF(Table1[[#This Row],[Day]]="","",MONTH(F228))</f>
        <v>3</v>
      </c>
      <c r="D228" s="45">
        <f>IF(Table1[[#This Row],[Day]]="","",YEAR(F228))</f>
        <v>2025</v>
      </c>
      <c r="E228" s="117" t="s">
        <v>476</v>
      </c>
      <c r="F228" s="118">
        <v>45737</v>
      </c>
      <c r="G228" s="119" t="s">
        <v>426</v>
      </c>
      <c r="H228" s="44">
        <f>6100</f>
        <v>6100</v>
      </c>
      <c r="I228" s="73">
        <f>7</f>
        <v>7</v>
      </c>
      <c r="J228" s="102"/>
      <c r="K228" s="124">
        <f>27</f>
        <v>27</v>
      </c>
      <c r="R228" s="46"/>
      <c r="V228" s="112"/>
      <c r="W228" s="72"/>
      <c r="X228" s="46"/>
      <c r="Y228" s="46"/>
      <c r="AC228" s="47"/>
      <c r="AD228" s="54"/>
      <c r="AE228" s="44"/>
      <c r="AF228" s="48"/>
    </row>
    <row r="229" spans="1:32" ht="21" customHeight="1">
      <c r="A229" s="45" t="e">
        <f>IF(G229="","",VLOOKUP(G229,#REF!,3,0))</f>
        <v>#REF!</v>
      </c>
      <c r="B229" s="45">
        <f>IF(Table1[[#This Row],[Day]]="","",WEEKNUM(F229))</f>
        <v>13</v>
      </c>
      <c r="C229" s="45">
        <f>IF(Table1[[#This Row],[Day]]="","",MONTH(F229))</f>
        <v>3</v>
      </c>
      <c r="D229" s="45">
        <f>IF(Table1[[#This Row],[Day]]="","",YEAR(F229))</f>
        <v>2025</v>
      </c>
      <c r="E229" s="117" t="s">
        <v>477</v>
      </c>
      <c r="F229" s="118">
        <v>45740</v>
      </c>
      <c r="G229" s="119" t="s">
        <v>465</v>
      </c>
      <c r="H229" s="44">
        <f>7700+9142</f>
        <v>16842</v>
      </c>
      <c r="I229" s="73">
        <f>6</f>
        <v>6</v>
      </c>
      <c r="J229" s="102"/>
      <c r="K229" s="124">
        <f>22+12</f>
        <v>34</v>
      </c>
      <c r="R229" s="46"/>
      <c r="V229" s="112"/>
      <c r="W229" s="72"/>
      <c r="X229" s="46"/>
      <c r="Y229" s="46"/>
      <c r="AC229" s="47"/>
      <c r="AD229" s="54"/>
      <c r="AE229" s="44"/>
      <c r="AF229" s="48"/>
    </row>
    <row r="230" spans="1:32" ht="21" customHeight="1">
      <c r="A230" s="45" t="e">
        <f>IF(G230="","",VLOOKUP(G230,#REF!,3,0))</f>
        <v>#REF!</v>
      </c>
      <c r="B230" s="45">
        <f>IF(Table1[[#This Row],[Day]]="","",WEEKNUM(F230))</f>
        <v>13</v>
      </c>
      <c r="C230" s="45">
        <f>IF(Table1[[#This Row],[Day]]="","",MONTH(F230))</f>
        <v>3</v>
      </c>
      <c r="D230" s="45">
        <f>IF(Table1[[#This Row],[Day]]="","",YEAR(F230))</f>
        <v>2025</v>
      </c>
      <c r="E230" s="117" t="s">
        <v>478</v>
      </c>
      <c r="F230" s="118">
        <v>45740</v>
      </c>
      <c r="G230" s="119" t="s">
        <v>296</v>
      </c>
      <c r="H230" s="44">
        <f>8000+9052</f>
        <v>17052</v>
      </c>
      <c r="I230" s="73">
        <f>7</f>
        <v>7</v>
      </c>
      <c r="J230" s="102"/>
      <c r="K230" s="124">
        <f>18+15</f>
        <v>33</v>
      </c>
      <c r="R230" s="46"/>
      <c r="V230" s="112"/>
      <c r="W230" s="72"/>
      <c r="X230" s="46"/>
      <c r="Y230" s="46"/>
      <c r="AC230" s="47"/>
      <c r="AD230" s="54"/>
      <c r="AE230" s="44"/>
      <c r="AF230" s="48"/>
    </row>
    <row r="231" spans="1:32" ht="21" customHeight="1">
      <c r="A231" s="45" t="e">
        <f>IF(G231="","",VLOOKUP(G231,#REF!,3,0))</f>
        <v>#REF!</v>
      </c>
      <c r="B231" s="45">
        <f>IF(Table1[[#This Row],[Day]]="","",WEEKNUM(F231))</f>
        <v>13</v>
      </c>
      <c r="C231" s="45">
        <f>IF(Table1[[#This Row],[Day]]="","",MONTH(F231))</f>
        <v>3</v>
      </c>
      <c r="D231" s="45">
        <f>IF(Table1[[#This Row],[Day]]="","",YEAR(F231))</f>
        <v>2025</v>
      </c>
      <c r="E231" s="117" t="s">
        <v>479</v>
      </c>
      <c r="F231" s="118">
        <v>45740</v>
      </c>
      <c r="G231" s="116" t="s">
        <v>449</v>
      </c>
      <c r="H231" s="44">
        <f>8700</f>
        <v>8700</v>
      </c>
      <c r="J231" s="102"/>
      <c r="K231" s="124">
        <f>11</f>
        <v>11</v>
      </c>
      <c r="R231" s="46"/>
      <c r="V231" s="112"/>
      <c r="W231" s="72"/>
      <c r="X231" s="46"/>
      <c r="Y231" s="46"/>
      <c r="AC231" s="47"/>
      <c r="AD231" s="54"/>
      <c r="AE231" s="44"/>
      <c r="AF231" s="48"/>
    </row>
    <row r="232" spans="1:32" ht="21" customHeight="1">
      <c r="A232" s="45" t="e">
        <f>IF(G232="","",VLOOKUP(G232,#REF!,3,0))</f>
        <v>#REF!</v>
      </c>
      <c r="B232" s="45">
        <f>IF(Table1[[#This Row],[Day]]="","",WEEKNUM(F232))</f>
        <v>13</v>
      </c>
      <c r="C232" s="45">
        <f>IF(Table1[[#This Row],[Day]]="","",MONTH(F232))</f>
        <v>3</v>
      </c>
      <c r="D232" s="45">
        <f>IF(Table1[[#This Row],[Day]]="","",YEAR(F232))</f>
        <v>2025</v>
      </c>
      <c r="E232" s="117" t="s">
        <v>480</v>
      </c>
      <c r="F232" s="118">
        <v>45740</v>
      </c>
      <c r="G232" s="119" t="s">
        <v>425</v>
      </c>
      <c r="H232" s="44">
        <f>8000</f>
        <v>8000</v>
      </c>
      <c r="I232" s="73">
        <f>14</f>
        <v>14</v>
      </c>
      <c r="J232" s="102"/>
      <c r="K232" s="124">
        <f>17</f>
        <v>17</v>
      </c>
      <c r="R232" s="46"/>
      <c r="V232" s="112"/>
      <c r="W232" s="72"/>
      <c r="X232" s="46"/>
      <c r="Y232" s="46"/>
      <c r="AC232" s="47"/>
      <c r="AD232" s="54"/>
      <c r="AE232" s="44"/>
      <c r="AF232" s="48"/>
    </row>
    <row r="233" spans="1:32" ht="21" customHeight="1">
      <c r="A233" s="45" t="e">
        <f>IF(G233="","",VLOOKUP(G233,#REF!,3,0))</f>
        <v>#REF!</v>
      </c>
      <c r="B233" s="45">
        <f>IF(Table1[[#This Row],[Day]]="","",WEEKNUM(F233))</f>
        <v>13</v>
      </c>
      <c r="C233" s="45">
        <f>IF(Table1[[#This Row],[Day]]="","",MONTH(F233))</f>
        <v>3</v>
      </c>
      <c r="D233" s="45">
        <f>IF(Table1[[#This Row],[Day]]="","",YEAR(F233))</f>
        <v>2025</v>
      </c>
      <c r="E233" s="117" t="s">
        <v>481</v>
      </c>
      <c r="F233" s="118">
        <v>45740</v>
      </c>
      <c r="G233" s="119" t="s">
        <v>426</v>
      </c>
      <c r="H233" s="44">
        <f>7881</f>
        <v>7881</v>
      </c>
      <c r="J233" s="102"/>
      <c r="K233" s="124">
        <f>15</f>
        <v>15</v>
      </c>
      <c r="R233" s="46"/>
      <c r="V233" s="112"/>
      <c r="W233" s="72"/>
      <c r="X233" s="46"/>
      <c r="Y233" s="46"/>
      <c r="AC233" s="47"/>
      <c r="AD233" s="54"/>
      <c r="AE233" s="44"/>
      <c r="AF233" s="48"/>
    </row>
    <row r="234" spans="1:32" ht="21" customHeight="1">
      <c r="A234" s="45" t="e">
        <f>IF(G234="","",VLOOKUP(G234,#REF!,3,0))</f>
        <v>#REF!</v>
      </c>
      <c r="B234" s="45">
        <f>IF(Table1[[#This Row],[Day]]="","",WEEKNUM(F234))</f>
        <v>13</v>
      </c>
      <c r="C234" s="45">
        <f>IF(Table1[[#This Row],[Day]]="","",MONTH(F234))</f>
        <v>3</v>
      </c>
      <c r="D234" s="45">
        <f>IF(Table1[[#This Row],[Day]]="","",YEAR(F234))</f>
        <v>2025</v>
      </c>
      <c r="E234" s="117" t="s">
        <v>482</v>
      </c>
      <c r="F234" s="118">
        <v>45741</v>
      </c>
      <c r="G234" s="119" t="s">
        <v>465</v>
      </c>
      <c r="H234" s="44">
        <f>8000+9563</f>
        <v>17563</v>
      </c>
      <c r="I234" s="73">
        <f>5</f>
        <v>5</v>
      </c>
      <c r="J234" s="102"/>
      <c r="K234" s="124">
        <f>39+10</f>
        <v>49</v>
      </c>
      <c r="R234" s="46"/>
      <c r="V234" s="112"/>
      <c r="W234" s="72"/>
      <c r="X234" s="46"/>
      <c r="Y234" s="46"/>
      <c r="AC234" s="47"/>
      <c r="AD234" s="54"/>
      <c r="AE234" s="44"/>
      <c r="AF234" s="48"/>
    </row>
    <row r="235" spans="1:32" ht="21" customHeight="1">
      <c r="A235" s="45" t="e">
        <f>IF(G235="","",VLOOKUP(G235,#REF!,3,0))</f>
        <v>#REF!</v>
      </c>
      <c r="B235" s="45">
        <f>IF(Table1[[#This Row],[Day]]="","",WEEKNUM(F235))</f>
        <v>13</v>
      </c>
      <c r="C235" s="45">
        <f>IF(Table1[[#This Row],[Day]]="","",MONTH(F235))</f>
        <v>3</v>
      </c>
      <c r="D235" s="45">
        <f>IF(Table1[[#This Row],[Day]]="","",YEAR(F235))</f>
        <v>2025</v>
      </c>
      <c r="E235" s="117" t="s">
        <v>483</v>
      </c>
      <c r="F235" s="118">
        <v>45741</v>
      </c>
      <c r="G235" s="119" t="s">
        <v>296</v>
      </c>
      <c r="H235" s="44">
        <f>9300+9624</f>
        <v>18924</v>
      </c>
      <c r="J235" s="102"/>
      <c r="K235" s="124">
        <f>11+8</f>
        <v>19</v>
      </c>
      <c r="R235" s="46"/>
      <c r="V235" s="112"/>
      <c r="W235" s="72"/>
      <c r="X235" s="46"/>
      <c r="Y235" s="46"/>
      <c r="AC235" s="47"/>
      <c r="AD235" s="54"/>
      <c r="AE235" s="44"/>
      <c r="AF235" s="48"/>
    </row>
    <row r="236" spans="1:32" ht="21" customHeight="1">
      <c r="A236" s="45" t="e">
        <f>IF(G236="","",VLOOKUP(G236,#REF!,3,0))</f>
        <v>#REF!</v>
      </c>
      <c r="B236" s="45">
        <f>IF(Table1[[#This Row],[Day]]="","",WEEKNUM(F236))</f>
        <v>13</v>
      </c>
      <c r="C236" s="45">
        <f>IF(Table1[[#This Row],[Day]]="","",MONTH(F236))</f>
        <v>3</v>
      </c>
      <c r="D236" s="45">
        <f>IF(Table1[[#This Row],[Day]]="","",YEAR(F236))</f>
        <v>2025</v>
      </c>
      <c r="E236" s="117" t="s">
        <v>484</v>
      </c>
      <c r="F236" s="118">
        <v>45741</v>
      </c>
      <c r="G236" s="116" t="s">
        <v>449</v>
      </c>
      <c r="H236" s="44">
        <f>7698</f>
        <v>7698</v>
      </c>
      <c r="J236" s="102"/>
      <c r="K236" s="124">
        <f>13</f>
        <v>13</v>
      </c>
      <c r="R236" s="46"/>
      <c r="V236" s="112"/>
      <c r="W236" s="72"/>
      <c r="X236" s="46"/>
      <c r="Y236" s="46"/>
      <c r="AC236" s="47"/>
      <c r="AD236" s="54"/>
      <c r="AE236" s="44"/>
      <c r="AF236" s="48"/>
    </row>
    <row r="237" spans="1:32" ht="21" customHeight="1">
      <c r="A237" s="45" t="e">
        <f>IF(G237="","",VLOOKUP(G237,#REF!,3,0))</f>
        <v>#REF!</v>
      </c>
      <c r="B237" s="45">
        <f>IF(Table1[[#This Row],[Day]]="","",WEEKNUM(F237))</f>
        <v>13</v>
      </c>
      <c r="C237" s="45">
        <f>IF(Table1[[#This Row],[Day]]="","",MONTH(F237))</f>
        <v>3</v>
      </c>
      <c r="D237" s="45">
        <f>IF(Table1[[#This Row],[Day]]="","",YEAR(F237))</f>
        <v>2025</v>
      </c>
      <c r="E237" s="117" t="s">
        <v>485</v>
      </c>
      <c r="F237" s="118">
        <v>45742</v>
      </c>
      <c r="G237" s="119" t="s">
        <v>465</v>
      </c>
      <c r="H237" s="44">
        <f>8200+8373</f>
        <v>16573</v>
      </c>
      <c r="I237" s="73">
        <f>4</f>
        <v>4</v>
      </c>
      <c r="J237" s="102"/>
      <c r="K237" s="124">
        <f>23+8</f>
        <v>31</v>
      </c>
      <c r="R237" s="46"/>
      <c r="V237" s="112"/>
      <c r="W237" s="72"/>
      <c r="X237" s="46"/>
      <c r="Y237" s="46"/>
      <c r="AC237" s="47"/>
      <c r="AD237" s="54"/>
      <c r="AE237" s="44"/>
      <c r="AF237" s="48"/>
    </row>
    <row r="238" spans="1:32" ht="21" customHeight="1">
      <c r="A238" s="45" t="e">
        <f>IF(G238="","",VLOOKUP(G238,#REF!,3,0))</f>
        <v>#REF!</v>
      </c>
      <c r="B238" s="45">
        <f>IF(Table1[[#This Row],[Day]]="","",WEEKNUM(F238))</f>
        <v>13</v>
      </c>
      <c r="C238" s="45">
        <f>IF(Table1[[#This Row],[Day]]="","",MONTH(F238))</f>
        <v>3</v>
      </c>
      <c r="D238" s="45">
        <f>IF(Table1[[#This Row],[Day]]="","",YEAR(F238))</f>
        <v>2025</v>
      </c>
      <c r="E238" s="117" t="s">
        <v>486</v>
      </c>
      <c r="F238" s="118">
        <v>45742</v>
      </c>
      <c r="G238" s="119" t="s">
        <v>296</v>
      </c>
      <c r="H238" s="44">
        <f>9100+9711</f>
        <v>18811</v>
      </c>
      <c r="J238" s="102"/>
      <c r="K238" s="124">
        <f>16+11</f>
        <v>27</v>
      </c>
      <c r="R238" s="46"/>
      <c r="V238" s="112"/>
      <c r="W238" s="72"/>
      <c r="X238" s="46"/>
      <c r="Y238" s="46"/>
      <c r="AC238" s="47"/>
      <c r="AD238" s="54"/>
      <c r="AE238" s="44"/>
      <c r="AF238" s="48"/>
    </row>
    <row r="239" spans="1:32" ht="21" customHeight="1">
      <c r="A239" s="45" t="e">
        <f>IF(G239="","",VLOOKUP(G239,#REF!,3,0))</f>
        <v>#REF!</v>
      </c>
      <c r="B239" s="45">
        <f>IF(Table1[[#This Row],[Day]]="","",WEEKNUM(F239))</f>
        <v>13</v>
      </c>
      <c r="C239" s="45">
        <f>IF(Table1[[#This Row],[Day]]="","",MONTH(F239))</f>
        <v>3</v>
      </c>
      <c r="D239" s="45">
        <f>IF(Table1[[#This Row],[Day]]="","",YEAR(F239))</f>
        <v>2025</v>
      </c>
      <c r="E239" s="117" t="s">
        <v>487</v>
      </c>
      <c r="F239" s="118">
        <v>45742</v>
      </c>
      <c r="G239" s="116" t="s">
        <v>450</v>
      </c>
      <c r="H239" s="44">
        <f>6085</f>
        <v>6085</v>
      </c>
      <c r="J239" s="102"/>
      <c r="K239" s="124">
        <f>8</f>
        <v>8</v>
      </c>
      <c r="R239" s="46"/>
      <c r="V239" s="112"/>
      <c r="W239" s="72"/>
      <c r="X239" s="46"/>
      <c r="Y239" s="46"/>
      <c r="AC239" s="47"/>
      <c r="AD239" s="54"/>
      <c r="AE239" s="44"/>
      <c r="AF239" s="48"/>
    </row>
    <row r="240" spans="1:32" ht="21" customHeight="1">
      <c r="A240" s="45" t="e">
        <f>IF(G240="","",VLOOKUP(G240,#REF!,3,0))</f>
        <v>#REF!</v>
      </c>
      <c r="B240" s="45">
        <f>IF(Table1[[#This Row],[Day]]="","",WEEKNUM(F240))</f>
        <v>13</v>
      </c>
      <c r="C240" s="45">
        <f>IF(Table1[[#This Row],[Day]]="","",MONTH(F240))</f>
        <v>3</v>
      </c>
      <c r="D240" s="45">
        <f>IF(Table1[[#This Row],[Day]]="","",YEAR(F240))</f>
        <v>2025</v>
      </c>
      <c r="E240" s="117" t="s">
        <v>488</v>
      </c>
      <c r="F240" s="118">
        <v>45742</v>
      </c>
      <c r="G240" s="119" t="s">
        <v>425</v>
      </c>
      <c r="H240" s="44">
        <f>5962</f>
        <v>5962</v>
      </c>
      <c r="J240" s="102"/>
      <c r="K240" s="124">
        <f>17</f>
        <v>17</v>
      </c>
      <c r="R240" s="46"/>
      <c r="S240" s="105">
        <f>7</f>
        <v>7</v>
      </c>
      <c r="V240" s="112"/>
      <c r="W240" s="72"/>
      <c r="X240" s="46"/>
      <c r="Y240" s="46"/>
      <c r="AC240" s="47"/>
      <c r="AD240" s="54"/>
      <c r="AE240" s="44"/>
      <c r="AF240" s="48"/>
    </row>
    <row r="241" spans="1:32" ht="21" customHeight="1">
      <c r="A241" s="45" t="e">
        <f>IF(G241="","",VLOOKUP(G241,#REF!,3,0))</f>
        <v>#REF!</v>
      </c>
      <c r="B241" s="45">
        <f>IF(Table1[[#This Row],[Day]]="","",WEEKNUM(F241))</f>
        <v>13</v>
      </c>
      <c r="C241" s="45">
        <f>IF(Table1[[#This Row],[Day]]="","",MONTH(F241))</f>
        <v>3</v>
      </c>
      <c r="D241" s="45">
        <f>IF(Table1[[#This Row],[Day]]="","",YEAR(F241))</f>
        <v>2025</v>
      </c>
      <c r="E241" s="117" t="s">
        <v>489</v>
      </c>
      <c r="F241" s="118">
        <v>45742</v>
      </c>
      <c r="G241" s="119" t="s">
        <v>426</v>
      </c>
      <c r="H241" s="44">
        <f>7624</f>
        <v>7624</v>
      </c>
      <c r="I241" s="73">
        <f>5</f>
        <v>5</v>
      </c>
      <c r="J241" s="102"/>
      <c r="K241" s="124">
        <f>19</f>
        <v>19</v>
      </c>
      <c r="R241" s="46"/>
      <c r="V241" s="112"/>
      <c r="W241" s="72"/>
      <c r="X241" s="46"/>
      <c r="Y241" s="46"/>
      <c r="AC241" s="47"/>
      <c r="AD241" s="54"/>
      <c r="AE241" s="44"/>
      <c r="AF241" s="48"/>
    </row>
    <row r="242" spans="1:32" ht="21" customHeight="1">
      <c r="A242" s="45" t="e">
        <f>IF(G242="","",VLOOKUP(G242,#REF!,3,0))</f>
        <v>#REF!</v>
      </c>
      <c r="B242" s="45">
        <f>IF(Table1[[#This Row],[Day]]="","",WEEKNUM(F242))</f>
        <v>13</v>
      </c>
      <c r="C242" s="45">
        <f>IF(Table1[[#This Row],[Day]]="","",MONTH(F242))</f>
        <v>3</v>
      </c>
      <c r="D242" s="45">
        <f>IF(Table1[[#This Row],[Day]]="","",YEAR(F242))</f>
        <v>2025</v>
      </c>
      <c r="E242" s="117" t="s">
        <v>490</v>
      </c>
      <c r="F242" s="118">
        <v>45743</v>
      </c>
      <c r="G242" s="119" t="s">
        <v>465</v>
      </c>
      <c r="H242" s="44">
        <f>8900</f>
        <v>8900</v>
      </c>
      <c r="J242" s="102"/>
      <c r="K242" s="124">
        <f>2</f>
        <v>2</v>
      </c>
      <c r="R242" s="46"/>
      <c r="V242" s="112"/>
      <c r="W242" s="72"/>
      <c r="X242" s="46"/>
      <c r="Y242" s="46"/>
      <c r="AC242" s="47"/>
      <c r="AD242" s="54"/>
      <c r="AE242" s="44"/>
      <c r="AF242" s="48"/>
    </row>
    <row r="243" spans="1:32" ht="21" customHeight="1">
      <c r="A243" s="45" t="e">
        <f>IF(G243="","",VLOOKUP(G243,#REF!,3,0))</f>
        <v>#REF!</v>
      </c>
      <c r="B243" s="45">
        <f>IF(Table1[[#This Row],[Day]]="","",WEEKNUM(F243))</f>
        <v>13</v>
      </c>
      <c r="C243" s="45">
        <f>IF(Table1[[#This Row],[Day]]="","",MONTH(F243))</f>
        <v>3</v>
      </c>
      <c r="D243" s="45">
        <f>IF(Table1[[#This Row],[Day]]="","",YEAR(F243))</f>
        <v>2025</v>
      </c>
      <c r="E243" s="117" t="s">
        <v>491</v>
      </c>
      <c r="F243" s="118">
        <v>45743</v>
      </c>
      <c r="G243" s="119" t="s">
        <v>296</v>
      </c>
      <c r="H243" s="44">
        <f>8700</f>
        <v>8700</v>
      </c>
      <c r="J243" s="102"/>
      <c r="K243" s="124">
        <f>18</f>
        <v>18</v>
      </c>
      <c r="R243" s="46"/>
      <c r="V243" s="112"/>
      <c r="W243" s="72"/>
      <c r="X243" s="46"/>
      <c r="Y243" s="46"/>
      <c r="AC243" s="47"/>
      <c r="AD243" s="54"/>
      <c r="AE243" s="44"/>
      <c r="AF243" s="48"/>
    </row>
    <row r="244" spans="1:32" ht="21" customHeight="1">
      <c r="A244" s="45" t="e">
        <f>IF(G244="","",VLOOKUP(G244,#REF!,3,0))</f>
        <v>#REF!</v>
      </c>
      <c r="B244" s="45">
        <f>IF(Table1[[#This Row],[Day]]="","",WEEKNUM(F244))</f>
        <v>13</v>
      </c>
      <c r="C244" s="45">
        <f>IF(Table1[[#This Row],[Day]]="","",MONTH(F244))</f>
        <v>3</v>
      </c>
      <c r="D244" s="45">
        <f>IF(Table1[[#This Row],[Day]]="","",YEAR(F244))</f>
        <v>2025</v>
      </c>
      <c r="E244" s="117" t="s">
        <v>492</v>
      </c>
      <c r="F244" s="118">
        <v>45743</v>
      </c>
      <c r="G244" s="119" t="s">
        <v>425</v>
      </c>
      <c r="H244" s="44">
        <f>8000</f>
        <v>8000</v>
      </c>
      <c r="I244" s="73">
        <f>4</f>
        <v>4</v>
      </c>
      <c r="J244" s="102"/>
      <c r="K244" s="124">
        <f>17</f>
        <v>17</v>
      </c>
      <c r="R244" s="46"/>
      <c r="V244" s="112"/>
      <c r="W244" s="72"/>
      <c r="X244" s="46"/>
      <c r="Y244" s="46"/>
      <c r="AC244" s="47"/>
      <c r="AD244" s="54"/>
      <c r="AE244" s="44"/>
      <c r="AF244" s="48"/>
    </row>
    <row r="245" spans="1:32" ht="21" customHeight="1">
      <c r="A245" s="45" t="e">
        <f>IF(G245="","",VLOOKUP(G245,#REF!,3,0))</f>
        <v>#REF!</v>
      </c>
      <c r="B245" s="45">
        <f>IF(Table1[[#This Row],[Day]]="","",WEEKNUM(F245))</f>
        <v>13</v>
      </c>
      <c r="C245" s="45">
        <f>IF(Table1[[#This Row],[Day]]="","",MONTH(F245))</f>
        <v>3</v>
      </c>
      <c r="D245" s="45">
        <f>IF(Table1[[#This Row],[Day]]="","",YEAR(F245))</f>
        <v>2025</v>
      </c>
      <c r="E245" s="117" t="s">
        <v>493</v>
      </c>
      <c r="F245" s="118">
        <v>45743</v>
      </c>
      <c r="G245" s="119" t="s">
        <v>426</v>
      </c>
      <c r="H245" s="44">
        <f>8100</f>
        <v>8100</v>
      </c>
      <c r="J245" s="102"/>
      <c r="K245" s="124">
        <f>20</f>
        <v>20</v>
      </c>
      <c r="R245" s="46"/>
      <c r="V245" s="112"/>
      <c r="W245" s="72"/>
      <c r="X245" s="46"/>
      <c r="Y245" s="46"/>
      <c r="AC245" s="47"/>
      <c r="AD245" s="54"/>
      <c r="AE245" s="44"/>
      <c r="AF245" s="48"/>
    </row>
    <row r="246" spans="1:32" ht="21" customHeight="1">
      <c r="A246" s="45" t="e">
        <f>IF(G246="","",VLOOKUP(G246,#REF!,3,0))</f>
        <v>#REF!</v>
      </c>
      <c r="B246" s="45">
        <f>IF(Table1[[#This Row],[Day]]="","",WEEKNUM(F246))</f>
        <v>13</v>
      </c>
      <c r="C246" s="45">
        <f>IF(Table1[[#This Row],[Day]]="","",MONTH(F246))</f>
        <v>3</v>
      </c>
      <c r="D246" s="45">
        <f>IF(Table1[[#This Row],[Day]]="","",YEAR(F246))</f>
        <v>2025</v>
      </c>
      <c r="E246" s="117" t="s">
        <v>494</v>
      </c>
      <c r="F246" s="118">
        <v>45744</v>
      </c>
      <c r="G246" s="119" t="s">
        <v>465</v>
      </c>
      <c r="H246" s="44">
        <v>1800</v>
      </c>
      <c r="J246" s="102"/>
      <c r="K246" s="124">
        <f>11</f>
        <v>11</v>
      </c>
      <c r="R246" s="46"/>
      <c r="V246" s="112"/>
      <c r="W246" s="72"/>
      <c r="X246" s="46"/>
      <c r="Y246" s="46"/>
      <c r="AC246" s="47"/>
      <c r="AD246" s="54"/>
      <c r="AE246" s="44"/>
      <c r="AF246" s="48"/>
    </row>
    <row r="247" spans="1:32" ht="21" customHeight="1">
      <c r="A247" s="45" t="e">
        <f>IF(G247="","",VLOOKUP(G247,#REF!,3,0))</f>
        <v>#REF!</v>
      </c>
      <c r="B247" s="45">
        <f>IF(Table1[[#This Row],[Day]]="","",WEEKNUM(F247))</f>
        <v>13</v>
      </c>
      <c r="C247" s="45">
        <f>IF(Table1[[#This Row],[Day]]="","",MONTH(F247))</f>
        <v>3</v>
      </c>
      <c r="D247" s="45">
        <f>IF(Table1[[#This Row],[Day]]="","",YEAR(F247))</f>
        <v>2025</v>
      </c>
      <c r="E247" s="117" t="s">
        <v>495</v>
      </c>
      <c r="F247" s="118">
        <v>45744</v>
      </c>
      <c r="G247" s="119" t="s">
        <v>296</v>
      </c>
      <c r="H247" s="44">
        <v>6646</v>
      </c>
      <c r="J247" s="102"/>
      <c r="K247" s="124">
        <f>19</f>
        <v>19</v>
      </c>
      <c r="N247" s="73">
        <v>5</v>
      </c>
      <c r="R247" s="46"/>
      <c r="V247" s="112"/>
      <c r="W247" s="72"/>
      <c r="X247" s="46"/>
      <c r="Y247" s="46"/>
      <c r="AC247" s="47"/>
      <c r="AD247" s="54"/>
      <c r="AE247" s="44"/>
      <c r="AF247" s="48"/>
    </row>
    <row r="248" spans="1:32" ht="21" customHeight="1">
      <c r="A248" s="45" t="e">
        <f>IF(G248="","",VLOOKUP(G248,#REF!,3,0))</f>
        <v>#REF!</v>
      </c>
      <c r="B248" s="45">
        <f>IF(Table1[[#This Row],[Day]]="","",WEEKNUM(F248))</f>
        <v>13</v>
      </c>
      <c r="C248" s="45">
        <f>IF(Table1[[#This Row],[Day]]="","",MONTH(F248))</f>
        <v>3</v>
      </c>
      <c r="D248" s="45">
        <f>IF(Table1[[#This Row],[Day]]="","",YEAR(F248))</f>
        <v>2025</v>
      </c>
      <c r="E248" s="117" t="s">
        <v>496</v>
      </c>
      <c r="F248" s="118">
        <v>45744</v>
      </c>
      <c r="G248" s="119" t="s">
        <v>425</v>
      </c>
      <c r="H248" s="44">
        <v>8300</v>
      </c>
      <c r="J248" s="102"/>
      <c r="K248" s="124">
        <f>39</f>
        <v>39</v>
      </c>
      <c r="N248" s="73">
        <v>59</v>
      </c>
      <c r="R248" s="46"/>
      <c r="V248" s="112"/>
      <c r="W248" s="72"/>
      <c r="X248" s="46"/>
      <c r="Y248" s="46"/>
      <c r="AC248" s="47"/>
      <c r="AD248" s="54"/>
      <c r="AE248" s="44"/>
      <c r="AF248" s="48"/>
    </row>
    <row r="249" spans="1:32" ht="21" customHeight="1">
      <c r="A249" s="45" t="e">
        <f>IF(G249="","",VLOOKUP(G249,#REF!,3,0))</f>
        <v>#REF!</v>
      </c>
      <c r="B249" s="45">
        <f>IF(Table1[[#This Row],[Day]]="","",WEEKNUM(F249))</f>
        <v>13</v>
      </c>
      <c r="C249" s="45">
        <f>IF(Table1[[#This Row],[Day]]="","",MONTH(F249))</f>
        <v>3</v>
      </c>
      <c r="D249" s="45">
        <f>IF(Table1[[#This Row],[Day]]="","",YEAR(F249))</f>
        <v>2025</v>
      </c>
      <c r="E249" s="117" t="s">
        <v>497</v>
      </c>
      <c r="F249" s="118">
        <v>45744</v>
      </c>
      <c r="G249" s="119" t="s">
        <v>426</v>
      </c>
      <c r="H249" s="44">
        <v>8500</v>
      </c>
      <c r="I249" s="73">
        <v>13</v>
      </c>
      <c r="J249" s="102"/>
      <c r="K249" s="124">
        <f>18</f>
        <v>18</v>
      </c>
      <c r="R249" s="46"/>
      <c r="V249" s="112"/>
      <c r="W249" s="72"/>
      <c r="X249" s="46"/>
      <c r="Y249" s="46"/>
      <c r="AC249" s="47"/>
      <c r="AD249" s="54"/>
      <c r="AE249" s="44"/>
      <c r="AF249" s="48"/>
    </row>
    <row r="250" spans="1:32" ht="21" customHeight="1">
      <c r="A250" s="45" t="e">
        <f>IF(G250="","",VLOOKUP(G250,#REF!,3,0))</f>
        <v>#REF!</v>
      </c>
      <c r="B250" s="45">
        <f>IF(Table1[[#This Row],[Day]]="","",WEEKNUM(F250))</f>
        <v>14</v>
      </c>
      <c r="C250" s="45">
        <f>IF(Table1[[#This Row],[Day]]="","",MONTH(F250))</f>
        <v>3</v>
      </c>
      <c r="D250" s="45">
        <f>IF(Table1[[#This Row],[Day]]="","",YEAR(F250))</f>
        <v>2025</v>
      </c>
      <c r="E250" s="117" t="s">
        <v>498</v>
      </c>
      <c r="F250" s="118">
        <v>45747</v>
      </c>
      <c r="G250" s="119" t="s">
        <v>465</v>
      </c>
      <c r="H250" s="44">
        <f>7194</f>
        <v>7194</v>
      </c>
      <c r="J250" s="102"/>
      <c r="K250" s="124">
        <f>13</f>
        <v>13</v>
      </c>
      <c r="R250" s="46"/>
      <c r="V250" s="112"/>
      <c r="W250" s="72"/>
      <c r="X250" s="46"/>
      <c r="Y250" s="46"/>
      <c r="AC250" s="47"/>
      <c r="AD250" s="54"/>
      <c r="AE250" s="44"/>
      <c r="AF250" s="48"/>
    </row>
    <row r="251" spans="1:32" ht="21" customHeight="1">
      <c r="A251" s="45" t="e">
        <f>IF(G251="","",VLOOKUP(G251,#REF!,3,0))</f>
        <v>#REF!</v>
      </c>
      <c r="B251" s="45">
        <f>IF(Table1[[#This Row],[Day]]="","",WEEKNUM(F251))</f>
        <v>14</v>
      </c>
      <c r="C251" s="45">
        <f>IF(Table1[[#This Row],[Day]]="","",MONTH(F251))</f>
        <v>3</v>
      </c>
      <c r="D251" s="45">
        <f>IF(Table1[[#This Row],[Day]]="","",YEAR(F251))</f>
        <v>2025</v>
      </c>
      <c r="E251" s="117" t="s">
        <v>499</v>
      </c>
      <c r="F251" s="118">
        <v>45747</v>
      </c>
      <c r="G251" s="119" t="s">
        <v>425</v>
      </c>
      <c r="H251" s="44">
        <f>7555</f>
        <v>7555</v>
      </c>
      <c r="J251" s="102"/>
      <c r="K251" s="124">
        <f>12</f>
        <v>12</v>
      </c>
      <c r="R251" s="46"/>
      <c r="V251" s="112"/>
      <c r="W251" s="72"/>
      <c r="X251" s="46"/>
      <c r="Y251" s="46"/>
      <c r="AC251" s="47"/>
      <c r="AD251" s="54"/>
      <c r="AE251" s="44"/>
      <c r="AF251" s="48"/>
    </row>
    <row r="252" spans="1:32" ht="21" customHeight="1">
      <c r="A252" s="45" t="e">
        <f>IF(G252="","",VLOOKUP(G252,#REF!,3,0))</f>
        <v>#REF!</v>
      </c>
      <c r="B252" s="45">
        <f>IF(Table1[[#This Row],[Day]]="","",WEEKNUM(F252))</f>
        <v>14</v>
      </c>
      <c r="C252" s="45">
        <f>IF(Table1[[#This Row],[Day]]="","",MONTH(F252))</f>
        <v>3</v>
      </c>
      <c r="D252" s="45">
        <f>IF(Table1[[#This Row],[Day]]="","",YEAR(F252))</f>
        <v>2025</v>
      </c>
      <c r="E252" s="117" t="s">
        <v>500</v>
      </c>
      <c r="F252" s="118">
        <v>45747</v>
      </c>
      <c r="G252" s="119" t="s">
        <v>426</v>
      </c>
      <c r="H252" s="44">
        <f>7000</f>
        <v>7000</v>
      </c>
      <c r="I252" s="73">
        <f>5</f>
        <v>5</v>
      </c>
      <c r="J252" s="102"/>
      <c r="K252" s="124">
        <f>16</f>
        <v>16</v>
      </c>
      <c r="R252" s="46"/>
      <c r="V252" s="112"/>
      <c r="W252" s="72"/>
      <c r="X252" s="46"/>
      <c r="Y252" s="46"/>
      <c r="AC252" s="47"/>
      <c r="AD252" s="54"/>
      <c r="AE252" s="44"/>
      <c r="AF252" s="48"/>
    </row>
    <row r="253" spans="1:32" ht="21" customHeight="1">
      <c r="A253" s="45" t="e">
        <f>IF(G253="","",VLOOKUP(G253,#REF!,3,0))</f>
        <v>#REF!</v>
      </c>
      <c r="B253" s="45">
        <f>IF(Table1[[#This Row],[Day]]="","",WEEKNUM(F253))</f>
        <v>14</v>
      </c>
      <c r="C253" s="45">
        <f>IF(Table1[[#This Row],[Day]]="","",MONTH(F253))</f>
        <v>4</v>
      </c>
      <c r="D253" s="45">
        <f>IF(Table1[[#This Row],[Day]]="","",YEAR(F253))</f>
        <v>2025</v>
      </c>
      <c r="E253" s="117" t="s">
        <v>501</v>
      </c>
      <c r="F253" s="118">
        <v>45749</v>
      </c>
      <c r="G253" s="119" t="s">
        <v>465</v>
      </c>
      <c r="H253" s="44">
        <f>5381</f>
        <v>5381</v>
      </c>
      <c r="J253" s="102"/>
      <c r="K253" s="124">
        <f>19</f>
        <v>19</v>
      </c>
      <c r="R253" s="46"/>
      <c r="V253" s="112"/>
      <c r="W253" s="72"/>
      <c r="X253" s="46"/>
      <c r="Y253" s="46"/>
      <c r="AC253" s="47"/>
      <c r="AD253" s="54"/>
      <c r="AE253" s="44"/>
      <c r="AF253" s="48"/>
    </row>
    <row r="254" spans="1:32" ht="21" customHeight="1">
      <c r="A254" s="45" t="e">
        <f>IF(G254="","",VLOOKUP(G254,#REF!,3,0))</f>
        <v>#REF!</v>
      </c>
      <c r="B254" s="45">
        <f>IF(Table1[[#This Row],[Day]]="","",WEEKNUM(F254))</f>
        <v>14</v>
      </c>
      <c r="C254" s="45">
        <f>IF(Table1[[#This Row],[Day]]="","",MONTH(F254))</f>
        <v>4</v>
      </c>
      <c r="D254" s="45">
        <f>IF(Table1[[#This Row],[Day]]="","",YEAR(F254))</f>
        <v>2025</v>
      </c>
      <c r="E254" s="117" t="s">
        <v>502</v>
      </c>
      <c r="F254" s="118">
        <v>45749</v>
      </c>
      <c r="G254" s="119" t="s">
        <v>296</v>
      </c>
      <c r="H254" s="44">
        <f>5192</f>
        <v>5192</v>
      </c>
      <c r="J254" s="102"/>
      <c r="K254" s="124">
        <f>26</f>
        <v>26</v>
      </c>
      <c r="R254" s="46"/>
      <c r="V254" s="112"/>
      <c r="W254" s="72"/>
      <c r="X254" s="46"/>
      <c r="Y254" s="46"/>
      <c r="AC254" s="47"/>
      <c r="AD254" s="54"/>
      <c r="AE254" s="44"/>
      <c r="AF254" s="48"/>
    </row>
    <row r="255" spans="1:32" ht="21" customHeight="1">
      <c r="A255" s="45" t="e">
        <f>IF(G255="","",VLOOKUP(G255,#REF!,3,0))</f>
        <v>#REF!</v>
      </c>
      <c r="B255" s="45">
        <f>IF(Table1[[#This Row],[Day]]="","",WEEKNUM(F255))</f>
        <v>14</v>
      </c>
      <c r="C255" s="45">
        <f>IF(Table1[[#This Row],[Day]]="","",MONTH(F255))</f>
        <v>4</v>
      </c>
      <c r="D255" s="45">
        <f>IF(Table1[[#This Row],[Day]]="","",YEAR(F255))</f>
        <v>2025</v>
      </c>
      <c r="E255" s="117" t="s">
        <v>503</v>
      </c>
      <c r="F255" s="118">
        <v>45749</v>
      </c>
      <c r="G255" s="119" t="s">
        <v>413</v>
      </c>
      <c r="H255" s="44">
        <f>5335</f>
        <v>5335</v>
      </c>
      <c r="J255" s="102"/>
      <c r="K255" s="124">
        <f>22</f>
        <v>22</v>
      </c>
      <c r="R255" s="46"/>
      <c r="V255" s="112"/>
      <c r="W255" s="72"/>
      <c r="X255" s="46"/>
      <c r="Y255" s="46"/>
      <c r="AC255" s="47"/>
      <c r="AD255" s="54"/>
      <c r="AE255" s="44"/>
      <c r="AF255" s="48"/>
    </row>
    <row r="256" spans="1:32" ht="21" customHeight="1">
      <c r="A256" s="45" t="e">
        <f>IF(G256="","",VLOOKUP(G256,#REF!,3,0))</f>
        <v>#REF!</v>
      </c>
      <c r="B256" s="45">
        <f>IF(Table1[[#This Row],[Day]]="","",WEEKNUM(F256))</f>
        <v>14</v>
      </c>
      <c r="C256" s="45">
        <f>IF(Table1[[#This Row],[Day]]="","",MONTH(F256))</f>
        <v>4</v>
      </c>
      <c r="D256" s="45">
        <f>IF(Table1[[#This Row],[Day]]="","",YEAR(F256))</f>
        <v>2025</v>
      </c>
      <c r="E256" s="117" t="s">
        <v>504</v>
      </c>
      <c r="F256" s="118">
        <v>45749</v>
      </c>
      <c r="G256" s="119" t="s">
        <v>414</v>
      </c>
      <c r="H256" s="44">
        <f>4911</f>
        <v>4911</v>
      </c>
      <c r="I256" s="73">
        <f>6</f>
        <v>6</v>
      </c>
      <c r="J256" s="102"/>
      <c r="K256" s="124">
        <f>18</f>
        <v>18</v>
      </c>
      <c r="R256" s="46"/>
      <c r="V256" s="112"/>
      <c r="W256" s="72"/>
      <c r="X256" s="46"/>
      <c r="Y256" s="46"/>
      <c r="AC256" s="47"/>
      <c r="AD256" s="54"/>
      <c r="AE256" s="44"/>
      <c r="AF256" s="48"/>
    </row>
    <row r="257" spans="1:32" ht="21" customHeight="1">
      <c r="A257" s="45" t="e">
        <f>IF(G257="","",VLOOKUP(G257,#REF!,3,0))</f>
        <v>#REF!</v>
      </c>
      <c r="B257" s="45">
        <f>IF(Table1[[#This Row],[Day]]="","",WEEKNUM(F257))</f>
        <v>14</v>
      </c>
      <c r="C257" s="45">
        <f>IF(Table1[[#This Row],[Day]]="","",MONTH(F257))</f>
        <v>4</v>
      </c>
      <c r="D257" s="45">
        <f>IF(Table1[[#This Row],[Day]]="","",YEAR(F257))</f>
        <v>2025</v>
      </c>
      <c r="E257" s="117" t="s">
        <v>505</v>
      </c>
      <c r="F257" s="118">
        <v>45750</v>
      </c>
      <c r="G257" s="119" t="s">
        <v>465</v>
      </c>
      <c r="H257" s="44">
        <f>6900</f>
        <v>6900</v>
      </c>
      <c r="J257" s="102"/>
      <c r="K257" s="124">
        <f>17</f>
        <v>17</v>
      </c>
      <c r="R257" s="46"/>
      <c r="V257" s="112"/>
      <c r="W257" s="72"/>
      <c r="X257" s="46"/>
      <c r="Y257" s="46"/>
      <c r="AC257" s="47"/>
      <c r="AD257" s="54"/>
      <c r="AE257" s="44"/>
      <c r="AF257" s="48"/>
    </row>
    <row r="258" spans="1:32" ht="21" customHeight="1">
      <c r="A258" s="45" t="e">
        <f>IF(G258="","",VLOOKUP(G258,#REF!,3,0))</f>
        <v>#REF!</v>
      </c>
      <c r="B258" s="45">
        <f>IF(Table1[[#This Row],[Day]]="","",WEEKNUM(F258))</f>
        <v>14</v>
      </c>
      <c r="C258" s="45">
        <f>IF(Table1[[#This Row],[Day]]="","",MONTH(F258))</f>
        <v>4</v>
      </c>
      <c r="D258" s="45">
        <f>IF(Table1[[#This Row],[Day]]="","",YEAR(F258))</f>
        <v>2025</v>
      </c>
      <c r="E258" s="117" t="s">
        <v>506</v>
      </c>
      <c r="F258" s="118">
        <v>45750</v>
      </c>
      <c r="G258" s="119" t="s">
        <v>296</v>
      </c>
      <c r="H258" s="44">
        <f>8900</f>
        <v>8900</v>
      </c>
      <c r="J258" s="102"/>
      <c r="K258" s="124">
        <f>8</f>
        <v>8</v>
      </c>
      <c r="R258" s="46"/>
      <c r="V258" s="112"/>
      <c r="W258" s="72"/>
      <c r="X258" s="46"/>
      <c r="Y258" s="46"/>
      <c r="AC258" s="47"/>
      <c r="AD258" s="54"/>
      <c r="AE258" s="44"/>
      <c r="AF258" s="48"/>
    </row>
    <row r="259" spans="1:32" ht="21" customHeight="1">
      <c r="A259" s="45" t="e">
        <f>IF(G259="","",VLOOKUP(G259,#REF!,3,0))</f>
        <v>#REF!</v>
      </c>
      <c r="B259" s="45">
        <f>IF(Table1[[#This Row],[Day]]="","",WEEKNUM(F259))</f>
        <v>14</v>
      </c>
      <c r="C259" s="45">
        <f>IF(Table1[[#This Row],[Day]]="","",MONTH(F259))</f>
        <v>4</v>
      </c>
      <c r="D259" s="45">
        <f>IF(Table1[[#This Row],[Day]]="","",YEAR(F259))</f>
        <v>2025</v>
      </c>
      <c r="E259" s="117" t="s">
        <v>507</v>
      </c>
      <c r="F259" s="118">
        <v>45750</v>
      </c>
      <c r="G259" s="119" t="s">
        <v>413</v>
      </c>
      <c r="H259" s="44">
        <f>3500</f>
        <v>3500</v>
      </c>
      <c r="J259" s="102"/>
      <c r="K259" s="124">
        <f>39</f>
        <v>39</v>
      </c>
      <c r="R259" s="46"/>
      <c r="V259" s="112"/>
      <c r="W259" s="72"/>
      <c r="X259" s="46"/>
      <c r="Y259" s="46"/>
      <c r="AC259" s="47"/>
      <c r="AD259" s="54"/>
      <c r="AE259" s="44"/>
      <c r="AF259" s="48"/>
    </row>
    <row r="260" spans="1:32" ht="21" customHeight="1">
      <c r="A260" s="45" t="e">
        <f>IF(G260="","",VLOOKUP(G260,#REF!,3,0))</f>
        <v>#REF!</v>
      </c>
      <c r="B260" s="45">
        <f>IF(Table1[[#This Row],[Day]]="","",WEEKNUM(F260))</f>
        <v>14</v>
      </c>
      <c r="C260" s="45">
        <f>IF(Table1[[#This Row],[Day]]="","",MONTH(F260))</f>
        <v>4</v>
      </c>
      <c r="D260" s="45">
        <f>IF(Table1[[#This Row],[Day]]="","",YEAR(F260))</f>
        <v>2025</v>
      </c>
      <c r="E260" s="117" t="s">
        <v>508</v>
      </c>
      <c r="F260" s="118">
        <v>45750</v>
      </c>
      <c r="G260" s="119" t="s">
        <v>414</v>
      </c>
      <c r="H260" s="44">
        <f>1700</f>
        <v>1700</v>
      </c>
      <c r="I260" s="73">
        <f>7</f>
        <v>7</v>
      </c>
      <c r="J260" s="102"/>
      <c r="K260" s="124">
        <f>37</f>
        <v>37</v>
      </c>
      <c r="R260" s="46"/>
      <c r="V260" s="112"/>
      <c r="W260" s="72"/>
      <c r="X260" s="46"/>
      <c r="Y260" s="46"/>
      <c r="AC260" s="47"/>
      <c r="AD260" s="54"/>
      <c r="AE260" s="44"/>
      <c r="AF260" s="48"/>
    </row>
    <row r="261" spans="1:32" ht="21" customHeight="1">
      <c r="A261" s="45" t="e">
        <f>IF(G261="","",VLOOKUP(G261,#REF!,3,0))</f>
        <v>#REF!</v>
      </c>
      <c r="B261" s="45">
        <f>IF(Table1[[#This Row],[Day]]="","",WEEKNUM(F261))</f>
        <v>15</v>
      </c>
      <c r="C261" s="45">
        <f>IF(Table1[[#This Row],[Day]]="","",MONTH(F261))</f>
        <v>4</v>
      </c>
      <c r="D261" s="45">
        <f>IF(Table1[[#This Row],[Day]]="","",YEAR(F261))</f>
        <v>2025</v>
      </c>
      <c r="E261" s="117" t="s">
        <v>509</v>
      </c>
      <c r="F261" s="118">
        <v>45754</v>
      </c>
      <c r="G261" s="119" t="s">
        <v>465</v>
      </c>
      <c r="H261" s="44">
        <f>7542</f>
        <v>7542</v>
      </c>
      <c r="I261" s="73">
        <f>5</f>
        <v>5</v>
      </c>
      <c r="J261" s="102"/>
      <c r="K261" s="124">
        <f>15</f>
        <v>15</v>
      </c>
      <c r="R261" s="46"/>
      <c r="V261" s="112"/>
      <c r="W261" s="72"/>
      <c r="X261" s="46"/>
      <c r="Y261" s="46"/>
      <c r="AC261" s="47"/>
      <c r="AD261" s="54"/>
      <c r="AE261" s="44"/>
      <c r="AF261" s="48"/>
    </row>
    <row r="262" spans="1:32" ht="21" customHeight="1">
      <c r="A262" s="45" t="e">
        <f>IF(G262="","",VLOOKUP(G262,#REF!,3,0))</f>
        <v>#REF!</v>
      </c>
      <c r="B262" s="45">
        <f>IF(Table1[[#This Row],[Day]]="","",WEEKNUM(F262))</f>
        <v>15</v>
      </c>
      <c r="C262" s="45">
        <f>IF(Table1[[#This Row],[Day]]="","",MONTH(F262))</f>
        <v>4</v>
      </c>
      <c r="D262" s="45">
        <f>IF(Table1[[#This Row],[Day]]="","",YEAR(F262))</f>
        <v>2025</v>
      </c>
      <c r="E262" s="117" t="s">
        <v>510</v>
      </c>
      <c r="F262" s="118">
        <v>45754</v>
      </c>
      <c r="G262" s="119" t="s">
        <v>296</v>
      </c>
      <c r="H262" s="44">
        <f>8175</f>
        <v>8175</v>
      </c>
      <c r="J262" s="102"/>
      <c r="K262" s="124">
        <f>11</f>
        <v>11</v>
      </c>
      <c r="R262" s="46"/>
      <c r="V262" s="112"/>
      <c r="W262" s="72"/>
      <c r="X262" s="46"/>
      <c r="Y262" s="46"/>
      <c r="AC262" s="47"/>
      <c r="AD262" s="54"/>
      <c r="AE262" s="44"/>
      <c r="AF262" s="48"/>
    </row>
    <row r="263" spans="1:32" ht="21" customHeight="1">
      <c r="A263" s="45" t="e">
        <f>IF(G263="","",VLOOKUP(G263,#REF!,3,0))</f>
        <v>#REF!</v>
      </c>
      <c r="B263" s="45">
        <f>IF(Table1[[#This Row],[Day]]="","",WEEKNUM(F263))</f>
        <v>15</v>
      </c>
      <c r="C263" s="45">
        <f>IF(Table1[[#This Row],[Day]]="","",MONTH(F263))</f>
        <v>4</v>
      </c>
      <c r="D263" s="45">
        <f>IF(Table1[[#This Row],[Day]]="","",YEAR(F263))</f>
        <v>2025</v>
      </c>
      <c r="E263" s="117" t="s">
        <v>511</v>
      </c>
      <c r="F263" s="118">
        <v>45754</v>
      </c>
      <c r="G263" s="119" t="s">
        <v>413</v>
      </c>
      <c r="H263" s="44">
        <f>7800+9150</f>
        <v>16950</v>
      </c>
      <c r="I263" s="73">
        <f>4+13</f>
        <v>17</v>
      </c>
      <c r="J263" s="102"/>
      <c r="K263" s="124">
        <f>20+28</f>
        <v>48</v>
      </c>
      <c r="R263" s="46"/>
      <c r="V263" s="112"/>
      <c r="W263" s="72"/>
      <c r="X263" s="46"/>
      <c r="Y263" s="46"/>
      <c r="AC263" s="47"/>
      <c r="AD263" s="54"/>
      <c r="AE263" s="44"/>
      <c r="AF263" s="48"/>
    </row>
    <row r="264" spans="1:32" ht="21" customHeight="1">
      <c r="A264" s="45" t="e">
        <f>IF(G264="","",VLOOKUP(G264,#REF!,3,0))</f>
        <v>#REF!</v>
      </c>
      <c r="B264" s="45">
        <f>IF(Table1[[#This Row],[Day]]="","",WEEKNUM(F264))</f>
        <v>15</v>
      </c>
      <c r="C264" s="45">
        <f>IF(Table1[[#This Row],[Day]]="","",MONTH(F264))</f>
        <v>4</v>
      </c>
      <c r="D264" s="45">
        <f>IF(Table1[[#This Row],[Day]]="","",YEAR(F264))</f>
        <v>2025</v>
      </c>
      <c r="E264" s="117" t="s">
        <v>512</v>
      </c>
      <c r="F264" s="118">
        <v>45754</v>
      </c>
      <c r="G264" s="119" t="s">
        <v>414</v>
      </c>
      <c r="H264" s="44">
        <f>8400+9200</f>
        <v>17600</v>
      </c>
      <c r="J264" s="102"/>
      <c r="K264" s="124">
        <f>18+22</f>
        <v>40</v>
      </c>
      <c r="R264" s="46"/>
      <c r="V264" s="112"/>
      <c r="W264" s="72"/>
      <c r="X264" s="46"/>
      <c r="Y264" s="46"/>
      <c r="AC264" s="47"/>
      <c r="AD264" s="54"/>
      <c r="AE264" s="44"/>
      <c r="AF264" s="48"/>
    </row>
    <row r="265" spans="1:32" ht="21" customHeight="1">
      <c r="A265" s="45" t="e">
        <f>IF(G265="","",VLOOKUP(G265,#REF!,3,0))</f>
        <v>#REF!</v>
      </c>
      <c r="B265" s="45">
        <f>IF(Table1[[#This Row],[Day]]="","",WEEKNUM(F265))</f>
        <v>15</v>
      </c>
      <c r="C265" s="45">
        <f>IF(Table1[[#This Row],[Day]]="","",MONTH(F265))</f>
        <v>4</v>
      </c>
      <c r="D265" s="45">
        <f>IF(Table1[[#This Row],[Day]]="","",YEAR(F265))</f>
        <v>2025</v>
      </c>
      <c r="E265" s="117" t="s">
        <v>513</v>
      </c>
      <c r="F265" s="118">
        <v>45755</v>
      </c>
      <c r="G265" s="119" t="s">
        <v>465</v>
      </c>
      <c r="H265" s="44">
        <f>8465</f>
        <v>8465</v>
      </c>
      <c r="J265" s="102"/>
      <c r="K265" s="124">
        <f>11</f>
        <v>11</v>
      </c>
      <c r="R265" s="46"/>
      <c r="V265" s="112"/>
      <c r="W265" s="72"/>
      <c r="X265" s="46"/>
      <c r="Y265" s="46"/>
      <c r="AC265" s="47"/>
      <c r="AD265" s="54"/>
      <c r="AE265" s="44"/>
      <c r="AF265" s="48"/>
    </row>
    <row r="266" spans="1:32" ht="21" customHeight="1">
      <c r="A266" s="45" t="e">
        <f>IF(G266="","",VLOOKUP(G266,#REF!,3,0))</f>
        <v>#REF!</v>
      </c>
      <c r="B266" s="45">
        <f>IF(Table1[[#This Row],[Day]]="","",WEEKNUM(F266))</f>
        <v>15</v>
      </c>
      <c r="C266" s="45">
        <f>IF(Table1[[#This Row],[Day]]="","",MONTH(F266))</f>
        <v>4</v>
      </c>
      <c r="D266" s="45">
        <f>IF(Table1[[#This Row],[Day]]="","",YEAR(F266))</f>
        <v>2025</v>
      </c>
      <c r="E266" s="117" t="s">
        <v>514</v>
      </c>
      <c r="F266" s="118">
        <v>45755</v>
      </c>
      <c r="G266" s="119" t="s">
        <v>296</v>
      </c>
      <c r="H266" s="44">
        <f>8339</f>
        <v>8339</v>
      </c>
      <c r="J266" s="102"/>
      <c r="K266" s="124">
        <f>13</f>
        <v>13</v>
      </c>
      <c r="R266" s="46"/>
      <c r="V266" s="112"/>
      <c r="W266" s="72"/>
      <c r="X266" s="46"/>
      <c r="Y266" s="46"/>
      <c r="AC266" s="47"/>
      <c r="AD266" s="54"/>
      <c r="AE266" s="44"/>
      <c r="AF266" s="48"/>
    </row>
    <row r="267" spans="1:32" ht="21" customHeight="1">
      <c r="A267" s="45" t="e">
        <f>IF(G267="","",VLOOKUP(G267,#REF!,3,0))</f>
        <v>#REF!</v>
      </c>
      <c r="B267" s="45">
        <f>IF(Table1[[#This Row],[Day]]="","",WEEKNUM(F267))</f>
        <v>15</v>
      </c>
      <c r="C267" s="45">
        <f>IF(Table1[[#This Row],[Day]]="","",MONTH(F267))</f>
        <v>4</v>
      </c>
      <c r="D267" s="45">
        <f>IF(Table1[[#This Row],[Day]]="","",YEAR(F267))</f>
        <v>2025</v>
      </c>
      <c r="E267" s="117" t="s">
        <v>515</v>
      </c>
      <c r="F267" s="118">
        <v>45755</v>
      </c>
      <c r="G267" s="119" t="s">
        <v>413</v>
      </c>
      <c r="H267" s="44">
        <f>8500+8760</f>
        <v>17260</v>
      </c>
      <c r="J267" s="102"/>
      <c r="K267" s="124">
        <f>26+13</f>
        <v>39</v>
      </c>
      <c r="R267" s="46"/>
      <c r="V267" s="112"/>
      <c r="W267" s="72"/>
      <c r="X267" s="46"/>
      <c r="Y267" s="46"/>
      <c r="AC267" s="47"/>
      <c r="AD267" s="54"/>
      <c r="AE267" s="44"/>
      <c r="AF267" s="48"/>
    </row>
    <row r="268" spans="1:32" ht="21" customHeight="1">
      <c r="A268" s="45" t="e">
        <f>IF(G268="","",VLOOKUP(G268,#REF!,3,0))</f>
        <v>#REF!</v>
      </c>
      <c r="B268" s="45">
        <f>IF(Table1[[#This Row],[Day]]="","",WEEKNUM(F268))</f>
        <v>15</v>
      </c>
      <c r="C268" s="45">
        <f>IF(Table1[[#This Row],[Day]]="","",MONTH(F268))</f>
        <v>4</v>
      </c>
      <c r="D268" s="45">
        <f>IF(Table1[[#This Row],[Day]]="","",YEAR(F268))</f>
        <v>2025</v>
      </c>
      <c r="E268" s="117" t="s">
        <v>516</v>
      </c>
      <c r="F268" s="118">
        <v>45755</v>
      </c>
      <c r="G268" s="119" t="s">
        <v>414</v>
      </c>
      <c r="H268" s="44">
        <f>9100+8650</f>
        <v>17750</v>
      </c>
      <c r="J268" s="102"/>
      <c r="K268" s="124">
        <f>17+6</f>
        <v>23</v>
      </c>
      <c r="R268" s="46"/>
      <c r="V268" s="112"/>
      <c r="W268" s="72"/>
      <c r="X268" s="46"/>
      <c r="Y268" s="46"/>
      <c r="AC268" s="47"/>
      <c r="AD268" s="54"/>
      <c r="AE268" s="44"/>
      <c r="AF268" s="48"/>
    </row>
    <row r="269" spans="1:32" ht="21" customHeight="1">
      <c r="A269" s="45" t="e">
        <f>IF(G269="","",VLOOKUP(G269,#REF!,3,0))</f>
        <v>#REF!</v>
      </c>
      <c r="B269" s="45">
        <f>IF(Table1[[#This Row],[Day]]="","",WEEKNUM(F269))</f>
        <v>15</v>
      </c>
      <c r="C269" s="45">
        <f>IF(Table1[[#This Row],[Day]]="","",MONTH(F269))</f>
        <v>4</v>
      </c>
      <c r="D269" s="45">
        <f>IF(Table1[[#This Row],[Day]]="","",YEAR(F269))</f>
        <v>2025</v>
      </c>
      <c r="E269" s="117" t="s">
        <v>513</v>
      </c>
      <c r="F269" s="118">
        <v>45756</v>
      </c>
      <c r="G269" s="119" t="s">
        <v>465</v>
      </c>
      <c r="H269" s="44">
        <f>8600</f>
        <v>8600</v>
      </c>
      <c r="I269" s="73">
        <f>4</f>
        <v>4</v>
      </c>
      <c r="J269" s="102"/>
      <c r="K269" s="124">
        <f>17</f>
        <v>17</v>
      </c>
      <c r="R269" s="46"/>
      <c r="V269" s="112"/>
      <c r="W269" s="72"/>
      <c r="X269" s="46"/>
      <c r="Y269" s="46"/>
      <c r="AC269" s="47"/>
      <c r="AD269" s="54"/>
      <c r="AE269" s="44"/>
      <c r="AF269" s="48"/>
    </row>
    <row r="270" spans="1:32" ht="21" customHeight="1">
      <c r="A270" s="45" t="e">
        <f>IF(G270="","",VLOOKUP(G270,#REF!,3,0))</f>
        <v>#REF!</v>
      </c>
      <c r="B270" s="45">
        <f>IF(Table1[[#This Row],[Day]]="","",WEEKNUM(F270))</f>
        <v>15</v>
      </c>
      <c r="C270" s="45">
        <f>IF(Table1[[#This Row],[Day]]="","",MONTH(F270))</f>
        <v>4</v>
      </c>
      <c r="D270" s="45">
        <f>IF(Table1[[#This Row],[Day]]="","",YEAR(F270))</f>
        <v>2025</v>
      </c>
      <c r="E270" s="117" t="s">
        <v>514</v>
      </c>
      <c r="F270" s="118">
        <v>45756</v>
      </c>
      <c r="G270" s="119" t="s">
        <v>296</v>
      </c>
      <c r="H270" s="44">
        <f>4307</f>
        <v>4307</v>
      </c>
      <c r="J270" s="102"/>
      <c r="K270" s="124">
        <f>13</f>
        <v>13</v>
      </c>
      <c r="N270" s="73">
        <f>5</f>
        <v>5</v>
      </c>
      <c r="R270" s="46"/>
      <c r="S270" s="105">
        <f>11</f>
        <v>11</v>
      </c>
      <c r="V270" s="112"/>
      <c r="W270" s="72"/>
      <c r="X270" s="46"/>
      <c r="Y270" s="46"/>
      <c r="AC270" s="47"/>
      <c r="AD270" s="54"/>
      <c r="AE270" s="44"/>
      <c r="AF270" s="48"/>
    </row>
    <row r="271" spans="1:32" ht="21" customHeight="1">
      <c r="A271" s="45" t="e">
        <f>IF(G271="","",VLOOKUP(G271,#REF!,3,0))</f>
        <v>#REF!</v>
      </c>
      <c r="B271" s="45">
        <f>IF(Table1[[#This Row],[Day]]="","",WEEKNUM(F271))</f>
        <v>15</v>
      </c>
      <c r="C271" s="45">
        <f>IF(Table1[[#This Row],[Day]]="","",MONTH(F271))</f>
        <v>4</v>
      </c>
      <c r="D271" s="45">
        <f>IF(Table1[[#This Row],[Day]]="","",YEAR(F271))</f>
        <v>2025</v>
      </c>
      <c r="E271" s="117" t="s">
        <v>515</v>
      </c>
      <c r="F271" s="118">
        <v>45756</v>
      </c>
      <c r="G271" s="119" t="s">
        <v>413</v>
      </c>
      <c r="H271" s="44">
        <f>9120+8900</f>
        <v>18020</v>
      </c>
      <c r="J271" s="102"/>
      <c r="K271" s="124">
        <f>15+20</f>
        <v>35</v>
      </c>
      <c r="R271" s="46"/>
      <c r="V271" s="112"/>
      <c r="W271" s="72"/>
      <c r="X271" s="46"/>
      <c r="Y271" s="46"/>
      <c r="AC271" s="47"/>
      <c r="AD271" s="54"/>
      <c r="AE271" s="44"/>
      <c r="AF271" s="48"/>
    </row>
    <row r="272" spans="1:32" ht="21" customHeight="1">
      <c r="A272" s="45" t="e">
        <f>IF(G272="","",VLOOKUP(G272,#REF!,3,0))</f>
        <v>#REF!</v>
      </c>
      <c r="B272" s="45">
        <f>IF(Table1[[#This Row],[Day]]="","",WEEKNUM(F272))</f>
        <v>15</v>
      </c>
      <c r="C272" s="45">
        <f>IF(Table1[[#This Row],[Day]]="","",MONTH(F272))</f>
        <v>4</v>
      </c>
      <c r="D272" s="45">
        <f>IF(Table1[[#This Row],[Day]]="","",YEAR(F272))</f>
        <v>2025</v>
      </c>
      <c r="E272" s="117" t="s">
        <v>516</v>
      </c>
      <c r="F272" s="118">
        <v>45756</v>
      </c>
      <c r="G272" s="119" t="s">
        <v>414</v>
      </c>
      <c r="H272" s="44">
        <f>8900+8600</f>
        <v>17500</v>
      </c>
      <c r="J272" s="102"/>
      <c r="K272" s="124">
        <f>18+30</f>
        <v>48</v>
      </c>
      <c r="R272" s="46"/>
      <c r="V272" s="112"/>
      <c r="W272" s="72"/>
      <c r="X272" s="46"/>
      <c r="Y272" s="46"/>
      <c r="AC272" s="47"/>
      <c r="AD272" s="54"/>
      <c r="AE272" s="44"/>
      <c r="AF272" s="48"/>
    </row>
    <row r="273" spans="1:32" ht="21" customHeight="1">
      <c r="A273" s="45" t="e">
        <f>IF(G273="","",VLOOKUP(G273,#REF!,3,0))</f>
        <v>#REF!</v>
      </c>
      <c r="B273" s="45">
        <f>IF(Table1[[#This Row],[Day]]="","",WEEKNUM(F273))</f>
        <v>15</v>
      </c>
      <c r="C273" s="45">
        <f>IF(Table1[[#This Row],[Day]]="","",MONTH(F273))</f>
        <v>4</v>
      </c>
      <c r="D273" s="45">
        <f>IF(Table1[[#This Row],[Day]]="","",YEAR(F273))</f>
        <v>2025</v>
      </c>
      <c r="E273" s="117" t="s">
        <v>517</v>
      </c>
      <c r="F273" s="118">
        <v>45757</v>
      </c>
      <c r="G273" s="119" t="s">
        <v>465</v>
      </c>
      <c r="H273" s="44">
        <f>3500</f>
        <v>3500</v>
      </c>
      <c r="J273" s="102"/>
      <c r="K273" s="124">
        <f>11</f>
        <v>11</v>
      </c>
      <c r="R273" s="46"/>
      <c r="V273" s="112"/>
      <c r="W273" s="72"/>
      <c r="X273" s="46"/>
      <c r="Y273" s="46"/>
      <c r="AC273" s="47"/>
      <c r="AD273" s="54"/>
      <c r="AE273" s="44"/>
      <c r="AF273" s="48"/>
    </row>
    <row r="274" spans="1:32" ht="21" customHeight="1">
      <c r="A274" s="45" t="e">
        <f>IF(G274="","",VLOOKUP(G274,#REF!,3,0))</f>
        <v>#REF!</v>
      </c>
      <c r="B274" s="45">
        <f>IF(Table1[[#This Row],[Day]]="","",WEEKNUM(F274))</f>
        <v>15</v>
      </c>
      <c r="C274" s="45">
        <f>IF(Table1[[#This Row],[Day]]="","",MONTH(F274))</f>
        <v>4</v>
      </c>
      <c r="D274" s="45">
        <f>IF(Table1[[#This Row],[Day]]="","",YEAR(F274))</f>
        <v>2025</v>
      </c>
      <c r="E274" s="117" t="s">
        <v>518</v>
      </c>
      <c r="F274" s="118">
        <v>45757</v>
      </c>
      <c r="G274" s="119" t="s">
        <v>296</v>
      </c>
      <c r="H274" s="44">
        <f>4526</f>
        <v>4526</v>
      </c>
      <c r="J274" s="102"/>
      <c r="K274" s="124">
        <f>13</f>
        <v>13</v>
      </c>
      <c r="R274" s="46"/>
      <c r="V274" s="112"/>
      <c r="W274" s="72"/>
      <c r="X274" s="46"/>
      <c r="Y274" s="46"/>
      <c r="AC274" s="47"/>
      <c r="AD274" s="54"/>
      <c r="AE274" s="44"/>
      <c r="AF274" s="48"/>
    </row>
    <row r="275" spans="1:32" ht="21" customHeight="1">
      <c r="A275" s="45" t="e">
        <f>IF(G275="","",VLOOKUP(G275,#REF!,3,0))</f>
        <v>#REF!</v>
      </c>
      <c r="B275" s="45">
        <f>IF(Table1[[#This Row],[Day]]="","",WEEKNUM(F275))</f>
        <v>15</v>
      </c>
      <c r="C275" s="45">
        <f>IF(Table1[[#This Row],[Day]]="","",MONTH(F275))</f>
        <v>4</v>
      </c>
      <c r="D275" s="45">
        <f>IF(Table1[[#This Row],[Day]]="","",YEAR(F275))</f>
        <v>2025</v>
      </c>
      <c r="E275" s="117" t="s">
        <v>519</v>
      </c>
      <c r="F275" s="118">
        <v>45757</v>
      </c>
      <c r="G275" s="119" t="s">
        <v>413</v>
      </c>
      <c r="H275" s="44">
        <f>7000</f>
        <v>7000</v>
      </c>
      <c r="I275" s="73">
        <f>18</f>
        <v>18</v>
      </c>
      <c r="J275" s="102"/>
      <c r="K275" s="124">
        <f>29</f>
        <v>29</v>
      </c>
      <c r="R275" s="46"/>
      <c r="V275" s="112"/>
      <c r="W275" s="72"/>
      <c r="X275" s="46"/>
      <c r="Y275" s="46"/>
      <c r="AC275" s="47"/>
      <c r="AD275" s="54"/>
      <c r="AE275" s="44"/>
      <c r="AF275" s="48"/>
    </row>
    <row r="276" spans="1:32" ht="21" customHeight="1">
      <c r="A276" s="45" t="e">
        <f>IF(G276="","",VLOOKUP(G276,#REF!,3,0))</f>
        <v>#REF!</v>
      </c>
      <c r="B276" s="45">
        <f>IF(Table1[[#This Row],[Day]]="","",WEEKNUM(F276))</f>
        <v>15</v>
      </c>
      <c r="C276" s="45">
        <f>IF(Table1[[#This Row],[Day]]="","",MONTH(F276))</f>
        <v>4</v>
      </c>
      <c r="D276" s="45">
        <f>IF(Table1[[#This Row],[Day]]="","",YEAR(F276))</f>
        <v>2025</v>
      </c>
      <c r="E276" s="117" t="s">
        <v>520</v>
      </c>
      <c r="F276" s="118">
        <v>45757</v>
      </c>
      <c r="G276" s="119" t="s">
        <v>414</v>
      </c>
      <c r="H276" s="44">
        <f>7836</f>
        <v>7836</v>
      </c>
      <c r="J276" s="102"/>
      <c r="K276" s="124">
        <f>18</f>
        <v>18</v>
      </c>
      <c r="R276" s="46"/>
      <c r="V276" s="112"/>
      <c r="W276" s="72"/>
      <c r="X276" s="46"/>
      <c r="Y276" s="46"/>
      <c r="AC276" s="47"/>
      <c r="AD276" s="54"/>
      <c r="AE276" s="44"/>
      <c r="AF276" s="48"/>
    </row>
    <row r="277" spans="1:32" ht="21" customHeight="1">
      <c r="A277" s="45" t="e">
        <f>IF(G277="","",VLOOKUP(G277,#REF!,3,0))</f>
        <v>#REF!</v>
      </c>
      <c r="B277" s="45">
        <f>IF(Table1[[#This Row],[Day]]="","",WEEKNUM(F277))</f>
        <v>15</v>
      </c>
      <c r="C277" s="45">
        <f>IF(Table1[[#This Row],[Day]]="","",MONTH(F277))</f>
        <v>4</v>
      </c>
      <c r="D277" s="45">
        <f>IF(Table1[[#This Row],[Day]]="","",YEAR(F277))</f>
        <v>2025</v>
      </c>
      <c r="E277" s="117" t="s">
        <v>521</v>
      </c>
      <c r="F277" s="118">
        <v>45758</v>
      </c>
      <c r="G277" s="119" t="s">
        <v>296</v>
      </c>
      <c r="H277" s="44">
        <f>5164</f>
        <v>5164</v>
      </c>
      <c r="J277" s="102"/>
      <c r="K277" s="124">
        <f>12</f>
        <v>12</v>
      </c>
      <c r="R277" s="46"/>
      <c r="V277" s="112"/>
      <c r="W277" s="72"/>
      <c r="X277" s="46"/>
      <c r="Y277" s="46"/>
      <c r="AC277" s="47"/>
      <c r="AD277" s="54"/>
      <c r="AE277" s="44"/>
      <c r="AF277" s="48"/>
    </row>
    <row r="278" spans="1:32" ht="21" customHeight="1">
      <c r="A278" s="45" t="e">
        <f>IF(G278="","",VLOOKUP(G278,#REF!,3,0))</f>
        <v>#REF!</v>
      </c>
      <c r="B278" s="45">
        <f>IF(Table1[[#This Row],[Day]]="","",WEEKNUM(F278))</f>
        <v>15</v>
      </c>
      <c r="C278" s="45">
        <f>IF(Table1[[#This Row],[Day]]="","",MONTH(F278))</f>
        <v>4</v>
      </c>
      <c r="D278" s="45">
        <f>IF(Table1[[#This Row],[Day]]="","",YEAR(F278))</f>
        <v>2025</v>
      </c>
      <c r="E278" s="117" t="s">
        <v>522</v>
      </c>
      <c r="F278" s="118">
        <v>45758</v>
      </c>
      <c r="G278" s="119" t="s">
        <v>526</v>
      </c>
      <c r="H278" s="44">
        <f>9200</f>
        <v>9200</v>
      </c>
      <c r="I278" s="73">
        <f>6</f>
        <v>6</v>
      </c>
      <c r="J278" s="102"/>
      <c r="K278" s="124">
        <f>24</f>
        <v>24</v>
      </c>
      <c r="R278" s="46"/>
      <c r="V278" s="112"/>
      <c r="W278" s="72"/>
      <c r="X278" s="46"/>
      <c r="Y278" s="46"/>
      <c r="AC278" s="47"/>
      <c r="AD278" s="54"/>
      <c r="AE278" s="44"/>
      <c r="AF278" s="48"/>
    </row>
    <row r="279" spans="1:32" ht="21" customHeight="1">
      <c r="A279" s="45" t="e">
        <f>IF(G279="","",VLOOKUP(G279,#REF!,3,0))</f>
        <v>#REF!</v>
      </c>
      <c r="B279" s="45">
        <f>IF(Table1[[#This Row],[Day]]="","",WEEKNUM(F279))</f>
        <v>15</v>
      </c>
      <c r="C279" s="45">
        <f>IF(Table1[[#This Row],[Day]]="","",MONTH(F279))</f>
        <v>4</v>
      </c>
      <c r="D279" s="45">
        <f>IF(Table1[[#This Row],[Day]]="","",YEAR(F279))</f>
        <v>2025</v>
      </c>
      <c r="E279" s="117" t="s">
        <v>523</v>
      </c>
      <c r="F279" s="118">
        <v>45758</v>
      </c>
      <c r="G279" s="119" t="s">
        <v>527</v>
      </c>
      <c r="H279" s="44">
        <f>7800</f>
        <v>7800</v>
      </c>
      <c r="J279" s="102"/>
      <c r="K279" s="124">
        <f>29</f>
        <v>29</v>
      </c>
      <c r="R279" s="46"/>
      <c r="V279" s="112"/>
      <c r="W279" s="72"/>
      <c r="X279" s="46"/>
      <c r="Y279" s="46"/>
      <c r="AC279" s="47"/>
      <c r="AD279" s="54"/>
      <c r="AE279" s="44"/>
      <c r="AF279" s="48"/>
    </row>
    <row r="280" spans="1:32" ht="21" customHeight="1">
      <c r="A280" s="45" t="e">
        <f>IF(G280="","",VLOOKUP(G280,#REF!,3,0))</f>
        <v>#REF!</v>
      </c>
      <c r="B280" s="45">
        <f>IF(Table1[[#This Row],[Day]]="","",WEEKNUM(F280))</f>
        <v>15</v>
      </c>
      <c r="C280" s="45">
        <f>IF(Table1[[#This Row],[Day]]="","",MONTH(F280))</f>
        <v>4</v>
      </c>
      <c r="D280" s="45">
        <f>IF(Table1[[#This Row],[Day]]="","",YEAR(F280))</f>
        <v>2025</v>
      </c>
      <c r="E280" s="117" t="s">
        <v>524</v>
      </c>
      <c r="F280" s="118">
        <v>45758</v>
      </c>
      <c r="G280" s="119" t="s">
        <v>413</v>
      </c>
      <c r="H280" s="44">
        <f>8123</f>
        <v>8123</v>
      </c>
      <c r="J280" s="102"/>
      <c r="K280" s="124">
        <f>11</f>
        <v>11</v>
      </c>
      <c r="R280" s="46"/>
      <c r="V280" s="112"/>
      <c r="W280" s="72"/>
      <c r="X280" s="46"/>
      <c r="Y280" s="46"/>
      <c r="AC280" s="47"/>
      <c r="AD280" s="54"/>
      <c r="AE280" s="44"/>
      <c r="AF280" s="48"/>
    </row>
    <row r="281" spans="1:32" ht="21" customHeight="1">
      <c r="A281" s="45" t="e">
        <f>IF(G281="","",VLOOKUP(G281,#REF!,3,0))</f>
        <v>#REF!</v>
      </c>
      <c r="B281" s="45">
        <f>IF(Table1[[#This Row],[Day]]="","",WEEKNUM(F281))</f>
        <v>15</v>
      </c>
      <c r="C281" s="45">
        <f>IF(Table1[[#This Row],[Day]]="","",MONTH(F281))</f>
        <v>4</v>
      </c>
      <c r="D281" s="45">
        <f>IF(Table1[[#This Row],[Day]]="","",YEAR(F281))</f>
        <v>2025</v>
      </c>
      <c r="E281" s="117" t="s">
        <v>525</v>
      </c>
      <c r="F281" s="118">
        <v>45758</v>
      </c>
      <c r="G281" s="119" t="s">
        <v>414</v>
      </c>
      <c r="H281" s="44">
        <f>4507</f>
        <v>4507</v>
      </c>
      <c r="I281" s="73">
        <f>17</f>
        <v>17</v>
      </c>
      <c r="J281" s="102"/>
      <c r="K281" s="124">
        <f>22</f>
        <v>22</v>
      </c>
      <c r="R281" s="46"/>
      <c r="V281" s="112"/>
      <c r="W281" s="72"/>
      <c r="X281" s="46"/>
      <c r="Y281" s="46"/>
      <c r="AC281" s="47"/>
      <c r="AD281" s="54"/>
      <c r="AE281" s="44"/>
      <c r="AF281" s="48"/>
    </row>
    <row r="282" spans="1:32" ht="21" customHeight="1">
      <c r="A282" s="45" t="e">
        <f>IF(G282="","",VLOOKUP(G282,#REF!,3,0))</f>
        <v>#REF!</v>
      </c>
      <c r="B282" s="45">
        <f>IF(Table1[[#This Row],[Day]]="","",WEEKNUM(F282))</f>
        <v>16</v>
      </c>
      <c r="C282" s="45">
        <f>IF(Table1[[#This Row],[Day]]="","",MONTH(F282))</f>
        <v>4</v>
      </c>
      <c r="D282" s="45">
        <f>IF(Table1[[#This Row],[Day]]="","",YEAR(F282))</f>
        <v>2025</v>
      </c>
      <c r="E282" s="117" t="s">
        <v>316</v>
      </c>
      <c r="F282" s="118">
        <v>45761</v>
      </c>
      <c r="G282" s="119" t="s">
        <v>400</v>
      </c>
      <c r="H282" s="44">
        <f>9551</f>
        <v>9551</v>
      </c>
      <c r="J282" s="102"/>
      <c r="K282" s="124"/>
      <c r="R282" s="46"/>
      <c r="V282" s="112"/>
      <c r="W282" s="72"/>
      <c r="X282" s="46"/>
      <c r="Y282" s="46"/>
      <c r="AC282" s="47"/>
      <c r="AD282" s="54"/>
      <c r="AE282" s="44"/>
      <c r="AF282" s="48"/>
    </row>
    <row r="283" spans="1:32" ht="21" customHeight="1">
      <c r="A283" s="45" t="e">
        <f>IF(G283="","",VLOOKUP(G283,#REF!,3,0))</f>
        <v>#REF!</v>
      </c>
      <c r="B283" s="45">
        <f>IF(Table1[[#This Row],[Day]]="","",WEEKNUM(F283))</f>
        <v>16</v>
      </c>
      <c r="C283" s="45">
        <f>IF(Table1[[#This Row],[Day]]="","",MONTH(F283))</f>
        <v>4</v>
      </c>
      <c r="D283" s="45">
        <f>IF(Table1[[#This Row],[Day]]="","",YEAR(F283))</f>
        <v>2025</v>
      </c>
      <c r="E283" s="117" t="s">
        <v>317</v>
      </c>
      <c r="F283" s="118">
        <v>45761</v>
      </c>
      <c r="G283" s="119" t="s">
        <v>401</v>
      </c>
      <c r="H283" s="44">
        <f>9261</f>
        <v>9261</v>
      </c>
      <c r="J283" s="102"/>
      <c r="K283" s="124"/>
      <c r="R283" s="46"/>
      <c r="V283" s="112"/>
      <c r="W283" s="72"/>
      <c r="X283" s="46"/>
      <c r="Y283" s="46"/>
      <c r="AC283" s="47"/>
      <c r="AD283" s="54"/>
      <c r="AE283" s="44"/>
      <c r="AF283" s="48"/>
    </row>
    <row r="284" spans="1:32" ht="21" customHeight="1">
      <c r="A284" s="45" t="e">
        <f>IF(G284="","",VLOOKUP(G284,#REF!,3,0))</f>
        <v>#REF!</v>
      </c>
      <c r="B284" s="45">
        <f>IF(Table1[[#This Row],[Day]]="","",WEEKNUM(F284))</f>
        <v>16</v>
      </c>
      <c r="C284" s="45">
        <f>IF(Table1[[#This Row],[Day]]="","",MONTH(F284))</f>
        <v>4</v>
      </c>
      <c r="D284" s="45">
        <f>IF(Table1[[#This Row],[Day]]="","",YEAR(F284))</f>
        <v>2025</v>
      </c>
      <c r="E284" s="117" t="s">
        <v>528</v>
      </c>
      <c r="F284" s="118">
        <v>45762</v>
      </c>
      <c r="G284" s="119" t="s">
        <v>400</v>
      </c>
      <c r="H284" s="44">
        <f>8060</f>
        <v>8060</v>
      </c>
      <c r="J284" s="102"/>
      <c r="K284" s="124">
        <f>26</f>
        <v>26</v>
      </c>
      <c r="N284" s="73">
        <f>13</f>
        <v>13</v>
      </c>
      <c r="O284" s="46">
        <f>7</f>
        <v>7</v>
      </c>
      <c r="R284" s="46"/>
      <c r="V284" s="112"/>
      <c r="W284" s="72"/>
      <c r="X284" s="46"/>
      <c r="Y284" s="46"/>
      <c r="AC284" s="47"/>
      <c r="AD284" s="54"/>
      <c r="AE284" s="44"/>
      <c r="AF284" s="48"/>
    </row>
    <row r="285" spans="1:32" ht="21" customHeight="1">
      <c r="A285" s="45" t="e">
        <f>IF(G285="","",VLOOKUP(G285,#REF!,3,0))</f>
        <v>#REF!</v>
      </c>
      <c r="B285" s="45">
        <f>IF(Table1[[#This Row],[Day]]="","",WEEKNUM(F285))</f>
        <v>16</v>
      </c>
      <c r="C285" s="45">
        <f>IF(Table1[[#This Row],[Day]]="","",MONTH(F285))</f>
        <v>4</v>
      </c>
      <c r="D285" s="45">
        <f>IF(Table1[[#This Row],[Day]]="","",YEAR(F285))</f>
        <v>2025</v>
      </c>
      <c r="E285" s="117" t="s">
        <v>529</v>
      </c>
      <c r="F285" s="118">
        <v>45762</v>
      </c>
      <c r="G285" s="119" t="s">
        <v>401</v>
      </c>
      <c r="H285" s="44">
        <f>8000</f>
        <v>8000</v>
      </c>
      <c r="I285" s="73">
        <f>6</f>
        <v>6</v>
      </c>
      <c r="J285" s="102"/>
      <c r="K285" s="124">
        <f>19</f>
        <v>19</v>
      </c>
      <c r="R285" s="46"/>
      <c r="V285" s="112"/>
      <c r="W285" s="72"/>
      <c r="X285" s="46"/>
      <c r="Y285" s="46"/>
      <c r="AC285" s="47"/>
      <c r="AD285" s="54"/>
      <c r="AE285" s="44"/>
      <c r="AF285" s="48"/>
    </row>
    <row r="286" spans="1:32" ht="21" customHeight="1">
      <c r="A286" s="45" t="e">
        <f>IF(G286="","",VLOOKUP(G286,#REF!,3,0))</f>
        <v>#REF!</v>
      </c>
      <c r="B286" s="45">
        <f>IF(Table1[[#This Row],[Day]]="","",WEEKNUM(F286))</f>
        <v>16</v>
      </c>
      <c r="C286" s="45">
        <f>IF(Table1[[#This Row],[Day]]="","",MONTH(F286))</f>
        <v>4</v>
      </c>
      <c r="D286" s="45">
        <f>IF(Table1[[#This Row],[Day]]="","",YEAR(F286))</f>
        <v>2025</v>
      </c>
      <c r="E286" s="117" t="s">
        <v>530</v>
      </c>
      <c r="F286" s="118">
        <v>45763</v>
      </c>
      <c r="G286" s="119" t="s">
        <v>441</v>
      </c>
      <c r="H286" s="44">
        <f>4600+9561</f>
        <v>14161</v>
      </c>
      <c r="I286" s="73">
        <f>7</f>
        <v>7</v>
      </c>
      <c r="J286" s="102"/>
      <c r="K286" s="124">
        <f>29+15</f>
        <v>44</v>
      </c>
      <c r="N286" s="73">
        <f>5</f>
        <v>5</v>
      </c>
      <c r="R286" s="46"/>
      <c r="V286" s="112"/>
      <c r="W286" s="72"/>
      <c r="X286" s="46"/>
      <c r="Y286" s="46"/>
      <c r="AC286" s="47"/>
      <c r="AD286" s="54"/>
      <c r="AE286" s="44"/>
      <c r="AF286" s="48"/>
    </row>
    <row r="287" spans="1:32" ht="21" customHeight="1">
      <c r="A287" s="45" t="e">
        <f>IF(G287="","",VLOOKUP(G287,#REF!,3,0))</f>
        <v>#REF!</v>
      </c>
      <c r="B287" s="45">
        <f>IF(Table1[[#This Row],[Day]]="","",WEEKNUM(F287))</f>
        <v>16</v>
      </c>
      <c r="C287" s="45">
        <f>IF(Table1[[#This Row],[Day]]="","",MONTH(F287))</f>
        <v>4</v>
      </c>
      <c r="D287" s="45">
        <f>IF(Table1[[#This Row],[Day]]="","",YEAR(F287))</f>
        <v>2025</v>
      </c>
      <c r="E287" s="117" t="s">
        <v>531</v>
      </c>
      <c r="F287" s="118">
        <v>45763</v>
      </c>
      <c r="G287" s="119" t="s">
        <v>442</v>
      </c>
      <c r="H287" s="44">
        <f>4600+9286</f>
        <v>13886</v>
      </c>
      <c r="I287" s="73">
        <f>12</f>
        <v>12</v>
      </c>
      <c r="J287" s="102"/>
      <c r="K287" s="124">
        <f>18+11</f>
        <v>29</v>
      </c>
      <c r="R287" s="46"/>
      <c r="V287" s="112"/>
      <c r="W287" s="72"/>
      <c r="X287" s="46"/>
      <c r="Y287" s="46"/>
      <c r="AC287" s="47"/>
      <c r="AD287" s="54"/>
      <c r="AE287" s="44"/>
      <c r="AF287" s="48"/>
    </row>
    <row r="288" spans="1:32" ht="21" customHeight="1">
      <c r="A288" s="45" t="e">
        <f>IF(G288="","",VLOOKUP(G288,#REF!,3,0))</f>
        <v>#REF!</v>
      </c>
      <c r="B288" s="45">
        <f>IF(Table1[[#This Row],[Day]]="","",WEEKNUM(F288))</f>
        <v>16</v>
      </c>
      <c r="C288" s="45">
        <f>IF(Table1[[#This Row],[Day]]="","",MONTH(F288))</f>
        <v>4</v>
      </c>
      <c r="D288" s="45">
        <f>IF(Table1[[#This Row],[Day]]="","",YEAR(F288))</f>
        <v>2025</v>
      </c>
      <c r="E288" s="117" t="s">
        <v>532</v>
      </c>
      <c r="F288" s="118">
        <v>45763</v>
      </c>
      <c r="G288" s="119" t="s">
        <v>533</v>
      </c>
      <c r="H288" s="44">
        <f>2226</f>
        <v>2226</v>
      </c>
      <c r="J288" s="102"/>
      <c r="K288" s="124">
        <f>17</f>
        <v>17</v>
      </c>
      <c r="R288" s="46"/>
      <c r="V288" s="112"/>
      <c r="W288" s="72"/>
      <c r="X288" s="46"/>
      <c r="Y288" s="46"/>
      <c r="AC288" s="47"/>
      <c r="AD288" s="54"/>
      <c r="AE288" s="44"/>
      <c r="AF288" s="48"/>
    </row>
    <row r="289" spans="1:32" ht="21" customHeight="1">
      <c r="A289" s="45" t="e">
        <f>IF(G289="","",VLOOKUP(G289,#REF!,3,0))</f>
        <v>#REF!</v>
      </c>
      <c r="B289" s="45">
        <f>IF(Table1[[#This Row],[Day]]="","",WEEKNUM(F289))</f>
        <v>16</v>
      </c>
      <c r="C289" s="45">
        <f>IF(Table1[[#This Row],[Day]]="","",MONTH(F289))</f>
        <v>4</v>
      </c>
      <c r="D289" s="45">
        <f>IF(Table1[[#This Row],[Day]]="","",YEAR(F289))</f>
        <v>2025</v>
      </c>
      <c r="E289" s="117" t="s">
        <v>528</v>
      </c>
      <c r="F289" s="118">
        <v>45763</v>
      </c>
      <c r="G289" s="119" t="s">
        <v>400</v>
      </c>
      <c r="H289" s="44">
        <f>8100</f>
        <v>8100</v>
      </c>
      <c r="J289" s="102"/>
      <c r="K289" s="124">
        <f>23</f>
        <v>23</v>
      </c>
      <c r="R289" s="46"/>
      <c r="V289" s="160"/>
      <c r="W289" s="72"/>
      <c r="X289" s="46"/>
      <c r="Y289" s="46"/>
      <c r="AC289" s="47"/>
      <c r="AD289" s="54"/>
      <c r="AE289" s="44"/>
      <c r="AF289" s="44"/>
    </row>
    <row r="290" spans="1:32" ht="21" customHeight="1">
      <c r="A290" s="45" t="e">
        <f>IF(G290="","",VLOOKUP(G290,#REF!,3,0))</f>
        <v>#REF!</v>
      </c>
      <c r="B290" s="45">
        <f>IF(Table1[[#This Row],[Day]]="","",WEEKNUM(F290))</f>
        <v>16</v>
      </c>
      <c r="C290" s="45">
        <f>IF(Table1[[#This Row],[Day]]="","",MONTH(F290))</f>
        <v>4</v>
      </c>
      <c r="D290" s="45">
        <f>IF(Table1[[#This Row],[Day]]="","",YEAR(F290))</f>
        <v>2025</v>
      </c>
      <c r="E290" s="117" t="s">
        <v>529</v>
      </c>
      <c r="F290" s="118">
        <v>45763</v>
      </c>
      <c r="G290" s="119" t="s">
        <v>401</v>
      </c>
      <c r="H290" s="44">
        <f>8020</f>
        <v>8020</v>
      </c>
      <c r="J290" s="102"/>
      <c r="K290" s="124">
        <f>39</f>
        <v>39</v>
      </c>
      <c r="N290" s="73">
        <f>6</f>
        <v>6</v>
      </c>
      <c r="R290" s="46"/>
      <c r="V290" s="160"/>
      <c r="W290" s="72"/>
      <c r="X290" s="46"/>
      <c r="Y290" s="46"/>
      <c r="AC290" s="47"/>
      <c r="AD290" s="54"/>
      <c r="AE290" s="44"/>
      <c r="AF290" s="44"/>
    </row>
    <row r="291" spans="1:32" ht="21" customHeight="1">
      <c r="B291" s="45">
        <f>IF(Table1[[#This Row],[Day]]="","",WEEKNUM(F291))</f>
        <v>16</v>
      </c>
      <c r="C291" s="45">
        <f>IF(Table1[[#This Row],[Day]]="","",MONTH(F291))</f>
        <v>4</v>
      </c>
      <c r="D291" s="45">
        <f>IF(Table1[[#This Row],[Day]]="","",YEAR(F291))</f>
        <v>2025</v>
      </c>
      <c r="E291" s="117" t="s">
        <v>534</v>
      </c>
      <c r="F291" s="118">
        <v>45764</v>
      </c>
      <c r="G291" s="119" t="s">
        <v>441</v>
      </c>
      <c r="H291" s="44">
        <f>8600+9721</f>
        <v>18321</v>
      </c>
      <c r="J291" s="120"/>
      <c r="K291" s="125">
        <f>58+17</f>
        <v>75</v>
      </c>
      <c r="N291" s="121">
        <f>43</f>
        <v>43</v>
      </c>
      <c r="R291" s="46"/>
      <c r="V291" s="159"/>
      <c r="W291" s="72"/>
      <c r="X291" s="122"/>
      <c r="Y291" s="122"/>
      <c r="AB291" s="122"/>
      <c r="AC291" s="122"/>
      <c r="AD291" s="123"/>
      <c r="AE291" s="122"/>
      <c r="AF291" s="121"/>
    </row>
    <row r="292" spans="1:32" ht="21" customHeight="1">
      <c r="B292" s="45">
        <f>IF(Table1[[#This Row],[Day]]="","",WEEKNUM(F292))</f>
        <v>16</v>
      </c>
      <c r="C292" s="45">
        <f>IF(Table1[[#This Row],[Day]]="","",MONTH(F292))</f>
        <v>4</v>
      </c>
      <c r="D292" s="45">
        <f>IF(Table1[[#This Row],[Day]]="","",YEAR(F292))</f>
        <v>2025</v>
      </c>
      <c r="E292" s="117" t="s">
        <v>535</v>
      </c>
      <c r="F292" s="118">
        <v>45764</v>
      </c>
      <c r="G292" s="119" t="s">
        <v>442</v>
      </c>
      <c r="H292" s="44">
        <f>8900+9696</f>
        <v>18596</v>
      </c>
      <c r="J292" s="120"/>
      <c r="K292" s="125">
        <f>12+15</f>
        <v>27</v>
      </c>
      <c r="N292" s="121"/>
      <c r="R292" s="46"/>
      <c r="V292" s="159"/>
      <c r="W292" s="72"/>
      <c r="X292" s="122"/>
      <c r="Y292" s="122"/>
      <c r="AB292" s="122"/>
      <c r="AC292" s="122"/>
      <c r="AD292" s="123"/>
      <c r="AE292" s="122"/>
      <c r="AF292" s="121"/>
    </row>
    <row r="293" spans="1:32" ht="21" customHeight="1">
      <c r="A293" s="45" t="e">
        <f>IF(G293="","",VLOOKUP(G293,#REF!,3,0))</f>
        <v>#REF!</v>
      </c>
      <c r="B293" s="45">
        <f>IF(Table1[[#This Row],[Day]]="","",WEEKNUM(F293))</f>
        <v>16</v>
      </c>
      <c r="C293" s="45">
        <f>IF(Table1[[#This Row],[Day]]="","",MONTH(F293))</f>
        <v>4</v>
      </c>
      <c r="D293" s="45">
        <f>IF(Table1[[#This Row],[Day]]="","",YEAR(F293))</f>
        <v>2025</v>
      </c>
      <c r="E293" s="117" t="s">
        <v>536</v>
      </c>
      <c r="F293" s="118">
        <v>45764</v>
      </c>
      <c r="G293" s="119" t="s">
        <v>533</v>
      </c>
      <c r="H293" s="44">
        <f>7800</f>
        <v>7800</v>
      </c>
      <c r="I293" s="73">
        <f>11</f>
        <v>11</v>
      </c>
      <c r="J293" s="102"/>
      <c r="K293" s="124">
        <f>36</f>
        <v>36</v>
      </c>
      <c r="R293" s="46"/>
      <c r="V293" s="112"/>
      <c r="W293" s="72"/>
      <c r="X293" s="46"/>
      <c r="Y293" s="46"/>
      <c r="AC293" s="47"/>
      <c r="AD293" s="54"/>
      <c r="AE293" s="44"/>
      <c r="AF293" s="48"/>
    </row>
    <row r="294" spans="1:32" ht="21" customHeight="1">
      <c r="A294" s="45" t="e">
        <f>IF(G294="","",VLOOKUP(G294,#REF!,3,0))</f>
        <v>#REF!</v>
      </c>
      <c r="B294" s="45">
        <f>IF(Table1[[#This Row],[Day]]="","",WEEKNUM(F294))</f>
        <v>16</v>
      </c>
      <c r="C294" s="45">
        <f>IF(Table1[[#This Row],[Day]]="","",MONTH(F294))</f>
        <v>4</v>
      </c>
      <c r="D294" s="45">
        <f>IF(Table1[[#This Row],[Day]]="","",YEAR(F294))</f>
        <v>2025</v>
      </c>
      <c r="E294" s="117" t="s">
        <v>537</v>
      </c>
      <c r="F294" s="118">
        <v>45764</v>
      </c>
      <c r="G294" s="119" t="s">
        <v>400</v>
      </c>
      <c r="H294" s="44">
        <f>7200</f>
        <v>7200</v>
      </c>
      <c r="I294" s="73">
        <f>7</f>
        <v>7</v>
      </c>
      <c r="J294" s="102"/>
      <c r="K294" s="124">
        <f>38</f>
        <v>38</v>
      </c>
      <c r="R294" s="46"/>
      <c r="V294" s="112"/>
      <c r="W294" s="72"/>
      <c r="X294" s="46"/>
      <c r="Y294" s="46"/>
      <c r="AC294" s="47"/>
      <c r="AD294" s="54"/>
      <c r="AE294" s="44"/>
      <c r="AF294" s="48"/>
    </row>
    <row r="295" spans="1:32" ht="21" customHeight="1">
      <c r="A295" s="45" t="e">
        <f>IF(G295="","",VLOOKUP(G295,#REF!,3,0))</f>
        <v>#REF!</v>
      </c>
      <c r="B295" s="45">
        <f>IF(Table1[[#This Row],[Day]]="","",WEEKNUM(F295))</f>
        <v>16</v>
      </c>
      <c r="C295" s="45">
        <f>IF(Table1[[#This Row],[Day]]="","",MONTH(F295))</f>
        <v>4</v>
      </c>
      <c r="D295" s="45">
        <f>IF(Table1[[#This Row],[Day]]="","",YEAR(F295))</f>
        <v>2025</v>
      </c>
      <c r="E295" s="117" t="s">
        <v>538</v>
      </c>
      <c r="F295" s="118">
        <v>45764</v>
      </c>
      <c r="G295" s="119" t="s">
        <v>401</v>
      </c>
      <c r="H295" s="44">
        <f>8500</f>
        <v>8500</v>
      </c>
      <c r="J295" s="102"/>
      <c r="K295" s="124">
        <f>29</f>
        <v>29</v>
      </c>
      <c r="R295" s="46"/>
      <c r="V295" s="112"/>
      <c r="W295" s="72"/>
      <c r="X295" s="46"/>
      <c r="Y295" s="46"/>
      <c r="AC295" s="47"/>
      <c r="AD295" s="54"/>
      <c r="AE295" s="44"/>
      <c r="AF295" s="48"/>
    </row>
    <row r="296" spans="1:32" ht="21" customHeight="1">
      <c r="A296" s="45" t="e">
        <f>IF(G296="","",VLOOKUP(G296,#REF!,3,0))</f>
        <v>#REF!</v>
      </c>
      <c r="B296" s="45">
        <f>IF(Table1[[#This Row],[Day]]="","",WEEKNUM(F296))</f>
        <v>16</v>
      </c>
      <c r="C296" s="45">
        <f>IF(Table1[[#This Row],[Day]]="","",MONTH(F296))</f>
        <v>4</v>
      </c>
      <c r="D296" s="45">
        <f>IF(Table1[[#This Row],[Day]]="","",YEAR(F296))</f>
        <v>2025</v>
      </c>
      <c r="E296" s="117" t="s">
        <v>539</v>
      </c>
      <c r="F296" s="118">
        <v>45765</v>
      </c>
      <c r="G296" s="119" t="s">
        <v>441</v>
      </c>
      <c r="H296" s="44">
        <f>7600+8956</f>
        <v>16556</v>
      </c>
      <c r="J296" s="102"/>
      <c r="K296" s="124">
        <f>43+17</f>
        <v>60</v>
      </c>
      <c r="R296" s="46"/>
      <c r="S296" s="105">
        <f>7</f>
        <v>7</v>
      </c>
      <c r="V296" s="112"/>
      <c r="W296" s="72"/>
      <c r="X296" s="46"/>
      <c r="Y296" s="46"/>
      <c r="AC296" s="47"/>
      <c r="AD296" s="54"/>
      <c r="AE296" s="44"/>
      <c r="AF296" s="48"/>
    </row>
    <row r="297" spans="1:32" ht="21" customHeight="1">
      <c r="A297" s="45" t="e">
        <f>IF(G297="","",VLOOKUP(G297,#REF!,3,0))</f>
        <v>#REF!</v>
      </c>
      <c r="B297" s="45">
        <f>IF(Table1[[#This Row],[Day]]="","",WEEKNUM(F297))</f>
        <v>16</v>
      </c>
      <c r="C297" s="45">
        <f>IF(Table1[[#This Row],[Day]]="","",MONTH(F297))</f>
        <v>4</v>
      </c>
      <c r="D297" s="45">
        <f>IF(Table1[[#This Row],[Day]]="","",YEAR(F297))</f>
        <v>2025</v>
      </c>
      <c r="E297" s="117" t="s">
        <v>540</v>
      </c>
      <c r="F297" s="118">
        <v>45765</v>
      </c>
      <c r="G297" s="119" t="s">
        <v>442</v>
      </c>
      <c r="H297" s="44">
        <f>8100+9108</f>
        <v>17208</v>
      </c>
      <c r="I297" s="73">
        <f>8</f>
        <v>8</v>
      </c>
      <c r="J297" s="102"/>
      <c r="K297" s="124">
        <f>16+21</f>
        <v>37</v>
      </c>
      <c r="O297" s="46">
        <v>5</v>
      </c>
      <c r="R297" s="46"/>
      <c r="V297" s="112"/>
      <c r="W297" s="72"/>
      <c r="X297" s="46"/>
      <c r="Y297" s="46"/>
      <c r="AC297" s="47"/>
      <c r="AD297" s="54"/>
      <c r="AE297" s="44"/>
      <c r="AF297" s="48"/>
    </row>
    <row r="298" spans="1:32" ht="21" customHeight="1">
      <c r="A298" s="45" t="e">
        <f>IF(G298="","",VLOOKUP(G298,#REF!,3,0))</f>
        <v>#REF!</v>
      </c>
      <c r="B298" s="45">
        <f>IF(Table1[[#This Row],[Day]]="","",WEEKNUM(F298))</f>
        <v>16</v>
      </c>
      <c r="C298" s="45">
        <f>IF(Table1[[#This Row],[Day]]="","",MONTH(F298))</f>
        <v>4</v>
      </c>
      <c r="D298" s="45">
        <f>IF(Table1[[#This Row],[Day]]="","",YEAR(F298))</f>
        <v>2025</v>
      </c>
      <c r="E298" s="117" t="s">
        <v>542</v>
      </c>
      <c r="F298" s="118">
        <v>45765</v>
      </c>
      <c r="G298" s="119" t="s">
        <v>533</v>
      </c>
      <c r="H298" s="44">
        <f>5702</f>
        <v>5702</v>
      </c>
      <c r="I298" s="73">
        <f>25</f>
        <v>25</v>
      </c>
      <c r="J298" s="102"/>
      <c r="K298" s="124">
        <f>49</f>
        <v>49</v>
      </c>
      <c r="R298" s="46"/>
      <c r="V298" s="112"/>
      <c r="W298" s="72"/>
      <c r="X298" s="46"/>
      <c r="Y298" s="46"/>
      <c r="AC298" s="47"/>
      <c r="AD298" s="54"/>
      <c r="AE298" s="44"/>
      <c r="AF298" s="48"/>
    </row>
    <row r="299" spans="1:32" ht="21" customHeight="1">
      <c r="A299" s="45" t="e">
        <f>IF(G299="","",VLOOKUP(G299,#REF!,3,0))</f>
        <v>#REF!</v>
      </c>
      <c r="B299" s="45">
        <f>IF(Table1[[#This Row],[Day]]="","",WEEKNUM(F299))</f>
        <v>16</v>
      </c>
      <c r="C299" s="45">
        <f>IF(Table1[[#This Row],[Day]]="","",MONTH(F299))</f>
        <v>4</v>
      </c>
      <c r="D299" s="45">
        <f>IF(Table1[[#This Row],[Day]]="","",YEAR(F299))</f>
        <v>2025</v>
      </c>
      <c r="E299" s="117" t="s">
        <v>543</v>
      </c>
      <c r="F299" s="118">
        <v>45765</v>
      </c>
      <c r="G299" s="119" t="s">
        <v>400</v>
      </c>
      <c r="H299" s="44">
        <f>2702</f>
        <v>2702</v>
      </c>
      <c r="J299" s="102"/>
      <c r="K299" s="124">
        <f>12</f>
        <v>12</v>
      </c>
      <c r="R299" s="46"/>
      <c r="V299" s="112"/>
      <c r="W299" s="72"/>
      <c r="X299" s="46"/>
      <c r="Y299" s="46"/>
      <c r="AC299" s="47"/>
      <c r="AD299" s="54"/>
      <c r="AE299" s="44"/>
      <c r="AF299" s="48"/>
    </row>
    <row r="300" spans="1:32" ht="21" customHeight="1">
      <c r="A300" s="45" t="e">
        <f>IF(G300="","",VLOOKUP(G300,#REF!,3,0))</f>
        <v>#REF!</v>
      </c>
      <c r="B300" s="45">
        <f>IF(Table1[[#This Row],[Day]]="","",WEEKNUM(F300))</f>
        <v>16</v>
      </c>
      <c r="C300" s="45">
        <f>IF(Table1[[#This Row],[Day]]="","",MONTH(F300))</f>
        <v>4</v>
      </c>
      <c r="D300" s="45">
        <f>IF(Table1[[#This Row],[Day]]="","",YEAR(F300))</f>
        <v>2025</v>
      </c>
      <c r="E300" s="117" t="s">
        <v>541</v>
      </c>
      <c r="F300" s="118">
        <v>45765</v>
      </c>
      <c r="G300" s="119" t="s">
        <v>401</v>
      </c>
      <c r="H300" s="44">
        <f>7663</f>
        <v>7663</v>
      </c>
      <c r="J300" s="102"/>
      <c r="K300" s="124">
        <f>23</f>
        <v>23</v>
      </c>
      <c r="R300" s="46"/>
      <c r="V300" s="112"/>
      <c r="W300" s="72"/>
      <c r="X300" s="46"/>
      <c r="Y300" s="46"/>
      <c r="AC300" s="47"/>
      <c r="AD300" s="54"/>
      <c r="AE300" s="44"/>
      <c r="AF300" s="48"/>
    </row>
    <row r="301" spans="1:32" ht="21" customHeight="1">
      <c r="A301" s="45" t="e">
        <f>IF(G301="","",VLOOKUP(G301,#REF!,3,0))</f>
        <v>#REF!</v>
      </c>
      <c r="B301" s="45">
        <f>IF(Table1[[#This Row],[Day]]="","",WEEKNUM(F301))</f>
        <v>17</v>
      </c>
      <c r="C301" s="45">
        <f>IF(Table1[[#This Row],[Day]]="","",MONTH(F301))</f>
        <v>4</v>
      </c>
      <c r="D301" s="45">
        <f>IF(Table1[[#This Row],[Day]]="","",YEAR(F301))</f>
        <v>2025</v>
      </c>
      <c r="E301" s="117" t="s">
        <v>544</v>
      </c>
      <c r="F301" s="118">
        <v>45768</v>
      </c>
      <c r="G301" s="119" t="s">
        <v>441</v>
      </c>
      <c r="H301" s="44">
        <f>8663+9320</f>
        <v>17983</v>
      </c>
      <c r="J301" s="102"/>
      <c r="K301" s="124">
        <f>18+21</f>
        <v>39</v>
      </c>
      <c r="R301" s="46"/>
      <c r="V301" s="112"/>
      <c r="W301" s="72"/>
      <c r="X301" s="46"/>
      <c r="Y301" s="46"/>
      <c r="AC301" s="47"/>
      <c r="AD301" s="54"/>
      <c r="AE301" s="44"/>
      <c r="AF301" s="48"/>
    </row>
    <row r="302" spans="1:32" ht="21" customHeight="1">
      <c r="A302" s="45" t="e">
        <f>IF(G302="","",VLOOKUP(G302,#REF!,3,0))</f>
        <v>#REF!</v>
      </c>
      <c r="B302" s="45">
        <f>IF(Table1[[#This Row],[Day]]="","",WEEKNUM(F302))</f>
        <v>17</v>
      </c>
      <c r="C302" s="45">
        <f>IF(Table1[[#This Row],[Day]]="","",MONTH(F302))</f>
        <v>4</v>
      </c>
      <c r="D302" s="45">
        <f>IF(Table1[[#This Row],[Day]]="","",YEAR(F302))</f>
        <v>2025</v>
      </c>
      <c r="E302" s="117" t="s">
        <v>545</v>
      </c>
      <c r="F302" s="118">
        <v>45768</v>
      </c>
      <c r="G302" s="119" t="s">
        <v>442</v>
      </c>
      <c r="H302" s="44">
        <f>8600+9000</f>
        <v>17600</v>
      </c>
      <c r="J302" s="102"/>
      <c r="K302" s="124">
        <f>37+15</f>
        <v>52</v>
      </c>
      <c r="R302" s="46"/>
      <c r="V302" s="112"/>
      <c r="W302" s="72"/>
      <c r="X302" s="46"/>
      <c r="Y302" s="46"/>
      <c r="AC302" s="47"/>
      <c r="AD302" s="54"/>
      <c r="AE302" s="44"/>
      <c r="AF302" s="48"/>
    </row>
    <row r="303" spans="1:32" ht="21" customHeight="1">
      <c r="A303" s="45" t="e">
        <f>IF(G303="","",VLOOKUP(G303,#REF!,3,0))</f>
        <v>#REF!</v>
      </c>
      <c r="B303" s="45">
        <f>IF(Table1[[#This Row],[Day]]="","",WEEKNUM(F303))</f>
        <v>17</v>
      </c>
      <c r="C303" s="45">
        <f>IF(Table1[[#This Row],[Day]]="","",MONTH(F303))</f>
        <v>4</v>
      </c>
      <c r="D303" s="45">
        <f>IF(Table1[[#This Row],[Day]]="","",YEAR(F303))</f>
        <v>2025</v>
      </c>
      <c r="E303" s="117" t="s">
        <v>546</v>
      </c>
      <c r="F303" s="118">
        <v>45768</v>
      </c>
      <c r="G303" s="119" t="s">
        <v>533</v>
      </c>
      <c r="H303" s="44">
        <f>7330</f>
        <v>7330</v>
      </c>
      <c r="J303" s="102"/>
      <c r="K303" s="124">
        <f>32</f>
        <v>32</v>
      </c>
      <c r="R303" s="46"/>
      <c r="V303" s="112"/>
      <c r="W303" s="72"/>
      <c r="X303" s="46"/>
      <c r="Y303" s="46"/>
      <c r="AC303" s="47"/>
      <c r="AD303" s="54"/>
      <c r="AE303" s="44"/>
      <c r="AF303" s="48"/>
    </row>
    <row r="304" spans="1:32" ht="21" customHeight="1">
      <c r="A304" s="45" t="e">
        <f>IF(G304="","",VLOOKUP(G304,#REF!,3,0))</f>
        <v>#REF!</v>
      </c>
      <c r="B304" s="45">
        <f>IF(Table1[[#This Row],[Day]]="","",WEEKNUM(F304))</f>
        <v>17</v>
      </c>
      <c r="C304" s="45">
        <f>IF(Table1[[#This Row],[Day]]="","",MONTH(F304))</f>
        <v>4</v>
      </c>
      <c r="D304" s="45">
        <f>IF(Table1[[#This Row],[Day]]="","",YEAR(F304))</f>
        <v>2025</v>
      </c>
      <c r="E304" s="117" t="s">
        <v>547</v>
      </c>
      <c r="F304" s="118">
        <v>45768</v>
      </c>
      <c r="G304" s="119" t="s">
        <v>400</v>
      </c>
      <c r="H304" s="44">
        <f>2400</f>
        <v>2400</v>
      </c>
      <c r="J304" s="102"/>
      <c r="K304" s="124">
        <f>26</f>
        <v>26</v>
      </c>
      <c r="R304" s="46"/>
      <c r="V304" s="112"/>
      <c r="W304" s="72"/>
      <c r="X304" s="46"/>
      <c r="Y304" s="46"/>
      <c r="AC304" s="47"/>
      <c r="AD304" s="54"/>
      <c r="AE304" s="44"/>
      <c r="AF304" s="48"/>
    </row>
    <row r="305" spans="1:32" ht="21" customHeight="1">
      <c r="A305" s="45" t="e">
        <f>IF(G305="","",VLOOKUP(G305,#REF!,3,0))</f>
        <v>#REF!</v>
      </c>
      <c r="B305" s="45">
        <f>IF(Table1[[#This Row],[Day]]="","",WEEKNUM(F305))</f>
        <v>17</v>
      </c>
      <c r="C305" s="45">
        <f>IF(Table1[[#This Row],[Day]]="","",MONTH(F305))</f>
        <v>4</v>
      </c>
      <c r="D305" s="45">
        <f>IF(Table1[[#This Row],[Day]]="","",YEAR(F305))</f>
        <v>2025</v>
      </c>
      <c r="E305" s="117" t="s">
        <v>548</v>
      </c>
      <c r="F305" s="118">
        <v>45768</v>
      </c>
      <c r="G305" s="119" t="s">
        <v>401</v>
      </c>
      <c r="H305" s="44">
        <f>2000</f>
        <v>2000</v>
      </c>
      <c r="J305" s="102"/>
      <c r="K305" s="124">
        <f>22</f>
        <v>22</v>
      </c>
      <c r="R305" s="46"/>
      <c r="V305" s="112"/>
      <c r="W305" s="72"/>
      <c r="X305" s="46"/>
      <c r="Y305" s="46"/>
      <c r="AC305" s="47"/>
      <c r="AD305" s="54"/>
      <c r="AE305" s="44"/>
      <c r="AF305" s="48"/>
    </row>
    <row r="306" spans="1:32" ht="21" customHeight="1">
      <c r="A306" s="45" t="e">
        <f>IF(G306="","",VLOOKUP(G306,#REF!,3,0))</f>
        <v>#REF!</v>
      </c>
      <c r="B306" s="45">
        <f>IF(Table1[[#This Row],[Day]]="","",WEEKNUM(F306))</f>
        <v>17</v>
      </c>
      <c r="C306" s="45">
        <f>IF(Table1[[#This Row],[Day]]="","",MONTH(F306))</f>
        <v>4</v>
      </c>
      <c r="D306" s="45">
        <f>IF(Table1[[#This Row],[Day]]="","",YEAR(F306))</f>
        <v>2025</v>
      </c>
      <c r="E306" s="117" t="s">
        <v>549</v>
      </c>
      <c r="F306" s="118">
        <v>45768</v>
      </c>
      <c r="G306" s="119" t="s">
        <v>551</v>
      </c>
      <c r="H306" s="44">
        <f>4680</f>
        <v>4680</v>
      </c>
      <c r="J306" s="102"/>
      <c r="K306" s="124">
        <f>28</f>
        <v>28</v>
      </c>
      <c r="R306" s="46"/>
      <c r="V306" s="112"/>
      <c r="W306" s="72"/>
      <c r="X306" s="46"/>
      <c r="Y306" s="46"/>
      <c r="AC306" s="47"/>
      <c r="AD306" s="54"/>
      <c r="AE306" s="44"/>
      <c r="AF306" s="48"/>
    </row>
    <row r="307" spans="1:32" ht="21" customHeight="1">
      <c r="A307" s="45" t="e">
        <f>IF(G307="","",VLOOKUP(G307,#REF!,3,0))</f>
        <v>#REF!</v>
      </c>
      <c r="B307" s="45">
        <f>IF(Table1[[#This Row],[Day]]="","",WEEKNUM(F307))</f>
        <v>17</v>
      </c>
      <c r="C307" s="45">
        <f>IF(Table1[[#This Row],[Day]]="","",MONTH(F307))</f>
        <v>4</v>
      </c>
      <c r="D307" s="45">
        <f>IF(Table1[[#This Row],[Day]]="","",YEAR(F307))</f>
        <v>2025</v>
      </c>
      <c r="E307" s="117" t="s">
        <v>550</v>
      </c>
      <c r="F307" s="118">
        <v>45768</v>
      </c>
      <c r="G307" s="119" t="s">
        <v>552</v>
      </c>
      <c r="H307" s="44">
        <f>4000</f>
        <v>4000</v>
      </c>
      <c r="I307" s="73">
        <f>5</f>
        <v>5</v>
      </c>
      <c r="J307" s="102"/>
      <c r="K307" s="124">
        <f>34</f>
        <v>34</v>
      </c>
      <c r="R307" s="46"/>
      <c r="V307" s="112"/>
      <c r="W307" s="72"/>
      <c r="X307" s="46"/>
      <c r="Y307" s="46"/>
      <c r="AC307" s="47"/>
      <c r="AD307" s="54"/>
      <c r="AE307" s="44"/>
      <c r="AF307" s="48"/>
    </row>
    <row r="308" spans="1:32" ht="21" customHeight="1">
      <c r="A308" s="45" t="e">
        <f>IF(G308="","",VLOOKUP(G308,#REF!,3,0))</f>
        <v>#REF!</v>
      </c>
      <c r="B308" s="45">
        <f>IF(Table1[[#This Row],[Day]]="","",WEEKNUM(F308))</f>
        <v>17</v>
      </c>
      <c r="C308" s="45">
        <f>IF(Table1[[#This Row],[Day]]="","",MONTH(F308))</f>
        <v>4</v>
      </c>
      <c r="D308" s="45">
        <f>IF(Table1[[#This Row],[Day]]="","",YEAR(F308))</f>
        <v>2025</v>
      </c>
      <c r="E308" s="117" t="s">
        <v>553</v>
      </c>
      <c r="F308" s="118">
        <v>45769</v>
      </c>
      <c r="G308" s="119" t="s">
        <v>441</v>
      </c>
      <c r="H308" s="44">
        <f>8283+9340</f>
        <v>17623</v>
      </c>
      <c r="J308" s="102"/>
      <c r="K308" s="124">
        <f>39+15</f>
        <v>54</v>
      </c>
      <c r="R308" s="46"/>
      <c r="V308" s="112"/>
      <c r="W308" s="72"/>
      <c r="X308" s="46"/>
      <c r="Y308" s="46"/>
      <c r="AC308" s="47"/>
      <c r="AD308" s="54"/>
      <c r="AE308" s="44"/>
      <c r="AF308" s="48"/>
    </row>
    <row r="309" spans="1:32" ht="21" customHeight="1">
      <c r="A309" s="45" t="e">
        <f>IF(G309="","",VLOOKUP(G309,#REF!,3,0))</f>
        <v>#REF!</v>
      </c>
      <c r="B309" s="45">
        <f>IF(Table1[[#This Row],[Day]]="","",WEEKNUM(F309))</f>
        <v>17</v>
      </c>
      <c r="C309" s="45">
        <f>IF(Table1[[#This Row],[Day]]="","",MONTH(F309))</f>
        <v>4</v>
      </c>
      <c r="D309" s="45">
        <f>IF(Table1[[#This Row],[Day]]="","",YEAR(F309))</f>
        <v>2025</v>
      </c>
      <c r="E309" s="117" t="s">
        <v>554</v>
      </c>
      <c r="F309" s="118">
        <v>45769</v>
      </c>
      <c r="G309" s="119" t="s">
        <v>442</v>
      </c>
      <c r="H309" s="44">
        <f>8500+9120</f>
        <v>17620</v>
      </c>
      <c r="I309" s="73">
        <f>36</f>
        <v>36</v>
      </c>
      <c r="J309" s="102"/>
      <c r="K309" s="124">
        <f>21+19</f>
        <v>40</v>
      </c>
      <c r="R309" s="46"/>
      <c r="V309" s="112"/>
      <c r="W309" s="72"/>
      <c r="X309" s="46"/>
      <c r="Y309" s="46"/>
      <c r="AC309" s="47"/>
      <c r="AD309" s="54"/>
      <c r="AE309" s="44"/>
      <c r="AF309" s="48"/>
    </row>
    <row r="310" spans="1:32" ht="21" customHeight="1">
      <c r="A310" s="45" t="e">
        <f>IF(G310="","",VLOOKUP(G310,#REF!,3,0))</f>
        <v>#REF!</v>
      </c>
      <c r="B310" s="45">
        <f>IF(Table1[[#This Row],[Day]]="","",WEEKNUM(F310))</f>
        <v>17</v>
      </c>
      <c r="C310" s="45">
        <f>IF(Table1[[#This Row],[Day]]="","",MONTH(F310))</f>
        <v>4</v>
      </c>
      <c r="D310" s="45">
        <f>IF(Table1[[#This Row],[Day]]="","",YEAR(F310))</f>
        <v>2025</v>
      </c>
      <c r="E310" s="117" t="s">
        <v>555</v>
      </c>
      <c r="F310" s="118">
        <v>45769</v>
      </c>
      <c r="G310" s="119" t="s">
        <v>400</v>
      </c>
      <c r="H310" s="44">
        <f>5600</f>
        <v>5600</v>
      </c>
      <c r="J310" s="102"/>
      <c r="K310" s="124">
        <f>18</f>
        <v>18</v>
      </c>
      <c r="R310" s="46"/>
      <c r="V310" s="112"/>
      <c r="W310" s="72"/>
      <c r="X310" s="46"/>
      <c r="Y310" s="46"/>
      <c r="AC310" s="47"/>
      <c r="AD310" s="54"/>
      <c r="AE310" s="44"/>
      <c r="AF310" s="48"/>
    </row>
    <row r="311" spans="1:32" ht="21" customHeight="1">
      <c r="A311" s="45" t="e">
        <f>IF(G311="","",VLOOKUP(G311,#REF!,3,0))</f>
        <v>#REF!</v>
      </c>
      <c r="B311" s="45">
        <f>IF(Table1[[#This Row],[Day]]="","",WEEKNUM(F311))</f>
        <v>17</v>
      </c>
      <c r="C311" s="45">
        <f>IF(Table1[[#This Row],[Day]]="","",MONTH(F311))</f>
        <v>4</v>
      </c>
      <c r="D311" s="45">
        <f>IF(Table1[[#This Row],[Day]]="","",YEAR(F311))</f>
        <v>2025</v>
      </c>
      <c r="E311" s="117" t="s">
        <v>556</v>
      </c>
      <c r="F311" s="118">
        <v>45769</v>
      </c>
      <c r="G311" s="119" t="s">
        <v>551</v>
      </c>
      <c r="H311" s="44">
        <f>2230</f>
        <v>2230</v>
      </c>
      <c r="J311" s="102"/>
      <c r="K311" s="124">
        <f>23</f>
        <v>23</v>
      </c>
      <c r="R311" s="46"/>
      <c r="V311" s="112"/>
      <c r="W311" s="72"/>
      <c r="X311" s="46"/>
      <c r="Y311" s="46"/>
      <c r="AC311" s="47"/>
      <c r="AD311" s="54"/>
      <c r="AE311" s="44"/>
      <c r="AF311" s="48"/>
    </row>
    <row r="312" spans="1:32" ht="21" customHeight="1">
      <c r="A312" s="45" t="e">
        <f>IF(G312="","",VLOOKUP(G312,#REF!,3,0))</f>
        <v>#REF!</v>
      </c>
      <c r="B312" s="45">
        <f>IF(Table1[[#This Row],[Day]]="","",WEEKNUM(F312))</f>
        <v>17</v>
      </c>
      <c r="C312" s="45">
        <f>IF(Table1[[#This Row],[Day]]="","",MONTH(F312))</f>
        <v>4</v>
      </c>
      <c r="D312" s="45">
        <f>IF(Table1[[#This Row],[Day]]="","",YEAR(F312))</f>
        <v>2025</v>
      </c>
      <c r="E312" s="117" t="s">
        <v>557</v>
      </c>
      <c r="F312" s="118">
        <v>45769</v>
      </c>
      <c r="G312" s="119" t="s">
        <v>552</v>
      </c>
      <c r="H312" s="44">
        <f>8000</f>
        <v>8000</v>
      </c>
      <c r="I312" s="73">
        <f>8</f>
        <v>8</v>
      </c>
      <c r="J312" s="102"/>
      <c r="K312" s="124">
        <f>29+48</f>
        <v>77</v>
      </c>
      <c r="R312" s="46"/>
      <c r="V312" s="112"/>
      <c r="W312" s="72"/>
      <c r="X312" s="46"/>
      <c r="Y312" s="46"/>
      <c r="AC312" s="47"/>
      <c r="AD312" s="54"/>
      <c r="AE312" s="44"/>
      <c r="AF312" s="48"/>
    </row>
    <row r="313" spans="1:32" ht="21" customHeight="1">
      <c r="A313" s="45" t="e">
        <f>IF(G313="","",VLOOKUP(G313,#REF!,3,0))</f>
        <v>#REF!</v>
      </c>
      <c r="B313" s="45">
        <f>IF(Table1[[#This Row],[Day]]="","",WEEKNUM(F313))</f>
        <v>17</v>
      </c>
      <c r="C313" s="45">
        <f>IF(Table1[[#This Row],[Day]]="","",MONTH(F313))</f>
        <v>4</v>
      </c>
      <c r="D313" s="45">
        <f>IF(Table1[[#This Row],[Day]]="","",YEAR(F313))</f>
        <v>2025</v>
      </c>
      <c r="E313" s="117" t="s">
        <v>558</v>
      </c>
      <c r="F313" s="118">
        <v>45769</v>
      </c>
      <c r="G313" s="119" t="s">
        <v>401</v>
      </c>
      <c r="H313" s="44">
        <f>3700</f>
        <v>3700</v>
      </c>
      <c r="J313" s="102"/>
      <c r="K313" s="124">
        <f>37</f>
        <v>37</v>
      </c>
      <c r="R313" s="46"/>
      <c r="V313" s="112"/>
      <c r="W313" s="72"/>
      <c r="X313" s="46"/>
      <c r="Y313" s="46"/>
      <c r="AC313" s="47"/>
      <c r="AD313" s="54"/>
      <c r="AE313" s="44"/>
      <c r="AF313" s="48"/>
    </row>
    <row r="314" spans="1:32" ht="21" customHeight="1">
      <c r="A314" s="45" t="e">
        <f>IF(G314="","",VLOOKUP(G314,#REF!,3,0))</f>
        <v>#REF!</v>
      </c>
      <c r="B314" s="45">
        <f>IF(Table1[[#This Row],[Day]]="","",WEEKNUM(F314))</f>
        <v>17</v>
      </c>
      <c r="C314" s="45">
        <f>IF(Table1[[#This Row],[Day]]="","",MONTH(F314))</f>
        <v>4</v>
      </c>
      <c r="D314" s="45">
        <f>IF(Table1[[#This Row],[Day]]="","",YEAR(F314))</f>
        <v>2025</v>
      </c>
      <c r="E314" s="117" t="s">
        <v>559</v>
      </c>
      <c r="F314" s="118">
        <v>45770</v>
      </c>
      <c r="G314" s="119" t="s">
        <v>441</v>
      </c>
      <c r="H314" s="44">
        <f>8600+2820</f>
        <v>11420</v>
      </c>
      <c r="J314" s="102"/>
      <c r="K314" s="124">
        <f>18+15</f>
        <v>33</v>
      </c>
      <c r="R314" s="46"/>
      <c r="V314" s="112"/>
      <c r="W314" s="72"/>
      <c r="X314" s="46"/>
      <c r="Y314" s="46"/>
      <c r="AC314" s="47"/>
      <c r="AD314" s="54"/>
      <c r="AE314" s="44"/>
      <c r="AF314" s="48"/>
    </row>
    <row r="315" spans="1:32" ht="21" customHeight="1">
      <c r="A315" s="45" t="e">
        <f>IF(G315="","",VLOOKUP(G315,#REF!,3,0))</f>
        <v>#REF!</v>
      </c>
      <c r="B315" s="45">
        <f>IF(Table1[[#This Row],[Day]]="","",WEEKNUM(F315))</f>
        <v>17</v>
      </c>
      <c r="C315" s="45">
        <f>IF(Table1[[#This Row],[Day]]="","",MONTH(F315))</f>
        <v>4</v>
      </c>
      <c r="D315" s="45">
        <f>IF(Table1[[#This Row],[Day]]="","",YEAR(F315))</f>
        <v>2025</v>
      </c>
      <c r="E315" s="117" t="s">
        <v>560</v>
      </c>
      <c r="F315" s="118">
        <v>45770</v>
      </c>
      <c r="G315" s="119" t="s">
        <v>442</v>
      </c>
      <c r="H315" s="44">
        <f>8500+9100</f>
        <v>17600</v>
      </c>
      <c r="J315" s="102"/>
      <c r="K315" s="124">
        <f>14+21</f>
        <v>35</v>
      </c>
      <c r="R315" s="46"/>
      <c r="V315" s="112"/>
      <c r="W315" s="72"/>
      <c r="X315" s="46"/>
      <c r="Y315" s="46"/>
      <c r="AC315" s="47"/>
      <c r="AD315" s="54"/>
      <c r="AE315" s="44"/>
      <c r="AF315" s="48"/>
    </row>
    <row r="316" spans="1:32" ht="21" customHeight="1">
      <c r="A316" s="45" t="e">
        <f>IF(G316="","",VLOOKUP(G316,#REF!,3,0))</f>
        <v>#REF!</v>
      </c>
      <c r="B316" s="45">
        <f>IF(Table1[[#This Row],[Day]]="","",WEEKNUM(F316))</f>
        <v>17</v>
      </c>
      <c r="C316" s="45">
        <f>IF(Table1[[#This Row],[Day]]="","",MONTH(F316))</f>
        <v>4</v>
      </c>
      <c r="D316" s="45">
        <f>IF(Table1[[#This Row],[Day]]="","",YEAR(F316))</f>
        <v>2025</v>
      </c>
      <c r="E316" s="117" t="s">
        <v>561</v>
      </c>
      <c r="F316" s="118">
        <v>45770</v>
      </c>
      <c r="G316" s="119" t="s">
        <v>400</v>
      </c>
      <c r="H316" s="44">
        <f>8900+3200</f>
        <v>12100</v>
      </c>
      <c r="I316" s="73">
        <f>6</f>
        <v>6</v>
      </c>
      <c r="J316" s="102"/>
      <c r="K316" s="124">
        <f>15+24</f>
        <v>39</v>
      </c>
      <c r="R316" s="46"/>
      <c r="V316" s="112"/>
      <c r="W316" s="72"/>
      <c r="X316" s="46"/>
      <c r="Y316" s="46"/>
      <c r="AC316" s="47"/>
      <c r="AD316" s="54"/>
      <c r="AE316" s="44"/>
      <c r="AF316" s="48"/>
    </row>
    <row r="317" spans="1:32" ht="21" customHeight="1">
      <c r="A317" s="45" t="e">
        <f>IF(G317="","",VLOOKUP(G317,#REF!,3,0))</f>
        <v>#REF!</v>
      </c>
      <c r="B317" s="45">
        <f>IF(Table1[[#This Row],[Day]]="","",WEEKNUM(F317))</f>
        <v>17</v>
      </c>
      <c r="C317" s="45">
        <f>IF(Table1[[#This Row],[Day]]="","",MONTH(F317))</f>
        <v>4</v>
      </c>
      <c r="D317" s="45">
        <f>IF(Table1[[#This Row],[Day]]="","",YEAR(F317))</f>
        <v>2025</v>
      </c>
      <c r="E317" s="117" t="s">
        <v>562</v>
      </c>
      <c r="F317" s="118">
        <v>45770</v>
      </c>
      <c r="G317" s="119" t="s">
        <v>401</v>
      </c>
      <c r="H317" s="44">
        <f>8700+3600</f>
        <v>12300</v>
      </c>
      <c r="J317" s="102"/>
      <c r="K317" s="124">
        <f>17+57</f>
        <v>74</v>
      </c>
      <c r="R317" s="46"/>
      <c r="V317" s="112"/>
      <c r="W317" s="72"/>
      <c r="X317" s="46"/>
      <c r="Y317" s="46"/>
      <c r="AC317" s="47"/>
      <c r="AD317" s="54"/>
      <c r="AE317" s="44"/>
      <c r="AF317" s="48"/>
    </row>
    <row r="318" spans="1:32" ht="21" customHeight="1">
      <c r="A318" s="45" t="e">
        <f>IF(G318="","",VLOOKUP(G318,#REF!,3,0))</f>
        <v>#REF!</v>
      </c>
      <c r="B318" s="45">
        <f>IF(Table1[[#This Row],[Day]]="","",WEEKNUM(F318))</f>
        <v>17</v>
      </c>
      <c r="C318" s="45">
        <f>IF(Table1[[#This Row],[Day]]="","",MONTH(F318))</f>
        <v>4</v>
      </c>
      <c r="D318" s="45">
        <f>IF(Table1[[#This Row],[Day]]="","",YEAR(F318))</f>
        <v>2025</v>
      </c>
      <c r="E318" s="117" t="s">
        <v>563</v>
      </c>
      <c r="F318" s="118">
        <v>45770</v>
      </c>
      <c r="G318" s="119" t="s">
        <v>552</v>
      </c>
      <c r="H318" s="44">
        <f>9600</f>
        <v>9600</v>
      </c>
      <c r="J318" s="102"/>
      <c r="K318" s="124">
        <f>13</f>
        <v>13</v>
      </c>
      <c r="R318" s="46"/>
      <c r="V318" s="112"/>
      <c r="W318" s="72"/>
      <c r="X318" s="46"/>
      <c r="Y318" s="46"/>
      <c r="AC318" s="47"/>
      <c r="AD318" s="54"/>
      <c r="AE318" s="44"/>
      <c r="AF318" s="48"/>
    </row>
    <row r="319" spans="1:32" ht="21" customHeight="1">
      <c r="A319" s="45" t="e">
        <f>IF(G319="","",VLOOKUP(G319,#REF!,3,0))</f>
        <v>#REF!</v>
      </c>
      <c r="B319" s="45">
        <f>IF(Table1[[#This Row],[Day]]="","",WEEKNUM(F319))</f>
        <v>17</v>
      </c>
      <c r="C319" s="45">
        <f>IF(Table1[[#This Row],[Day]]="","",MONTH(F319))</f>
        <v>4</v>
      </c>
      <c r="D319" s="45">
        <f>IF(Table1[[#This Row],[Day]]="","",YEAR(F319))</f>
        <v>2025</v>
      </c>
      <c r="E319" s="117" t="s">
        <v>564</v>
      </c>
      <c r="F319" s="118">
        <v>45771</v>
      </c>
      <c r="G319" s="119" t="s">
        <v>441</v>
      </c>
      <c r="H319" s="44">
        <f>4700</f>
        <v>4700</v>
      </c>
      <c r="J319" s="102"/>
      <c r="K319" s="124">
        <f>38</f>
        <v>38</v>
      </c>
      <c r="N319" s="73">
        <f>4</f>
        <v>4</v>
      </c>
      <c r="R319" s="46"/>
      <c r="S319" s="105">
        <f>13</f>
        <v>13</v>
      </c>
      <c r="V319" s="112"/>
      <c r="W319" s="72"/>
      <c r="X319" s="46"/>
      <c r="Y319" s="46"/>
      <c r="AC319" s="47"/>
      <c r="AD319" s="54"/>
      <c r="AE319" s="44"/>
      <c r="AF319" s="48"/>
    </row>
    <row r="320" spans="1:32" ht="21" customHeight="1">
      <c r="A320" s="45" t="e">
        <f>IF(G320="","",VLOOKUP(G320,#REF!,3,0))</f>
        <v>#REF!</v>
      </c>
      <c r="B320" s="45">
        <f>IF(Table1[[#This Row],[Day]]="","",WEEKNUM(F320))</f>
        <v>17</v>
      </c>
      <c r="C320" s="45">
        <f>IF(Table1[[#This Row],[Day]]="","",MONTH(F320))</f>
        <v>4</v>
      </c>
      <c r="D320" s="45">
        <f>IF(Table1[[#This Row],[Day]]="","",YEAR(F320))</f>
        <v>2025</v>
      </c>
      <c r="E320" s="117" t="s">
        <v>565</v>
      </c>
      <c r="F320" s="118">
        <v>45771</v>
      </c>
      <c r="G320" s="119" t="s">
        <v>442</v>
      </c>
      <c r="H320" s="44">
        <f>2200</f>
        <v>2200</v>
      </c>
      <c r="J320" s="102"/>
      <c r="K320" s="124">
        <f>11</f>
        <v>11</v>
      </c>
      <c r="R320" s="46"/>
      <c r="V320" s="112"/>
      <c r="W320" s="72"/>
      <c r="X320" s="46"/>
      <c r="Y320" s="46"/>
      <c r="AC320" s="47"/>
      <c r="AD320" s="54"/>
      <c r="AE320" s="44"/>
      <c r="AF320" s="48"/>
    </row>
    <row r="321" spans="1:32" ht="21" customHeight="1">
      <c r="A321" s="45" t="e">
        <f>IF(G321="","",VLOOKUP(G321,#REF!,3,0))</f>
        <v>#REF!</v>
      </c>
      <c r="B321" s="45">
        <f>IF(Table1[[#This Row],[Day]]="","",WEEKNUM(F321))</f>
        <v>17</v>
      </c>
      <c r="C321" s="45">
        <f>IF(Table1[[#This Row],[Day]]="","",MONTH(F321))</f>
        <v>4</v>
      </c>
      <c r="D321" s="45">
        <f>IF(Table1[[#This Row],[Day]]="","",YEAR(F321))</f>
        <v>2025</v>
      </c>
      <c r="E321" s="117" t="s">
        <v>566</v>
      </c>
      <c r="F321" s="118">
        <v>45771</v>
      </c>
      <c r="G321" s="119" t="s">
        <v>551</v>
      </c>
      <c r="H321" s="44">
        <f>9436</f>
        <v>9436</v>
      </c>
      <c r="J321" s="102"/>
      <c r="K321" s="124">
        <f>26</f>
        <v>26</v>
      </c>
      <c r="R321" s="46"/>
      <c r="V321" s="112"/>
      <c r="W321" s="72"/>
      <c r="X321" s="46"/>
      <c r="Y321" s="46"/>
      <c r="AC321" s="47"/>
      <c r="AD321" s="54"/>
      <c r="AE321" s="44"/>
      <c r="AF321" s="48"/>
    </row>
    <row r="322" spans="1:32" ht="21" customHeight="1">
      <c r="A322" s="45" t="e">
        <f>IF(G322="","",VLOOKUP(G322,#REF!,3,0))</f>
        <v>#REF!</v>
      </c>
      <c r="B322" s="45">
        <f>IF(Table1[[#This Row],[Day]]="","",WEEKNUM(F322))</f>
        <v>17</v>
      </c>
      <c r="C322" s="45">
        <f>IF(Table1[[#This Row],[Day]]="","",MONTH(F322))</f>
        <v>4</v>
      </c>
      <c r="D322" s="45">
        <f>IF(Table1[[#This Row],[Day]]="","",YEAR(F322))</f>
        <v>2025</v>
      </c>
      <c r="E322" s="117" t="s">
        <v>567</v>
      </c>
      <c r="F322" s="118">
        <v>45772</v>
      </c>
      <c r="G322" s="119" t="s">
        <v>441</v>
      </c>
      <c r="H322" s="44">
        <f>5214</f>
        <v>5214</v>
      </c>
      <c r="J322" s="102"/>
      <c r="K322" s="124">
        <f>13</f>
        <v>13</v>
      </c>
      <c r="R322" s="46"/>
      <c r="V322" s="112"/>
      <c r="W322" s="72"/>
      <c r="X322" s="46"/>
      <c r="Y322" s="46"/>
      <c r="AC322" s="47"/>
      <c r="AD322" s="54"/>
      <c r="AE322" s="44"/>
      <c r="AF322" s="48"/>
    </row>
    <row r="323" spans="1:32" ht="21" customHeight="1">
      <c r="A323" s="45" t="e">
        <f>IF(G323="","",VLOOKUP(G323,#REF!,3,0))</f>
        <v>#REF!</v>
      </c>
      <c r="B323" s="45">
        <f>IF(Table1[[#This Row],[Day]]="","",WEEKNUM(F323))</f>
        <v>17</v>
      </c>
      <c r="C323" s="45">
        <f>IF(Table1[[#This Row],[Day]]="","",MONTH(F323))</f>
        <v>4</v>
      </c>
      <c r="D323" s="45">
        <f>IF(Table1[[#This Row],[Day]]="","",YEAR(F323))</f>
        <v>2025</v>
      </c>
      <c r="E323" s="117" t="s">
        <v>568</v>
      </c>
      <c r="F323" s="118">
        <v>45772</v>
      </c>
      <c r="G323" s="116" t="s">
        <v>449</v>
      </c>
      <c r="H323" s="44">
        <f>6200+8600</f>
        <v>14800</v>
      </c>
      <c r="J323" s="102"/>
      <c r="K323" s="124">
        <f>17+25</f>
        <v>42</v>
      </c>
      <c r="N323" s="73">
        <f>11</f>
        <v>11</v>
      </c>
      <c r="O323" s="46">
        <f>8</f>
        <v>8</v>
      </c>
      <c r="R323" s="46"/>
      <c r="V323" s="112"/>
      <c r="W323" s="72"/>
      <c r="X323" s="46"/>
      <c r="Y323" s="46"/>
      <c r="AC323" s="47"/>
      <c r="AD323" s="54"/>
      <c r="AE323" s="44"/>
      <c r="AF323" s="48"/>
    </row>
    <row r="324" spans="1:32" ht="21" customHeight="1">
      <c r="A324" s="45" t="e">
        <f>IF(G324="","",VLOOKUP(G324,#REF!,3,0))</f>
        <v>#REF!</v>
      </c>
      <c r="B324" s="45">
        <f>IF(Table1[[#This Row],[Day]]="","",WEEKNUM(F324))</f>
        <v>17</v>
      </c>
      <c r="C324" s="45">
        <f>IF(Table1[[#This Row],[Day]]="","",MONTH(F324))</f>
        <v>4</v>
      </c>
      <c r="D324" s="45">
        <f>IF(Table1[[#This Row],[Day]]="","",YEAR(F324))</f>
        <v>2025</v>
      </c>
      <c r="E324" s="117" t="s">
        <v>569</v>
      </c>
      <c r="F324" s="118">
        <v>45772</v>
      </c>
      <c r="G324" s="116" t="s">
        <v>450</v>
      </c>
      <c r="H324" s="44">
        <f>6100+8100</f>
        <v>14200</v>
      </c>
      <c r="I324" s="73">
        <f>13</f>
        <v>13</v>
      </c>
      <c r="J324" s="102"/>
      <c r="K324" s="124">
        <f>16+15</f>
        <v>31</v>
      </c>
      <c r="R324" s="46"/>
      <c r="V324" s="112"/>
      <c r="W324" s="72"/>
      <c r="X324" s="46"/>
      <c r="Y324" s="46"/>
      <c r="AC324" s="47"/>
      <c r="AD324" s="54"/>
      <c r="AE324" s="44"/>
      <c r="AF324" s="48"/>
    </row>
    <row r="325" spans="1:32" ht="21" customHeight="1">
      <c r="A325" s="45" t="e">
        <f>IF(G325="","",VLOOKUP(G325,#REF!,3,0))</f>
        <v>#REF!</v>
      </c>
      <c r="B325" s="45">
        <f>IF(Table1[[#This Row],[Day]]="","",WEEKNUM(F325))</f>
        <v>17</v>
      </c>
      <c r="C325" s="45">
        <f>IF(Table1[[#This Row],[Day]]="","",MONTH(F325))</f>
        <v>4</v>
      </c>
      <c r="D325" s="45">
        <f>IF(Table1[[#This Row],[Day]]="","",YEAR(F325))</f>
        <v>2025</v>
      </c>
      <c r="E325" s="117" t="s">
        <v>570</v>
      </c>
      <c r="F325" s="118">
        <v>45772</v>
      </c>
      <c r="G325" s="119" t="s">
        <v>551</v>
      </c>
      <c r="H325" s="44">
        <f>8639</f>
        <v>8639</v>
      </c>
      <c r="J325" s="102"/>
      <c r="K325" s="124">
        <f>11</f>
        <v>11</v>
      </c>
      <c r="R325" s="46"/>
      <c r="V325" s="112"/>
      <c r="W325" s="72"/>
      <c r="X325" s="46"/>
      <c r="Y325" s="46"/>
      <c r="AC325" s="47"/>
      <c r="AD325" s="54"/>
      <c r="AE325" s="44"/>
      <c r="AF325" s="48"/>
    </row>
    <row r="326" spans="1:32" ht="21" customHeight="1">
      <c r="A326" s="45" t="e">
        <f>IF(G326="","",VLOOKUP(G326,#REF!,3,0))</f>
        <v>#REF!</v>
      </c>
      <c r="B326" s="45">
        <f>IF(Table1[[#This Row],[Day]]="","",WEEKNUM(F326))</f>
        <v>18</v>
      </c>
      <c r="C326" s="45">
        <f>IF(Table1[[#This Row],[Day]]="","",MONTH(F326))</f>
        <v>4</v>
      </c>
      <c r="D326" s="45">
        <f>IF(Table1[[#This Row],[Day]]="","",YEAR(F326))</f>
        <v>2025</v>
      </c>
      <c r="E326" s="117" t="s">
        <v>571</v>
      </c>
      <c r="F326" s="118">
        <v>45775</v>
      </c>
      <c r="G326" s="116" t="s">
        <v>449</v>
      </c>
      <c r="H326" s="44">
        <v>6200</v>
      </c>
      <c r="J326" s="102"/>
      <c r="K326" s="124">
        <v>48</v>
      </c>
      <c r="R326" s="46"/>
      <c r="V326" s="112"/>
      <c r="W326" s="72"/>
      <c r="X326" s="46"/>
      <c r="Y326" s="46"/>
      <c r="AC326" s="47"/>
      <c r="AD326" s="54"/>
      <c r="AE326" s="44"/>
      <c r="AF326" s="48"/>
    </row>
    <row r="327" spans="1:32" ht="21" customHeight="1">
      <c r="A327" s="45" t="e">
        <f>IF(G327="","",VLOOKUP(G327,#REF!,3,0))</f>
        <v>#REF!</v>
      </c>
      <c r="B327" s="45">
        <f>IF(Table1[[#This Row],[Day]]="","",WEEKNUM(F327))</f>
        <v>18</v>
      </c>
      <c r="C327" s="45">
        <f>IF(Table1[[#This Row],[Day]]="","",MONTH(F327))</f>
        <v>4</v>
      </c>
      <c r="D327" s="45">
        <f>IF(Table1[[#This Row],[Day]]="","",YEAR(F327))</f>
        <v>2025</v>
      </c>
      <c r="E327" s="117" t="s">
        <v>572</v>
      </c>
      <c r="F327" s="118">
        <v>45775</v>
      </c>
      <c r="G327" s="116" t="s">
        <v>450</v>
      </c>
      <c r="H327" s="44">
        <v>7658</v>
      </c>
      <c r="I327" s="73">
        <v>13</v>
      </c>
      <c r="J327" s="102"/>
      <c r="K327" s="124">
        <v>56</v>
      </c>
      <c r="R327" s="46"/>
      <c r="U327" s="46">
        <v>8</v>
      </c>
      <c r="V327" s="112"/>
      <c r="W327" s="72"/>
      <c r="X327" s="46"/>
      <c r="Y327" s="46"/>
      <c r="AC327" s="47"/>
      <c r="AD327" s="54"/>
      <c r="AE327" s="44"/>
      <c r="AF327" s="48"/>
    </row>
    <row r="328" spans="1:32" ht="21" customHeight="1">
      <c r="A328" s="45" t="e">
        <f>IF(G328="","",VLOOKUP(G328,#REF!,3,0))</f>
        <v>#REF!</v>
      </c>
      <c r="B328" s="45">
        <f>IF(Table1[[#This Row],[Day]]="","",WEEKNUM(F328))</f>
        <v>18</v>
      </c>
      <c r="C328" s="45">
        <f>IF(Table1[[#This Row],[Day]]="","",MONTH(F328))</f>
        <v>4</v>
      </c>
      <c r="D328" s="45">
        <f>IF(Table1[[#This Row],[Day]]="","",YEAR(F328))</f>
        <v>2025</v>
      </c>
      <c r="E328" s="117" t="s">
        <v>573</v>
      </c>
      <c r="F328" s="118">
        <v>45775</v>
      </c>
      <c r="G328" s="119" t="s">
        <v>551</v>
      </c>
      <c r="H328" s="44">
        <v>8900</v>
      </c>
      <c r="J328" s="102"/>
      <c r="K328" s="124">
        <v>36</v>
      </c>
      <c r="N328" s="73">
        <v>7</v>
      </c>
      <c r="R328" s="46"/>
      <c r="V328" s="112"/>
      <c r="W328" s="72"/>
      <c r="X328" s="46"/>
      <c r="Y328" s="46"/>
      <c r="AC328" s="47"/>
      <c r="AD328" s="54"/>
      <c r="AE328" s="44"/>
      <c r="AF328" s="48"/>
    </row>
    <row r="329" spans="1:32" ht="21" customHeight="1">
      <c r="A329" s="45" t="e">
        <f>IF(G329="","",VLOOKUP(G329,#REF!,3,0))</f>
        <v>#REF!</v>
      </c>
      <c r="B329" s="45">
        <f>IF(Table1[[#This Row],[Day]]="","",WEEKNUM(F329))</f>
        <v>18</v>
      </c>
      <c r="C329" s="45">
        <f>IF(Table1[[#This Row],[Day]]="","",MONTH(F329))</f>
        <v>4</v>
      </c>
      <c r="D329" s="45">
        <f>IF(Table1[[#This Row],[Day]]="","",YEAR(F329))</f>
        <v>2025</v>
      </c>
      <c r="E329" s="117" t="s">
        <v>574</v>
      </c>
      <c r="F329" s="118">
        <v>45775</v>
      </c>
      <c r="G329" s="119" t="s">
        <v>552</v>
      </c>
      <c r="H329" s="44">
        <v>9000</v>
      </c>
      <c r="J329" s="102"/>
      <c r="K329" s="124">
        <v>29</v>
      </c>
      <c r="R329" s="46"/>
      <c r="V329" s="112"/>
      <c r="W329" s="72"/>
      <c r="X329" s="46"/>
      <c r="Y329" s="46"/>
      <c r="AC329" s="47"/>
      <c r="AD329" s="54"/>
      <c r="AE329" s="44"/>
      <c r="AF329" s="48"/>
    </row>
    <row r="330" spans="1:32" ht="21" customHeight="1">
      <c r="A330" s="45" t="e">
        <f>IF(G330="","",VLOOKUP(G330,#REF!,3,0))</f>
        <v>#REF!</v>
      </c>
      <c r="B330" s="45">
        <f>IF(Table1[[#This Row],[Day]]="","",WEEKNUM(F330))</f>
        <v>18</v>
      </c>
      <c r="C330" s="45">
        <f>IF(Table1[[#This Row],[Day]]="","",MONTH(F330))</f>
        <v>4</v>
      </c>
      <c r="D330" s="45">
        <f>IF(Table1[[#This Row],[Day]]="","",YEAR(F330))</f>
        <v>2025</v>
      </c>
      <c r="E330" s="117" t="s">
        <v>575</v>
      </c>
      <c r="F330" s="118">
        <v>45776</v>
      </c>
      <c r="G330" s="116" t="s">
        <v>449</v>
      </c>
      <c r="H330" s="44">
        <v>8700</v>
      </c>
      <c r="J330" s="102"/>
      <c r="K330" s="124">
        <f>28</f>
        <v>28</v>
      </c>
      <c r="R330" s="46"/>
      <c r="V330" s="112"/>
      <c r="W330" s="72"/>
      <c r="X330" s="46"/>
      <c r="Y330" s="46"/>
      <c r="AC330" s="47"/>
      <c r="AD330" s="54"/>
      <c r="AE330" s="44"/>
      <c r="AF330" s="48"/>
    </row>
    <row r="331" spans="1:32" ht="21" customHeight="1">
      <c r="A331" s="45" t="e">
        <f>IF(G331="","",VLOOKUP(G331,#REF!,3,0))</f>
        <v>#REF!</v>
      </c>
      <c r="B331" s="45">
        <f>IF(Table1[[#This Row],[Day]]="","",WEEKNUM(F331))</f>
        <v>18</v>
      </c>
      <c r="C331" s="45">
        <f>IF(Table1[[#This Row],[Day]]="","",MONTH(F331))</f>
        <v>4</v>
      </c>
      <c r="D331" s="45">
        <f>IF(Table1[[#This Row],[Day]]="","",YEAR(F331))</f>
        <v>2025</v>
      </c>
      <c r="E331" s="117" t="s">
        <v>576</v>
      </c>
      <c r="F331" s="118">
        <v>45776</v>
      </c>
      <c r="G331" s="116" t="s">
        <v>450</v>
      </c>
      <c r="H331" s="44">
        <f>7600</f>
        <v>7600</v>
      </c>
      <c r="J331" s="102"/>
      <c r="K331" s="124">
        <f>24</f>
        <v>24</v>
      </c>
      <c r="R331" s="46"/>
      <c r="V331" s="112"/>
      <c r="W331" s="72"/>
      <c r="X331" s="46"/>
      <c r="Y331" s="46"/>
      <c r="AC331" s="47"/>
      <c r="AD331" s="54"/>
      <c r="AE331" s="44"/>
      <c r="AF331" s="48"/>
    </row>
    <row r="332" spans="1:32" ht="21" customHeight="1">
      <c r="A332" s="45" t="e">
        <f>IF(G332="","",VLOOKUP(G332,#REF!,3,0))</f>
        <v>#REF!</v>
      </c>
      <c r="B332" s="45">
        <f>IF(Table1[[#This Row],[Day]]="","",WEEKNUM(F332))</f>
        <v>18</v>
      </c>
      <c r="C332" s="45">
        <f>IF(Table1[[#This Row],[Day]]="","",MONTH(F332))</f>
        <v>4</v>
      </c>
      <c r="D332" s="45">
        <f>IF(Table1[[#This Row],[Day]]="","",YEAR(F332))</f>
        <v>2025</v>
      </c>
      <c r="E332" s="117" t="s">
        <v>577</v>
      </c>
      <c r="F332" s="118">
        <v>45776</v>
      </c>
      <c r="G332" s="119" t="s">
        <v>551</v>
      </c>
      <c r="H332" s="44">
        <f>9400+9700</f>
        <v>19100</v>
      </c>
      <c r="J332" s="102"/>
      <c r="K332" s="124">
        <f>39+12</f>
        <v>51</v>
      </c>
      <c r="R332" s="46"/>
      <c r="V332" s="112"/>
      <c r="W332" s="72"/>
      <c r="X332" s="46"/>
      <c r="Y332" s="46"/>
      <c r="AC332" s="47"/>
      <c r="AD332" s="54"/>
      <c r="AE332" s="44"/>
      <c r="AF332" s="48"/>
    </row>
    <row r="333" spans="1:32" ht="21" customHeight="1">
      <c r="A333" s="45" t="e">
        <f>IF(G333="","",VLOOKUP(G333,#REF!,3,0))</f>
        <v>#REF!</v>
      </c>
      <c r="B333" s="45">
        <f>IF(Table1[[#This Row],[Day]]="","",WEEKNUM(F333))</f>
        <v>18</v>
      </c>
      <c r="C333" s="45">
        <f>IF(Table1[[#This Row],[Day]]="","",MONTH(F333))</f>
        <v>4</v>
      </c>
      <c r="D333" s="45">
        <f>IF(Table1[[#This Row],[Day]]="","",YEAR(F333))</f>
        <v>2025</v>
      </c>
      <c r="E333" s="117" t="s">
        <v>578</v>
      </c>
      <c r="F333" s="118">
        <v>45776</v>
      </c>
      <c r="G333" s="119" t="s">
        <v>552</v>
      </c>
      <c r="H333" s="44">
        <f>9470+10800</f>
        <v>20270</v>
      </c>
      <c r="J333" s="102"/>
      <c r="K333" s="124">
        <f>16+24</f>
        <v>40</v>
      </c>
      <c r="R333" s="46"/>
      <c r="V333" s="112"/>
      <c r="W333" s="72"/>
      <c r="X333" s="46"/>
      <c r="Y333" s="46"/>
      <c r="AC333" s="47"/>
      <c r="AD333" s="54"/>
      <c r="AE333" s="44"/>
      <c r="AF333" s="48"/>
    </row>
    <row r="334" spans="1:32" ht="21" customHeight="1">
      <c r="A334" s="45" t="e">
        <f>IF(G334="","",VLOOKUP(G334,#REF!,3,0))</f>
        <v>#REF!</v>
      </c>
      <c r="B334" s="45">
        <f>IF(Table1[[#This Row],[Day]]="","",WEEKNUM(F334))</f>
        <v>18</v>
      </c>
      <c r="C334" s="45">
        <f>IF(Table1[[#This Row],[Day]]="","",MONTH(F334))</f>
        <v>4</v>
      </c>
      <c r="D334" s="45">
        <f>IF(Table1[[#This Row],[Day]]="","",YEAR(F334))</f>
        <v>2025</v>
      </c>
      <c r="E334" s="117" t="s">
        <v>579</v>
      </c>
      <c r="F334" s="118">
        <v>45776</v>
      </c>
      <c r="G334" s="119" t="s">
        <v>581</v>
      </c>
      <c r="H334" s="44">
        <v>5696</v>
      </c>
      <c r="J334" s="102"/>
      <c r="K334" s="124">
        <v>47</v>
      </c>
      <c r="R334" s="46"/>
      <c r="V334" s="112"/>
      <c r="W334" s="72"/>
      <c r="X334" s="46"/>
      <c r="Y334" s="46"/>
      <c r="AC334" s="47"/>
      <c r="AD334" s="54"/>
      <c r="AE334" s="44"/>
      <c r="AF334" s="48"/>
    </row>
    <row r="335" spans="1:32" ht="21" customHeight="1">
      <c r="A335" s="45" t="e">
        <f>IF(G335="","",VLOOKUP(G335,#REF!,3,0))</f>
        <v>#REF!</v>
      </c>
      <c r="B335" s="45">
        <f>IF(Table1[[#This Row],[Day]]="","",WEEKNUM(F335))</f>
        <v>18</v>
      </c>
      <c r="C335" s="45">
        <f>IF(Table1[[#This Row],[Day]]="","",MONTH(F335))</f>
        <v>4</v>
      </c>
      <c r="D335" s="45">
        <f>IF(Table1[[#This Row],[Day]]="","",YEAR(F335))</f>
        <v>2025</v>
      </c>
      <c r="E335" s="117" t="s">
        <v>580</v>
      </c>
      <c r="F335" s="118">
        <v>45776</v>
      </c>
      <c r="G335" s="119" t="s">
        <v>582</v>
      </c>
      <c r="H335" s="44">
        <v>5950</v>
      </c>
      <c r="J335" s="102"/>
      <c r="K335" s="124">
        <v>61</v>
      </c>
      <c r="R335" s="46">
        <v>18</v>
      </c>
      <c r="V335" s="112"/>
      <c r="W335" s="72"/>
      <c r="X335" s="46"/>
      <c r="Y335" s="46"/>
      <c r="AC335" s="47"/>
      <c r="AD335" s="54"/>
      <c r="AE335" s="44"/>
      <c r="AF335" s="48"/>
    </row>
    <row r="336" spans="1:32" ht="21" customHeight="1">
      <c r="A336" s="45" t="e">
        <f>IF(G336="","",VLOOKUP(G336,#REF!,3,0))</f>
        <v>#REF!</v>
      </c>
      <c r="B336" s="45">
        <f>IF(Table1[[#This Row],[Day]]="","",WEEKNUM(F336))</f>
        <v>18</v>
      </c>
      <c r="C336" s="45">
        <f>IF(Table1[[#This Row],[Day]]="","",MONTH(F336))</f>
        <v>4</v>
      </c>
      <c r="D336" s="45">
        <f>IF(Table1[[#This Row],[Day]]="","",YEAR(F336))</f>
        <v>2025</v>
      </c>
      <c r="E336" s="117" t="s">
        <v>583</v>
      </c>
      <c r="F336" s="118">
        <v>45777</v>
      </c>
      <c r="G336" s="116" t="s">
        <v>449</v>
      </c>
      <c r="H336" s="44">
        <f>8560</f>
        <v>8560</v>
      </c>
      <c r="J336" s="102"/>
      <c r="K336" s="124">
        <f>28</f>
        <v>28</v>
      </c>
      <c r="R336" s="46"/>
      <c r="V336" s="112"/>
      <c r="W336" s="72"/>
      <c r="X336" s="46"/>
      <c r="Y336" s="46"/>
      <c r="AC336" s="47"/>
      <c r="AD336" s="54"/>
      <c r="AE336" s="44"/>
      <c r="AF336" s="48"/>
    </row>
    <row r="337" spans="1:32" ht="21" customHeight="1">
      <c r="A337" s="45" t="e">
        <f>IF(G337="","",VLOOKUP(G337,#REF!,3,0))</f>
        <v>#REF!</v>
      </c>
      <c r="B337" s="45">
        <f>IF(Table1[[#This Row],[Day]]="","",WEEKNUM(F337))</f>
        <v>18</v>
      </c>
      <c r="C337" s="45">
        <f>IF(Table1[[#This Row],[Day]]="","",MONTH(F337))</f>
        <v>4</v>
      </c>
      <c r="D337" s="45">
        <f>IF(Table1[[#This Row],[Day]]="","",YEAR(F337))</f>
        <v>2025</v>
      </c>
      <c r="E337" s="117" t="s">
        <v>584</v>
      </c>
      <c r="F337" s="118">
        <v>45777</v>
      </c>
      <c r="G337" s="116" t="s">
        <v>450</v>
      </c>
      <c r="H337" s="44">
        <f>7900</f>
        <v>7900</v>
      </c>
      <c r="J337" s="102"/>
      <c r="K337" s="124">
        <f>26</f>
        <v>26</v>
      </c>
      <c r="O337" s="46">
        <f>6</f>
        <v>6</v>
      </c>
      <c r="R337" s="46"/>
      <c r="V337" s="112"/>
      <c r="W337" s="72"/>
      <c r="X337" s="46"/>
      <c r="Y337" s="46"/>
      <c r="AC337" s="47"/>
      <c r="AD337" s="54"/>
      <c r="AE337" s="44"/>
      <c r="AF337" s="48"/>
    </row>
    <row r="338" spans="1:32" ht="21" customHeight="1">
      <c r="A338" s="45" t="e">
        <f>IF(G338="","",VLOOKUP(G338,#REF!,3,0))</f>
        <v>#REF!</v>
      </c>
      <c r="B338" s="45">
        <f>IF(Table1[[#This Row],[Day]]="","",WEEKNUM(F338))</f>
        <v>18</v>
      </c>
      <c r="C338" s="45">
        <f>IF(Table1[[#This Row],[Day]]="","",MONTH(F338))</f>
        <v>4</v>
      </c>
      <c r="D338" s="45">
        <f>IF(Table1[[#This Row],[Day]]="","",YEAR(F338))</f>
        <v>2025</v>
      </c>
      <c r="E338" s="117" t="s">
        <v>585</v>
      </c>
      <c r="F338" s="118">
        <v>45777</v>
      </c>
      <c r="G338" s="119" t="s">
        <v>551</v>
      </c>
      <c r="H338" s="44">
        <f>9400+2800</f>
        <v>12200</v>
      </c>
      <c r="J338" s="102"/>
      <c r="K338" s="124">
        <f>29</f>
        <v>29</v>
      </c>
      <c r="R338" s="46"/>
      <c r="V338" s="112"/>
      <c r="W338" s="72"/>
      <c r="X338" s="46"/>
      <c r="Y338" s="46"/>
      <c r="AC338" s="47"/>
      <c r="AD338" s="54"/>
      <c r="AE338" s="44"/>
      <c r="AF338" s="48"/>
    </row>
    <row r="339" spans="1:32" ht="21" customHeight="1">
      <c r="A339" s="45" t="e">
        <f>IF(G339="","",VLOOKUP(G339,#REF!,3,0))</f>
        <v>#REF!</v>
      </c>
      <c r="B339" s="45">
        <f>IF(Table1[[#This Row],[Day]]="","",WEEKNUM(F339))</f>
        <v>18</v>
      </c>
      <c r="C339" s="45">
        <f>IF(Table1[[#This Row],[Day]]="","",MONTH(F339))</f>
        <v>4</v>
      </c>
      <c r="D339" s="45">
        <f>IF(Table1[[#This Row],[Day]]="","",YEAR(F339))</f>
        <v>2025</v>
      </c>
      <c r="E339" s="117" t="s">
        <v>586</v>
      </c>
      <c r="F339" s="118">
        <v>45777</v>
      </c>
      <c r="G339" s="119" t="s">
        <v>552</v>
      </c>
      <c r="H339" s="44">
        <f>8895</f>
        <v>8895</v>
      </c>
      <c r="J339" s="102"/>
      <c r="K339" s="124">
        <f>21</f>
        <v>21</v>
      </c>
      <c r="R339" s="46"/>
      <c r="V339" s="112"/>
      <c r="W339" s="72"/>
      <c r="X339" s="46"/>
      <c r="Y339" s="46"/>
      <c r="AC339" s="47"/>
      <c r="AD339" s="54"/>
      <c r="AE339" s="44"/>
      <c r="AF339" s="48"/>
    </row>
    <row r="340" spans="1:32" ht="21" customHeight="1">
      <c r="A340" s="45" t="e">
        <f>IF(G340="","",VLOOKUP(G340,#REF!,3,0))</f>
        <v>#REF!</v>
      </c>
      <c r="B340" s="45">
        <f>IF(Table1[[#This Row],[Day]]="","",WEEKNUM(F340))</f>
        <v>18</v>
      </c>
      <c r="C340" s="45">
        <f>IF(Table1[[#This Row],[Day]]="","",MONTH(F340))</f>
        <v>4</v>
      </c>
      <c r="D340" s="45">
        <f>IF(Table1[[#This Row],[Day]]="","",YEAR(F340))</f>
        <v>2025</v>
      </c>
      <c r="E340" s="117" t="s">
        <v>587</v>
      </c>
      <c r="F340" s="118">
        <v>45777</v>
      </c>
      <c r="G340" s="119" t="s">
        <v>400</v>
      </c>
      <c r="H340" s="44">
        <f>1600+7106</f>
        <v>8706</v>
      </c>
      <c r="I340" s="73">
        <f>14</f>
        <v>14</v>
      </c>
      <c r="J340" s="102"/>
      <c r="K340" s="124">
        <f>87+30</f>
        <v>117</v>
      </c>
      <c r="O340" s="46">
        <f>6</f>
        <v>6</v>
      </c>
      <c r="R340" s="46"/>
      <c r="V340" s="112"/>
      <c r="W340" s="72"/>
      <c r="X340" s="46"/>
      <c r="Y340" s="46"/>
      <c r="AC340" s="47"/>
      <c r="AD340" s="54"/>
      <c r="AE340" s="44"/>
      <c r="AF340" s="48"/>
    </row>
    <row r="341" spans="1:32" ht="21" customHeight="1">
      <c r="A341" s="45" t="e">
        <f>IF(G341="","",VLOOKUP(G341,#REF!,3,0))</f>
        <v>#REF!</v>
      </c>
      <c r="B341" s="45">
        <f>IF(Table1[[#This Row],[Day]]="","",WEEKNUM(F341))</f>
        <v>18</v>
      </c>
      <c r="C341" s="45">
        <f>IF(Table1[[#This Row],[Day]]="","",MONTH(F341))</f>
        <v>4</v>
      </c>
      <c r="D341" s="45">
        <f>IF(Table1[[#This Row],[Day]]="","",YEAR(F341))</f>
        <v>2025</v>
      </c>
      <c r="E341" s="117" t="s">
        <v>588</v>
      </c>
      <c r="F341" s="118">
        <v>45777</v>
      </c>
      <c r="G341" s="119" t="s">
        <v>401</v>
      </c>
      <c r="H341" s="44">
        <f>1400+7677</f>
        <v>9077</v>
      </c>
      <c r="J341" s="102"/>
      <c r="K341" s="124">
        <f>68</f>
        <v>68</v>
      </c>
      <c r="N341" s="73">
        <f>8</f>
        <v>8</v>
      </c>
      <c r="O341" s="46">
        <f>7</f>
        <v>7</v>
      </c>
      <c r="R341" s="46"/>
      <c r="V341" s="112"/>
      <c r="W341" s="72"/>
      <c r="X341" s="46"/>
      <c r="Y341" s="46"/>
      <c r="AC341" s="47"/>
      <c r="AD341" s="54"/>
      <c r="AE341" s="44"/>
      <c r="AF341" s="48"/>
    </row>
    <row r="342" spans="1:32" ht="21" customHeight="1">
      <c r="A342" s="45" t="str">
        <f>IF(G342="","",VLOOKUP(G342,#REF!,3,0))</f>
        <v/>
      </c>
      <c r="B342" s="45" t="str">
        <f>IF(Table1[[#This Row],[Day]]="","",WEEKNUM(F342))</f>
        <v/>
      </c>
      <c r="C342" s="45" t="str">
        <f>IF(Table1[[#This Row],[Day]]="","",MONTH(F342))</f>
        <v/>
      </c>
      <c r="D342" s="45" t="str">
        <f>IF(Table1[[#This Row],[Day]]="","",YEAR(F342))</f>
        <v/>
      </c>
      <c r="E342" s="117"/>
      <c r="F342" s="118"/>
      <c r="G342" s="119"/>
      <c r="J342" s="102"/>
      <c r="K342" s="124"/>
      <c r="R342" s="46"/>
      <c r="V342" s="112"/>
      <c r="W342" s="72"/>
      <c r="X342" s="46"/>
      <c r="Y342" s="46"/>
      <c r="AC342" s="47"/>
      <c r="AD342" s="54"/>
      <c r="AE342" s="44"/>
      <c r="AF342" s="48"/>
    </row>
    <row r="343" spans="1:32" ht="21" customHeight="1">
      <c r="A343" s="45" t="str">
        <f>IF(G343="","",VLOOKUP(G343,#REF!,3,0))</f>
        <v/>
      </c>
      <c r="B343" s="45" t="str">
        <f>IF(Table1[[#This Row],[Day]]="","",WEEKNUM(F343))</f>
        <v/>
      </c>
      <c r="C343" s="45" t="str">
        <f>IF(Table1[[#This Row],[Day]]="","",MONTH(F343))</f>
        <v/>
      </c>
      <c r="D343" s="45" t="str">
        <f>IF(Table1[[#This Row],[Day]]="","",YEAR(F343))</f>
        <v/>
      </c>
      <c r="E343" s="117"/>
      <c r="F343" s="118"/>
      <c r="G343" s="116"/>
      <c r="J343" s="102"/>
      <c r="K343" s="124"/>
      <c r="R343" s="46"/>
      <c r="V343" s="112"/>
      <c r="W343" s="72"/>
      <c r="X343" s="46"/>
      <c r="Y343" s="46"/>
      <c r="AC343" s="47"/>
      <c r="AD343" s="54"/>
      <c r="AE343" s="44"/>
      <c r="AF343" s="48"/>
    </row>
    <row r="344" spans="1:32" ht="21" customHeight="1">
      <c r="A344" s="45" t="str">
        <f>IF(G344="","",VLOOKUP(G344,#REF!,3,0))</f>
        <v/>
      </c>
      <c r="B344" s="45" t="str">
        <f>IF(Table1[[#This Row],[Day]]="","",WEEKNUM(F344))</f>
        <v/>
      </c>
      <c r="C344" s="45" t="str">
        <f>IF(Table1[[#This Row],[Day]]="","",MONTH(F344))</f>
        <v/>
      </c>
      <c r="D344" s="45" t="str">
        <f>IF(Table1[[#This Row],[Day]]="","",YEAR(F344))</f>
        <v/>
      </c>
      <c r="E344" s="117"/>
      <c r="F344" s="118"/>
      <c r="G344" s="116"/>
      <c r="J344" s="102"/>
      <c r="K344" s="124"/>
      <c r="R344" s="46"/>
      <c r="V344" s="112"/>
      <c r="W344" s="72"/>
      <c r="X344" s="46"/>
      <c r="Y344" s="46"/>
      <c r="AC344" s="47"/>
      <c r="AD344" s="54"/>
      <c r="AE344" s="44"/>
      <c r="AF344" s="48"/>
    </row>
    <row r="345" spans="1:32" ht="21" customHeight="1">
      <c r="A345" s="45" t="str">
        <f>IF(G345="","",VLOOKUP(G345,#REF!,3,0))</f>
        <v/>
      </c>
      <c r="B345" s="45" t="str">
        <f>IF(Table1[[#This Row],[Day]]="","",WEEKNUM(F345))</f>
        <v/>
      </c>
      <c r="C345" s="45" t="str">
        <f>IF(Table1[[#This Row],[Day]]="","",MONTH(F345))</f>
        <v/>
      </c>
      <c r="D345" s="45" t="str">
        <f>IF(Table1[[#This Row],[Day]]="","",YEAR(F345))</f>
        <v/>
      </c>
      <c r="E345" s="117"/>
      <c r="F345" s="118"/>
      <c r="G345" s="119"/>
      <c r="J345" s="102"/>
      <c r="K345" s="124"/>
      <c r="R345" s="46"/>
      <c r="V345" s="112"/>
      <c r="W345" s="72"/>
      <c r="X345" s="46"/>
      <c r="Y345" s="46"/>
      <c r="AC345" s="47"/>
      <c r="AD345" s="54"/>
      <c r="AE345" s="44"/>
      <c r="AF345" s="48"/>
    </row>
    <row r="346" spans="1:32" ht="21" customHeight="1">
      <c r="A346" s="45" t="str">
        <f>IF(G346="","",VLOOKUP(G346,#REF!,3,0))</f>
        <v/>
      </c>
      <c r="B346" s="45" t="str">
        <f>IF(Table1[[#This Row],[Day]]="","",WEEKNUM(F346))</f>
        <v/>
      </c>
      <c r="C346" s="45" t="str">
        <f>IF(Table1[[#This Row],[Day]]="","",MONTH(F346))</f>
        <v/>
      </c>
      <c r="D346" s="45" t="str">
        <f>IF(Table1[[#This Row],[Day]]="","",YEAR(F346))</f>
        <v/>
      </c>
      <c r="E346" s="117"/>
      <c r="F346" s="118"/>
      <c r="G346" s="119"/>
      <c r="J346" s="102"/>
      <c r="K346" s="124"/>
      <c r="R346" s="46"/>
      <c r="V346" s="112"/>
      <c r="W346" s="72"/>
      <c r="X346" s="46"/>
      <c r="Y346" s="46"/>
      <c r="AC346" s="47"/>
      <c r="AD346" s="54"/>
      <c r="AE346" s="44"/>
      <c r="AF346" s="48"/>
    </row>
    <row r="347" spans="1:32" ht="21" customHeight="1">
      <c r="A347" s="45" t="str">
        <f>IF(G347="","",VLOOKUP(G347,#REF!,3,0))</f>
        <v/>
      </c>
      <c r="B347" s="45" t="str">
        <f>IF(Table1[[#This Row],[Day]]="","",WEEKNUM(F347))</f>
        <v/>
      </c>
      <c r="C347" s="45" t="str">
        <f>IF(Table1[[#This Row],[Day]]="","",MONTH(F347))</f>
        <v/>
      </c>
      <c r="D347" s="45" t="str">
        <f>IF(Table1[[#This Row],[Day]]="","",YEAR(F347))</f>
        <v/>
      </c>
      <c r="E347" s="117"/>
      <c r="F347" s="118"/>
      <c r="G347" s="119"/>
      <c r="J347" s="102"/>
      <c r="K347" s="124"/>
      <c r="R347" s="46"/>
      <c r="V347" s="112"/>
      <c r="W347" s="72"/>
      <c r="X347" s="46"/>
      <c r="Y347" s="46"/>
      <c r="AC347" s="47"/>
      <c r="AD347" s="54"/>
      <c r="AE347" s="44"/>
      <c r="AF347" s="48"/>
    </row>
    <row r="348" spans="1:32" ht="21" customHeight="1">
      <c r="A348" s="45" t="str">
        <f>IF(G348="","",VLOOKUP(G348,#REF!,3,0))</f>
        <v/>
      </c>
      <c r="B348" s="45" t="str">
        <f>IF(Table1[[#This Row],[Day]]="","",WEEKNUM(F348))</f>
        <v/>
      </c>
      <c r="C348" s="45" t="str">
        <f>IF(Table1[[#This Row],[Day]]="","",MONTH(F348))</f>
        <v/>
      </c>
      <c r="D348" s="45" t="str">
        <f>IF(Table1[[#This Row],[Day]]="","",YEAR(F348))</f>
        <v/>
      </c>
      <c r="E348" s="117"/>
      <c r="F348" s="118"/>
      <c r="G348" s="116"/>
      <c r="J348" s="102"/>
      <c r="K348" s="124"/>
      <c r="R348" s="46"/>
      <c r="V348" s="112"/>
      <c r="W348" s="72"/>
      <c r="X348" s="46"/>
      <c r="Y348" s="46"/>
      <c r="AC348" s="47"/>
      <c r="AD348" s="54"/>
      <c r="AE348" s="44"/>
      <c r="AF348" s="48"/>
    </row>
    <row r="349" spans="1:32" ht="21" customHeight="1">
      <c r="A349" s="45" t="str">
        <f>IF(G349="","",VLOOKUP(G349,#REF!,3,0))</f>
        <v/>
      </c>
      <c r="B349" s="45" t="str">
        <f>IF(Table1[[#This Row],[Day]]="","",WEEKNUM(F349))</f>
        <v/>
      </c>
      <c r="C349" s="45" t="str">
        <f>IF(Table1[[#This Row],[Day]]="","",MONTH(F349))</f>
        <v/>
      </c>
      <c r="D349" s="45" t="str">
        <f>IF(Table1[[#This Row],[Day]]="","",YEAR(F349))</f>
        <v/>
      </c>
      <c r="E349" s="117"/>
      <c r="F349" s="118"/>
      <c r="G349" s="116"/>
      <c r="J349" s="102"/>
      <c r="K349" s="124"/>
      <c r="R349" s="46"/>
      <c r="V349" s="112"/>
      <c r="W349" s="72"/>
      <c r="X349" s="46"/>
      <c r="Y349" s="46"/>
      <c r="AC349" s="47"/>
      <c r="AD349" s="54"/>
      <c r="AE349" s="44"/>
      <c r="AF349" s="48"/>
    </row>
    <row r="350" spans="1:32" ht="21" customHeight="1">
      <c r="A350" s="45" t="str">
        <f>IF(G350="","",VLOOKUP(G350,#REF!,3,0))</f>
        <v/>
      </c>
      <c r="B350" s="45" t="str">
        <f>IF(Table1[[#This Row],[Day]]="","",WEEKNUM(F350))</f>
        <v/>
      </c>
      <c r="C350" s="45" t="str">
        <f>IF(Table1[[#This Row],[Day]]="","",MONTH(F350))</f>
        <v/>
      </c>
      <c r="D350" s="45" t="str">
        <f>IF(Table1[[#This Row],[Day]]="","",YEAR(F350))</f>
        <v/>
      </c>
      <c r="E350" s="117"/>
      <c r="F350" s="118"/>
      <c r="G350" s="116"/>
      <c r="J350" s="102"/>
      <c r="K350" s="124"/>
      <c r="R350" s="46"/>
      <c r="V350" s="112"/>
      <c r="W350" s="72"/>
      <c r="X350" s="46"/>
      <c r="Y350" s="46"/>
      <c r="AC350" s="47"/>
      <c r="AD350" s="54"/>
      <c r="AE350" s="44"/>
      <c r="AF350" s="48"/>
    </row>
    <row r="351" spans="1:32" ht="21" customHeight="1">
      <c r="A351" s="45" t="str">
        <f>IF(G351="","",VLOOKUP(G351,#REF!,3,0))</f>
        <v/>
      </c>
      <c r="B351" s="45" t="str">
        <f>IF(Table1[[#This Row],[Day]]="","",WEEKNUM(F351))</f>
        <v/>
      </c>
      <c r="C351" s="45" t="str">
        <f>IF(Table1[[#This Row],[Day]]="","",MONTH(F351))</f>
        <v/>
      </c>
      <c r="D351" s="45" t="str">
        <f>IF(Table1[[#This Row],[Day]]="","",YEAR(F351))</f>
        <v/>
      </c>
      <c r="E351" s="117"/>
      <c r="F351" s="118"/>
      <c r="G351" s="116"/>
      <c r="J351" s="102"/>
      <c r="K351" s="124"/>
      <c r="R351" s="46"/>
      <c r="V351" s="112"/>
      <c r="W351" s="72"/>
      <c r="X351" s="46"/>
      <c r="Y351" s="46"/>
      <c r="AC351" s="47"/>
      <c r="AD351" s="54"/>
      <c r="AE351" s="44"/>
      <c r="AF351" s="48"/>
    </row>
    <row r="352" spans="1:32" ht="21" customHeight="1">
      <c r="A352" s="45" t="str">
        <f>IF(G352="","",VLOOKUP(G352,#REF!,3,0))</f>
        <v/>
      </c>
      <c r="B352" s="45" t="str">
        <f>IF(Table1[[#This Row],[Day]]="","",WEEKNUM(F352))</f>
        <v/>
      </c>
      <c r="C352" s="45" t="str">
        <f>IF(Table1[[#This Row],[Day]]="","",MONTH(F352))</f>
        <v/>
      </c>
      <c r="D352" s="45" t="str">
        <f>IF(Table1[[#This Row],[Day]]="","",YEAR(F352))</f>
        <v/>
      </c>
      <c r="E352" s="117"/>
      <c r="F352" s="118"/>
      <c r="G352" s="119"/>
      <c r="J352" s="102"/>
      <c r="K352" s="124"/>
      <c r="R352" s="46"/>
      <c r="V352" s="112"/>
      <c r="W352" s="72"/>
      <c r="X352" s="46"/>
      <c r="Y352" s="46"/>
      <c r="AC352" s="47"/>
      <c r="AD352" s="54"/>
      <c r="AE352" s="44"/>
      <c r="AF352" s="48"/>
    </row>
    <row r="353" spans="1:32" ht="21" customHeight="1">
      <c r="A353" s="45" t="str">
        <f>IF(G353="","",VLOOKUP(G353,#REF!,3,0))</f>
        <v/>
      </c>
      <c r="B353" s="45" t="str">
        <f>IF(Table1[[#This Row],[Day]]="","",WEEKNUM(F353))</f>
        <v/>
      </c>
      <c r="C353" s="45" t="str">
        <f>IF(Table1[[#This Row],[Day]]="","",MONTH(F353))</f>
        <v/>
      </c>
      <c r="D353" s="45" t="str">
        <f>IF(Table1[[#This Row],[Day]]="","",YEAR(F353))</f>
        <v/>
      </c>
      <c r="E353" s="117"/>
      <c r="F353" s="118"/>
      <c r="G353" s="119"/>
      <c r="J353" s="102"/>
      <c r="K353" s="124"/>
      <c r="R353" s="46"/>
      <c r="V353" s="112"/>
      <c r="W353" s="72"/>
      <c r="X353" s="46"/>
      <c r="Y353" s="46"/>
      <c r="AC353" s="47"/>
      <c r="AD353" s="54"/>
      <c r="AE353" s="44"/>
      <c r="AF353" s="48"/>
    </row>
    <row r="354" spans="1:32" ht="21" customHeight="1">
      <c r="A354" s="45" t="str">
        <f>IF(G354="","",VLOOKUP(G354,#REF!,3,0))</f>
        <v/>
      </c>
      <c r="B354" s="45" t="str">
        <f>IF(Table1[[#This Row],[Day]]="","",WEEKNUM(F354))</f>
        <v/>
      </c>
      <c r="C354" s="45" t="str">
        <f>IF(Table1[[#This Row],[Day]]="","",MONTH(F354))</f>
        <v/>
      </c>
      <c r="D354" s="45" t="str">
        <f>IF(Table1[[#This Row],[Day]]="","",YEAR(F354))</f>
        <v/>
      </c>
      <c r="E354" s="117"/>
      <c r="F354" s="118"/>
      <c r="G354" s="119"/>
      <c r="J354" s="102"/>
      <c r="K354" s="124"/>
      <c r="R354" s="46"/>
      <c r="V354" s="112"/>
      <c r="W354" s="72"/>
      <c r="X354" s="46"/>
      <c r="Y354" s="46"/>
      <c r="AC354" s="47"/>
      <c r="AD354" s="54"/>
      <c r="AE354" s="44"/>
      <c r="AF354" s="48"/>
    </row>
    <row r="355" spans="1:32" ht="21" customHeight="1">
      <c r="A355" s="45" t="str">
        <f>IF(G355="","",VLOOKUP(G355,#REF!,3,0))</f>
        <v/>
      </c>
      <c r="B355" s="45" t="str">
        <f>IF(Table1[[#This Row],[Day]]="","",WEEKNUM(F355))</f>
        <v/>
      </c>
      <c r="C355" s="45" t="str">
        <f>IF(Table1[[#This Row],[Day]]="","",MONTH(F355))</f>
        <v/>
      </c>
      <c r="D355" s="45" t="str">
        <f>IF(Table1[[#This Row],[Day]]="","",YEAR(F355))</f>
        <v/>
      </c>
      <c r="E355" s="117"/>
      <c r="F355" s="118"/>
      <c r="G355" s="116"/>
      <c r="J355" s="102"/>
      <c r="K355" s="124"/>
      <c r="R355" s="46"/>
      <c r="V355" s="112"/>
      <c r="W355" s="72"/>
      <c r="X355" s="46"/>
      <c r="Y355" s="46"/>
      <c r="AC355" s="47"/>
      <c r="AD355" s="54"/>
      <c r="AE355" s="44"/>
      <c r="AF355" s="48"/>
    </row>
    <row r="356" spans="1:32" ht="21" customHeight="1">
      <c r="A356" s="45" t="str">
        <f>IF(G356="","",VLOOKUP(G356,#REF!,3,0))</f>
        <v/>
      </c>
      <c r="B356" s="45" t="str">
        <f>IF(Table1[[#This Row],[Day]]="","",WEEKNUM(F356))</f>
        <v/>
      </c>
      <c r="C356" s="45" t="str">
        <f>IF(Table1[[#This Row],[Day]]="","",MONTH(F356))</f>
        <v/>
      </c>
      <c r="D356" s="45" t="str">
        <f>IF(Table1[[#This Row],[Day]]="","",YEAR(F356))</f>
        <v/>
      </c>
      <c r="E356" s="117"/>
      <c r="F356" s="118"/>
      <c r="G356" s="116"/>
      <c r="J356" s="102"/>
      <c r="K356" s="124"/>
      <c r="R356" s="46"/>
      <c r="V356" s="112"/>
      <c r="W356" s="72"/>
      <c r="X356" s="46"/>
      <c r="Y356" s="46"/>
      <c r="AC356" s="47"/>
      <c r="AD356" s="54"/>
      <c r="AE356" s="44"/>
      <c r="AF356" s="48"/>
    </row>
    <row r="357" spans="1:32" ht="21" customHeight="1">
      <c r="A357" s="45" t="str">
        <f>IF(G357="","",VLOOKUP(G357,#REF!,3,0))</f>
        <v/>
      </c>
      <c r="B357" s="45" t="str">
        <f>IF(Table1[[#This Row],[Day]]="","",WEEKNUM(F357))</f>
        <v/>
      </c>
      <c r="C357" s="45" t="str">
        <f>IF(Table1[[#This Row],[Day]]="","",MONTH(F357))</f>
        <v/>
      </c>
      <c r="D357" s="45" t="str">
        <f>IF(Table1[[#This Row],[Day]]="","",YEAR(F357))</f>
        <v/>
      </c>
      <c r="E357" s="117"/>
      <c r="F357" s="118"/>
      <c r="G357" s="116"/>
      <c r="J357" s="102"/>
      <c r="K357" s="124"/>
      <c r="R357" s="46"/>
      <c r="V357" s="112"/>
      <c r="W357" s="72"/>
      <c r="X357" s="46"/>
      <c r="Y357" s="46"/>
      <c r="AC357" s="47"/>
      <c r="AD357" s="54"/>
      <c r="AE357" s="44"/>
      <c r="AF357" s="48"/>
    </row>
    <row r="358" spans="1:32" ht="21" customHeight="1">
      <c r="A358" s="45" t="str">
        <f>IF(G358="","",VLOOKUP(G358,#REF!,3,0))</f>
        <v/>
      </c>
      <c r="B358" s="45" t="str">
        <f>IF(Table1[[#This Row],[Day]]="","",WEEKNUM(F358))</f>
        <v/>
      </c>
      <c r="C358" s="45" t="str">
        <f>IF(Table1[[#This Row],[Day]]="","",MONTH(F358))</f>
        <v/>
      </c>
      <c r="D358" s="45" t="str">
        <f>IF(Table1[[#This Row],[Day]]="","",YEAR(F358))</f>
        <v/>
      </c>
      <c r="E358" s="117"/>
      <c r="F358" s="118"/>
      <c r="G358" s="119"/>
      <c r="J358" s="102"/>
      <c r="K358" s="124"/>
      <c r="R358" s="46"/>
      <c r="V358" s="112"/>
      <c r="W358" s="72"/>
      <c r="X358" s="46"/>
      <c r="Y358" s="46"/>
      <c r="AC358" s="47"/>
      <c r="AD358" s="54"/>
      <c r="AE358" s="44"/>
      <c r="AF358" s="48"/>
    </row>
    <row r="359" spans="1:32" ht="21" customHeight="1">
      <c r="A359" s="45" t="str">
        <f>IF(G359="","",VLOOKUP(G359,#REF!,3,0))</f>
        <v/>
      </c>
      <c r="B359" s="45" t="str">
        <f>IF(Table1[[#This Row],[Day]]="","",WEEKNUM(F359))</f>
        <v/>
      </c>
      <c r="C359" s="45" t="str">
        <f>IF(Table1[[#This Row],[Day]]="","",MONTH(F359))</f>
        <v/>
      </c>
      <c r="D359" s="45" t="str">
        <f>IF(Table1[[#This Row],[Day]]="","",YEAR(F359))</f>
        <v/>
      </c>
      <c r="E359" s="117"/>
      <c r="F359" s="118"/>
      <c r="G359" s="119"/>
      <c r="J359" s="102"/>
      <c r="K359" s="124"/>
      <c r="R359" s="46"/>
      <c r="V359" s="112"/>
      <c r="W359" s="72"/>
      <c r="X359" s="46"/>
      <c r="Y359" s="46"/>
      <c r="AC359" s="47"/>
      <c r="AD359" s="54"/>
      <c r="AE359" s="44"/>
      <c r="AF359" s="48"/>
    </row>
    <row r="360" spans="1:32" ht="21" customHeight="1">
      <c r="A360" s="45" t="str">
        <f>IF(G360="","",VLOOKUP(G360,#REF!,3,0))</f>
        <v/>
      </c>
      <c r="B360" s="45" t="str">
        <f>IF(Table1[[#This Row],[Day]]="","",WEEKNUM(F360))</f>
        <v/>
      </c>
      <c r="C360" s="45" t="str">
        <f>IF(Table1[[#This Row],[Day]]="","",MONTH(F360))</f>
        <v/>
      </c>
      <c r="D360" s="45" t="str">
        <f>IF(Table1[[#This Row],[Day]]="","",YEAR(F360))</f>
        <v/>
      </c>
      <c r="E360" s="117"/>
      <c r="F360" s="118"/>
      <c r="G360" s="119"/>
      <c r="J360" s="102"/>
      <c r="K360" s="124"/>
      <c r="R360" s="46"/>
      <c r="V360" s="112"/>
      <c r="W360" s="72"/>
      <c r="X360" s="46"/>
      <c r="Y360" s="46"/>
      <c r="AC360" s="47"/>
      <c r="AD360" s="54"/>
      <c r="AE360" s="44"/>
      <c r="AF360" s="48"/>
    </row>
    <row r="361" spans="1:32" ht="21" customHeight="1">
      <c r="A361" s="45" t="str">
        <f>IF(G361="","",VLOOKUP(G361,#REF!,3,0))</f>
        <v/>
      </c>
      <c r="B361" s="45" t="str">
        <f>IF(Table1[[#This Row],[Day]]="","",WEEKNUM(F361))</f>
        <v/>
      </c>
      <c r="C361" s="45" t="str">
        <f>IF(Table1[[#This Row],[Day]]="","",MONTH(F361))</f>
        <v/>
      </c>
      <c r="D361" s="45" t="str">
        <f>IF(Table1[[#This Row],[Day]]="","",YEAR(F361))</f>
        <v/>
      </c>
      <c r="E361" s="117"/>
      <c r="F361" s="118"/>
      <c r="G361" s="116"/>
      <c r="J361" s="102"/>
      <c r="K361" s="124"/>
      <c r="R361" s="46"/>
      <c r="V361" s="112"/>
      <c r="W361" s="72"/>
      <c r="X361" s="46"/>
      <c r="Y361" s="46"/>
      <c r="AC361" s="47"/>
      <c r="AD361" s="54"/>
      <c r="AE361" s="44"/>
      <c r="AF361" s="48"/>
    </row>
    <row r="362" spans="1:32" ht="21" customHeight="1">
      <c r="A362" s="45" t="str">
        <f>IF(G362="","",VLOOKUP(G362,#REF!,3,0))</f>
        <v/>
      </c>
      <c r="B362" s="45" t="str">
        <f>IF(Table1[[#This Row],[Day]]="","",WEEKNUM(F362))</f>
        <v/>
      </c>
      <c r="C362" s="45" t="str">
        <f>IF(Table1[[#This Row],[Day]]="","",MONTH(F362))</f>
        <v/>
      </c>
      <c r="D362" s="45" t="str">
        <f>IF(Table1[[#This Row],[Day]]="","",YEAR(F362))</f>
        <v/>
      </c>
      <c r="E362" s="117"/>
      <c r="F362" s="118"/>
      <c r="G362" s="116"/>
      <c r="J362" s="102"/>
      <c r="K362" s="124"/>
      <c r="R362" s="46"/>
      <c r="V362" s="112"/>
      <c r="W362" s="72"/>
      <c r="X362" s="46"/>
      <c r="Y362" s="46"/>
      <c r="AC362" s="47"/>
      <c r="AD362" s="54"/>
      <c r="AE362" s="44"/>
      <c r="AF362" s="48"/>
    </row>
    <row r="363" spans="1:32" ht="21" customHeight="1">
      <c r="A363" s="45" t="str">
        <f>IF(G363="","",VLOOKUP(G363,#REF!,3,0))</f>
        <v/>
      </c>
      <c r="B363" s="45" t="str">
        <f>IF(Table1[[#This Row],[Day]]="","",WEEKNUM(F363))</f>
        <v/>
      </c>
      <c r="C363" s="45" t="str">
        <f>IF(Table1[[#This Row],[Day]]="","",MONTH(F363))</f>
        <v/>
      </c>
      <c r="D363" s="45" t="str">
        <f>IF(Table1[[#This Row],[Day]]="","",YEAR(F363))</f>
        <v/>
      </c>
      <c r="E363" s="117"/>
      <c r="F363" s="118"/>
      <c r="G363" s="116"/>
      <c r="J363" s="102"/>
      <c r="K363" s="124"/>
      <c r="R363" s="46"/>
      <c r="V363" s="112"/>
      <c r="W363" s="72"/>
      <c r="X363" s="46"/>
      <c r="Y363" s="46"/>
      <c r="AC363" s="47"/>
      <c r="AD363" s="54"/>
      <c r="AE363" s="44"/>
      <c r="AF363" s="48"/>
    </row>
    <row r="364" spans="1:32" ht="21" customHeight="1">
      <c r="A364" s="45" t="str">
        <f>IF(G364="","",VLOOKUP(G364,#REF!,3,0))</f>
        <v/>
      </c>
      <c r="B364" s="45" t="str">
        <f>IF(Table1[[#This Row],[Day]]="","",WEEKNUM(F364))</f>
        <v/>
      </c>
      <c r="C364" s="45" t="str">
        <f>IF(Table1[[#This Row],[Day]]="","",MONTH(F364))</f>
        <v/>
      </c>
      <c r="D364" s="45" t="str">
        <f>IF(Table1[[#This Row],[Day]]="","",YEAR(F364))</f>
        <v/>
      </c>
      <c r="E364" s="117"/>
      <c r="F364" s="118"/>
      <c r="G364" s="119"/>
      <c r="J364" s="102"/>
      <c r="K364" s="124"/>
      <c r="R364" s="46"/>
      <c r="V364" s="112"/>
      <c r="W364" s="72"/>
      <c r="X364" s="46"/>
      <c r="Y364" s="46"/>
      <c r="AC364" s="47"/>
      <c r="AD364" s="54"/>
      <c r="AE364" s="44"/>
      <c r="AF364" s="48"/>
    </row>
    <row r="365" spans="1:32" ht="21" customHeight="1">
      <c r="A365" s="45" t="str">
        <f>IF(G365="","",VLOOKUP(G365,#REF!,3,0))</f>
        <v/>
      </c>
      <c r="B365" s="45" t="str">
        <f>IF(Table1[[#This Row],[Day]]="","",WEEKNUM(F365))</f>
        <v/>
      </c>
      <c r="C365" s="45" t="str">
        <f>IF(Table1[[#This Row],[Day]]="","",MONTH(F365))</f>
        <v/>
      </c>
      <c r="D365" s="45" t="str">
        <f>IF(Table1[[#This Row],[Day]]="","",YEAR(F365))</f>
        <v/>
      </c>
      <c r="E365" s="117"/>
      <c r="F365" s="118"/>
      <c r="G365" s="119"/>
      <c r="J365" s="102"/>
      <c r="K365" s="124"/>
      <c r="R365" s="46"/>
      <c r="V365" s="112"/>
      <c r="W365" s="72"/>
      <c r="X365" s="46"/>
      <c r="Y365" s="46"/>
      <c r="AC365" s="47"/>
      <c r="AD365" s="54"/>
      <c r="AE365" s="44"/>
      <c r="AF365" s="48"/>
    </row>
    <row r="366" spans="1:32" ht="21" customHeight="1">
      <c r="A366" s="45" t="str">
        <f>IF(G366="","",VLOOKUP(G366,#REF!,3,0))</f>
        <v/>
      </c>
      <c r="B366" s="45" t="str">
        <f>IF(Table1[[#This Row],[Day]]="","",WEEKNUM(F366))</f>
        <v/>
      </c>
      <c r="C366" s="45" t="str">
        <f>IF(Table1[[#This Row],[Day]]="","",MONTH(F366))</f>
        <v/>
      </c>
      <c r="D366" s="45" t="str">
        <f>IF(Table1[[#This Row],[Day]]="","",YEAR(F366))</f>
        <v/>
      </c>
      <c r="E366" s="117"/>
      <c r="F366" s="118"/>
      <c r="G366" s="119"/>
      <c r="J366" s="102"/>
      <c r="K366" s="124"/>
      <c r="R366" s="46"/>
      <c r="V366" s="112"/>
      <c r="W366" s="72"/>
      <c r="X366" s="46"/>
      <c r="Y366" s="46"/>
      <c r="AC366" s="47"/>
      <c r="AD366" s="54"/>
      <c r="AE366" s="44"/>
      <c r="AF366" s="48"/>
    </row>
    <row r="367" spans="1:32" ht="21" customHeight="1">
      <c r="A367" s="45" t="str">
        <f>IF(G367="","",VLOOKUP(G367,#REF!,3,0))</f>
        <v/>
      </c>
      <c r="B367" s="45" t="str">
        <f>IF(Table1[[#This Row],[Day]]="","",WEEKNUM(F367))</f>
        <v/>
      </c>
      <c r="C367" s="45" t="str">
        <f>IF(Table1[[#This Row],[Day]]="","",MONTH(F367))</f>
        <v/>
      </c>
      <c r="D367" s="45" t="str">
        <f>IF(Table1[[#This Row],[Day]]="","",YEAR(F367))</f>
        <v/>
      </c>
      <c r="E367" s="117"/>
      <c r="F367" s="118"/>
      <c r="G367" s="116"/>
      <c r="J367" s="102"/>
      <c r="K367" s="124"/>
      <c r="R367" s="46"/>
      <c r="V367" s="112"/>
      <c r="W367" s="72"/>
      <c r="X367" s="46"/>
      <c r="Y367" s="46"/>
      <c r="AC367" s="47"/>
      <c r="AD367" s="54"/>
      <c r="AE367" s="44"/>
      <c r="AF367" s="48"/>
    </row>
    <row r="368" spans="1:32" ht="21" customHeight="1">
      <c r="A368" s="45" t="str">
        <f>IF(G368="","",VLOOKUP(G368,#REF!,3,0))</f>
        <v/>
      </c>
      <c r="B368" s="45" t="str">
        <f>IF(Table1[[#This Row],[Day]]="","",WEEKNUM(F368))</f>
        <v/>
      </c>
      <c r="C368" s="45" t="str">
        <f>IF(Table1[[#This Row],[Day]]="","",MONTH(F368))</f>
        <v/>
      </c>
      <c r="D368" s="45" t="str">
        <f>IF(Table1[[#This Row],[Day]]="","",YEAR(F368))</f>
        <v/>
      </c>
      <c r="E368" s="117"/>
      <c r="F368" s="118"/>
      <c r="G368" s="116"/>
      <c r="J368" s="102"/>
      <c r="K368" s="124"/>
      <c r="R368" s="46"/>
      <c r="V368" s="112"/>
      <c r="W368" s="72"/>
      <c r="X368" s="46"/>
      <c r="Y368" s="46"/>
      <c r="AC368" s="47"/>
      <c r="AD368" s="54"/>
      <c r="AE368" s="44"/>
      <c r="AF368" s="48"/>
    </row>
    <row r="369" spans="1:32" ht="21" customHeight="1">
      <c r="A369" s="45" t="str">
        <f>IF(G369="","",VLOOKUP(G369,#REF!,3,0))</f>
        <v/>
      </c>
      <c r="B369" s="45" t="str">
        <f>IF(Table1[[#This Row],[Day]]="","",WEEKNUM(F369))</f>
        <v/>
      </c>
      <c r="C369" s="45" t="str">
        <f>IF(Table1[[#This Row],[Day]]="","",MONTH(F369))</f>
        <v/>
      </c>
      <c r="D369" s="45" t="str">
        <f>IF(Table1[[#This Row],[Day]]="","",YEAR(F369))</f>
        <v/>
      </c>
      <c r="E369" s="117"/>
      <c r="F369" s="118"/>
      <c r="G369" s="116"/>
      <c r="J369" s="102"/>
      <c r="K369" s="124"/>
      <c r="R369" s="46"/>
      <c r="V369" s="112"/>
      <c r="W369" s="72"/>
      <c r="X369" s="46"/>
      <c r="Y369" s="46"/>
      <c r="AC369" s="47"/>
      <c r="AD369" s="54"/>
      <c r="AE369" s="44"/>
      <c r="AF369" s="48"/>
    </row>
    <row r="370" spans="1:32" ht="21" customHeight="1">
      <c r="A370" s="45" t="str">
        <f>IF(G370="","",VLOOKUP(G370,#REF!,3,0))</f>
        <v/>
      </c>
      <c r="B370" s="45" t="str">
        <f>IF(Table1[[#This Row],[Day]]="","",WEEKNUM(F370))</f>
        <v/>
      </c>
      <c r="C370" s="45" t="str">
        <f>IF(Table1[[#This Row],[Day]]="","",MONTH(F370))</f>
        <v/>
      </c>
      <c r="D370" s="45" t="str">
        <f>IF(Table1[[#This Row],[Day]]="","",YEAR(F370))</f>
        <v/>
      </c>
      <c r="E370" s="117"/>
      <c r="F370" s="118"/>
      <c r="G370" s="119"/>
      <c r="J370" s="102"/>
      <c r="K370" s="124"/>
      <c r="R370" s="46"/>
      <c r="V370" s="112"/>
      <c r="W370" s="72"/>
      <c r="X370" s="46"/>
      <c r="Y370" s="46"/>
      <c r="AC370" s="47"/>
      <c r="AD370" s="54"/>
      <c r="AE370" s="44"/>
      <c r="AF370" s="48"/>
    </row>
    <row r="371" spans="1:32" ht="21" customHeight="1">
      <c r="A371" s="45" t="str">
        <f>IF(G371="","",VLOOKUP(G371,#REF!,3,0))</f>
        <v/>
      </c>
      <c r="B371" s="45" t="str">
        <f>IF(Table1[[#This Row],[Day]]="","",WEEKNUM(F371))</f>
        <v/>
      </c>
      <c r="C371" s="45" t="str">
        <f>IF(Table1[[#This Row],[Day]]="","",MONTH(F371))</f>
        <v/>
      </c>
      <c r="D371" s="45" t="str">
        <f>IF(Table1[[#This Row],[Day]]="","",YEAR(F371))</f>
        <v/>
      </c>
      <c r="E371" s="117"/>
      <c r="F371" s="118"/>
      <c r="G371" s="119"/>
      <c r="J371" s="102"/>
      <c r="K371" s="124"/>
      <c r="R371" s="46"/>
      <c r="V371" s="112"/>
      <c r="W371" s="72"/>
      <c r="X371" s="46"/>
      <c r="Y371" s="46"/>
      <c r="AC371" s="47"/>
      <c r="AD371" s="54"/>
      <c r="AE371" s="44"/>
      <c r="AF371" s="48"/>
    </row>
    <row r="372" spans="1:32" ht="21" customHeight="1">
      <c r="A372" s="45" t="str">
        <f>IF(G372="","",VLOOKUP(G372,#REF!,3,0))</f>
        <v/>
      </c>
      <c r="B372" s="45" t="str">
        <f>IF(Table1[[#This Row],[Day]]="","",WEEKNUM(F372))</f>
        <v/>
      </c>
      <c r="C372" s="45" t="str">
        <f>IF(Table1[[#This Row],[Day]]="","",MONTH(F372))</f>
        <v/>
      </c>
      <c r="D372" s="45" t="str">
        <f>IF(Table1[[#This Row],[Day]]="","",YEAR(F372))</f>
        <v/>
      </c>
      <c r="E372" s="117"/>
      <c r="F372" s="118"/>
      <c r="G372" s="119"/>
      <c r="J372" s="102"/>
      <c r="K372" s="124"/>
      <c r="R372" s="46"/>
      <c r="V372" s="112"/>
      <c r="W372" s="72"/>
      <c r="X372" s="46"/>
      <c r="Y372" s="46"/>
      <c r="AC372" s="47"/>
      <c r="AD372" s="54"/>
      <c r="AE372" s="44"/>
      <c r="AF372" s="48"/>
    </row>
    <row r="373" spans="1:32" ht="21" customHeight="1">
      <c r="A373" s="45" t="str">
        <f>IF(G373="","",VLOOKUP(G373,#REF!,3,0))</f>
        <v/>
      </c>
      <c r="B373" s="45" t="str">
        <f>IF(Table1[[#This Row],[Day]]="","",WEEKNUM(F373))</f>
        <v/>
      </c>
      <c r="C373" s="45" t="str">
        <f>IF(Table1[[#This Row],[Day]]="","",MONTH(F373))</f>
        <v/>
      </c>
      <c r="D373" s="45" t="str">
        <f>IF(Table1[[#This Row],[Day]]="","",YEAR(F373))</f>
        <v/>
      </c>
      <c r="E373" s="117"/>
      <c r="F373" s="118"/>
      <c r="G373" s="116"/>
      <c r="J373" s="102"/>
      <c r="K373" s="124"/>
      <c r="R373" s="46"/>
      <c r="V373" s="112"/>
      <c r="W373" s="72"/>
      <c r="X373" s="46"/>
      <c r="Y373" s="46"/>
      <c r="AC373" s="47"/>
      <c r="AD373" s="54"/>
      <c r="AE373" s="44"/>
      <c r="AF373" s="48"/>
    </row>
    <row r="374" spans="1:32" ht="21" customHeight="1">
      <c r="A374" s="45" t="str">
        <f>IF(G374="","",VLOOKUP(G374,#REF!,3,0))</f>
        <v/>
      </c>
      <c r="B374" s="45" t="str">
        <f>IF(Table1[[#This Row],[Day]]="","",WEEKNUM(F374))</f>
        <v/>
      </c>
      <c r="C374" s="45" t="str">
        <f>IF(Table1[[#This Row],[Day]]="","",MONTH(F374))</f>
        <v/>
      </c>
      <c r="D374" s="45" t="str">
        <f>IF(Table1[[#This Row],[Day]]="","",YEAR(F374))</f>
        <v/>
      </c>
      <c r="E374" s="117"/>
      <c r="F374" s="118"/>
      <c r="G374" s="116"/>
      <c r="J374" s="102"/>
      <c r="K374" s="124"/>
      <c r="R374" s="46"/>
      <c r="V374" s="112"/>
      <c r="W374" s="72"/>
      <c r="X374" s="46"/>
      <c r="Y374" s="46"/>
      <c r="AC374" s="47"/>
      <c r="AD374" s="54"/>
      <c r="AE374" s="44"/>
      <c r="AF374" s="48"/>
    </row>
    <row r="375" spans="1:32" ht="21" customHeight="1">
      <c r="A375" s="45" t="str">
        <f>IF(G375="","",VLOOKUP(G375,#REF!,3,0))</f>
        <v/>
      </c>
      <c r="B375" s="45" t="str">
        <f>IF(Table1[[#This Row],[Day]]="","",WEEKNUM(F375))</f>
        <v/>
      </c>
      <c r="C375" s="45" t="str">
        <f>IF(Table1[[#This Row],[Day]]="","",MONTH(F375))</f>
        <v/>
      </c>
      <c r="D375" s="45" t="str">
        <f>IF(Table1[[#This Row],[Day]]="","",YEAR(F375))</f>
        <v/>
      </c>
      <c r="E375" s="117"/>
      <c r="F375" s="118"/>
      <c r="G375" s="116"/>
      <c r="J375" s="102"/>
      <c r="K375" s="124"/>
      <c r="R375" s="46"/>
      <c r="V375" s="112"/>
      <c r="W375" s="72"/>
      <c r="X375" s="46"/>
      <c r="Y375" s="46"/>
      <c r="AC375" s="47"/>
      <c r="AD375" s="54"/>
      <c r="AE375" s="44"/>
      <c r="AF375" s="48"/>
    </row>
    <row r="376" spans="1:32" ht="21" customHeight="1">
      <c r="A376" s="45" t="str">
        <f>IF(G376="","",VLOOKUP(G376,#REF!,3,0))</f>
        <v/>
      </c>
      <c r="B376" s="45" t="str">
        <f>IF(Table1[[#This Row],[Day]]="","",WEEKNUM(F376))</f>
        <v/>
      </c>
      <c r="C376" s="45" t="str">
        <f>IF(Table1[[#This Row],[Day]]="","",MONTH(F376))</f>
        <v/>
      </c>
      <c r="D376" s="45" t="str">
        <f>IF(Table1[[#This Row],[Day]]="","",YEAR(F376))</f>
        <v/>
      </c>
      <c r="E376" s="117"/>
      <c r="F376" s="118"/>
      <c r="G376" s="119"/>
      <c r="J376" s="102"/>
      <c r="K376" s="124"/>
      <c r="R376" s="46"/>
      <c r="V376" s="112"/>
      <c r="W376" s="72"/>
      <c r="X376" s="46"/>
      <c r="Y376" s="46"/>
      <c r="AC376" s="47"/>
      <c r="AD376" s="54"/>
      <c r="AE376" s="44"/>
      <c r="AF376" s="48"/>
    </row>
    <row r="377" spans="1:32" ht="21" customHeight="1">
      <c r="A377" s="45" t="str">
        <f>IF(G377="","",VLOOKUP(G377,#REF!,3,0))</f>
        <v/>
      </c>
      <c r="B377" s="45" t="str">
        <f>IF(Table1[[#This Row],[Day]]="","",WEEKNUM(F377))</f>
        <v/>
      </c>
      <c r="C377" s="45" t="str">
        <f>IF(Table1[[#This Row],[Day]]="","",MONTH(F377))</f>
        <v/>
      </c>
      <c r="D377" s="45" t="str">
        <f>IF(Table1[[#This Row],[Day]]="","",YEAR(F377))</f>
        <v/>
      </c>
      <c r="E377" s="117"/>
      <c r="F377" s="118"/>
      <c r="G377" s="119"/>
      <c r="J377" s="102"/>
      <c r="K377" s="124"/>
      <c r="R377" s="46"/>
      <c r="V377" s="112"/>
      <c r="W377" s="72"/>
      <c r="X377" s="46"/>
      <c r="Y377" s="46"/>
      <c r="AC377" s="47"/>
      <c r="AD377" s="54"/>
      <c r="AE377" s="44"/>
      <c r="AF377" s="48"/>
    </row>
    <row r="378" spans="1:32" ht="21" customHeight="1">
      <c r="A378" s="45" t="str">
        <f>IF(G378="","",VLOOKUP(G378,#REF!,3,0))</f>
        <v/>
      </c>
      <c r="B378" s="45" t="str">
        <f>IF(Table1[[#This Row],[Day]]="","",WEEKNUM(F378))</f>
        <v/>
      </c>
      <c r="C378" s="45" t="str">
        <f>IF(Table1[[#This Row],[Day]]="","",MONTH(F378))</f>
        <v/>
      </c>
      <c r="D378" s="45" t="str">
        <f>IF(Table1[[#This Row],[Day]]="","",YEAR(F378))</f>
        <v/>
      </c>
      <c r="E378" s="117"/>
      <c r="F378" s="118"/>
      <c r="G378" s="119"/>
      <c r="J378" s="102"/>
      <c r="K378" s="124"/>
      <c r="R378" s="46"/>
      <c r="V378" s="112"/>
      <c r="W378" s="72"/>
      <c r="X378" s="46"/>
      <c r="Y378" s="46"/>
      <c r="AC378" s="47"/>
      <c r="AD378" s="54"/>
      <c r="AE378" s="44"/>
      <c r="AF378" s="48"/>
    </row>
    <row r="379" spans="1:32" ht="21" customHeight="1">
      <c r="A379" s="45" t="str">
        <f>IF(G379="","",VLOOKUP(G379,#REF!,3,0))</f>
        <v/>
      </c>
      <c r="B379" s="45" t="str">
        <f>IF(Table1[[#This Row],[Day]]="","",WEEKNUM(F379))</f>
        <v/>
      </c>
      <c r="C379" s="45" t="str">
        <f>IF(Table1[[#This Row],[Day]]="","",MONTH(F379))</f>
        <v/>
      </c>
      <c r="D379" s="45" t="str">
        <f>IF(Table1[[#This Row],[Day]]="","",YEAR(F379))</f>
        <v/>
      </c>
      <c r="E379" s="117"/>
      <c r="F379" s="118"/>
      <c r="G379" s="116"/>
      <c r="J379" s="102"/>
      <c r="K379" s="124"/>
      <c r="R379" s="46"/>
      <c r="V379" s="112"/>
      <c r="W379" s="72"/>
      <c r="X379" s="46"/>
      <c r="Y379" s="46"/>
      <c r="AC379" s="47"/>
      <c r="AD379" s="54"/>
      <c r="AE379" s="44"/>
      <c r="AF379" s="48"/>
    </row>
    <row r="380" spans="1:32" ht="21" customHeight="1">
      <c r="A380" s="45" t="str">
        <f>IF(G380="","",VLOOKUP(G380,#REF!,3,0))</f>
        <v/>
      </c>
      <c r="B380" s="45" t="str">
        <f>IF(Table1[[#This Row],[Day]]="","",WEEKNUM(F380))</f>
        <v/>
      </c>
      <c r="C380" s="45" t="str">
        <f>IF(Table1[[#This Row],[Day]]="","",MONTH(F380))</f>
        <v/>
      </c>
      <c r="D380" s="45" t="str">
        <f>IF(Table1[[#This Row],[Day]]="","",YEAR(F380))</f>
        <v/>
      </c>
      <c r="E380" s="117"/>
      <c r="F380" s="118"/>
      <c r="G380" s="116"/>
      <c r="J380" s="102"/>
      <c r="K380" s="124"/>
      <c r="R380" s="46"/>
      <c r="V380" s="112"/>
      <c r="W380" s="72"/>
      <c r="X380" s="46"/>
      <c r="Y380" s="46"/>
      <c r="AC380" s="47"/>
      <c r="AD380" s="54"/>
      <c r="AE380" s="44"/>
      <c r="AF380" s="48"/>
    </row>
    <row r="381" spans="1:32" ht="21" customHeight="1">
      <c r="A381" s="45" t="str">
        <f>IF(G381="","",VLOOKUP(G381,#REF!,3,0))</f>
        <v/>
      </c>
      <c r="B381" s="45" t="str">
        <f>IF(Table1[[#This Row],[Day]]="","",WEEKNUM(F381))</f>
        <v/>
      </c>
      <c r="C381" s="45" t="str">
        <f>IF(Table1[[#This Row],[Day]]="","",MONTH(F381))</f>
        <v/>
      </c>
      <c r="D381" s="45" t="str">
        <f>IF(Table1[[#This Row],[Day]]="","",YEAR(F381))</f>
        <v/>
      </c>
      <c r="E381" s="117"/>
      <c r="F381" s="118"/>
      <c r="G381" s="119"/>
      <c r="J381" s="102"/>
      <c r="K381" s="124"/>
      <c r="R381" s="46"/>
      <c r="V381" s="112"/>
      <c r="W381" s="72"/>
      <c r="X381" s="46"/>
      <c r="Y381" s="46"/>
      <c r="AC381" s="47"/>
      <c r="AD381" s="54"/>
      <c r="AE381" s="44"/>
      <c r="AF381" s="48"/>
    </row>
    <row r="382" spans="1:32" ht="21" customHeight="1">
      <c r="A382" s="45" t="str">
        <f>IF(G382="","",VLOOKUP(G382,#REF!,3,0))</f>
        <v/>
      </c>
      <c r="B382" s="45" t="str">
        <f>IF(Table1[[#This Row],[Day]]="","",WEEKNUM(F382))</f>
        <v/>
      </c>
      <c r="C382" s="45" t="str">
        <f>IF(Table1[[#This Row],[Day]]="","",MONTH(F382))</f>
        <v/>
      </c>
      <c r="D382" s="45" t="str">
        <f>IF(Table1[[#This Row],[Day]]="","",YEAR(F382))</f>
        <v/>
      </c>
      <c r="E382" s="117"/>
      <c r="F382" s="118"/>
      <c r="G382" s="119"/>
      <c r="J382" s="102"/>
      <c r="K382" s="124"/>
      <c r="R382" s="46"/>
      <c r="V382" s="112"/>
      <c r="W382" s="72"/>
      <c r="X382" s="46"/>
      <c r="Y382" s="46"/>
      <c r="AC382" s="47"/>
      <c r="AD382" s="54"/>
      <c r="AE382" s="44"/>
      <c r="AF382" s="48"/>
    </row>
    <row r="383" spans="1:32" ht="21" customHeight="1">
      <c r="A383" s="45" t="str">
        <f>IF(G383="","",VLOOKUP(G383,#REF!,3,0))</f>
        <v/>
      </c>
      <c r="B383" s="45" t="str">
        <f>IF(Table1[[#This Row],[Day]]="","",WEEKNUM(F383))</f>
        <v/>
      </c>
      <c r="C383" s="45" t="str">
        <f>IF(Table1[[#This Row],[Day]]="","",MONTH(F383))</f>
        <v/>
      </c>
      <c r="D383" s="45" t="str">
        <f>IF(Table1[[#This Row],[Day]]="","",YEAR(F383))</f>
        <v/>
      </c>
      <c r="E383" s="117"/>
      <c r="F383" s="118"/>
      <c r="G383" s="116"/>
      <c r="J383" s="102"/>
      <c r="K383" s="124"/>
      <c r="R383" s="46"/>
      <c r="V383" s="112"/>
      <c r="W383" s="72"/>
      <c r="X383" s="46"/>
      <c r="Y383" s="46"/>
      <c r="AC383" s="47"/>
      <c r="AD383" s="54"/>
      <c r="AE383" s="44"/>
      <c r="AF383" s="48"/>
    </row>
    <row r="384" spans="1:32" ht="21" customHeight="1">
      <c r="A384" s="45" t="str">
        <f>IF(G384="","",VLOOKUP(G384,#REF!,3,0))</f>
        <v/>
      </c>
      <c r="B384" s="45" t="str">
        <f>IF(Table1[[#This Row],[Day]]="","",WEEKNUM(F384))</f>
        <v/>
      </c>
      <c r="C384" s="45" t="str">
        <f>IF(Table1[[#This Row],[Day]]="","",MONTH(F384))</f>
        <v/>
      </c>
      <c r="D384" s="45" t="str">
        <f>IF(Table1[[#This Row],[Day]]="","",YEAR(F384))</f>
        <v/>
      </c>
      <c r="E384" s="117"/>
      <c r="F384" s="118"/>
      <c r="G384" s="119"/>
      <c r="J384" s="102"/>
      <c r="K384" s="124"/>
      <c r="R384" s="46"/>
      <c r="V384" s="112"/>
      <c r="W384" s="72"/>
      <c r="X384" s="46"/>
      <c r="Y384" s="46"/>
      <c r="AC384" s="47"/>
      <c r="AD384" s="54"/>
      <c r="AE384" s="44"/>
      <c r="AF384" s="48"/>
    </row>
    <row r="385" spans="1:32" ht="21" customHeight="1">
      <c r="A385" s="45" t="str">
        <f>IF(G385="","",VLOOKUP(G385,#REF!,3,0))</f>
        <v/>
      </c>
      <c r="B385" s="45" t="str">
        <f>IF(Table1[[#This Row],[Day]]="","",WEEKNUM(F385))</f>
        <v/>
      </c>
      <c r="C385" s="45" t="str">
        <f>IF(Table1[[#This Row],[Day]]="","",MONTH(F385))</f>
        <v/>
      </c>
      <c r="D385" s="45" t="str">
        <f>IF(Table1[[#This Row],[Day]]="","",YEAR(F385))</f>
        <v/>
      </c>
      <c r="E385" s="117"/>
      <c r="F385" s="118"/>
      <c r="G385" s="119"/>
      <c r="J385" s="102"/>
      <c r="K385" s="124"/>
      <c r="R385" s="46"/>
      <c r="V385" s="112"/>
      <c r="W385" s="72"/>
      <c r="X385" s="46"/>
      <c r="Y385" s="46"/>
      <c r="AC385" s="47"/>
      <c r="AD385" s="54"/>
      <c r="AE385" s="44"/>
      <c r="AF385" s="48"/>
    </row>
    <row r="386" spans="1:32" ht="21" customHeight="1">
      <c r="A386" s="45" t="str">
        <f>IF(G386="","",VLOOKUP(G386,#REF!,3,0))</f>
        <v/>
      </c>
      <c r="B386" s="45" t="str">
        <f>IF(Table1[[#This Row],[Day]]="","",WEEKNUM(F386))</f>
        <v/>
      </c>
      <c r="C386" s="45" t="str">
        <f>IF(Table1[[#This Row],[Day]]="","",MONTH(F386))</f>
        <v/>
      </c>
      <c r="D386" s="45" t="str">
        <f>IF(Table1[[#This Row],[Day]]="","",YEAR(F386))</f>
        <v/>
      </c>
      <c r="E386" s="117"/>
      <c r="F386" s="118"/>
      <c r="G386" s="119"/>
      <c r="J386" s="102"/>
      <c r="K386" s="124"/>
      <c r="R386" s="46"/>
      <c r="V386" s="112"/>
      <c r="W386" s="72"/>
      <c r="X386" s="46"/>
      <c r="Y386" s="46"/>
      <c r="AC386" s="47"/>
      <c r="AD386" s="54"/>
      <c r="AE386" s="44"/>
      <c r="AF386" s="48"/>
    </row>
    <row r="387" spans="1:32" ht="21" customHeight="1">
      <c r="A387" s="45" t="str">
        <f>IF(G387="","",VLOOKUP(G387,#REF!,3,0))</f>
        <v/>
      </c>
      <c r="B387" s="45" t="str">
        <f>IF(Table1[[#This Row],[Day]]="","",WEEKNUM(F387))</f>
        <v/>
      </c>
      <c r="C387" s="45" t="str">
        <f>IF(Table1[[#This Row],[Day]]="","",MONTH(F387))</f>
        <v/>
      </c>
      <c r="D387" s="45" t="str">
        <f>IF(Table1[[#This Row],[Day]]="","",YEAR(F387))</f>
        <v/>
      </c>
      <c r="E387" s="117"/>
      <c r="F387" s="118"/>
      <c r="G387" s="119"/>
      <c r="J387" s="102"/>
      <c r="K387" s="124"/>
      <c r="R387" s="46"/>
      <c r="V387" s="112"/>
      <c r="W387" s="72"/>
      <c r="X387" s="46"/>
      <c r="Y387" s="46"/>
      <c r="AC387" s="47"/>
      <c r="AD387" s="54"/>
      <c r="AE387" s="44"/>
      <c r="AF387" s="48"/>
    </row>
    <row r="388" spans="1:32" ht="21" customHeight="1">
      <c r="A388" s="45" t="str">
        <f>IF(G388="","",VLOOKUP(G388,#REF!,3,0))</f>
        <v/>
      </c>
      <c r="B388" s="45" t="str">
        <f>IF(Table1[[#This Row],[Day]]="","",WEEKNUM(F388))</f>
        <v/>
      </c>
      <c r="C388" s="45" t="str">
        <f>IF(Table1[[#This Row],[Day]]="","",MONTH(F388))</f>
        <v/>
      </c>
      <c r="D388" s="45" t="str">
        <f>IF(Table1[[#This Row],[Day]]="","",YEAR(F388))</f>
        <v/>
      </c>
      <c r="E388" s="117"/>
      <c r="F388" s="118"/>
      <c r="G388" s="119"/>
      <c r="J388" s="102"/>
      <c r="K388" s="124"/>
      <c r="R388" s="46"/>
      <c r="V388" s="112"/>
      <c r="W388" s="72"/>
      <c r="X388" s="46"/>
      <c r="Y388" s="46"/>
      <c r="AC388" s="47"/>
      <c r="AD388" s="54"/>
      <c r="AE388" s="44"/>
      <c r="AF388" s="48"/>
    </row>
    <row r="389" spans="1:32" ht="21" customHeight="1">
      <c r="A389" s="45" t="str">
        <f>IF(G389="","",VLOOKUP(G389,#REF!,3,0))</f>
        <v/>
      </c>
      <c r="B389" s="45" t="str">
        <f>IF(Table1[[#This Row],[Day]]="","",WEEKNUM(F389))</f>
        <v/>
      </c>
      <c r="C389" s="45" t="str">
        <f>IF(Table1[[#This Row],[Day]]="","",MONTH(F389))</f>
        <v/>
      </c>
      <c r="D389" s="45" t="str">
        <f>IF(Table1[[#This Row],[Day]]="","",YEAR(F389))</f>
        <v/>
      </c>
      <c r="E389" s="117"/>
      <c r="F389" s="118"/>
      <c r="G389" s="119"/>
      <c r="J389" s="102"/>
      <c r="K389" s="124"/>
      <c r="R389" s="46"/>
      <c r="V389" s="112"/>
      <c r="W389" s="72"/>
      <c r="X389" s="46"/>
      <c r="Y389" s="46"/>
      <c r="AC389" s="47"/>
      <c r="AD389" s="54"/>
      <c r="AE389" s="44"/>
      <c r="AF389" s="48"/>
    </row>
    <row r="390" spans="1:32" ht="21" customHeight="1">
      <c r="A390" s="45" t="str">
        <f>IF(G390="","",VLOOKUP(G390,#REF!,3,0))</f>
        <v/>
      </c>
      <c r="B390" s="45" t="str">
        <f>IF(Table1[[#This Row],[Day]]="","",WEEKNUM(F390))</f>
        <v/>
      </c>
      <c r="C390" s="45" t="str">
        <f>IF(Table1[[#This Row],[Day]]="","",MONTH(F390))</f>
        <v/>
      </c>
      <c r="D390" s="45" t="str">
        <f>IF(Table1[[#This Row],[Day]]="","",YEAR(F390))</f>
        <v/>
      </c>
      <c r="E390" s="117"/>
      <c r="F390" s="118"/>
      <c r="G390" s="119"/>
      <c r="J390" s="102"/>
      <c r="K390" s="124"/>
      <c r="R390" s="46"/>
      <c r="V390" s="112"/>
      <c r="W390" s="72"/>
      <c r="X390" s="46"/>
      <c r="Y390" s="46"/>
      <c r="AC390" s="47"/>
      <c r="AD390" s="54"/>
      <c r="AE390" s="44"/>
      <c r="AF390" s="48"/>
    </row>
    <row r="391" spans="1:32" ht="21" customHeight="1">
      <c r="A391" s="45" t="str">
        <f>IF(G391="","",VLOOKUP(G391,#REF!,3,0))</f>
        <v/>
      </c>
      <c r="B391" s="45" t="str">
        <f>IF(Table1[[#This Row],[Day]]="","",WEEKNUM(F391))</f>
        <v/>
      </c>
      <c r="C391" s="45" t="str">
        <f>IF(Table1[[#This Row],[Day]]="","",MONTH(F391))</f>
        <v/>
      </c>
      <c r="D391" s="45" t="str">
        <f>IF(Table1[[#This Row],[Day]]="","",YEAR(F391))</f>
        <v/>
      </c>
      <c r="E391" s="117"/>
      <c r="F391" s="118"/>
      <c r="G391" s="119"/>
      <c r="J391" s="102"/>
      <c r="K391" s="124"/>
      <c r="R391" s="46"/>
      <c r="V391" s="112"/>
      <c r="W391" s="72"/>
      <c r="X391" s="46"/>
      <c r="Y391" s="46"/>
      <c r="AC391" s="47"/>
      <c r="AD391" s="54"/>
      <c r="AE391" s="44"/>
      <c r="AF391" s="48"/>
    </row>
    <row r="392" spans="1:32" ht="21" customHeight="1">
      <c r="A392" s="45" t="str">
        <f>IF(G392="","",VLOOKUP(G392,#REF!,3,0))</f>
        <v/>
      </c>
      <c r="B392" s="45" t="str">
        <f>IF(Table1[[#This Row],[Day]]="","",WEEKNUM(F392))</f>
        <v/>
      </c>
      <c r="C392" s="45" t="str">
        <f>IF(Table1[[#This Row],[Day]]="","",MONTH(F392))</f>
        <v/>
      </c>
      <c r="D392" s="45" t="str">
        <f>IF(Table1[[#This Row],[Day]]="","",YEAR(F392))</f>
        <v/>
      </c>
      <c r="E392" s="117"/>
      <c r="F392" s="118"/>
      <c r="G392" s="119"/>
      <c r="J392" s="102"/>
      <c r="K392" s="124"/>
      <c r="R392" s="46"/>
      <c r="V392" s="112"/>
      <c r="W392" s="72"/>
      <c r="X392" s="46"/>
      <c r="Y392" s="46"/>
      <c r="AC392" s="47"/>
      <c r="AD392" s="54"/>
      <c r="AE392" s="44"/>
      <c r="AF392" s="48"/>
    </row>
    <row r="393" spans="1:32" ht="21" customHeight="1">
      <c r="A393" s="45" t="str">
        <f>IF(G393="","",VLOOKUP(G393,#REF!,3,0))</f>
        <v/>
      </c>
      <c r="B393" s="45" t="str">
        <f>IF(Table1[[#This Row],[Day]]="","",WEEKNUM(F393))</f>
        <v/>
      </c>
      <c r="C393" s="45" t="str">
        <f>IF(Table1[[#This Row],[Day]]="","",MONTH(F393))</f>
        <v/>
      </c>
      <c r="D393" s="45" t="str">
        <f>IF(Table1[[#This Row],[Day]]="","",YEAR(F393))</f>
        <v/>
      </c>
      <c r="E393" s="117"/>
      <c r="F393" s="118"/>
      <c r="G393" s="119"/>
      <c r="J393" s="102"/>
      <c r="K393" s="124"/>
      <c r="R393" s="46"/>
      <c r="V393" s="112"/>
      <c r="W393" s="72"/>
      <c r="X393" s="46"/>
      <c r="Y393" s="46"/>
      <c r="AC393" s="47"/>
      <c r="AD393" s="54"/>
      <c r="AE393" s="44"/>
      <c r="AF393" s="48"/>
    </row>
    <row r="394" spans="1:32" ht="21" customHeight="1">
      <c r="A394" s="45" t="str">
        <f>IF(G394="","",VLOOKUP(G394,#REF!,3,0))</f>
        <v/>
      </c>
      <c r="B394" s="45" t="str">
        <f>IF(Table1[[#This Row],[Day]]="","",WEEKNUM(F394))</f>
        <v/>
      </c>
      <c r="C394" s="45" t="str">
        <f>IF(Table1[[#This Row],[Day]]="","",MONTH(F394))</f>
        <v/>
      </c>
      <c r="D394" s="45" t="str">
        <f>IF(Table1[[#This Row],[Day]]="","",YEAR(F394))</f>
        <v/>
      </c>
      <c r="E394" s="117"/>
      <c r="F394" s="118"/>
      <c r="G394" s="119"/>
      <c r="J394" s="102"/>
      <c r="K394" s="124"/>
      <c r="R394" s="46"/>
      <c r="V394" s="112"/>
      <c r="W394" s="72"/>
      <c r="X394" s="46"/>
      <c r="Y394" s="46"/>
      <c r="AC394" s="47"/>
      <c r="AD394" s="54"/>
      <c r="AE394" s="44"/>
      <c r="AF394" s="48"/>
    </row>
    <row r="395" spans="1:32" ht="21" customHeight="1">
      <c r="A395" s="45" t="str">
        <f>IF(G395="","",VLOOKUP(G395,#REF!,3,0))</f>
        <v/>
      </c>
      <c r="B395" s="45" t="str">
        <f>IF(Table1[[#This Row],[Day]]="","",WEEKNUM(F395))</f>
        <v/>
      </c>
      <c r="C395" s="45" t="str">
        <f>IF(Table1[[#This Row],[Day]]="","",MONTH(F395))</f>
        <v/>
      </c>
      <c r="D395" s="45" t="str">
        <f>IF(Table1[[#This Row],[Day]]="","",YEAR(F395))</f>
        <v/>
      </c>
      <c r="E395" s="117"/>
      <c r="F395" s="118"/>
      <c r="G395" s="119"/>
      <c r="J395" s="102"/>
      <c r="K395" s="124"/>
      <c r="R395" s="46"/>
      <c r="V395" s="112"/>
      <c r="W395" s="72"/>
      <c r="X395" s="46"/>
      <c r="Y395" s="46"/>
      <c r="AC395" s="47"/>
      <c r="AD395" s="54"/>
      <c r="AE395" s="44"/>
      <c r="AF395" s="48"/>
    </row>
    <row r="396" spans="1:32" ht="21" customHeight="1">
      <c r="A396" s="45" t="str">
        <f>IF(G396="","",VLOOKUP(G396,#REF!,3,0))</f>
        <v/>
      </c>
      <c r="B396" s="45" t="str">
        <f>IF(Table1[[#This Row],[Day]]="","",WEEKNUM(F396))</f>
        <v/>
      </c>
      <c r="C396" s="45" t="str">
        <f>IF(Table1[[#This Row],[Day]]="","",MONTH(F396))</f>
        <v/>
      </c>
      <c r="D396" s="45" t="str">
        <f>IF(Table1[[#This Row],[Day]]="","",YEAR(F396))</f>
        <v/>
      </c>
      <c r="E396" s="117"/>
      <c r="F396" s="118"/>
      <c r="G396" s="119"/>
      <c r="J396" s="102"/>
      <c r="K396" s="124"/>
      <c r="R396" s="46"/>
      <c r="V396" s="112"/>
      <c r="W396" s="72"/>
      <c r="X396" s="46"/>
      <c r="Y396" s="46"/>
      <c r="AC396" s="47"/>
      <c r="AD396" s="54"/>
      <c r="AE396" s="44"/>
      <c r="AF396" s="48"/>
    </row>
    <row r="397" spans="1:32" ht="21" customHeight="1">
      <c r="A397" s="45" t="str">
        <f>IF(G397="","",VLOOKUP(G397,#REF!,3,0))</f>
        <v/>
      </c>
      <c r="B397" s="45" t="str">
        <f>IF(Table1[[#This Row],[Day]]="","",WEEKNUM(F397))</f>
        <v/>
      </c>
      <c r="C397" s="45" t="str">
        <f>IF(Table1[[#This Row],[Day]]="","",MONTH(F397))</f>
        <v/>
      </c>
      <c r="D397" s="45" t="str">
        <f>IF(Table1[[#This Row],[Day]]="","",YEAR(F397))</f>
        <v/>
      </c>
      <c r="E397" s="117"/>
      <c r="F397" s="118"/>
      <c r="G397" s="119"/>
      <c r="J397" s="102"/>
      <c r="K397" s="124"/>
      <c r="R397" s="46"/>
      <c r="V397" s="112"/>
      <c r="W397" s="72"/>
      <c r="X397" s="46"/>
      <c r="Y397" s="46"/>
      <c r="AC397" s="47"/>
      <c r="AD397" s="54"/>
      <c r="AE397" s="44"/>
      <c r="AF397" s="48"/>
    </row>
    <row r="398" spans="1:32" ht="21" customHeight="1">
      <c r="A398" s="45" t="str">
        <f>IF(G398="","",VLOOKUP(G398,#REF!,3,0))</f>
        <v/>
      </c>
      <c r="B398" s="45" t="str">
        <f>IF(Table1[[#This Row],[Day]]="","",WEEKNUM(F398))</f>
        <v/>
      </c>
      <c r="C398" s="45" t="str">
        <f>IF(Table1[[#This Row],[Day]]="","",MONTH(F398))</f>
        <v/>
      </c>
      <c r="D398" s="45" t="str">
        <f>IF(Table1[[#This Row],[Day]]="","",YEAR(F398))</f>
        <v/>
      </c>
      <c r="E398" s="117"/>
      <c r="F398" s="118"/>
      <c r="G398" s="119"/>
      <c r="J398" s="102"/>
      <c r="K398" s="124"/>
      <c r="R398" s="46"/>
      <c r="V398" s="112"/>
      <c r="W398" s="72"/>
      <c r="X398" s="46"/>
      <c r="Y398" s="46"/>
      <c r="AC398" s="47"/>
      <c r="AD398" s="54"/>
      <c r="AE398" s="44"/>
      <c r="AF398" s="48"/>
    </row>
    <row r="399" spans="1:32" ht="21" customHeight="1">
      <c r="A399" s="45" t="str">
        <f>IF(G399="","",VLOOKUP(G399,#REF!,3,0))</f>
        <v/>
      </c>
      <c r="B399" s="45" t="str">
        <f>IF(Table1[[#This Row],[Day]]="","",WEEKNUM(F399))</f>
        <v/>
      </c>
      <c r="C399" s="45" t="str">
        <f>IF(Table1[[#This Row],[Day]]="","",MONTH(F399))</f>
        <v/>
      </c>
      <c r="D399" s="45" t="str">
        <f>IF(Table1[[#This Row],[Day]]="","",YEAR(F399))</f>
        <v/>
      </c>
      <c r="E399" s="117"/>
      <c r="F399" s="118"/>
      <c r="G399" s="119"/>
      <c r="J399" s="102"/>
      <c r="K399" s="124"/>
      <c r="R399" s="46"/>
      <c r="V399" s="112"/>
      <c r="W399" s="72"/>
      <c r="X399" s="46"/>
      <c r="Y399" s="46"/>
      <c r="AC399" s="47"/>
      <c r="AD399" s="54"/>
      <c r="AE399" s="44"/>
      <c r="AF399" s="48"/>
    </row>
    <row r="400" spans="1:32" ht="21" customHeight="1">
      <c r="A400" s="45" t="str">
        <f>IF(G400="","",VLOOKUP(G400,#REF!,3,0))</f>
        <v/>
      </c>
      <c r="B400" s="45" t="str">
        <f>IF(Table1[[#This Row],[Day]]="","",WEEKNUM(F400))</f>
        <v/>
      </c>
      <c r="C400" s="45" t="str">
        <f>IF(Table1[[#This Row],[Day]]="","",MONTH(F400))</f>
        <v/>
      </c>
      <c r="D400" s="45" t="str">
        <f>IF(Table1[[#This Row],[Day]]="","",YEAR(F400))</f>
        <v/>
      </c>
      <c r="E400" s="117"/>
      <c r="F400" s="118"/>
      <c r="G400" s="119"/>
      <c r="J400" s="102"/>
      <c r="K400" s="124"/>
      <c r="R400" s="46"/>
      <c r="V400" s="112"/>
      <c r="W400" s="72"/>
      <c r="X400" s="46"/>
      <c r="Y400" s="46"/>
      <c r="AC400" s="47"/>
      <c r="AD400" s="54"/>
      <c r="AE400" s="44"/>
      <c r="AF400" s="48"/>
    </row>
    <row r="401" spans="1:32" ht="21" customHeight="1">
      <c r="A401" s="45" t="str">
        <f>IF(G401="","",VLOOKUP(G401,#REF!,3,0))</f>
        <v/>
      </c>
      <c r="B401" s="45" t="str">
        <f>IF(Table1[[#This Row],[Day]]="","",WEEKNUM(F401))</f>
        <v/>
      </c>
      <c r="C401" s="45" t="str">
        <f>IF(Table1[[#This Row],[Day]]="","",MONTH(F401))</f>
        <v/>
      </c>
      <c r="D401" s="45" t="str">
        <f>IF(Table1[[#This Row],[Day]]="","",YEAR(F401))</f>
        <v/>
      </c>
      <c r="E401" s="117"/>
      <c r="F401" s="118"/>
      <c r="G401" s="119"/>
      <c r="J401" s="102"/>
      <c r="K401" s="124"/>
      <c r="R401" s="46"/>
      <c r="V401" s="112"/>
      <c r="W401" s="72"/>
      <c r="X401" s="46"/>
      <c r="Y401" s="46"/>
      <c r="AC401" s="47"/>
      <c r="AD401" s="54"/>
      <c r="AE401" s="44"/>
      <c r="AF401" s="48"/>
    </row>
    <row r="402" spans="1:32" ht="21" customHeight="1">
      <c r="A402" s="45" t="str">
        <f>IF(G402="","",VLOOKUP(G402,#REF!,3,0))</f>
        <v/>
      </c>
      <c r="B402" s="45" t="str">
        <f>IF(Table1[[#This Row],[Day]]="","",WEEKNUM(F402))</f>
        <v/>
      </c>
      <c r="C402" s="45" t="str">
        <f>IF(Table1[[#This Row],[Day]]="","",MONTH(F402))</f>
        <v/>
      </c>
      <c r="D402" s="45" t="str">
        <f>IF(Table1[[#This Row],[Day]]="","",YEAR(F402))</f>
        <v/>
      </c>
      <c r="E402" s="117"/>
      <c r="F402" s="118"/>
      <c r="G402" s="119"/>
      <c r="J402" s="102"/>
      <c r="K402" s="124"/>
      <c r="R402" s="46"/>
      <c r="V402" s="112"/>
      <c r="W402" s="72"/>
      <c r="X402" s="46"/>
      <c r="Y402" s="46"/>
      <c r="AC402" s="47"/>
      <c r="AD402" s="54"/>
      <c r="AE402" s="44"/>
      <c r="AF402" s="48"/>
    </row>
    <row r="403" spans="1:32" ht="21" customHeight="1">
      <c r="A403" s="45" t="str">
        <f>IF(G403="","",VLOOKUP(G403,#REF!,3,0))</f>
        <v/>
      </c>
      <c r="B403" s="45" t="str">
        <f>IF(Table1[[#This Row],[Day]]="","",WEEKNUM(F403))</f>
        <v/>
      </c>
      <c r="C403" s="45" t="str">
        <f>IF(Table1[[#This Row],[Day]]="","",MONTH(F403))</f>
        <v/>
      </c>
      <c r="D403" s="45" t="str">
        <f>IF(Table1[[#This Row],[Day]]="","",YEAR(F403))</f>
        <v/>
      </c>
      <c r="E403" s="117"/>
      <c r="F403" s="118"/>
      <c r="G403" s="119"/>
      <c r="J403" s="102"/>
      <c r="K403" s="124"/>
      <c r="R403" s="46"/>
      <c r="V403" s="112"/>
      <c r="W403" s="72"/>
      <c r="X403" s="46"/>
      <c r="Y403" s="46"/>
      <c r="AC403" s="47"/>
      <c r="AD403" s="54"/>
      <c r="AE403" s="44"/>
      <c r="AF403" s="48"/>
    </row>
    <row r="404" spans="1:32" ht="21" customHeight="1">
      <c r="A404" s="45" t="str">
        <f>IF(G404="","",VLOOKUP(G404,#REF!,3,0))</f>
        <v/>
      </c>
      <c r="B404" s="45" t="str">
        <f>IF(Table1[[#This Row],[Day]]="","",WEEKNUM(F404))</f>
        <v/>
      </c>
      <c r="C404" s="45" t="str">
        <f>IF(Table1[[#This Row],[Day]]="","",MONTH(F404))</f>
        <v/>
      </c>
      <c r="D404" s="45" t="str">
        <f>IF(Table1[[#This Row],[Day]]="","",YEAR(F404))</f>
        <v/>
      </c>
      <c r="E404" s="117"/>
      <c r="F404" s="118"/>
      <c r="G404" s="116"/>
      <c r="J404" s="102"/>
      <c r="K404" s="124"/>
      <c r="R404" s="46"/>
      <c r="V404" s="112"/>
      <c r="W404" s="72"/>
      <c r="X404" s="46"/>
      <c r="Y404" s="46"/>
      <c r="AC404" s="47"/>
      <c r="AD404" s="54"/>
      <c r="AE404" s="44"/>
      <c r="AF404" s="48"/>
    </row>
    <row r="405" spans="1:32" ht="21" customHeight="1">
      <c r="A405" s="45" t="str">
        <f>IF(G405="","",VLOOKUP(G405,#REF!,3,0))</f>
        <v/>
      </c>
      <c r="B405" s="45" t="str">
        <f>IF(Table1[[#This Row],[Day]]="","",WEEKNUM(F405))</f>
        <v/>
      </c>
      <c r="C405" s="45" t="str">
        <f>IF(Table1[[#This Row],[Day]]="","",MONTH(F405))</f>
        <v/>
      </c>
      <c r="D405" s="45" t="str">
        <f>IF(Table1[[#This Row],[Day]]="","",YEAR(F405))</f>
        <v/>
      </c>
      <c r="E405" s="117"/>
      <c r="F405" s="118"/>
      <c r="G405" s="116"/>
      <c r="J405" s="102"/>
      <c r="K405" s="124"/>
      <c r="R405" s="46"/>
      <c r="V405" s="112"/>
      <c r="W405" s="72"/>
      <c r="X405" s="46"/>
      <c r="Y405" s="46"/>
      <c r="AC405" s="47"/>
      <c r="AD405" s="54"/>
      <c r="AE405" s="44"/>
      <c r="AF405" s="48"/>
    </row>
    <row r="406" spans="1:32" ht="21" customHeight="1">
      <c r="A406" s="45" t="str">
        <f>IF(G406="","",VLOOKUP(G406,#REF!,3,0))</f>
        <v/>
      </c>
      <c r="B406" s="45" t="str">
        <f>IF(Table1[[#This Row],[Day]]="","",WEEKNUM(F406))</f>
        <v/>
      </c>
      <c r="C406" s="45" t="str">
        <f>IF(Table1[[#This Row],[Day]]="","",MONTH(F406))</f>
        <v/>
      </c>
      <c r="D406" s="45" t="str">
        <f>IF(Table1[[#This Row],[Day]]="","",YEAR(F406))</f>
        <v/>
      </c>
      <c r="E406" s="117"/>
      <c r="F406" s="118"/>
      <c r="G406" s="119"/>
      <c r="J406" s="102"/>
      <c r="K406" s="124"/>
      <c r="R406" s="46"/>
      <c r="V406" s="112"/>
      <c r="W406" s="72"/>
      <c r="X406" s="46"/>
      <c r="Y406" s="46"/>
      <c r="AC406" s="47"/>
      <c r="AD406" s="54"/>
      <c r="AE406" s="44"/>
      <c r="AF406" s="48"/>
    </row>
    <row r="407" spans="1:32" ht="21" customHeight="1">
      <c r="A407" s="45" t="str">
        <f>IF(G407="","",VLOOKUP(G407,#REF!,3,0))</f>
        <v/>
      </c>
      <c r="B407" s="45" t="str">
        <f>IF(Table1[[#This Row],[Day]]="","",WEEKNUM(F407))</f>
        <v/>
      </c>
      <c r="C407" s="45" t="str">
        <f>IF(Table1[[#This Row],[Day]]="","",MONTH(F407))</f>
        <v/>
      </c>
      <c r="D407" s="45" t="str">
        <f>IF(Table1[[#This Row],[Day]]="","",YEAR(F407))</f>
        <v/>
      </c>
      <c r="E407" s="117"/>
      <c r="F407" s="118"/>
      <c r="G407" s="119"/>
      <c r="J407" s="102"/>
      <c r="K407" s="124"/>
      <c r="R407" s="46"/>
      <c r="V407" s="112"/>
      <c r="W407" s="72"/>
      <c r="X407" s="46"/>
      <c r="Y407" s="46"/>
      <c r="AC407" s="47"/>
      <c r="AD407" s="54"/>
      <c r="AE407" s="44"/>
      <c r="AF407" s="48"/>
    </row>
    <row r="408" spans="1:32" ht="21" customHeight="1">
      <c r="A408" s="45" t="str">
        <f>IF(G408="","",VLOOKUP(G408,#REF!,3,0))</f>
        <v/>
      </c>
      <c r="B408" s="45" t="str">
        <f>IF(Table1[[#This Row],[Day]]="","",WEEKNUM(F408))</f>
        <v/>
      </c>
      <c r="C408" s="45" t="str">
        <f>IF(Table1[[#This Row],[Day]]="","",MONTH(F408))</f>
        <v/>
      </c>
      <c r="D408" s="45" t="str">
        <f>IF(Table1[[#This Row],[Day]]="","",YEAR(F408))</f>
        <v/>
      </c>
      <c r="E408" s="117"/>
      <c r="F408" s="118"/>
      <c r="G408" s="116"/>
      <c r="J408" s="102"/>
      <c r="K408" s="124"/>
      <c r="R408" s="46"/>
      <c r="V408" s="112"/>
      <c r="W408" s="72"/>
      <c r="X408" s="46"/>
      <c r="Y408" s="46"/>
      <c r="AC408" s="47"/>
      <c r="AD408" s="54"/>
      <c r="AE408" s="44"/>
      <c r="AF408" s="48"/>
    </row>
    <row r="409" spans="1:32" ht="21" customHeight="1">
      <c r="A409" s="45" t="str">
        <f>IF(G409="","",VLOOKUP(G409,#REF!,3,0))</f>
        <v/>
      </c>
      <c r="B409" s="45" t="str">
        <f>IF(Table1[[#This Row],[Day]]="","",WEEKNUM(F409))</f>
        <v/>
      </c>
      <c r="C409" s="45" t="str">
        <f>IF(Table1[[#This Row],[Day]]="","",MONTH(F409))</f>
        <v/>
      </c>
      <c r="D409" s="45" t="str">
        <f>IF(Table1[[#This Row],[Day]]="","",YEAR(F409))</f>
        <v/>
      </c>
      <c r="E409" s="117"/>
      <c r="F409" s="118"/>
      <c r="G409" s="116"/>
      <c r="J409" s="102"/>
      <c r="K409" s="124"/>
      <c r="R409" s="46"/>
      <c r="V409" s="112"/>
      <c r="W409" s="72"/>
      <c r="X409" s="46"/>
      <c r="Y409" s="46"/>
      <c r="AC409" s="47"/>
      <c r="AD409" s="54"/>
      <c r="AE409" s="44"/>
      <c r="AF409" s="48"/>
    </row>
    <row r="410" spans="1:32" ht="21" customHeight="1">
      <c r="A410" s="45" t="str">
        <f>IF(G410="","",VLOOKUP(G410,#REF!,3,0))</f>
        <v/>
      </c>
      <c r="B410" s="45" t="str">
        <f>IF(Table1[[#This Row],[Day]]="","",WEEKNUM(F410))</f>
        <v/>
      </c>
      <c r="C410" s="45" t="str">
        <f>IF(Table1[[#This Row],[Day]]="","",MONTH(F410))</f>
        <v/>
      </c>
      <c r="D410" s="45" t="str">
        <f>IF(Table1[[#This Row],[Day]]="","",YEAR(F410))</f>
        <v/>
      </c>
      <c r="E410" s="117"/>
      <c r="F410" s="118"/>
      <c r="G410" s="119"/>
      <c r="J410" s="102"/>
      <c r="K410" s="124"/>
      <c r="R410" s="46"/>
      <c r="V410" s="112"/>
      <c r="W410" s="72"/>
      <c r="X410" s="46"/>
      <c r="Y410" s="46"/>
      <c r="AC410" s="47"/>
      <c r="AD410" s="54"/>
      <c r="AE410" s="44"/>
      <c r="AF410" s="48"/>
    </row>
    <row r="411" spans="1:32" ht="21" customHeight="1">
      <c r="A411" s="45" t="str">
        <f>IF(G411="","",VLOOKUP(G411,#REF!,3,0))</f>
        <v/>
      </c>
      <c r="B411" s="45" t="str">
        <f>IF(Table1[[#This Row],[Day]]="","",WEEKNUM(F411))</f>
        <v/>
      </c>
      <c r="C411" s="45" t="str">
        <f>IF(Table1[[#This Row],[Day]]="","",MONTH(F411))</f>
        <v/>
      </c>
      <c r="D411" s="45" t="str">
        <f>IF(Table1[[#This Row],[Day]]="","",YEAR(F411))</f>
        <v/>
      </c>
      <c r="E411" s="117"/>
      <c r="F411" s="118"/>
      <c r="G411" s="119"/>
      <c r="J411" s="102"/>
      <c r="K411" s="124"/>
      <c r="R411" s="46"/>
      <c r="V411" s="112"/>
      <c r="W411" s="72"/>
      <c r="X411" s="46"/>
      <c r="Y411" s="46"/>
      <c r="AC411" s="47"/>
      <c r="AD411" s="54"/>
      <c r="AE411" s="44"/>
      <c r="AF411" s="48"/>
    </row>
    <row r="412" spans="1:32" ht="21" customHeight="1">
      <c r="A412" s="45" t="str">
        <f>IF(G412="","",VLOOKUP(G412,#REF!,3,0))</f>
        <v/>
      </c>
      <c r="B412" s="45" t="str">
        <f>IF(Table1[[#This Row],[Day]]="","",WEEKNUM(F412))</f>
        <v/>
      </c>
      <c r="C412" s="45" t="str">
        <f>IF(Table1[[#This Row],[Day]]="","",MONTH(F412))</f>
        <v/>
      </c>
      <c r="D412" s="45" t="str">
        <f>IF(Table1[[#This Row],[Day]]="","",YEAR(F412))</f>
        <v/>
      </c>
      <c r="E412" s="117"/>
      <c r="F412" s="118"/>
      <c r="G412" s="119"/>
      <c r="J412" s="102"/>
      <c r="K412" s="124"/>
      <c r="R412" s="46"/>
      <c r="V412" s="112"/>
      <c r="W412" s="72"/>
      <c r="X412" s="46"/>
      <c r="Y412" s="46"/>
      <c r="AC412" s="47"/>
      <c r="AD412" s="54"/>
      <c r="AE412" s="44"/>
      <c r="AF412" s="48"/>
    </row>
    <row r="413" spans="1:32" ht="21" customHeight="1">
      <c r="A413" s="45" t="str">
        <f>IF(G413="","",VLOOKUP(G413,#REF!,3,0))</f>
        <v/>
      </c>
      <c r="B413" s="45" t="str">
        <f>IF(Table1[[#This Row],[Day]]="","",WEEKNUM(F413))</f>
        <v/>
      </c>
      <c r="C413" s="45" t="str">
        <f>IF(Table1[[#This Row],[Day]]="","",MONTH(F413))</f>
        <v/>
      </c>
      <c r="D413" s="45" t="str">
        <f>IF(Table1[[#This Row],[Day]]="","",YEAR(F413))</f>
        <v/>
      </c>
      <c r="E413" s="117"/>
      <c r="F413" s="118"/>
      <c r="G413" s="119"/>
      <c r="J413" s="102"/>
      <c r="K413" s="124"/>
      <c r="R413" s="46"/>
      <c r="V413" s="112"/>
      <c r="W413" s="72"/>
      <c r="X413" s="46"/>
      <c r="Y413" s="46"/>
      <c r="AC413" s="47"/>
      <c r="AD413" s="54"/>
      <c r="AE413" s="44"/>
      <c r="AF413" s="48"/>
    </row>
    <row r="414" spans="1:32" ht="21" customHeight="1">
      <c r="A414" s="45" t="str">
        <f>IF(G414="","",VLOOKUP(G414,#REF!,3,0))</f>
        <v/>
      </c>
      <c r="B414" s="45" t="str">
        <f>IF(Table1[[#This Row],[Day]]="","",WEEKNUM(F414))</f>
        <v/>
      </c>
      <c r="C414" s="45" t="str">
        <f>IF(Table1[[#This Row],[Day]]="","",MONTH(F414))</f>
        <v/>
      </c>
      <c r="D414" s="45" t="str">
        <f>IF(Table1[[#This Row],[Day]]="","",YEAR(F414))</f>
        <v/>
      </c>
      <c r="E414" s="117"/>
      <c r="F414" s="118"/>
      <c r="G414" s="116"/>
      <c r="J414" s="102"/>
      <c r="K414" s="124"/>
      <c r="R414" s="46"/>
      <c r="V414" s="112"/>
      <c r="W414" s="72"/>
      <c r="X414" s="46"/>
      <c r="Y414" s="46"/>
      <c r="AC414" s="47"/>
      <c r="AD414" s="54"/>
      <c r="AE414" s="44"/>
      <c r="AF414" s="48"/>
    </row>
    <row r="415" spans="1:32" ht="21" customHeight="1">
      <c r="A415" s="45" t="str">
        <f>IF(G415="","",VLOOKUP(G415,#REF!,3,0))</f>
        <v/>
      </c>
      <c r="B415" s="45" t="str">
        <f>IF(Table1[[#This Row],[Day]]="","",WEEKNUM(F415))</f>
        <v/>
      </c>
      <c r="C415" s="45" t="str">
        <f>IF(Table1[[#This Row],[Day]]="","",MONTH(F415))</f>
        <v/>
      </c>
      <c r="D415" s="45" t="str">
        <f>IF(Table1[[#This Row],[Day]]="","",YEAR(F415))</f>
        <v/>
      </c>
      <c r="E415" s="117"/>
      <c r="F415" s="118"/>
      <c r="G415" s="116"/>
      <c r="J415" s="102"/>
      <c r="K415" s="124"/>
      <c r="R415" s="46"/>
      <c r="V415" s="112"/>
      <c r="W415" s="72"/>
      <c r="X415" s="46"/>
      <c r="Y415" s="46"/>
      <c r="AC415" s="47"/>
      <c r="AD415" s="54"/>
      <c r="AE415" s="44"/>
      <c r="AF415" s="48"/>
    </row>
    <row r="416" spans="1:32" ht="21" customHeight="1">
      <c r="A416" s="45" t="str">
        <f>IF(G416="","",VLOOKUP(G416,#REF!,3,0))</f>
        <v/>
      </c>
      <c r="B416" s="45" t="str">
        <f>IF(Table1[[#This Row],[Day]]="","",WEEKNUM(F416))</f>
        <v/>
      </c>
      <c r="C416" s="45" t="str">
        <f>IF(Table1[[#This Row],[Day]]="","",MONTH(F416))</f>
        <v/>
      </c>
      <c r="D416" s="45" t="str">
        <f>IF(Table1[[#This Row],[Day]]="","",YEAR(F416))</f>
        <v/>
      </c>
      <c r="E416" s="117"/>
      <c r="F416" s="118"/>
      <c r="G416" s="119"/>
      <c r="J416" s="102"/>
      <c r="K416" s="124"/>
      <c r="R416" s="46"/>
      <c r="V416" s="112"/>
      <c r="W416" s="72"/>
      <c r="X416" s="46"/>
      <c r="Y416" s="46"/>
      <c r="AC416" s="47"/>
      <c r="AD416" s="54"/>
      <c r="AE416" s="44"/>
      <c r="AF416" s="48"/>
    </row>
    <row r="417" spans="1:32" ht="21" customHeight="1">
      <c r="A417" s="45" t="str">
        <f>IF(G417="","",VLOOKUP(G417,#REF!,3,0))</f>
        <v/>
      </c>
      <c r="B417" s="45" t="str">
        <f>IF(Table1[[#This Row],[Day]]="","",WEEKNUM(F417))</f>
        <v/>
      </c>
      <c r="C417" s="45" t="str">
        <f>IF(Table1[[#This Row],[Day]]="","",MONTH(F417))</f>
        <v/>
      </c>
      <c r="D417" s="45" t="str">
        <f>IF(Table1[[#This Row],[Day]]="","",YEAR(F417))</f>
        <v/>
      </c>
      <c r="E417" s="117"/>
      <c r="F417" s="118"/>
      <c r="G417" s="119"/>
      <c r="J417" s="102"/>
      <c r="K417" s="124"/>
      <c r="R417" s="46"/>
      <c r="V417" s="112"/>
      <c r="W417" s="72"/>
      <c r="X417" s="46"/>
      <c r="Y417" s="46"/>
      <c r="AC417" s="47"/>
      <c r="AD417" s="54"/>
      <c r="AE417" s="44"/>
      <c r="AF417" s="48"/>
    </row>
    <row r="418" spans="1:32" ht="21" customHeight="1">
      <c r="A418" s="45" t="str">
        <f>IF(G418="","",VLOOKUP(G418,#REF!,3,0))</f>
        <v/>
      </c>
      <c r="B418" s="45" t="str">
        <f>IF(Table1[[#This Row],[Day]]="","",WEEKNUM(F418))</f>
        <v/>
      </c>
      <c r="C418" s="45" t="str">
        <f>IF(Table1[[#This Row],[Day]]="","",MONTH(F418))</f>
        <v/>
      </c>
      <c r="D418" s="45" t="str">
        <f>IF(Table1[[#This Row],[Day]]="","",YEAR(F418))</f>
        <v/>
      </c>
      <c r="E418" s="117"/>
      <c r="F418" s="118"/>
      <c r="G418" s="116"/>
      <c r="J418" s="102"/>
      <c r="K418" s="124"/>
      <c r="R418" s="46"/>
      <c r="V418" s="112"/>
      <c r="W418" s="72"/>
      <c r="X418" s="46"/>
      <c r="Y418" s="46"/>
      <c r="AC418" s="47"/>
      <c r="AD418" s="54"/>
      <c r="AE418" s="44"/>
      <c r="AF418" s="48"/>
    </row>
    <row r="419" spans="1:32" ht="21" customHeight="1">
      <c r="A419" s="45" t="str">
        <f>IF(G419="","",VLOOKUP(G419,#REF!,3,0))</f>
        <v/>
      </c>
      <c r="B419" s="45" t="str">
        <f>IF(Table1[[#This Row],[Day]]="","",WEEKNUM(F419))</f>
        <v/>
      </c>
      <c r="C419" s="45" t="str">
        <f>IF(Table1[[#This Row],[Day]]="","",MONTH(F419))</f>
        <v/>
      </c>
      <c r="D419" s="45" t="str">
        <f>IF(Table1[[#This Row],[Day]]="","",YEAR(F419))</f>
        <v/>
      </c>
      <c r="E419" s="117"/>
      <c r="F419" s="118"/>
      <c r="G419" s="119"/>
      <c r="J419" s="102"/>
      <c r="K419" s="124"/>
      <c r="R419" s="46"/>
      <c r="V419" s="112"/>
      <c r="W419" s="72"/>
      <c r="X419" s="46"/>
      <c r="Y419" s="46"/>
      <c r="AC419" s="47"/>
      <c r="AD419" s="54"/>
      <c r="AE419" s="44"/>
      <c r="AF419" s="48"/>
    </row>
    <row r="420" spans="1:32" ht="21" customHeight="1">
      <c r="A420" s="45" t="str">
        <f>IF(G420="","",VLOOKUP(G420,#REF!,3,0))</f>
        <v/>
      </c>
      <c r="B420" s="45" t="str">
        <f>IF(Table1[[#This Row],[Day]]="","",WEEKNUM(F420))</f>
        <v/>
      </c>
      <c r="C420" s="45" t="str">
        <f>IF(Table1[[#This Row],[Day]]="","",MONTH(F420))</f>
        <v/>
      </c>
      <c r="D420" s="45" t="str">
        <f>IF(Table1[[#This Row],[Day]]="","",YEAR(F420))</f>
        <v/>
      </c>
      <c r="E420" s="117"/>
      <c r="F420" s="118"/>
      <c r="G420" s="119"/>
      <c r="J420" s="102"/>
      <c r="K420" s="124"/>
      <c r="R420" s="46"/>
      <c r="V420" s="112"/>
      <c r="W420" s="72"/>
      <c r="X420" s="46"/>
      <c r="Y420" s="46"/>
      <c r="AC420" s="47"/>
      <c r="AD420" s="54"/>
      <c r="AE420" s="44"/>
      <c r="AF420" s="48"/>
    </row>
    <row r="421" spans="1:32" ht="21" customHeight="1">
      <c r="A421" s="45" t="str">
        <f>IF(G421="","",VLOOKUP(G421,#REF!,3,0))</f>
        <v/>
      </c>
      <c r="B421" s="45" t="str">
        <f>IF(Table1[[#This Row],[Day]]="","",WEEKNUM(F421))</f>
        <v/>
      </c>
      <c r="C421" s="45" t="str">
        <f>IF(Table1[[#This Row],[Day]]="","",MONTH(F421))</f>
        <v/>
      </c>
      <c r="D421" s="45" t="str">
        <f>IF(Table1[[#This Row],[Day]]="","",YEAR(F421))</f>
        <v/>
      </c>
      <c r="E421" s="117"/>
      <c r="F421" s="118"/>
      <c r="G421" s="116"/>
      <c r="J421" s="102"/>
      <c r="K421" s="124"/>
      <c r="R421" s="46"/>
      <c r="V421" s="112"/>
      <c r="W421" s="72"/>
      <c r="X421" s="46"/>
      <c r="Y421" s="46"/>
      <c r="AC421" s="47"/>
      <c r="AD421" s="54"/>
      <c r="AE421" s="44"/>
      <c r="AF421" s="48"/>
    </row>
    <row r="422" spans="1:32" ht="21" customHeight="1">
      <c r="A422" s="45" t="str">
        <f>IF(G422="","",VLOOKUP(G422,#REF!,3,0))</f>
        <v/>
      </c>
      <c r="B422" s="45" t="str">
        <f>IF(Table1[[#This Row],[Day]]="","",WEEKNUM(F422))</f>
        <v/>
      </c>
      <c r="C422" s="45" t="str">
        <f>IF(Table1[[#This Row],[Day]]="","",MONTH(F422))</f>
        <v/>
      </c>
      <c r="D422" s="45" t="str">
        <f>IF(Table1[[#This Row],[Day]]="","",YEAR(F422))</f>
        <v/>
      </c>
      <c r="E422" s="117"/>
      <c r="F422" s="118"/>
      <c r="G422" s="116"/>
      <c r="J422" s="102"/>
      <c r="K422" s="124"/>
      <c r="R422" s="46"/>
      <c r="V422" s="112"/>
      <c r="W422" s="72"/>
      <c r="X422" s="46"/>
      <c r="Y422" s="46"/>
      <c r="AC422" s="47"/>
      <c r="AD422" s="54"/>
      <c r="AE422" s="44"/>
      <c r="AF422" s="48"/>
    </row>
    <row r="423" spans="1:32" ht="21" customHeight="1">
      <c r="A423" s="45" t="str">
        <f>IF(G423="","",VLOOKUP(G423,#REF!,3,0))</f>
        <v/>
      </c>
      <c r="B423" s="45" t="str">
        <f>IF(Table1[[#This Row],[Day]]="","",WEEKNUM(F423))</f>
        <v/>
      </c>
      <c r="C423" s="45" t="str">
        <f>IF(Table1[[#This Row],[Day]]="","",MONTH(F423))</f>
        <v/>
      </c>
      <c r="D423" s="45" t="str">
        <f>IF(Table1[[#This Row],[Day]]="","",YEAR(F423))</f>
        <v/>
      </c>
      <c r="E423" s="117"/>
      <c r="F423" s="118"/>
      <c r="G423" s="119"/>
      <c r="J423" s="102"/>
      <c r="K423" s="124"/>
      <c r="R423" s="46"/>
      <c r="V423" s="112"/>
      <c r="W423" s="72"/>
      <c r="X423" s="46"/>
      <c r="Y423" s="46"/>
      <c r="AC423" s="47"/>
      <c r="AD423" s="54"/>
      <c r="AE423" s="44"/>
      <c r="AF423" s="48"/>
    </row>
    <row r="424" spans="1:32" ht="21" customHeight="1">
      <c r="A424" s="45" t="str">
        <f>IF(G424="","",VLOOKUP(G424,#REF!,3,0))</f>
        <v/>
      </c>
      <c r="B424" s="45" t="str">
        <f>IF(Table1[[#This Row],[Day]]="","",WEEKNUM(F424))</f>
        <v/>
      </c>
      <c r="C424" s="45" t="str">
        <f>IF(Table1[[#This Row],[Day]]="","",MONTH(F424))</f>
        <v/>
      </c>
      <c r="D424" s="45" t="str">
        <f>IF(Table1[[#This Row],[Day]]="","",YEAR(F424))</f>
        <v/>
      </c>
      <c r="E424" s="117"/>
      <c r="F424" s="118"/>
      <c r="G424" s="119"/>
      <c r="J424" s="102"/>
      <c r="K424" s="124"/>
      <c r="R424" s="46"/>
      <c r="V424" s="112"/>
      <c r="W424" s="72"/>
      <c r="X424" s="46"/>
      <c r="Y424" s="46"/>
      <c r="AC424" s="47"/>
      <c r="AD424" s="54"/>
      <c r="AE424" s="44"/>
      <c r="AF424" s="48"/>
    </row>
    <row r="425" spans="1:32" ht="21" customHeight="1">
      <c r="A425" s="45" t="str">
        <f>IF(G425="","",VLOOKUP(G425,#REF!,3,0))</f>
        <v/>
      </c>
      <c r="B425" s="45" t="str">
        <f>IF(Table1[[#This Row],[Day]]="","",WEEKNUM(F425))</f>
        <v/>
      </c>
      <c r="C425" s="45" t="str">
        <f>IF(Table1[[#This Row],[Day]]="","",MONTH(F425))</f>
        <v/>
      </c>
      <c r="D425" s="45" t="str">
        <f>IF(Table1[[#This Row],[Day]]="","",YEAR(F425))</f>
        <v/>
      </c>
      <c r="E425" s="117"/>
      <c r="F425" s="118"/>
      <c r="G425" s="116"/>
      <c r="J425" s="102"/>
      <c r="K425" s="124"/>
      <c r="R425" s="46"/>
      <c r="V425" s="112"/>
      <c r="W425" s="72"/>
      <c r="X425" s="46"/>
      <c r="Y425" s="46"/>
      <c r="AC425" s="47"/>
      <c r="AD425" s="54"/>
      <c r="AE425" s="44"/>
      <c r="AF425" s="48"/>
    </row>
    <row r="426" spans="1:32" ht="21" customHeight="1">
      <c r="A426" s="45" t="str">
        <f>IF(G426="","",VLOOKUP(G426,#REF!,3,0))</f>
        <v/>
      </c>
      <c r="B426" s="45" t="str">
        <f>IF(Table1[[#This Row],[Day]]="","",WEEKNUM(F426))</f>
        <v/>
      </c>
      <c r="C426" s="45" t="str">
        <f>IF(Table1[[#This Row],[Day]]="","",MONTH(F426))</f>
        <v/>
      </c>
      <c r="D426" s="45" t="str">
        <f>IF(Table1[[#This Row],[Day]]="","",YEAR(F426))</f>
        <v/>
      </c>
      <c r="E426" s="117"/>
      <c r="F426" s="118"/>
      <c r="G426" s="119"/>
      <c r="J426" s="102"/>
      <c r="K426" s="124"/>
      <c r="R426" s="46"/>
      <c r="V426" s="112"/>
      <c r="W426" s="72"/>
      <c r="X426" s="46"/>
      <c r="Y426" s="46"/>
      <c r="AC426" s="47"/>
      <c r="AD426" s="54"/>
      <c r="AE426" s="44"/>
      <c r="AF426" s="48"/>
    </row>
    <row r="427" spans="1:32" ht="21" customHeight="1">
      <c r="A427" s="45" t="str">
        <f>IF(G427="","",VLOOKUP(G427,#REF!,3,0))</f>
        <v/>
      </c>
      <c r="B427" s="45" t="str">
        <f>IF(Table1[[#This Row],[Day]]="","",WEEKNUM(F427))</f>
        <v/>
      </c>
      <c r="C427" s="45" t="str">
        <f>IF(Table1[[#This Row],[Day]]="","",MONTH(F427))</f>
        <v/>
      </c>
      <c r="D427" s="45" t="str">
        <f>IF(Table1[[#This Row],[Day]]="","",YEAR(F427))</f>
        <v/>
      </c>
      <c r="E427" s="117"/>
      <c r="F427" s="118"/>
      <c r="G427" s="116"/>
      <c r="J427" s="102"/>
      <c r="K427" s="124"/>
      <c r="R427" s="46"/>
      <c r="V427" s="112"/>
      <c r="W427" s="72"/>
      <c r="X427" s="46"/>
      <c r="Y427" s="46"/>
      <c r="AC427" s="47"/>
      <c r="AD427" s="54"/>
      <c r="AE427" s="44"/>
      <c r="AF427" s="48"/>
    </row>
    <row r="428" spans="1:32" ht="21" customHeight="1">
      <c r="A428" s="45" t="str">
        <f>IF(G428="","",VLOOKUP(G428,#REF!,3,0))</f>
        <v/>
      </c>
      <c r="B428" s="45" t="str">
        <f>IF(Table1[[#This Row],[Day]]="","",WEEKNUM(F428))</f>
        <v/>
      </c>
      <c r="C428" s="45" t="str">
        <f>IF(Table1[[#This Row],[Day]]="","",MONTH(F428))</f>
        <v/>
      </c>
      <c r="D428" s="45" t="str">
        <f>IF(Table1[[#This Row],[Day]]="","",YEAR(F428))</f>
        <v/>
      </c>
      <c r="E428" s="117"/>
      <c r="F428" s="118"/>
      <c r="G428" s="119"/>
      <c r="J428" s="102"/>
      <c r="K428" s="124"/>
      <c r="R428" s="46"/>
      <c r="V428" s="112"/>
      <c r="W428" s="72"/>
      <c r="X428" s="46"/>
      <c r="Y428" s="46"/>
      <c r="AC428" s="47"/>
      <c r="AD428" s="54"/>
      <c r="AE428" s="44"/>
      <c r="AF428" s="48"/>
    </row>
    <row r="429" spans="1:32" ht="21" customHeight="1">
      <c r="A429" s="45" t="str">
        <f>IF(G429="","",VLOOKUP(G429,#REF!,3,0))</f>
        <v/>
      </c>
      <c r="B429" s="45" t="str">
        <f>IF(Table1[[#This Row],[Day]]="","",WEEKNUM(F429))</f>
        <v/>
      </c>
      <c r="C429" s="45" t="str">
        <f>IF(Table1[[#This Row],[Day]]="","",MONTH(F429))</f>
        <v/>
      </c>
      <c r="D429" s="45" t="str">
        <f>IF(Table1[[#This Row],[Day]]="","",YEAR(F429))</f>
        <v/>
      </c>
      <c r="E429" s="117"/>
      <c r="F429" s="118"/>
      <c r="G429" s="116"/>
      <c r="J429" s="102"/>
      <c r="K429" s="124"/>
      <c r="R429" s="46"/>
      <c r="V429" s="112"/>
      <c r="W429" s="72"/>
      <c r="X429" s="46"/>
      <c r="Y429" s="46"/>
      <c r="AC429" s="47"/>
      <c r="AD429" s="54"/>
      <c r="AE429" s="44"/>
      <c r="AF429" s="48"/>
    </row>
    <row r="430" spans="1:32" ht="21" customHeight="1">
      <c r="A430" s="45" t="str">
        <f>IF(G430="","",VLOOKUP(G430,#REF!,3,0))</f>
        <v/>
      </c>
      <c r="B430" s="45" t="str">
        <f>IF(Table1[[#This Row],[Day]]="","",WEEKNUM(F430))</f>
        <v/>
      </c>
      <c r="C430" s="45" t="str">
        <f>IF(Table1[[#This Row],[Day]]="","",MONTH(F430))</f>
        <v/>
      </c>
      <c r="D430" s="45" t="str">
        <f>IF(Table1[[#This Row],[Day]]="","",YEAR(F430))</f>
        <v/>
      </c>
      <c r="E430" s="117"/>
      <c r="F430" s="118"/>
      <c r="G430" s="119"/>
      <c r="J430" s="102"/>
      <c r="K430" s="124"/>
      <c r="R430" s="46"/>
      <c r="V430" s="112"/>
      <c r="W430" s="72"/>
      <c r="X430" s="46"/>
      <c r="Y430" s="46"/>
      <c r="AC430" s="47"/>
      <c r="AD430" s="54"/>
      <c r="AE430" s="44"/>
      <c r="AF430" s="48"/>
    </row>
    <row r="431" spans="1:32" ht="21" customHeight="1">
      <c r="A431" s="45" t="str">
        <f>IF(G431="","",VLOOKUP(G431,#REF!,3,0))</f>
        <v/>
      </c>
      <c r="B431" s="45" t="str">
        <f>IF(Table1[[#This Row],[Day]]="","",WEEKNUM(F431))</f>
        <v/>
      </c>
      <c r="C431" s="45" t="str">
        <f>IF(Table1[[#This Row],[Day]]="","",MONTH(F431))</f>
        <v/>
      </c>
      <c r="D431" s="45" t="str">
        <f>IF(Table1[[#This Row],[Day]]="","",YEAR(F431))</f>
        <v/>
      </c>
      <c r="E431" s="117"/>
      <c r="F431" s="118"/>
      <c r="G431" s="119"/>
      <c r="J431" s="102"/>
      <c r="K431" s="124"/>
      <c r="R431" s="46"/>
      <c r="V431" s="112"/>
      <c r="W431" s="72"/>
      <c r="X431" s="46"/>
      <c r="Y431" s="46"/>
      <c r="AC431" s="47"/>
      <c r="AD431" s="54"/>
      <c r="AE431" s="44"/>
      <c r="AF431" s="48"/>
    </row>
    <row r="432" spans="1:32" ht="21" customHeight="1">
      <c r="A432" s="45" t="str">
        <f>IF(G432="","",VLOOKUP(G432,#REF!,3,0))</f>
        <v/>
      </c>
      <c r="B432" s="45" t="str">
        <f>IF(Table1[[#This Row],[Day]]="","",WEEKNUM(F432))</f>
        <v/>
      </c>
      <c r="C432" s="45" t="str">
        <f>IF(Table1[[#This Row],[Day]]="","",MONTH(F432))</f>
        <v/>
      </c>
      <c r="D432" s="45" t="str">
        <f>IF(Table1[[#This Row],[Day]]="","",YEAR(F432))</f>
        <v/>
      </c>
      <c r="E432" s="117"/>
      <c r="F432" s="118"/>
      <c r="G432" s="116"/>
      <c r="J432" s="102"/>
      <c r="K432" s="124"/>
      <c r="R432" s="46"/>
      <c r="V432" s="112"/>
      <c r="W432" s="72"/>
      <c r="X432" s="46"/>
      <c r="Y432" s="46"/>
      <c r="AC432" s="47"/>
      <c r="AD432" s="54"/>
      <c r="AE432" s="44"/>
      <c r="AF432" s="48"/>
    </row>
    <row r="433" spans="1:32" ht="21" customHeight="1">
      <c r="A433" s="45" t="str">
        <f>IF(G433="","",VLOOKUP(G433,#REF!,3,0))</f>
        <v/>
      </c>
      <c r="B433" s="45" t="str">
        <f>IF(Table1[[#This Row],[Day]]="","",WEEKNUM(F433))</f>
        <v/>
      </c>
      <c r="C433" s="45" t="str">
        <f>IF(Table1[[#This Row],[Day]]="","",MONTH(F433))</f>
        <v/>
      </c>
      <c r="D433" s="45" t="str">
        <f>IF(Table1[[#This Row],[Day]]="","",YEAR(F433))</f>
        <v/>
      </c>
      <c r="E433" s="117"/>
      <c r="F433" s="118"/>
      <c r="G433" s="116"/>
      <c r="J433" s="102"/>
      <c r="K433" s="124"/>
      <c r="R433" s="46"/>
      <c r="V433" s="112"/>
      <c r="W433" s="72"/>
      <c r="X433" s="46"/>
      <c r="Y433" s="46"/>
      <c r="AC433" s="47"/>
      <c r="AD433" s="54"/>
      <c r="AE433" s="44"/>
      <c r="AF433" s="48"/>
    </row>
    <row r="434" spans="1:32" ht="21" customHeight="1">
      <c r="A434" s="45" t="str">
        <f>IF(G434="","",VLOOKUP(G434,#REF!,3,0))</f>
        <v/>
      </c>
      <c r="B434" s="45" t="str">
        <f>IF(Table1[[#This Row],[Day]]="","",WEEKNUM(F434))</f>
        <v/>
      </c>
      <c r="C434" s="45" t="str">
        <f>IF(Table1[[#This Row],[Day]]="","",MONTH(F434))</f>
        <v/>
      </c>
      <c r="D434" s="45" t="str">
        <f>IF(Table1[[#This Row],[Day]]="","",YEAR(F434))</f>
        <v/>
      </c>
      <c r="E434" s="117"/>
      <c r="F434" s="118"/>
      <c r="G434" s="119"/>
      <c r="J434" s="102"/>
      <c r="K434" s="124"/>
      <c r="R434" s="46"/>
      <c r="V434" s="112"/>
      <c r="W434" s="72"/>
      <c r="X434" s="46"/>
      <c r="Y434" s="46"/>
      <c r="AC434" s="47"/>
      <c r="AD434" s="54"/>
      <c r="AE434" s="44"/>
      <c r="AF434" s="48"/>
    </row>
    <row r="435" spans="1:32" ht="21" customHeight="1">
      <c r="A435" s="45" t="str">
        <f>IF(G435="","",VLOOKUP(G435,#REF!,3,0))</f>
        <v/>
      </c>
      <c r="B435" s="45" t="str">
        <f>IF(Table1[[#This Row],[Day]]="","",WEEKNUM(F435))</f>
        <v/>
      </c>
      <c r="C435" s="45" t="str">
        <f>IF(Table1[[#This Row],[Day]]="","",MONTH(F435))</f>
        <v/>
      </c>
      <c r="D435" s="45" t="str">
        <f>IF(Table1[[#This Row],[Day]]="","",YEAR(F435))</f>
        <v/>
      </c>
      <c r="E435" s="117"/>
      <c r="F435" s="118"/>
      <c r="G435" s="119"/>
      <c r="J435" s="102"/>
      <c r="K435" s="124"/>
      <c r="R435" s="46"/>
      <c r="V435" s="112"/>
      <c r="W435" s="72"/>
      <c r="X435" s="46"/>
      <c r="Y435" s="46"/>
      <c r="AC435" s="47"/>
      <c r="AD435" s="54"/>
      <c r="AE435" s="44"/>
      <c r="AF435" s="48"/>
    </row>
    <row r="436" spans="1:32" ht="21" customHeight="1">
      <c r="A436" s="45" t="str">
        <f>IF(G436="","",VLOOKUP(G436,#REF!,3,0))</f>
        <v/>
      </c>
      <c r="B436" s="45" t="str">
        <f>IF(Table1[[#This Row],[Day]]="","",WEEKNUM(F436))</f>
        <v/>
      </c>
      <c r="C436" s="45" t="str">
        <f>IF(Table1[[#This Row],[Day]]="","",MONTH(F436))</f>
        <v/>
      </c>
      <c r="D436" s="45" t="str">
        <f>IF(Table1[[#This Row],[Day]]="","",YEAR(F436))</f>
        <v/>
      </c>
      <c r="E436" s="117"/>
      <c r="F436" s="118"/>
      <c r="G436" s="116"/>
      <c r="J436" s="102"/>
      <c r="K436" s="124"/>
      <c r="R436" s="46"/>
      <c r="V436" s="112"/>
      <c r="W436" s="72"/>
      <c r="X436" s="46"/>
      <c r="Y436" s="46"/>
      <c r="AC436" s="47"/>
      <c r="AD436" s="54"/>
      <c r="AE436" s="44"/>
      <c r="AF436" s="48"/>
    </row>
    <row r="437" spans="1:32" ht="21" customHeight="1">
      <c r="A437" s="45" t="str">
        <f>IF(G437="","",VLOOKUP(G437,#REF!,3,0))</f>
        <v/>
      </c>
      <c r="B437" s="45" t="str">
        <f>IF(Table1[[#This Row],[Day]]="","",WEEKNUM(F437))</f>
        <v/>
      </c>
      <c r="C437" s="45" t="str">
        <f>IF(Table1[[#This Row],[Day]]="","",MONTH(F437))</f>
        <v/>
      </c>
      <c r="D437" s="45" t="str">
        <f>IF(Table1[[#This Row],[Day]]="","",YEAR(F437))</f>
        <v/>
      </c>
      <c r="E437" s="117"/>
      <c r="F437" s="118"/>
      <c r="G437" s="119"/>
      <c r="J437" s="102"/>
      <c r="K437" s="124"/>
      <c r="R437" s="46"/>
      <c r="V437" s="112"/>
      <c r="W437" s="72"/>
      <c r="X437" s="46"/>
      <c r="Y437" s="46"/>
      <c r="AC437" s="47"/>
      <c r="AD437" s="54"/>
      <c r="AE437" s="44"/>
      <c r="AF437" s="48"/>
    </row>
    <row r="438" spans="1:32" ht="21" customHeight="1">
      <c r="A438" s="45" t="str">
        <f>IF(G438="","",VLOOKUP(G438,#REF!,3,0))</f>
        <v/>
      </c>
      <c r="B438" s="45" t="str">
        <f>IF(Table1[[#This Row],[Day]]="","",WEEKNUM(F438))</f>
        <v/>
      </c>
      <c r="C438" s="45" t="str">
        <f>IF(Table1[[#This Row],[Day]]="","",MONTH(F438))</f>
        <v/>
      </c>
      <c r="D438" s="45" t="str">
        <f>IF(Table1[[#This Row],[Day]]="","",YEAR(F438))</f>
        <v/>
      </c>
      <c r="E438" s="117"/>
      <c r="F438" s="118"/>
      <c r="G438" s="119"/>
      <c r="J438" s="102"/>
      <c r="K438" s="124"/>
      <c r="R438" s="46"/>
      <c r="V438" s="112"/>
      <c r="W438" s="72"/>
      <c r="X438" s="46"/>
      <c r="Y438" s="46"/>
      <c r="AC438" s="47"/>
      <c r="AD438" s="54"/>
      <c r="AE438" s="44"/>
      <c r="AF438" s="48"/>
    </row>
    <row r="439" spans="1:32" ht="21" customHeight="1">
      <c r="A439" s="45" t="str">
        <f>IF(G439="","",VLOOKUP(G439,#REF!,3,0))</f>
        <v/>
      </c>
      <c r="B439" s="45" t="str">
        <f>IF(Table1[[#This Row],[Day]]="","",WEEKNUM(F439))</f>
        <v/>
      </c>
      <c r="C439" s="45" t="str">
        <f>IF(Table1[[#This Row],[Day]]="","",MONTH(F439))</f>
        <v/>
      </c>
      <c r="D439" s="45" t="str">
        <f>IF(Table1[[#This Row],[Day]]="","",YEAR(F439))</f>
        <v/>
      </c>
      <c r="E439" s="117"/>
      <c r="F439" s="118"/>
      <c r="G439" s="116"/>
      <c r="J439" s="102"/>
      <c r="K439" s="124"/>
      <c r="R439" s="46"/>
      <c r="V439" s="112"/>
      <c r="W439" s="72"/>
      <c r="X439" s="46"/>
      <c r="Y439" s="46"/>
      <c r="AC439" s="47"/>
      <c r="AD439" s="54"/>
      <c r="AE439" s="44"/>
      <c r="AF439" s="48"/>
    </row>
    <row r="440" spans="1:32" ht="21" customHeight="1">
      <c r="A440" s="45" t="str">
        <f>IF(G440="","",VLOOKUP(G440,#REF!,3,0))</f>
        <v/>
      </c>
      <c r="B440" s="45" t="str">
        <f>IF(Table1[[#This Row],[Day]]="","",WEEKNUM(F440))</f>
        <v/>
      </c>
      <c r="C440" s="45" t="str">
        <f>IF(Table1[[#This Row],[Day]]="","",MONTH(F440))</f>
        <v/>
      </c>
      <c r="D440" s="45" t="str">
        <f>IF(Table1[[#This Row],[Day]]="","",YEAR(F440))</f>
        <v/>
      </c>
      <c r="E440" s="117"/>
      <c r="F440" s="118"/>
      <c r="G440" s="116"/>
      <c r="J440" s="102"/>
      <c r="K440" s="124"/>
      <c r="R440" s="46"/>
      <c r="V440" s="112"/>
      <c r="W440" s="72"/>
      <c r="X440" s="46"/>
      <c r="Y440" s="46"/>
      <c r="AC440" s="47"/>
      <c r="AD440" s="54"/>
      <c r="AE440" s="44"/>
      <c r="AF440" s="48"/>
    </row>
    <row r="441" spans="1:32" ht="21" customHeight="1">
      <c r="A441" s="45" t="str">
        <f>IF(G441="","",VLOOKUP(G441,#REF!,3,0))</f>
        <v/>
      </c>
      <c r="B441" s="45" t="str">
        <f>IF(Table1[[#This Row],[Day]]="","",WEEKNUM(F441))</f>
        <v/>
      </c>
      <c r="C441" s="45" t="str">
        <f>IF(Table1[[#This Row],[Day]]="","",MONTH(F441))</f>
        <v/>
      </c>
      <c r="D441" s="45" t="str">
        <f>IF(Table1[[#This Row],[Day]]="","",YEAR(F441))</f>
        <v/>
      </c>
      <c r="E441" s="117"/>
      <c r="F441" s="118"/>
      <c r="G441" s="119"/>
      <c r="J441" s="102"/>
      <c r="K441" s="124"/>
      <c r="R441" s="46"/>
      <c r="V441" s="112"/>
      <c r="W441" s="72"/>
      <c r="X441" s="46"/>
      <c r="Y441" s="46"/>
      <c r="AC441" s="47"/>
      <c r="AD441" s="54"/>
      <c r="AE441" s="44"/>
      <c r="AF441" s="48"/>
    </row>
    <row r="442" spans="1:32" ht="21" customHeight="1">
      <c r="A442" s="45" t="str">
        <f>IF(G442="","",VLOOKUP(G442,#REF!,3,0))</f>
        <v/>
      </c>
      <c r="B442" s="45" t="str">
        <f>IF(Table1[[#This Row],[Day]]="","",WEEKNUM(F442))</f>
        <v/>
      </c>
      <c r="C442" s="45" t="str">
        <f>IF(Table1[[#This Row],[Day]]="","",MONTH(F442))</f>
        <v/>
      </c>
      <c r="D442" s="45" t="str">
        <f>IF(Table1[[#This Row],[Day]]="","",YEAR(F442))</f>
        <v/>
      </c>
      <c r="E442" s="117"/>
      <c r="F442" s="118"/>
      <c r="G442" s="119"/>
      <c r="J442" s="102"/>
      <c r="K442" s="124"/>
      <c r="R442" s="46"/>
      <c r="V442" s="112"/>
      <c r="W442" s="72"/>
      <c r="X442" s="46"/>
      <c r="Y442" s="46"/>
      <c r="AC442" s="47"/>
      <c r="AD442" s="54"/>
      <c r="AE442" s="44"/>
      <c r="AF442" s="48"/>
    </row>
    <row r="443" spans="1:32" ht="21" customHeight="1">
      <c r="A443" s="45" t="str">
        <f>IF(G443="","",VLOOKUP(G443,#REF!,3,0))</f>
        <v/>
      </c>
      <c r="B443" s="45" t="str">
        <f>IF(Table1[[#This Row],[Day]]="","",WEEKNUM(F443))</f>
        <v/>
      </c>
      <c r="C443" s="45" t="str">
        <f>IF(Table1[[#This Row],[Day]]="","",MONTH(F443))</f>
        <v/>
      </c>
      <c r="D443" s="45" t="str">
        <f>IF(Table1[[#This Row],[Day]]="","",YEAR(F443))</f>
        <v/>
      </c>
      <c r="E443" s="117"/>
      <c r="F443" s="118"/>
      <c r="G443" s="116"/>
      <c r="J443" s="102"/>
      <c r="K443" s="124"/>
      <c r="R443" s="46"/>
      <c r="V443" s="112"/>
      <c r="W443" s="72"/>
      <c r="X443" s="46"/>
      <c r="Y443" s="46"/>
      <c r="AC443" s="47"/>
      <c r="AD443" s="54"/>
      <c r="AE443" s="44"/>
      <c r="AF443" s="48"/>
    </row>
    <row r="444" spans="1:32" ht="21" customHeight="1">
      <c r="A444" s="45" t="str">
        <f>IF(G444="","",VLOOKUP(G444,#REF!,3,0))</f>
        <v/>
      </c>
      <c r="B444" s="45" t="str">
        <f>IF(Table1[[#This Row],[Day]]="","",WEEKNUM(F444))</f>
        <v/>
      </c>
      <c r="C444" s="45" t="str">
        <f>IF(Table1[[#This Row],[Day]]="","",MONTH(F444))</f>
        <v/>
      </c>
      <c r="D444" s="45" t="str">
        <f>IF(Table1[[#This Row],[Day]]="","",YEAR(F444))</f>
        <v/>
      </c>
      <c r="E444" s="117"/>
      <c r="F444" s="118"/>
      <c r="G444" s="119"/>
      <c r="J444" s="102"/>
      <c r="K444" s="124"/>
      <c r="R444" s="46"/>
      <c r="V444" s="112"/>
      <c r="W444" s="72"/>
      <c r="X444" s="46"/>
      <c r="Y444" s="46"/>
      <c r="AC444" s="47"/>
      <c r="AD444" s="54"/>
      <c r="AE444" s="44"/>
      <c r="AF444" s="48"/>
    </row>
    <row r="445" spans="1:32" ht="21" customHeight="1">
      <c r="A445" s="45" t="str">
        <f>IF(G445="","",VLOOKUP(G445,#REF!,3,0))</f>
        <v/>
      </c>
      <c r="B445" s="45" t="str">
        <f>IF(Table1[[#This Row],[Day]]="","",WEEKNUM(F445))</f>
        <v/>
      </c>
      <c r="C445" s="45" t="str">
        <f>IF(Table1[[#This Row],[Day]]="","",MONTH(F445))</f>
        <v/>
      </c>
      <c r="D445" s="45" t="str">
        <f>IF(Table1[[#This Row],[Day]]="","",YEAR(F445))</f>
        <v/>
      </c>
      <c r="E445" s="117"/>
      <c r="F445" s="118"/>
      <c r="G445" s="119"/>
      <c r="J445" s="102"/>
      <c r="K445" s="124"/>
      <c r="R445" s="46"/>
      <c r="V445" s="112"/>
      <c r="W445" s="72"/>
      <c r="X445" s="46"/>
      <c r="Y445" s="46"/>
      <c r="AC445" s="47"/>
      <c r="AD445" s="54"/>
      <c r="AE445" s="44"/>
      <c r="AF445" s="48"/>
    </row>
    <row r="446" spans="1:32" ht="21" customHeight="1">
      <c r="A446" s="45" t="str">
        <f>IF(G446="","",VLOOKUP(G446,#REF!,3,0))</f>
        <v/>
      </c>
      <c r="B446" s="45" t="str">
        <f>IF(Table1[[#This Row],[Day]]="","",WEEKNUM(F446))</f>
        <v/>
      </c>
      <c r="C446" s="45" t="str">
        <f>IF(Table1[[#This Row],[Day]]="","",MONTH(F446))</f>
        <v/>
      </c>
      <c r="D446" s="45" t="str">
        <f>IF(Table1[[#This Row],[Day]]="","",YEAR(F446))</f>
        <v/>
      </c>
      <c r="E446" s="117"/>
      <c r="F446" s="118"/>
      <c r="G446" s="116"/>
      <c r="J446" s="102"/>
      <c r="K446" s="124"/>
      <c r="R446" s="46"/>
      <c r="V446" s="112"/>
      <c r="W446" s="72"/>
      <c r="X446" s="46"/>
      <c r="Y446" s="46"/>
      <c r="AC446" s="47"/>
      <c r="AD446" s="54"/>
      <c r="AE446" s="44"/>
      <c r="AF446" s="48"/>
    </row>
    <row r="447" spans="1:32" ht="21" customHeight="1">
      <c r="A447" s="45" t="str">
        <f>IF(G447="","",VLOOKUP(G447,#REF!,3,0))</f>
        <v/>
      </c>
      <c r="B447" s="45" t="str">
        <f>IF(Table1[[#This Row],[Day]]="","",WEEKNUM(F447))</f>
        <v/>
      </c>
      <c r="C447" s="45" t="str">
        <f>IF(Table1[[#This Row],[Day]]="","",MONTH(F447))</f>
        <v/>
      </c>
      <c r="D447" s="45" t="str">
        <f>IF(Table1[[#This Row],[Day]]="","",YEAR(F447))</f>
        <v/>
      </c>
      <c r="E447" s="117"/>
      <c r="F447" s="118"/>
      <c r="G447" s="116"/>
      <c r="J447" s="102"/>
      <c r="K447" s="124"/>
      <c r="R447" s="46"/>
      <c r="V447" s="112"/>
      <c r="W447" s="72"/>
      <c r="X447" s="46"/>
      <c r="Y447" s="46"/>
      <c r="AC447" s="47"/>
      <c r="AD447" s="54"/>
      <c r="AE447" s="44"/>
      <c r="AF447" s="48"/>
    </row>
    <row r="448" spans="1:32" ht="21" customHeight="1">
      <c r="A448" s="45" t="str">
        <f>IF(G448="","",VLOOKUP(G448,#REF!,3,0))</f>
        <v/>
      </c>
      <c r="B448" s="45" t="str">
        <f>IF(Table1[[#This Row],[Day]]="","",WEEKNUM(F448))</f>
        <v/>
      </c>
      <c r="C448" s="45" t="str">
        <f>IF(Table1[[#This Row],[Day]]="","",MONTH(F448))</f>
        <v/>
      </c>
      <c r="D448" s="45" t="str">
        <f>IF(Table1[[#This Row],[Day]]="","",YEAR(F448))</f>
        <v/>
      </c>
      <c r="E448" s="117"/>
      <c r="F448" s="118"/>
      <c r="G448" s="119"/>
      <c r="J448" s="102"/>
      <c r="K448" s="124"/>
      <c r="R448" s="46"/>
      <c r="V448" s="112"/>
      <c r="W448" s="72"/>
      <c r="X448" s="46"/>
      <c r="Y448" s="46"/>
      <c r="AC448" s="47"/>
      <c r="AD448" s="54"/>
      <c r="AE448" s="44"/>
      <c r="AF448" s="48"/>
    </row>
    <row r="449" spans="1:32" ht="21" customHeight="1">
      <c r="A449" s="45" t="str">
        <f>IF(G449="","",VLOOKUP(G449,#REF!,3,0))</f>
        <v/>
      </c>
      <c r="B449" s="45" t="str">
        <f>IF(Table1[[#This Row],[Day]]="","",WEEKNUM(F449))</f>
        <v/>
      </c>
      <c r="C449" s="45" t="str">
        <f>IF(Table1[[#This Row],[Day]]="","",MONTH(F449))</f>
        <v/>
      </c>
      <c r="D449" s="45" t="str">
        <f>IF(Table1[[#This Row],[Day]]="","",YEAR(F449))</f>
        <v/>
      </c>
      <c r="E449" s="117"/>
      <c r="F449" s="118"/>
      <c r="G449" s="119"/>
      <c r="J449" s="102"/>
      <c r="K449" s="124"/>
      <c r="R449" s="46"/>
      <c r="V449" s="112"/>
      <c r="W449" s="72"/>
      <c r="X449" s="46"/>
      <c r="Y449" s="46"/>
      <c r="AC449" s="47"/>
      <c r="AD449" s="54"/>
      <c r="AE449" s="44"/>
      <c r="AF449" s="48"/>
    </row>
    <row r="450" spans="1:32" ht="21" customHeight="1">
      <c r="A450" s="45" t="str">
        <f>IF(G450="","",VLOOKUP(G450,#REF!,3,0))</f>
        <v/>
      </c>
      <c r="B450" s="45" t="str">
        <f>IF(Table1[[#This Row],[Day]]="","",WEEKNUM(F450))</f>
        <v/>
      </c>
      <c r="C450" s="45" t="str">
        <f>IF(Table1[[#This Row],[Day]]="","",MONTH(F450))</f>
        <v/>
      </c>
      <c r="D450" s="45" t="str">
        <f>IF(Table1[[#This Row],[Day]]="","",YEAR(F450))</f>
        <v/>
      </c>
      <c r="E450" s="117"/>
      <c r="F450" s="118"/>
      <c r="G450" s="116"/>
      <c r="J450" s="102"/>
      <c r="K450" s="124"/>
      <c r="R450" s="46"/>
      <c r="V450" s="112"/>
      <c r="W450" s="72"/>
      <c r="X450" s="46"/>
      <c r="Y450" s="46"/>
      <c r="AC450" s="47"/>
      <c r="AD450" s="54"/>
      <c r="AE450" s="44"/>
      <c r="AF450" s="48"/>
    </row>
    <row r="451" spans="1:32" ht="21" customHeight="1">
      <c r="A451" s="45" t="str">
        <f>IF(G451="","",VLOOKUP(G451,#REF!,3,0))</f>
        <v/>
      </c>
      <c r="B451" s="45" t="str">
        <f>IF(Table1[[#This Row],[Day]]="","",WEEKNUM(F451))</f>
        <v/>
      </c>
      <c r="C451" s="45" t="str">
        <f>IF(Table1[[#This Row],[Day]]="","",MONTH(F451))</f>
        <v/>
      </c>
      <c r="D451" s="45" t="str">
        <f>IF(Table1[[#This Row],[Day]]="","",YEAR(F451))</f>
        <v/>
      </c>
      <c r="E451" s="117"/>
      <c r="F451" s="118"/>
      <c r="G451" s="116"/>
      <c r="J451" s="102"/>
      <c r="K451" s="124"/>
      <c r="R451" s="46"/>
      <c r="V451" s="112"/>
      <c r="W451" s="72"/>
      <c r="X451" s="46"/>
      <c r="Y451" s="46"/>
      <c r="AC451" s="47"/>
      <c r="AD451" s="54"/>
      <c r="AE451" s="44"/>
      <c r="AF451" s="48"/>
    </row>
    <row r="452" spans="1:32" ht="21" customHeight="1">
      <c r="A452" s="45" t="str">
        <f>IF(G452="","",VLOOKUP(G452,#REF!,3,0))</f>
        <v/>
      </c>
      <c r="B452" s="45" t="str">
        <f>IF(Table1[[#This Row],[Day]]="","",WEEKNUM(F452))</f>
        <v/>
      </c>
      <c r="C452" s="45" t="str">
        <f>IF(Table1[[#This Row],[Day]]="","",MONTH(F452))</f>
        <v/>
      </c>
      <c r="D452" s="45" t="str">
        <f>IF(Table1[[#This Row],[Day]]="","",YEAR(F452))</f>
        <v/>
      </c>
      <c r="E452" s="117"/>
      <c r="F452" s="118"/>
      <c r="G452" s="116"/>
      <c r="J452" s="102"/>
      <c r="K452" s="124"/>
      <c r="R452" s="46"/>
      <c r="V452" s="112"/>
      <c r="W452" s="72"/>
      <c r="X452" s="46"/>
      <c r="Y452" s="46"/>
      <c r="AC452" s="47"/>
      <c r="AD452" s="54"/>
      <c r="AE452" s="44"/>
      <c r="AF452" s="48"/>
    </row>
    <row r="453" spans="1:32" ht="21" customHeight="1">
      <c r="A453" s="45" t="str">
        <f>IF(G453="","",VLOOKUP(G453,#REF!,3,0))</f>
        <v/>
      </c>
      <c r="B453" s="45" t="str">
        <f>IF(Table1[[#This Row],[Day]]="","",WEEKNUM(F453))</f>
        <v/>
      </c>
      <c r="C453" s="45" t="str">
        <f>IF(Table1[[#This Row],[Day]]="","",MONTH(F453))</f>
        <v/>
      </c>
      <c r="D453" s="45" t="str">
        <f>IF(Table1[[#This Row],[Day]]="","",YEAR(F453))</f>
        <v/>
      </c>
      <c r="E453" s="117"/>
      <c r="F453" s="118"/>
      <c r="G453" s="119"/>
      <c r="J453" s="102"/>
      <c r="K453" s="124"/>
      <c r="R453" s="46"/>
      <c r="V453" s="112"/>
      <c r="W453" s="72"/>
      <c r="X453" s="46"/>
      <c r="Y453" s="46"/>
      <c r="AC453" s="47"/>
      <c r="AD453" s="54"/>
      <c r="AE453" s="44"/>
      <c r="AF453" s="48"/>
    </row>
    <row r="454" spans="1:32" ht="21" customHeight="1">
      <c r="A454" s="45" t="str">
        <f>IF(G454="","",VLOOKUP(G454,#REF!,3,0))</f>
        <v/>
      </c>
      <c r="B454" s="45" t="str">
        <f>IF(Table1[[#This Row],[Day]]="","",WEEKNUM(F454))</f>
        <v/>
      </c>
      <c r="C454" s="45" t="str">
        <f>IF(Table1[[#This Row],[Day]]="","",MONTH(F454))</f>
        <v/>
      </c>
      <c r="D454" s="45" t="str">
        <f>IF(Table1[[#This Row],[Day]]="","",YEAR(F454))</f>
        <v/>
      </c>
      <c r="E454" s="117"/>
      <c r="F454" s="118"/>
      <c r="G454" s="119"/>
      <c r="J454" s="102"/>
      <c r="K454" s="124"/>
      <c r="R454" s="46"/>
      <c r="V454" s="112"/>
      <c r="W454" s="72"/>
      <c r="X454" s="46"/>
      <c r="Y454" s="46"/>
      <c r="AC454" s="47"/>
      <c r="AD454" s="54"/>
      <c r="AE454" s="44"/>
      <c r="AF454" s="48"/>
    </row>
    <row r="455" spans="1:32" ht="21" customHeight="1">
      <c r="A455" s="45" t="str">
        <f>IF(G455="","",VLOOKUP(G455,#REF!,3,0))</f>
        <v/>
      </c>
      <c r="B455" s="45" t="str">
        <f>IF(Table1[[#This Row],[Day]]="","",WEEKNUM(F455))</f>
        <v/>
      </c>
      <c r="C455" s="45" t="str">
        <f>IF(Table1[[#This Row],[Day]]="","",MONTH(F455))</f>
        <v/>
      </c>
      <c r="D455" s="45" t="str">
        <f>IF(Table1[[#This Row],[Day]]="","",YEAR(F455))</f>
        <v/>
      </c>
      <c r="E455" s="117"/>
      <c r="F455" s="118"/>
      <c r="G455" s="116"/>
      <c r="J455" s="102"/>
      <c r="K455" s="124"/>
      <c r="R455" s="46"/>
      <c r="V455" s="112"/>
      <c r="W455" s="72"/>
      <c r="X455" s="46"/>
      <c r="Y455" s="46"/>
      <c r="AC455" s="47"/>
      <c r="AD455" s="54"/>
      <c r="AE455" s="44"/>
      <c r="AF455" s="48"/>
    </row>
    <row r="456" spans="1:32" ht="21" customHeight="1">
      <c r="A456" s="45" t="str">
        <f>IF(G456="","",VLOOKUP(G456,#REF!,3,0))</f>
        <v/>
      </c>
      <c r="B456" s="45" t="str">
        <f>IF(Table1[[#This Row],[Day]]="","",WEEKNUM(F456))</f>
        <v/>
      </c>
      <c r="C456" s="45" t="str">
        <f>IF(Table1[[#This Row],[Day]]="","",MONTH(F456))</f>
        <v/>
      </c>
      <c r="D456" s="45" t="str">
        <f>IF(Table1[[#This Row],[Day]]="","",YEAR(F456))</f>
        <v/>
      </c>
      <c r="E456" s="117"/>
      <c r="F456" s="118"/>
      <c r="G456" s="116"/>
      <c r="J456" s="102"/>
      <c r="K456" s="124"/>
      <c r="R456" s="46"/>
      <c r="V456" s="112"/>
      <c r="W456" s="72"/>
      <c r="X456" s="46"/>
      <c r="Y456" s="46"/>
      <c r="AC456" s="47"/>
      <c r="AD456" s="54"/>
      <c r="AE456" s="44"/>
      <c r="AF456" s="48"/>
    </row>
    <row r="457" spans="1:32" ht="21" customHeight="1">
      <c r="A457" s="45" t="str">
        <f>IF(G457="","",VLOOKUP(G457,#REF!,3,0))</f>
        <v/>
      </c>
      <c r="B457" s="45" t="str">
        <f>IF(Table1[[#This Row],[Day]]="","",WEEKNUM(F457))</f>
        <v/>
      </c>
      <c r="C457" s="45" t="str">
        <f>IF(Table1[[#This Row],[Day]]="","",MONTH(F457))</f>
        <v/>
      </c>
      <c r="D457" s="45" t="str">
        <f>IF(Table1[[#This Row],[Day]]="","",YEAR(F457))</f>
        <v/>
      </c>
      <c r="E457" s="117"/>
      <c r="F457" s="118"/>
      <c r="G457" s="116"/>
      <c r="J457" s="102"/>
      <c r="K457" s="124"/>
      <c r="R457" s="46"/>
      <c r="V457" s="112"/>
      <c r="W457" s="72"/>
      <c r="X457" s="46"/>
      <c r="Y457" s="46"/>
      <c r="AC457" s="47"/>
      <c r="AD457" s="54"/>
      <c r="AE457" s="44"/>
      <c r="AF457" s="48"/>
    </row>
    <row r="458" spans="1:32" ht="21" customHeight="1">
      <c r="A458" s="45" t="str">
        <f>IF(G458="","",VLOOKUP(G458,#REF!,3,0))</f>
        <v/>
      </c>
      <c r="B458" s="45" t="str">
        <f>IF(Table1[[#This Row],[Day]]="","",WEEKNUM(F458))</f>
        <v/>
      </c>
      <c r="C458" s="45" t="str">
        <f>IF(Table1[[#This Row],[Day]]="","",MONTH(F458))</f>
        <v/>
      </c>
      <c r="D458" s="45" t="str">
        <f>IF(Table1[[#This Row],[Day]]="","",YEAR(F458))</f>
        <v/>
      </c>
      <c r="E458" s="117"/>
      <c r="F458" s="118"/>
      <c r="G458" s="119"/>
      <c r="J458" s="102"/>
      <c r="K458" s="124"/>
      <c r="R458" s="46"/>
      <c r="V458" s="112"/>
      <c r="W458" s="72"/>
      <c r="X458" s="46"/>
      <c r="Y458" s="46"/>
      <c r="AC458" s="47"/>
      <c r="AD458" s="54"/>
      <c r="AE458" s="44"/>
      <c r="AF458" s="48"/>
    </row>
    <row r="459" spans="1:32" ht="21" customHeight="1">
      <c r="A459" s="45" t="str">
        <f>IF(G459="","",VLOOKUP(G459,#REF!,3,0))</f>
        <v/>
      </c>
      <c r="B459" s="45" t="str">
        <f>IF(Table1[[#This Row],[Day]]="","",WEEKNUM(F459))</f>
        <v/>
      </c>
      <c r="C459" s="45" t="str">
        <f>IF(Table1[[#This Row],[Day]]="","",MONTH(F459))</f>
        <v/>
      </c>
      <c r="D459" s="45" t="str">
        <f>IF(Table1[[#This Row],[Day]]="","",YEAR(F459))</f>
        <v/>
      </c>
      <c r="E459" s="117"/>
      <c r="F459" s="118"/>
      <c r="G459" s="119"/>
      <c r="J459" s="102"/>
      <c r="K459" s="124"/>
      <c r="R459" s="46"/>
      <c r="V459" s="112"/>
      <c r="W459" s="72"/>
      <c r="X459" s="46"/>
      <c r="Y459" s="46"/>
      <c r="AC459" s="47"/>
      <c r="AD459" s="54"/>
      <c r="AE459" s="44"/>
      <c r="AF459" s="48"/>
    </row>
    <row r="460" spans="1:32" ht="21" customHeight="1">
      <c r="A460" s="45" t="str">
        <f>IF(G460="","",VLOOKUP(G460,#REF!,3,0))</f>
        <v/>
      </c>
      <c r="B460" s="45" t="str">
        <f>IF(Table1[[#This Row],[Day]]="","",WEEKNUM(F460))</f>
        <v/>
      </c>
      <c r="C460" s="45" t="str">
        <f>IF(Table1[[#This Row],[Day]]="","",MONTH(F460))</f>
        <v/>
      </c>
      <c r="D460" s="45" t="str">
        <f>IF(Table1[[#This Row],[Day]]="","",YEAR(F460))</f>
        <v/>
      </c>
      <c r="E460" s="117"/>
      <c r="F460" s="118"/>
      <c r="G460" s="116"/>
      <c r="J460" s="102"/>
      <c r="K460" s="124"/>
      <c r="R460" s="46"/>
      <c r="V460" s="112"/>
      <c r="W460" s="72"/>
      <c r="X460" s="46"/>
      <c r="Y460" s="46"/>
      <c r="AC460" s="47"/>
      <c r="AD460" s="54"/>
      <c r="AE460" s="44"/>
      <c r="AF460" s="48"/>
    </row>
    <row r="461" spans="1:32" ht="21" customHeight="1">
      <c r="A461" s="45" t="str">
        <f>IF(G461="","",VLOOKUP(G461,#REF!,3,0))</f>
        <v/>
      </c>
      <c r="B461" s="45" t="str">
        <f>IF(Table1[[#This Row],[Day]]="","",WEEKNUM(F461))</f>
        <v/>
      </c>
      <c r="C461" s="45" t="str">
        <f>IF(Table1[[#This Row],[Day]]="","",MONTH(F461))</f>
        <v/>
      </c>
      <c r="D461" s="45" t="str">
        <f>IF(Table1[[#This Row],[Day]]="","",YEAR(F461))</f>
        <v/>
      </c>
      <c r="E461" s="117"/>
      <c r="F461" s="118"/>
      <c r="G461" s="116"/>
      <c r="J461" s="102"/>
      <c r="K461" s="124"/>
      <c r="R461" s="46"/>
      <c r="V461" s="112"/>
      <c r="W461" s="72"/>
      <c r="X461" s="46"/>
      <c r="Y461" s="46"/>
      <c r="AC461" s="47"/>
      <c r="AD461" s="54"/>
      <c r="AE461" s="44"/>
      <c r="AF461" s="48"/>
    </row>
    <row r="462" spans="1:32" ht="21" customHeight="1">
      <c r="A462" s="45" t="str">
        <f>IF(G462="","",VLOOKUP(G462,#REF!,3,0))</f>
        <v/>
      </c>
      <c r="B462" s="45" t="str">
        <f>IF(Table1[[#This Row],[Day]]="","",WEEKNUM(F462))</f>
        <v/>
      </c>
      <c r="C462" s="45" t="str">
        <f>IF(Table1[[#This Row],[Day]]="","",MONTH(F462))</f>
        <v/>
      </c>
      <c r="D462" s="45" t="str">
        <f>IF(Table1[[#This Row],[Day]]="","",YEAR(F462))</f>
        <v/>
      </c>
      <c r="E462" s="117"/>
      <c r="F462" s="118"/>
      <c r="G462" s="116"/>
      <c r="J462" s="102"/>
      <c r="K462" s="124"/>
      <c r="R462" s="46"/>
      <c r="V462" s="112"/>
      <c r="W462" s="72"/>
      <c r="X462" s="46"/>
      <c r="Y462" s="46"/>
      <c r="AC462" s="47"/>
      <c r="AD462" s="54"/>
      <c r="AE462" s="44"/>
      <c r="AF462" s="48"/>
    </row>
    <row r="463" spans="1:32" ht="21" customHeight="1">
      <c r="A463" s="45" t="str">
        <f>IF(G463="","",VLOOKUP(G463,#REF!,3,0))</f>
        <v/>
      </c>
      <c r="B463" s="45" t="str">
        <f>IF(Table1[[#This Row],[Day]]="","",WEEKNUM(F463))</f>
        <v/>
      </c>
      <c r="C463" s="45" t="str">
        <f>IF(Table1[[#This Row],[Day]]="","",MONTH(F463))</f>
        <v/>
      </c>
      <c r="D463" s="45" t="str">
        <f>IF(Table1[[#This Row],[Day]]="","",YEAR(F463))</f>
        <v/>
      </c>
      <c r="E463" s="117"/>
      <c r="F463" s="118"/>
      <c r="G463" s="116"/>
      <c r="J463" s="102"/>
      <c r="K463" s="124"/>
      <c r="R463" s="46"/>
      <c r="V463" s="112"/>
      <c r="W463" s="72"/>
      <c r="X463" s="46"/>
      <c r="Y463" s="46"/>
      <c r="AC463" s="47"/>
      <c r="AD463" s="54"/>
      <c r="AE463" s="44"/>
      <c r="AF463" s="48"/>
    </row>
    <row r="464" spans="1:32" ht="21" customHeight="1">
      <c r="A464" s="45" t="str">
        <f>IF(G464="","",VLOOKUP(G464,#REF!,3,0))</f>
        <v/>
      </c>
      <c r="B464" s="45" t="str">
        <f>IF(Table1[[#This Row],[Day]]="","",WEEKNUM(F464))</f>
        <v/>
      </c>
      <c r="C464" s="45" t="str">
        <f>IF(Table1[[#This Row],[Day]]="","",MONTH(F464))</f>
        <v/>
      </c>
      <c r="D464" s="45" t="str">
        <f>IF(Table1[[#This Row],[Day]]="","",YEAR(F464))</f>
        <v/>
      </c>
      <c r="E464" s="117"/>
      <c r="F464" s="118"/>
      <c r="G464" s="116"/>
      <c r="J464" s="102"/>
      <c r="K464" s="124"/>
      <c r="R464" s="46"/>
      <c r="V464" s="112"/>
      <c r="W464" s="72"/>
      <c r="X464" s="46"/>
      <c r="Y464" s="46"/>
      <c r="AC464" s="47"/>
      <c r="AD464" s="54"/>
      <c r="AE464" s="44"/>
      <c r="AF464" s="48"/>
    </row>
    <row r="465" spans="1:32" ht="21" customHeight="1">
      <c r="A465" s="45" t="str">
        <f>IF(G465="","",VLOOKUP(G465,#REF!,3,0))</f>
        <v/>
      </c>
      <c r="B465" s="45" t="str">
        <f>IF(Table1[[#This Row],[Day]]="","",WEEKNUM(F465))</f>
        <v/>
      </c>
      <c r="C465" s="45" t="str">
        <f>IF(Table1[[#This Row],[Day]]="","",MONTH(F465))</f>
        <v/>
      </c>
      <c r="D465" s="45" t="str">
        <f>IF(Table1[[#This Row],[Day]]="","",YEAR(F465))</f>
        <v/>
      </c>
      <c r="E465" s="117"/>
      <c r="F465" s="118"/>
      <c r="G465" s="119"/>
      <c r="J465" s="102"/>
      <c r="K465" s="124"/>
      <c r="R465" s="46"/>
      <c r="V465" s="112"/>
      <c r="W465" s="72"/>
      <c r="X465" s="46"/>
      <c r="Y465" s="46"/>
      <c r="AC465" s="47"/>
      <c r="AD465" s="54"/>
      <c r="AE465" s="44"/>
      <c r="AF465" s="48"/>
    </row>
    <row r="466" spans="1:32" ht="21" customHeight="1">
      <c r="A466" s="45" t="str">
        <f>IF(G466="","",VLOOKUP(G466,#REF!,3,0))</f>
        <v/>
      </c>
      <c r="B466" s="45" t="str">
        <f>IF(Table1[[#This Row],[Day]]="","",WEEKNUM(F466))</f>
        <v/>
      </c>
      <c r="C466" s="45" t="str">
        <f>IF(Table1[[#This Row],[Day]]="","",MONTH(F466))</f>
        <v/>
      </c>
      <c r="D466" s="45" t="str">
        <f>IF(Table1[[#This Row],[Day]]="","",YEAR(F466))</f>
        <v/>
      </c>
      <c r="E466" s="117"/>
      <c r="F466" s="118"/>
      <c r="G466" s="119"/>
      <c r="J466" s="102"/>
      <c r="K466" s="124"/>
      <c r="R466" s="46"/>
      <c r="V466" s="112"/>
      <c r="W466" s="72"/>
      <c r="X466" s="46"/>
      <c r="Y466" s="46"/>
      <c r="AC466" s="47"/>
      <c r="AD466" s="54"/>
      <c r="AE466" s="44"/>
      <c r="AF466" s="48"/>
    </row>
    <row r="467" spans="1:32" ht="21" customHeight="1">
      <c r="A467" s="45" t="str">
        <f>IF(G467="","",VLOOKUP(G467,#REF!,3,0))</f>
        <v/>
      </c>
      <c r="B467" s="45" t="str">
        <f>IF(Table1[[#This Row],[Day]]="","",WEEKNUM(F467))</f>
        <v/>
      </c>
      <c r="C467" s="45" t="str">
        <f>IF(Table1[[#This Row],[Day]]="","",MONTH(F467))</f>
        <v/>
      </c>
      <c r="D467" s="45" t="str">
        <f>IF(Table1[[#This Row],[Day]]="","",YEAR(F467))</f>
        <v/>
      </c>
      <c r="E467" s="117"/>
      <c r="F467" s="118"/>
      <c r="G467" s="116"/>
      <c r="J467" s="102"/>
      <c r="K467" s="124"/>
      <c r="R467" s="46"/>
      <c r="V467" s="112"/>
      <c r="W467" s="72"/>
      <c r="X467" s="46"/>
      <c r="Y467" s="46"/>
      <c r="AC467" s="47"/>
      <c r="AD467" s="54"/>
      <c r="AE467" s="44"/>
      <c r="AF467" s="48"/>
    </row>
    <row r="468" spans="1:32" ht="21" customHeight="1">
      <c r="A468" s="45" t="str">
        <f>IF(G468="","",VLOOKUP(G468,#REF!,3,0))</f>
        <v/>
      </c>
      <c r="B468" s="45" t="str">
        <f>IF(Table1[[#This Row],[Day]]="","",WEEKNUM(F468))</f>
        <v/>
      </c>
      <c r="C468" s="45" t="str">
        <f>IF(Table1[[#This Row],[Day]]="","",MONTH(F468))</f>
        <v/>
      </c>
      <c r="D468" s="45" t="str">
        <f>IF(Table1[[#This Row],[Day]]="","",YEAR(F468))</f>
        <v/>
      </c>
      <c r="E468" s="117"/>
      <c r="F468" s="118"/>
      <c r="G468" s="116"/>
      <c r="J468" s="102"/>
      <c r="K468" s="124"/>
      <c r="R468" s="46"/>
      <c r="V468" s="112"/>
      <c r="W468" s="72"/>
      <c r="X468" s="46"/>
      <c r="Y468" s="46"/>
      <c r="AC468" s="47"/>
      <c r="AD468" s="54"/>
      <c r="AE468" s="44"/>
      <c r="AF468" s="48"/>
    </row>
    <row r="469" spans="1:32" ht="21" customHeight="1">
      <c r="A469" s="45" t="str">
        <f>IF(G469="","",VLOOKUP(G469,#REF!,3,0))</f>
        <v/>
      </c>
      <c r="B469" s="45" t="str">
        <f>IF(Table1[[#This Row],[Day]]="","",WEEKNUM(F469))</f>
        <v/>
      </c>
      <c r="C469" s="45" t="str">
        <f>IF(Table1[[#This Row],[Day]]="","",MONTH(F469))</f>
        <v/>
      </c>
      <c r="D469" s="45" t="str">
        <f>IF(Table1[[#This Row],[Day]]="","",YEAR(F469))</f>
        <v/>
      </c>
      <c r="E469" s="117"/>
      <c r="F469" s="118"/>
      <c r="G469" s="116"/>
      <c r="J469" s="102"/>
      <c r="K469" s="124"/>
      <c r="R469" s="46"/>
      <c r="V469" s="112"/>
      <c r="W469" s="72"/>
      <c r="X469" s="46"/>
      <c r="Y469" s="46"/>
      <c r="AC469" s="47"/>
      <c r="AD469" s="54"/>
      <c r="AE469" s="44"/>
      <c r="AF469" s="48"/>
    </row>
    <row r="470" spans="1:32" ht="21" customHeight="1">
      <c r="A470" s="45" t="str">
        <f>IF(G470="","",VLOOKUP(G470,#REF!,3,0))</f>
        <v/>
      </c>
      <c r="B470" s="45" t="str">
        <f>IF(Table1[[#This Row],[Day]]="","",WEEKNUM(F470))</f>
        <v/>
      </c>
      <c r="C470" s="45" t="str">
        <f>IF(Table1[[#This Row],[Day]]="","",MONTH(F470))</f>
        <v/>
      </c>
      <c r="D470" s="45" t="str">
        <f>IF(Table1[[#This Row],[Day]]="","",YEAR(F470))</f>
        <v/>
      </c>
      <c r="E470" s="117"/>
      <c r="F470" s="118"/>
      <c r="G470" s="116"/>
      <c r="J470" s="102"/>
      <c r="K470" s="124"/>
      <c r="R470" s="46"/>
      <c r="V470" s="112"/>
      <c r="W470" s="72"/>
      <c r="X470" s="46"/>
      <c r="Y470" s="46"/>
      <c r="AC470" s="47"/>
      <c r="AD470" s="54"/>
      <c r="AE470" s="44"/>
      <c r="AF470" s="48"/>
    </row>
    <row r="471" spans="1:32" ht="21" customHeight="1">
      <c r="A471" s="45" t="str">
        <f>IF(G471="","",VLOOKUP(G471,#REF!,3,0))</f>
        <v/>
      </c>
      <c r="B471" s="45" t="str">
        <f>IF(Table1[[#This Row],[Day]]="","",WEEKNUM(F471))</f>
        <v/>
      </c>
      <c r="C471" s="45" t="str">
        <f>IF(Table1[[#This Row],[Day]]="","",MONTH(F471))</f>
        <v/>
      </c>
      <c r="D471" s="45" t="str">
        <f>IF(Table1[[#This Row],[Day]]="","",YEAR(F471))</f>
        <v/>
      </c>
      <c r="E471" s="117"/>
      <c r="F471" s="118"/>
      <c r="G471" s="116"/>
      <c r="J471" s="102"/>
      <c r="K471" s="124"/>
      <c r="R471" s="46"/>
      <c r="V471" s="112"/>
      <c r="W471" s="72"/>
      <c r="X471" s="46"/>
      <c r="Y471" s="46"/>
      <c r="AC471" s="47"/>
      <c r="AD471" s="54"/>
      <c r="AE471" s="44"/>
      <c r="AF471" s="48"/>
    </row>
    <row r="472" spans="1:32" ht="21" customHeight="1">
      <c r="A472" s="45" t="str">
        <f>IF(G472="","",VLOOKUP(G472,#REF!,3,0))</f>
        <v/>
      </c>
      <c r="B472" s="45" t="str">
        <f>IF(Table1[[#This Row],[Day]]="","",WEEKNUM(F472))</f>
        <v/>
      </c>
      <c r="C472" s="45" t="str">
        <f>IF(Table1[[#This Row],[Day]]="","",MONTH(F472))</f>
        <v/>
      </c>
      <c r="D472" s="45" t="str">
        <f>IF(Table1[[#This Row],[Day]]="","",YEAR(F472))</f>
        <v/>
      </c>
      <c r="E472" s="117"/>
      <c r="F472" s="118"/>
      <c r="G472" s="116"/>
      <c r="J472" s="102"/>
      <c r="K472" s="124"/>
      <c r="R472" s="46"/>
      <c r="V472" s="112"/>
      <c r="W472" s="72"/>
      <c r="X472" s="46"/>
      <c r="Y472" s="46"/>
      <c r="AC472" s="47"/>
      <c r="AD472" s="54"/>
      <c r="AE472" s="44"/>
      <c r="AF472" s="48"/>
    </row>
    <row r="473" spans="1:32" ht="21" customHeight="1">
      <c r="A473" s="45" t="str">
        <f>IF(G473="","",VLOOKUP(G473,#REF!,3,0))</f>
        <v/>
      </c>
      <c r="B473" s="45" t="str">
        <f>IF(Table1[[#This Row],[Day]]="","",WEEKNUM(F473))</f>
        <v/>
      </c>
      <c r="C473" s="45" t="str">
        <f>IF(Table1[[#This Row],[Day]]="","",MONTH(F473))</f>
        <v/>
      </c>
      <c r="D473" s="45" t="str">
        <f>IF(Table1[[#This Row],[Day]]="","",YEAR(F473))</f>
        <v/>
      </c>
      <c r="E473" s="117"/>
      <c r="F473" s="118"/>
      <c r="G473" s="116"/>
      <c r="J473" s="102"/>
      <c r="K473" s="124"/>
      <c r="R473" s="46"/>
      <c r="V473" s="112"/>
      <c r="W473" s="72"/>
      <c r="X473" s="46"/>
      <c r="Y473" s="46"/>
      <c r="AC473" s="47"/>
      <c r="AD473" s="54"/>
      <c r="AE473" s="44"/>
      <c r="AF473" s="48"/>
    </row>
    <row r="474" spans="1:32" ht="21" customHeight="1">
      <c r="A474" s="45" t="str">
        <f>IF(G474="","",VLOOKUP(G474,#REF!,3,0))</f>
        <v/>
      </c>
      <c r="B474" s="45" t="str">
        <f>IF(Table1[[#This Row],[Day]]="","",WEEKNUM(F474))</f>
        <v/>
      </c>
      <c r="C474" s="45" t="str">
        <f>IF(Table1[[#This Row],[Day]]="","",MONTH(F474))</f>
        <v/>
      </c>
      <c r="D474" s="45" t="str">
        <f>IF(Table1[[#This Row],[Day]]="","",YEAR(F474))</f>
        <v/>
      </c>
      <c r="E474" s="117"/>
      <c r="F474" s="118"/>
      <c r="G474" s="116"/>
      <c r="J474" s="102"/>
      <c r="K474" s="124"/>
      <c r="R474" s="46"/>
      <c r="V474" s="112"/>
      <c r="W474" s="72"/>
      <c r="X474" s="46"/>
      <c r="Y474" s="46"/>
      <c r="AC474" s="47"/>
      <c r="AD474" s="54"/>
      <c r="AE474" s="44"/>
      <c r="AF474" s="48"/>
    </row>
    <row r="475" spans="1:32" ht="21" customHeight="1">
      <c r="A475" s="45" t="str">
        <f>IF(G475="","",VLOOKUP(G475,#REF!,3,0))</f>
        <v/>
      </c>
      <c r="B475" s="45" t="str">
        <f>IF(Table1[[#This Row],[Day]]="","",WEEKNUM(F475))</f>
        <v/>
      </c>
      <c r="C475" s="45" t="str">
        <f>IF(Table1[[#This Row],[Day]]="","",MONTH(F475))</f>
        <v/>
      </c>
      <c r="D475" s="45" t="str">
        <f>IF(Table1[[#This Row],[Day]]="","",YEAR(F475))</f>
        <v/>
      </c>
      <c r="E475" s="117"/>
      <c r="F475" s="118"/>
      <c r="G475" s="116"/>
      <c r="J475" s="102"/>
      <c r="K475" s="124"/>
      <c r="R475" s="46"/>
      <c r="V475" s="112"/>
      <c r="W475" s="72"/>
      <c r="X475" s="46"/>
      <c r="Y475" s="46"/>
      <c r="AC475" s="47"/>
      <c r="AD475" s="54"/>
      <c r="AE475" s="44"/>
      <c r="AF475" s="48"/>
    </row>
    <row r="476" spans="1:32" ht="21" customHeight="1">
      <c r="A476" s="45" t="str">
        <f>IF(G476="","",VLOOKUP(G476,#REF!,3,0))</f>
        <v/>
      </c>
      <c r="B476" s="45" t="str">
        <f>IF(Table1[[#This Row],[Day]]="","",WEEKNUM(F476))</f>
        <v/>
      </c>
      <c r="C476" s="45" t="str">
        <f>IF(Table1[[#This Row],[Day]]="","",MONTH(F476))</f>
        <v/>
      </c>
      <c r="D476" s="45" t="str">
        <f>IF(Table1[[#This Row],[Day]]="","",YEAR(F476))</f>
        <v/>
      </c>
      <c r="E476" s="117"/>
      <c r="F476" s="118"/>
      <c r="G476" s="116"/>
      <c r="J476" s="102"/>
      <c r="K476" s="124"/>
      <c r="R476" s="46"/>
      <c r="V476" s="112"/>
      <c r="W476" s="72"/>
      <c r="X476" s="46"/>
      <c r="Y476" s="46"/>
      <c r="AC476" s="47"/>
      <c r="AD476" s="54"/>
      <c r="AE476" s="44"/>
      <c r="AF476" s="48"/>
    </row>
    <row r="477" spans="1:32" ht="21" customHeight="1">
      <c r="A477" s="45" t="str">
        <f>IF(G477="","",VLOOKUP(G477,#REF!,3,0))</f>
        <v/>
      </c>
      <c r="B477" s="45" t="str">
        <f>IF(Table1[[#This Row],[Day]]="","",WEEKNUM(F477))</f>
        <v/>
      </c>
      <c r="C477" s="45" t="str">
        <f>IF(Table1[[#This Row],[Day]]="","",MONTH(F477))</f>
        <v/>
      </c>
      <c r="D477" s="45" t="str">
        <f>IF(Table1[[#This Row],[Day]]="","",YEAR(F477))</f>
        <v/>
      </c>
      <c r="E477" s="117"/>
      <c r="F477" s="118"/>
      <c r="G477" s="116"/>
      <c r="J477" s="102"/>
      <c r="K477" s="124"/>
      <c r="R477" s="46"/>
      <c r="V477" s="112"/>
      <c r="W477" s="72"/>
      <c r="X477" s="46"/>
      <c r="Y477" s="46"/>
      <c r="AC477" s="47"/>
      <c r="AD477" s="54"/>
      <c r="AE477" s="44"/>
      <c r="AF477" s="48"/>
    </row>
    <row r="478" spans="1:32" ht="21" customHeight="1">
      <c r="A478" s="45" t="str">
        <f>IF(G478="","",VLOOKUP(G478,#REF!,3,0))</f>
        <v/>
      </c>
      <c r="B478" s="45" t="str">
        <f>IF(Table1[[#This Row],[Day]]="","",WEEKNUM(F478))</f>
        <v/>
      </c>
      <c r="C478" s="45" t="str">
        <f>IF(Table1[[#This Row],[Day]]="","",MONTH(F478))</f>
        <v/>
      </c>
      <c r="D478" s="45" t="str">
        <f>IF(Table1[[#This Row],[Day]]="","",YEAR(F478))</f>
        <v/>
      </c>
      <c r="E478" s="117"/>
      <c r="F478" s="118"/>
      <c r="G478" s="116"/>
      <c r="J478" s="102"/>
      <c r="K478" s="124"/>
      <c r="R478" s="46"/>
      <c r="V478" s="112"/>
      <c r="W478" s="72"/>
      <c r="X478" s="46"/>
      <c r="Y478" s="46"/>
      <c r="AC478" s="47"/>
      <c r="AD478" s="54"/>
      <c r="AE478" s="44"/>
      <c r="AF478" s="48"/>
    </row>
    <row r="479" spans="1:32" ht="21" customHeight="1">
      <c r="A479" s="45" t="str">
        <f>IF(G479="","",VLOOKUP(G479,#REF!,3,0))</f>
        <v/>
      </c>
      <c r="B479" s="45" t="str">
        <f>IF(Table1[[#This Row],[Day]]="","",WEEKNUM(F479))</f>
        <v/>
      </c>
      <c r="C479" s="45" t="str">
        <f>IF(Table1[[#This Row],[Day]]="","",MONTH(F479))</f>
        <v/>
      </c>
      <c r="D479" s="45" t="str">
        <f>IF(Table1[[#This Row],[Day]]="","",YEAR(F479))</f>
        <v/>
      </c>
      <c r="E479" s="117"/>
      <c r="F479" s="118"/>
      <c r="G479" s="116"/>
      <c r="J479" s="102"/>
      <c r="K479" s="124"/>
      <c r="R479" s="46"/>
      <c r="V479" s="112"/>
      <c r="W479" s="72"/>
      <c r="X479" s="46"/>
      <c r="Y479" s="46"/>
      <c r="AC479" s="47"/>
      <c r="AD479" s="54"/>
      <c r="AE479" s="44"/>
      <c r="AF479" s="48"/>
    </row>
    <row r="480" spans="1:32" ht="21" customHeight="1">
      <c r="A480" s="45" t="str">
        <f>IF(G480="","",VLOOKUP(G480,#REF!,3,0))</f>
        <v/>
      </c>
      <c r="B480" s="45" t="str">
        <f>IF(Table1[[#This Row],[Day]]="","",WEEKNUM(F480))</f>
        <v/>
      </c>
      <c r="C480" s="45" t="str">
        <f>IF(Table1[[#This Row],[Day]]="","",MONTH(F480))</f>
        <v/>
      </c>
      <c r="D480" s="45" t="str">
        <f>IF(Table1[[#This Row],[Day]]="","",YEAR(F480))</f>
        <v/>
      </c>
      <c r="E480" s="117"/>
      <c r="F480" s="118"/>
      <c r="G480" s="116"/>
      <c r="J480" s="102"/>
      <c r="K480" s="124"/>
      <c r="R480" s="46"/>
      <c r="V480" s="112"/>
      <c r="W480" s="72"/>
      <c r="X480" s="46"/>
      <c r="Y480" s="46"/>
      <c r="AC480" s="47"/>
      <c r="AD480" s="54"/>
      <c r="AE480" s="44"/>
      <c r="AF480" s="48"/>
    </row>
    <row r="481" spans="1:32" ht="21" customHeight="1">
      <c r="A481" s="45" t="str">
        <f>IF(G481="","",VLOOKUP(G481,#REF!,3,0))</f>
        <v/>
      </c>
      <c r="B481" s="45" t="str">
        <f>IF(Table1[[#This Row],[Day]]="","",WEEKNUM(F481))</f>
        <v/>
      </c>
      <c r="C481" s="45" t="str">
        <f>IF(Table1[[#This Row],[Day]]="","",MONTH(F481))</f>
        <v/>
      </c>
      <c r="D481" s="45" t="str">
        <f>IF(Table1[[#This Row],[Day]]="","",YEAR(F481))</f>
        <v/>
      </c>
      <c r="E481" s="117"/>
      <c r="F481" s="118"/>
      <c r="G481" s="116"/>
      <c r="J481" s="102"/>
      <c r="K481" s="124"/>
      <c r="R481" s="46"/>
      <c r="V481" s="112"/>
      <c r="W481" s="72"/>
      <c r="X481" s="46"/>
      <c r="Y481" s="46"/>
      <c r="AC481" s="47"/>
      <c r="AD481" s="54"/>
      <c r="AE481" s="44"/>
      <c r="AF481" s="48"/>
    </row>
    <row r="482" spans="1:32" ht="21" customHeight="1">
      <c r="A482" s="45" t="str">
        <f>IF(G482="","",VLOOKUP(G482,#REF!,3,0))</f>
        <v/>
      </c>
      <c r="B482" s="45" t="str">
        <f>IF(Table1[[#This Row],[Day]]="","",WEEKNUM(F482))</f>
        <v/>
      </c>
      <c r="C482" s="45" t="str">
        <f>IF(Table1[[#This Row],[Day]]="","",MONTH(F482))</f>
        <v/>
      </c>
      <c r="D482" s="45" t="str">
        <f>IF(Table1[[#This Row],[Day]]="","",YEAR(F482))</f>
        <v/>
      </c>
      <c r="E482" s="117"/>
      <c r="F482" s="118"/>
      <c r="G482" s="116"/>
      <c r="J482" s="102"/>
      <c r="K482" s="124"/>
      <c r="R482" s="46"/>
      <c r="V482" s="112"/>
      <c r="W482" s="72"/>
      <c r="X482" s="46"/>
      <c r="Y482" s="46"/>
      <c r="AC482" s="47"/>
      <c r="AD482" s="54"/>
      <c r="AE482" s="44"/>
      <c r="AF482" s="48"/>
    </row>
    <row r="483" spans="1:32" ht="21" customHeight="1">
      <c r="A483" s="45" t="str">
        <f>IF(G483="","",VLOOKUP(G483,#REF!,3,0))</f>
        <v/>
      </c>
      <c r="B483" s="45" t="str">
        <f>IF(Table1[[#This Row],[Day]]="","",WEEKNUM(F483))</f>
        <v/>
      </c>
      <c r="C483" s="45" t="str">
        <f>IF(Table1[[#This Row],[Day]]="","",MONTH(F483))</f>
        <v/>
      </c>
      <c r="D483" s="45" t="str">
        <f>IF(Table1[[#This Row],[Day]]="","",YEAR(F483))</f>
        <v/>
      </c>
      <c r="E483" s="117"/>
      <c r="F483" s="118"/>
      <c r="G483" s="116"/>
      <c r="J483" s="102"/>
      <c r="K483" s="124"/>
      <c r="R483" s="46"/>
      <c r="V483" s="112"/>
      <c r="W483" s="72"/>
      <c r="X483" s="46"/>
      <c r="Y483" s="46"/>
      <c r="AC483" s="47"/>
      <c r="AD483" s="54"/>
      <c r="AE483" s="44"/>
      <c r="AF483" s="48"/>
    </row>
    <row r="484" spans="1:32" ht="21" customHeight="1">
      <c r="A484" s="45" t="str">
        <f>IF(G484="","",VLOOKUP(G484,#REF!,3,0))</f>
        <v/>
      </c>
      <c r="B484" s="45" t="str">
        <f>IF(Table1[[#This Row],[Day]]="","",WEEKNUM(F484))</f>
        <v/>
      </c>
      <c r="C484" s="45" t="str">
        <f>IF(Table1[[#This Row],[Day]]="","",MONTH(F484))</f>
        <v/>
      </c>
      <c r="D484" s="45" t="str">
        <f>IF(Table1[[#This Row],[Day]]="","",YEAR(F484))</f>
        <v/>
      </c>
      <c r="E484" s="117"/>
      <c r="F484" s="118"/>
      <c r="G484" s="116"/>
      <c r="J484" s="102"/>
      <c r="K484" s="124"/>
      <c r="R484" s="46"/>
      <c r="V484" s="112"/>
      <c r="W484" s="72"/>
      <c r="X484" s="46"/>
      <c r="Y484" s="46"/>
      <c r="AC484" s="47"/>
      <c r="AD484" s="54"/>
      <c r="AE484" s="44"/>
      <c r="AF484" s="48"/>
    </row>
    <row r="485" spans="1:32" ht="21" customHeight="1">
      <c r="A485" s="45" t="str">
        <f>IF(G485="","",VLOOKUP(G485,#REF!,3,0))</f>
        <v/>
      </c>
      <c r="B485" s="45" t="str">
        <f>IF(Table1[[#This Row],[Day]]="","",WEEKNUM(F485))</f>
        <v/>
      </c>
      <c r="C485" s="45" t="str">
        <f>IF(Table1[[#This Row],[Day]]="","",MONTH(F485))</f>
        <v/>
      </c>
      <c r="D485" s="45" t="str">
        <f>IF(Table1[[#This Row],[Day]]="","",YEAR(F485))</f>
        <v/>
      </c>
      <c r="E485" s="117"/>
      <c r="F485" s="118"/>
      <c r="G485" s="116"/>
      <c r="J485" s="102"/>
      <c r="K485" s="124"/>
      <c r="R485" s="46"/>
      <c r="V485" s="112"/>
      <c r="W485" s="72"/>
      <c r="X485" s="46"/>
      <c r="Y485" s="46"/>
      <c r="AC485" s="47"/>
      <c r="AD485" s="54"/>
      <c r="AE485" s="44"/>
      <c r="AF485" s="48"/>
    </row>
    <row r="486" spans="1:32" ht="21" customHeight="1">
      <c r="A486" s="45" t="str">
        <f>IF(G486="","",VLOOKUP(G486,#REF!,3,0))</f>
        <v/>
      </c>
      <c r="B486" s="45" t="str">
        <f>IF(Table1[[#This Row],[Day]]="","",WEEKNUM(F486))</f>
        <v/>
      </c>
      <c r="C486" s="45" t="str">
        <f>IF(Table1[[#This Row],[Day]]="","",MONTH(F486))</f>
        <v/>
      </c>
      <c r="D486" s="45" t="str">
        <f>IF(Table1[[#This Row],[Day]]="","",YEAR(F486))</f>
        <v/>
      </c>
      <c r="E486" s="117"/>
      <c r="F486" s="118"/>
      <c r="G486" s="116"/>
      <c r="J486" s="102"/>
      <c r="K486" s="124"/>
      <c r="R486" s="46"/>
      <c r="V486" s="112"/>
      <c r="W486" s="72"/>
      <c r="X486" s="46"/>
      <c r="Y486" s="46"/>
      <c r="AC486" s="47"/>
      <c r="AD486" s="54"/>
      <c r="AE486" s="44"/>
      <c r="AF486" s="48"/>
    </row>
    <row r="487" spans="1:32" ht="21" customHeight="1">
      <c r="A487" s="45" t="str">
        <f>IF(G487="","",VLOOKUP(G487,#REF!,3,0))</f>
        <v/>
      </c>
      <c r="B487" s="45" t="str">
        <f>IF(Table1[[#This Row],[Day]]="","",WEEKNUM(F487))</f>
        <v/>
      </c>
      <c r="C487" s="45" t="str">
        <f>IF(Table1[[#This Row],[Day]]="","",MONTH(F487))</f>
        <v/>
      </c>
      <c r="D487" s="45" t="str">
        <f>IF(Table1[[#This Row],[Day]]="","",YEAR(F487))</f>
        <v/>
      </c>
      <c r="E487" s="117"/>
      <c r="F487" s="118"/>
      <c r="G487" s="116"/>
      <c r="J487" s="102"/>
      <c r="K487" s="124"/>
      <c r="R487" s="46"/>
      <c r="V487" s="112"/>
      <c r="W487" s="72"/>
      <c r="X487" s="46"/>
      <c r="Y487" s="46"/>
      <c r="AC487" s="47"/>
      <c r="AD487" s="54"/>
      <c r="AE487" s="44"/>
      <c r="AF487" s="48"/>
    </row>
    <row r="488" spans="1:32" ht="21" customHeight="1">
      <c r="A488" s="45" t="str">
        <f>IF(G488="","",VLOOKUP(G488,#REF!,3,0))</f>
        <v/>
      </c>
      <c r="B488" s="45" t="str">
        <f>IF(Table1[[#This Row],[Day]]="","",WEEKNUM(F488))</f>
        <v/>
      </c>
      <c r="C488" s="45" t="str">
        <f>IF(Table1[[#This Row],[Day]]="","",MONTH(F488))</f>
        <v/>
      </c>
      <c r="D488" s="45" t="str">
        <f>IF(Table1[[#This Row],[Day]]="","",YEAR(F488))</f>
        <v/>
      </c>
      <c r="E488" s="117"/>
      <c r="F488" s="118"/>
      <c r="G488" s="116"/>
      <c r="J488" s="102"/>
      <c r="K488" s="124"/>
      <c r="R488" s="46"/>
      <c r="V488" s="112"/>
      <c r="W488" s="72"/>
      <c r="X488" s="46"/>
      <c r="Y488" s="46"/>
      <c r="AC488" s="47"/>
      <c r="AD488" s="54"/>
      <c r="AE488" s="44"/>
      <c r="AF488" s="48"/>
    </row>
    <row r="489" spans="1:32" ht="21" customHeight="1">
      <c r="A489" s="45" t="str">
        <f>IF(G489="","",VLOOKUP(G489,#REF!,3,0))</f>
        <v/>
      </c>
      <c r="B489" s="45" t="str">
        <f>IF(Table1[[#This Row],[Day]]="","",WEEKNUM(F489))</f>
        <v/>
      </c>
      <c r="C489" s="45" t="str">
        <f>IF(Table1[[#This Row],[Day]]="","",MONTH(F489))</f>
        <v/>
      </c>
      <c r="D489" s="45" t="str">
        <f>IF(Table1[[#This Row],[Day]]="","",YEAR(F489))</f>
        <v/>
      </c>
      <c r="E489" s="117"/>
      <c r="F489" s="118"/>
      <c r="G489" s="116"/>
      <c r="J489" s="102"/>
      <c r="K489" s="124"/>
      <c r="R489" s="46"/>
      <c r="V489" s="112"/>
      <c r="W489" s="72"/>
      <c r="X489" s="46"/>
      <c r="Y489" s="46"/>
      <c r="AC489" s="47"/>
      <c r="AD489" s="54"/>
      <c r="AE489" s="44"/>
      <c r="AF489" s="48"/>
    </row>
    <row r="490" spans="1:32" ht="21" customHeight="1">
      <c r="A490" s="45" t="str">
        <f>IF(G490="","",VLOOKUP(G490,#REF!,3,0))</f>
        <v/>
      </c>
      <c r="B490" s="45" t="str">
        <f>IF(Table1[[#This Row],[Day]]="","",WEEKNUM(F490))</f>
        <v/>
      </c>
      <c r="C490" s="45" t="str">
        <f>IF(Table1[[#This Row],[Day]]="","",MONTH(F490))</f>
        <v/>
      </c>
      <c r="D490" s="45" t="str">
        <f>IF(Table1[[#This Row],[Day]]="","",YEAR(F490))</f>
        <v/>
      </c>
      <c r="E490" s="117"/>
      <c r="F490" s="118"/>
      <c r="G490" s="116"/>
      <c r="J490" s="102"/>
      <c r="K490" s="124"/>
      <c r="R490" s="46"/>
      <c r="V490" s="112"/>
      <c r="W490" s="72"/>
      <c r="X490" s="46"/>
      <c r="Y490" s="46"/>
      <c r="AC490" s="47"/>
      <c r="AD490" s="54"/>
      <c r="AE490" s="44"/>
      <c r="AF490" s="48"/>
    </row>
    <row r="491" spans="1:32" ht="21" customHeight="1">
      <c r="A491" s="45" t="str">
        <f>IF(G491="","",VLOOKUP(G491,#REF!,3,0))</f>
        <v/>
      </c>
      <c r="B491" s="45" t="str">
        <f>IF(Table1[[#This Row],[Day]]="","",WEEKNUM(F491))</f>
        <v/>
      </c>
      <c r="C491" s="45" t="str">
        <f>IF(Table1[[#This Row],[Day]]="","",MONTH(F491))</f>
        <v/>
      </c>
      <c r="D491" s="45" t="str">
        <f>IF(Table1[[#This Row],[Day]]="","",YEAR(F491))</f>
        <v/>
      </c>
      <c r="E491" s="117"/>
      <c r="F491" s="118"/>
      <c r="G491" s="116"/>
      <c r="J491" s="102"/>
      <c r="K491" s="124"/>
      <c r="R491" s="46"/>
      <c r="V491" s="112"/>
      <c r="W491" s="72"/>
      <c r="X491" s="46"/>
      <c r="Y491" s="46"/>
      <c r="AC491" s="47"/>
      <c r="AD491" s="54"/>
      <c r="AE491" s="44"/>
      <c r="AF491" s="48"/>
    </row>
    <row r="492" spans="1:32" ht="21" customHeight="1">
      <c r="A492" s="45" t="str">
        <f>IF(G492="","",VLOOKUP(G492,#REF!,3,0))</f>
        <v/>
      </c>
      <c r="B492" s="45" t="str">
        <f>IF(Table1[[#This Row],[Day]]="","",WEEKNUM(F492))</f>
        <v/>
      </c>
      <c r="C492" s="45" t="str">
        <f>IF(Table1[[#This Row],[Day]]="","",MONTH(F492))</f>
        <v/>
      </c>
      <c r="D492" s="45" t="str">
        <f>IF(Table1[[#This Row],[Day]]="","",YEAR(F492))</f>
        <v/>
      </c>
      <c r="E492" s="117"/>
      <c r="F492" s="118"/>
      <c r="G492" s="116"/>
      <c r="J492" s="102"/>
      <c r="K492" s="124"/>
      <c r="R492" s="46"/>
      <c r="V492" s="112"/>
      <c r="W492" s="72"/>
      <c r="X492" s="46"/>
      <c r="Y492" s="46"/>
      <c r="AC492" s="47"/>
      <c r="AD492" s="54"/>
      <c r="AE492" s="44"/>
      <c r="AF492" s="48"/>
    </row>
    <row r="493" spans="1:32" ht="21" customHeight="1">
      <c r="A493" s="45" t="str">
        <f>IF(G493="","",VLOOKUP(G493,#REF!,3,0))</f>
        <v/>
      </c>
      <c r="B493" s="45" t="str">
        <f>IF(Table1[[#This Row],[Day]]="","",WEEKNUM(F493))</f>
        <v/>
      </c>
      <c r="C493" s="45" t="str">
        <f>IF(Table1[[#This Row],[Day]]="","",MONTH(F493))</f>
        <v/>
      </c>
      <c r="D493" s="45" t="str">
        <f>IF(Table1[[#This Row],[Day]]="","",YEAR(F493))</f>
        <v/>
      </c>
      <c r="E493" s="117"/>
      <c r="F493" s="118"/>
      <c r="G493" s="116"/>
      <c r="J493" s="102"/>
      <c r="K493" s="124"/>
      <c r="R493" s="46"/>
      <c r="V493" s="112"/>
      <c r="W493" s="72"/>
      <c r="X493" s="46"/>
      <c r="Y493" s="46"/>
      <c r="AC493" s="47"/>
      <c r="AD493" s="54"/>
      <c r="AE493" s="44"/>
      <c r="AF493" s="48"/>
    </row>
    <row r="494" spans="1:32" ht="21" customHeight="1">
      <c r="A494" s="45" t="str">
        <f>IF(G494="","",VLOOKUP(G494,#REF!,3,0))</f>
        <v/>
      </c>
      <c r="B494" s="45" t="str">
        <f>IF(Table1[[#This Row],[Day]]="","",WEEKNUM(F494))</f>
        <v/>
      </c>
      <c r="C494" s="45" t="str">
        <f>IF(Table1[[#This Row],[Day]]="","",MONTH(F494))</f>
        <v/>
      </c>
      <c r="D494" s="45" t="str">
        <f>IF(Table1[[#This Row],[Day]]="","",YEAR(F494))</f>
        <v/>
      </c>
      <c r="E494" s="117"/>
      <c r="F494" s="118"/>
      <c r="G494" s="116"/>
      <c r="J494" s="102"/>
      <c r="K494" s="124"/>
      <c r="R494" s="46"/>
      <c r="V494" s="112"/>
      <c r="W494" s="72"/>
      <c r="X494" s="46"/>
      <c r="Y494" s="46"/>
      <c r="AC494" s="47"/>
      <c r="AD494" s="54"/>
      <c r="AE494" s="44"/>
      <c r="AF494" s="48"/>
    </row>
    <row r="495" spans="1:32" ht="21" customHeight="1">
      <c r="A495" s="45" t="str">
        <f>IF(G495="","",VLOOKUP(G495,#REF!,3,0))</f>
        <v/>
      </c>
      <c r="B495" s="45" t="str">
        <f>IF(Table1[[#This Row],[Day]]="","",WEEKNUM(F495))</f>
        <v/>
      </c>
      <c r="C495" s="45" t="str">
        <f>IF(Table1[[#This Row],[Day]]="","",MONTH(F495))</f>
        <v/>
      </c>
      <c r="D495" s="45" t="str">
        <f>IF(Table1[[#This Row],[Day]]="","",YEAR(F495))</f>
        <v/>
      </c>
      <c r="E495" s="117"/>
      <c r="F495" s="118"/>
      <c r="G495" s="116"/>
      <c r="J495" s="102"/>
      <c r="K495" s="124"/>
      <c r="R495" s="46"/>
      <c r="V495" s="112"/>
      <c r="W495" s="72"/>
      <c r="X495" s="46"/>
      <c r="Y495" s="46"/>
      <c r="AC495" s="47"/>
      <c r="AD495" s="54"/>
      <c r="AE495" s="44"/>
      <c r="AF495" s="48"/>
    </row>
    <row r="496" spans="1:32" ht="21" customHeight="1">
      <c r="A496" s="45" t="str">
        <f>IF(G496="","",VLOOKUP(G496,#REF!,3,0))</f>
        <v/>
      </c>
      <c r="B496" s="45" t="str">
        <f>IF(Table1[[#This Row],[Day]]="","",WEEKNUM(F496))</f>
        <v/>
      </c>
      <c r="C496" s="45" t="str">
        <f>IF(Table1[[#This Row],[Day]]="","",MONTH(F496))</f>
        <v/>
      </c>
      <c r="D496" s="45" t="str">
        <f>IF(Table1[[#This Row],[Day]]="","",YEAR(F496))</f>
        <v/>
      </c>
      <c r="E496" s="117"/>
      <c r="F496" s="118"/>
      <c r="G496" s="116"/>
      <c r="J496" s="102"/>
      <c r="K496" s="124"/>
      <c r="R496" s="46"/>
      <c r="V496" s="112"/>
      <c r="W496" s="72"/>
      <c r="X496" s="46"/>
      <c r="Y496" s="46"/>
      <c r="AC496" s="47"/>
      <c r="AD496" s="54"/>
      <c r="AE496" s="44"/>
      <c r="AF496" s="48"/>
    </row>
    <row r="497" spans="1:32" ht="21" customHeight="1">
      <c r="A497" s="45" t="str">
        <f>IF(G497="","",VLOOKUP(G497,#REF!,3,0))</f>
        <v/>
      </c>
      <c r="B497" s="45" t="str">
        <f>IF(Table1[[#This Row],[Day]]="","",WEEKNUM(F497))</f>
        <v/>
      </c>
      <c r="C497" s="45" t="str">
        <f>IF(Table1[[#This Row],[Day]]="","",MONTH(F497))</f>
        <v/>
      </c>
      <c r="D497" s="45" t="str">
        <f>IF(Table1[[#This Row],[Day]]="","",YEAR(F497))</f>
        <v/>
      </c>
      <c r="E497" s="117"/>
      <c r="F497" s="118"/>
      <c r="G497" s="116"/>
      <c r="J497" s="102"/>
      <c r="K497" s="124"/>
      <c r="R497" s="46"/>
      <c r="V497" s="112"/>
      <c r="W497" s="72"/>
      <c r="X497" s="46"/>
      <c r="Y497" s="46"/>
      <c r="AC497" s="47"/>
      <c r="AD497" s="54"/>
      <c r="AE497" s="44"/>
      <c r="AF497" s="48"/>
    </row>
    <row r="498" spans="1:32" ht="21" customHeight="1">
      <c r="A498" s="45" t="str">
        <f>IF(G498="","",VLOOKUP(G498,#REF!,3,0))</f>
        <v/>
      </c>
      <c r="B498" s="45" t="str">
        <f>IF(Table1[[#This Row],[Day]]="","",WEEKNUM(F498))</f>
        <v/>
      </c>
      <c r="C498" s="45" t="str">
        <f>IF(Table1[[#This Row],[Day]]="","",MONTH(F498))</f>
        <v/>
      </c>
      <c r="D498" s="45" t="str">
        <f>IF(Table1[[#This Row],[Day]]="","",YEAR(F498))</f>
        <v/>
      </c>
      <c r="E498" s="117"/>
      <c r="F498" s="118"/>
      <c r="G498" s="116"/>
      <c r="J498" s="102"/>
      <c r="K498" s="124"/>
      <c r="R498" s="46"/>
      <c r="V498" s="112"/>
      <c r="W498" s="72"/>
      <c r="X498" s="46"/>
      <c r="Y498" s="46"/>
      <c r="AC498" s="47"/>
      <c r="AD498" s="54"/>
      <c r="AE498" s="44"/>
      <c r="AF498" s="48"/>
    </row>
    <row r="499" spans="1:32" ht="21" customHeight="1">
      <c r="A499" s="45" t="str">
        <f>IF(G499="","",VLOOKUP(G499,#REF!,3,0))</f>
        <v/>
      </c>
      <c r="B499" s="45" t="str">
        <f>IF(Table1[[#This Row],[Day]]="","",WEEKNUM(F499))</f>
        <v/>
      </c>
      <c r="C499" s="45" t="str">
        <f>IF(Table1[[#This Row],[Day]]="","",MONTH(F499))</f>
        <v/>
      </c>
      <c r="D499" s="45" t="str">
        <f>IF(Table1[[#This Row],[Day]]="","",YEAR(F499))</f>
        <v/>
      </c>
      <c r="E499" s="117"/>
      <c r="F499" s="118"/>
      <c r="G499" s="116"/>
      <c r="J499" s="102"/>
      <c r="K499" s="124"/>
      <c r="R499" s="46"/>
      <c r="V499" s="112"/>
      <c r="W499" s="72"/>
      <c r="X499" s="46"/>
      <c r="Y499" s="46"/>
      <c r="AC499" s="47"/>
      <c r="AD499" s="54"/>
      <c r="AE499" s="44"/>
      <c r="AF499" s="48"/>
    </row>
    <row r="500" spans="1:32" ht="21" customHeight="1">
      <c r="A500" s="45" t="str">
        <f>IF(G500="","",VLOOKUP(G500,#REF!,3,0))</f>
        <v/>
      </c>
      <c r="B500" s="45" t="str">
        <f>IF(Table1[[#This Row],[Day]]="","",WEEKNUM(F500))</f>
        <v/>
      </c>
      <c r="C500" s="45" t="str">
        <f>IF(Table1[[#This Row],[Day]]="","",MONTH(F500))</f>
        <v/>
      </c>
      <c r="D500" s="45" t="str">
        <f>IF(Table1[[#This Row],[Day]]="","",YEAR(F500))</f>
        <v/>
      </c>
      <c r="E500" s="117"/>
      <c r="F500" s="118"/>
      <c r="G500" s="116"/>
      <c r="J500" s="102"/>
      <c r="K500" s="124"/>
      <c r="R500" s="46"/>
      <c r="V500" s="112"/>
      <c r="W500" s="72"/>
      <c r="X500" s="46"/>
      <c r="Y500" s="46"/>
      <c r="AC500" s="47"/>
      <c r="AD500" s="54"/>
      <c r="AE500" s="44"/>
      <c r="AF500" s="48"/>
    </row>
    <row r="501" spans="1:32" ht="21" customHeight="1">
      <c r="A501" s="45" t="str">
        <f>IF(G501="","",VLOOKUP(G501,#REF!,3,0))</f>
        <v/>
      </c>
      <c r="B501" s="45" t="str">
        <f>IF(Table1[[#This Row],[Day]]="","",WEEKNUM(F501))</f>
        <v/>
      </c>
      <c r="C501" s="45" t="str">
        <f>IF(Table1[[#This Row],[Day]]="","",MONTH(F501))</f>
        <v/>
      </c>
      <c r="D501" s="45" t="str">
        <f>IF(Table1[[#This Row],[Day]]="","",YEAR(F501))</f>
        <v/>
      </c>
      <c r="E501" s="117"/>
      <c r="F501" s="118"/>
      <c r="G501" s="116"/>
      <c r="J501" s="102"/>
      <c r="K501" s="124"/>
      <c r="R501" s="46"/>
      <c r="V501" s="112"/>
      <c r="W501" s="72"/>
      <c r="X501" s="46"/>
      <c r="Y501" s="46"/>
      <c r="AC501" s="47"/>
      <c r="AD501" s="54"/>
      <c r="AE501" s="44"/>
      <c r="AF501" s="48"/>
    </row>
    <row r="502" spans="1:32" ht="21" customHeight="1">
      <c r="A502" s="45" t="str">
        <f>IF(G502="","",VLOOKUP(G502,#REF!,3,0))</f>
        <v/>
      </c>
      <c r="B502" s="45" t="str">
        <f>IF(Table1[[#This Row],[Day]]="","",WEEKNUM(F502))</f>
        <v/>
      </c>
      <c r="C502" s="45" t="str">
        <f>IF(Table1[[#This Row],[Day]]="","",MONTH(F502))</f>
        <v/>
      </c>
      <c r="D502" s="45" t="str">
        <f>IF(Table1[[#This Row],[Day]]="","",YEAR(F502))</f>
        <v/>
      </c>
      <c r="E502" s="117"/>
      <c r="F502" s="118"/>
      <c r="G502" s="116"/>
      <c r="J502" s="102"/>
      <c r="K502" s="124"/>
      <c r="R502" s="46"/>
      <c r="V502" s="112"/>
      <c r="W502" s="72"/>
      <c r="X502" s="46"/>
      <c r="Y502" s="46"/>
      <c r="AC502" s="47"/>
      <c r="AD502" s="54"/>
      <c r="AE502" s="44"/>
      <c r="AF502" s="48"/>
    </row>
    <row r="503" spans="1:32" ht="21" customHeight="1">
      <c r="A503" s="45" t="str">
        <f>IF(G503="","",VLOOKUP(G503,#REF!,3,0))</f>
        <v/>
      </c>
      <c r="B503" s="45" t="str">
        <f>IF(Table1[[#This Row],[Day]]="","",WEEKNUM(F503))</f>
        <v/>
      </c>
      <c r="C503" s="45" t="str">
        <f>IF(Table1[[#This Row],[Day]]="","",MONTH(F503))</f>
        <v/>
      </c>
      <c r="D503" s="45" t="str">
        <f>IF(Table1[[#This Row],[Day]]="","",YEAR(F503))</f>
        <v/>
      </c>
      <c r="E503" s="117"/>
      <c r="F503" s="118"/>
      <c r="G503" s="116"/>
      <c r="J503" s="102"/>
      <c r="K503" s="124"/>
      <c r="R503" s="46"/>
      <c r="V503" s="112"/>
      <c r="W503" s="72"/>
      <c r="X503" s="46"/>
      <c r="Y503" s="46"/>
      <c r="AC503" s="47"/>
      <c r="AD503" s="54"/>
      <c r="AE503" s="44"/>
      <c r="AF503" s="48"/>
    </row>
    <row r="504" spans="1:32" ht="21" customHeight="1">
      <c r="A504" s="45" t="str">
        <f>IF(G504="","",VLOOKUP(G504,#REF!,3,0))</f>
        <v/>
      </c>
      <c r="B504" s="45" t="str">
        <f>IF(Table1[[#This Row],[Day]]="","",WEEKNUM(F504))</f>
        <v/>
      </c>
      <c r="C504" s="45" t="str">
        <f>IF(Table1[[#This Row],[Day]]="","",MONTH(F504))</f>
        <v/>
      </c>
      <c r="D504" s="45" t="str">
        <f>IF(Table1[[#This Row],[Day]]="","",YEAR(F504))</f>
        <v/>
      </c>
      <c r="E504" s="117"/>
      <c r="F504" s="118"/>
      <c r="G504" s="116"/>
      <c r="J504" s="102"/>
      <c r="K504" s="124"/>
      <c r="R504" s="46"/>
      <c r="V504" s="112"/>
      <c r="W504" s="72"/>
      <c r="X504" s="46"/>
      <c r="Y504" s="46"/>
      <c r="AC504" s="47"/>
      <c r="AD504" s="54"/>
      <c r="AE504" s="44"/>
      <c r="AF504" s="48"/>
    </row>
    <row r="505" spans="1:32" ht="21" customHeight="1">
      <c r="A505" s="45" t="str">
        <f>IF(G505="","",VLOOKUP(G505,#REF!,3,0))</f>
        <v/>
      </c>
      <c r="B505" s="45" t="str">
        <f>IF(Table1[[#This Row],[Day]]="","",WEEKNUM(F505))</f>
        <v/>
      </c>
      <c r="C505" s="45" t="str">
        <f>IF(Table1[[#This Row],[Day]]="","",MONTH(F505))</f>
        <v/>
      </c>
      <c r="D505" s="45" t="str">
        <f>IF(Table1[[#This Row],[Day]]="","",YEAR(F505))</f>
        <v/>
      </c>
      <c r="E505" s="117"/>
      <c r="F505" s="118"/>
      <c r="G505" s="116"/>
      <c r="J505" s="102"/>
      <c r="K505" s="124"/>
      <c r="R505" s="46"/>
      <c r="V505" s="112"/>
      <c r="W505" s="72"/>
      <c r="X505" s="46"/>
      <c r="Y505" s="46"/>
      <c r="AC505" s="47"/>
      <c r="AD505" s="54"/>
      <c r="AE505" s="44"/>
      <c r="AF505" s="48"/>
    </row>
    <row r="506" spans="1:32" ht="21" customHeight="1">
      <c r="A506" s="45" t="str">
        <f>IF(G506="","",VLOOKUP(G506,#REF!,3,0))</f>
        <v/>
      </c>
      <c r="B506" s="45" t="str">
        <f>IF(Table1[[#This Row],[Day]]="","",WEEKNUM(F506))</f>
        <v/>
      </c>
      <c r="C506" s="45" t="str">
        <f>IF(Table1[[#This Row],[Day]]="","",MONTH(F506))</f>
        <v/>
      </c>
      <c r="D506" s="45" t="str">
        <f>IF(Table1[[#This Row],[Day]]="","",YEAR(F506))</f>
        <v/>
      </c>
      <c r="E506" s="117"/>
      <c r="F506" s="118"/>
      <c r="G506" s="116"/>
      <c r="J506" s="102"/>
      <c r="K506" s="124"/>
      <c r="R506" s="46"/>
      <c r="V506" s="112"/>
      <c r="W506" s="72"/>
      <c r="X506" s="46"/>
      <c r="Y506" s="46"/>
      <c r="AC506" s="47"/>
      <c r="AD506" s="54"/>
      <c r="AE506" s="44"/>
      <c r="AF506" s="48"/>
    </row>
    <row r="507" spans="1:32" ht="21" customHeight="1">
      <c r="A507" s="45" t="str">
        <f>IF(G507="","",VLOOKUP(G507,#REF!,3,0))</f>
        <v/>
      </c>
      <c r="B507" s="45" t="str">
        <f>IF(Table1[[#This Row],[Day]]="","",WEEKNUM(F507))</f>
        <v/>
      </c>
      <c r="C507" s="45" t="str">
        <f>IF(Table1[[#This Row],[Day]]="","",MONTH(F507))</f>
        <v/>
      </c>
      <c r="D507" s="45" t="str">
        <f>IF(Table1[[#This Row],[Day]]="","",YEAR(F507))</f>
        <v/>
      </c>
      <c r="E507" s="117"/>
      <c r="F507" s="118"/>
      <c r="G507" s="116"/>
      <c r="J507" s="102"/>
      <c r="K507" s="124"/>
      <c r="R507" s="46"/>
      <c r="V507" s="112"/>
      <c r="W507" s="72"/>
      <c r="X507" s="46"/>
      <c r="Y507" s="46"/>
      <c r="AC507" s="47"/>
      <c r="AD507" s="54"/>
      <c r="AE507" s="44"/>
      <c r="AF507" s="48"/>
    </row>
    <row r="508" spans="1:32" ht="21" customHeight="1">
      <c r="A508" s="45" t="str">
        <f>IF(G508="","",VLOOKUP(G508,#REF!,3,0))</f>
        <v/>
      </c>
      <c r="B508" s="45" t="str">
        <f>IF(Table1[[#This Row],[Day]]="","",WEEKNUM(F508))</f>
        <v/>
      </c>
      <c r="C508" s="45" t="str">
        <f>IF(Table1[[#This Row],[Day]]="","",MONTH(F508))</f>
        <v/>
      </c>
      <c r="D508" s="45" t="str">
        <f>IF(Table1[[#This Row],[Day]]="","",YEAR(F508))</f>
        <v/>
      </c>
      <c r="E508" s="117"/>
      <c r="F508" s="118"/>
      <c r="G508" s="116"/>
      <c r="J508" s="102"/>
      <c r="K508" s="124"/>
      <c r="R508" s="46"/>
      <c r="V508" s="112"/>
      <c r="W508" s="72"/>
      <c r="X508" s="46"/>
      <c r="Y508" s="46"/>
      <c r="AC508" s="47"/>
      <c r="AD508" s="54"/>
      <c r="AE508" s="44"/>
      <c r="AF508" s="48"/>
    </row>
    <row r="509" spans="1:32" ht="21" customHeight="1">
      <c r="A509" s="45" t="str">
        <f>IF(G509="","",VLOOKUP(G509,#REF!,3,0))</f>
        <v/>
      </c>
      <c r="B509" s="45" t="str">
        <f>IF(Table1[[#This Row],[Day]]="","",WEEKNUM(F509))</f>
        <v/>
      </c>
      <c r="C509" s="45" t="str">
        <f>IF(Table1[[#This Row],[Day]]="","",MONTH(F509))</f>
        <v/>
      </c>
      <c r="D509" s="45" t="str">
        <f>IF(Table1[[#This Row],[Day]]="","",YEAR(F509))</f>
        <v/>
      </c>
      <c r="E509" s="117"/>
      <c r="F509" s="118"/>
      <c r="G509" s="116"/>
      <c r="J509" s="102"/>
      <c r="K509" s="124"/>
      <c r="R509" s="46"/>
      <c r="V509" s="112"/>
      <c r="W509" s="72"/>
      <c r="X509" s="46"/>
      <c r="Y509" s="46"/>
      <c r="AC509" s="47"/>
      <c r="AD509" s="54"/>
      <c r="AE509" s="44"/>
      <c r="AF509" s="48"/>
    </row>
    <row r="510" spans="1:32" ht="21" customHeight="1">
      <c r="A510" s="45" t="str">
        <f>IF(G510="","",VLOOKUP(G510,#REF!,3,0))</f>
        <v/>
      </c>
      <c r="B510" s="45" t="str">
        <f>IF(Table1[[#This Row],[Day]]="","",WEEKNUM(F510))</f>
        <v/>
      </c>
      <c r="C510" s="45" t="str">
        <f>IF(Table1[[#This Row],[Day]]="","",MONTH(F510))</f>
        <v/>
      </c>
      <c r="D510" s="45" t="str">
        <f>IF(Table1[[#This Row],[Day]]="","",YEAR(F510))</f>
        <v/>
      </c>
      <c r="E510" s="117"/>
      <c r="F510" s="118"/>
      <c r="G510" s="116"/>
      <c r="J510" s="102"/>
      <c r="K510" s="124"/>
      <c r="R510" s="46"/>
      <c r="V510" s="112"/>
      <c r="W510" s="72"/>
      <c r="X510" s="46"/>
      <c r="Y510" s="46"/>
      <c r="AC510" s="47"/>
      <c r="AD510" s="54"/>
      <c r="AE510" s="44"/>
      <c r="AF510" s="48"/>
    </row>
    <row r="511" spans="1:32" ht="21" customHeight="1">
      <c r="A511" s="45" t="str">
        <f>IF(G511="","",VLOOKUP(G511,#REF!,3,0))</f>
        <v/>
      </c>
      <c r="B511" s="45" t="str">
        <f>IF(Table1[[#This Row],[Day]]="","",WEEKNUM(F511))</f>
        <v/>
      </c>
      <c r="C511" s="45" t="str">
        <f>IF(Table1[[#This Row],[Day]]="","",MONTH(F511))</f>
        <v/>
      </c>
      <c r="D511" s="45" t="str">
        <f>IF(Table1[[#This Row],[Day]]="","",YEAR(F511))</f>
        <v/>
      </c>
      <c r="E511" s="117"/>
      <c r="F511" s="118"/>
      <c r="G511" s="116"/>
      <c r="J511" s="102"/>
      <c r="K511" s="124"/>
      <c r="R511" s="46"/>
      <c r="V511" s="112"/>
      <c r="W511" s="72"/>
      <c r="X511" s="46"/>
      <c r="Y511" s="46"/>
      <c r="AC511" s="47"/>
      <c r="AD511" s="54"/>
      <c r="AE511" s="44"/>
      <c r="AF511" s="48"/>
    </row>
    <row r="512" spans="1:32" ht="21" customHeight="1">
      <c r="A512" s="45" t="str">
        <f>IF(G512="","",VLOOKUP(G512,#REF!,3,0))</f>
        <v/>
      </c>
      <c r="B512" s="45" t="str">
        <f>IF(Table1[[#This Row],[Day]]="","",WEEKNUM(F512))</f>
        <v/>
      </c>
      <c r="C512" s="45" t="str">
        <f>IF(Table1[[#This Row],[Day]]="","",MONTH(F512))</f>
        <v/>
      </c>
      <c r="D512" s="45" t="str">
        <f>IF(Table1[[#This Row],[Day]]="","",YEAR(F512))</f>
        <v/>
      </c>
      <c r="E512" s="117"/>
      <c r="F512" s="118"/>
      <c r="G512" s="116"/>
      <c r="J512" s="102"/>
      <c r="K512" s="124"/>
      <c r="R512" s="46"/>
      <c r="V512" s="112"/>
      <c r="W512" s="72"/>
      <c r="X512" s="46"/>
      <c r="Y512" s="46"/>
      <c r="AC512" s="47"/>
      <c r="AD512" s="54"/>
      <c r="AE512" s="44"/>
      <c r="AF512" s="48"/>
    </row>
    <row r="513" spans="1:32" ht="21" customHeight="1">
      <c r="A513" s="45" t="str">
        <f>IF(G513="","",VLOOKUP(G513,#REF!,3,0))</f>
        <v/>
      </c>
      <c r="B513" s="45" t="str">
        <f>IF(Table1[[#This Row],[Day]]="","",WEEKNUM(F513))</f>
        <v/>
      </c>
      <c r="C513" s="45" t="str">
        <f>IF(Table1[[#This Row],[Day]]="","",MONTH(F513))</f>
        <v/>
      </c>
      <c r="D513" s="45" t="str">
        <f>IF(Table1[[#This Row],[Day]]="","",YEAR(F513))</f>
        <v/>
      </c>
      <c r="E513" s="117"/>
      <c r="F513" s="118"/>
      <c r="G513" s="116"/>
      <c r="J513" s="102"/>
      <c r="K513" s="124"/>
      <c r="R513" s="46"/>
      <c r="V513" s="112"/>
      <c r="W513" s="72"/>
      <c r="X513" s="46"/>
      <c r="Y513" s="46"/>
      <c r="AC513" s="47"/>
      <c r="AD513" s="54"/>
      <c r="AE513" s="44"/>
      <c r="AF513" s="48"/>
    </row>
    <row r="514" spans="1:32" ht="21" customHeight="1">
      <c r="A514" s="45" t="str">
        <f>IF(G514="","",VLOOKUP(G514,#REF!,3,0))</f>
        <v/>
      </c>
      <c r="B514" s="45" t="str">
        <f>IF(Table1[[#This Row],[Day]]="","",WEEKNUM(F514))</f>
        <v/>
      </c>
      <c r="C514" s="45" t="str">
        <f>IF(Table1[[#This Row],[Day]]="","",MONTH(F514))</f>
        <v/>
      </c>
      <c r="D514" s="45" t="str">
        <f>IF(Table1[[#This Row],[Day]]="","",YEAR(F514))</f>
        <v/>
      </c>
      <c r="E514" s="117"/>
      <c r="F514" s="118"/>
      <c r="G514" s="116"/>
      <c r="J514" s="102"/>
      <c r="K514" s="124"/>
      <c r="R514" s="46"/>
      <c r="V514" s="112"/>
      <c r="W514" s="72"/>
      <c r="X514" s="46"/>
      <c r="Y514" s="46"/>
      <c r="AC514" s="47"/>
      <c r="AD514" s="54"/>
      <c r="AE514" s="44"/>
      <c r="AF514" s="48"/>
    </row>
    <row r="515" spans="1:32" ht="21" customHeight="1">
      <c r="A515" s="45" t="str">
        <f>IF(G515="","",VLOOKUP(G515,#REF!,3,0))</f>
        <v/>
      </c>
      <c r="B515" s="45" t="str">
        <f>IF(Table1[[#This Row],[Day]]="","",WEEKNUM(F515))</f>
        <v/>
      </c>
      <c r="C515" s="45" t="str">
        <f>IF(Table1[[#This Row],[Day]]="","",MONTH(F515))</f>
        <v/>
      </c>
      <c r="D515" s="45" t="str">
        <f>IF(Table1[[#This Row],[Day]]="","",YEAR(F515))</f>
        <v/>
      </c>
      <c r="E515" s="117"/>
      <c r="F515" s="118"/>
      <c r="G515" s="116"/>
      <c r="J515" s="102"/>
      <c r="K515" s="124"/>
      <c r="R515" s="46"/>
      <c r="V515" s="112"/>
      <c r="W515" s="72"/>
      <c r="X515" s="46"/>
      <c r="Y515" s="46"/>
      <c r="AC515" s="47"/>
      <c r="AD515" s="54"/>
      <c r="AE515" s="44"/>
      <c r="AF515" s="48"/>
    </row>
    <row r="516" spans="1:32" ht="21" customHeight="1">
      <c r="A516" s="45" t="str">
        <f>IF(G516="","",VLOOKUP(G516,#REF!,3,0))</f>
        <v/>
      </c>
      <c r="B516" s="45" t="str">
        <f>IF(Table1[[#This Row],[Day]]="","",WEEKNUM(F516))</f>
        <v/>
      </c>
      <c r="C516" s="45" t="str">
        <f>IF(Table1[[#This Row],[Day]]="","",MONTH(F516))</f>
        <v/>
      </c>
      <c r="D516" s="45" t="str">
        <f>IF(Table1[[#This Row],[Day]]="","",YEAR(F516))</f>
        <v/>
      </c>
      <c r="E516" s="117"/>
      <c r="F516" s="118"/>
      <c r="G516" s="116"/>
      <c r="J516" s="102"/>
      <c r="K516" s="124"/>
      <c r="R516" s="46"/>
      <c r="V516" s="112"/>
      <c r="W516" s="72"/>
      <c r="X516" s="46"/>
      <c r="Y516" s="46"/>
      <c r="AC516" s="47"/>
      <c r="AD516" s="54"/>
      <c r="AE516" s="44"/>
      <c r="AF516" s="48"/>
    </row>
    <row r="517" spans="1:32" ht="21" customHeight="1">
      <c r="A517" s="45" t="str">
        <f>IF(G517="","",VLOOKUP(G517,#REF!,3,0))</f>
        <v/>
      </c>
      <c r="B517" s="45" t="str">
        <f>IF(Table1[[#This Row],[Day]]="","",WEEKNUM(F517))</f>
        <v/>
      </c>
      <c r="C517" s="45" t="str">
        <f>IF(Table1[[#This Row],[Day]]="","",MONTH(F517))</f>
        <v/>
      </c>
      <c r="D517" s="45" t="str">
        <f>IF(Table1[[#This Row],[Day]]="","",YEAR(F517))</f>
        <v/>
      </c>
      <c r="E517" s="117"/>
      <c r="F517" s="118"/>
      <c r="G517" s="116"/>
      <c r="J517" s="102"/>
      <c r="K517" s="124"/>
      <c r="R517" s="46"/>
      <c r="V517" s="112"/>
      <c r="W517" s="72"/>
      <c r="X517" s="46"/>
      <c r="Y517" s="46"/>
      <c r="AC517" s="47"/>
      <c r="AD517" s="54"/>
      <c r="AE517" s="44"/>
      <c r="AF517" s="48"/>
    </row>
    <row r="518" spans="1:32" ht="21" customHeight="1">
      <c r="A518" s="45" t="str">
        <f>IF(G518="","",VLOOKUP(G518,#REF!,3,0))</f>
        <v/>
      </c>
      <c r="B518" s="45" t="str">
        <f>IF(Table1[[#This Row],[Day]]="","",WEEKNUM(F518))</f>
        <v/>
      </c>
      <c r="C518" s="45" t="str">
        <f>IF(Table1[[#This Row],[Day]]="","",MONTH(F518))</f>
        <v/>
      </c>
      <c r="D518" s="45" t="str">
        <f>IF(Table1[[#This Row],[Day]]="","",YEAR(F518))</f>
        <v/>
      </c>
      <c r="E518" s="117"/>
      <c r="F518" s="118"/>
      <c r="G518" s="116"/>
      <c r="J518" s="102"/>
      <c r="K518" s="124"/>
      <c r="R518" s="46"/>
      <c r="V518" s="112"/>
      <c r="W518" s="72"/>
      <c r="X518" s="46"/>
      <c r="Y518" s="46"/>
      <c r="AC518" s="47"/>
      <c r="AD518" s="54"/>
      <c r="AE518" s="44"/>
      <c r="AF518" s="48"/>
    </row>
    <row r="519" spans="1:32" ht="21" customHeight="1">
      <c r="A519" s="45" t="str">
        <f>IF(G519="","",VLOOKUP(G519,#REF!,3,0))</f>
        <v/>
      </c>
      <c r="B519" s="45" t="str">
        <f>IF(Table1[[#This Row],[Day]]="","",WEEKNUM(F519))</f>
        <v/>
      </c>
      <c r="C519" s="45" t="str">
        <f>IF(Table1[[#This Row],[Day]]="","",MONTH(F519))</f>
        <v/>
      </c>
      <c r="D519" s="45" t="str">
        <f>IF(Table1[[#This Row],[Day]]="","",YEAR(F519))</f>
        <v/>
      </c>
      <c r="E519" s="117"/>
      <c r="F519" s="118"/>
      <c r="G519" s="116"/>
      <c r="J519" s="102"/>
      <c r="K519" s="124"/>
      <c r="R519" s="46"/>
      <c r="V519" s="112"/>
      <c r="W519" s="72"/>
      <c r="X519" s="46"/>
      <c r="Y519" s="46"/>
      <c r="AC519" s="47"/>
      <c r="AD519" s="54"/>
      <c r="AE519" s="44"/>
      <c r="AF519" s="48"/>
    </row>
    <row r="520" spans="1:32" ht="21" customHeight="1">
      <c r="A520" s="45" t="str">
        <f>IF(G520="","",VLOOKUP(G520,#REF!,3,0))</f>
        <v/>
      </c>
      <c r="B520" s="45" t="str">
        <f>IF(Table1[[#This Row],[Day]]="","",WEEKNUM(F520))</f>
        <v/>
      </c>
      <c r="C520" s="45" t="str">
        <f>IF(Table1[[#This Row],[Day]]="","",MONTH(F520))</f>
        <v/>
      </c>
      <c r="D520" s="45" t="str">
        <f>IF(Table1[[#This Row],[Day]]="","",YEAR(F520))</f>
        <v/>
      </c>
      <c r="E520" s="117"/>
      <c r="F520" s="118"/>
      <c r="G520" s="116"/>
      <c r="J520" s="102"/>
      <c r="K520" s="124"/>
      <c r="R520" s="46"/>
      <c r="V520" s="112"/>
      <c r="W520" s="72"/>
      <c r="X520" s="46"/>
      <c r="Y520" s="46"/>
      <c r="AC520" s="47"/>
      <c r="AD520" s="54"/>
      <c r="AE520" s="44"/>
      <c r="AF520" s="48"/>
    </row>
    <row r="521" spans="1:32" ht="21" customHeight="1">
      <c r="A521" s="45" t="str">
        <f>IF(G521="","",VLOOKUP(G521,#REF!,3,0))</f>
        <v/>
      </c>
      <c r="B521" s="45" t="str">
        <f>IF(Table1[[#This Row],[Day]]="","",WEEKNUM(F521))</f>
        <v/>
      </c>
      <c r="C521" s="45" t="str">
        <f>IF(Table1[[#This Row],[Day]]="","",MONTH(F521))</f>
        <v/>
      </c>
      <c r="D521" s="45" t="str">
        <f>IF(Table1[[#This Row],[Day]]="","",YEAR(F521))</f>
        <v/>
      </c>
      <c r="E521" s="117"/>
      <c r="F521" s="118"/>
      <c r="G521" s="116"/>
      <c r="J521" s="102"/>
      <c r="K521" s="124"/>
      <c r="R521" s="46"/>
      <c r="V521" s="112"/>
      <c r="W521" s="72"/>
      <c r="X521" s="46"/>
      <c r="Y521" s="46"/>
      <c r="AC521" s="47"/>
      <c r="AD521" s="54"/>
      <c r="AE521" s="44"/>
      <c r="AF521" s="48"/>
    </row>
    <row r="522" spans="1:32" ht="21" customHeight="1">
      <c r="A522" s="45" t="str">
        <f>IF(G522="","",VLOOKUP(G522,#REF!,3,0))</f>
        <v/>
      </c>
      <c r="B522" s="45" t="str">
        <f>IF(Table1[[#This Row],[Day]]="","",WEEKNUM(F522))</f>
        <v/>
      </c>
      <c r="C522" s="45" t="str">
        <f>IF(Table1[[#This Row],[Day]]="","",MONTH(F522))</f>
        <v/>
      </c>
      <c r="D522" s="45" t="str">
        <f>IF(Table1[[#This Row],[Day]]="","",YEAR(F522))</f>
        <v/>
      </c>
      <c r="E522" s="117"/>
      <c r="F522" s="118"/>
      <c r="G522" s="119"/>
      <c r="J522" s="102"/>
      <c r="K522" s="124"/>
      <c r="R522" s="46"/>
      <c r="V522" s="112"/>
      <c r="W522" s="72"/>
      <c r="X522" s="46"/>
      <c r="Y522" s="46"/>
      <c r="AC522" s="47"/>
      <c r="AD522" s="54"/>
      <c r="AE522" s="44"/>
      <c r="AF522" s="48"/>
    </row>
    <row r="523" spans="1:32" ht="21" customHeight="1">
      <c r="A523" s="45" t="str">
        <f>IF(G523="","",VLOOKUP(G523,#REF!,3,0))</f>
        <v/>
      </c>
      <c r="B523" s="45" t="str">
        <f>IF(Table1[[#This Row],[Day]]="","",WEEKNUM(F523))</f>
        <v/>
      </c>
      <c r="C523" s="45" t="str">
        <f>IF(Table1[[#This Row],[Day]]="","",MONTH(F523))</f>
        <v/>
      </c>
      <c r="D523" s="45" t="str">
        <f>IF(Table1[[#This Row],[Day]]="","",YEAR(F523))</f>
        <v/>
      </c>
      <c r="E523" s="117"/>
      <c r="F523" s="118"/>
      <c r="G523" s="119"/>
      <c r="J523" s="102"/>
      <c r="K523" s="124"/>
      <c r="R523" s="46"/>
      <c r="V523" s="112"/>
      <c r="W523" s="72"/>
      <c r="X523" s="46"/>
      <c r="Y523" s="46"/>
      <c r="AC523" s="47"/>
      <c r="AD523" s="54"/>
      <c r="AE523" s="44"/>
      <c r="AF523" s="48"/>
    </row>
    <row r="524" spans="1:32" ht="21" customHeight="1">
      <c r="A524" s="45" t="str">
        <f>IF(G524="","",VLOOKUP(G524,#REF!,3,0))</f>
        <v/>
      </c>
      <c r="B524" s="45" t="str">
        <f>IF(Table1[[#This Row],[Day]]="","",WEEKNUM(F524))</f>
        <v/>
      </c>
      <c r="C524" s="45" t="str">
        <f>IF(Table1[[#This Row],[Day]]="","",MONTH(F524))</f>
        <v/>
      </c>
      <c r="D524" s="45" t="str">
        <f>IF(Table1[[#This Row],[Day]]="","",YEAR(F524))</f>
        <v/>
      </c>
      <c r="E524" s="117"/>
      <c r="F524" s="118"/>
      <c r="J524" s="102"/>
      <c r="K524" s="124"/>
      <c r="R524" s="46"/>
      <c r="V524" s="112"/>
      <c r="W524" s="72"/>
      <c r="X524" s="46"/>
      <c r="Y524" s="46"/>
      <c r="AC524" s="47"/>
      <c r="AD524" s="54"/>
      <c r="AE524" s="44"/>
      <c r="AF524" s="48"/>
    </row>
    <row r="525" spans="1:32" ht="21" customHeight="1">
      <c r="A525" s="45" t="str">
        <f>IF(G525="","",VLOOKUP(G525,#REF!,3,0))</f>
        <v/>
      </c>
      <c r="B525" s="45" t="str">
        <f>IF(Table1[[#This Row],[Day]]="","",WEEKNUM(F525))</f>
        <v/>
      </c>
      <c r="C525" s="45" t="str">
        <f>IF(Table1[[#This Row],[Day]]="","",MONTH(F525))</f>
        <v/>
      </c>
      <c r="D525" s="45" t="str">
        <f>IF(Table1[[#This Row],[Day]]="","",YEAR(F525))</f>
        <v/>
      </c>
      <c r="E525" s="117"/>
      <c r="F525" s="118"/>
      <c r="J525" s="102"/>
      <c r="K525" s="124"/>
      <c r="R525" s="46"/>
      <c r="V525" s="112"/>
      <c r="W525" s="72"/>
      <c r="X525" s="46"/>
      <c r="Y525" s="46"/>
      <c r="AC525" s="47"/>
      <c r="AD525" s="54"/>
      <c r="AE525" s="44"/>
      <c r="AF525" s="48"/>
    </row>
    <row r="526" spans="1:32" ht="21" customHeight="1">
      <c r="A526" s="45" t="str">
        <f>IF(G526="","",VLOOKUP(G526,#REF!,3,0))</f>
        <v/>
      </c>
      <c r="B526" s="45" t="str">
        <f>IF(Table1[[#This Row],[Day]]="","",WEEKNUM(F526))</f>
        <v/>
      </c>
      <c r="C526" s="45" t="str">
        <f>IF(Table1[[#This Row],[Day]]="","",MONTH(F526))</f>
        <v/>
      </c>
      <c r="D526" s="45" t="str">
        <f>IF(Table1[[#This Row],[Day]]="","",YEAR(F526))</f>
        <v/>
      </c>
      <c r="E526" s="117"/>
      <c r="F526" s="118"/>
      <c r="G526" s="116"/>
      <c r="J526" s="102"/>
      <c r="K526" s="124"/>
      <c r="R526" s="46"/>
      <c r="V526" s="112"/>
      <c r="W526" s="72"/>
      <c r="X526" s="46"/>
      <c r="Y526" s="46"/>
      <c r="AC526" s="47"/>
      <c r="AD526" s="54"/>
      <c r="AE526" s="44"/>
      <c r="AF526" s="48"/>
    </row>
    <row r="527" spans="1:32" ht="21" customHeight="1">
      <c r="A527" s="45" t="str">
        <f>IF(G527="","",VLOOKUP(G527,#REF!,3,0))</f>
        <v/>
      </c>
      <c r="B527" s="45" t="str">
        <f>IF(Table1[[#This Row],[Day]]="","",WEEKNUM(F527))</f>
        <v/>
      </c>
      <c r="C527" s="45" t="str">
        <f>IF(Table1[[#This Row],[Day]]="","",MONTH(F527))</f>
        <v/>
      </c>
      <c r="D527" s="45" t="str">
        <f>IF(Table1[[#This Row],[Day]]="","",YEAR(F527))</f>
        <v/>
      </c>
      <c r="E527" s="117"/>
      <c r="F527" s="118"/>
      <c r="G527" s="116"/>
      <c r="J527" s="102"/>
      <c r="K527" s="124"/>
      <c r="R527" s="46"/>
      <c r="V527" s="112"/>
      <c r="W527" s="72"/>
      <c r="X527" s="46"/>
      <c r="Y527" s="46"/>
      <c r="AC527" s="47"/>
      <c r="AD527" s="54"/>
      <c r="AE527" s="44"/>
      <c r="AF527" s="48"/>
    </row>
    <row r="528" spans="1:32" ht="21" customHeight="1">
      <c r="A528" s="45" t="str">
        <f>IF(G528="","",VLOOKUP(G528,#REF!,3,0))</f>
        <v/>
      </c>
      <c r="B528" s="45" t="str">
        <f>IF(Table1[[#This Row],[Day]]="","",WEEKNUM(F528))</f>
        <v/>
      </c>
      <c r="C528" s="45" t="str">
        <f>IF(Table1[[#This Row],[Day]]="","",MONTH(F528))</f>
        <v/>
      </c>
      <c r="D528" s="45" t="str">
        <f>IF(Table1[[#This Row],[Day]]="","",YEAR(F528))</f>
        <v/>
      </c>
      <c r="E528" s="117"/>
      <c r="F528" s="118"/>
      <c r="G528" s="119"/>
      <c r="J528" s="102"/>
      <c r="K528" s="124"/>
      <c r="R528" s="46"/>
      <c r="V528" s="112"/>
      <c r="W528" s="72"/>
      <c r="X528" s="46"/>
      <c r="Y528" s="46"/>
      <c r="AC528" s="47"/>
      <c r="AD528" s="54"/>
      <c r="AE528" s="44"/>
      <c r="AF528" s="48"/>
    </row>
    <row r="529" spans="1:32" ht="21" customHeight="1">
      <c r="A529" s="45" t="str">
        <f>IF(G529="","",VLOOKUP(G529,#REF!,3,0))</f>
        <v/>
      </c>
      <c r="B529" s="45" t="str">
        <f>IF(Table1[[#This Row],[Day]]="","",WEEKNUM(F529))</f>
        <v/>
      </c>
      <c r="C529" s="45" t="str">
        <f>IF(Table1[[#This Row],[Day]]="","",MONTH(F529))</f>
        <v/>
      </c>
      <c r="D529" s="45" t="str">
        <f>IF(Table1[[#This Row],[Day]]="","",YEAR(F529))</f>
        <v/>
      </c>
      <c r="E529" s="117"/>
      <c r="F529" s="118"/>
      <c r="G529" s="119"/>
      <c r="J529" s="102"/>
      <c r="K529" s="124"/>
      <c r="R529" s="46"/>
      <c r="V529" s="112"/>
      <c r="W529" s="72"/>
      <c r="X529" s="46"/>
      <c r="Y529" s="46"/>
      <c r="AC529" s="47"/>
      <c r="AD529" s="54"/>
      <c r="AE529" s="44"/>
      <c r="AF529" s="48"/>
    </row>
    <row r="530" spans="1:32" ht="21" customHeight="1">
      <c r="A530" s="45" t="str">
        <f>IF(G530="","",VLOOKUP(G530,#REF!,3,0))</f>
        <v/>
      </c>
      <c r="B530" s="45" t="str">
        <f>IF(Table1[[#This Row],[Day]]="","",WEEKNUM(F530))</f>
        <v/>
      </c>
      <c r="C530" s="45" t="str">
        <f>IF(Table1[[#This Row],[Day]]="","",MONTH(F530))</f>
        <v/>
      </c>
      <c r="D530" s="45" t="str">
        <f>IF(Table1[[#This Row],[Day]]="","",YEAR(F530))</f>
        <v/>
      </c>
      <c r="E530" s="117"/>
      <c r="F530" s="118"/>
      <c r="G530" s="116"/>
      <c r="J530" s="102"/>
      <c r="K530" s="124"/>
      <c r="R530" s="46"/>
      <c r="V530" s="112"/>
      <c r="W530" s="72"/>
      <c r="X530" s="46"/>
      <c r="Y530" s="46"/>
      <c r="AC530" s="47"/>
      <c r="AD530" s="54"/>
      <c r="AE530" s="44"/>
      <c r="AF530" s="48"/>
    </row>
    <row r="531" spans="1:32" ht="21" customHeight="1">
      <c r="A531" s="45" t="str">
        <f>IF(G531="","",VLOOKUP(G531,#REF!,3,0))</f>
        <v/>
      </c>
      <c r="B531" s="45" t="str">
        <f>IF(Table1[[#This Row],[Day]]="","",WEEKNUM(F531))</f>
        <v/>
      </c>
      <c r="C531" s="45" t="str">
        <f>IF(Table1[[#This Row],[Day]]="","",MONTH(F531))</f>
        <v/>
      </c>
      <c r="D531" s="45" t="str">
        <f>IF(Table1[[#This Row],[Day]]="","",YEAR(F531))</f>
        <v/>
      </c>
      <c r="E531" s="117"/>
      <c r="F531" s="118"/>
      <c r="G531" s="116"/>
      <c r="J531" s="102"/>
      <c r="K531" s="124"/>
      <c r="R531" s="46"/>
      <c r="V531" s="112"/>
      <c r="W531" s="72"/>
      <c r="X531" s="46"/>
      <c r="Y531" s="46"/>
      <c r="AC531" s="47"/>
      <c r="AD531" s="54"/>
      <c r="AE531" s="44"/>
      <c r="AF531" s="48"/>
    </row>
    <row r="532" spans="1:32" ht="21" customHeight="1">
      <c r="A532" s="45" t="str">
        <f>IF(G532="","",VLOOKUP(G532,#REF!,3,0))</f>
        <v/>
      </c>
      <c r="B532" s="45" t="str">
        <f>IF(Table1[[#This Row],[Day]]="","",WEEKNUM(F532))</f>
        <v/>
      </c>
      <c r="C532" s="45" t="str">
        <f>IF(Table1[[#This Row],[Day]]="","",MONTH(F532))</f>
        <v/>
      </c>
      <c r="D532" s="45" t="str">
        <f>IF(Table1[[#This Row],[Day]]="","",YEAR(F532))</f>
        <v/>
      </c>
      <c r="E532" s="117"/>
      <c r="F532" s="118"/>
      <c r="G532" s="119"/>
      <c r="J532" s="102"/>
      <c r="K532" s="124"/>
      <c r="R532" s="46"/>
      <c r="V532" s="112"/>
      <c r="W532" s="72"/>
      <c r="X532" s="46"/>
      <c r="Y532" s="46"/>
      <c r="AC532" s="47"/>
      <c r="AD532" s="54"/>
      <c r="AE532" s="44"/>
      <c r="AF532" s="48"/>
    </row>
    <row r="533" spans="1:32" ht="21" customHeight="1">
      <c r="A533" s="45" t="str">
        <f>IF(G533="","",VLOOKUP(G533,#REF!,3,0))</f>
        <v/>
      </c>
      <c r="B533" s="45" t="str">
        <f>IF(Table1[[#This Row],[Day]]="","",WEEKNUM(F533))</f>
        <v/>
      </c>
      <c r="C533" s="45" t="str">
        <f>IF(Table1[[#This Row],[Day]]="","",MONTH(F533))</f>
        <v/>
      </c>
      <c r="D533" s="45" t="str">
        <f>IF(Table1[[#This Row],[Day]]="","",YEAR(F533))</f>
        <v/>
      </c>
      <c r="E533" s="117"/>
      <c r="F533" s="118"/>
      <c r="G533" s="119"/>
      <c r="J533" s="102"/>
      <c r="K533" s="124"/>
      <c r="R533" s="46"/>
      <c r="V533" s="112"/>
      <c r="W533" s="72"/>
      <c r="X533" s="46"/>
      <c r="Y533" s="46"/>
      <c r="AC533" s="47"/>
      <c r="AD533" s="54"/>
      <c r="AE533" s="44"/>
      <c r="AF533" s="48"/>
    </row>
    <row r="534" spans="1:32" ht="21" customHeight="1">
      <c r="A534" s="45" t="str">
        <f>IF(G534="","",VLOOKUP(G534,#REF!,3,0))</f>
        <v/>
      </c>
      <c r="B534" s="45" t="str">
        <f>IF(Table1[[#This Row],[Day]]="","",WEEKNUM(F534))</f>
        <v/>
      </c>
      <c r="C534" s="45" t="str">
        <f>IF(Table1[[#This Row],[Day]]="","",MONTH(F534))</f>
        <v/>
      </c>
      <c r="D534" s="45" t="str">
        <f>IF(Table1[[#This Row],[Day]]="","",YEAR(F534))</f>
        <v/>
      </c>
      <c r="E534" s="117"/>
      <c r="F534" s="118"/>
      <c r="G534" s="116"/>
      <c r="J534" s="102"/>
      <c r="K534" s="124"/>
      <c r="R534" s="46"/>
      <c r="V534" s="112"/>
      <c r="W534" s="72"/>
      <c r="X534" s="46"/>
      <c r="Y534" s="46"/>
      <c r="AC534" s="47"/>
      <c r="AD534" s="54"/>
      <c r="AE534" s="44"/>
      <c r="AF534" s="48"/>
    </row>
    <row r="535" spans="1:32" ht="21" customHeight="1">
      <c r="A535" s="45" t="str">
        <f>IF(G535="","",VLOOKUP(G535,#REF!,3,0))</f>
        <v/>
      </c>
      <c r="B535" s="45" t="str">
        <f>IF(Table1[[#This Row],[Day]]="","",WEEKNUM(F535))</f>
        <v/>
      </c>
      <c r="C535" s="45" t="str">
        <f>IF(Table1[[#This Row],[Day]]="","",MONTH(F535))</f>
        <v/>
      </c>
      <c r="D535" s="45" t="str">
        <f>IF(Table1[[#This Row],[Day]]="","",YEAR(F535))</f>
        <v/>
      </c>
      <c r="E535" s="117"/>
      <c r="F535" s="118"/>
      <c r="G535" s="119"/>
      <c r="J535" s="102"/>
      <c r="K535" s="124"/>
      <c r="R535" s="46"/>
      <c r="V535" s="112"/>
      <c r="W535" s="72"/>
      <c r="X535" s="46"/>
      <c r="Y535" s="46"/>
      <c r="AC535" s="47"/>
      <c r="AD535" s="54"/>
      <c r="AE535" s="44"/>
      <c r="AF535" s="48"/>
    </row>
    <row r="536" spans="1:32" ht="21" customHeight="1">
      <c r="A536" s="45" t="str">
        <f>IF(G536="","",VLOOKUP(G536,#REF!,3,0))</f>
        <v/>
      </c>
      <c r="B536" s="45" t="str">
        <f>IF(Table1[[#This Row],[Day]]="","",WEEKNUM(F536))</f>
        <v/>
      </c>
      <c r="C536" s="45" t="str">
        <f>IF(Table1[[#This Row],[Day]]="","",MONTH(F536))</f>
        <v/>
      </c>
      <c r="D536" s="45" t="str">
        <f>IF(Table1[[#This Row],[Day]]="","",YEAR(F536))</f>
        <v/>
      </c>
      <c r="E536" s="117"/>
      <c r="F536" s="118"/>
      <c r="G536" s="116"/>
      <c r="J536" s="102"/>
      <c r="K536" s="124"/>
      <c r="R536" s="46"/>
      <c r="V536" s="112"/>
      <c r="W536" s="72"/>
      <c r="X536" s="46"/>
      <c r="Y536" s="46"/>
      <c r="AC536" s="47"/>
      <c r="AD536" s="54"/>
      <c r="AE536" s="44"/>
      <c r="AF536" s="48"/>
    </row>
    <row r="537" spans="1:32" ht="21" customHeight="1">
      <c r="A537" s="45" t="str">
        <f>IF(G537="","",VLOOKUP(G537,#REF!,3,0))</f>
        <v/>
      </c>
      <c r="B537" s="45" t="str">
        <f>IF(Table1[[#This Row],[Day]]="","",WEEKNUM(F537))</f>
        <v/>
      </c>
      <c r="C537" s="45" t="str">
        <f>IF(Table1[[#This Row],[Day]]="","",MONTH(F537))</f>
        <v/>
      </c>
      <c r="D537" s="45" t="str">
        <f>IF(Table1[[#This Row],[Day]]="","",YEAR(F537))</f>
        <v/>
      </c>
      <c r="E537" s="117"/>
      <c r="F537" s="118"/>
      <c r="G537" s="116"/>
      <c r="J537" s="102"/>
      <c r="K537" s="124"/>
      <c r="R537" s="46"/>
      <c r="V537" s="112"/>
      <c r="W537" s="72"/>
      <c r="X537" s="46"/>
      <c r="Y537" s="46"/>
      <c r="AC537" s="47"/>
      <c r="AD537" s="54"/>
      <c r="AE537" s="44"/>
      <c r="AF537" s="48"/>
    </row>
    <row r="538" spans="1:32" ht="21" customHeight="1">
      <c r="A538" s="45" t="str">
        <f>IF(G538="","",VLOOKUP(G538,#REF!,3,0))</f>
        <v/>
      </c>
      <c r="B538" s="45" t="str">
        <f>IF(Table1[[#This Row],[Day]]="","",WEEKNUM(F538))</f>
        <v/>
      </c>
      <c r="C538" s="45" t="str">
        <f>IF(Table1[[#This Row],[Day]]="","",MONTH(F538))</f>
        <v/>
      </c>
      <c r="D538" s="45" t="str">
        <f>IF(Table1[[#This Row],[Day]]="","",YEAR(F538))</f>
        <v/>
      </c>
      <c r="E538" s="117"/>
      <c r="F538" s="118"/>
      <c r="G538" s="119"/>
      <c r="J538" s="102"/>
      <c r="K538" s="124"/>
      <c r="R538" s="46"/>
      <c r="V538" s="112"/>
      <c r="W538" s="72"/>
      <c r="X538" s="46"/>
      <c r="Y538" s="46"/>
      <c r="AC538" s="47"/>
      <c r="AD538" s="54"/>
      <c r="AE538" s="44"/>
      <c r="AF538" s="48"/>
    </row>
    <row r="539" spans="1:32" ht="21" customHeight="1">
      <c r="A539" s="45" t="str">
        <f>IF(G539="","",VLOOKUP(G539,#REF!,3,0))</f>
        <v/>
      </c>
      <c r="B539" s="45" t="str">
        <f>IF(Table1[[#This Row],[Day]]="","",WEEKNUM(F539))</f>
        <v/>
      </c>
      <c r="C539" s="45" t="str">
        <f>IF(Table1[[#This Row],[Day]]="","",MONTH(F539))</f>
        <v/>
      </c>
      <c r="D539" s="45" t="str">
        <f>IF(Table1[[#This Row],[Day]]="","",YEAR(F539))</f>
        <v/>
      </c>
      <c r="E539" s="117"/>
      <c r="F539" s="118"/>
      <c r="G539" s="119"/>
      <c r="J539" s="102"/>
      <c r="K539" s="124"/>
      <c r="R539" s="46"/>
      <c r="V539" s="112"/>
      <c r="W539" s="72"/>
      <c r="X539" s="46"/>
      <c r="Y539" s="46"/>
      <c r="AC539" s="47"/>
      <c r="AD539" s="54"/>
      <c r="AE539" s="44"/>
      <c r="AF539" s="48"/>
    </row>
    <row r="540" spans="1:32" ht="21" customHeight="1">
      <c r="A540" s="45" t="str">
        <f>IF(G540="","",VLOOKUP(G540,#REF!,3,0))</f>
        <v/>
      </c>
      <c r="B540" s="45" t="str">
        <f>IF(Table1[[#This Row],[Day]]="","",WEEKNUM(F540))</f>
        <v/>
      </c>
      <c r="C540" s="45" t="str">
        <f>IF(Table1[[#This Row],[Day]]="","",MONTH(F540))</f>
        <v/>
      </c>
      <c r="D540" s="45" t="str">
        <f>IF(Table1[[#This Row],[Day]]="","",YEAR(F540))</f>
        <v/>
      </c>
      <c r="E540" s="117"/>
      <c r="F540" s="118"/>
      <c r="G540" s="116"/>
      <c r="J540" s="102"/>
      <c r="K540" s="124"/>
      <c r="R540" s="46"/>
      <c r="V540" s="112"/>
      <c r="W540" s="72"/>
      <c r="X540" s="46"/>
      <c r="Y540" s="46"/>
      <c r="AC540" s="47"/>
      <c r="AD540" s="54"/>
      <c r="AE540" s="44"/>
      <c r="AF540" s="48"/>
    </row>
    <row r="541" spans="1:32" ht="21" customHeight="1">
      <c r="A541" s="45" t="str">
        <f>IF(G541="","",VLOOKUP(G541,#REF!,3,0))</f>
        <v/>
      </c>
      <c r="B541" s="45" t="str">
        <f>IF(Table1[[#This Row],[Day]]="","",WEEKNUM(F541))</f>
        <v/>
      </c>
      <c r="C541" s="45" t="str">
        <f>IF(Table1[[#This Row],[Day]]="","",MONTH(F541))</f>
        <v/>
      </c>
      <c r="D541" s="45" t="str">
        <f>IF(Table1[[#This Row],[Day]]="","",YEAR(F541))</f>
        <v/>
      </c>
      <c r="E541" s="117"/>
      <c r="F541" s="118"/>
      <c r="G541" s="119"/>
      <c r="J541" s="102"/>
      <c r="K541" s="124"/>
      <c r="R541" s="46"/>
      <c r="V541" s="112"/>
      <c r="W541" s="72"/>
      <c r="X541" s="46"/>
      <c r="Y541" s="46"/>
      <c r="AC541" s="47"/>
      <c r="AD541" s="54"/>
      <c r="AE541" s="44"/>
      <c r="AF541" s="48"/>
    </row>
    <row r="542" spans="1:32" ht="21" customHeight="1">
      <c r="A542" s="45" t="str">
        <f>IF(G542="","",VLOOKUP(G542,#REF!,3,0))</f>
        <v/>
      </c>
      <c r="B542" s="45" t="str">
        <f>IF(Table1[[#This Row],[Day]]="","",WEEKNUM(F542))</f>
        <v/>
      </c>
      <c r="C542" s="45" t="str">
        <f>IF(Table1[[#This Row],[Day]]="","",MONTH(F542))</f>
        <v/>
      </c>
      <c r="D542" s="45" t="str">
        <f>IF(Table1[[#This Row],[Day]]="","",YEAR(F542))</f>
        <v/>
      </c>
      <c r="E542" s="117"/>
      <c r="F542" s="118"/>
      <c r="G542" s="116"/>
      <c r="J542" s="102"/>
      <c r="K542" s="124"/>
      <c r="R542" s="46"/>
      <c r="V542" s="112"/>
      <c r="W542" s="72"/>
      <c r="X542" s="46"/>
      <c r="Y542" s="46"/>
      <c r="AC542" s="47"/>
      <c r="AD542" s="54"/>
      <c r="AE542" s="44"/>
      <c r="AF542" s="48"/>
    </row>
    <row r="543" spans="1:32" ht="21" customHeight="1">
      <c r="A543" s="45" t="str">
        <f>IF(G543="","",VLOOKUP(G543,#REF!,3,0))</f>
        <v/>
      </c>
      <c r="B543" s="45" t="str">
        <f>IF(Table1[[#This Row],[Day]]="","",WEEKNUM(F543))</f>
        <v/>
      </c>
      <c r="C543" s="45" t="str">
        <f>IF(Table1[[#This Row],[Day]]="","",MONTH(F543))</f>
        <v/>
      </c>
      <c r="D543" s="45" t="str">
        <f>IF(Table1[[#This Row],[Day]]="","",YEAR(F543))</f>
        <v/>
      </c>
      <c r="E543" s="117"/>
      <c r="F543" s="118"/>
      <c r="G543" s="116"/>
      <c r="J543" s="102"/>
      <c r="K543" s="124"/>
      <c r="R543" s="46"/>
      <c r="V543" s="112"/>
      <c r="W543" s="72"/>
      <c r="X543" s="46"/>
      <c r="Y543" s="46"/>
      <c r="AC543" s="47"/>
      <c r="AD543" s="54"/>
      <c r="AE543" s="44"/>
      <c r="AF543" s="48"/>
    </row>
    <row r="544" spans="1:32" ht="21" customHeight="1">
      <c r="A544" s="45" t="str">
        <f>IF(G544="","",VLOOKUP(G544,#REF!,3,0))</f>
        <v/>
      </c>
      <c r="B544" s="45" t="str">
        <f>IF(Table1[[#This Row],[Day]]="","",WEEKNUM(F544))</f>
        <v/>
      </c>
      <c r="C544" s="45" t="str">
        <f>IF(Table1[[#This Row],[Day]]="","",MONTH(F544))</f>
        <v/>
      </c>
      <c r="D544" s="45" t="str">
        <f>IF(Table1[[#This Row],[Day]]="","",YEAR(F544))</f>
        <v/>
      </c>
      <c r="E544" s="117"/>
      <c r="F544" s="118"/>
      <c r="G544" s="119"/>
      <c r="J544" s="102"/>
      <c r="K544" s="124"/>
      <c r="R544" s="46"/>
      <c r="V544" s="112"/>
      <c r="W544" s="72"/>
      <c r="X544" s="46"/>
      <c r="Y544" s="46"/>
      <c r="AC544" s="47"/>
      <c r="AD544" s="54"/>
      <c r="AE544" s="44"/>
      <c r="AF544" s="48"/>
    </row>
    <row r="545" spans="1:32" ht="21" customHeight="1">
      <c r="A545" s="45" t="str">
        <f>IF(G545="","",VLOOKUP(G545,#REF!,3,0))</f>
        <v/>
      </c>
      <c r="B545" s="45" t="str">
        <f>IF(Table1[[#This Row],[Day]]="","",WEEKNUM(F545))</f>
        <v/>
      </c>
      <c r="C545" s="45" t="str">
        <f>IF(Table1[[#This Row],[Day]]="","",MONTH(F545))</f>
        <v/>
      </c>
      <c r="D545" s="45" t="str">
        <f>IF(Table1[[#This Row],[Day]]="","",YEAR(F545))</f>
        <v/>
      </c>
      <c r="E545" s="117"/>
      <c r="F545" s="118"/>
      <c r="G545" s="119"/>
      <c r="J545" s="102"/>
      <c r="K545" s="124"/>
      <c r="R545" s="46"/>
      <c r="V545" s="112"/>
      <c r="W545" s="72"/>
      <c r="X545" s="46"/>
      <c r="Y545" s="46"/>
      <c r="AC545" s="47"/>
      <c r="AD545" s="54"/>
      <c r="AE545" s="44"/>
      <c r="AF545" s="48"/>
    </row>
    <row r="546" spans="1:32" ht="21" customHeight="1">
      <c r="A546" s="45" t="str">
        <f>IF(G546="","",VLOOKUP(G546,#REF!,3,0))</f>
        <v/>
      </c>
      <c r="B546" s="45" t="str">
        <f>IF(Table1[[#This Row],[Day]]="","",WEEKNUM(F546))</f>
        <v/>
      </c>
      <c r="C546" s="45" t="str">
        <f>IF(Table1[[#This Row],[Day]]="","",MONTH(F546))</f>
        <v/>
      </c>
      <c r="D546" s="45" t="str">
        <f>IF(Table1[[#This Row],[Day]]="","",YEAR(F546))</f>
        <v/>
      </c>
      <c r="E546" s="117"/>
      <c r="F546" s="118"/>
      <c r="G546" s="116"/>
      <c r="J546" s="102"/>
      <c r="K546" s="124"/>
      <c r="R546" s="46"/>
      <c r="V546" s="112"/>
      <c r="W546" s="72"/>
      <c r="X546" s="46"/>
      <c r="Y546" s="46"/>
      <c r="AC546" s="47"/>
      <c r="AD546" s="54"/>
      <c r="AE546" s="44"/>
      <c r="AF546" s="48"/>
    </row>
    <row r="547" spans="1:32" ht="21" customHeight="1">
      <c r="A547" s="45" t="str">
        <f>IF(G547="","",VLOOKUP(G547,#REF!,3,0))</f>
        <v/>
      </c>
      <c r="B547" s="45" t="str">
        <f>IF(Table1[[#This Row],[Day]]="","",WEEKNUM(F547))</f>
        <v/>
      </c>
      <c r="C547" s="45" t="str">
        <f>IF(Table1[[#This Row],[Day]]="","",MONTH(F547))</f>
        <v/>
      </c>
      <c r="D547" s="45" t="str">
        <f>IF(Table1[[#This Row],[Day]]="","",YEAR(F547))</f>
        <v/>
      </c>
      <c r="E547" s="117"/>
      <c r="F547" s="118"/>
      <c r="G547" s="119"/>
      <c r="J547" s="102"/>
      <c r="K547" s="124"/>
      <c r="R547" s="46"/>
      <c r="V547" s="112"/>
      <c r="W547" s="72"/>
      <c r="X547" s="46"/>
      <c r="Y547" s="46"/>
      <c r="AC547" s="47"/>
      <c r="AD547" s="54"/>
      <c r="AE547" s="44"/>
      <c r="AF547" s="48"/>
    </row>
    <row r="548" spans="1:32" ht="21" customHeight="1">
      <c r="A548" s="45" t="str">
        <f>IF(G548="","",VLOOKUP(G548,#REF!,3,0))</f>
        <v/>
      </c>
      <c r="B548" s="45" t="str">
        <f>IF(Table1[[#This Row],[Day]]="","",WEEKNUM(F548))</f>
        <v/>
      </c>
      <c r="C548" s="45" t="str">
        <f>IF(Table1[[#This Row],[Day]]="","",MONTH(F548))</f>
        <v/>
      </c>
      <c r="D548" s="45" t="str">
        <f>IF(Table1[[#This Row],[Day]]="","",YEAR(F548))</f>
        <v/>
      </c>
      <c r="E548" s="117"/>
      <c r="F548" s="118"/>
      <c r="G548" s="116"/>
      <c r="J548" s="102"/>
      <c r="K548" s="124"/>
      <c r="R548" s="46"/>
      <c r="V548" s="112"/>
      <c r="W548" s="72"/>
      <c r="X548" s="46"/>
      <c r="Y548" s="46"/>
      <c r="AC548" s="47"/>
      <c r="AD548" s="54"/>
      <c r="AE548" s="44"/>
      <c r="AF548" s="48"/>
    </row>
    <row r="549" spans="1:32" ht="21" customHeight="1">
      <c r="A549" s="45" t="str">
        <f>IF(G549="","",VLOOKUP(G549,#REF!,3,0))</f>
        <v/>
      </c>
      <c r="B549" s="45" t="str">
        <f>IF(Table1[[#This Row],[Day]]="","",WEEKNUM(F549))</f>
        <v/>
      </c>
      <c r="C549" s="45" t="str">
        <f>IF(Table1[[#This Row],[Day]]="","",MONTH(F549))</f>
        <v/>
      </c>
      <c r="D549" s="45" t="str">
        <f>IF(Table1[[#This Row],[Day]]="","",YEAR(F549))</f>
        <v/>
      </c>
      <c r="E549" s="117"/>
      <c r="F549" s="118"/>
      <c r="G549" s="116"/>
      <c r="J549" s="102"/>
      <c r="K549" s="124"/>
      <c r="R549" s="46"/>
      <c r="V549" s="112"/>
      <c r="W549" s="72"/>
      <c r="X549" s="46"/>
      <c r="Y549" s="46"/>
      <c r="AC549" s="47"/>
      <c r="AD549" s="54"/>
      <c r="AE549" s="44"/>
      <c r="AF549" s="48"/>
    </row>
    <row r="550" spans="1:32" ht="21" customHeight="1">
      <c r="A550" s="45" t="str">
        <f>IF(G550="","",VLOOKUP(G550,#REF!,3,0))</f>
        <v/>
      </c>
      <c r="B550" s="45" t="str">
        <f>IF(Table1[[#This Row],[Day]]="","",WEEKNUM(F550))</f>
        <v/>
      </c>
      <c r="C550" s="45" t="str">
        <f>IF(Table1[[#This Row],[Day]]="","",MONTH(F550))</f>
        <v/>
      </c>
      <c r="D550" s="45" t="str">
        <f>IF(Table1[[#This Row],[Day]]="","",YEAR(F550))</f>
        <v/>
      </c>
      <c r="E550" s="117"/>
      <c r="F550" s="118"/>
      <c r="G550" s="119"/>
      <c r="J550" s="102"/>
      <c r="K550" s="124"/>
      <c r="R550" s="46"/>
      <c r="V550" s="112"/>
      <c r="W550" s="72"/>
      <c r="X550" s="46"/>
      <c r="Y550" s="46"/>
      <c r="AC550" s="47"/>
      <c r="AD550" s="54"/>
      <c r="AE550" s="44"/>
      <c r="AF550" s="48"/>
    </row>
    <row r="551" spans="1:32" ht="21" customHeight="1">
      <c r="A551" s="45" t="str">
        <f>IF(G551="","",VLOOKUP(G551,#REF!,3,0))</f>
        <v/>
      </c>
      <c r="B551" s="45" t="str">
        <f>IF(Table1[[#This Row],[Day]]="","",WEEKNUM(F551))</f>
        <v/>
      </c>
      <c r="C551" s="45" t="str">
        <f>IF(Table1[[#This Row],[Day]]="","",MONTH(F551))</f>
        <v/>
      </c>
      <c r="D551" s="45" t="str">
        <f>IF(Table1[[#This Row],[Day]]="","",YEAR(F551))</f>
        <v/>
      </c>
      <c r="E551" s="117"/>
      <c r="F551" s="118"/>
      <c r="G551" s="119"/>
      <c r="J551" s="102"/>
      <c r="K551" s="124"/>
      <c r="R551" s="46"/>
      <c r="V551" s="112"/>
      <c r="W551" s="72"/>
      <c r="X551" s="46"/>
      <c r="Y551" s="46"/>
      <c r="AC551" s="47"/>
      <c r="AD551" s="54"/>
      <c r="AE551" s="44"/>
      <c r="AF551" s="48"/>
    </row>
    <row r="552" spans="1:32" ht="21" customHeight="1">
      <c r="A552" s="45" t="str">
        <f>IF(G552="","",VLOOKUP(G552,#REF!,3,0))</f>
        <v/>
      </c>
      <c r="B552" s="45" t="str">
        <f>IF(Table1[[#This Row],[Day]]="","",WEEKNUM(F552))</f>
        <v/>
      </c>
      <c r="C552" s="45" t="str">
        <f>IF(Table1[[#This Row],[Day]]="","",MONTH(F552))</f>
        <v/>
      </c>
      <c r="D552" s="45" t="str">
        <f>IF(Table1[[#This Row],[Day]]="","",YEAR(F552))</f>
        <v/>
      </c>
      <c r="E552" s="117"/>
      <c r="F552" s="118"/>
      <c r="G552" s="116"/>
      <c r="J552" s="102"/>
      <c r="K552" s="124"/>
      <c r="R552" s="46"/>
      <c r="V552" s="112"/>
      <c r="W552" s="72"/>
      <c r="X552" s="46"/>
      <c r="Y552" s="46"/>
      <c r="AC552" s="47"/>
      <c r="AD552" s="54"/>
      <c r="AE552" s="44"/>
      <c r="AF552" s="48"/>
    </row>
    <row r="553" spans="1:32" ht="21" customHeight="1">
      <c r="A553" s="45" t="str">
        <f>IF(G553="","",VLOOKUP(G553,#REF!,3,0))</f>
        <v/>
      </c>
      <c r="B553" s="45" t="str">
        <f>IF(Table1[[#This Row],[Day]]="","",WEEKNUM(F553))</f>
        <v/>
      </c>
      <c r="C553" s="45" t="str">
        <f>IF(Table1[[#This Row],[Day]]="","",MONTH(F553))</f>
        <v/>
      </c>
      <c r="D553" s="45" t="str">
        <f>IF(Table1[[#This Row],[Day]]="","",YEAR(F553))</f>
        <v/>
      </c>
      <c r="E553" s="117"/>
      <c r="F553" s="118"/>
      <c r="G553" s="119"/>
      <c r="J553" s="102"/>
      <c r="K553" s="124"/>
      <c r="R553" s="46"/>
      <c r="V553" s="112"/>
      <c r="W553" s="72"/>
      <c r="X553" s="46"/>
      <c r="Y553" s="46"/>
      <c r="AC553" s="47"/>
      <c r="AD553" s="54"/>
      <c r="AE553" s="44"/>
      <c r="AF553" s="48"/>
    </row>
    <row r="554" spans="1:32" ht="21" customHeight="1">
      <c r="A554" s="45" t="str">
        <f>IF(G554="","",VLOOKUP(G554,#REF!,3,0))</f>
        <v/>
      </c>
      <c r="B554" s="45" t="str">
        <f>IF(Table1[[#This Row],[Day]]="","",WEEKNUM(F554))</f>
        <v/>
      </c>
      <c r="C554" s="45" t="str">
        <f>IF(Table1[[#This Row],[Day]]="","",MONTH(F554))</f>
        <v/>
      </c>
      <c r="D554" s="45" t="str">
        <f>IF(Table1[[#This Row],[Day]]="","",YEAR(F554))</f>
        <v/>
      </c>
      <c r="E554" s="117"/>
      <c r="F554" s="118"/>
      <c r="G554" s="116"/>
      <c r="J554" s="102"/>
      <c r="K554" s="124"/>
      <c r="R554" s="46"/>
      <c r="V554" s="112"/>
      <c r="W554" s="72"/>
      <c r="X554" s="46"/>
      <c r="Y554" s="46"/>
      <c r="AC554" s="47"/>
      <c r="AD554" s="54"/>
      <c r="AE554" s="44"/>
      <c r="AF554" s="48"/>
    </row>
    <row r="555" spans="1:32" ht="21" customHeight="1">
      <c r="A555" s="45" t="str">
        <f>IF(G555="","",VLOOKUP(G555,#REF!,3,0))</f>
        <v/>
      </c>
      <c r="B555" s="45" t="str">
        <f>IF(Table1[[#This Row],[Day]]="","",WEEKNUM(F555))</f>
        <v/>
      </c>
      <c r="C555" s="45" t="str">
        <f>IF(Table1[[#This Row],[Day]]="","",MONTH(F555))</f>
        <v/>
      </c>
      <c r="D555" s="45" t="str">
        <f>IF(Table1[[#This Row],[Day]]="","",YEAR(F555))</f>
        <v/>
      </c>
      <c r="E555" s="117"/>
      <c r="F555" s="118"/>
      <c r="G555" s="116"/>
      <c r="J555" s="102"/>
      <c r="K555" s="124"/>
      <c r="R555" s="46"/>
      <c r="V555" s="112"/>
      <c r="W555" s="72"/>
      <c r="X555" s="46"/>
      <c r="Y555" s="46"/>
      <c r="AC555" s="47"/>
      <c r="AD555" s="54"/>
      <c r="AE555" s="44"/>
      <c r="AF555" s="48"/>
    </row>
    <row r="556" spans="1:32" ht="21" customHeight="1">
      <c r="A556" s="45" t="str">
        <f>IF(G556="","",VLOOKUP(G556,#REF!,3,0))</f>
        <v/>
      </c>
      <c r="B556" s="45" t="str">
        <f>IF(Table1[[#This Row],[Day]]="","",WEEKNUM(F556))</f>
        <v/>
      </c>
      <c r="C556" s="45" t="str">
        <f>IF(Table1[[#This Row],[Day]]="","",MONTH(F556))</f>
        <v/>
      </c>
      <c r="D556" s="45" t="str">
        <f>IF(Table1[[#This Row],[Day]]="","",YEAR(F556))</f>
        <v/>
      </c>
      <c r="E556" s="117"/>
      <c r="F556" s="118"/>
      <c r="G556" s="119"/>
      <c r="J556" s="102"/>
      <c r="K556" s="124"/>
      <c r="R556" s="46"/>
      <c r="V556" s="112"/>
      <c r="W556" s="72"/>
      <c r="X556" s="46"/>
      <c r="Y556" s="46"/>
      <c r="AC556" s="47"/>
      <c r="AD556" s="54"/>
      <c r="AE556" s="44"/>
      <c r="AF556" s="48"/>
    </row>
    <row r="557" spans="1:32" ht="21" customHeight="1">
      <c r="A557" s="45" t="str">
        <f>IF(G557="","",VLOOKUP(G557,#REF!,3,0))</f>
        <v/>
      </c>
      <c r="B557" s="45" t="str">
        <f>IF(Table1[[#This Row],[Day]]="","",WEEKNUM(F557))</f>
        <v/>
      </c>
      <c r="C557" s="45" t="str">
        <f>IF(Table1[[#This Row],[Day]]="","",MONTH(F557))</f>
        <v/>
      </c>
      <c r="D557" s="45" t="str">
        <f>IF(Table1[[#This Row],[Day]]="","",YEAR(F557))</f>
        <v/>
      </c>
      <c r="E557" s="117"/>
      <c r="F557" s="118"/>
      <c r="G557" s="119"/>
      <c r="J557" s="102"/>
      <c r="K557" s="124"/>
      <c r="R557" s="46"/>
      <c r="V557" s="112"/>
      <c r="W557" s="72"/>
      <c r="X557" s="46"/>
      <c r="Y557" s="46"/>
      <c r="AC557" s="47"/>
      <c r="AD557" s="54"/>
      <c r="AE557" s="44"/>
      <c r="AF557" s="48"/>
    </row>
    <row r="558" spans="1:32" ht="21" customHeight="1">
      <c r="A558" s="45" t="str">
        <f>IF(G558="","",VLOOKUP(G558,#REF!,3,0))</f>
        <v/>
      </c>
      <c r="B558" s="45" t="str">
        <f>IF(Table1[[#This Row],[Day]]="","",WEEKNUM(F558))</f>
        <v/>
      </c>
      <c r="C558" s="45" t="str">
        <f>IF(Table1[[#This Row],[Day]]="","",MONTH(F558))</f>
        <v/>
      </c>
      <c r="D558" s="45" t="str">
        <f>IF(Table1[[#This Row],[Day]]="","",YEAR(F558))</f>
        <v/>
      </c>
      <c r="E558" s="117"/>
      <c r="F558" s="118"/>
      <c r="G558" s="116"/>
      <c r="J558" s="102"/>
      <c r="K558" s="124"/>
      <c r="R558" s="46"/>
      <c r="V558" s="112"/>
      <c r="W558" s="72"/>
      <c r="X558" s="46"/>
      <c r="Y558" s="46"/>
      <c r="AC558" s="47"/>
      <c r="AD558" s="54"/>
      <c r="AE558" s="44"/>
      <c r="AF558" s="48"/>
    </row>
    <row r="559" spans="1:32" ht="21" customHeight="1">
      <c r="A559" s="45" t="str">
        <f>IF(G559="","",VLOOKUP(G559,#REF!,3,0))</f>
        <v/>
      </c>
      <c r="B559" s="45" t="str">
        <f>IF(Table1[[#This Row],[Day]]="","",WEEKNUM(F559))</f>
        <v/>
      </c>
      <c r="C559" s="45" t="str">
        <f>IF(Table1[[#This Row],[Day]]="","",MONTH(F559))</f>
        <v/>
      </c>
      <c r="D559" s="45" t="str">
        <f>IF(Table1[[#This Row],[Day]]="","",YEAR(F559))</f>
        <v/>
      </c>
      <c r="E559" s="117"/>
      <c r="F559" s="118"/>
      <c r="G559" s="119"/>
      <c r="J559" s="102"/>
      <c r="K559" s="124"/>
      <c r="R559" s="46"/>
      <c r="V559" s="112"/>
      <c r="W559" s="72"/>
      <c r="X559" s="46"/>
      <c r="Y559" s="46"/>
      <c r="AC559" s="47"/>
      <c r="AD559" s="54"/>
      <c r="AE559" s="44"/>
      <c r="AF559" s="48"/>
    </row>
    <row r="560" spans="1:32" ht="21" customHeight="1">
      <c r="A560" s="45" t="str">
        <f>IF(G560="","",VLOOKUP(G560,#REF!,3,0))</f>
        <v/>
      </c>
      <c r="B560" s="45" t="str">
        <f>IF(Table1[[#This Row],[Day]]="","",WEEKNUM(F560))</f>
        <v/>
      </c>
      <c r="C560" s="45" t="str">
        <f>IF(Table1[[#This Row],[Day]]="","",MONTH(F560))</f>
        <v/>
      </c>
      <c r="D560" s="45" t="str">
        <f>IF(Table1[[#This Row],[Day]]="","",YEAR(F560))</f>
        <v/>
      </c>
      <c r="E560" s="117"/>
      <c r="F560" s="118"/>
      <c r="G560" s="116"/>
      <c r="J560" s="102"/>
      <c r="K560" s="124"/>
      <c r="R560" s="46"/>
      <c r="V560" s="112"/>
      <c r="W560" s="72"/>
      <c r="X560" s="46"/>
      <c r="Y560" s="46"/>
      <c r="AC560" s="47"/>
      <c r="AD560" s="54"/>
      <c r="AE560" s="44"/>
      <c r="AF560" s="48"/>
    </row>
    <row r="561" spans="1:32" ht="21" customHeight="1">
      <c r="A561" s="45" t="str">
        <f>IF(G561="","",VLOOKUP(G561,#REF!,3,0))</f>
        <v/>
      </c>
      <c r="B561" s="45" t="str">
        <f>IF(Table1[[#This Row],[Day]]="","",WEEKNUM(F561))</f>
        <v/>
      </c>
      <c r="C561" s="45" t="str">
        <f>IF(Table1[[#This Row],[Day]]="","",MONTH(F561))</f>
        <v/>
      </c>
      <c r="D561" s="45" t="str">
        <f>IF(Table1[[#This Row],[Day]]="","",YEAR(F561))</f>
        <v/>
      </c>
      <c r="E561" s="117"/>
      <c r="F561" s="118"/>
      <c r="G561" s="116"/>
      <c r="J561" s="102"/>
      <c r="K561" s="124"/>
      <c r="R561" s="46"/>
      <c r="V561" s="112"/>
      <c r="W561" s="72"/>
      <c r="X561" s="46"/>
      <c r="Y561" s="46"/>
      <c r="AC561" s="47"/>
      <c r="AD561" s="54"/>
      <c r="AE561" s="44"/>
      <c r="AF561" s="48"/>
    </row>
    <row r="562" spans="1:32" ht="21" customHeight="1">
      <c r="A562" s="45" t="str">
        <f>IF(G562="","",VLOOKUP(G562,#REF!,3,0))</f>
        <v/>
      </c>
      <c r="B562" s="45" t="str">
        <f>IF(Table1[[#This Row],[Day]]="","",WEEKNUM(F562))</f>
        <v/>
      </c>
      <c r="C562" s="45" t="str">
        <f>IF(Table1[[#This Row],[Day]]="","",MONTH(F562))</f>
        <v/>
      </c>
      <c r="D562" s="45" t="str">
        <f>IF(Table1[[#This Row],[Day]]="","",YEAR(F562))</f>
        <v/>
      </c>
      <c r="E562" s="117"/>
      <c r="F562" s="118"/>
      <c r="G562" s="119"/>
      <c r="J562" s="102"/>
      <c r="K562" s="124"/>
      <c r="R562" s="46"/>
      <c r="V562" s="112"/>
      <c r="W562" s="72"/>
      <c r="X562" s="46"/>
      <c r="Y562" s="46"/>
      <c r="AC562" s="47"/>
      <c r="AD562" s="54"/>
      <c r="AE562" s="44"/>
      <c r="AF562" s="48"/>
    </row>
    <row r="563" spans="1:32" ht="21" customHeight="1">
      <c r="A563" s="45" t="str">
        <f>IF(G563="","",VLOOKUP(G563,#REF!,3,0))</f>
        <v/>
      </c>
      <c r="B563" s="45" t="str">
        <f>IF(Table1[[#This Row],[Day]]="","",WEEKNUM(F563))</f>
        <v/>
      </c>
      <c r="C563" s="45" t="str">
        <f>IF(Table1[[#This Row],[Day]]="","",MONTH(F563))</f>
        <v/>
      </c>
      <c r="D563" s="45" t="str">
        <f>IF(Table1[[#This Row],[Day]]="","",YEAR(F563))</f>
        <v/>
      </c>
      <c r="E563" s="117"/>
      <c r="F563" s="118"/>
      <c r="G563" s="119"/>
      <c r="J563" s="102"/>
      <c r="K563" s="124"/>
      <c r="R563" s="46"/>
      <c r="V563" s="112"/>
      <c r="W563" s="72"/>
      <c r="X563" s="46"/>
      <c r="Y563" s="46"/>
      <c r="AC563" s="47"/>
      <c r="AD563" s="54"/>
      <c r="AE563" s="44"/>
      <c r="AF563" s="48"/>
    </row>
    <row r="564" spans="1:32" ht="21" customHeight="1">
      <c r="A564" s="45" t="str">
        <f>IF(G564="","",VLOOKUP(G564,#REF!,3,0))</f>
        <v/>
      </c>
      <c r="B564" s="45" t="str">
        <f>IF(Table1[[#This Row],[Day]]="","",WEEKNUM(F564))</f>
        <v/>
      </c>
      <c r="C564" s="45" t="str">
        <f>IF(Table1[[#This Row],[Day]]="","",MONTH(F564))</f>
        <v/>
      </c>
      <c r="D564" s="45" t="str">
        <f>IF(Table1[[#This Row],[Day]]="","",YEAR(F564))</f>
        <v/>
      </c>
      <c r="E564" s="117"/>
      <c r="F564" s="118"/>
      <c r="G564" s="116"/>
      <c r="J564" s="102"/>
      <c r="K564" s="124"/>
      <c r="R564" s="46"/>
      <c r="V564" s="112"/>
      <c r="W564" s="72"/>
      <c r="X564" s="46"/>
      <c r="Y564" s="46"/>
      <c r="AC564" s="47"/>
      <c r="AD564" s="54"/>
      <c r="AE564" s="44"/>
      <c r="AF564" s="48"/>
    </row>
    <row r="565" spans="1:32" ht="21" customHeight="1">
      <c r="A565" s="45" t="str">
        <f>IF(G565="","",VLOOKUP(G565,#REF!,3,0))</f>
        <v/>
      </c>
      <c r="B565" s="45" t="str">
        <f>IF(Table1[[#This Row],[Day]]="","",WEEKNUM(F565))</f>
        <v/>
      </c>
      <c r="C565" s="45" t="str">
        <f>IF(Table1[[#This Row],[Day]]="","",MONTH(F565))</f>
        <v/>
      </c>
      <c r="D565" s="45" t="str">
        <f>IF(Table1[[#This Row],[Day]]="","",YEAR(F565))</f>
        <v/>
      </c>
      <c r="E565" s="117"/>
      <c r="F565" s="118"/>
      <c r="G565" s="119"/>
      <c r="J565" s="102"/>
      <c r="K565" s="124"/>
      <c r="R565" s="46"/>
      <c r="V565" s="112"/>
      <c r="W565" s="72"/>
      <c r="X565" s="46"/>
      <c r="Y565" s="46"/>
      <c r="AC565" s="47"/>
      <c r="AD565" s="54"/>
      <c r="AE565" s="44"/>
      <c r="AF565" s="48"/>
    </row>
    <row r="566" spans="1:32" ht="21" customHeight="1">
      <c r="A566" s="45" t="str">
        <f>IF(G566="","",VLOOKUP(G566,#REF!,3,0))</f>
        <v/>
      </c>
      <c r="B566" s="45" t="str">
        <f>IF(Table1[[#This Row],[Day]]="","",WEEKNUM(F566))</f>
        <v/>
      </c>
      <c r="C566" s="45" t="str">
        <f>IF(Table1[[#This Row],[Day]]="","",MONTH(F566))</f>
        <v/>
      </c>
      <c r="D566" s="45" t="str">
        <f>IF(Table1[[#This Row],[Day]]="","",YEAR(F566))</f>
        <v/>
      </c>
      <c r="E566" s="117"/>
      <c r="F566" s="118"/>
      <c r="G566" s="119"/>
      <c r="J566" s="102"/>
      <c r="K566" s="124"/>
      <c r="R566" s="46"/>
      <c r="V566" s="112"/>
      <c r="W566" s="72"/>
      <c r="X566" s="46"/>
      <c r="Y566" s="46"/>
      <c r="AC566" s="47"/>
      <c r="AD566" s="54"/>
      <c r="AE566" s="44"/>
      <c r="AF566" s="48"/>
    </row>
    <row r="567" spans="1:32" ht="21" customHeight="1">
      <c r="A567" s="45" t="str">
        <f>IF(G567="","",VLOOKUP(G567,#REF!,3,0))</f>
        <v/>
      </c>
      <c r="B567" s="45" t="str">
        <f>IF(Table1[[#This Row],[Day]]="","",WEEKNUM(F567))</f>
        <v/>
      </c>
      <c r="C567" s="45" t="str">
        <f>IF(Table1[[#This Row],[Day]]="","",MONTH(F567))</f>
        <v/>
      </c>
      <c r="D567" s="45" t="str">
        <f>IF(Table1[[#This Row],[Day]]="","",YEAR(F567))</f>
        <v/>
      </c>
      <c r="E567" s="117"/>
      <c r="F567" s="118"/>
      <c r="G567" s="119"/>
      <c r="J567" s="102"/>
      <c r="K567" s="124"/>
      <c r="R567" s="46"/>
      <c r="V567" s="112"/>
      <c r="W567" s="72"/>
      <c r="X567" s="46"/>
      <c r="Y567" s="46"/>
      <c r="AC567" s="47"/>
      <c r="AD567" s="54"/>
      <c r="AE567" s="44"/>
      <c r="AF567" s="48"/>
    </row>
    <row r="568" spans="1:32" ht="21" customHeight="1">
      <c r="A568" s="45" t="str">
        <f>IF(G568="","",VLOOKUP(G568,#REF!,3,0))</f>
        <v/>
      </c>
      <c r="B568" s="45" t="str">
        <f>IF(Table1[[#This Row],[Day]]="","",WEEKNUM(F568))</f>
        <v/>
      </c>
      <c r="C568" s="45" t="str">
        <f>IF(Table1[[#This Row],[Day]]="","",MONTH(F568))</f>
        <v/>
      </c>
      <c r="D568" s="45" t="str">
        <f>IF(Table1[[#This Row],[Day]]="","",YEAR(F568))</f>
        <v/>
      </c>
      <c r="E568" s="117"/>
      <c r="F568" s="118"/>
      <c r="G568" s="116"/>
      <c r="J568" s="102"/>
      <c r="K568" s="124"/>
      <c r="R568" s="46"/>
      <c r="V568" s="112"/>
      <c r="W568" s="72"/>
      <c r="X568" s="46"/>
      <c r="Y568" s="46"/>
      <c r="AC568" s="47"/>
      <c r="AD568" s="54"/>
      <c r="AE568" s="44"/>
      <c r="AF568" s="48"/>
    </row>
    <row r="569" spans="1:32" ht="21" customHeight="1">
      <c r="A569" s="45" t="str">
        <f>IF(G569="","",VLOOKUP(G569,#REF!,3,0))</f>
        <v/>
      </c>
      <c r="B569" s="45" t="str">
        <f>IF(Table1[[#This Row],[Day]]="","",WEEKNUM(F569))</f>
        <v/>
      </c>
      <c r="C569" s="45" t="str">
        <f>IF(Table1[[#This Row],[Day]]="","",MONTH(F569))</f>
        <v/>
      </c>
      <c r="D569" s="45" t="str">
        <f>IF(Table1[[#This Row],[Day]]="","",YEAR(F569))</f>
        <v/>
      </c>
      <c r="E569" s="117"/>
      <c r="F569" s="118"/>
      <c r="G569" s="119"/>
      <c r="J569" s="102"/>
      <c r="K569" s="124"/>
      <c r="R569" s="46"/>
      <c r="V569" s="112"/>
      <c r="W569" s="72"/>
      <c r="X569" s="46"/>
      <c r="Y569" s="46"/>
      <c r="AC569" s="47"/>
      <c r="AD569" s="54"/>
      <c r="AE569" s="44"/>
      <c r="AF569" s="48"/>
    </row>
    <row r="570" spans="1:32" ht="21" customHeight="1">
      <c r="A570" s="45" t="str">
        <f>IF(G570="","",VLOOKUP(G570,#REF!,3,0))</f>
        <v/>
      </c>
      <c r="B570" s="45" t="str">
        <f>IF(Table1[[#This Row],[Day]]="","",WEEKNUM(F570))</f>
        <v/>
      </c>
      <c r="C570" s="45" t="str">
        <f>IF(Table1[[#This Row],[Day]]="","",MONTH(F570))</f>
        <v/>
      </c>
      <c r="D570" s="45" t="str">
        <f>IF(Table1[[#This Row],[Day]]="","",YEAR(F570))</f>
        <v/>
      </c>
      <c r="E570" s="117"/>
      <c r="F570" s="118"/>
      <c r="G570" s="119"/>
      <c r="J570" s="102"/>
      <c r="K570" s="124"/>
      <c r="R570" s="46"/>
      <c r="V570" s="112"/>
      <c r="W570" s="72"/>
      <c r="X570" s="46"/>
      <c r="Y570" s="46"/>
      <c r="AC570" s="47"/>
      <c r="AD570" s="54"/>
      <c r="AE570" s="44"/>
      <c r="AF570" s="48"/>
    </row>
    <row r="571" spans="1:32" ht="21" customHeight="1">
      <c r="A571" s="45" t="str">
        <f>IF(G571="","",VLOOKUP(G571,#REF!,3,0))</f>
        <v/>
      </c>
      <c r="B571" s="45" t="str">
        <f>IF(Table1[[#This Row],[Day]]="","",WEEKNUM(F571))</f>
        <v/>
      </c>
      <c r="C571" s="45" t="str">
        <f>IF(Table1[[#This Row],[Day]]="","",MONTH(F571))</f>
        <v/>
      </c>
      <c r="D571" s="45" t="str">
        <f>IF(Table1[[#This Row],[Day]]="","",YEAR(F571))</f>
        <v/>
      </c>
      <c r="E571" s="117"/>
      <c r="F571" s="118"/>
      <c r="G571" s="119"/>
      <c r="J571" s="102"/>
      <c r="K571" s="124"/>
      <c r="R571" s="46"/>
      <c r="V571" s="112"/>
      <c r="W571" s="72"/>
      <c r="X571" s="46"/>
      <c r="Y571" s="46"/>
      <c r="AC571" s="47"/>
      <c r="AD571" s="54"/>
      <c r="AE571" s="44"/>
      <c r="AF571" s="48"/>
    </row>
    <row r="572" spans="1:32" ht="21" customHeight="1">
      <c r="A572" s="45" t="str">
        <f>IF(G572="","",VLOOKUP(G572,#REF!,3,0))</f>
        <v/>
      </c>
      <c r="B572" s="45" t="str">
        <f>IF(Table1[[#This Row],[Day]]="","",WEEKNUM(F572))</f>
        <v/>
      </c>
      <c r="C572" s="45" t="str">
        <f>IF(Table1[[#This Row],[Day]]="","",MONTH(F572))</f>
        <v/>
      </c>
      <c r="D572" s="45" t="str">
        <f>IF(Table1[[#This Row],[Day]]="","",YEAR(F572))</f>
        <v/>
      </c>
      <c r="E572" s="117"/>
      <c r="F572" s="118"/>
      <c r="G572" s="116"/>
      <c r="J572" s="102"/>
      <c r="K572" s="124"/>
      <c r="R572" s="46"/>
      <c r="V572" s="112"/>
      <c r="W572" s="72"/>
      <c r="X572" s="46"/>
      <c r="Y572" s="46"/>
      <c r="AC572" s="47"/>
      <c r="AD572" s="54"/>
      <c r="AE572" s="44"/>
      <c r="AF572" s="48"/>
    </row>
    <row r="573" spans="1:32" ht="21" customHeight="1">
      <c r="A573" s="45" t="str">
        <f>IF(G573="","",VLOOKUP(G573,#REF!,3,0))</f>
        <v/>
      </c>
      <c r="B573" s="45" t="str">
        <f>IF(Table1[[#This Row],[Day]]="","",WEEKNUM(F573))</f>
        <v/>
      </c>
      <c r="C573" s="45" t="str">
        <f>IF(Table1[[#This Row],[Day]]="","",MONTH(F573))</f>
        <v/>
      </c>
      <c r="D573" s="45" t="str">
        <f>IF(Table1[[#This Row],[Day]]="","",YEAR(F573))</f>
        <v/>
      </c>
      <c r="E573" s="117"/>
      <c r="F573" s="118"/>
      <c r="G573" s="119"/>
      <c r="J573" s="102"/>
      <c r="K573" s="124"/>
      <c r="R573" s="46"/>
      <c r="V573" s="112"/>
      <c r="W573" s="72"/>
      <c r="X573" s="46"/>
      <c r="Y573" s="46"/>
      <c r="AC573" s="47"/>
      <c r="AD573" s="54"/>
      <c r="AE573" s="44"/>
      <c r="AF573" s="48"/>
    </row>
    <row r="574" spans="1:32" ht="21" customHeight="1">
      <c r="A574" s="45" t="str">
        <f>IF(G574="","",VLOOKUP(G574,#REF!,3,0))</f>
        <v/>
      </c>
      <c r="B574" s="45" t="str">
        <f>IF(Table1[[#This Row],[Day]]="","",WEEKNUM(F574))</f>
        <v/>
      </c>
      <c r="C574" s="45" t="str">
        <f>IF(Table1[[#This Row],[Day]]="","",MONTH(F574))</f>
        <v/>
      </c>
      <c r="D574" s="45" t="str">
        <f>IF(Table1[[#This Row],[Day]]="","",YEAR(F574))</f>
        <v/>
      </c>
      <c r="E574" s="117"/>
      <c r="F574" s="118"/>
      <c r="G574" s="119"/>
      <c r="J574" s="102"/>
      <c r="K574" s="124"/>
      <c r="R574" s="46"/>
      <c r="V574" s="112"/>
      <c r="W574" s="72"/>
      <c r="X574" s="46"/>
      <c r="Y574" s="46"/>
      <c r="AC574" s="47"/>
      <c r="AD574" s="54"/>
      <c r="AE574" s="44"/>
      <c r="AF574" s="48"/>
    </row>
    <row r="575" spans="1:32" ht="21" customHeight="1">
      <c r="A575" s="45" t="str">
        <f>IF(G575="","",VLOOKUP(G575,#REF!,3,0))</f>
        <v/>
      </c>
      <c r="B575" s="45" t="str">
        <f>IF(Table1[[#This Row],[Day]]="","",WEEKNUM(F575))</f>
        <v/>
      </c>
      <c r="C575" s="45" t="str">
        <f>IF(Table1[[#This Row],[Day]]="","",MONTH(F575))</f>
        <v/>
      </c>
      <c r="D575" s="45" t="str">
        <f>IF(Table1[[#This Row],[Day]]="","",YEAR(F575))</f>
        <v/>
      </c>
      <c r="E575" s="117"/>
      <c r="F575" s="118"/>
      <c r="G575" s="119"/>
      <c r="J575" s="102"/>
      <c r="K575" s="124"/>
      <c r="R575" s="46"/>
      <c r="V575" s="112"/>
      <c r="W575" s="72"/>
      <c r="X575" s="46"/>
      <c r="Y575" s="46"/>
      <c r="AC575" s="47"/>
      <c r="AD575" s="54"/>
      <c r="AE575" s="44"/>
      <c r="AF575" s="48"/>
    </row>
    <row r="576" spans="1:32" ht="21" customHeight="1">
      <c r="A576" s="45" t="str">
        <f>IF(G576="","",VLOOKUP(G576,#REF!,3,0))</f>
        <v/>
      </c>
      <c r="B576" s="45" t="str">
        <f>IF(Table1[[#This Row],[Day]]="","",WEEKNUM(F576))</f>
        <v/>
      </c>
      <c r="C576" s="45" t="str">
        <f>IF(Table1[[#This Row],[Day]]="","",MONTH(F576))</f>
        <v/>
      </c>
      <c r="D576" s="45" t="str">
        <f>IF(Table1[[#This Row],[Day]]="","",YEAR(F576))</f>
        <v/>
      </c>
      <c r="E576" s="117"/>
      <c r="F576" s="118"/>
      <c r="G576" s="119"/>
      <c r="J576" s="102"/>
      <c r="K576" s="124"/>
      <c r="R576" s="46"/>
      <c r="V576" s="112"/>
      <c r="W576" s="72"/>
      <c r="X576" s="46"/>
      <c r="Y576" s="46"/>
      <c r="AC576" s="47"/>
      <c r="AD576" s="54"/>
      <c r="AE576" s="44"/>
      <c r="AF576" s="48"/>
    </row>
    <row r="577" spans="1:32" ht="21" customHeight="1">
      <c r="A577" s="45" t="str">
        <f>IF(G577="","",VLOOKUP(G577,#REF!,3,0))</f>
        <v/>
      </c>
      <c r="B577" s="45" t="str">
        <f>IF(Table1[[#This Row],[Day]]="","",WEEKNUM(F577))</f>
        <v/>
      </c>
      <c r="C577" s="45" t="str">
        <f>IF(Table1[[#This Row],[Day]]="","",MONTH(F577))</f>
        <v/>
      </c>
      <c r="D577" s="45" t="str">
        <f>IF(Table1[[#This Row],[Day]]="","",YEAR(F577))</f>
        <v/>
      </c>
      <c r="E577" s="117"/>
      <c r="F577" s="118"/>
      <c r="G577" s="119"/>
      <c r="J577" s="102"/>
      <c r="K577" s="124"/>
      <c r="R577" s="46"/>
      <c r="V577" s="112"/>
      <c r="W577" s="72"/>
      <c r="X577" s="46"/>
      <c r="Y577" s="46"/>
      <c r="AC577" s="47"/>
      <c r="AD577" s="54"/>
      <c r="AE577" s="44"/>
      <c r="AF577" s="48"/>
    </row>
    <row r="578" spans="1:32" ht="21" customHeight="1">
      <c r="A578" s="45" t="str">
        <f>IF(G578="","",VLOOKUP(G578,#REF!,3,0))</f>
        <v/>
      </c>
      <c r="B578" s="45" t="str">
        <f>IF(Table1[[#This Row],[Day]]="","",WEEKNUM(F578))</f>
        <v/>
      </c>
      <c r="C578" s="45" t="str">
        <f>IF(Table1[[#This Row],[Day]]="","",MONTH(F578))</f>
        <v/>
      </c>
      <c r="D578" s="45" t="str">
        <f>IF(Table1[[#This Row],[Day]]="","",YEAR(F578))</f>
        <v/>
      </c>
      <c r="E578" s="117"/>
      <c r="F578" s="118"/>
      <c r="G578" s="116"/>
      <c r="J578" s="102"/>
      <c r="K578" s="124"/>
      <c r="R578" s="46"/>
      <c r="V578" s="112"/>
      <c r="W578" s="72"/>
      <c r="X578" s="46"/>
      <c r="Y578" s="46"/>
      <c r="AC578" s="47"/>
      <c r="AD578" s="54"/>
      <c r="AE578" s="44"/>
      <c r="AF578" s="48"/>
    </row>
    <row r="579" spans="1:32" ht="21" customHeight="1">
      <c r="A579" s="45" t="str">
        <f>IF(G579="","",VLOOKUP(G579,#REF!,3,0))</f>
        <v/>
      </c>
      <c r="B579" s="45" t="str">
        <f>IF(Table1[[#This Row],[Day]]="","",WEEKNUM(F579))</f>
        <v/>
      </c>
      <c r="C579" s="45" t="str">
        <f>IF(Table1[[#This Row],[Day]]="","",MONTH(F579))</f>
        <v/>
      </c>
      <c r="D579" s="45" t="str">
        <f>IF(Table1[[#This Row],[Day]]="","",YEAR(F579))</f>
        <v/>
      </c>
      <c r="E579" s="117"/>
      <c r="F579" s="118"/>
      <c r="G579" s="119"/>
      <c r="J579" s="102"/>
      <c r="K579" s="124"/>
      <c r="R579" s="46"/>
      <c r="V579" s="112"/>
      <c r="W579" s="72"/>
      <c r="X579" s="46"/>
      <c r="Y579" s="46"/>
      <c r="AC579" s="47"/>
      <c r="AD579" s="54"/>
      <c r="AE579" s="44"/>
      <c r="AF579" s="48"/>
    </row>
    <row r="580" spans="1:32" ht="21" customHeight="1">
      <c r="A580" s="45" t="str">
        <f>IF(G580="","",VLOOKUP(G580,#REF!,3,0))</f>
        <v/>
      </c>
      <c r="B580" s="45" t="str">
        <f>IF(Table1[[#This Row],[Day]]="","",WEEKNUM(F580))</f>
        <v/>
      </c>
      <c r="C580" s="45" t="str">
        <f>IF(Table1[[#This Row],[Day]]="","",MONTH(F580))</f>
        <v/>
      </c>
      <c r="D580" s="45" t="str">
        <f>IF(Table1[[#This Row],[Day]]="","",YEAR(F580))</f>
        <v/>
      </c>
      <c r="E580" s="117"/>
      <c r="F580" s="118"/>
      <c r="G580" s="119"/>
      <c r="J580" s="102"/>
      <c r="K580" s="124"/>
      <c r="R580" s="46"/>
      <c r="V580" s="112"/>
      <c r="W580" s="72"/>
      <c r="X580" s="46"/>
      <c r="Y580" s="46"/>
      <c r="AC580" s="47"/>
      <c r="AD580" s="54"/>
      <c r="AE580" s="44"/>
      <c r="AF580" s="48"/>
    </row>
    <row r="581" spans="1:32" ht="21" customHeight="1">
      <c r="A581" s="45" t="str">
        <f>IF(G581="","",VLOOKUP(G581,#REF!,3,0))</f>
        <v/>
      </c>
      <c r="B581" s="45" t="str">
        <f>IF(Table1[[#This Row],[Day]]="","",WEEKNUM(F581))</f>
        <v/>
      </c>
      <c r="C581" s="45" t="str">
        <f>IF(Table1[[#This Row],[Day]]="","",MONTH(F581))</f>
        <v/>
      </c>
      <c r="D581" s="45" t="str">
        <f>IF(Table1[[#This Row],[Day]]="","",YEAR(F581))</f>
        <v/>
      </c>
      <c r="E581" s="117"/>
      <c r="F581" s="118"/>
      <c r="G581" s="119"/>
      <c r="J581" s="102"/>
      <c r="K581" s="124"/>
      <c r="R581" s="46"/>
      <c r="V581" s="112"/>
      <c r="W581" s="72"/>
      <c r="X581" s="46"/>
      <c r="Y581" s="46"/>
      <c r="AC581" s="47"/>
      <c r="AD581" s="54"/>
      <c r="AE581" s="44"/>
      <c r="AF581" s="48"/>
    </row>
    <row r="582" spans="1:32" ht="21" customHeight="1">
      <c r="A582" s="45" t="str">
        <f>IF(G582="","",VLOOKUP(G582,#REF!,3,0))</f>
        <v/>
      </c>
      <c r="B582" s="45" t="str">
        <f>IF(Table1[[#This Row],[Day]]="","",WEEKNUM(F582))</f>
        <v/>
      </c>
      <c r="C582" s="45" t="str">
        <f>IF(Table1[[#This Row],[Day]]="","",MONTH(F582))</f>
        <v/>
      </c>
      <c r="D582" s="45" t="str">
        <f>IF(Table1[[#This Row],[Day]]="","",YEAR(F582))</f>
        <v/>
      </c>
      <c r="E582" s="117"/>
      <c r="F582" s="118"/>
      <c r="G582" s="119"/>
      <c r="J582" s="102"/>
      <c r="K582" s="124"/>
      <c r="R582" s="46"/>
      <c r="V582" s="112"/>
      <c r="W582" s="72"/>
      <c r="X582" s="46"/>
      <c r="Y582" s="46"/>
      <c r="AC582" s="47"/>
      <c r="AD582" s="54"/>
      <c r="AE582" s="44"/>
      <c r="AF582" s="48"/>
    </row>
    <row r="583" spans="1:32" ht="21" customHeight="1">
      <c r="A583" s="45" t="str">
        <f>IF(G583="","",VLOOKUP(G583,#REF!,3,0))</f>
        <v/>
      </c>
      <c r="B583" s="45" t="str">
        <f>IF(Table1[[#This Row],[Day]]="","",WEEKNUM(F583))</f>
        <v/>
      </c>
      <c r="C583" s="45" t="str">
        <f>IF(Table1[[#This Row],[Day]]="","",MONTH(F583))</f>
        <v/>
      </c>
      <c r="D583" s="45" t="str">
        <f>IF(Table1[[#This Row],[Day]]="","",YEAR(F583))</f>
        <v/>
      </c>
      <c r="E583" s="117"/>
      <c r="F583" s="118"/>
      <c r="G583" s="119"/>
      <c r="J583" s="102"/>
      <c r="K583" s="124"/>
      <c r="R583" s="46"/>
      <c r="V583" s="112"/>
      <c r="W583" s="72"/>
      <c r="X583" s="46"/>
      <c r="Y583" s="46"/>
      <c r="AC583" s="47"/>
      <c r="AD583" s="54"/>
      <c r="AE583" s="44"/>
      <c r="AF583" s="48"/>
    </row>
    <row r="584" spans="1:32" ht="21" customHeight="1">
      <c r="A584" s="45" t="str">
        <f>IF(G584="","",VLOOKUP(G584,#REF!,3,0))</f>
        <v/>
      </c>
      <c r="B584" s="45" t="str">
        <f>IF(Table1[[#This Row],[Day]]="","",WEEKNUM(F584))</f>
        <v/>
      </c>
      <c r="C584" s="45" t="str">
        <f>IF(Table1[[#This Row],[Day]]="","",MONTH(F584))</f>
        <v/>
      </c>
      <c r="D584" s="45" t="str">
        <f>IF(Table1[[#This Row],[Day]]="","",YEAR(F584))</f>
        <v/>
      </c>
      <c r="E584" s="117"/>
      <c r="F584" s="118"/>
      <c r="G584" s="116"/>
      <c r="J584" s="102"/>
      <c r="K584" s="124"/>
      <c r="R584" s="46"/>
      <c r="V584" s="112"/>
      <c r="W584" s="72"/>
      <c r="X584" s="46"/>
      <c r="Y584" s="46"/>
      <c r="AC584" s="47"/>
      <c r="AD584" s="54"/>
      <c r="AE584" s="44"/>
      <c r="AF584" s="48"/>
    </row>
    <row r="585" spans="1:32" ht="21" customHeight="1">
      <c r="A585" s="45" t="str">
        <f>IF(G585="","",VLOOKUP(G585,#REF!,3,0))</f>
        <v/>
      </c>
      <c r="B585" s="45" t="str">
        <f>IF(Table1[[#This Row],[Day]]="","",WEEKNUM(F585))</f>
        <v/>
      </c>
      <c r="C585" s="45" t="str">
        <f>IF(Table1[[#This Row],[Day]]="","",MONTH(F585))</f>
        <v/>
      </c>
      <c r="D585" s="45" t="str">
        <f>IF(Table1[[#This Row],[Day]]="","",YEAR(F585))</f>
        <v/>
      </c>
      <c r="E585" s="117"/>
      <c r="F585" s="118"/>
      <c r="G585" s="119"/>
      <c r="J585" s="102"/>
      <c r="K585" s="124"/>
      <c r="R585" s="46"/>
      <c r="V585" s="112"/>
      <c r="W585" s="72"/>
      <c r="X585" s="46"/>
      <c r="Y585" s="46"/>
      <c r="AC585" s="47"/>
      <c r="AD585" s="54"/>
      <c r="AE585" s="44"/>
      <c r="AF585" s="48"/>
    </row>
    <row r="586" spans="1:32" ht="21" customHeight="1">
      <c r="A586" s="45" t="str">
        <f>IF(G586="","",VLOOKUP(G586,#REF!,3,0))</f>
        <v/>
      </c>
      <c r="B586" s="45" t="str">
        <f>IF(Table1[[#This Row],[Day]]="","",WEEKNUM(F586))</f>
        <v/>
      </c>
      <c r="C586" s="45" t="str">
        <f>IF(Table1[[#This Row],[Day]]="","",MONTH(F586))</f>
        <v/>
      </c>
      <c r="D586" s="45" t="str">
        <f>IF(Table1[[#This Row],[Day]]="","",YEAR(F586))</f>
        <v/>
      </c>
      <c r="E586" s="117"/>
      <c r="F586" s="118"/>
      <c r="G586" s="119"/>
      <c r="J586" s="102"/>
      <c r="K586" s="124"/>
      <c r="R586" s="46"/>
      <c r="V586" s="112"/>
      <c r="W586" s="72"/>
      <c r="X586" s="46"/>
      <c r="Y586" s="46"/>
      <c r="AC586" s="47"/>
      <c r="AD586" s="54"/>
      <c r="AE586" s="44"/>
      <c r="AF586" s="48"/>
    </row>
    <row r="587" spans="1:32" ht="21" customHeight="1">
      <c r="A587" s="45" t="str">
        <f>IF(G587="","",VLOOKUP(G587,#REF!,3,0))</f>
        <v/>
      </c>
      <c r="B587" s="45" t="str">
        <f>IF(Table1[[#This Row],[Day]]="","",WEEKNUM(F587))</f>
        <v/>
      </c>
      <c r="C587" s="45" t="str">
        <f>IF(Table1[[#This Row],[Day]]="","",MONTH(F587))</f>
        <v/>
      </c>
      <c r="D587" s="45" t="str">
        <f>IF(Table1[[#This Row],[Day]]="","",YEAR(F587))</f>
        <v/>
      </c>
      <c r="E587" s="117"/>
      <c r="F587" s="118"/>
      <c r="G587" s="119"/>
      <c r="J587" s="102"/>
      <c r="K587" s="124"/>
      <c r="R587" s="46"/>
      <c r="V587" s="112"/>
      <c r="W587" s="72"/>
      <c r="X587" s="46"/>
      <c r="Y587" s="46"/>
      <c r="AC587" s="47"/>
      <c r="AD587" s="54"/>
      <c r="AE587" s="44"/>
      <c r="AF587" s="48"/>
    </row>
    <row r="588" spans="1:32" ht="21" customHeight="1">
      <c r="A588" s="45" t="str">
        <f>IF(G588="","",VLOOKUP(G588,#REF!,3,0))</f>
        <v/>
      </c>
      <c r="B588" s="45" t="str">
        <f>IF(Table1[[#This Row],[Day]]="","",WEEKNUM(F588))</f>
        <v/>
      </c>
      <c r="C588" s="45" t="str">
        <f>IF(Table1[[#This Row],[Day]]="","",MONTH(F588))</f>
        <v/>
      </c>
      <c r="D588" s="45" t="str">
        <f>IF(Table1[[#This Row],[Day]]="","",YEAR(F588))</f>
        <v/>
      </c>
      <c r="E588" s="117"/>
      <c r="F588" s="118"/>
      <c r="G588" s="119"/>
      <c r="J588" s="102"/>
      <c r="K588" s="124"/>
      <c r="R588" s="46"/>
      <c r="V588" s="112"/>
      <c r="W588" s="72"/>
      <c r="X588" s="46"/>
      <c r="Y588" s="46"/>
      <c r="AC588" s="47"/>
      <c r="AD588" s="54"/>
      <c r="AE588" s="44"/>
      <c r="AF588" s="48"/>
    </row>
    <row r="589" spans="1:32" ht="21" customHeight="1">
      <c r="A589" s="45" t="str">
        <f>IF(G589="","",VLOOKUP(G589,#REF!,3,0))</f>
        <v/>
      </c>
      <c r="B589" s="45" t="str">
        <f>IF(Table1[[#This Row],[Day]]="","",WEEKNUM(F589))</f>
        <v/>
      </c>
      <c r="C589" s="45" t="str">
        <f>IF(Table1[[#This Row],[Day]]="","",MONTH(F589))</f>
        <v/>
      </c>
      <c r="D589" s="45" t="str">
        <f>IF(Table1[[#This Row],[Day]]="","",YEAR(F589))</f>
        <v/>
      </c>
      <c r="E589" s="117"/>
      <c r="F589" s="118"/>
      <c r="G589" s="119"/>
      <c r="J589" s="102"/>
      <c r="K589" s="124"/>
      <c r="R589" s="46"/>
      <c r="V589" s="112"/>
      <c r="W589" s="72"/>
      <c r="X589" s="46"/>
      <c r="Y589" s="46"/>
      <c r="AC589" s="47"/>
      <c r="AD589" s="54"/>
      <c r="AE589" s="44"/>
      <c r="AF589" s="48"/>
    </row>
    <row r="590" spans="1:32" ht="21" customHeight="1">
      <c r="A590" s="45" t="str">
        <f>IF(G590="","",VLOOKUP(G590,#REF!,3,0))</f>
        <v/>
      </c>
      <c r="B590" s="45" t="str">
        <f>IF(Table1[[#This Row],[Day]]="","",WEEKNUM(F590))</f>
        <v/>
      </c>
      <c r="C590" s="45" t="str">
        <f>IF(Table1[[#This Row],[Day]]="","",MONTH(F590))</f>
        <v/>
      </c>
      <c r="D590" s="45" t="str">
        <f>IF(Table1[[#This Row],[Day]]="","",YEAR(F590))</f>
        <v/>
      </c>
      <c r="E590" s="117"/>
      <c r="F590" s="118"/>
      <c r="G590" s="119"/>
      <c r="J590" s="102"/>
      <c r="K590" s="124"/>
      <c r="R590" s="46"/>
      <c r="V590" s="112"/>
      <c r="W590" s="72"/>
      <c r="X590" s="46"/>
      <c r="Y590" s="46"/>
      <c r="AC590" s="47"/>
      <c r="AD590" s="54"/>
      <c r="AE590" s="44"/>
      <c r="AF590" s="48"/>
    </row>
    <row r="591" spans="1:32" ht="21" customHeight="1">
      <c r="A591" s="45" t="str">
        <f>IF(G591="","",VLOOKUP(G591,#REF!,3,0))</f>
        <v/>
      </c>
      <c r="B591" s="45" t="str">
        <f>IF(Table1[[#This Row],[Day]]="","",WEEKNUM(F591))</f>
        <v/>
      </c>
      <c r="C591" s="45" t="str">
        <f>IF(Table1[[#This Row],[Day]]="","",MONTH(F591))</f>
        <v/>
      </c>
      <c r="D591" s="45" t="str">
        <f>IF(Table1[[#This Row],[Day]]="","",YEAR(F591))</f>
        <v/>
      </c>
      <c r="E591" s="117"/>
      <c r="F591" s="118"/>
      <c r="G591" s="119"/>
      <c r="J591" s="102"/>
      <c r="K591" s="124"/>
      <c r="R591" s="46"/>
      <c r="V591" s="112"/>
      <c r="W591" s="72"/>
      <c r="X591" s="46"/>
      <c r="Y591" s="46"/>
      <c r="AC591" s="47"/>
      <c r="AD591" s="54"/>
      <c r="AE591" s="44"/>
      <c r="AF591" s="48"/>
    </row>
    <row r="592" spans="1:32" ht="21" customHeight="1">
      <c r="A592" s="45" t="str">
        <f>IF(G592="","",VLOOKUP(G592,#REF!,3,0))</f>
        <v/>
      </c>
      <c r="B592" s="45" t="str">
        <f>IF(Table1[[#This Row],[Day]]="","",WEEKNUM(F592))</f>
        <v/>
      </c>
      <c r="C592" s="45" t="str">
        <f>IF(Table1[[#This Row],[Day]]="","",MONTH(F592))</f>
        <v/>
      </c>
      <c r="D592" s="45" t="str">
        <f>IF(Table1[[#This Row],[Day]]="","",YEAR(F592))</f>
        <v/>
      </c>
      <c r="E592" s="117"/>
      <c r="F592" s="118"/>
      <c r="G592" s="119"/>
      <c r="J592" s="102"/>
      <c r="K592" s="124"/>
      <c r="R592" s="46"/>
      <c r="V592" s="112"/>
      <c r="W592" s="72"/>
      <c r="X592" s="46"/>
      <c r="Y592" s="46"/>
      <c r="AC592" s="47"/>
      <c r="AD592" s="54"/>
      <c r="AE592" s="44"/>
      <c r="AF592" s="48"/>
    </row>
    <row r="593" spans="1:32" ht="21" customHeight="1">
      <c r="A593" s="45" t="str">
        <f>IF(G593="","",VLOOKUP(G593,#REF!,3,0))</f>
        <v/>
      </c>
      <c r="B593" s="45" t="str">
        <f>IF(Table1[[#This Row],[Day]]="","",WEEKNUM(F593))</f>
        <v/>
      </c>
      <c r="C593" s="45" t="str">
        <f>IF(Table1[[#This Row],[Day]]="","",MONTH(F593))</f>
        <v/>
      </c>
      <c r="D593" s="45" t="str">
        <f>IF(Table1[[#This Row],[Day]]="","",YEAR(F593))</f>
        <v/>
      </c>
      <c r="E593" s="117"/>
      <c r="F593" s="118"/>
      <c r="G593" s="119"/>
      <c r="J593" s="102"/>
      <c r="K593" s="124"/>
      <c r="R593" s="46"/>
      <c r="V593" s="112"/>
      <c r="W593" s="72"/>
      <c r="X593" s="46"/>
      <c r="Y593" s="46"/>
      <c r="AC593" s="47"/>
      <c r="AD593" s="54"/>
      <c r="AE593" s="44"/>
      <c r="AF593" s="48"/>
    </row>
    <row r="594" spans="1:32" ht="21" customHeight="1">
      <c r="A594" s="45" t="str">
        <f>IF(G594="","",VLOOKUP(G594,#REF!,3,0))</f>
        <v/>
      </c>
      <c r="B594" s="45" t="str">
        <f>IF(Table1[[#This Row],[Day]]="","",WEEKNUM(F594))</f>
        <v/>
      </c>
      <c r="C594" s="45" t="str">
        <f>IF(Table1[[#This Row],[Day]]="","",MONTH(F594))</f>
        <v/>
      </c>
      <c r="D594" s="45" t="str">
        <f>IF(Table1[[#This Row],[Day]]="","",YEAR(F594))</f>
        <v/>
      </c>
      <c r="E594" s="117"/>
      <c r="F594" s="118"/>
      <c r="G594" s="119"/>
      <c r="J594" s="102"/>
      <c r="K594" s="124"/>
      <c r="R594" s="46"/>
      <c r="V594" s="112"/>
      <c r="W594" s="72"/>
      <c r="X594" s="46"/>
      <c r="Y594" s="46"/>
      <c r="AC594" s="47"/>
      <c r="AD594" s="54"/>
      <c r="AE594" s="44"/>
      <c r="AF594" s="48"/>
    </row>
    <row r="595" spans="1:32" ht="21" customHeight="1">
      <c r="A595" s="45" t="str">
        <f>IF(G595="","",VLOOKUP(G595,#REF!,3,0))</f>
        <v/>
      </c>
      <c r="B595" s="45" t="str">
        <f>IF(Table1[[#This Row],[Day]]="","",WEEKNUM(F595))</f>
        <v/>
      </c>
      <c r="C595" s="45" t="str">
        <f>IF(Table1[[#This Row],[Day]]="","",MONTH(F595))</f>
        <v/>
      </c>
      <c r="D595" s="45" t="str">
        <f>IF(Table1[[#This Row],[Day]]="","",YEAR(F595))</f>
        <v/>
      </c>
      <c r="E595" s="117"/>
      <c r="F595" s="118"/>
      <c r="G595" s="119"/>
      <c r="J595" s="102"/>
      <c r="K595" s="124"/>
      <c r="R595" s="46"/>
      <c r="V595" s="112"/>
      <c r="W595" s="72"/>
      <c r="X595" s="46"/>
      <c r="Y595" s="46"/>
      <c r="AC595" s="47"/>
      <c r="AD595" s="54"/>
      <c r="AE595" s="44"/>
      <c r="AF595" s="48"/>
    </row>
    <row r="596" spans="1:32" ht="21" customHeight="1">
      <c r="A596" s="45" t="str">
        <f>IF(G596="","",VLOOKUP(G596,#REF!,3,0))</f>
        <v/>
      </c>
      <c r="B596" s="45" t="str">
        <f>IF(Table1[[#This Row],[Day]]="","",WEEKNUM(F596))</f>
        <v/>
      </c>
      <c r="C596" s="45" t="str">
        <f>IF(Table1[[#This Row],[Day]]="","",MONTH(F596))</f>
        <v/>
      </c>
      <c r="D596" s="45" t="str">
        <f>IF(Table1[[#This Row],[Day]]="","",YEAR(F596))</f>
        <v/>
      </c>
      <c r="E596" s="117"/>
      <c r="F596" s="118"/>
      <c r="G596" s="119"/>
      <c r="J596" s="102"/>
      <c r="K596" s="124"/>
      <c r="R596" s="46"/>
      <c r="V596" s="112"/>
      <c r="W596" s="72"/>
      <c r="X596" s="46"/>
      <c r="Y596" s="46"/>
      <c r="AC596" s="47"/>
      <c r="AD596" s="54"/>
      <c r="AE596" s="44"/>
      <c r="AF596" s="48"/>
    </row>
    <row r="597" spans="1:32" ht="21" customHeight="1">
      <c r="A597" s="45" t="str">
        <f>IF(G597="","",VLOOKUP(G597,#REF!,3,0))</f>
        <v/>
      </c>
      <c r="B597" s="45" t="str">
        <f>IF(Table1[[#This Row],[Day]]="","",WEEKNUM(F597))</f>
        <v/>
      </c>
      <c r="C597" s="45" t="str">
        <f>IF(Table1[[#This Row],[Day]]="","",MONTH(F597))</f>
        <v/>
      </c>
      <c r="D597" s="45" t="str">
        <f>IF(Table1[[#This Row],[Day]]="","",YEAR(F597))</f>
        <v/>
      </c>
      <c r="E597" s="117"/>
      <c r="F597" s="118"/>
      <c r="G597" s="119"/>
      <c r="J597" s="102"/>
      <c r="K597" s="124"/>
      <c r="R597" s="46"/>
      <c r="V597" s="112"/>
      <c r="W597" s="72"/>
      <c r="X597" s="46"/>
      <c r="Y597" s="46"/>
      <c r="AC597" s="47"/>
      <c r="AD597" s="54"/>
      <c r="AE597" s="44"/>
      <c r="AF597" s="48"/>
    </row>
    <row r="598" spans="1:32" ht="21" customHeight="1">
      <c r="A598" s="45" t="str">
        <f>IF(G598="","",VLOOKUP(G598,#REF!,3,0))</f>
        <v/>
      </c>
      <c r="B598" s="45" t="str">
        <f>IF(Table1[[#This Row],[Day]]="","",WEEKNUM(F598))</f>
        <v/>
      </c>
      <c r="C598" s="45" t="str">
        <f>IF(Table1[[#This Row],[Day]]="","",MONTH(F598))</f>
        <v/>
      </c>
      <c r="D598" s="45" t="str">
        <f>IF(Table1[[#This Row],[Day]]="","",YEAR(F598))</f>
        <v/>
      </c>
      <c r="E598" s="117"/>
      <c r="F598" s="118"/>
      <c r="G598" s="119"/>
      <c r="J598" s="102"/>
      <c r="K598" s="124"/>
      <c r="R598" s="46"/>
      <c r="V598" s="112"/>
      <c r="W598" s="72"/>
      <c r="X598" s="46"/>
      <c r="Y598" s="46"/>
      <c r="AC598" s="47"/>
      <c r="AD598" s="54"/>
      <c r="AE598" s="44"/>
      <c r="AF598" s="48"/>
    </row>
    <row r="599" spans="1:32" ht="21" customHeight="1">
      <c r="A599" s="45" t="str">
        <f>IF(G599="","",VLOOKUP(G599,#REF!,3,0))</f>
        <v/>
      </c>
      <c r="B599" s="45" t="str">
        <f>IF(Table1[[#This Row],[Day]]="","",WEEKNUM(F599))</f>
        <v/>
      </c>
      <c r="C599" s="45" t="str">
        <f>IF(Table1[[#This Row],[Day]]="","",MONTH(F599))</f>
        <v/>
      </c>
      <c r="D599" s="45" t="str">
        <f>IF(Table1[[#This Row],[Day]]="","",YEAR(F599))</f>
        <v/>
      </c>
      <c r="E599" s="117"/>
      <c r="F599" s="118"/>
      <c r="G599" s="119"/>
      <c r="J599" s="102"/>
      <c r="K599" s="124"/>
      <c r="R599" s="46"/>
      <c r="V599" s="112"/>
      <c r="W599" s="72"/>
      <c r="X599" s="46"/>
      <c r="Y599" s="46"/>
      <c r="AC599" s="47"/>
      <c r="AD599" s="54"/>
      <c r="AE599" s="44"/>
      <c r="AF599" s="48"/>
    </row>
    <row r="600" spans="1:32" ht="21" customHeight="1">
      <c r="A600" s="45" t="str">
        <f>IF(G600="","",VLOOKUP(G600,#REF!,3,0))</f>
        <v/>
      </c>
      <c r="B600" s="45" t="str">
        <f>IF(Table1[[#This Row],[Day]]="","",WEEKNUM(F600))</f>
        <v/>
      </c>
      <c r="C600" s="45" t="str">
        <f>IF(Table1[[#This Row],[Day]]="","",MONTH(F600))</f>
        <v/>
      </c>
      <c r="D600" s="45" t="str">
        <f>IF(Table1[[#This Row],[Day]]="","",YEAR(F600))</f>
        <v/>
      </c>
      <c r="E600" s="117"/>
      <c r="F600" s="118"/>
      <c r="G600" s="119"/>
      <c r="J600" s="102"/>
      <c r="K600" s="124"/>
      <c r="R600" s="46"/>
      <c r="V600" s="112"/>
      <c r="W600" s="72"/>
      <c r="X600" s="46"/>
      <c r="Y600" s="46"/>
      <c r="AC600" s="47"/>
      <c r="AD600" s="54"/>
      <c r="AE600" s="44"/>
      <c r="AF600" s="48"/>
    </row>
    <row r="601" spans="1:32" ht="21" customHeight="1">
      <c r="A601" s="45" t="str">
        <f>IF(G601="","",VLOOKUP(G601,#REF!,3,0))</f>
        <v/>
      </c>
      <c r="B601" s="45" t="str">
        <f>IF(Table1[[#This Row],[Day]]="","",WEEKNUM(F601))</f>
        <v/>
      </c>
      <c r="C601" s="45" t="str">
        <f>IF(Table1[[#This Row],[Day]]="","",MONTH(F601))</f>
        <v/>
      </c>
      <c r="D601" s="45" t="str">
        <f>IF(Table1[[#This Row],[Day]]="","",YEAR(F601))</f>
        <v/>
      </c>
      <c r="E601" s="117"/>
      <c r="F601" s="118"/>
      <c r="G601" s="119"/>
      <c r="J601" s="102"/>
      <c r="K601" s="124"/>
      <c r="R601" s="46"/>
      <c r="V601" s="112"/>
      <c r="W601" s="72"/>
      <c r="X601" s="46"/>
      <c r="Y601" s="46"/>
      <c r="AC601" s="47"/>
      <c r="AD601" s="54"/>
      <c r="AE601" s="44"/>
      <c r="AF601" s="48"/>
    </row>
    <row r="602" spans="1:32" ht="21" customHeight="1">
      <c r="A602" s="45" t="str">
        <f>IF(G602="","",VLOOKUP(G602,#REF!,3,0))</f>
        <v/>
      </c>
      <c r="B602" s="45" t="str">
        <f>IF(Table1[[#This Row],[Day]]="","",WEEKNUM(F602))</f>
        <v/>
      </c>
      <c r="C602" s="45" t="str">
        <f>IF(Table1[[#This Row],[Day]]="","",MONTH(F602))</f>
        <v/>
      </c>
      <c r="D602" s="45" t="str">
        <f>IF(Table1[[#This Row],[Day]]="","",YEAR(F602))</f>
        <v/>
      </c>
      <c r="E602" s="117"/>
      <c r="F602" s="118"/>
      <c r="G602" s="119"/>
      <c r="J602" s="102"/>
      <c r="K602" s="124"/>
      <c r="R602" s="46"/>
      <c r="V602" s="112"/>
      <c r="W602" s="72"/>
      <c r="X602" s="46"/>
      <c r="Y602" s="46"/>
      <c r="AC602" s="47"/>
      <c r="AD602" s="54"/>
      <c r="AE602" s="44"/>
      <c r="AF602" s="48"/>
    </row>
    <row r="603" spans="1:32" ht="21" customHeight="1">
      <c r="A603" s="45" t="str">
        <f>IF(G603="","",VLOOKUP(G603,#REF!,3,0))</f>
        <v/>
      </c>
      <c r="B603" s="45" t="str">
        <f>IF(Table1[[#This Row],[Day]]="","",WEEKNUM(F603))</f>
        <v/>
      </c>
      <c r="C603" s="45" t="str">
        <f>IF(Table1[[#This Row],[Day]]="","",MONTH(F603))</f>
        <v/>
      </c>
      <c r="D603" s="45" t="str">
        <f>IF(Table1[[#This Row],[Day]]="","",YEAR(F603))</f>
        <v/>
      </c>
      <c r="E603" s="117"/>
      <c r="F603" s="118"/>
      <c r="G603" s="119"/>
      <c r="J603" s="102"/>
      <c r="K603" s="124"/>
      <c r="R603" s="46"/>
      <c r="V603" s="112"/>
      <c r="W603" s="72"/>
      <c r="X603" s="46"/>
      <c r="Y603" s="46"/>
      <c r="AC603" s="47"/>
      <c r="AD603" s="54"/>
      <c r="AE603" s="44"/>
      <c r="AF603" s="48"/>
    </row>
    <row r="604" spans="1:32" ht="21" customHeight="1">
      <c r="A604" s="45" t="str">
        <f>IF(G604="","",VLOOKUP(G604,#REF!,3,0))</f>
        <v/>
      </c>
      <c r="B604" s="45" t="str">
        <f>IF(Table1[[#This Row],[Day]]="","",WEEKNUM(F604))</f>
        <v/>
      </c>
      <c r="C604" s="45" t="str">
        <f>IF(Table1[[#This Row],[Day]]="","",MONTH(F604))</f>
        <v/>
      </c>
      <c r="D604" s="45" t="str">
        <f>IF(Table1[[#This Row],[Day]]="","",YEAR(F604))</f>
        <v/>
      </c>
      <c r="E604" s="117"/>
      <c r="F604" s="118"/>
      <c r="G604" s="119"/>
      <c r="J604" s="102"/>
      <c r="K604" s="124"/>
      <c r="R604" s="46"/>
      <c r="V604" s="112"/>
      <c r="W604" s="72"/>
      <c r="X604" s="46"/>
      <c r="Y604" s="46"/>
      <c r="AC604" s="47"/>
      <c r="AD604" s="54"/>
      <c r="AE604" s="44"/>
      <c r="AF604" s="48"/>
    </row>
    <row r="605" spans="1:32" ht="21" customHeight="1">
      <c r="A605" s="45" t="str">
        <f>IF(G605="","",VLOOKUP(G605,#REF!,3,0))</f>
        <v/>
      </c>
      <c r="B605" s="45" t="str">
        <f>IF(Table1[[#This Row],[Day]]="","",WEEKNUM(F605))</f>
        <v/>
      </c>
      <c r="C605" s="45" t="str">
        <f>IF(Table1[[#This Row],[Day]]="","",MONTH(F605))</f>
        <v/>
      </c>
      <c r="D605" s="45" t="str">
        <f>IF(Table1[[#This Row],[Day]]="","",YEAR(F605))</f>
        <v/>
      </c>
      <c r="E605" s="117"/>
      <c r="F605" s="118"/>
      <c r="G605" s="116"/>
      <c r="J605" s="102"/>
      <c r="K605" s="124"/>
      <c r="R605" s="46"/>
      <c r="V605" s="112"/>
      <c r="W605" s="72"/>
      <c r="X605" s="46"/>
      <c r="Y605" s="46"/>
      <c r="AC605" s="47"/>
      <c r="AD605" s="54"/>
      <c r="AE605" s="44"/>
      <c r="AF605" s="48"/>
    </row>
    <row r="606" spans="1:32" ht="21" customHeight="1">
      <c r="A606" s="45" t="str">
        <f>IF(G606="","",VLOOKUP(G606,#REF!,3,0))</f>
        <v/>
      </c>
      <c r="B606" s="45" t="str">
        <f>IF(Table1[[#This Row],[Day]]="","",WEEKNUM(F606))</f>
        <v/>
      </c>
      <c r="C606" s="45" t="str">
        <f>IF(Table1[[#This Row],[Day]]="","",MONTH(F606))</f>
        <v/>
      </c>
      <c r="D606" s="45" t="str">
        <f>IF(Table1[[#This Row],[Day]]="","",YEAR(F606))</f>
        <v/>
      </c>
      <c r="E606" s="117"/>
      <c r="F606" s="118"/>
      <c r="G606" s="116"/>
      <c r="J606" s="102"/>
      <c r="K606" s="124"/>
      <c r="R606" s="46"/>
      <c r="V606" s="112"/>
      <c r="W606" s="72"/>
      <c r="X606" s="46"/>
      <c r="Y606" s="46"/>
      <c r="AC606" s="47"/>
      <c r="AD606" s="54"/>
      <c r="AE606" s="44"/>
      <c r="AF606" s="48"/>
    </row>
    <row r="607" spans="1:32" ht="21" customHeight="1">
      <c r="A607" s="45" t="str">
        <f>IF(G607="","",VLOOKUP(G607,#REF!,3,0))</f>
        <v/>
      </c>
      <c r="B607" s="45" t="str">
        <f>IF(Table1[[#This Row],[Day]]="","",WEEKNUM(F607))</f>
        <v/>
      </c>
      <c r="C607" s="45" t="str">
        <f>IF(Table1[[#This Row],[Day]]="","",MONTH(F607))</f>
        <v/>
      </c>
      <c r="D607" s="45" t="str">
        <f>IF(Table1[[#This Row],[Day]]="","",YEAR(F607))</f>
        <v/>
      </c>
      <c r="E607" s="117"/>
      <c r="F607" s="118"/>
      <c r="G607" s="119"/>
      <c r="J607" s="102"/>
      <c r="K607" s="124"/>
      <c r="R607" s="46"/>
      <c r="V607" s="112"/>
      <c r="W607" s="72"/>
      <c r="X607" s="46"/>
      <c r="Y607" s="46"/>
      <c r="AC607" s="47"/>
      <c r="AD607" s="54"/>
      <c r="AE607" s="44"/>
      <c r="AF607" s="48"/>
    </row>
    <row r="608" spans="1:32" ht="21" customHeight="1">
      <c r="A608" s="45" t="str">
        <f>IF(G608="","",VLOOKUP(G608,#REF!,3,0))</f>
        <v/>
      </c>
      <c r="B608" s="45" t="str">
        <f>IF(Table1[[#This Row],[Day]]="","",WEEKNUM(F608))</f>
        <v/>
      </c>
      <c r="C608" s="45" t="str">
        <f>IF(Table1[[#This Row],[Day]]="","",MONTH(F608))</f>
        <v/>
      </c>
      <c r="D608" s="45" t="str">
        <f>IF(Table1[[#This Row],[Day]]="","",YEAR(F608))</f>
        <v/>
      </c>
      <c r="E608" s="117"/>
      <c r="F608" s="118"/>
      <c r="G608" s="119"/>
      <c r="J608" s="102"/>
      <c r="K608" s="124"/>
      <c r="R608" s="46"/>
      <c r="V608" s="112"/>
      <c r="W608" s="72"/>
      <c r="X608" s="46"/>
      <c r="Y608" s="46"/>
      <c r="AC608" s="47"/>
      <c r="AD608" s="54"/>
      <c r="AE608" s="44"/>
      <c r="AF608" s="48"/>
    </row>
    <row r="609" spans="1:32" ht="21" customHeight="1">
      <c r="A609" s="45" t="str">
        <f>IF(G609="","",VLOOKUP(G609,#REF!,3,0))</f>
        <v/>
      </c>
      <c r="B609" s="45" t="str">
        <f>IF(Table1[[#This Row],[Day]]="","",WEEKNUM(F609))</f>
        <v/>
      </c>
      <c r="C609" s="45" t="str">
        <f>IF(Table1[[#This Row],[Day]]="","",MONTH(F609))</f>
        <v/>
      </c>
      <c r="D609" s="45" t="str">
        <f>IF(Table1[[#This Row],[Day]]="","",YEAR(F609))</f>
        <v/>
      </c>
      <c r="E609" s="117"/>
      <c r="F609" s="118"/>
      <c r="G609" s="119"/>
      <c r="J609" s="102"/>
      <c r="K609" s="124"/>
      <c r="R609" s="46"/>
      <c r="V609" s="112"/>
      <c r="W609" s="72"/>
      <c r="X609" s="46"/>
      <c r="Y609" s="46"/>
      <c r="AC609" s="47"/>
      <c r="AD609" s="54"/>
      <c r="AE609" s="44"/>
      <c r="AF609" s="48"/>
    </row>
    <row r="610" spans="1:32" ht="21" customHeight="1">
      <c r="A610" s="45" t="str">
        <f>IF(G610="","",VLOOKUP(G610,#REF!,3,0))</f>
        <v/>
      </c>
      <c r="B610" s="45" t="str">
        <f>IF(Table1[[#This Row],[Day]]="","",WEEKNUM(F610))</f>
        <v/>
      </c>
      <c r="C610" s="45" t="str">
        <f>IF(Table1[[#This Row],[Day]]="","",MONTH(F610))</f>
        <v/>
      </c>
      <c r="D610" s="45" t="str">
        <f>IF(Table1[[#This Row],[Day]]="","",YEAR(F610))</f>
        <v/>
      </c>
      <c r="E610" s="117"/>
      <c r="F610" s="118"/>
      <c r="G610" s="119"/>
      <c r="J610" s="102"/>
      <c r="K610" s="124"/>
      <c r="R610" s="46"/>
      <c r="V610" s="112"/>
      <c r="W610" s="72"/>
      <c r="X610" s="46"/>
      <c r="Y610" s="46"/>
      <c r="AC610" s="47"/>
      <c r="AD610" s="54"/>
      <c r="AE610" s="44"/>
      <c r="AF610" s="48"/>
    </row>
    <row r="611" spans="1:32" ht="21" customHeight="1">
      <c r="A611" s="45" t="str">
        <f>IF(G611="","",VLOOKUP(G611,#REF!,3,0))</f>
        <v/>
      </c>
      <c r="B611" s="45" t="str">
        <f>IF(Table1[[#This Row],[Day]]="","",WEEKNUM(F611))</f>
        <v/>
      </c>
      <c r="C611" s="45" t="str">
        <f>IF(Table1[[#This Row],[Day]]="","",MONTH(F611))</f>
        <v/>
      </c>
      <c r="D611" s="45" t="str">
        <f>IF(Table1[[#This Row],[Day]]="","",YEAR(F611))</f>
        <v/>
      </c>
      <c r="E611" s="117"/>
      <c r="F611" s="118"/>
      <c r="G611" s="116"/>
      <c r="J611" s="102"/>
      <c r="K611" s="124"/>
      <c r="R611" s="46"/>
      <c r="V611" s="112"/>
      <c r="W611" s="72"/>
      <c r="X611" s="46"/>
      <c r="Y611" s="46"/>
      <c r="AC611" s="47"/>
      <c r="AD611" s="54"/>
      <c r="AE611" s="44"/>
      <c r="AF611" s="48"/>
    </row>
    <row r="612" spans="1:32" ht="21" customHeight="1">
      <c r="A612" s="45" t="str">
        <f>IF(G612="","",VLOOKUP(G612,#REF!,3,0))</f>
        <v/>
      </c>
      <c r="B612" s="45" t="str">
        <f>IF(Table1[[#This Row],[Day]]="","",WEEKNUM(F612))</f>
        <v/>
      </c>
      <c r="C612" s="45" t="str">
        <f>IF(Table1[[#This Row],[Day]]="","",MONTH(F612))</f>
        <v/>
      </c>
      <c r="D612" s="45" t="str">
        <f>IF(Table1[[#This Row],[Day]]="","",YEAR(F612))</f>
        <v/>
      </c>
      <c r="E612" s="117"/>
      <c r="F612" s="118"/>
      <c r="G612" s="116"/>
      <c r="J612" s="102"/>
      <c r="K612" s="124"/>
      <c r="R612" s="46"/>
      <c r="V612" s="112"/>
      <c r="W612" s="72"/>
      <c r="X612" s="46"/>
      <c r="Y612" s="46"/>
      <c r="AC612" s="47"/>
      <c r="AD612" s="54"/>
      <c r="AE612" s="44"/>
      <c r="AF612" s="48"/>
    </row>
    <row r="613" spans="1:32" ht="21" customHeight="1">
      <c r="A613" s="45" t="str">
        <f>IF(G613="","",VLOOKUP(G613,#REF!,3,0))</f>
        <v/>
      </c>
      <c r="B613" s="45" t="str">
        <f>IF(Table1[[#This Row],[Day]]="","",WEEKNUM(F613))</f>
        <v/>
      </c>
      <c r="C613" s="45" t="str">
        <f>IF(Table1[[#This Row],[Day]]="","",MONTH(F613))</f>
        <v/>
      </c>
      <c r="D613" s="45" t="str">
        <f>IF(Table1[[#This Row],[Day]]="","",YEAR(F613))</f>
        <v/>
      </c>
      <c r="E613" s="117"/>
      <c r="F613" s="118"/>
      <c r="G613" s="119"/>
      <c r="J613" s="102"/>
      <c r="K613" s="124"/>
      <c r="R613" s="46"/>
      <c r="V613" s="112"/>
      <c r="W613" s="72"/>
      <c r="X613" s="46"/>
      <c r="Y613" s="46"/>
      <c r="AC613" s="47"/>
      <c r="AD613" s="54"/>
      <c r="AE613" s="44"/>
      <c r="AF613" s="48"/>
    </row>
    <row r="614" spans="1:32" ht="21" customHeight="1">
      <c r="A614" s="45" t="str">
        <f>IF(G614="","",VLOOKUP(G614,#REF!,3,0))</f>
        <v/>
      </c>
      <c r="B614" s="45" t="str">
        <f>IF(Table1[[#This Row],[Day]]="","",WEEKNUM(F614))</f>
        <v/>
      </c>
      <c r="C614" s="45" t="str">
        <f>IF(Table1[[#This Row],[Day]]="","",MONTH(F614))</f>
        <v/>
      </c>
      <c r="D614" s="45" t="str">
        <f>IF(Table1[[#This Row],[Day]]="","",YEAR(F614))</f>
        <v/>
      </c>
      <c r="E614" s="117"/>
      <c r="F614" s="118"/>
      <c r="G614" s="119"/>
      <c r="J614" s="102"/>
      <c r="K614" s="124"/>
      <c r="R614" s="46"/>
      <c r="V614" s="112"/>
      <c r="W614" s="72"/>
      <c r="X614" s="46"/>
      <c r="Y614" s="46"/>
      <c r="AC614" s="47"/>
      <c r="AD614" s="54"/>
      <c r="AE614" s="44"/>
      <c r="AF614" s="48"/>
    </row>
    <row r="615" spans="1:32" ht="21" customHeight="1">
      <c r="A615" s="45" t="str">
        <f>IF(G615="","",VLOOKUP(G615,#REF!,3,0))</f>
        <v/>
      </c>
      <c r="B615" s="45" t="str">
        <f>IF(Table1[[#This Row],[Day]]="","",WEEKNUM(F615))</f>
        <v/>
      </c>
      <c r="C615" s="45" t="str">
        <f>IF(Table1[[#This Row],[Day]]="","",MONTH(F615))</f>
        <v/>
      </c>
      <c r="D615" s="45" t="str">
        <f>IF(Table1[[#This Row],[Day]]="","",YEAR(F615))</f>
        <v/>
      </c>
      <c r="E615" s="117"/>
      <c r="F615" s="118"/>
      <c r="G615" s="116"/>
      <c r="J615" s="102"/>
      <c r="K615" s="124"/>
      <c r="R615" s="46"/>
      <c r="V615" s="112"/>
      <c r="W615" s="72"/>
      <c r="X615" s="46"/>
      <c r="Y615" s="46"/>
      <c r="AC615" s="47"/>
      <c r="AD615" s="54"/>
      <c r="AE615" s="44"/>
      <c r="AF615" s="48"/>
    </row>
    <row r="616" spans="1:32" ht="21" customHeight="1">
      <c r="A616" s="45" t="str">
        <f>IF(G616="","",VLOOKUP(G616,#REF!,3,0))</f>
        <v/>
      </c>
      <c r="B616" s="45" t="str">
        <f>IF(Table1[[#This Row],[Day]]="","",WEEKNUM(F616))</f>
        <v/>
      </c>
      <c r="C616" s="45" t="str">
        <f>IF(Table1[[#This Row],[Day]]="","",MONTH(F616))</f>
        <v/>
      </c>
      <c r="D616" s="45" t="str">
        <f>IF(Table1[[#This Row],[Day]]="","",YEAR(F616))</f>
        <v/>
      </c>
      <c r="E616" s="117"/>
      <c r="F616" s="118"/>
      <c r="G616" s="116"/>
      <c r="J616" s="102"/>
      <c r="K616" s="124"/>
      <c r="R616" s="46"/>
      <c r="V616" s="112"/>
      <c r="W616" s="72"/>
      <c r="X616" s="46"/>
      <c r="Y616" s="46"/>
      <c r="AC616" s="47"/>
      <c r="AD616" s="54"/>
      <c r="AE616" s="44"/>
      <c r="AF616" s="48"/>
    </row>
    <row r="617" spans="1:32" ht="21" customHeight="1">
      <c r="A617" s="45" t="str">
        <f>IF(G617="","",VLOOKUP(G617,#REF!,3,0))</f>
        <v/>
      </c>
      <c r="B617" s="45" t="str">
        <f>IF(Table1[[#This Row],[Day]]="","",WEEKNUM(F617))</f>
        <v/>
      </c>
      <c r="C617" s="45" t="str">
        <f>IF(Table1[[#This Row],[Day]]="","",MONTH(F617))</f>
        <v/>
      </c>
      <c r="D617" s="45" t="str">
        <f>IF(Table1[[#This Row],[Day]]="","",YEAR(F617))</f>
        <v/>
      </c>
      <c r="E617" s="117"/>
      <c r="F617" s="118"/>
      <c r="G617" s="119"/>
      <c r="J617" s="102"/>
      <c r="K617" s="124"/>
      <c r="R617" s="46"/>
      <c r="V617" s="112"/>
      <c r="W617" s="72"/>
      <c r="X617" s="46"/>
      <c r="Y617" s="46"/>
      <c r="AC617" s="47"/>
      <c r="AD617" s="54"/>
      <c r="AE617" s="44"/>
      <c r="AF617" s="48"/>
    </row>
    <row r="618" spans="1:32" ht="21" customHeight="1">
      <c r="A618" s="45" t="str">
        <f>IF(G618="","",VLOOKUP(G618,#REF!,3,0))</f>
        <v/>
      </c>
      <c r="B618" s="45" t="str">
        <f>IF(Table1[[#This Row],[Day]]="","",WEEKNUM(F618))</f>
        <v/>
      </c>
      <c r="C618" s="45" t="str">
        <f>IF(Table1[[#This Row],[Day]]="","",MONTH(F618))</f>
        <v/>
      </c>
      <c r="D618" s="45" t="str">
        <f>IF(Table1[[#This Row],[Day]]="","",YEAR(F618))</f>
        <v/>
      </c>
      <c r="E618" s="117"/>
      <c r="F618" s="118"/>
      <c r="G618" s="119"/>
      <c r="J618" s="102"/>
      <c r="K618" s="124"/>
      <c r="R618" s="46"/>
      <c r="V618" s="112"/>
      <c r="W618" s="72"/>
      <c r="X618" s="46"/>
      <c r="Y618" s="46"/>
      <c r="AC618" s="47"/>
      <c r="AD618" s="54"/>
      <c r="AE618" s="44"/>
      <c r="AF618" s="48"/>
    </row>
    <row r="619" spans="1:32" ht="21" customHeight="1">
      <c r="A619" s="45" t="str">
        <f>IF(G619="","",VLOOKUP(G619,#REF!,3,0))</f>
        <v/>
      </c>
      <c r="B619" s="45" t="str">
        <f>IF(Table1[[#This Row],[Day]]="","",WEEKNUM(F619))</f>
        <v/>
      </c>
      <c r="C619" s="45" t="str">
        <f>IF(Table1[[#This Row],[Day]]="","",MONTH(F619))</f>
        <v/>
      </c>
      <c r="D619" s="45" t="str">
        <f>IF(Table1[[#This Row],[Day]]="","",YEAR(F619))</f>
        <v/>
      </c>
      <c r="E619" s="117"/>
      <c r="F619" s="118"/>
      <c r="G619" s="119"/>
      <c r="J619" s="102"/>
      <c r="K619" s="124"/>
      <c r="R619" s="46"/>
      <c r="V619" s="112"/>
      <c r="W619" s="72"/>
      <c r="X619" s="46"/>
      <c r="Y619" s="46"/>
      <c r="AC619" s="47"/>
      <c r="AD619" s="54"/>
      <c r="AE619" s="44"/>
      <c r="AF619" s="48"/>
    </row>
    <row r="620" spans="1:32" ht="21" customHeight="1">
      <c r="A620" s="45" t="str">
        <f>IF(G620="","",VLOOKUP(G620,#REF!,3,0))</f>
        <v/>
      </c>
      <c r="B620" s="45" t="str">
        <f>IF(Table1[[#This Row],[Day]]="","",WEEKNUM(F620))</f>
        <v/>
      </c>
      <c r="C620" s="45" t="str">
        <f>IF(Table1[[#This Row],[Day]]="","",MONTH(F620))</f>
        <v/>
      </c>
      <c r="D620" s="45" t="str">
        <f>IF(Table1[[#This Row],[Day]]="","",YEAR(F620))</f>
        <v/>
      </c>
      <c r="E620" s="117"/>
      <c r="F620" s="118"/>
      <c r="G620" s="119"/>
      <c r="J620" s="102"/>
      <c r="K620" s="124"/>
      <c r="R620" s="46"/>
      <c r="V620" s="112"/>
      <c r="W620" s="72"/>
      <c r="X620" s="46"/>
      <c r="Y620" s="46"/>
      <c r="AC620" s="47"/>
      <c r="AD620" s="54"/>
      <c r="AE620" s="44"/>
      <c r="AF620" s="48"/>
    </row>
    <row r="621" spans="1:32" ht="21" customHeight="1">
      <c r="A621" s="45" t="str">
        <f>IF(G621="","",VLOOKUP(G621,#REF!,3,0))</f>
        <v/>
      </c>
      <c r="B621" s="45" t="str">
        <f>IF(Table1[[#This Row],[Day]]="","",WEEKNUM(F621))</f>
        <v/>
      </c>
      <c r="C621" s="45" t="str">
        <f>IF(Table1[[#This Row],[Day]]="","",MONTH(F621))</f>
        <v/>
      </c>
      <c r="D621" s="45" t="str">
        <f>IF(Table1[[#This Row],[Day]]="","",YEAR(F621))</f>
        <v/>
      </c>
      <c r="E621" s="117"/>
      <c r="F621" s="118"/>
      <c r="G621" s="116"/>
      <c r="J621" s="102"/>
      <c r="K621" s="124"/>
      <c r="R621" s="46"/>
      <c r="V621" s="112"/>
      <c r="W621" s="72"/>
      <c r="X621" s="46"/>
      <c r="Y621" s="46"/>
      <c r="AC621" s="47"/>
      <c r="AD621" s="54"/>
      <c r="AE621" s="44"/>
      <c r="AF621" s="48"/>
    </row>
    <row r="622" spans="1:32" ht="21" customHeight="1">
      <c r="A622" s="45" t="str">
        <f>IF(G622="","",VLOOKUP(G622,#REF!,3,0))</f>
        <v/>
      </c>
      <c r="B622" s="45" t="str">
        <f>IF(Table1[[#This Row],[Day]]="","",WEEKNUM(F622))</f>
        <v/>
      </c>
      <c r="C622" s="45" t="str">
        <f>IF(Table1[[#This Row],[Day]]="","",MONTH(F622))</f>
        <v/>
      </c>
      <c r="D622" s="45" t="str">
        <f>IF(Table1[[#This Row],[Day]]="","",YEAR(F622))</f>
        <v/>
      </c>
      <c r="E622" s="117"/>
      <c r="F622" s="118"/>
      <c r="G622" s="116"/>
      <c r="J622" s="102"/>
      <c r="K622" s="124"/>
      <c r="R622" s="46"/>
      <c r="V622" s="112"/>
      <c r="W622" s="72"/>
      <c r="X622" s="46"/>
      <c r="Y622" s="46"/>
      <c r="AC622" s="47"/>
      <c r="AD622" s="54"/>
      <c r="AE622" s="44"/>
      <c r="AF622" s="48"/>
    </row>
    <row r="623" spans="1:32" ht="21" customHeight="1">
      <c r="A623" s="45" t="str">
        <f>IF(G623="","",VLOOKUP(G623,#REF!,3,0))</f>
        <v/>
      </c>
      <c r="B623" s="45" t="str">
        <f>IF(Table1[[#This Row],[Day]]="","",WEEKNUM(F623))</f>
        <v/>
      </c>
      <c r="C623" s="45" t="str">
        <f>IF(Table1[[#This Row],[Day]]="","",MONTH(F623))</f>
        <v/>
      </c>
      <c r="D623" s="45" t="str">
        <f>IF(Table1[[#This Row],[Day]]="","",YEAR(F623))</f>
        <v/>
      </c>
      <c r="E623" s="117"/>
      <c r="F623" s="118"/>
      <c r="G623" s="119"/>
      <c r="J623" s="102"/>
      <c r="K623" s="124"/>
      <c r="R623" s="46"/>
      <c r="V623" s="112"/>
      <c r="W623" s="72"/>
      <c r="X623" s="46"/>
      <c r="Y623" s="46"/>
      <c r="AC623" s="47"/>
      <c r="AD623" s="54"/>
      <c r="AE623" s="44"/>
      <c r="AF623" s="48"/>
    </row>
    <row r="624" spans="1:32" ht="21" customHeight="1">
      <c r="A624" s="45" t="str">
        <f>IF(G624="","",VLOOKUP(G624,#REF!,3,0))</f>
        <v/>
      </c>
      <c r="B624" s="45" t="str">
        <f>IF(Table1[[#This Row],[Day]]="","",WEEKNUM(F624))</f>
        <v/>
      </c>
      <c r="C624" s="45" t="str">
        <f>IF(Table1[[#This Row],[Day]]="","",MONTH(F624))</f>
        <v/>
      </c>
      <c r="D624" s="45" t="str">
        <f>IF(Table1[[#This Row],[Day]]="","",YEAR(F624))</f>
        <v/>
      </c>
      <c r="E624" s="117"/>
      <c r="F624" s="118"/>
      <c r="G624" s="119"/>
      <c r="J624" s="102"/>
      <c r="K624" s="124"/>
      <c r="R624" s="46"/>
      <c r="V624" s="112"/>
      <c r="W624" s="72"/>
      <c r="X624" s="46"/>
      <c r="Y624" s="46"/>
      <c r="AC624" s="47"/>
      <c r="AD624" s="54"/>
      <c r="AE624" s="44"/>
      <c r="AF624" s="48"/>
    </row>
    <row r="625" spans="1:32" ht="21" customHeight="1">
      <c r="A625" s="45" t="str">
        <f>IF(G625="","",VLOOKUP(G625,#REF!,3,0))</f>
        <v/>
      </c>
      <c r="B625" s="45" t="str">
        <f>IF(Table1[[#This Row],[Day]]="","",WEEKNUM(F625))</f>
        <v/>
      </c>
      <c r="C625" s="45" t="str">
        <f>IF(Table1[[#This Row],[Day]]="","",MONTH(F625))</f>
        <v/>
      </c>
      <c r="D625" s="45" t="str">
        <f>IF(Table1[[#This Row],[Day]]="","",YEAR(F625))</f>
        <v/>
      </c>
      <c r="E625" s="117"/>
      <c r="F625" s="118"/>
      <c r="G625" s="119"/>
      <c r="J625" s="102"/>
      <c r="K625" s="124"/>
      <c r="R625" s="46"/>
      <c r="V625" s="112"/>
      <c r="W625" s="72"/>
      <c r="X625" s="46"/>
      <c r="Y625" s="46"/>
      <c r="AC625" s="47"/>
      <c r="AD625" s="54"/>
      <c r="AE625" s="44"/>
      <c r="AF625" s="48"/>
    </row>
    <row r="626" spans="1:32" ht="21" customHeight="1">
      <c r="A626" s="45" t="str">
        <f>IF(G626="","",VLOOKUP(G626,#REF!,3,0))</f>
        <v/>
      </c>
      <c r="B626" s="45" t="str">
        <f>IF(Table1[[#This Row],[Day]]="","",WEEKNUM(F626))</f>
        <v/>
      </c>
      <c r="C626" s="45" t="str">
        <f>IF(Table1[[#This Row],[Day]]="","",MONTH(F626))</f>
        <v/>
      </c>
      <c r="D626" s="45" t="str">
        <f>IF(Table1[[#This Row],[Day]]="","",YEAR(F626))</f>
        <v/>
      </c>
      <c r="E626" s="117"/>
      <c r="F626" s="118"/>
      <c r="G626" s="116"/>
      <c r="J626" s="102"/>
      <c r="K626" s="124"/>
      <c r="R626" s="46"/>
      <c r="V626" s="112"/>
      <c r="W626" s="72"/>
      <c r="X626" s="46"/>
      <c r="Y626" s="46"/>
      <c r="AC626" s="47"/>
      <c r="AD626" s="54"/>
      <c r="AE626" s="44"/>
      <c r="AF626" s="48"/>
    </row>
    <row r="627" spans="1:32" ht="21" customHeight="1">
      <c r="A627" s="45" t="str">
        <f>IF(G627="","",VLOOKUP(G627,#REF!,3,0))</f>
        <v/>
      </c>
      <c r="B627" s="45" t="str">
        <f>IF(Table1[[#This Row],[Day]]="","",WEEKNUM(F627))</f>
        <v/>
      </c>
      <c r="C627" s="45" t="str">
        <f>IF(Table1[[#This Row],[Day]]="","",MONTH(F627))</f>
        <v/>
      </c>
      <c r="D627" s="45" t="str">
        <f>IF(Table1[[#This Row],[Day]]="","",YEAR(F627))</f>
        <v/>
      </c>
      <c r="E627" s="117"/>
      <c r="F627" s="118"/>
      <c r="G627" s="116"/>
      <c r="J627" s="102"/>
      <c r="K627" s="124"/>
      <c r="R627" s="46"/>
      <c r="V627" s="112"/>
      <c r="W627" s="72"/>
      <c r="X627" s="46"/>
      <c r="Y627" s="46"/>
      <c r="AC627" s="47"/>
      <c r="AD627" s="54"/>
      <c r="AE627" s="44"/>
      <c r="AF627" s="48"/>
    </row>
    <row r="628" spans="1:32" ht="21" customHeight="1">
      <c r="A628" s="45" t="str">
        <f>IF(G628="","",VLOOKUP(G628,#REF!,3,0))</f>
        <v/>
      </c>
      <c r="B628" s="45" t="str">
        <f>IF(Table1[[#This Row],[Day]]="","",WEEKNUM(F628))</f>
        <v/>
      </c>
      <c r="C628" s="45" t="str">
        <f>IF(Table1[[#This Row],[Day]]="","",MONTH(F628))</f>
        <v/>
      </c>
      <c r="D628" s="45" t="str">
        <f>IF(Table1[[#This Row],[Day]]="","",YEAR(F628))</f>
        <v/>
      </c>
      <c r="E628" s="117"/>
      <c r="F628" s="118"/>
      <c r="G628" s="116"/>
      <c r="J628" s="102"/>
      <c r="K628" s="124"/>
      <c r="R628" s="46"/>
      <c r="V628" s="112"/>
      <c r="W628" s="72"/>
      <c r="X628" s="46"/>
      <c r="Y628" s="46"/>
      <c r="AC628" s="47"/>
      <c r="AD628" s="54"/>
      <c r="AE628" s="44"/>
      <c r="AF628" s="48"/>
    </row>
    <row r="629" spans="1:32" ht="21" customHeight="1">
      <c r="A629" s="45" t="str">
        <f>IF(G629="","",VLOOKUP(G629,#REF!,3,0))</f>
        <v/>
      </c>
      <c r="B629" s="45" t="str">
        <f>IF(Table1[[#This Row],[Day]]="","",WEEKNUM(F629))</f>
        <v/>
      </c>
      <c r="C629" s="45" t="str">
        <f>IF(Table1[[#This Row],[Day]]="","",MONTH(F629))</f>
        <v/>
      </c>
      <c r="D629" s="45" t="str">
        <f>IF(Table1[[#This Row],[Day]]="","",YEAR(F629))</f>
        <v/>
      </c>
      <c r="E629" s="117"/>
      <c r="F629" s="118"/>
      <c r="G629" s="116"/>
      <c r="J629" s="102"/>
      <c r="K629" s="124"/>
      <c r="R629" s="46"/>
      <c r="V629" s="112"/>
      <c r="W629" s="72"/>
      <c r="X629" s="46"/>
      <c r="Y629" s="46"/>
      <c r="AC629" s="47"/>
      <c r="AD629" s="54"/>
      <c r="AE629" s="44"/>
      <c r="AF629" s="48"/>
    </row>
    <row r="630" spans="1:32" ht="21" customHeight="1">
      <c r="A630" s="45" t="str">
        <f>IF(G630="","",VLOOKUP(G630,#REF!,3,0))</f>
        <v/>
      </c>
      <c r="B630" s="45" t="str">
        <f>IF(Table1[[#This Row],[Day]]="","",WEEKNUM(F630))</f>
        <v/>
      </c>
      <c r="C630" s="45" t="str">
        <f>IF(Table1[[#This Row],[Day]]="","",MONTH(F630))</f>
        <v/>
      </c>
      <c r="D630" s="45" t="str">
        <f>IF(Table1[[#This Row],[Day]]="","",YEAR(F630))</f>
        <v/>
      </c>
      <c r="E630" s="117"/>
      <c r="F630" s="118"/>
      <c r="G630" s="119"/>
      <c r="J630" s="102"/>
      <c r="K630" s="124"/>
      <c r="R630" s="46"/>
      <c r="V630" s="112"/>
      <c r="W630" s="72"/>
      <c r="X630" s="46"/>
      <c r="Y630" s="46"/>
      <c r="AC630" s="47"/>
      <c r="AD630" s="54"/>
      <c r="AE630" s="44"/>
      <c r="AF630" s="48"/>
    </row>
    <row r="631" spans="1:32" ht="21" customHeight="1">
      <c r="A631" s="45" t="str">
        <f>IF(G631="","",VLOOKUP(G631,#REF!,3,0))</f>
        <v/>
      </c>
      <c r="B631" s="45" t="str">
        <f>IF(Table1[[#This Row],[Day]]="","",WEEKNUM(F631))</f>
        <v/>
      </c>
      <c r="C631" s="45" t="str">
        <f>IF(Table1[[#This Row],[Day]]="","",MONTH(F631))</f>
        <v/>
      </c>
      <c r="D631" s="45" t="str">
        <f>IF(Table1[[#This Row],[Day]]="","",YEAR(F631))</f>
        <v/>
      </c>
      <c r="E631" s="117"/>
      <c r="F631" s="118"/>
      <c r="G631" s="119"/>
      <c r="J631" s="102"/>
      <c r="K631" s="124"/>
      <c r="R631" s="46"/>
      <c r="V631" s="112"/>
      <c r="W631" s="72"/>
      <c r="X631" s="46"/>
      <c r="Y631" s="46"/>
      <c r="AC631" s="47"/>
      <c r="AD631" s="54"/>
      <c r="AE631" s="44"/>
      <c r="AF631" s="48"/>
    </row>
    <row r="632" spans="1:32" ht="21" customHeight="1">
      <c r="A632" s="45" t="str">
        <f>IF(G632="","",VLOOKUP(G632,#REF!,3,0))</f>
        <v/>
      </c>
      <c r="B632" s="45" t="str">
        <f>IF(Table1[[#This Row],[Day]]="","",WEEKNUM(F632))</f>
        <v/>
      </c>
      <c r="C632" s="45" t="str">
        <f>IF(Table1[[#This Row],[Day]]="","",MONTH(F632))</f>
        <v/>
      </c>
      <c r="D632" s="45" t="str">
        <f>IF(Table1[[#This Row],[Day]]="","",YEAR(F632))</f>
        <v/>
      </c>
      <c r="E632" s="117"/>
      <c r="F632" s="118"/>
      <c r="G632" s="116"/>
      <c r="J632" s="102"/>
      <c r="K632" s="124"/>
      <c r="R632" s="46"/>
      <c r="V632" s="112"/>
      <c r="W632" s="72"/>
      <c r="X632" s="46"/>
      <c r="Y632" s="46"/>
      <c r="AC632" s="47"/>
      <c r="AD632" s="54"/>
      <c r="AE632" s="44"/>
      <c r="AF632" s="48"/>
    </row>
    <row r="633" spans="1:32" ht="21" customHeight="1">
      <c r="A633" s="45" t="str">
        <f>IF(G633="","",VLOOKUP(G633,#REF!,3,0))</f>
        <v/>
      </c>
      <c r="B633" s="45" t="str">
        <f>IF(Table1[[#This Row],[Day]]="","",WEEKNUM(F633))</f>
        <v/>
      </c>
      <c r="C633" s="45" t="str">
        <f>IF(Table1[[#This Row],[Day]]="","",MONTH(F633))</f>
        <v/>
      </c>
      <c r="D633" s="45" t="str">
        <f>IF(Table1[[#This Row],[Day]]="","",YEAR(F633))</f>
        <v/>
      </c>
      <c r="E633" s="117"/>
      <c r="F633" s="118"/>
      <c r="G633" s="116"/>
      <c r="J633" s="102"/>
      <c r="K633" s="124"/>
      <c r="R633" s="46"/>
      <c r="V633" s="112"/>
      <c r="W633" s="72"/>
      <c r="X633" s="46"/>
      <c r="Y633" s="46"/>
      <c r="AC633" s="47"/>
      <c r="AD633" s="54"/>
      <c r="AE633" s="44"/>
      <c r="AF633" s="48"/>
    </row>
    <row r="634" spans="1:32" ht="21" customHeight="1">
      <c r="A634" s="45" t="str">
        <f>IF(G634="","",VLOOKUP(G634,#REF!,3,0))</f>
        <v/>
      </c>
      <c r="B634" s="45" t="str">
        <f>IF(Table1[[#This Row],[Day]]="","",WEEKNUM(F634))</f>
        <v/>
      </c>
      <c r="C634" s="45" t="str">
        <f>IF(Table1[[#This Row],[Day]]="","",MONTH(F634))</f>
        <v/>
      </c>
      <c r="D634" s="45" t="str">
        <f>IF(Table1[[#This Row],[Day]]="","",YEAR(F634))</f>
        <v/>
      </c>
      <c r="E634" s="117"/>
      <c r="F634" s="118"/>
      <c r="G634" s="116"/>
      <c r="J634" s="102"/>
      <c r="K634" s="124"/>
      <c r="R634" s="46"/>
      <c r="V634" s="112"/>
      <c r="W634" s="72"/>
      <c r="X634" s="46"/>
      <c r="Y634" s="46"/>
      <c r="AC634" s="47"/>
      <c r="AD634" s="54"/>
      <c r="AE634" s="44"/>
      <c r="AF634" s="48"/>
    </row>
    <row r="635" spans="1:32" ht="21" customHeight="1">
      <c r="A635" s="45" t="str">
        <f>IF(G635="","",VLOOKUP(G635,#REF!,3,0))</f>
        <v/>
      </c>
      <c r="B635" s="45" t="str">
        <f>IF(Table1[[#This Row],[Day]]="","",WEEKNUM(F635))</f>
        <v/>
      </c>
      <c r="C635" s="45" t="str">
        <f>IF(Table1[[#This Row],[Day]]="","",MONTH(F635))</f>
        <v/>
      </c>
      <c r="D635" s="45" t="str">
        <f>IF(Table1[[#This Row],[Day]]="","",YEAR(F635))</f>
        <v/>
      </c>
      <c r="E635" s="117"/>
      <c r="F635" s="118"/>
      <c r="G635" s="116"/>
      <c r="J635" s="102"/>
      <c r="K635" s="124"/>
      <c r="R635" s="46"/>
      <c r="V635" s="112"/>
      <c r="W635" s="72"/>
      <c r="X635" s="46"/>
      <c r="Y635" s="46"/>
      <c r="AC635" s="47"/>
      <c r="AD635" s="54"/>
      <c r="AE635" s="44"/>
      <c r="AF635" s="48"/>
    </row>
    <row r="636" spans="1:32" ht="21" customHeight="1">
      <c r="A636" s="45" t="str">
        <f>IF(G636="","",VLOOKUP(G636,#REF!,3,0))</f>
        <v/>
      </c>
      <c r="B636" s="45" t="str">
        <f>IF(Table1[[#This Row],[Day]]="","",WEEKNUM(F636))</f>
        <v/>
      </c>
      <c r="C636" s="45" t="str">
        <f>IF(Table1[[#This Row],[Day]]="","",MONTH(F636))</f>
        <v/>
      </c>
      <c r="D636" s="45" t="str">
        <f>IF(Table1[[#This Row],[Day]]="","",YEAR(F636))</f>
        <v/>
      </c>
      <c r="E636" s="117"/>
      <c r="F636" s="118"/>
      <c r="G636" s="119"/>
      <c r="J636" s="102"/>
      <c r="K636" s="124"/>
      <c r="R636" s="46"/>
      <c r="V636" s="112"/>
      <c r="W636" s="72"/>
      <c r="X636" s="46"/>
      <c r="Y636" s="46"/>
      <c r="AC636" s="47"/>
      <c r="AD636" s="54"/>
      <c r="AE636" s="44"/>
      <c r="AF636" s="48"/>
    </row>
    <row r="637" spans="1:32" ht="21" customHeight="1">
      <c r="A637" s="45" t="str">
        <f>IF(G637="","",VLOOKUP(G637,#REF!,3,0))</f>
        <v/>
      </c>
      <c r="B637" s="45" t="str">
        <f>IF(Table1[[#This Row],[Day]]="","",WEEKNUM(F637))</f>
        <v/>
      </c>
      <c r="C637" s="45" t="str">
        <f>IF(Table1[[#This Row],[Day]]="","",MONTH(F637))</f>
        <v/>
      </c>
      <c r="D637" s="45" t="str">
        <f>IF(Table1[[#This Row],[Day]]="","",YEAR(F637))</f>
        <v/>
      </c>
      <c r="E637" s="117"/>
      <c r="F637" s="118"/>
      <c r="G637" s="119"/>
      <c r="J637" s="102"/>
      <c r="K637" s="124"/>
      <c r="R637" s="46"/>
      <c r="V637" s="112"/>
      <c r="W637" s="72"/>
      <c r="X637" s="46"/>
      <c r="Y637" s="46"/>
      <c r="AC637" s="47"/>
      <c r="AD637" s="54"/>
      <c r="AE637" s="44"/>
      <c r="AF637" s="48"/>
    </row>
    <row r="638" spans="1:32" ht="21" customHeight="1">
      <c r="A638" s="45" t="str">
        <f>IF(G638="","",VLOOKUP(G638,#REF!,3,0))</f>
        <v/>
      </c>
      <c r="B638" s="45" t="str">
        <f>IF(Table1[[#This Row],[Day]]="","",WEEKNUM(F638))</f>
        <v/>
      </c>
      <c r="C638" s="45" t="str">
        <f>IF(Table1[[#This Row],[Day]]="","",MONTH(F638))</f>
        <v/>
      </c>
      <c r="D638" s="45" t="str">
        <f>IF(Table1[[#This Row],[Day]]="","",YEAR(F638))</f>
        <v/>
      </c>
      <c r="E638" s="117"/>
      <c r="F638" s="118"/>
      <c r="G638" s="116"/>
      <c r="J638" s="102"/>
      <c r="K638" s="124"/>
      <c r="R638" s="46"/>
      <c r="V638" s="112"/>
      <c r="W638" s="72"/>
      <c r="X638" s="46"/>
      <c r="Y638" s="46"/>
      <c r="AC638" s="47"/>
      <c r="AD638" s="54"/>
      <c r="AE638" s="44"/>
      <c r="AF638" s="48"/>
    </row>
    <row r="639" spans="1:32" ht="21" customHeight="1">
      <c r="A639" s="45" t="str">
        <f>IF(G639="","",VLOOKUP(G639,#REF!,3,0))</f>
        <v/>
      </c>
      <c r="B639" s="45" t="str">
        <f>IF(Table1[[#This Row],[Day]]="","",WEEKNUM(F639))</f>
        <v/>
      </c>
      <c r="C639" s="45" t="str">
        <f>IF(Table1[[#This Row],[Day]]="","",MONTH(F639))</f>
        <v/>
      </c>
      <c r="D639" s="45" t="str">
        <f>IF(Table1[[#This Row],[Day]]="","",YEAR(F639))</f>
        <v/>
      </c>
      <c r="E639" s="117"/>
      <c r="F639" s="118"/>
      <c r="G639" s="116"/>
      <c r="J639" s="102"/>
      <c r="K639" s="124"/>
      <c r="R639" s="46"/>
      <c r="V639" s="112"/>
      <c r="W639" s="72"/>
      <c r="X639" s="46"/>
      <c r="Y639" s="46"/>
      <c r="AC639" s="47"/>
      <c r="AD639" s="54"/>
      <c r="AE639" s="44"/>
      <c r="AF639" s="48"/>
    </row>
    <row r="640" spans="1:32" ht="21" customHeight="1">
      <c r="A640" s="45" t="str">
        <f>IF(G640="","",VLOOKUP(G640,#REF!,3,0))</f>
        <v/>
      </c>
      <c r="B640" s="45" t="str">
        <f>IF(Table1[[#This Row],[Day]]="","",WEEKNUM(F640))</f>
        <v/>
      </c>
      <c r="C640" s="45" t="str">
        <f>IF(Table1[[#This Row],[Day]]="","",MONTH(F640))</f>
        <v/>
      </c>
      <c r="D640" s="45" t="str">
        <f>IF(Table1[[#This Row],[Day]]="","",YEAR(F640))</f>
        <v/>
      </c>
      <c r="E640" s="117"/>
      <c r="F640" s="118"/>
      <c r="J640" s="102"/>
      <c r="K640" s="124"/>
      <c r="R640" s="46"/>
      <c r="V640" s="112"/>
      <c r="W640" s="72"/>
      <c r="X640" s="46"/>
      <c r="Y640" s="46"/>
      <c r="AC640" s="47"/>
      <c r="AD640" s="54"/>
      <c r="AE640" s="44"/>
      <c r="AF640" s="48"/>
    </row>
    <row r="641" spans="1:32" ht="21" customHeight="1">
      <c r="A641" s="45" t="str">
        <f>IF(G641="","",VLOOKUP(G641,#REF!,3,0))</f>
        <v/>
      </c>
      <c r="B641" s="45" t="str">
        <f>IF(Table1[[#This Row],[Day]]="","",WEEKNUM(F641))</f>
        <v/>
      </c>
      <c r="C641" s="45" t="str">
        <f>IF(Table1[[#This Row],[Day]]="","",MONTH(F641))</f>
        <v/>
      </c>
      <c r="D641" s="45" t="str">
        <f>IF(Table1[[#This Row],[Day]]="","",YEAR(F641))</f>
        <v/>
      </c>
      <c r="E641" s="117"/>
      <c r="F641" s="118"/>
      <c r="G641" s="116"/>
      <c r="J641" s="102"/>
      <c r="K641" s="124"/>
      <c r="R641" s="46"/>
      <c r="V641" s="112"/>
      <c r="W641" s="72"/>
      <c r="X641" s="46"/>
      <c r="Y641" s="46"/>
      <c r="AC641" s="47"/>
      <c r="AD641" s="54"/>
      <c r="AE641" s="44"/>
      <c r="AF641" s="48"/>
    </row>
    <row r="642" spans="1:32" ht="21" customHeight="1">
      <c r="A642" s="45" t="str">
        <f>IF(G642="","",VLOOKUP(G642,#REF!,3,0))</f>
        <v/>
      </c>
      <c r="B642" s="45" t="str">
        <f>IF(Table1[[#This Row],[Day]]="","",WEEKNUM(F642))</f>
        <v/>
      </c>
      <c r="C642" s="45" t="str">
        <f>IF(Table1[[#This Row],[Day]]="","",MONTH(F642))</f>
        <v/>
      </c>
      <c r="D642" s="45" t="str">
        <f>IF(Table1[[#This Row],[Day]]="","",YEAR(F642))</f>
        <v/>
      </c>
      <c r="E642" s="117"/>
      <c r="F642" s="118"/>
      <c r="G642" s="116"/>
      <c r="J642" s="102"/>
      <c r="K642" s="124"/>
      <c r="R642" s="46"/>
      <c r="V642" s="112"/>
      <c r="W642" s="72"/>
      <c r="X642" s="46"/>
      <c r="Y642" s="46"/>
      <c r="AC642" s="47"/>
      <c r="AD642" s="54"/>
      <c r="AE642" s="44"/>
      <c r="AF642" s="48"/>
    </row>
    <row r="643" spans="1:32" ht="21" customHeight="1">
      <c r="A643" s="45" t="str">
        <f>IF(G643="","",VLOOKUP(G643,#REF!,3,0))</f>
        <v/>
      </c>
      <c r="B643" s="45" t="str">
        <f>IF(Table1[[#This Row],[Day]]="","",WEEKNUM(F643))</f>
        <v/>
      </c>
      <c r="C643" s="45" t="str">
        <f>IF(Table1[[#This Row],[Day]]="","",MONTH(F643))</f>
        <v/>
      </c>
      <c r="D643" s="45" t="str">
        <f>IF(Table1[[#This Row],[Day]]="","",YEAR(F643))</f>
        <v/>
      </c>
      <c r="E643" s="117"/>
      <c r="F643" s="118"/>
      <c r="J643" s="102"/>
      <c r="K643" s="124"/>
      <c r="R643" s="46"/>
      <c r="V643" s="112"/>
      <c r="W643" s="72"/>
      <c r="X643" s="46"/>
      <c r="Y643" s="46"/>
      <c r="AC643" s="47"/>
      <c r="AD643" s="54"/>
      <c r="AE643" s="44"/>
      <c r="AF643" s="48"/>
    </row>
    <row r="644" spans="1:32" ht="21" customHeight="1">
      <c r="A644" s="45" t="str">
        <f>IF(G644="","",VLOOKUP(G644,#REF!,3,0))</f>
        <v/>
      </c>
      <c r="B644" s="45" t="str">
        <f>IF(Table1[[#This Row],[Day]]="","",WEEKNUM(F644))</f>
        <v/>
      </c>
      <c r="C644" s="45" t="str">
        <f>IF(Table1[[#This Row],[Day]]="","",MONTH(F644))</f>
        <v/>
      </c>
      <c r="D644" s="45" t="str">
        <f>IF(Table1[[#This Row],[Day]]="","",YEAR(F644))</f>
        <v/>
      </c>
      <c r="E644" s="117"/>
      <c r="F644" s="118"/>
      <c r="G644" s="119"/>
      <c r="J644" s="102"/>
      <c r="K644" s="124"/>
      <c r="R644" s="46"/>
      <c r="V644" s="112"/>
      <c r="W644" s="72"/>
      <c r="X644" s="46"/>
      <c r="Y644" s="46"/>
      <c r="AC644" s="47"/>
      <c r="AD644" s="54"/>
      <c r="AE644" s="44"/>
      <c r="AF644" s="48"/>
    </row>
    <row r="645" spans="1:32" ht="21" customHeight="1">
      <c r="A645" s="45" t="str">
        <f>IF(G645="","",VLOOKUP(G645,#REF!,3,0))</f>
        <v/>
      </c>
      <c r="B645" s="45" t="str">
        <f>IF(Table1[[#This Row],[Day]]="","",WEEKNUM(F645))</f>
        <v/>
      </c>
      <c r="C645" s="45" t="str">
        <f>IF(Table1[[#This Row],[Day]]="","",MONTH(F645))</f>
        <v/>
      </c>
      <c r="D645" s="45" t="str">
        <f>IF(Table1[[#This Row],[Day]]="","",YEAR(F645))</f>
        <v/>
      </c>
      <c r="E645" s="117"/>
      <c r="F645" s="118"/>
      <c r="G645" s="119"/>
      <c r="J645" s="102"/>
      <c r="K645" s="124"/>
      <c r="R645" s="46"/>
      <c r="V645" s="112"/>
      <c r="W645" s="72"/>
      <c r="X645" s="46"/>
      <c r="Y645" s="46"/>
      <c r="AC645" s="47"/>
      <c r="AD645" s="54"/>
      <c r="AE645" s="44"/>
      <c r="AF645" s="48"/>
    </row>
    <row r="646" spans="1:32" ht="21" customHeight="1">
      <c r="A646" s="45" t="str">
        <f>IF(G646="","",VLOOKUP(G646,#REF!,3,0))</f>
        <v/>
      </c>
      <c r="B646" s="45" t="str">
        <f>IF(Table1[[#This Row],[Day]]="","",WEEKNUM(F646))</f>
        <v/>
      </c>
      <c r="C646" s="45" t="str">
        <f>IF(Table1[[#This Row],[Day]]="","",MONTH(F646))</f>
        <v/>
      </c>
      <c r="D646" s="45" t="str">
        <f>IF(Table1[[#This Row],[Day]]="","",YEAR(F647))</f>
        <v/>
      </c>
      <c r="E646" s="117"/>
      <c r="F646" s="118"/>
      <c r="G646" s="116"/>
      <c r="J646" s="102"/>
      <c r="K646" s="124"/>
      <c r="R646" s="46"/>
      <c r="V646" s="112"/>
      <c r="W646" s="72"/>
      <c r="X646" s="46"/>
      <c r="Y646" s="46"/>
      <c r="AC646" s="47"/>
      <c r="AD646" s="54"/>
      <c r="AE646" s="44"/>
      <c r="AF646" s="48"/>
    </row>
    <row r="647" spans="1:32" ht="21" customHeight="1">
      <c r="A647" s="45" t="str">
        <f>IF(G647="","",VLOOKUP(G647,#REF!,3,0))</f>
        <v/>
      </c>
      <c r="B647" s="45" t="str">
        <f>IF(Table1[[#This Row],[Day]]="","",WEEKNUM(F647))</f>
        <v/>
      </c>
      <c r="C647" s="45" t="str">
        <f>IF(Table1[[#This Row],[Day]]="","",MONTH(F647))</f>
        <v/>
      </c>
      <c r="D647" s="45" t="str">
        <f>IF(Table1[[#This Row],[Day]]="","",YEAR(F647))</f>
        <v/>
      </c>
      <c r="E647" s="117"/>
      <c r="F647" s="118"/>
      <c r="G647" s="116"/>
      <c r="J647" s="102"/>
      <c r="K647" s="124"/>
      <c r="R647" s="46"/>
      <c r="V647" s="112"/>
      <c r="W647" s="72"/>
      <c r="X647" s="46"/>
      <c r="Y647" s="46"/>
      <c r="AC647" s="47"/>
      <c r="AD647" s="54"/>
      <c r="AE647" s="44"/>
      <c r="AF647" s="48"/>
    </row>
    <row r="648" spans="1:32" ht="21" customHeight="1">
      <c r="A648" s="45" t="str">
        <f>IF(G648="","",VLOOKUP(G648,#REF!,3,0))</f>
        <v/>
      </c>
      <c r="B648" s="45" t="str">
        <f>IF(Table1[[#This Row],[Day]]="","",WEEKNUM(F648))</f>
        <v/>
      </c>
      <c r="C648" s="45" t="str">
        <f>IF(Table1[[#This Row],[Day]]="","",MONTH(F648))</f>
        <v/>
      </c>
      <c r="D648" s="45" t="str">
        <f>IF(Table1[[#This Row],[Day]]="","",YEAR(F649))</f>
        <v/>
      </c>
      <c r="E648" s="117"/>
      <c r="F648" s="118"/>
      <c r="G648" s="116"/>
      <c r="J648" s="102"/>
      <c r="K648" s="124"/>
      <c r="R648" s="46"/>
      <c r="V648" s="112"/>
      <c r="W648" s="72"/>
      <c r="X648" s="46"/>
      <c r="Y648" s="46"/>
      <c r="AC648" s="47"/>
      <c r="AD648" s="54"/>
      <c r="AE648" s="44"/>
      <c r="AF648" s="48"/>
    </row>
    <row r="649" spans="1:32" ht="21" customHeight="1">
      <c r="A649" s="45" t="str">
        <f>IF(G649="","",VLOOKUP(G649,#REF!,3,0))</f>
        <v/>
      </c>
      <c r="B649" s="45" t="str">
        <f>IF(Table1[[#This Row],[Day]]="","",WEEKNUM(F649))</f>
        <v/>
      </c>
      <c r="C649" s="45" t="str">
        <f>IF(Table1[[#This Row],[Day]]="","",MONTH(F649))</f>
        <v/>
      </c>
      <c r="D649" s="45" t="str">
        <f>IF(Table1[[#This Row],[Day]]="","",YEAR(F649))</f>
        <v/>
      </c>
      <c r="E649" s="117"/>
      <c r="F649" s="118"/>
      <c r="G649" s="116"/>
      <c r="J649" s="102"/>
      <c r="K649" s="124"/>
      <c r="R649" s="46"/>
      <c r="V649" s="112"/>
      <c r="W649" s="72"/>
      <c r="X649" s="46"/>
      <c r="Y649" s="46"/>
      <c r="AC649" s="47"/>
      <c r="AD649" s="54"/>
      <c r="AE649" s="44"/>
      <c r="AF649" s="48"/>
    </row>
    <row r="650" spans="1:32" ht="21" customHeight="1">
      <c r="A650" s="45" t="str">
        <f>IF(G650="","",VLOOKUP(G650,#REF!,3,0))</f>
        <v/>
      </c>
      <c r="B650" s="45" t="str">
        <f>IF(Table1[[#This Row],[Day]]="","",WEEKNUM(F650))</f>
        <v/>
      </c>
      <c r="C650" s="45" t="str">
        <f>IF(Table1[[#This Row],[Day]]="","",MONTH(F650))</f>
        <v/>
      </c>
      <c r="D650" s="45" t="str">
        <f>IF(Table1[[#This Row],[Day]]="","",YEAR(F651))</f>
        <v/>
      </c>
      <c r="E650" s="117"/>
      <c r="F650" s="118"/>
      <c r="J650" s="102"/>
      <c r="K650" s="124"/>
      <c r="R650" s="46"/>
      <c r="V650" s="112"/>
      <c r="W650" s="72"/>
      <c r="X650" s="46"/>
      <c r="Y650" s="46"/>
      <c r="AC650" s="47"/>
      <c r="AD650" s="54"/>
      <c r="AE650" s="44"/>
      <c r="AF650" s="48"/>
    </row>
    <row r="651" spans="1:32" ht="21" customHeight="1">
      <c r="A651" s="45" t="str">
        <f>IF(G651="","",VLOOKUP(G651,#REF!,3,0))</f>
        <v/>
      </c>
      <c r="B651" s="45" t="str">
        <f>IF(Table1[[#This Row],[Day]]="","",WEEKNUM(F651))</f>
        <v/>
      </c>
      <c r="C651" s="45" t="str">
        <f>IF(Table1[[#This Row],[Day]]="","",MONTH(F651))</f>
        <v/>
      </c>
      <c r="D651" s="45" t="str">
        <f>IF(Table1[[#This Row],[Day]]="","",YEAR(F651))</f>
        <v/>
      </c>
      <c r="E651" s="117"/>
      <c r="F651" s="118"/>
      <c r="G651" s="119"/>
      <c r="J651" s="102"/>
      <c r="K651" s="124"/>
      <c r="R651" s="46"/>
      <c r="V651" s="112"/>
      <c r="W651" s="72"/>
      <c r="X651" s="46"/>
      <c r="Y651" s="46"/>
      <c r="AC651" s="47"/>
      <c r="AD651" s="54"/>
      <c r="AE651" s="44"/>
      <c r="AF651" s="48"/>
    </row>
    <row r="652" spans="1:32" ht="21" customHeight="1">
      <c r="A652" s="45" t="str">
        <f>IF(G652="","",VLOOKUP(G652,#REF!,3,0))</f>
        <v/>
      </c>
      <c r="B652" s="45" t="str">
        <f>IF(Table1[[#This Row],[Day]]="","",WEEKNUM(F652))</f>
        <v/>
      </c>
      <c r="C652" s="45" t="str">
        <f>IF(Table1[[#This Row],[Day]]="","",MONTH(F652))</f>
        <v/>
      </c>
      <c r="D652" s="45" t="str">
        <f>IF(Table1[[#This Row],[Day]]="","",YEAR(F653))</f>
        <v/>
      </c>
      <c r="E652" s="117"/>
      <c r="F652" s="118"/>
      <c r="G652" s="119"/>
      <c r="J652" s="102"/>
      <c r="K652" s="124"/>
      <c r="R652" s="46"/>
      <c r="V652" s="112"/>
      <c r="W652" s="72"/>
      <c r="X652" s="46"/>
      <c r="Y652" s="46"/>
      <c r="AC652" s="47"/>
      <c r="AD652" s="54"/>
      <c r="AE652" s="44"/>
      <c r="AF652" s="48"/>
    </row>
    <row r="653" spans="1:32" ht="21" customHeight="1">
      <c r="A653" s="45" t="str">
        <f>IF(G653="","",VLOOKUP(G653,#REF!,3,0))</f>
        <v/>
      </c>
      <c r="B653" s="45" t="str">
        <f>IF(Table1[[#This Row],[Day]]="","",WEEKNUM(F653))</f>
        <v/>
      </c>
      <c r="C653" s="45" t="str">
        <f>IF(Table1[[#This Row],[Day]]="","",MONTH(F653))</f>
        <v/>
      </c>
      <c r="D653" s="45" t="str">
        <f>IF(Table1[[#This Row],[Day]]="","",YEAR(F653))</f>
        <v/>
      </c>
      <c r="E653" s="117"/>
      <c r="F653" s="118"/>
      <c r="G653" s="116"/>
      <c r="J653" s="102"/>
      <c r="K653" s="124"/>
      <c r="R653" s="46"/>
      <c r="V653" s="112"/>
      <c r="W653" s="72"/>
      <c r="X653" s="46"/>
      <c r="Y653" s="46"/>
      <c r="AC653" s="47"/>
      <c r="AD653" s="54"/>
      <c r="AE653" s="44"/>
      <c r="AF653" s="48"/>
    </row>
    <row r="654" spans="1:32" ht="21" customHeight="1">
      <c r="A654" s="45" t="str">
        <f>IF(G654="","",VLOOKUP(G654,#REF!,3,0))</f>
        <v/>
      </c>
      <c r="B654" s="45" t="str">
        <f>IF(Table1[[#This Row],[Day]]="","",WEEKNUM(F654))</f>
        <v/>
      </c>
      <c r="C654" s="45" t="str">
        <f>IF(Table1[[#This Row],[Day]]="","",MONTH(F654))</f>
        <v/>
      </c>
      <c r="D654" s="45" t="str">
        <f>IF(Table1[[#This Row],[Day]]="","",YEAR(F654))</f>
        <v/>
      </c>
      <c r="E654" s="117"/>
      <c r="F654" s="118"/>
      <c r="G654" s="116"/>
      <c r="J654" s="102"/>
      <c r="K654" s="124"/>
      <c r="R654" s="46"/>
      <c r="V654" s="112"/>
      <c r="W654" s="72"/>
      <c r="X654" s="46"/>
      <c r="Y654" s="46"/>
      <c r="AC654" s="47"/>
      <c r="AD654" s="54"/>
      <c r="AE654" s="44"/>
      <c r="AF654" s="48"/>
    </row>
    <row r="655" spans="1:32" ht="21" customHeight="1">
      <c r="A655" s="45" t="str">
        <f>IF(G655="","",VLOOKUP(G655,#REF!,3,0))</f>
        <v/>
      </c>
      <c r="B655" s="45" t="str">
        <f>IF(Table1[[#This Row],[Day]]="","",WEEKNUM(F655))</f>
        <v/>
      </c>
      <c r="C655" s="45" t="str">
        <f>IF(Table1[[#This Row],[Day]]="","",MONTH(F655))</f>
        <v/>
      </c>
      <c r="D655" s="45" t="str">
        <f>IF(Table1[[#This Row],[Day]]="","",YEAR(F655))</f>
        <v/>
      </c>
      <c r="E655" s="117"/>
      <c r="F655" s="118"/>
      <c r="G655" s="116"/>
      <c r="J655" s="102"/>
      <c r="K655" s="124"/>
      <c r="R655" s="46"/>
      <c r="V655" s="112"/>
      <c r="W655" s="72"/>
      <c r="X655" s="46"/>
      <c r="Y655" s="46"/>
      <c r="AC655" s="47"/>
      <c r="AD655" s="54"/>
      <c r="AE655" s="44"/>
      <c r="AF655" s="48"/>
    </row>
    <row r="656" spans="1:32" ht="21" customHeight="1">
      <c r="A656" s="45" t="str">
        <f>IF(G656="","",VLOOKUP(G656,#REF!,3,0))</f>
        <v/>
      </c>
      <c r="B656" s="45" t="str">
        <f>IF(Table1[[#This Row],[Day]]="","",WEEKNUM(F656))</f>
        <v/>
      </c>
      <c r="C656" s="45" t="str">
        <f>IF(Table1[[#This Row],[Day]]="","",MONTH(F656))</f>
        <v/>
      </c>
      <c r="D656" s="45" t="str">
        <f>IF(Table1[[#This Row],[Day]]="","",YEAR(F656))</f>
        <v/>
      </c>
      <c r="E656" s="117"/>
      <c r="F656" s="118"/>
      <c r="J656" s="102"/>
      <c r="K656" s="124"/>
      <c r="R656" s="46"/>
      <c r="V656" s="112"/>
      <c r="W656" s="72"/>
      <c r="X656" s="46"/>
      <c r="Y656" s="46"/>
      <c r="AC656" s="47"/>
      <c r="AD656" s="54"/>
      <c r="AE656" s="44"/>
      <c r="AF656" s="48"/>
    </row>
    <row r="657" spans="1:32" ht="21" customHeight="1">
      <c r="A657" s="45" t="str">
        <f>IF(G657="","",VLOOKUP(G657,#REF!,3,0))</f>
        <v/>
      </c>
      <c r="B657" s="45" t="str">
        <f>IF(Table1[[#This Row],[Day]]="","",WEEKNUM(F657))</f>
        <v/>
      </c>
      <c r="C657" s="45" t="str">
        <f>IF(Table1[[#This Row],[Day]]="","",MONTH(F657))</f>
        <v/>
      </c>
      <c r="D657" s="45" t="str">
        <f>IF(Table1[[#This Row],[Day]]="","",YEAR(F657))</f>
        <v/>
      </c>
      <c r="E657" s="117"/>
      <c r="F657" s="118"/>
      <c r="G657" s="119"/>
      <c r="J657" s="102"/>
      <c r="K657" s="124"/>
      <c r="R657" s="46"/>
      <c r="V657" s="112"/>
      <c r="W657" s="72"/>
      <c r="X657" s="46"/>
      <c r="Y657" s="46"/>
      <c r="AC657" s="47"/>
      <c r="AD657" s="54"/>
      <c r="AE657" s="44"/>
      <c r="AF657" s="48"/>
    </row>
    <row r="658" spans="1:32" ht="21" customHeight="1">
      <c r="A658" s="45" t="str">
        <f>IF(G658="","",VLOOKUP(G658,#REF!,3,0))</f>
        <v/>
      </c>
      <c r="B658" s="45" t="str">
        <f>IF(Table1[[#This Row],[Day]]="","",WEEKNUM(F658))</f>
        <v/>
      </c>
      <c r="C658" s="45" t="str">
        <f>IF(Table1[[#This Row],[Day]]="","",MONTH(F658))</f>
        <v/>
      </c>
      <c r="D658" s="45" t="str">
        <f>IF(Table1[[#This Row],[Day]]="","",YEAR(F658))</f>
        <v/>
      </c>
      <c r="E658" s="117"/>
      <c r="F658" s="118"/>
      <c r="G658" s="119"/>
      <c r="J658" s="102"/>
      <c r="K658" s="124"/>
      <c r="R658" s="46"/>
      <c r="V658" s="112"/>
      <c r="W658" s="72"/>
      <c r="X658" s="46"/>
      <c r="Y658" s="46"/>
      <c r="AC658" s="47"/>
      <c r="AD658" s="54"/>
      <c r="AE658" s="44"/>
      <c r="AF658" s="48"/>
    </row>
    <row r="659" spans="1:32" ht="21" customHeight="1">
      <c r="A659" s="45" t="str">
        <f>IF(G659="","",VLOOKUP(G659,#REF!,3,0))</f>
        <v/>
      </c>
      <c r="B659" s="45" t="str">
        <f>IF(Table1[[#This Row],[Day]]="","",WEEKNUM(F659))</f>
        <v/>
      </c>
      <c r="C659" s="45" t="str">
        <f>IF(Table1[[#This Row],[Day]]="","",MONTH(F659))</f>
        <v/>
      </c>
      <c r="D659" s="45" t="str">
        <f>IF(Table1[[#This Row],[Day]]="","",YEAR(F659))</f>
        <v/>
      </c>
      <c r="E659" s="117"/>
      <c r="F659" s="118"/>
      <c r="G659" s="116"/>
      <c r="J659" s="102"/>
      <c r="K659" s="124"/>
      <c r="R659" s="46"/>
      <c r="V659" s="112"/>
      <c r="W659" s="72"/>
      <c r="X659" s="46"/>
      <c r="Y659" s="46"/>
      <c r="AC659" s="47"/>
      <c r="AD659" s="54"/>
      <c r="AE659" s="44"/>
      <c r="AF659" s="48"/>
    </row>
    <row r="660" spans="1:32" ht="21" customHeight="1">
      <c r="A660" s="45" t="str">
        <f>IF(G660="","",VLOOKUP(G660,#REF!,3,0))</f>
        <v/>
      </c>
      <c r="B660" s="45" t="str">
        <f>IF(Table1[[#This Row],[Day]]="","",WEEKNUM(F660))</f>
        <v/>
      </c>
      <c r="C660" s="45" t="str">
        <f>IF(Table1[[#This Row],[Day]]="","",MONTH(F660))</f>
        <v/>
      </c>
      <c r="D660" s="45" t="str">
        <f>IF(Table1[[#This Row],[Day]]="","",YEAR(F660))</f>
        <v/>
      </c>
      <c r="E660" s="117"/>
      <c r="F660" s="118"/>
      <c r="G660" s="116"/>
      <c r="J660" s="102"/>
      <c r="K660" s="124"/>
      <c r="R660" s="46"/>
      <c r="V660" s="112"/>
      <c r="W660" s="72"/>
      <c r="X660" s="46"/>
      <c r="Y660" s="46"/>
      <c r="AC660" s="47"/>
      <c r="AD660" s="54"/>
      <c r="AE660" s="44"/>
      <c r="AF660" s="48"/>
    </row>
    <row r="661" spans="1:32" ht="21" customHeight="1">
      <c r="A661" s="45" t="str">
        <f>IF(G661="","",VLOOKUP(G661,#REF!,3,0))</f>
        <v/>
      </c>
      <c r="B661" s="45" t="str">
        <f>IF(Table1[[#This Row],[Day]]="","",WEEKNUM(F661))</f>
        <v/>
      </c>
      <c r="C661" s="45" t="str">
        <f>IF(Table1[[#This Row],[Day]]="","",MONTH(F661))</f>
        <v/>
      </c>
      <c r="D661" s="45" t="str">
        <f>IF(Table1[[#This Row],[Day]]="","",YEAR(F661))</f>
        <v/>
      </c>
      <c r="E661" s="117"/>
      <c r="F661" s="118"/>
      <c r="G661" s="116"/>
      <c r="J661" s="102"/>
      <c r="K661" s="124"/>
      <c r="R661" s="46"/>
      <c r="V661" s="112"/>
      <c r="W661" s="72"/>
      <c r="X661" s="46"/>
      <c r="Y661" s="46"/>
      <c r="AC661" s="47"/>
      <c r="AD661" s="54"/>
      <c r="AE661" s="44"/>
      <c r="AF661" s="48"/>
    </row>
    <row r="662" spans="1:32" ht="21" customHeight="1">
      <c r="A662" s="45" t="str">
        <f>IF(G662="","",VLOOKUP(G662,#REF!,3,0))</f>
        <v/>
      </c>
      <c r="B662" s="45" t="str">
        <f>IF(Table1[[#This Row],[Day]]="","",WEEKNUM(F662))</f>
        <v/>
      </c>
      <c r="C662" s="45" t="str">
        <f>IF(Table1[[#This Row],[Day]]="","",MONTH(F662))</f>
        <v/>
      </c>
      <c r="D662" s="45" t="str">
        <f>IF(Table1[[#This Row],[Day]]="","",YEAR(F662))</f>
        <v/>
      </c>
      <c r="E662" s="117"/>
      <c r="F662" s="118"/>
      <c r="G662" s="116"/>
      <c r="J662" s="102"/>
      <c r="K662" s="124"/>
      <c r="R662" s="46"/>
      <c r="V662" s="112"/>
      <c r="W662" s="72"/>
      <c r="X662" s="46"/>
      <c r="Y662" s="46"/>
      <c r="AC662" s="47"/>
      <c r="AD662" s="54"/>
      <c r="AE662" s="44"/>
      <c r="AF662" s="48"/>
    </row>
    <row r="663" spans="1:32" ht="21" customHeight="1">
      <c r="A663" s="45" t="str">
        <f>IF(G663="","",VLOOKUP(G663,#REF!,3,0))</f>
        <v/>
      </c>
      <c r="B663" s="45" t="str">
        <f>IF(Table1[[#This Row],[Day]]="","",WEEKNUM(F663))</f>
        <v/>
      </c>
      <c r="C663" s="45" t="str">
        <f>IF(Table1[[#This Row],[Day]]="","",MONTH(F663))</f>
        <v/>
      </c>
      <c r="D663" s="45" t="str">
        <f>IF(Table1[[#This Row],[Day]]="","",YEAR(F663))</f>
        <v/>
      </c>
      <c r="E663" s="117"/>
      <c r="F663" s="118"/>
      <c r="J663" s="102"/>
      <c r="K663" s="124"/>
      <c r="R663" s="46"/>
      <c r="V663" s="112"/>
      <c r="W663" s="72"/>
      <c r="X663" s="46"/>
      <c r="Y663" s="46"/>
      <c r="AC663" s="47"/>
      <c r="AD663" s="54"/>
      <c r="AE663" s="44"/>
      <c r="AF663" s="48"/>
    </row>
    <row r="664" spans="1:32" ht="21" customHeight="1">
      <c r="A664" s="45" t="str">
        <f>IF(G664="","",VLOOKUP(G664,#REF!,3,0))</f>
        <v/>
      </c>
      <c r="B664" s="45" t="str">
        <f>IF(Table1[[#This Row],[Day]]="","",WEEKNUM(F664))</f>
        <v/>
      </c>
      <c r="C664" s="45" t="str">
        <f>IF(Table1[[#This Row],[Day]]="","",MONTH(F664))</f>
        <v/>
      </c>
      <c r="D664" s="45" t="str">
        <f>IF(Table1[[#This Row],[Day]]="","",YEAR(F664))</f>
        <v/>
      </c>
      <c r="E664" s="117"/>
      <c r="F664" s="118"/>
      <c r="G664" s="116"/>
      <c r="J664" s="102"/>
      <c r="K664" s="124"/>
      <c r="R664" s="46"/>
      <c r="V664" s="112"/>
      <c r="W664" s="72"/>
      <c r="X664" s="46"/>
      <c r="Y664" s="46"/>
      <c r="AC664" s="47"/>
      <c r="AD664" s="54"/>
      <c r="AE664" s="44"/>
      <c r="AF664" s="48"/>
    </row>
    <row r="665" spans="1:32" ht="21" customHeight="1">
      <c r="A665" s="45" t="str">
        <f>IF(G665="","",VLOOKUP(G665,#REF!,3,0))</f>
        <v/>
      </c>
      <c r="B665" s="45" t="str">
        <f>IF(Table1[[#This Row],[Day]]="","",WEEKNUM(F665))</f>
        <v/>
      </c>
      <c r="C665" s="45" t="str">
        <f>IF(Table1[[#This Row],[Day]]="","",MONTH(F665))</f>
        <v/>
      </c>
      <c r="D665" s="45" t="str">
        <f>IF(Table1[[#This Row],[Day]]="","",YEAR(F665))</f>
        <v/>
      </c>
      <c r="E665" s="117"/>
      <c r="F665" s="118"/>
      <c r="G665" s="116"/>
      <c r="J665" s="102"/>
      <c r="K665" s="124"/>
      <c r="R665" s="46"/>
      <c r="V665" s="112"/>
      <c r="W665" s="72"/>
      <c r="X665" s="46"/>
      <c r="Y665" s="46"/>
      <c r="AC665" s="47"/>
      <c r="AD665" s="54"/>
      <c r="AE665" s="44"/>
      <c r="AF665" s="48"/>
    </row>
    <row r="666" spans="1:32" ht="21" customHeight="1">
      <c r="A666" s="45" t="str">
        <f>IF(G666="","",VLOOKUP(G666,#REF!,3,0))</f>
        <v/>
      </c>
      <c r="B666" s="45" t="str">
        <f>IF(Table1[[#This Row],[Day]]="","",WEEKNUM(F666))</f>
        <v/>
      </c>
      <c r="C666" s="45" t="str">
        <f>IF(Table1[[#This Row],[Day]]="","",MONTH(F666))</f>
        <v/>
      </c>
      <c r="D666" s="45" t="str">
        <f>IF(Table1[[#This Row],[Day]]="","",YEAR(F666))</f>
        <v/>
      </c>
      <c r="E666" s="117"/>
      <c r="F666" s="118"/>
      <c r="J666" s="102"/>
      <c r="K666" s="124"/>
      <c r="R666" s="46"/>
      <c r="V666" s="112"/>
      <c r="W666" s="72"/>
      <c r="X666" s="46"/>
      <c r="Y666" s="46"/>
      <c r="AC666" s="47"/>
      <c r="AD666" s="54"/>
      <c r="AE666" s="44"/>
      <c r="AF666" s="48"/>
    </row>
    <row r="667" spans="1:32" ht="21" customHeight="1">
      <c r="A667" s="45" t="str">
        <f>IF(G667="","",VLOOKUP(G667,#REF!,3,0))</f>
        <v/>
      </c>
      <c r="B667" s="45" t="str">
        <f>IF(Table1[[#This Row],[Day]]="","",WEEKNUM(F667))</f>
        <v/>
      </c>
      <c r="C667" s="45" t="str">
        <f>IF(Table1[[#This Row],[Day]]="","",MONTH(F667))</f>
        <v/>
      </c>
      <c r="D667" s="45" t="str">
        <f>IF(Table1[[#This Row],[Day]]="","",YEAR(F667))</f>
        <v/>
      </c>
      <c r="E667" s="117"/>
      <c r="F667" s="118"/>
      <c r="G667" s="116"/>
      <c r="J667" s="102"/>
      <c r="K667" s="124"/>
      <c r="R667" s="46"/>
      <c r="V667" s="112"/>
      <c r="W667" s="72"/>
      <c r="X667" s="46"/>
      <c r="Y667" s="46"/>
      <c r="AC667" s="47"/>
      <c r="AD667" s="54"/>
      <c r="AE667" s="44"/>
      <c r="AF667" s="48"/>
    </row>
    <row r="668" spans="1:32" ht="21" customHeight="1">
      <c r="A668" s="45" t="str">
        <f>IF(G668="","",VLOOKUP(G668,#REF!,3,0))</f>
        <v/>
      </c>
      <c r="B668" s="45" t="str">
        <f>IF(Table1[[#This Row],[Day]]="","",WEEKNUM(F668))</f>
        <v/>
      </c>
      <c r="C668" s="45" t="str">
        <f>IF(Table1[[#This Row],[Day]]="","",MONTH(F668))</f>
        <v/>
      </c>
      <c r="D668" s="45" t="str">
        <f>IF(Table1[[#This Row],[Day]]="","",YEAR(F668))</f>
        <v/>
      </c>
      <c r="E668" s="117"/>
      <c r="F668" s="118"/>
      <c r="G668" s="116"/>
      <c r="J668" s="102"/>
      <c r="K668" s="124"/>
      <c r="R668" s="46"/>
      <c r="V668" s="112"/>
      <c r="W668" s="72"/>
      <c r="X668" s="46"/>
      <c r="Y668" s="46"/>
      <c r="AC668" s="47"/>
      <c r="AD668" s="54"/>
      <c r="AE668" s="44"/>
      <c r="AF668" s="48"/>
    </row>
    <row r="669" spans="1:32" ht="21" customHeight="1">
      <c r="A669" s="45" t="str">
        <f>IF(G669="","",VLOOKUP(G669,#REF!,3,0))</f>
        <v/>
      </c>
      <c r="B669" s="45" t="str">
        <f>IF(Table1[[#This Row],[Day]]="","",WEEKNUM(F669))</f>
        <v/>
      </c>
      <c r="C669" s="45" t="str">
        <f>IF(Table1[[#This Row],[Day]]="","",MONTH(F669))</f>
        <v/>
      </c>
      <c r="D669" s="45" t="str">
        <f>IF(Table1[[#This Row],[Day]]="","",YEAR(F669))</f>
        <v/>
      </c>
      <c r="E669" s="117"/>
      <c r="F669" s="118"/>
      <c r="G669" s="116"/>
      <c r="J669" s="102"/>
      <c r="K669" s="124"/>
      <c r="R669" s="46"/>
      <c r="V669" s="112"/>
      <c r="W669" s="72"/>
      <c r="X669" s="46"/>
      <c r="Y669" s="46"/>
      <c r="AC669" s="47"/>
      <c r="AD669" s="54"/>
      <c r="AE669" s="44"/>
      <c r="AF669" s="48"/>
    </row>
    <row r="670" spans="1:32" ht="21" customHeight="1">
      <c r="A670" s="45" t="str">
        <f>IF(G670="","",VLOOKUP(G670,#REF!,3,0))</f>
        <v/>
      </c>
      <c r="B670" s="45" t="str">
        <f>IF(Table1[[#This Row],[Day]]="","",WEEKNUM(F670))</f>
        <v/>
      </c>
      <c r="C670" s="45" t="str">
        <f>IF(Table1[[#This Row],[Day]]="","",MONTH(F670))</f>
        <v/>
      </c>
      <c r="D670" s="45" t="str">
        <f>IF(Table1[[#This Row],[Day]]="","",YEAR(F670))</f>
        <v/>
      </c>
      <c r="E670" s="117"/>
      <c r="F670" s="118"/>
      <c r="G670" s="116"/>
      <c r="J670" s="102"/>
      <c r="K670" s="124"/>
      <c r="R670" s="46"/>
      <c r="V670" s="112"/>
      <c r="W670" s="72"/>
      <c r="X670" s="46"/>
      <c r="Y670" s="46"/>
      <c r="AC670" s="47"/>
      <c r="AD670" s="54"/>
      <c r="AE670" s="44"/>
      <c r="AF670" s="48"/>
    </row>
    <row r="671" spans="1:32" ht="21" customHeight="1">
      <c r="A671" s="45" t="str">
        <f>IF(G671="","",VLOOKUP(G671,#REF!,3,0))</f>
        <v/>
      </c>
      <c r="B671" s="45" t="str">
        <f>IF(Table1[[#This Row],[Day]]="","",WEEKNUM(F671))</f>
        <v/>
      </c>
      <c r="C671" s="45" t="str">
        <f>IF(Table1[[#This Row],[Day]]="","",MONTH(F671))</f>
        <v/>
      </c>
      <c r="D671" s="45" t="str">
        <f>IF(Table1[[#This Row],[Day]]="","",YEAR(F671))</f>
        <v/>
      </c>
      <c r="E671" s="117"/>
      <c r="F671" s="118"/>
      <c r="J671" s="102"/>
      <c r="K671" s="124"/>
      <c r="R671" s="46"/>
      <c r="V671" s="112"/>
      <c r="W671" s="72"/>
      <c r="X671" s="46"/>
      <c r="Y671" s="46"/>
      <c r="AC671" s="47"/>
      <c r="AD671" s="54"/>
      <c r="AE671" s="44"/>
      <c r="AF671" s="48"/>
    </row>
    <row r="672" spans="1:32" ht="21" customHeight="1">
      <c r="A672" s="45" t="str">
        <f>IF(G672="","",VLOOKUP(G672,#REF!,3,0))</f>
        <v/>
      </c>
      <c r="B672" s="45" t="str">
        <f>IF(Table1[[#This Row],[Day]]="","",WEEKNUM(F672))</f>
        <v/>
      </c>
      <c r="C672" s="45" t="str">
        <f>IF(Table1[[#This Row],[Day]]="","",MONTH(F672))</f>
        <v/>
      </c>
      <c r="D672" s="45" t="str">
        <f>IF(Table1[[#This Row],[Day]]="","",YEAR(F672))</f>
        <v/>
      </c>
      <c r="E672" s="117"/>
      <c r="F672" s="118"/>
      <c r="J672" s="102"/>
      <c r="K672" s="124"/>
      <c r="R672" s="46"/>
      <c r="V672" s="112"/>
      <c r="W672" s="72"/>
      <c r="X672" s="46"/>
      <c r="Y672" s="46"/>
      <c r="AC672" s="47"/>
      <c r="AD672" s="54"/>
      <c r="AE672" s="44"/>
      <c r="AF672" s="48"/>
    </row>
    <row r="673" spans="1:32" ht="21" customHeight="1">
      <c r="A673" s="45" t="str">
        <f>IF(G673="","",VLOOKUP(G673,#REF!,3,0))</f>
        <v/>
      </c>
      <c r="B673" s="45" t="str">
        <f>IF(Table1[[#This Row],[Day]]="","",WEEKNUM(F673))</f>
        <v/>
      </c>
      <c r="C673" s="45" t="str">
        <f>IF(Table1[[#This Row],[Day]]="","",MONTH(F673))</f>
        <v/>
      </c>
      <c r="D673" s="45" t="str">
        <f>IF(Table1[[#This Row],[Day]]="","",YEAR(F673))</f>
        <v/>
      </c>
      <c r="E673" s="117"/>
      <c r="F673" s="118"/>
      <c r="G673" s="116"/>
      <c r="J673" s="102"/>
      <c r="K673" s="124"/>
      <c r="R673" s="46"/>
      <c r="V673" s="112"/>
      <c r="W673" s="72"/>
      <c r="X673" s="46"/>
      <c r="Y673" s="46"/>
      <c r="AC673" s="47"/>
      <c r="AD673" s="54"/>
      <c r="AE673" s="44"/>
      <c r="AF673" s="48"/>
    </row>
    <row r="674" spans="1:32" ht="21" customHeight="1">
      <c r="A674" s="45" t="str">
        <f>IF(G674="","",VLOOKUP(G674,#REF!,3,0))</f>
        <v/>
      </c>
      <c r="B674" s="45" t="str">
        <f>IF(Table1[[#This Row],[Day]]="","",WEEKNUM(F674))</f>
        <v/>
      </c>
      <c r="C674" s="45" t="str">
        <f>IF(Table1[[#This Row],[Day]]="","",MONTH(F674))</f>
        <v/>
      </c>
      <c r="D674" s="45" t="str">
        <f>IF(Table1[[#This Row],[Day]]="","",YEAR(F674))</f>
        <v/>
      </c>
      <c r="E674" s="117"/>
      <c r="F674" s="118"/>
      <c r="G674" s="116"/>
      <c r="J674" s="102"/>
      <c r="K674" s="124"/>
      <c r="R674" s="46"/>
      <c r="V674" s="112"/>
      <c r="W674" s="72"/>
      <c r="X674" s="46"/>
      <c r="Y674" s="46"/>
      <c r="AC674" s="47"/>
      <c r="AD674" s="54"/>
      <c r="AE674" s="44"/>
      <c r="AF674" s="48"/>
    </row>
    <row r="675" spans="1:32" ht="21" customHeight="1">
      <c r="A675" s="45" t="str">
        <f>IF(G675="","",VLOOKUP(G675,#REF!,3,0))</f>
        <v/>
      </c>
      <c r="B675" s="45" t="str">
        <f>IF(Table1[[#This Row],[Day]]="","",WEEKNUM(F675))</f>
        <v/>
      </c>
      <c r="C675" s="45" t="str">
        <f>IF(Table1[[#This Row],[Day]]="","",MONTH(F675))</f>
        <v/>
      </c>
      <c r="D675" s="45" t="str">
        <f>IF(Table1[[#This Row],[Day]]="","",YEAR(F675))</f>
        <v/>
      </c>
      <c r="E675" s="117"/>
      <c r="F675" s="118"/>
      <c r="J675" s="102"/>
      <c r="K675" s="124"/>
      <c r="R675" s="46"/>
      <c r="V675" s="112"/>
      <c r="W675" s="72"/>
      <c r="X675" s="46"/>
      <c r="Y675" s="46"/>
      <c r="AC675" s="47"/>
      <c r="AD675" s="54"/>
      <c r="AE675" s="44"/>
      <c r="AF675" s="48"/>
    </row>
    <row r="676" spans="1:32" ht="21" customHeight="1">
      <c r="A676" s="45" t="str">
        <f>IF(G676="","",VLOOKUP(G676,#REF!,3,0))</f>
        <v/>
      </c>
      <c r="B676" s="45" t="str">
        <f>IF(Table1[[#This Row],[Day]]="","",WEEKNUM(F676))</f>
        <v/>
      </c>
      <c r="C676" s="45" t="str">
        <f>IF(Table1[[#This Row],[Day]]="","",MONTH(F676))</f>
        <v/>
      </c>
      <c r="D676" s="45" t="str">
        <f>IF(Table1[[#This Row],[Day]]="","",YEAR(F676))</f>
        <v/>
      </c>
      <c r="E676" s="117"/>
      <c r="F676" s="118"/>
      <c r="J676" s="102"/>
      <c r="K676" s="124"/>
      <c r="R676" s="46"/>
      <c r="V676" s="112"/>
      <c r="W676" s="72"/>
      <c r="X676" s="46"/>
      <c r="Y676" s="46"/>
      <c r="AC676" s="47"/>
      <c r="AD676" s="54"/>
      <c r="AE676" s="44"/>
      <c r="AF676" s="48"/>
    </row>
    <row r="677" spans="1:32" ht="21" customHeight="1">
      <c r="A677" s="45" t="str">
        <f>IF(G677="","",VLOOKUP(G677,#REF!,3,0))</f>
        <v/>
      </c>
      <c r="B677" s="45" t="str">
        <f>IF(Table1[[#This Row],[Day]]="","",WEEKNUM(F677))</f>
        <v/>
      </c>
      <c r="C677" s="45" t="str">
        <f>IF(Table1[[#This Row],[Day]]="","",MONTH(F677))</f>
        <v/>
      </c>
      <c r="D677" s="45" t="str">
        <f>IF(Table1[[#This Row],[Day]]="","",YEAR(F677))</f>
        <v/>
      </c>
      <c r="E677" s="117"/>
      <c r="F677" s="118"/>
      <c r="G677" s="116"/>
      <c r="J677" s="102"/>
      <c r="K677" s="124"/>
      <c r="R677" s="46"/>
      <c r="V677" s="112"/>
      <c r="W677" s="72"/>
      <c r="X677" s="46"/>
      <c r="Y677" s="46"/>
      <c r="AC677" s="47"/>
      <c r="AD677" s="54"/>
      <c r="AE677" s="44"/>
      <c r="AF677" s="48"/>
    </row>
    <row r="678" spans="1:32" ht="21" customHeight="1">
      <c r="A678" s="45" t="str">
        <f>IF(G678="","",VLOOKUP(G678,#REF!,3,0))</f>
        <v/>
      </c>
      <c r="B678" s="45" t="str">
        <f>IF(Table1[[#This Row],[Day]]="","",WEEKNUM(F678))</f>
        <v/>
      </c>
      <c r="C678" s="45" t="str">
        <f>IF(Table1[[#This Row],[Day]]="","",MONTH(F678))</f>
        <v/>
      </c>
      <c r="D678" s="45" t="str">
        <f>IF(Table1[[#This Row],[Day]]="","",YEAR(F678))</f>
        <v/>
      </c>
      <c r="E678" s="117"/>
      <c r="F678" s="118"/>
      <c r="G678" s="116"/>
      <c r="J678" s="102"/>
      <c r="K678" s="124"/>
      <c r="R678" s="46"/>
      <c r="V678" s="112"/>
      <c r="W678" s="72"/>
      <c r="X678" s="46"/>
      <c r="Y678" s="46"/>
      <c r="AC678" s="47"/>
      <c r="AD678" s="54"/>
      <c r="AE678" s="44"/>
      <c r="AF678" s="48"/>
    </row>
    <row r="679" spans="1:32" ht="21" customHeight="1">
      <c r="A679" s="45" t="str">
        <f>IF(G679="","",VLOOKUP(G679,#REF!,3,0))</f>
        <v/>
      </c>
      <c r="B679" s="45" t="str">
        <f>IF(Table1[[#This Row],[Day]]="","",WEEKNUM(F679))</f>
        <v/>
      </c>
      <c r="C679" s="45" t="str">
        <f>IF(Table1[[#This Row],[Day]]="","",MONTH(F679))</f>
        <v/>
      </c>
      <c r="D679" s="45" t="str">
        <f>IF(Table1[[#This Row],[Day]]="","",YEAR(F679))</f>
        <v/>
      </c>
      <c r="E679" s="117"/>
      <c r="F679" s="118"/>
      <c r="J679" s="102"/>
      <c r="K679" s="124"/>
      <c r="R679" s="46"/>
      <c r="V679" s="112"/>
      <c r="W679" s="72"/>
      <c r="X679" s="46"/>
      <c r="Y679" s="46"/>
      <c r="AC679" s="47"/>
      <c r="AD679" s="54"/>
      <c r="AE679" s="44"/>
      <c r="AF679" s="48"/>
    </row>
    <row r="680" spans="1:32" ht="21" customHeight="1">
      <c r="A680" s="45" t="str">
        <f>IF(G680="","",VLOOKUP(G680,#REF!,3,0))</f>
        <v/>
      </c>
      <c r="B680" s="45" t="str">
        <f>IF(Table1[[#This Row],[Day]]="","",WEEKNUM(F680))</f>
        <v/>
      </c>
      <c r="C680" s="45" t="str">
        <f>IF(Table1[[#This Row],[Day]]="","",MONTH(F680))</f>
        <v/>
      </c>
      <c r="D680" s="45" t="str">
        <f>IF(Table1[[#This Row],[Day]]="","",YEAR(F680))</f>
        <v/>
      </c>
      <c r="E680" s="117"/>
      <c r="F680" s="118"/>
      <c r="J680" s="102"/>
      <c r="K680" s="124"/>
      <c r="R680" s="46"/>
      <c r="V680" s="112"/>
      <c r="W680" s="72"/>
      <c r="X680" s="46"/>
      <c r="Y680" s="46"/>
      <c r="AC680" s="47"/>
      <c r="AD680" s="54"/>
      <c r="AE680" s="44"/>
      <c r="AF680" s="48"/>
    </row>
    <row r="681" spans="1:32" ht="21" customHeight="1">
      <c r="A681" s="45" t="str">
        <f>IF(G681="","",VLOOKUP(G681,#REF!,3,0))</f>
        <v/>
      </c>
      <c r="B681" s="45" t="str">
        <f>IF(Table1[[#This Row],[Day]]="","",WEEKNUM(F681))</f>
        <v/>
      </c>
      <c r="C681" s="45" t="str">
        <f>IF(Table1[[#This Row],[Day]]="","",MONTH(F681))</f>
        <v/>
      </c>
      <c r="D681" s="45" t="str">
        <f>IF(Table1[[#This Row],[Day]]="","",YEAR(F681))</f>
        <v/>
      </c>
      <c r="E681" s="117"/>
      <c r="F681" s="118"/>
      <c r="G681" s="116"/>
      <c r="J681" s="102"/>
      <c r="K681" s="124"/>
      <c r="R681" s="46"/>
      <c r="V681" s="112"/>
      <c r="W681" s="72"/>
      <c r="X681" s="46"/>
      <c r="Y681" s="46"/>
      <c r="AC681" s="47"/>
      <c r="AD681" s="54"/>
      <c r="AE681" s="44"/>
      <c r="AF681" s="48"/>
    </row>
    <row r="682" spans="1:32" ht="21" customHeight="1">
      <c r="A682" s="45" t="str">
        <f>IF(G682="","",VLOOKUP(G682,#REF!,3,0))</f>
        <v/>
      </c>
      <c r="B682" s="45" t="str">
        <f>IF(Table1[[#This Row],[Day]]="","",WEEKNUM(F682))</f>
        <v/>
      </c>
      <c r="C682" s="45" t="str">
        <f>IF(Table1[[#This Row],[Day]]="","",MONTH(F682))</f>
        <v/>
      </c>
      <c r="D682" s="45" t="str">
        <f>IF(Table1[[#This Row],[Day]]="","",YEAR(F682))</f>
        <v/>
      </c>
      <c r="E682" s="117"/>
      <c r="F682" s="118"/>
      <c r="G682" s="116"/>
      <c r="J682" s="102"/>
      <c r="K682" s="124"/>
      <c r="R682" s="46"/>
      <c r="V682" s="112"/>
      <c r="W682" s="72"/>
      <c r="X682" s="46"/>
      <c r="Y682" s="46"/>
      <c r="AC682" s="47"/>
      <c r="AD682" s="54"/>
      <c r="AE682" s="44"/>
      <c r="AF682" s="48"/>
    </row>
    <row r="683" spans="1:32" ht="21" customHeight="1">
      <c r="A683" s="45" t="str">
        <f>IF(G683="","",VLOOKUP(G683,#REF!,3,0))</f>
        <v/>
      </c>
      <c r="B683" s="45" t="str">
        <f>IF(Table1[[#This Row],[Day]]="","",WEEKNUM(F683))</f>
        <v/>
      </c>
      <c r="C683" s="45" t="str">
        <f>IF(Table1[[#This Row],[Day]]="","",MONTH(F683))</f>
        <v/>
      </c>
      <c r="D683" s="45" t="str">
        <f>IF(Table1[[#This Row],[Day]]="","",YEAR(F683))</f>
        <v/>
      </c>
      <c r="E683" s="117"/>
      <c r="F683" s="118"/>
      <c r="J683" s="102"/>
      <c r="K683" s="124"/>
      <c r="R683" s="46"/>
      <c r="V683" s="112"/>
      <c r="W683" s="72"/>
      <c r="X683" s="46"/>
      <c r="Y683" s="46"/>
      <c r="AC683" s="47"/>
      <c r="AD683" s="54"/>
      <c r="AE683" s="44"/>
      <c r="AF683" s="48"/>
    </row>
    <row r="684" spans="1:32" ht="21" customHeight="1">
      <c r="A684" s="45" t="str">
        <f>IF(G684="","",VLOOKUP(G684,#REF!,3,0))</f>
        <v/>
      </c>
      <c r="B684" s="45" t="str">
        <f>IF(Table1[[#This Row],[Day]]="","",WEEKNUM(F684))</f>
        <v/>
      </c>
      <c r="C684" s="45" t="str">
        <f>IF(Table1[[#This Row],[Day]]="","",MONTH(F684))</f>
        <v/>
      </c>
      <c r="D684" s="45" t="str">
        <f>IF(Table1[[#This Row],[Day]]="","",YEAR(F684))</f>
        <v/>
      </c>
      <c r="E684" s="117"/>
      <c r="F684" s="118"/>
      <c r="J684" s="102"/>
      <c r="K684" s="124"/>
      <c r="R684" s="46"/>
      <c r="V684" s="112"/>
      <c r="W684" s="72"/>
      <c r="X684" s="46"/>
      <c r="Y684" s="46"/>
      <c r="AC684" s="47"/>
      <c r="AD684" s="54"/>
      <c r="AE684" s="44"/>
      <c r="AF684" s="48"/>
    </row>
    <row r="685" spans="1:32" ht="21" customHeight="1">
      <c r="A685" s="45" t="str">
        <f>IF(G685="","",VLOOKUP(G685,#REF!,3,0))</f>
        <v/>
      </c>
      <c r="B685" s="45" t="str">
        <f>IF(Table1[[#This Row],[Day]]="","",WEEKNUM(F685))</f>
        <v/>
      </c>
      <c r="C685" s="45" t="str">
        <f>IF(Table1[[#This Row],[Day]]="","",MONTH(F685))</f>
        <v/>
      </c>
      <c r="D685" s="45" t="str">
        <f>IF(Table1[[#This Row],[Day]]="","",YEAR(F685))</f>
        <v/>
      </c>
      <c r="E685" s="117"/>
      <c r="F685" s="118"/>
      <c r="J685" s="102"/>
      <c r="K685" s="124"/>
      <c r="R685" s="46"/>
      <c r="V685" s="112"/>
      <c r="W685" s="72"/>
      <c r="X685" s="46"/>
      <c r="Y685" s="46"/>
      <c r="AC685" s="47"/>
      <c r="AD685" s="54"/>
      <c r="AE685" s="44"/>
      <c r="AF685" s="48"/>
    </row>
    <row r="686" spans="1:32" ht="21" customHeight="1">
      <c r="A686" s="45" t="str">
        <f>IF(G686="","",VLOOKUP(G686,#REF!,3,0))</f>
        <v/>
      </c>
      <c r="B686" s="45" t="str">
        <f>IF(Table1[[#This Row],[Day]]="","",WEEKNUM(F686))</f>
        <v/>
      </c>
      <c r="C686" s="45" t="str">
        <f>IF(Table1[[#This Row],[Day]]="","",MONTH(F686))</f>
        <v/>
      </c>
      <c r="D686" s="45" t="str">
        <f>IF(Table1[[#This Row],[Day]]="","",YEAR(F686))</f>
        <v/>
      </c>
      <c r="E686" s="117"/>
      <c r="F686" s="118"/>
      <c r="J686" s="102"/>
      <c r="K686" s="124"/>
      <c r="R686" s="46"/>
      <c r="V686" s="112"/>
      <c r="W686" s="72"/>
      <c r="X686" s="46"/>
      <c r="Y686" s="46"/>
      <c r="AC686" s="47"/>
      <c r="AD686" s="54"/>
      <c r="AE686" s="44"/>
      <c r="AF686" s="48"/>
    </row>
    <row r="687" spans="1:32" ht="21" customHeight="1">
      <c r="A687" s="45" t="str">
        <f>IF(G687="","",VLOOKUP(G687,#REF!,3,0))</f>
        <v/>
      </c>
      <c r="B687" s="45" t="str">
        <f>IF(Table1[[#This Row],[Day]]="","",WEEKNUM(F687))</f>
        <v/>
      </c>
      <c r="C687" s="45" t="str">
        <f>IF(Table1[[#This Row],[Day]]="","",MONTH(F687))</f>
        <v/>
      </c>
      <c r="D687" s="45" t="str">
        <f>IF(Table1[[#This Row],[Day]]="","",YEAR(F687))</f>
        <v/>
      </c>
      <c r="E687" s="117"/>
      <c r="F687" s="118"/>
      <c r="G687" s="116"/>
      <c r="J687" s="102"/>
      <c r="K687" s="124"/>
      <c r="R687" s="46"/>
      <c r="V687" s="112"/>
      <c r="W687" s="72"/>
      <c r="X687" s="46"/>
      <c r="Y687" s="46"/>
      <c r="AC687" s="47"/>
      <c r="AD687" s="54"/>
      <c r="AE687" s="44"/>
      <c r="AF687" s="48"/>
    </row>
    <row r="688" spans="1:32" ht="21" customHeight="1">
      <c r="A688" s="45" t="str">
        <f>IF(G688="","",VLOOKUP(G688,#REF!,3,0))</f>
        <v/>
      </c>
      <c r="B688" s="45" t="str">
        <f>IF(Table1[[#This Row],[Day]]="","",WEEKNUM(F688))</f>
        <v/>
      </c>
      <c r="C688" s="45" t="str">
        <f>IF(Table1[[#This Row],[Day]]="","",MONTH(F688))</f>
        <v/>
      </c>
      <c r="D688" s="45" t="str">
        <f>IF(Table1[[#This Row],[Day]]="","",YEAR(F688))</f>
        <v/>
      </c>
      <c r="E688" s="117"/>
      <c r="F688" s="118"/>
      <c r="G688" s="116"/>
      <c r="J688" s="102"/>
      <c r="K688" s="124"/>
      <c r="R688" s="46"/>
      <c r="V688" s="112"/>
      <c r="W688" s="72"/>
      <c r="X688" s="46"/>
      <c r="Y688" s="46"/>
      <c r="AC688" s="47"/>
      <c r="AD688" s="54"/>
      <c r="AE688" s="44"/>
      <c r="AF688" s="48"/>
    </row>
    <row r="689" spans="1:32" ht="21" customHeight="1">
      <c r="A689" s="45" t="str">
        <f>IF(G689="","",VLOOKUP(G689,#REF!,3,0))</f>
        <v/>
      </c>
      <c r="B689" s="45" t="str">
        <f>IF(Table1[[#This Row],[Day]]="","",WEEKNUM(F689))</f>
        <v/>
      </c>
      <c r="C689" s="45" t="str">
        <f>IF(Table1[[#This Row],[Day]]="","",MONTH(F689))</f>
        <v/>
      </c>
      <c r="D689" s="45" t="str">
        <f>IF(Table1[[#This Row],[Day]]="","",YEAR(F689))</f>
        <v/>
      </c>
      <c r="E689" s="117"/>
      <c r="F689" s="118"/>
      <c r="J689" s="102"/>
      <c r="K689" s="124"/>
      <c r="R689" s="46"/>
      <c r="V689" s="112"/>
      <c r="W689" s="72"/>
      <c r="X689" s="46"/>
      <c r="Y689" s="46"/>
      <c r="AC689" s="47"/>
      <c r="AD689" s="54"/>
      <c r="AE689" s="44"/>
      <c r="AF689" s="48"/>
    </row>
    <row r="690" spans="1:32" ht="21" customHeight="1">
      <c r="A690" s="45" t="str">
        <f>IF(G690="","",VLOOKUP(G690,#REF!,3,0))</f>
        <v/>
      </c>
      <c r="B690" s="45" t="str">
        <f>IF(Table1[[#This Row],[Day]]="","",WEEKNUM(F690))</f>
        <v/>
      </c>
      <c r="C690" s="45" t="str">
        <f>IF(Table1[[#This Row],[Day]]="","",MONTH(F690))</f>
        <v/>
      </c>
      <c r="D690" s="45" t="str">
        <f>IF(Table1[[#This Row],[Day]]="","",YEAR(F690))</f>
        <v/>
      </c>
      <c r="E690" s="117"/>
      <c r="F690" s="118"/>
      <c r="J690" s="102"/>
      <c r="K690" s="124"/>
      <c r="R690" s="46"/>
      <c r="V690" s="112"/>
      <c r="W690" s="72"/>
      <c r="X690" s="46"/>
      <c r="Y690" s="46"/>
      <c r="AC690" s="47"/>
      <c r="AD690" s="54"/>
      <c r="AE690" s="44"/>
      <c r="AF690" s="48"/>
    </row>
    <row r="691" spans="1:32" ht="21" customHeight="1">
      <c r="A691" s="45" t="str">
        <f>IF(G691="","",VLOOKUP(G691,#REF!,3,0))</f>
        <v/>
      </c>
      <c r="B691" s="45" t="str">
        <f>IF(Table1[[#This Row],[Day]]="","",WEEKNUM(F691))</f>
        <v/>
      </c>
      <c r="C691" s="45" t="str">
        <f>IF(Table1[[#This Row],[Day]]="","",MONTH(F691))</f>
        <v/>
      </c>
      <c r="D691" s="45" t="str">
        <f>IF(Table1[[#This Row],[Day]]="","",YEAR(F691))</f>
        <v/>
      </c>
      <c r="E691" s="117"/>
      <c r="F691" s="118"/>
      <c r="J691" s="102"/>
      <c r="K691" s="124"/>
      <c r="R691" s="46"/>
      <c r="V691" s="112"/>
      <c r="W691" s="72"/>
      <c r="X691" s="46"/>
      <c r="Y691" s="46"/>
      <c r="AC691" s="47"/>
      <c r="AD691" s="54"/>
      <c r="AE691" s="44"/>
      <c r="AF691" s="48"/>
    </row>
    <row r="692" spans="1:32" ht="21" customHeight="1">
      <c r="A692" s="45" t="str">
        <f>IF(G692="","",VLOOKUP(G692,#REF!,3,0))</f>
        <v/>
      </c>
      <c r="B692" s="45" t="str">
        <f>IF(Table1[[#This Row],[Day]]="","",WEEKNUM(F692))</f>
        <v/>
      </c>
      <c r="C692" s="45" t="str">
        <f>IF(Table1[[#This Row],[Day]]="","",MONTH(F692))</f>
        <v/>
      </c>
      <c r="D692" s="45" t="str">
        <f>IF(Table1[[#This Row],[Day]]="","",YEAR(F692))</f>
        <v/>
      </c>
      <c r="E692" s="117"/>
      <c r="F692" s="118"/>
      <c r="J692" s="102"/>
      <c r="K692" s="124"/>
      <c r="R692" s="46"/>
      <c r="V692" s="112"/>
      <c r="W692" s="72"/>
      <c r="X692" s="46"/>
      <c r="Y692" s="46"/>
      <c r="AC692" s="47"/>
      <c r="AD692" s="54"/>
      <c r="AE692" s="44"/>
      <c r="AF692" s="48"/>
    </row>
    <row r="693" spans="1:32" ht="21" customHeight="1">
      <c r="A693" s="45" t="str">
        <f>IF(G693="","",VLOOKUP(G693,#REF!,3,0))</f>
        <v/>
      </c>
      <c r="B693" s="45" t="str">
        <f>IF(Table1[[#This Row],[Day]]="","",WEEKNUM(F693))</f>
        <v/>
      </c>
      <c r="C693" s="45" t="str">
        <f>IF(Table1[[#This Row],[Day]]="","",MONTH(F693))</f>
        <v/>
      </c>
      <c r="D693" s="45" t="str">
        <f>IF(Table1[[#This Row],[Day]]="","",YEAR(F693))</f>
        <v/>
      </c>
      <c r="E693" s="117"/>
      <c r="F693" s="118"/>
      <c r="G693" s="116"/>
      <c r="J693" s="102"/>
      <c r="K693" s="124"/>
      <c r="R693" s="46"/>
      <c r="V693" s="112"/>
      <c r="W693" s="72"/>
      <c r="X693" s="46"/>
      <c r="Y693" s="46"/>
      <c r="AC693" s="47"/>
      <c r="AD693" s="54"/>
      <c r="AE693" s="44"/>
      <c r="AF693" s="48"/>
    </row>
    <row r="694" spans="1:32" ht="21" customHeight="1">
      <c r="A694" s="45" t="str">
        <f>IF(G694="","",VLOOKUP(G694,#REF!,3,0))</f>
        <v/>
      </c>
      <c r="B694" s="45" t="str">
        <f>IF(Table1[[#This Row],[Day]]="","",WEEKNUM(F694))</f>
        <v/>
      </c>
      <c r="C694" s="45" t="str">
        <f>IF(Table1[[#This Row],[Day]]="","",MONTH(F694))</f>
        <v/>
      </c>
      <c r="D694" s="45" t="str">
        <f>IF(Table1[[#This Row],[Day]]="","",YEAR(F694))</f>
        <v/>
      </c>
      <c r="E694" s="117"/>
      <c r="F694" s="118"/>
      <c r="G694" s="116"/>
      <c r="J694" s="102"/>
      <c r="K694" s="124"/>
      <c r="R694" s="46"/>
      <c r="V694" s="112"/>
      <c r="W694" s="72"/>
      <c r="X694" s="46"/>
      <c r="Y694" s="46"/>
      <c r="AC694" s="47"/>
      <c r="AD694" s="54"/>
      <c r="AE694" s="44"/>
      <c r="AF694" s="48"/>
    </row>
    <row r="695" spans="1:32" ht="21" customHeight="1">
      <c r="A695" s="45" t="str">
        <f>IF(G695="","",VLOOKUP(G695,#REF!,3,0))</f>
        <v/>
      </c>
      <c r="B695" s="45" t="str">
        <f>IF(Table1[[#This Row],[Day]]="","",WEEKNUM(F695))</f>
        <v/>
      </c>
      <c r="C695" s="45" t="str">
        <f>IF(Table1[[#This Row],[Day]]="","",MONTH(F695))</f>
        <v/>
      </c>
      <c r="D695" s="45" t="str">
        <f>IF(Table1[[#This Row],[Day]]="","",YEAR(F695))</f>
        <v/>
      </c>
      <c r="E695" s="117"/>
      <c r="F695" s="118"/>
      <c r="J695" s="102"/>
      <c r="K695" s="124"/>
      <c r="R695" s="46"/>
      <c r="V695" s="112"/>
      <c r="W695" s="72"/>
      <c r="X695" s="46"/>
      <c r="Y695" s="46"/>
      <c r="AC695" s="47"/>
      <c r="AD695" s="54"/>
      <c r="AE695" s="44"/>
      <c r="AF695" s="48"/>
    </row>
    <row r="696" spans="1:32" ht="21" customHeight="1">
      <c r="A696" s="45" t="str">
        <f>IF(G696="","",VLOOKUP(G696,#REF!,3,0))</f>
        <v/>
      </c>
      <c r="B696" s="45" t="str">
        <f>IF(Table1[[#This Row],[Day]]="","",WEEKNUM(F696))</f>
        <v/>
      </c>
      <c r="C696" s="45" t="str">
        <f>IF(Table1[[#This Row],[Day]]="","",MONTH(F696))</f>
        <v/>
      </c>
      <c r="D696" s="45" t="str">
        <f>IF(Table1[[#This Row],[Day]]="","",YEAR(F696))</f>
        <v/>
      </c>
      <c r="E696" s="117"/>
      <c r="F696" s="118"/>
      <c r="J696" s="102"/>
      <c r="K696" s="124"/>
      <c r="R696" s="46"/>
      <c r="V696" s="112"/>
      <c r="W696" s="72"/>
      <c r="X696" s="46"/>
      <c r="Y696" s="46"/>
      <c r="AC696" s="47"/>
      <c r="AD696" s="54"/>
      <c r="AE696" s="44"/>
      <c r="AF696" s="48"/>
    </row>
    <row r="697" spans="1:32" ht="21" customHeight="1">
      <c r="A697" s="45" t="str">
        <f>IF(G697="","",VLOOKUP(G697,#REF!,3,0))</f>
        <v/>
      </c>
      <c r="B697" s="45" t="str">
        <f>IF(Table1[[#This Row],[Day]]="","",WEEKNUM(F697))</f>
        <v/>
      </c>
      <c r="C697" s="45" t="str">
        <f>IF(Table1[[#This Row],[Day]]="","",MONTH(F697))</f>
        <v/>
      </c>
      <c r="D697" s="45" t="str">
        <f>IF(Table1[[#This Row],[Day]]="","",YEAR(F697))</f>
        <v/>
      </c>
      <c r="E697" s="117"/>
      <c r="F697" s="118"/>
      <c r="J697" s="102"/>
      <c r="K697" s="124"/>
      <c r="R697" s="46"/>
      <c r="V697" s="112"/>
      <c r="W697" s="72"/>
      <c r="X697" s="46"/>
      <c r="Y697" s="46"/>
      <c r="AC697" s="47"/>
      <c r="AD697" s="54"/>
      <c r="AE697" s="44"/>
      <c r="AF697" s="48"/>
    </row>
    <row r="698" spans="1:32" ht="21" customHeight="1">
      <c r="A698" s="45" t="str">
        <f>IF(G698="","",VLOOKUP(G698,#REF!,3,0))</f>
        <v/>
      </c>
      <c r="B698" s="45" t="str">
        <f>IF(Table1[[#This Row],[Day]]="","",WEEKNUM(F698))</f>
        <v/>
      </c>
      <c r="C698" s="45" t="str">
        <f>IF(Table1[[#This Row],[Day]]="","",MONTH(F698))</f>
        <v/>
      </c>
      <c r="D698" s="45" t="str">
        <f>IF(Table1[[#This Row],[Day]]="","",YEAR(F698))</f>
        <v/>
      </c>
      <c r="E698" s="117"/>
      <c r="F698" s="118"/>
      <c r="J698" s="102"/>
      <c r="K698" s="124"/>
      <c r="R698" s="46"/>
      <c r="V698" s="112"/>
      <c r="W698" s="72"/>
      <c r="X698" s="46"/>
      <c r="Y698" s="46"/>
      <c r="AC698" s="47"/>
      <c r="AD698" s="54"/>
      <c r="AE698" s="44"/>
      <c r="AF698" s="48"/>
    </row>
    <row r="699" spans="1:32" ht="21" customHeight="1">
      <c r="A699" s="45" t="str">
        <f>IF(G699="","",VLOOKUP(G699,#REF!,3,0))</f>
        <v/>
      </c>
      <c r="B699" s="45" t="str">
        <f>IF(Table1[[#This Row],[Day]]="","",WEEKNUM(F699))</f>
        <v/>
      </c>
      <c r="C699" s="45" t="str">
        <f>IF(Table1[[#This Row],[Day]]="","",MONTH(F699))</f>
        <v/>
      </c>
      <c r="D699" s="45" t="str">
        <f>IF(Table1[[#This Row],[Day]]="","",YEAR(F699))</f>
        <v/>
      </c>
      <c r="E699" s="117"/>
      <c r="F699" s="118"/>
      <c r="J699" s="102"/>
      <c r="K699" s="124"/>
      <c r="R699" s="46"/>
      <c r="V699" s="112"/>
      <c r="W699" s="72"/>
      <c r="X699" s="46"/>
      <c r="Y699" s="46"/>
      <c r="AC699" s="47"/>
      <c r="AD699" s="54"/>
      <c r="AE699" s="44"/>
      <c r="AF699" s="48"/>
    </row>
    <row r="700" spans="1:32" ht="21" customHeight="1">
      <c r="A700" s="45" t="str">
        <f>IF(G700="","",VLOOKUP(G700,#REF!,3,0))</f>
        <v/>
      </c>
      <c r="B700" s="45" t="str">
        <f>IF(Table1[[#This Row],[Day]]="","",WEEKNUM(F700))</f>
        <v/>
      </c>
      <c r="C700" s="45" t="str">
        <f>IF(Table1[[#This Row],[Day]]="","",MONTH(F700))</f>
        <v/>
      </c>
      <c r="D700" s="45" t="str">
        <f>IF(Table1[[#This Row],[Day]]="","",YEAR(F700))</f>
        <v/>
      </c>
      <c r="E700" s="117"/>
      <c r="F700" s="118"/>
      <c r="G700" s="116"/>
      <c r="J700" s="102"/>
      <c r="K700" s="124"/>
      <c r="R700" s="46"/>
      <c r="V700" s="112"/>
      <c r="W700" s="72"/>
      <c r="X700" s="46"/>
      <c r="Y700" s="46"/>
      <c r="AC700" s="47"/>
      <c r="AD700" s="54"/>
      <c r="AE700" s="44"/>
      <c r="AF700" s="48"/>
    </row>
    <row r="701" spans="1:32" ht="21" customHeight="1">
      <c r="A701" s="45" t="str">
        <f>IF(G701="","",VLOOKUP(G701,#REF!,3,0))</f>
        <v/>
      </c>
      <c r="B701" s="45" t="str">
        <f>IF(Table1[[#This Row],[Day]]="","",WEEKNUM(F701))</f>
        <v/>
      </c>
      <c r="C701" s="45" t="str">
        <f>IF(Table1[[#This Row],[Day]]="","",MONTH(F701))</f>
        <v/>
      </c>
      <c r="D701" s="45" t="str">
        <f>IF(Table1[[#This Row],[Day]]="","",YEAR(F701))</f>
        <v/>
      </c>
      <c r="E701" s="117"/>
      <c r="F701" s="118"/>
      <c r="G701" s="116"/>
      <c r="J701" s="102"/>
      <c r="K701" s="124"/>
      <c r="R701" s="46"/>
      <c r="V701" s="112"/>
      <c r="W701" s="72"/>
      <c r="X701" s="46"/>
      <c r="Y701" s="46"/>
      <c r="AC701" s="47"/>
      <c r="AD701" s="54"/>
      <c r="AE701" s="44"/>
      <c r="AF701" s="48"/>
    </row>
    <row r="702" spans="1:32" ht="21" customHeight="1">
      <c r="A702" s="45" t="str">
        <f>IF(G702="","",VLOOKUP(G702,#REF!,3,0))</f>
        <v/>
      </c>
      <c r="B702" s="45" t="str">
        <f>IF(Table1[[#This Row],[Day]]="","",WEEKNUM(F702))</f>
        <v/>
      </c>
      <c r="C702" s="45" t="str">
        <f>IF(Table1[[#This Row],[Day]]="","",MONTH(F702))</f>
        <v/>
      </c>
      <c r="D702" s="45" t="str">
        <f>IF(Table1[[#This Row],[Day]]="","",YEAR(F702))</f>
        <v/>
      </c>
      <c r="E702" s="117"/>
      <c r="F702" s="118"/>
      <c r="J702" s="102"/>
      <c r="K702" s="124"/>
      <c r="R702" s="46"/>
      <c r="V702" s="112"/>
      <c r="W702" s="72"/>
      <c r="X702" s="46"/>
      <c r="Y702" s="46"/>
      <c r="AC702" s="47"/>
      <c r="AD702" s="54"/>
      <c r="AE702" s="44"/>
      <c r="AF702" s="48"/>
    </row>
    <row r="703" spans="1:32" ht="21" customHeight="1">
      <c r="A703" s="45" t="str">
        <f>IF(G703="","",VLOOKUP(G703,#REF!,3,0))</f>
        <v/>
      </c>
      <c r="B703" s="45" t="str">
        <f>IF(Table1[[#This Row],[Day]]="","",WEEKNUM(F703))</f>
        <v/>
      </c>
      <c r="C703" s="45" t="str">
        <f>IF(Table1[[#This Row],[Day]]="","",MONTH(F703))</f>
        <v/>
      </c>
      <c r="D703" s="45" t="str">
        <f>IF(Table1[[#This Row],[Day]]="","",YEAR(F703))</f>
        <v/>
      </c>
      <c r="E703" s="117"/>
      <c r="F703" s="118"/>
      <c r="J703" s="102"/>
      <c r="K703" s="124"/>
      <c r="R703" s="46"/>
      <c r="V703" s="112"/>
      <c r="W703" s="72"/>
      <c r="X703" s="46"/>
      <c r="Y703" s="46"/>
      <c r="AC703" s="47"/>
      <c r="AD703" s="54"/>
      <c r="AE703" s="44"/>
      <c r="AF703" s="48"/>
    </row>
    <row r="704" spans="1:32" ht="21" customHeight="1">
      <c r="A704" s="45" t="str">
        <f>IF(G704="","",VLOOKUP(G704,#REF!,3,0))</f>
        <v/>
      </c>
      <c r="B704" s="45" t="str">
        <f>IF(Table1[[#This Row],[Day]]="","",WEEKNUM(F704))</f>
        <v/>
      </c>
      <c r="C704" s="45" t="str">
        <f>IF(Table1[[#This Row],[Day]]="","",MONTH(F704))</f>
        <v/>
      </c>
      <c r="D704" s="45" t="str">
        <f>IF(Table1[[#This Row],[Day]]="","",YEAR(F704))</f>
        <v/>
      </c>
      <c r="E704" s="117"/>
      <c r="F704" s="118"/>
      <c r="J704" s="102"/>
      <c r="K704" s="124"/>
      <c r="R704" s="46"/>
      <c r="V704" s="112"/>
      <c r="W704" s="72"/>
      <c r="X704" s="46"/>
      <c r="Y704" s="46"/>
      <c r="AC704" s="47"/>
      <c r="AD704" s="54"/>
      <c r="AE704" s="44"/>
      <c r="AF704" s="48"/>
    </row>
    <row r="705" spans="1:32" ht="21" customHeight="1">
      <c r="A705" s="45" t="str">
        <f>IF(G705="","",VLOOKUP(G705,#REF!,3,0))</f>
        <v/>
      </c>
      <c r="B705" s="45" t="str">
        <f>IF(Table1[[#This Row],[Day]]="","",WEEKNUM(F705))</f>
        <v/>
      </c>
      <c r="C705" s="45" t="str">
        <f>IF(Table1[[#This Row],[Day]]="","",MONTH(F705))</f>
        <v/>
      </c>
      <c r="D705" s="45" t="str">
        <f>IF(Table1[[#This Row],[Day]]="","",YEAR(F705))</f>
        <v/>
      </c>
      <c r="E705" s="117"/>
      <c r="F705" s="118"/>
      <c r="G705" s="116"/>
      <c r="J705" s="102"/>
      <c r="K705" s="124"/>
      <c r="R705" s="46"/>
      <c r="V705" s="112"/>
      <c r="W705" s="72"/>
      <c r="X705" s="46"/>
      <c r="Y705" s="46"/>
      <c r="AC705" s="47"/>
      <c r="AD705" s="54"/>
      <c r="AE705" s="44"/>
      <c r="AF705" s="48"/>
    </row>
    <row r="706" spans="1:32" ht="21" customHeight="1">
      <c r="A706" s="45" t="str">
        <f>IF(G706="","",VLOOKUP(G706,#REF!,3,0))</f>
        <v/>
      </c>
      <c r="B706" s="45" t="str">
        <f>IF(Table1[[#This Row],[Day]]="","",WEEKNUM(F706))</f>
        <v/>
      </c>
      <c r="C706" s="45" t="str">
        <f>IF(Table1[[#This Row],[Day]]="","",MONTH(F706))</f>
        <v/>
      </c>
      <c r="D706" s="45" t="str">
        <f>IF(Table1[[#This Row],[Day]]="","",YEAR(F706))</f>
        <v/>
      </c>
      <c r="E706" s="117"/>
      <c r="F706" s="118"/>
      <c r="G706" s="116"/>
      <c r="J706" s="102"/>
      <c r="K706" s="124"/>
      <c r="R706" s="46"/>
      <c r="V706" s="112"/>
      <c r="W706" s="72"/>
      <c r="X706" s="46"/>
      <c r="Y706" s="46"/>
      <c r="AC706" s="47"/>
      <c r="AD706" s="54"/>
      <c r="AE706" s="44"/>
      <c r="AF706" s="48"/>
    </row>
    <row r="707" spans="1:32" ht="21" customHeight="1">
      <c r="A707" s="45" t="str">
        <f>IF(G707="","",VLOOKUP(G707,#REF!,3,0))</f>
        <v/>
      </c>
      <c r="B707" s="45" t="str">
        <f>IF(Table1[[#This Row],[Day]]="","",WEEKNUM(F707))</f>
        <v/>
      </c>
      <c r="C707" s="45" t="str">
        <f>IF(Table1[[#This Row],[Day]]="","",MONTH(F707))</f>
        <v/>
      </c>
      <c r="D707" s="45" t="str">
        <f>IF(Table1[[#This Row],[Day]]="","",YEAR(F707))</f>
        <v/>
      </c>
      <c r="E707" s="117"/>
      <c r="F707" s="118"/>
      <c r="J707" s="102"/>
      <c r="K707" s="124"/>
      <c r="R707" s="46"/>
      <c r="V707" s="112"/>
      <c r="W707" s="72"/>
      <c r="X707" s="46"/>
      <c r="Y707" s="46"/>
      <c r="AC707" s="47"/>
      <c r="AD707" s="54"/>
      <c r="AE707" s="44"/>
      <c r="AF707" s="48"/>
    </row>
    <row r="708" spans="1:32" ht="21" customHeight="1">
      <c r="A708" s="45" t="str">
        <f>IF(G708="","",VLOOKUP(G708,#REF!,3,0))</f>
        <v/>
      </c>
      <c r="B708" s="45" t="str">
        <f>IF(Table1[[#This Row],[Day]]="","",WEEKNUM(F708))</f>
        <v/>
      </c>
      <c r="C708" s="45" t="str">
        <f>IF(Table1[[#This Row],[Day]]="","",MONTH(F708))</f>
        <v/>
      </c>
      <c r="D708" s="45" t="str">
        <f>IF(Table1[[#This Row],[Day]]="","",YEAR(F708))</f>
        <v/>
      </c>
      <c r="E708" s="117"/>
      <c r="F708" s="118"/>
      <c r="J708" s="102"/>
      <c r="K708" s="124"/>
      <c r="R708" s="46"/>
      <c r="V708" s="112"/>
      <c r="W708" s="72"/>
      <c r="X708" s="46"/>
      <c r="Y708" s="46"/>
      <c r="AC708" s="47"/>
      <c r="AD708" s="54"/>
      <c r="AE708" s="44"/>
      <c r="AF708" s="48"/>
    </row>
    <row r="709" spans="1:32" ht="21" customHeight="1">
      <c r="A709" s="45" t="str">
        <f>IF(G709="","",VLOOKUP(G709,#REF!,3,0))</f>
        <v/>
      </c>
      <c r="B709" s="45" t="str">
        <f>IF(Table1[[#This Row],[Day]]="","",WEEKNUM(F709))</f>
        <v/>
      </c>
      <c r="C709" s="45" t="str">
        <f>IF(Table1[[#This Row],[Day]]="","",MONTH(F709))</f>
        <v/>
      </c>
      <c r="D709" s="45" t="str">
        <f>IF(Table1[[#This Row],[Day]]="","",YEAR(F709))</f>
        <v/>
      </c>
      <c r="E709" s="117"/>
      <c r="F709" s="118"/>
      <c r="J709" s="102"/>
      <c r="K709" s="124"/>
      <c r="R709" s="46"/>
      <c r="V709" s="112"/>
      <c r="W709" s="72"/>
      <c r="X709" s="46"/>
      <c r="Y709" s="46"/>
      <c r="AC709" s="47"/>
      <c r="AD709" s="54"/>
      <c r="AE709" s="44"/>
      <c r="AF709" s="48"/>
    </row>
    <row r="710" spans="1:32" ht="21" customHeight="1">
      <c r="A710" s="45" t="str">
        <f>IF(G710="","",VLOOKUP(G710,#REF!,3,0))</f>
        <v/>
      </c>
      <c r="B710" s="45" t="str">
        <f>IF(Table1[[#This Row],[Day]]="","",WEEKNUM(F710))</f>
        <v/>
      </c>
      <c r="C710" s="45" t="str">
        <f>IF(Table1[[#This Row],[Day]]="","",MONTH(F710))</f>
        <v/>
      </c>
      <c r="D710" s="45" t="str">
        <f>IF(Table1[[#This Row],[Day]]="","",YEAR(F710))</f>
        <v/>
      </c>
      <c r="E710" s="117"/>
      <c r="F710" s="118"/>
      <c r="J710" s="102"/>
      <c r="K710" s="124"/>
      <c r="R710" s="46"/>
      <c r="V710" s="112"/>
      <c r="W710" s="72"/>
      <c r="X710" s="46"/>
      <c r="Y710" s="46"/>
      <c r="AC710" s="47"/>
      <c r="AD710" s="54"/>
      <c r="AE710" s="44"/>
      <c r="AF710" s="48"/>
    </row>
    <row r="711" spans="1:32" ht="21" customHeight="1">
      <c r="A711" s="45" t="str">
        <f>IF(G711="","",VLOOKUP(G711,#REF!,3,0))</f>
        <v/>
      </c>
      <c r="B711" s="45" t="str">
        <f>IF(Table1[[#This Row],[Day]]="","",WEEKNUM(F711))</f>
        <v/>
      </c>
      <c r="C711" s="45" t="str">
        <f>IF(Table1[[#This Row],[Day]]="","",MONTH(F711))</f>
        <v/>
      </c>
      <c r="D711" s="45" t="str">
        <f>IF(Table1[[#This Row],[Day]]="","",YEAR(F711))</f>
        <v/>
      </c>
      <c r="E711" s="117"/>
      <c r="F711" s="118"/>
      <c r="G711" s="116"/>
      <c r="J711" s="102"/>
      <c r="K711" s="124"/>
      <c r="R711" s="46"/>
      <c r="V711" s="112"/>
      <c r="W711" s="72"/>
      <c r="X711" s="46"/>
      <c r="Y711" s="46"/>
      <c r="AC711" s="47"/>
      <c r="AD711" s="54"/>
      <c r="AE711" s="44"/>
      <c r="AF711" s="48"/>
    </row>
    <row r="712" spans="1:32" ht="21" customHeight="1">
      <c r="A712" s="45" t="str">
        <f>IF(G712="","",VLOOKUP(G712,#REF!,3,0))</f>
        <v/>
      </c>
      <c r="B712" s="45" t="str">
        <f>IF(Table1[[#This Row],[Day]]="","",WEEKNUM(F712))</f>
        <v/>
      </c>
      <c r="C712" s="45" t="str">
        <f>IF(Table1[[#This Row],[Day]]="","",MONTH(F712))</f>
        <v/>
      </c>
      <c r="D712" s="45" t="str">
        <f>IF(Table1[[#This Row],[Day]]="","",YEAR(F712))</f>
        <v/>
      </c>
      <c r="E712" s="117"/>
      <c r="F712" s="118"/>
      <c r="G712" s="116"/>
      <c r="J712" s="102"/>
      <c r="K712" s="124"/>
      <c r="R712" s="46"/>
      <c r="V712" s="112"/>
      <c r="W712" s="72"/>
      <c r="X712" s="46"/>
      <c r="Y712" s="46"/>
      <c r="AC712" s="47"/>
      <c r="AD712" s="54"/>
      <c r="AE712" s="44"/>
      <c r="AF712" s="48"/>
    </row>
    <row r="713" spans="1:32" ht="21" customHeight="1">
      <c r="A713" s="45" t="str">
        <f>IF(G713="","",VLOOKUP(G713,#REF!,3,0))</f>
        <v/>
      </c>
      <c r="B713" s="45" t="str">
        <f>IF(Table1[[#This Row],[Day]]="","",WEEKNUM(F713))</f>
        <v/>
      </c>
      <c r="C713" s="45" t="str">
        <f>IF(Table1[[#This Row],[Day]]="","",MONTH(F713))</f>
        <v/>
      </c>
      <c r="D713" s="45" t="str">
        <f>IF(Table1[[#This Row],[Day]]="","",YEAR(F713))</f>
        <v/>
      </c>
      <c r="E713" s="117"/>
      <c r="F713" s="118"/>
      <c r="G713" s="116"/>
      <c r="J713" s="102"/>
      <c r="K713" s="124"/>
      <c r="R713" s="46"/>
      <c r="V713" s="112"/>
      <c r="W713" s="72"/>
      <c r="X713" s="46"/>
      <c r="Y713" s="46"/>
      <c r="AC713" s="47"/>
      <c r="AD713" s="54"/>
      <c r="AE713" s="44"/>
      <c r="AF713" s="48"/>
    </row>
    <row r="714" spans="1:32" ht="21" customHeight="1">
      <c r="A714" s="45" t="str">
        <f>IF(G714="","",VLOOKUP(G714,#REF!,3,0))</f>
        <v/>
      </c>
      <c r="B714" s="45" t="str">
        <f>IF(Table1[[#This Row],[Day]]="","",WEEKNUM(F714))</f>
        <v/>
      </c>
      <c r="C714" s="45" t="str">
        <f>IF(Table1[[#This Row],[Day]]="","",MONTH(F714))</f>
        <v/>
      </c>
      <c r="D714" s="45" t="str">
        <f>IF(Table1[[#This Row],[Day]]="","",YEAR(F714))</f>
        <v/>
      </c>
      <c r="E714" s="117"/>
      <c r="F714" s="118"/>
      <c r="G714" s="116"/>
      <c r="J714" s="102"/>
      <c r="K714" s="124"/>
      <c r="R714" s="46"/>
      <c r="V714" s="112"/>
      <c r="W714" s="72"/>
      <c r="X714" s="46"/>
      <c r="Y714" s="46"/>
      <c r="AC714" s="47"/>
      <c r="AD714" s="54"/>
      <c r="AE714" s="44"/>
      <c r="AF714" s="48"/>
    </row>
    <row r="715" spans="1:32" ht="21" customHeight="1">
      <c r="A715" s="45" t="str">
        <f>IF(G715="","",VLOOKUP(G715,#REF!,3,0))</f>
        <v/>
      </c>
      <c r="B715" s="45" t="str">
        <f>IF(Table1[[#This Row],[Day]]="","",WEEKNUM(F715))</f>
        <v/>
      </c>
      <c r="C715" s="45" t="str">
        <f>IF(Table1[[#This Row],[Day]]="","",MONTH(F715))</f>
        <v/>
      </c>
      <c r="D715" s="45" t="str">
        <f>IF(Table1[[#This Row],[Day]]="","",YEAR(F715))</f>
        <v/>
      </c>
      <c r="E715" s="117"/>
      <c r="F715" s="118"/>
      <c r="J715" s="102"/>
      <c r="K715" s="124"/>
      <c r="R715" s="46"/>
      <c r="V715" s="112"/>
      <c r="W715" s="72"/>
      <c r="X715" s="46"/>
      <c r="Y715" s="46"/>
      <c r="AC715" s="47"/>
      <c r="AD715" s="54"/>
      <c r="AE715" s="44"/>
      <c r="AF715" s="48"/>
    </row>
    <row r="716" spans="1:32" ht="21" customHeight="1">
      <c r="A716" s="45" t="str">
        <f>IF(G716="","",VLOOKUP(G716,#REF!,3,0))</f>
        <v/>
      </c>
      <c r="B716" s="45" t="str">
        <f>IF(Table1[[#This Row],[Day]]="","",WEEKNUM(F716))</f>
        <v/>
      </c>
      <c r="C716" s="45" t="str">
        <f>IF(Table1[[#This Row],[Day]]="","",MONTH(F716))</f>
        <v/>
      </c>
      <c r="D716" s="45" t="str">
        <f>IF(Table1[[#This Row],[Day]]="","",YEAR(F716))</f>
        <v/>
      </c>
      <c r="E716" s="117"/>
      <c r="F716" s="118"/>
      <c r="J716" s="102"/>
      <c r="K716" s="124"/>
      <c r="R716" s="46"/>
      <c r="V716" s="112"/>
      <c r="W716" s="72"/>
      <c r="X716" s="46"/>
      <c r="Y716" s="46"/>
      <c r="AC716" s="47"/>
      <c r="AD716" s="54"/>
      <c r="AE716" s="44"/>
      <c r="AF716" s="48"/>
    </row>
    <row r="717" spans="1:32" ht="21" customHeight="1">
      <c r="A717" s="45" t="str">
        <f>IF(G717="","",VLOOKUP(G717,#REF!,3,0))</f>
        <v/>
      </c>
      <c r="B717" s="45" t="str">
        <f>IF(Table1[[#This Row],[Day]]="","",WEEKNUM(F717))</f>
        <v/>
      </c>
      <c r="C717" s="45" t="str">
        <f>IF(Table1[[#This Row],[Day]]="","",MONTH(F717))</f>
        <v/>
      </c>
      <c r="D717" s="45" t="str">
        <f>IF(Table1[[#This Row],[Day]]="","",YEAR(F717))</f>
        <v/>
      </c>
      <c r="E717" s="117"/>
      <c r="F717" s="118"/>
      <c r="J717" s="102"/>
      <c r="K717" s="124"/>
      <c r="R717" s="46"/>
      <c r="V717" s="112"/>
      <c r="W717" s="72"/>
      <c r="X717" s="46"/>
      <c r="Y717" s="46"/>
      <c r="AC717" s="47"/>
      <c r="AD717" s="54"/>
      <c r="AE717" s="44"/>
      <c r="AF717" s="48"/>
    </row>
    <row r="718" spans="1:32" ht="21" customHeight="1">
      <c r="A718" s="45" t="str">
        <f>IF(G718="","",VLOOKUP(G718,#REF!,3,0))</f>
        <v/>
      </c>
      <c r="B718" s="45" t="str">
        <f>IF(Table1[[#This Row],[Day]]="","",WEEKNUM(F718))</f>
        <v/>
      </c>
      <c r="C718" s="45" t="str">
        <f>IF(Table1[[#This Row],[Day]]="","",MONTH(F718))</f>
        <v/>
      </c>
      <c r="D718" s="45" t="str">
        <f>IF(Table1[[#This Row],[Day]]="","",YEAR(F718))</f>
        <v/>
      </c>
      <c r="E718" s="117"/>
      <c r="F718" s="118"/>
      <c r="J718" s="102"/>
      <c r="K718" s="124"/>
      <c r="R718" s="46"/>
      <c r="V718" s="112"/>
      <c r="W718" s="72"/>
      <c r="X718" s="46"/>
      <c r="Y718" s="46"/>
      <c r="AC718" s="47"/>
      <c r="AD718" s="54"/>
      <c r="AE718" s="44"/>
      <c r="AF718" s="48"/>
    </row>
    <row r="719" spans="1:32" ht="21" customHeight="1">
      <c r="A719" s="45" t="str">
        <f>IF(G719="","",VLOOKUP(G719,#REF!,3,0))</f>
        <v/>
      </c>
      <c r="B719" s="45" t="str">
        <f>IF(Table1[[#This Row],[Day]]="","",WEEKNUM(F719))</f>
        <v/>
      </c>
      <c r="C719" s="45" t="str">
        <f>IF(Table1[[#This Row],[Day]]="","",MONTH(F719))</f>
        <v/>
      </c>
      <c r="D719" s="45" t="str">
        <f>IF(Table1[[#This Row],[Day]]="","",YEAR(F719))</f>
        <v/>
      </c>
      <c r="E719" s="117"/>
      <c r="F719" s="118"/>
      <c r="J719" s="102"/>
      <c r="K719" s="124"/>
      <c r="R719" s="46"/>
      <c r="V719" s="112"/>
      <c r="W719" s="72"/>
      <c r="X719" s="46"/>
      <c r="Y719" s="46"/>
      <c r="AC719" s="47"/>
      <c r="AD719" s="54"/>
      <c r="AE719" s="44"/>
      <c r="AF719" s="48"/>
    </row>
    <row r="720" spans="1:32" ht="21" customHeight="1">
      <c r="A720" s="45" t="str">
        <f>IF(G720="","",VLOOKUP(G720,#REF!,3,0))</f>
        <v/>
      </c>
      <c r="B720" s="45" t="str">
        <f>IF(Table1[[#This Row],[Day]]="","",WEEKNUM(F720))</f>
        <v/>
      </c>
      <c r="C720" s="45" t="str">
        <f>IF(Table1[[#This Row],[Day]]="","",MONTH(F720))</f>
        <v/>
      </c>
      <c r="D720" s="45" t="str">
        <f>IF(Table1[[#This Row],[Day]]="","",YEAR(F720))</f>
        <v/>
      </c>
      <c r="E720" s="117"/>
      <c r="F720" s="118"/>
      <c r="J720" s="102"/>
      <c r="K720" s="124"/>
      <c r="R720" s="46"/>
      <c r="V720" s="112"/>
      <c r="W720" s="72"/>
      <c r="X720" s="46"/>
      <c r="Y720" s="46"/>
      <c r="AC720" s="47"/>
      <c r="AD720" s="54"/>
      <c r="AE720" s="44"/>
      <c r="AF720" s="48"/>
    </row>
    <row r="721" spans="1:32" ht="21" customHeight="1">
      <c r="A721" s="45" t="str">
        <f>IF(G721="","",VLOOKUP(G721,#REF!,3,0))</f>
        <v/>
      </c>
      <c r="B721" s="45" t="str">
        <f>IF(Table1[[#This Row],[Day]]="","",WEEKNUM(F721))</f>
        <v/>
      </c>
      <c r="C721" s="45" t="str">
        <f>IF(Table1[[#This Row],[Day]]="","",MONTH(F721))</f>
        <v/>
      </c>
      <c r="D721" s="45" t="str">
        <f>IF(Table1[[#This Row],[Day]]="","",YEAR(F721))</f>
        <v/>
      </c>
      <c r="E721" s="117"/>
      <c r="F721" s="118"/>
      <c r="J721" s="102"/>
      <c r="K721" s="124"/>
      <c r="R721" s="46"/>
      <c r="V721" s="112"/>
      <c r="W721" s="72"/>
      <c r="X721" s="46"/>
      <c r="Y721" s="46"/>
      <c r="AC721" s="47"/>
      <c r="AD721" s="54"/>
      <c r="AE721" s="44"/>
      <c r="AF721" s="48"/>
    </row>
    <row r="722" spans="1:32" ht="21" customHeight="1">
      <c r="A722" s="45" t="str">
        <f>IF(G722="","",VLOOKUP(G722,#REF!,3,0))</f>
        <v/>
      </c>
      <c r="B722" s="45" t="str">
        <f>IF(Table1[[#This Row],[Day]]="","",WEEKNUM(F722))</f>
        <v/>
      </c>
      <c r="C722" s="45" t="str">
        <f>IF(Table1[[#This Row],[Day]]="","",MONTH(F722))</f>
        <v/>
      </c>
      <c r="D722" s="45" t="str">
        <f>IF(Table1[[#This Row],[Day]]="","",YEAR(F722))</f>
        <v/>
      </c>
      <c r="E722" s="117"/>
      <c r="F722" s="118"/>
      <c r="J722" s="102"/>
      <c r="K722" s="124"/>
      <c r="R722" s="46"/>
      <c r="V722" s="112"/>
      <c r="W722" s="72"/>
      <c r="X722" s="46"/>
      <c r="Y722" s="46"/>
      <c r="AC722" s="47"/>
      <c r="AD722" s="54"/>
      <c r="AE722" s="44"/>
      <c r="AF722" s="48"/>
    </row>
    <row r="723" spans="1:32" ht="21" customHeight="1">
      <c r="A723" s="45" t="str">
        <f>IF(G723="","",VLOOKUP(G723,#REF!,3,0))</f>
        <v/>
      </c>
      <c r="B723" s="45" t="str">
        <f>IF(Table1[[#This Row],[Day]]="","",WEEKNUM(F723))</f>
        <v/>
      </c>
      <c r="C723" s="45" t="str">
        <f>IF(Table1[[#This Row],[Day]]="","",MONTH(F723))</f>
        <v/>
      </c>
      <c r="D723" s="45" t="str">
        <f>IF(Table1[[#This Row],[Day]]="","",YEAR(F723))</f>
        <v/>
      </c>
      <c r="E723" s="117"/>
      <c r="F723" s="118"/>
      <c r="J723" s="102"/>
      <c r="K723" s="124"/>
      <c r="R723" s="46"/>
      <c r="V723" s="112"/>
      <c r="W723" s="72"/>
      <c r="X723" s="46"/>
      <c r="Y723" s="46"/>
      <c r="AC723" s="47"/>
      <c r="AD723" s="54"/>
      <c r="AE723" s="44"/>
      <c r="AF723" s="48"/>
    </row>
    <row r="724" spans="1:32" ht="21" customHeight="1">
      <c r="A724" s="45" t="str">
        <f>IF(G724="","",VLOOKUP(G724,#REF!,3,0))</f>
        <v/>
      </c>
      <c r="B724" s="45" t="str">
        <f>IF(Table1[[#This Row],[Day]]="","",WEEKNUM(F724))</f>
        <v/>
      </c>
      <c r="C724" s="45" t="str">
        <f>IF(Table1[[#This Row],[Day]]="","",MONTH(F724))</f>
        <v/>
      </c>
      <c r="D724" s="45" t="str">
        <f>IF(Table1[[#This Row],[Day]]="","",YEAR(F724))</f>
        <v/>
      </c>
      <c r="E724" s="117"/>
      <c r="F724" s="118"/>
      <c r="J724" s="102"/>
      <c r="K724" s="124"/>
      <c r="R724" s="46"/>
      <c r="V724" s="112"/>
      <c r="W724" s="72"/>
      <c r="X724" s="46"/>
      <c r="Y724" s="46"/>
      <c r="AC724" s="47"/>
      <c r="AD724" s="54"/>
      <c r="AE724" s="44"/>
      <c r="AF724" s="48"/>
    </row>
    <row r="725" spans="1:32" ht="21" customHeight="1">
      <c r="A725" s="45" t="str">
        <f>IF(G725="","",VLOOKUP(G725,#REF!,3,0))</f>
        <v/>
      </c>
      <c r="B725" s="45" t="str">
        <f>IF(Table1[[#This Row],[Day]]="","",WEEKNUM(F725))</f>
        <v/>
      </c>
      <c r="C725" s="45" t="str">
        <f>IF(Table1[[#This Row],[Day]]="","",MONTH(F725))</f>
        <v/>
      </c>
      <c r="D725" s="45" t="str">
        <f>IF(Table1[[#This Row],[Day]]="","",YEAR(F725))</f>
        <v/>
      </c>
      <c r="E725" s="117"/>
      <c r="F725" s="118"/>
      <c r="J725" s="102"/>
      <c r="K725" s="124"/>
      <c r="R725" s="46"/>
      <c r="V725" s="112"/>
      <c r="W725" s="72"/>
      <c r="X725" s="46"/>
      <c r="Y725" s="46"/>
      <c r="AC725" s="47"/>
      <c r="AD725" s="54"/>
      <c r="AE725" s="44"/>
      <c r="AF725" s="48"/>
    </row>
    <row r="726" spans="1:32" ht="21" customHeight="1">
      <c r="A726" s="45" t="str">
        <f>IF(G726="","",VLOOKUP(G726,#REF!,3,0))</f>
        <v/>
      </c>
      <c r="B726" s="45" t="str">
        <f>IF(Table1[[#This Row],[Day]]="","",WEEKNUM(F726))</f>
        <v/>
      </c>
      <c r="C726" s="45" t="str">
        <f>IF(Table1[[#This Row],[Day]]="","",MONTH(F726))</f>
        <v/>
      </c>
      <c r="D726" s="45" t="str">
        <f>IF(Table1[[#This Row],[Day]]="","",YEAR(F726))</f>
        <v/>
      </c>
      <c r="E726" s="117"/>
      <c r="F726" s="118"/>
      <c r="J726" s="102"/>
      <c r="K726" s="124"/>
      <c r="R726" s="46"/>
      <c r="V726" s="112"/>
      <c r="W726" s="72"/>
      <c r="X726" s="46"/>
      <c r="Y726" s="46"/>
      <c r="AC726" s="47"/>
      <c r="AD726" s="54"/>
      <c r="AE726" s="44"/>
      <c r="AF726" s="48"/>
    </row>
    <row r="727" spans="1:32" ht="21" customHeight="1">
      <c r="A727" s="45" t="str">
        <f>IF(G727="","",VLOOKUP(G727,#REF!,3,0))</f>
        <v/>
      </c>
      <c r="B727" s="45" t="str">
        <f>IF(Table1[[#This Row],[Day]]="","",WEEKNUM(F727))</f>
        <v/>
      </c>
      <c r="C727" s="45" t="str">
        <f>IF(Table1[[#This Row],[Day]]="","",MONTH(F727))</f>
        <v/>
      </c>
      <c r="D727" s="45" t="str">
        <f>IF(Table1[[#This Row],[Day]]="","",YEAR(F727))</f>
        <v/>
      </c>
      <c r="E727" s="117"/>
      <c r="F727" s="118"/>
      <c r="J727" s="102"/>
      <c r="K727" s="124"/>
      <c r="R727" s="46"/>
      <c r="V727" s="112"/>
      <c r="W727" s="72"/>
      <c r="X727" s="46"/>
      <c r="Y727" s="46"/>
      <c r="AC727" s="47"/>
      <c r="AD727" s="54"/>
      <c r="AE727" s="44"/>
      <c r="AF727" s="48"/>
    </row>
    <row r="728" spans="1:32" ht="21" customHeight="1">
      <c r="A728" s="45" t="str">
        <f>IF(G728="","",VLOOKUP(G728,#REF!,3,0))</f>
        <v/>
      </c>
      <c r="B728" s="45" t="str">
        <f>IF(Table1[[#This Row],[Day]]="","",WEEKNUM(F728))</f>
        <v/>
      </c>
      <c r="C728" s="45" t="str">
        <f>IF(Table1[[#This Row],[Day]]="","",MONTH(F728))</f>
        <v/>
      </c>
      <c r="D728" s="45" t="str">
        <f>IF(Table1[[#This Row],[Day]]="","",YEAR(F728))</f>
        <v/>
      </c>
      <c r="E728" s="117"/>
      <c r="F728" s="118"/>
      <c r="J728" s="102"/>
      <c r="K728" s="124"/>
      <c r="R728" s="46"/>
      <c r="V728" s="112"/>
      <c r="W728" s="72"/>
      <c r="X728" s="46"/>
      <c r="Y728" s="46"/>
      <c r="AC728" s="47"/>
      <c r="AD728" s="54"/>
      <c r="AE728" s="44"/>
      <c r="AF728" s="48"/>
    </row>
    <row r="729" spans="1:32" ht="21" customHeight="1">
      <c r="A729" s="45" t="str">
        <f>IF(G729="","",VLOOKUP(G729,#REF!,3,0))</f>
        <v/>
      </c>
      <c r="B729" s="45" t="str">
        <f>IF(Table1[[#This Row],[Day]]="","",WEEKNUM(F729))</f>
        <v/>
      </c>
      <c r="C729" s="45" t="str">
        <f>IF(Table1[[#This Row],[Day]]="","",MONTH(F729))</f>
        <v/>
      </c>
      <c r="D729" s="45" t="str">
        <f>IF(Table1[[#This Row],[Day]]="","",YEAR(F729))</f>
        <v/>
      </c>
      <c r="E729" s="117"/>
      <c r="F729" s="118"/>
      <c r="J729" s="102"/>
      <c r="K729" s="124"/>
      <c r="R729" s="46"/>
      <c r="V729" s="112"/>
      <c r="W729" s="72"/>
      <c r="X729" s="46"/>
      <c r="Y729" s="46"/>
      <c r="AC729" s="47"/>
      <c r="AD729" s="54"/>
      <c r="AE729" s="44"/>
      <c r="AF729" s="48"/>
    </row>
    <row r="730" spans="1:32" ht="21" customHeight="1">
      <c r="A730" s="45" t="str">
        <f>IF(G730="","",VLOOKUP(G730,#REF!,3,0))</f>
        <v/>
      </c>
      <c r="B730" s="45" t="str">
        <f>IF(Table1[[#This Row],[Day]]="","",WEEKNUM(F730))</f>
        <v/>
      </c>
      <c r="C730" s="45" t="str">
        <f>IF(Table1[[#This Row],[Day]]="","",MONTH(F730))</f>
        <v/>
      </c>
      <c r="D730" s="45" t="str">
        <f>IF(Table1[[#This Row],[Day]]="","",YEAR(F730))</f>
        <v/>
      </c>
      <c r="E730" s="117"/>
      <c r="F730" s="118"/>
      <c r="J730" s="102"/>
      <c r="K730" s="124"/>
      <c r="R730" s="46"/>
      <c r="V730" s="112"/>
      <c r="W730" s="72"/>
      <c r="X730" s="46"/>
      <c r="Y730" s="46"/>
      <c r="AC730" s="47"/>
      <c r="AD730" s="54"/>
      <c r="AE730" s="44"/>
      <c r="AF730" s="48"/>
    </row>
    <row r="731" spans="1:32" ht="21" customHeight="1">
      <c r="A731" s="45" t="str">
        <f>IF(G731="","",VLOOKUP(G731,#REF!,3,0))</f>
        <v/>
      </c>
      <c r="B731" s="45" t="str">
        <f>IF(Table1[[#This Row],[Day]]="","",WEEKNUM(F731))</f>
        <v/>
      </c>
      <c r="C731" s="45" t="str">
        <f>IF(Table1[[#This Row],[Day]]="","",MONTH(F731))</f>
        <v/>
      </c>
      <c r="D731" s="45" t="str">
        <f>IF(Table1[[#This Row],[Day]]="","",YEAR(F731))</f>
        <v/>
      </c>
      <c r="E731" s="117"/>
      <c r="F731" s="118"/>
      <c r="J731" s="102"/>
      <c r="K731" s="124"/>
      <c r="R731" s="46"/>
      <c r="V731" s="112"/>
      <c r="W731" s="72"/>
      <c r="X731" s="46"/>
      <c r="Y731" s="46"/>
      <c r="AC731" s="47"/>
      <c r="AD731" s="54"/>
      <c r="AE731" s="44"/>
      <c r="AF731" s="48"/>
    </row>
    <row r="732" spans="1:32" ht="21" customHeight="1">
      <c r="A732" s="45" t="str">
        <f>IF(G732="","",VLOOKUP(G732,#REF!,3,0))</f>
        <v/>
      </c>
      <c r="B732" s="45" t="str">
        <f>IF(Table1[[#This Row],[Day]]="","",WEEKNUM(F732))</f>
        <v/>
      </c>
      <c r="C732" s="45" t="str">
        <f>IF(Table1[[#This Row],[Day]]="","",MONTH(F732))</f>
        <v/>
      </c>
      <c r="D732" s="45" t="str">
        <f>IF(Table1[[#This Row],[Day]]="","",YEAR(F732))</f>
        <v/>
      </c>
      <c r="E732" s="117"/>
      <c r="F732" s="118"/>
      <c r="G732" s="116"/>
      <c r="J732" s="102"/>
      <c r="K732" s="124"/>
      <c r="R732" s="46"/>
      <c r="V732" s="112"/>
      <c r="W732" s="72"/>
      <c r="X732" s="46"/>
      <c r="Y732" s="46"/>
      <c r="AC732" s="47"/>
      <c r="AD732" s="54"/>
      <c r="AE732" s="44"/>
      <c r="AF732" s="48"/>
    </row>
    <row r="733" spans="1:32" ht="21" customHeight="1">
      <c r="A733" s="45" t="str">
        <f>IF(G733="","",VLOOKUP(G733,#REF!,3,0))</f>
        <v/>
      </c>
      <c r="B733" s="45" t="str">
        <f>IF(Table1[[#This Row],[Day]]="","",WEEKNUM(F733))</f>
        <v/>
      </c>
      <c r="C733" s="45" t="str">
        <f>IF(Table1[[#This Row],[Day]]="","",MONTH(F733))</f>
        <v/>
      </c>
      <c r="D733" s="45" t="str">
        <f>IF(Table1[[#This Row],[Day]]="","",YEAR(F733))</f>
        <v/>
      </c>
      <c r="E733" s="117"/>
      <c r="F733" s="118"/>
      <c r="G733" s="116"/>
      <c r="J733" s="102"/>
      <c r="K733" s="124"/>
      <c r="R733" s="46"/>
      <c r="V733" s="112"/>
      <c r="W733" s="72"/>
      <c r="X733" s="46"/>
      <c r="Y733" s="46"/>
      <c r="AC733" s="47"/>
      <c r="AD733" s="54"/>
      <c r="AE733" s="44"/>
      <c r="AF733" s="48"/>
    </row>
    <row r="734" spans="1:32" ht="21" customHeight="1">
      <c r="A734" s="45" t="str">
        <f>IF(G734="","",VLOOKUP(G734,#REF!,3,0))</f>
        <v/>
      </c>
      <c r="B734" s="45" t="str">
        <f>IF(Table1[[#This Row],[Day]]="","",WEEKNUM(F734))</f>
        <v/>
      </c>
      <c r="C734" s="45" t="str">
        <f>IF(Table1[[#This Row],[Day]]="","",MONTH(F734))</f>
        <v/>
      </c>
      <c r="D734" s="45" t="str">
        <f>IF(Table1[[#This Row],[Day]]="","",YEAR(F734))</f>
        <v/>
      </c>
      <c r="E734" s="117"/>
      <c r="F734" s="118"/>
      <c r="J734" s="102"/>
      <c r="K734" s="124"/>
      <c r="R734" s="46"/>
      <c r="V734" s="112"/>
      <c r="W734" s="72"/>
      <c r="X734" s="46"/>
      <c r="Y734" s="46"/>
      <c r="AC734" s="47"/>
      <c r="AD734" s="54"/>
      <c r="AE734" s="44"/>
      <c r="AF734" s="48"/>
    </row>
    <row r="735" spans="1:32" ht="21" customHeight="1">
      <c r="A735" s="45" t="str">
        <f>IF(G735="","",VLOOKUP(G735,#REF!,3,0))</f>
        <v/>
      </c>
      <c r="B735" s="45" t="str">
        <f>IF(Table1[[#This Row],[Day]]="","",WEEKNUM(F735))</f>
        <v/>
      </c>
      <c r="C735" s="45" t="str">
        <f>IF(Table1[[#This Row],[Day]]="","",MONTH(F735))</f>
        <v/>
      </c>
      <c r="D735" s="45" t="str">
        <f>IF(Table1[[#This Row],[Day]]="","",YEAR(F735))</f>
        <v/>
      </c>
      <c r="E735" s="117"/>
      <c r="F735" s="118"/>
      <c r="J735" s="102"/>
      <c r="K735" s="124"/>
      <c r="R735" s="46"/>
      <c r="V735" s="112"/>
      <c r="W735" s="72"/>
      <c r="X735" s="46"/>
      <c r="Y735" s="46"/>
      <c r="AC735" s="47"/>
      <c r="AD735" s="54"/>
      <c r="AE735" s="44"/>
      <c r="AF735" s="48"/>
    </row>
    <row r="736" spans="1:32" ht="21" customHeight="1">
      <c r="A736" s="45" t="str">
        <f>IF(G736="","",VLOOKUP(G736,#REF!,3,0))</f>
        <v/>
      </c>
      <c r="B736" s="45" t="str">
        <f>IF(Table1[[#This Row],[Day]]="","",WEEKNUM(F736))</f>
        <v/>
      </c>
      <c r="C736" s="45" t="str">
        <f>IF(Table1[[#This Row],[Day]]="","",MONTH(F736))</f>
        <v/>
      </c>
      <c r="D736" s="45" t="str">
        <f>IF(Table1[[#This Row],[Day]]="","",YEAR(F736))</f>
        <v/>
      </c>
      <c r="E736" s="117"/>
      <c r="F736" s="118"/>
      <c r="J736" s="102"/>
      <c r="K736" s="124"/>
      <c r="R736" s="46"/>
      <c r="V736" s="112"/>
      <c r="W736" s="72"/>
      <c r="X736" s="46"/>
      <c r="Y736" s="46"/>
      <c r="AC736" s="47"/>
      <c r="AD736" s="54"/>
      <c r="AE736" s="44"/>
      <c r="AF736" s="48"/>
    </row>
    <row r="737" spans="1:32" ht="21" customHeight="1">
      <c r="A737" s="45" t="str">
        <f>IF(G737="","",VLOOKUP(G737,#REF!,3,0))</f>
        <v/>
      </c>
      <c r="B737" s="45" t="str">
        <f>IF(Table1[[#This Row],[Day]]="","",WEEKNUM(F737))</f>
        <v/>
      </c>
      <c r="C737" s="45" t="str">
        <f>IF(Table1[[#This Row],[Day]]="","",MONTH(F737))</f>
        <v/>
      </c>
      <c r="D737" s="45" t="str">
        <f>IF(Table1[[#This Row],[Day]]="","",YEAR(F737))</f>
        <v/>
      </c>
      <c r="E737" s="117"/>
      <c r="F737" s="118"/>
      <c r="J737" s="102"/>
      <c r="K737" s="124"/>
      <c r="R737" s="46"/>
      <c r="V737" s="112"/>
      <c r="W737" s="72"/>
      <c r="X737" s="46"/>
      <c r="Y737" s="46"/>
      <c r="AC737" s="47"/>
      <c r="AD737" s="54"/>
      <c r="AE737" s="44"/>
      <c r="AF737" s="48"/>
    </row>
    <row r="738" spans="1:32" ht="21" customHeight="1">
      <c r="A738" s="45" t="str">
        <f>IF(G738="","",VLOOKUP(G738,#REF!,3,0))</f>
        <v/>
      </c>
      <c r="B738" s="45" t="str">
        <f>IF(Table1[[#This Row],[Day]]="","",WEEKNUM(F738))</f>
        <v/>
      </c>
      <c r="C738" s="45" t="str">
        <f>IF(Table1[[#This Row],[Day]]="","",MONTH(F738))</f>
        <v/>
      </c>
      <c r="D738" s="45" t="str">
        <f>IF(Table1[[#This Row],[Day]]="","",YEAR(F738))</f>
        <v/>
      </c>
      <c r="E738" s="117"/>
      <c r="F738" s="118"/>
      <c r="G738" s="116"/>
      <c r="J738" s="102"/>
      <c r="K738" s="124"/>
      <c r="R738" s="46"/>
      <c r="V738" s="112"/>
      <c r="W738" s="72"/>
      <c r="X738" s="46"/>
      <c r="Y738" s="46"/>
      <c r="AC738" s="47"/>
      <c r="AD738" s="54"/>
      <c r="AE738" s="44"/>
      <c r="AF738" s="48"/>
    </row>
    <row r="739" spans="1:32" ht="21" customHeight="1">
      <c r="A739" s="45" t="str">
        <f>IF(G739="","",VLOOKUP(G739,#REF!,3,0))</f>
        <v/>
      </c>
      <c r="B739" s="45" t="str">
        <f>IF(Table1[[#This Row],[Day]]="","",WEEKNUM(F739))</f>
        <v/>
      </c>
      <c r="C739" s="45" t="str">
        <f>IF(Table1[[#This Row],[Day]]="","",MONTH(F739))</f>
        <v/>
      </c>
      <c r="D739" s="45" t="str">
        <f>IF(Table1[[#This Row],[Day]]="","",YEAR(F739))</f>
        <v/>
      </c>
      <c r="E739" s="117"/>
      <c r="F739" s="118"/>
      <c r="G739" s="116"/>
      <c r="J739" s="102"/>
      <c r="K739" s="124"/>
      <c r="R739" s="46"/>
      <c r="V739" s="112"/>
      <c r="W739" s="72"/>
      <c r="X739" s="46"/>
      <c r="Y739" s="46"/>
      <c r="AC739" s="47"/>
      <c r="AD739" s="54"/>
      <c r="AE739" s="44"/>
      <c r="AF739" s="48"/>
    </row>
    <row r="740" spans="1:32" ht="21" customHeight="1">
      <c r="A740" s="45" t="str">
        <f>IF(G740="","",VLOOKUP(G740,#REF!,3,0))</f>
        <v/>
      </c>
      <c r="B740" s="45" t="str">
        <f>IF(Table1[[#This Row],[Day]]="","",WEEKNUM(F740))</f>
        <v/>
      </c>
      <c r="C740" s="45" t="str">
        <f>IF(Table1[[#This Row],[Day]]="","",MONTH(F740))</f>
        <v/>
      </c>
      <c r="D740" s="45" t="str">
        <f>IF(Table1[[#This Row],[Day]]="","",YEAR(F740))</f>
        <v/>
      </c>
      <c r="E740" s="117"/>
      <c r="F740" s="118"/>
      <c r="J740" s="102"/>
      <c r="K740" s="124"/>
      <c r="R740" s="46"/>
      <c r="V740" s="112"/>
      <c r="W740" s="72"/>
      <c r="X740" s="46"/>
      <c r="Y740" s="46"/>
      <c r="AC740" s="47"/>
      <c r="AD740" s="54"/>
      <c r="AE740" s="44"/>
      <c r="AF740" s="48"/>
    </row>
    <row r="741" spans="1:32" ht="21" customHeight="1">
      <c r="A741" s="45" t="str">
        <f>IF(G741="","",VLOOKUP(G741,#REF!,3,0))</f>
        <v/>
      </c>
      <c r="B741" s="45" t="str">
        <f>IF(Table1[[#This Row],[Day]]="","",WEEKNUM(F741))</f>
        <v/>
      </c>
      <c r="C741" s="45" t="str">
        <f>IF(Table1[[#This Row],[Day]]="","",MONTH(F741))</f>
        <v/>
      </c>
      <c r="D741" s="45" t="str">
        <f>IF(Table1[[#This Row],[Day]]="","",YEAR(F741))</f>
        <v/>
      </c>
      <c r="E741" s="117"/>
      <c r="F741" s="118"/>
      <c r="J741" s="102"/>
      <c r="K741" s="124"/>
      <c r="R741" s="46"/>
      <c r="V741" s="112"/>
      <c r="W741" s="72"/>
      <c r="X741" s="46"/>
      <c r="Y741" s="46"/>
      <c r="AC741" s="47"/>
      <c r="AD741" s="54"/>
      <c r="AE741" s="44"/>
      <c r="AF741" s="48"/>
    </row>
    <row r="742" spans="1:32" ht="21" customHeight="1">
      <c r="A742" s="45" t="str">
        <f>IF(G742="","",VLOOKUP(G742,#REF!,3,0))</f>
        <v/>
      </c>
      <c r="B742" s="45" t="str">
        <f>IF(Table1[[#This Row],[Day]]="","",WEEKNUM(F742))</f>
        <v/>
      </c>
      <c r="C742" s="45" t="str">
        <f>IF(Table1[[#This Row],[Day]]="","",MONTH(F742))</f>
        <v/>
      </c>
      <c r="D742" s="45" t="str">
        <f>IF(Table1[[#This Row],[Day]]="","",YEAR(F742))</f>
        <v/>
      </c>
      <c r="E742" s="117"/>
      <c r="F742" s="118"/>
      <c r="J742" s="102"/>
      <c r="K742" s="124"/>
      <c r="R742" s="46"/>
      <c r="V742" s="112"/>
      <c r="W742" s="72"/>
      <c r="X742" s="46"/>
      <c r="Y742" s="46"/>
      <c r="AC742" s="47"/>
      <c r="AD742" s="54"/>
      <c r="AE742" s="44"/>
      <c r="AF742" s="48"/>
    </row>
    <row r="743" spans="1:32" ht="21" customHeight="1">
      <c r="A743" s="45" t="str">
        <f>IF(G743="","",VLOOKUP(G743,#REF!,3,0))</f>
        <v/>
      </c>
      <c r="B743" s="45" t="str">
        <f>IF(Table1[[#This Row],[Day]]="","",WEEKNUM(F743))</f>
        <v/>
      </c>
      <c r="C743" s="45" t="str">
        <f>IF(Table1[[#This Row],[Day]]="","",MONTH(F743))</f>
        <v/>
      </c>
      <c r="D743" s="45" t="str">
        <f>IF(Table1[[#This Row],[Day]]="","",YEAR(F743))</f>
        <v/>
      </c>
      <c r="E743" s="117"/>
      <c r="F743" s="118"/>
      <c r="G743" s="116"/>
      <c r="J743" s="102"/>
      <c r="K743" s="124"/>
      <c r="R743" s="46"/>
      <c r="V743" s="112"/>
      <c r="W743" s="72"/>
      <c r="X743" s="46"/>
      <c r="Y743" s="46"/>
      <c r="AC743" s="47"/>
      <c r="AD743" s="54"/>
      <c r="AE743" s="44"/>
      <c r="AF743" s="48"/>
    </row>
    <row r="744" spans="1:32" ht="21" customHeight="1">
      <c r="A744" s="45" t="str">
        <f>IF(G744="","",VLOOKUP(G744,#REF!,3,0))</f>
        <v/>
      </c>
      <c r="B744" s="45" t="str">
        <f>IF(Table1[[#This Row],[Day]]="","",WEEKNUM(F744))</f>
        <v/>
      </c>
      <c r="C744" s="45" t="str">
        <f>IF(Table1[[#This Row],[Day]]="","",MONTH(F744))</f>
        <v/>
      </c>
      <c r="D744" s="45" t="str">
        <f>IF(Table1[[#This Row],[Day]]="","",YEAR(F744))</f>
        <v/>
      </c>
      <c r="E744" s="117"/>
      <c r="F744" s="118"/>
      <c r="G744" s="116"/>
      <c r="J744" s="102"/>
      <c r="K744" s="124"/>
      <c r="R744" s="46"/>
      <c r="V744" s="112"/>
      <c r="W744" s="72"/>
      <c r="X744" s="46"/>
      <c r="Y744" s="46"/>
      <c r="AC744" s="47"/>
      <c r="AD744" s="54"/>
      <c r="AE744" s="44"/>
      <c r="AF744" s="48"/>
    </row>
    <row r="745" spans="1:32" ht="21" customHeight="1">
      <c r="A745" s="45" t="str">
        <f>IF(G745="","",VLOOKUP(G745,#REF!,3,0))</f>
        <v/>
      </c>
      <c r="B745" s="45" t="str">
        <f>IF(Table1[[#This Row],[Day]]="","",WEEKNUM(F745))</f>
        <v/>
      </c>
      <c r="C745" s="45" t="str">
        <f>IF(Table1[[#This Row],[Day]]="","",MONTH(F745))</f>
        <v/>
      </c>
      <c r="D745" s="45" t="str">
        <f>IF(Table1[[#This Row],[Day]]="","",YEAR(F745))</f>
        <v/>
      </c>
      <c r="E745" s="117"/>
      <c r="F745" s="118"/>
      <c r="J745" s="102"/>
      <c r="K745" s="124"/>
      <c r="R745" s="46"/>
      <c r="V745" s="112"/>
      <c r="W745" s="72"/>
      <c r="X745" s="46"/>
      <c r="Y745" s="46"/>
      <c r="AC745" s="47"/>
      <c r="AD745" s="54"/>
      <c r="AE745" s="44"/>
      <c r="AF745" s="48"/>
    </row>
    <row r="746" spans="1:32" ht="21" customHeight="1">
      <c r="A746" s="45" t="str">
        <f>IF(G746="","",VLOOKUP(G746,#REF!,3,0))</f>
        <v/>
      </c>
      <c r="B746" s="45" t="str">
        <f>IF(Table1[[#This Row],[Day]]="","",WEEKNUM(F746))</f>
        <v/>
      </c>
      <c r="C746" s="45" t="str">
        <f>IF(Table1[[#This Row],[Day]]="","",MONTH(F746))</f>
        <v/>
      </c>
      <c r="D746" s="45" t="str">
        <f>IF(Table1[[#This Row],[Day]]="","",YEAR(F746))</f>
        <v/>
      </c>
      <c r="E746" s="117"/>
      <c r="F746" s="118"/>
      <c r="J746" s="102"/>
      <c r="K746" s="124"/>
      <c r="R746" s="46"/>
      <c r="V746" s="112"/>
      <c r="W746" s="72"/>
      <c r="X746" s="46"/>
      <c r="Y746" s="46"/>
      <c r="AC746" s="47"/>
      <c r="AD746" s="54"/>
      <c r="AE746" s="44"/>
      <c r="AF746" s="48"/>
    </row>
    <row r="747" spans="1:32" ht="21" customHeight="1">
      <c r="A747" s="45" t="str">
        <f>IF(G747="","",VLOOKUP(G747,#REF!,3,0))</f>
        <v/>
      </c>
      <c r="B747" s="45" t="str">
        <f>IF(Table1[[#This Row],[Day]]="","",WEEKNUM(F747))</f>
        <v/>
      </c>
      <c r="C747" s="45" t="str">
        <f>IF(Table1[[#This Row],[Day]]="","",MONTH(F747))</f>
        <v/>
      </c>
      <c r="D747" s="45" t="str">
        <f>IF(Table1[[#This Row],[Day]]="","",YEAR(F747))</f>
        <v/>
      </c>
      <c r="E747" s="117"/>
      <c r="F747" s="118"/>
      <c r="G747" s="116"/>
      <c r="J747" s="102"/>
      <c r="K747" s="124"/>
      <c r="R747" s="46"/>
      <c r="V747" s="112"/>
      <c r="W747" s="72"/>
      <c r="X747" s="46"/>
      <c r="Y747" s="46"/>
      <c r="AC747" s="47"/>
      <c r="AD747" s="54"/>
      <c r="AE747" s="44"/>
      <c r="AF747" s="48"/>
    </row>
    <row r="748" spans="1:32" ht="21" customHeight="1">
      <c r="A748" s="45" t="str">
        <f>IF(G748="","",VLOOKUP(G748,#REF!,3,0))</f>
        <v/>
      </c>
      <c r="B748" s="45" t="str">
        <f>IF(Table1[[#This Row],[Day]]="","",WEEKNUM(F748))</f>
        <v/>
      </c>
      <c r="C748" s="45" t="str">
        <f>IF(Table1[[#This Row],[Day]]="","",MONTH(F748))</f>
        <v/>
      </c>
      <c r="D748" s="45" t="str">
        <f>IF(Table1[[#This Row],[Day]]="","",YEAR(F748))</f>
        <v/>
      </c>
      <c r="E748" s="117"/>
      <c r="F748" s="118"/>
      <c r="G748" s="116"/>
      <c r="J748" s="102"/>
      <c r="K748" s="124"/>
      <c r="R748" s="46"/>
      <c r="V748" s="112"/>
      <c r="W748" s="72"/>
      <c r="X748" s="46"/>
      <c r="Y748" s="46"/>
      <c r="AC748" s="47"/>
      <c r="AD748" s="54"/>
      <c r="AE748" s="44"/>
      <c r="AF748" s="48"/>
    </row>
    <row r="749" spans="1:32" ht="21" customHeight="1">
      <c r="A749" s="45" t="str">
        <f>IF(G749="","",VLOOKUP(G749,#REF!,3,0))</f>
        <v/>
      </c>
      <c r="B749" s="45" t="str">
        <f>IF(Table1[[#This Row],[Day]]="","",WEEKNUM(F749))</f>
        <v/>
      </c>
      <c r="C749" s="45" t="str">
        <f>IF(Table1[[#This Row],[Day]]="","",MONTH(F749))</f>
        <v/>
      </c>
      <c r="D749" s="45" t="str">
        <f>IF(Table1[[#This Row],[Day]]="","",YEAR(F749))</f>
        <v/>
      </c>
      <c r="E749" s="117"/>
      <c r="F749" s="118"/>
      <c r="J749" s="102"/>
      <c r="K749" s="124"/>
      <c r="R749" s="46"/>
      <c r="V749" s="112"/>
      <c r="W749" s="72"/>
      <c r="X749" s="46"/>
      <c r="Y749" s="46"/>
      <c r="AC749" s="47"/>
      <c r="AD749" s="54"/>
      <c r="AE749" s="44"/>
      <c r="AF749" s="48"/>
    </row>
    <row r="750" spans="1:32" ht="21" customHeight="1">
      <c r="A750" s="45" t="str">
        <f>IF(G750="","",VLOOKUP(G750,#REF!,3,0))</f>
        <v/>
      </c>
      <c r="B750" s="45" t="str">
        <f>IF(Table1[[#This Row],[Day]]="","",WEEKNUM(F750))</f>
        <v/>
      </c>
      <c r="C750" s="45" t="str">
        <f>IF(Table1[[#This Row],[Day]]="","",MONTH(F750))</f>
        <v/>
      </c>
      <c r="D750" s="45" t="str">
        <f>IF(Table1[[#This Row],[Day]]="","",YEAR(F750))</f>
        <v/>
      </c>
      <c r="E750" s="117"/>
      <c r="F750" s="118"/>
      <c r="J750" s="102"/>
      <c r="K750" s="124"/>
      <c r="R750" s="46"/>
      <c r="V750" s="112"/>
      <c r="W750" s="72"/>
      <c r="X750" s="46"/>
      <c r="Y750" s="46"/>
      <c r="AC750" s="47"/>
      <c r="AD750" s="54"/>
      <c r="AE750" s="44"/>
      <c r="AF750" s="48"/>
    </row>
    <row r="751" spans="1:32" ht="21" customHeight="1">
      <c r="A751" s="45" t="str">
        <f>IF(G751="","",VLOOKUP(G751,#REF!,3,0))</f>
        <v/>
      </c>
      <c r="B751" s="45" t="str">
        <f>IF(Table1[[#This Row],[Day]]="","",WEEKNUM(F751))</f>
        <v/>
      </c>
      <c r="C751" s="45" t="str">
        <f>IF(Table1[[#This Row],[Day]]="","",MONTH(F751))</f>
        <v/>
      </c>
      <c r="D751" s="45" t="str">
        <f>IF(Table1[[#This Row],[Day]]="","",YEAR(F751))</f>
        <v/>
      </c>
      <c r="E751" s="117"/>
      <c r="F751" s="118"/>
      <c r="G751" s="116"/>
      <c r="J751" s="102"/>
      <c r="K751" s="124"/>
      <c r="R751" s="46"/>
      <c r="V751" s="112"/>
      <c r="W751" s="72"/>
      <c r="X751" s="46"/>
      <c r="Y751" s="46"/>
      <c r="AC751" s="47"/>
      <c r="AD751" s="54"/>
      <c r="AE751" s="44"/>
      <c r="AF751" s="48"/>
    </row>
    <row r="752" spans="1:32" ht="21" customHeight="1">
      <c r="A752" s="45" t="str">
        <f>IF(G752="","",VLOOKUP(G752,#REF!,3,0))</f>
        <v/>
      </c>
      <c r="B752" s="45" t="str">
        <f>IF(Table1[[#This Row],[Day]]="","",WEEKNUM(F752))</f>
        <v/>
      </c>
      <c r="C752" s="45" t="str">
        <f>IF(Table1[[#This Row],[Day]]="","",MONTH(F752))</f>
        <v/>
      </c>
      <c r="D752" s="45" t="str">
        <f>IF(Table1[[#This Row],[Day]]="","",YEAR(F752))</f>
        <v/>
      </c>
      <c r="E752" s="117"/>
      <c r="F752" s="118"/>
      <c r="G752" s="116"/>
      <c r="J752" s="102"/>
      <c r="K752" s="124"/>
      <c r="R752" s="46"/>
      <c r="V752" s="112"/>
      <c r="W752" s="72"/>
      <c r="X752" s="46"/>
      <c r="Y752" s="46"/>
      <c r="AC752" s="47"/>
      <c r="AD752" s="54"/>
      <c r="AE752" s="44"/>
      <c r="AF752" s="48"/>
    </row>
    <row r="753" spans="1:32" ht="21" customHeight="1">
      <c r="A753" s="45" t="str">
        <f>IF(G753="","",VLOOKUP(G753,#REF!,3,0))</f>
        <v/>
      </c>
      <c r="B753" s="45" t="str">
        <f>IF(Table1[[#This Row],[Day]]="","",WEEKNUM(F753))</f>
        <v/>
      </c>
      <c r="C753" s="45" t="str">
        <f>IF(Table1[[#This Row],[Day]]="","",MONTH(F753))</f>
        <v/>
      </c>
      <c r="D753" s="45" t="str">
        <f>IF(Table1[[#This Row],[Day]]="","",YEAR(F753))</f>
        <v/>
      </c>
      <c r="E753" s="117"/>
      <c r="F753" s="118"/>
      <c r="J753" s="102"/>
      <c r="K753" s="124"/>
      <c r="R753" s="46"/>
      <c r="V753" s="112"/>
      <c r="W753" s="72"/>
      <c r="X753" s="46"/>
      <c r="Y753" s="46"/>
      <c r="AC753" s="47"/>
      <c r="AD753" s="54"/>
      <c r="AE753" s="44"/>
      <c r="AF753" s="48"/>
    </row>
    <row r="754" spans="1:32" ht="21" customHeight="1">
      <c r="A754" s="45" t="str">
        <f>IF(G754="","",VLOOKUP(G754,#REF!,3,0))</f>
        <v/>
      </c>
      <c r="B754" s="45" t="str">
        <f>IF(Table1[[#This Row],[Day]]="","",WEEKNUM(F754))</f>
        <v/>
      </c>
      <c r="C754" s="45" t="str">
        <f>IF(Table1[[#This Row],[Day]]="","",MONTH(F754))</f>
        <v/>
      </c>
      <c r="D754" s="45" t="str">
        <f>IF(Table1[[#This Row],[Day]]="","",YEAR(F754))</f>
        <v/>
      </c>
      <c r="E754" s="117"/>
      <c r="F754" s="118"/>
      <c r="J754" s="102"/>
      <c r="K754" s="124"/>
      <c r="R754" s="46"/>
      <c r="V754" s="112"/>
      <c r="W754" s="72"/>
      <c r="X754" s="46"/>
      <c r="Y754" s="46"/>
      <c r="AC754" s="47"/>
      <c r="AD754" s="54"/>
      <c r="AE754" s="44"/>
      <c r="AF754" s="48"/>
    </row>
    <row r="755" spans="1:32" ht="21" customHeight="1">
      <c r="A755" s="45" t="str">
        <f>IF(G755="","",VLOOKUP(G755,#REF!,3,0))</f>
        <v/>
      </c>
      <c r="B755" s="45" t="str">
        <f>IF(Table1[[#This Row],[Day]]="","",WEEKNUM(F755))</f>
        <v/>
      </c>
      <c r="C755" s="45" t="str">
        <f>IF(Table1[[#This Row],[Day]]="","",MONTH(F755))</f>
        <v/>
      </c>
      <c r="D755" s="45" t="str">
        <f>IF(Table1[[#This Row],[Day]]="","",YEAR(F755))</f>
        <v/>
      </c>
      <c r="E755" s="117"/>
      <c r="F755" s="118"/>
      <c r="J755" s="102"/>
      <c r="K755" s="124"/>
      <c r="R755" s="46"/>
      <c r="V755" s="112"/>
      <c r="W755" s="72"/>
      <c r="X755" s="46"/>
      <c r="Y755" s="46"/>
      <c r="AC755" s="47"/>
      <c r="AD755" s="54"/>
      <c r="AE755" s="44"/>
      <c r="AF755" s="48"/>
    </row>
    <row r="756" spans="1:32" ht="21" customHeight="1">
      <c r="A756" s="45" t="str">
        <f>IF(G756="","",VLOOKUP(G756,#REF!,3,0))</f>
        <v/>
      </c>
      <c r="B756" s="45" t="str">
        <f>IF(Table1[[#This Row],[Day]]="","",WEEKNUM(F756))</f>
        <v/>
      </c>
      <c r="C756" s="45" t="str">
        <f>IF(Table1[[#This Row],[Day]]="","",MONTH(F756))</f>
        <v/>
      </c>
      <c r="D756" s="45" t="str">
        <f>IF(Table1[[#This Row],[Day]]="","",YEAR(F756))</f>
        <v/>
      </c>
      <c r="E756" s="117"/>
      <c r="F756" s="118"/>
      <c r="J756" s="102"/>
      <c r="K756" s="124"/>
      <c r="R756" s="46"/>
      <c r="V756" s="112"/>
      <c r="W756" s="72"/>
      <c r="X756" s="46"/>
      <c r="Y756" s="46"/>
      <c r="AC756" s="47"/>
      <c r="AD756" s="54"/>
      <c r="AE756" s="44"/>
      <c r="AF756" s="48"/>
    </row>
    <row r="757" spans="1:32" ht="21" customHeight="1">
      <c r="A757" s="45" t="str">
        <f>IF(G757="","",VLOOKUP(G757,#REF!,3,0))</f>
        <v/>
      </c>
      <c r="B757" s="45" t="str">
        <f>IF(Table1[[#This Row],[Day]]="","",WEEKNUM(F757))</f>
        <v/>
      </c>
      <c r="C757" s="45" t="str">
        <f>IF(Table1[[#This Row],[Day]]="","",MONTH(F757))</f>
        <v/>
      </c>
      <c r="D757" s="45" t="str">
        <f>IF(Table1[[#This Row],[Day]]="","",YEAR(F757))</f>
        <v/>
      </c>
      <c r="E757" s="117"/>
      <c r="F757" s="118"/>
      <c r="J757" s="102"/>
      <c r="K757" s="124"/>
      <c r="R757" s="46"/>
      <c r="V757" s="112"/>
      <c r="W757" s="72"/>
      <c r="X757" s="46"/>
      <c r="Y757" s="46"/>
      <c r="AC757" s="47"/>
      <c r="AD757" s="54"/>
      <c r="AE757" s="44"/>
      <c r="AF757" s="48"/>
    </row>
    <row r="758" spans="1:32" ht="21" customHeight="1">
      <c r="A758" s="45" t="str">
        <f>IF(G758="","",VLOOKUP(G758,#REF!,3,0))</f>
        <v/>
      </c>
      <c r="B758" s="45" t="str">
        <f>IF(Table1[[#This Row],[Day]]="","",WEEKNUM(F758))</f>
        <v/>
      </c>
      <c r="C758" s="45" t="str">
        <f>IF(Table1[[#This Row],[Day]]="","",MONTH(F758))</f>
        <v/>
      </c>
      <c r="D758" s="45" t="str">
        <f>IF(Table1[[#This Row],[Day]]="","",YEAR(F758))</f>
        <v/>
      </c>
      <c r="E758" s="117"/>
      <c r="F758" s="118"/>
      <c r="J758" s="102"/>
      <c r="K758" s="124"/>
      <c r="R758" s="46"/>
      <c r="V758" s="112"/>
      <c r="W758" s="72"/>
      <c r="X758" s="46"/>
      <c r="Y758" s="46"/>
      <c r="AC758" s="47"/>
      <c r="AD758" s="54"/>
      <c r="AE758" s="44"/>
      <c r="AF758" s="48"/>
    </row>
    <row r="759" spans="1:32" ht="21" customHeight="1">
      <c r="A759" s="45" t="str">
        <f>IF(G759="","",VLOOKUP(G759,#REF!,3,0))</f>
        <v/>
      </c>
      <c r="B759" s="45" t="str">
        <f>IF(Table1[[#This Row],[Day]]="","",WEEKNUM(F759))</f>
        <v/>
      </c>
      <c r="C759" s="45" t="str">
        <f>IF(Table1[[#This Row],[Day]]="","",MONTH(F759))</f>
        <v/>
      </c>
      <c r="D759" s="45" t="str">
        <f>IF(Table1[[#This Row],[Day]]="","",YEAR(F759))</f>
        <v/>
      </c>
      <c r="E759" s="117"/>
      <c r="F759" s="118"/>
      <c r="J759" s="102"/>
      <c r="K759" s="124"/>
      <c r="R759" s="46"/>
      <c r="V759" s="112"/>
      <c r="W759" s="72"/>
      <c r="X759" s="46"/>
      <c r="Y759" s="46"/>
      <c r="AC759" s="47"/>
      <c r="AD759" s="54"/>
      <c r="AE759" s="44"/>
      <c r="AF759" s="48"/>
    </row>
    <row r="760" spans="1:32" ht="21" customHeight="1">
      <c r="A760" s="45" t="str">
        <f>IF(G760="","",VLOOKUP(G760,#REF!,3,0))</f>
        <v/>
      </c>
      <c r="B760" s="45" t="str">
        <f>IF(Table1[[#This Row],[Day]]="","",WEEKNUM(F760))</f>
        <v/>
      </c>
      <c r="C760" s="45" t="str">
        <f>IF(Table1[[#This Row],[Day]]="","",MONTH(F760))</f>
        <v/>
      </c>
      <c r="D760" s="45" t="str">
        <f>IF(Table1[[#This Row],[Day]]="","",YEAR(F760))</f>
        <v/>
      </c>
      <c r="E760" s="117"/>
      <c r="F760" s="118"/>
      <c r="J760" s="102"/>
      <c r="K760" s="124"/>
      <c r="R760" s="46"/>
      <c r="V760" s="112"/>
      <c r="W760" s="72"/>
      <c r="X760" s="46"/>
      <c r="Y760" s="46"/>
      <c r="AC760" s="47"/>
      <c r="AD760" s="54"/>
      <c r="AE760" s="44"/>
      <c r="AF760" s="48"/>
    </row>
    <row r="761" spans="1:32" ht="21" customHeight="1">
      <c r="A761" s="45" t="str">
        <f>IF(G761="","",VLOOKUP(G761,#REF!,3,0))</f>
        <v/>
      </c>
      <c r="B761" s="45" t="str">
        <f>IF(Table1[[#This Row],[Day]]="","",WEEKNUM(F761))</f>
        <v/>
      </c>
      <c r="C761" s="45" t="str">
        <f>IF(Table1[[#This Row],[Day]]="","",MONTH(F761))</f>
        <v/>
      </c>
      <c r="D761" s="45" t="str">
        <f>IF(Table1[[#This Row],[Day]]="","",YEAR(F761))</f>
        <v/>
      </c>
      <c r="E761" s="117"/>
      <c r="F761" s="118"/>
      <c r="J761" s="102"/>
      <c r="K761" s="124"/>
      <c r="R761" s="46"/>
      <c r="V761" s="112"/>
      <c r="W761" s="72"/>
      <c r="X761" s="46"/>
      <c r="Y761" s="46"/>
      <c r="AC761" s="47"/>
      <c r="AD761" s="54"/>
      <c r="AE761" s="44"/>
      <c r="AF761" s="48"/>
    </row>
    <row r="762" spans="1:32" ht="21" customHeight="1">
      <c r="A762" s="45" t="str">
        <f>IF(G762="","",VLOOKUP(G762,#REF!,3,0))</f>
        <v/>
      </c>
      <c r="B762" s="45" t="str">
        <f>IF(Table1[[#This Row],[Day]]="","",WEEKNUM(F762))</f>
        <v/>
      </c>
      <c r="C762" s="45" t="str">
        <f>IF(Table1[[#This Row],[Day]]="","",MONTH(F762))</f>
        <v/>
      </c>
      <c r="D762" s="45" t="str">
        <f>IF(Table1[[#This Row],[Day]]="","",YEAR(F762))</f>
        <v/>
      </c>
      <c r="E762" s="117"/>
      <c r="F762" s="118"/>
      <c r="J762" s="102"/>
      <c r="K762" s="124"/>
      <c r="R762" s="46"/>
      <c r="V762" s="112"/>
      <c r="W762" s="72"/>
      <c r="X762" s="46"/>
      <c r="Y762" s="46"/>
      <c r="AC762" s="47"/>
      <c r="AD762" s="54"/>
      <c r="AE762" s="44"/>
      <c r="AF762" s="48"/>
    </row>
    <row r="763" spans="1:32" ht="21" customHeight="1">
      <c r="A763" s="45" t="str">
        <f>IF(G763="","",VLOOKUP(G763,#REF!,3,0))</f>
        <v/>
      </c>
      <c r="B763" s="45" t="str">
        <f>IF(Table1[[#This Row],[Day]]="","",WEEKNUM(F763))</f>
        <v/>
      </c>
      <c r="C763" s="45" t="str">
        <f>IF(Table1[[#This Row],[Day]]="","",MONTH(F763))</f>
        <v/>
      </c>
      <c r="D763" s="45" t="str">
        <f>IF(Table1[[#This Row],[Day]]="","",YEAR(F763))</f>
        <v/>
      </c>
      <c r="E763" s="117"/>
      <c r="F763" s="118"/>
      <c r="J763" s="102"/>
      <c r="K763" s="124"/>
      <c r="R763" s="46"/>
      <c r="V763" s="112"/>
      <c r="W763" s="72"/>
      <c r="X763" s="46"/>
      <c r="Y763" s="46"/>
      <c r="AC763" s="47"/>
      <c r="AD763" s="54"/>
      <c r="AE763" s="44"/>
      <c r="AF763" s="48"/>
    </row>
    <row r="764" spans="1:32" ht="21" customHeight="1">
      <c r="A764" s="45" t="str">
        <f>IF(G764="","",VLOOKUP(G764,#REF!,3,0))</f>
        <v/>
      </c>
      <c r="B764" s="45" t="str">
        <f>IF(Table1[[#This Row],[Day]]="","",WEEKNUM(F764))</f>
        <v/>
      </c>
      <c r="C764" s="45" t="str">
        <f>IF(Table1[[#This Row],[Day]]="","",MONTH(F764))</f>
        <v/>
      </c>
      <c r="D764" s="45" t="str">
        <f>IF(Table1[[#This Row],[Day]]="","",YEAR(F764))</f>
        <v/>
      </c>
      <c r="E764" s="117"/>
      <c r="F764" s="118"/>
      <c r="J764" s="102"/>
      <c r="K764" s="124"/>
      <c r="R764" s="46"/>
      <c r="V764" s="112"/>
      <c r="W764" s="72"/>
      <c r="X764" s="46"/>
      <c r="Y764" s="46"/>
      <c r="AC764" s="47"/>
      <c r="AD764" s="54"/>
      <c r="AE764" s="44"/>
      <c r="AF764" s="48"/>
    </row>
    <row r="765" spans="1:32" ht="21" customHeight="1">
      <c r="A765" s="45" t="str">
        <f>IF(G765="","",VLOOKUP(G765,#REF!,3,0))</f>
        <v/>
      </c>
      <c r="B765" s="45" t="str">
        <f>IF(Table1[[#This Row],[Day]]="","",WEEKNUM(F765))</f>
        <v/>
      </c>
      <c r="C765" s="45" t="str">
        <f>IF(Table1[[#This Row],[Day]]="","",MONTH(F765))</f>
        <v/>
      </c>
      <c r="D765" s="45" t="str">
        <f>IF(Table1[[#This Row],[Day]]="","",YEAR(F765))</f>
        <v/>
      </c>
      <c r="E765" s="117"/>
      <c r="F765" s="118"/>
      <c r="J765" s="102"/>
      <c r="K765" s="124"/>
      <c r="R765" s="46"/>
      <c r="V765" s="112"/>
      <c r="W765" s="72"/>
      <c r="X765" s="46"/>
      <c r="Y765" s="46"/>
      <c r="AC765" s="47"/>
      <c r="AD765" s="54"/>
      <c r="AE765" s="44"/>
      <c r="AF765" s="48"/>
    </row>
    <row r="766" spans="1:32" ht="21" customHeight="1">
      <c r="A766" s="45" t="str">
        <f>IF(G766="","",VLOOKUP(G766,#REF!,3,0))</f>
        <v/>
      </c>
      <c r="B766" s="45" t="str">
        <f>IF(Table1[[#This Row],[Day]]="","",WEEKNUM(F766))</f>
        <v/>
      </c>
      <c r="C766" s="45" t="str">
        <f>IF(Table1[[#This Row],[Day]]="","",MONTH(F766))</f>
        <v/>
      </c>
      <c r="D766" s="45" t="str">
        <f>IF(Table1[[#This Row],[Day]]="","",YEAR(F766))</f>
        <v/>
      </c>
      <c r="E766" s="117"/>
      <c r="F766" s="118"/>
      <c r="J766" s="102"/>
      <c r="K766" s="124"/>
      <c r="R766" s="46"/>
      <c r="V766" s="112"/>
      <c r="W766" s="72"/>
      <c r="X766" s="46"/>
      <c r="Y766" s="46"/>
      <c r="AC766" s="47"/>
      <c r="AD766" s="54"/>
      <c r="AE766" s="44"/>
      <c r="AF766" s="48"/>
    </row>
    <row r="767" spans="1:32" ht="21" customHeight="1">
      <c r="A767" s="45" t="str">
        <f>IF(G767="","",VLOOKUP(G767,#REF!,3,0))</f>
        <v/>
      </c>
      <c r="B767" s="45" t="str">
        <f>IF(Table1[[#This Row],[Day]]="","",WEEKNUM(F767))</f>
        <v/>
      </c>
      <c r="C767" s="45" t="str">
        <f>IF(Table1[[#This Row],[Day]]="","",MONTH(F767))</f>
        <v/>
      </c>
      <c r="D767" s="45" t="str">
        <f>IF(Table1[[#This Row],[Day]]="","",YEAR(F767))</f>
        <v/>
      </c>
      <c r="E767" s="117"/>
      <c r="F767" s="118"/>
      <c r="G767" s="116"/>
      <c r="J767" s="102"/>
      <c r="K767" s="124"/>
      <c r="R767" s="46"/>
      <c r="V767" s="112"/>
      <c r="W767" s="72"/>
      <c r="X767" s="46"/>
      <c r="Y767" s="46"/>
      <c r="AC767" s="47"/>
      <c r="AD767" s="54"/>
      <c r="AE767" s="44"/>
      <c r="AF767" s="48"/>
    </row>
    <row r="768" spans="1:32" ht="21" customHeight="1">
      <c r="A768" s="45" t="str">
        <f>IF(G768="","",VLOOKUP(G768,#REF!,3,0))</f>
        <v/>
      </c>
      <c r="B768" s="45" t="str">
        <f>IF(Table1[[#This Row],[Day]]="","",WEEKNUM(F768))</f>
        <v/>
      </c>
      <c r="C768" s="45" t="str">
        <f>IF(Table1[[#This Row],[Day]]="","",MONTH(F768))</f>
        <v/>
      </c>
      <c r="D768" s="45" t="str">
        <f>IF(Table1[[#This Row],[Day]]="","",YEAR(F768))</f>
        <v/>
      </c>
      <c r="E768" s="117"/>
      <c r="F768" s="118"/>
      <c r="G768" s="116"/>
      <c r="J768" s="102"/>
      <c r="K768" s="124"/>
      <c r="R768" s="46"/>
      <c r="V768" s="112"/>
      <c r="W768" s="72"/>
      <c r="X768" s="46"/>
      <c r="Y768" s="46"/>
      <c r="AC768" s="47"/>
      <c r="AD768" s="54"/>
      <c r="AE768" s="44"/>
      <c r="AF768" s="48"/>
    </row>
    <row r="769" spans="1:32" ht="21" customHeight="1">
      <c r="A769" s="45" t="str">
        <f>IF(G769="","",VLOOKUP(G769,#REF!,3,0))</f>
        <v/>
      </c>
      <c r="B769" s="45" t="str">
        <f>IF(Table1[[#This Row],[Day]]="","",WEEKNUM(F769))</f>
        <v/>
      </c>
      <c r="C769" s="45" t="str">
        <f>IF(Table1[[#This Row],[Day]]="","",MONTH(F769))</f>
        <v/>
      </c>
      <c r="D769" s="45" t="str">
        <f>IF(Table1[[#This Row],[Day]]="","",YEAR(F769))</f>
        <v/>
      </c>
      <c r="E769" s="117"/>
      <c r="F769" s="118"/>
      <c r="J769" s="102"/>
      <c r="K769" s="124"/>
      <c r="R769" s="46"/>
      <c r="V769" s="112"/>
      <c r="W769" s="72"/>
      <c r="X769" s="46"/>
      <c r="Y769" s="46"/>
      <c r="AC769" s="47"/>
      <c r="AD769" s="54"/>
      <c r="AE769" s="44"/>
      <c r="AF769" s="48"/>
    </row>
    <row r="770" spans="1:32" ht="21" customHeight="1">
      <c r="A770" s="45" t="str">
        <f>IF(G770="","",VLOOKUP(G770,#REF!,3,0))</f>
        <v/>
      </c>
      <c r="B770" s="45" t="str">
        <f>IF(Table1[[#This Row],[Day]]="","",WEEKNUM(F770))</f>
        <v/>
      </c>
      <c r="C770" s="45" t="str">
        <f>IF(Table1[[#This Row],[Day]]="","",MONTH(F770))</f>
        <v/>
      </c>
      <c r="D770" s="45" t="str">
        <f>IF(Table1[[#This Row],[Day]]="","",YEAR(F770))</f>
        <v/>
      </c>
      <c r="E770" s="117"/>
      <c r="F770" s="118"/>
      <c r="J770" s="102"/>
      <c r="K770" s="124"/>
      <c r="R770" s="46"/>
      <c r="V770" s="112"/>
      <c r="W770" s="72"/>
      <c r="X770" s="46"/>
      <c r="Y770" s="46"/>
      <c r="AC770" s="47"/>
      <c r="AD770" s="54"/>
      <c r="AE770" s="44"/>
      <c r="AF770" s="48"/>
    </row>
    <row r="771" spans="1:32" ht="21" customHeight="1">
      <c r="A771" s="45" t="str">
        <f>IF(G771="","",VLOOKUP(G771,#REF!,3,0))</f>
        <v/>
      </c>
      <c r="B771" s="45" t="str">
        <f>IF(Table1[[#This Row],[Day]]="","",WEEKNUM(F771))</f>
        <v/>
      </c>
      <c r="C771" s="45" t="str">
        <f>IF(Table1[[#This Row],[Day]]="","",MONTH(F771))</f>
        <v/>
      </c>
      <c r="D771" s="45" t="str">
        <f>IF(Table1[[#This Row],[Day]]="","",YEAR(F771))</f>
        <v/>
      </c>
      <c r="E771" s="117"/>
      <c r="F771" s="118"/>
      <c r="J771" s="102"/>
      <c r="K771" s="124"/>
      <c r="R771" s="46"/>
      <c r="V771" s="112"/>
      <c r="W771" s="72"/>
      <c r="X771" s="46"/>
      <c r="Y771" s="46"/>
      <c r="AC771" s="47"/>
      <c r="AD771" s="54"/>
      <c r="AE771" s="44"/>
      <c r="AF771" s="48"/>
    </row>
    <row r="772" spans="1:32" ht="21" customHeight="1">
      <c r="A772" s="45" t="str">
        <f>IF(G772="","",VLOOKUP(G772,#REF!,3,0))</f>
        <v/>
      </c>
      <c r="B772" s="45" t="str">
        <f>IF(Table1[[#This Row],[Day]]="","",WEEKNUM(F772))</f>
        <v/>
      </c>
      <c r="C772" s="45" t="str">
        <f>IF(Table1[[#This Row],[Day]]="","",MONTH(F772))</f>
        <v/>
      </c>
      <c r="D772" s="45" t="str">
        <f>IF(Table1[[#This Row],[Day]]="","",YEAR(F772))</f>
        <v/>
      </c>
      <c r="E772" s="117"/>
      <c r="F772" s="118"/>
      <c r="G772" s="119"/>
      <c r="J772" s="102"/>
      <c r="K772" s="124"/>
      <c r="R772" s="46"/>
      <c r="V772" s="112"/>
      <c r="W772" s="72"/>
      <c r="X772" s="46"/>
      <c r="Y772" s="46"/>
      <c r="AC772" s="47"/>
      <c r="AD772" s="54"/>
      <c r="AE772" s="44"/>
      <c r="AF772" s="48"/>
    </row>
    <row r="773" spans="1:32" ht="21" customHeight="1">
      <c r="A773" s="45" t="str">
        <f>IF(G773="","",VLOOKUP(G773,#REF!,3,0))</f>
        <v/>
      </c>
      <c r="B773" s="45" t="str">
        <f>IF(Table1[[#This Row],[Day]]="","",WEEKNUM(F773))</f>
        <v/>
      </c>
      <c r="C773" s="45" t="str">
        <f>IF(Table1[[#This Row],[Day]]="","",MONTH(F773))</f>
        <v/>
      </c>
      <c r="D773" s="45" t="str">
        <f>IF(Table1[[#This Row],[Day]]="","",YEAR(F773))</f>
        <v/>
      </c>
      <c r="E773" s="117"/>
      <c r="F773" s="118"/>
      <c r="G773" s="119"/>
      <c r="J773" s="102"/>
      <c r="K773" s="124"/>
      <c r="R773" s="46"/>
      <c r="V773" s="112"/>
      <c r="W773" s="72"/>
      <c r="X773" s="46"/>
      <c r="Y773" s="46"/>
      <c r="AC773" s="47"/>
      <c r="AD773" s="54"/>
      <c r="AE773" s="44"/>
      <c r="AF773" s="48"/>
    </row>
    <row r="774" spans="1:32" ht="21" customHeight="1">
      <c r="A774" s="45" t="str">
        <f>IF(G774="","",VLOOKUP(G774,#REF!,3,0))</f>
        <v/>
      </c>
      <c r="B774" s="45" t="str">
        <f>IF(Table1[[#This Row],[Day]]="","",WEEKNUM(F774))</f>
        <v/>
      </c>
      <c r="C774" s="45" t="str">
        <f>IF(Table1[[#This Row],[Day]]="","",MONTH(F774))</f>
        <v/>
      </c>
      <c r="D774" s="45" t="str">
        <f>IF(Table1[[#This Row],[Day]]="","",YEAR(F774))</f>
        <v/>
      </c>
      <c r="E774" s="117"/>
      <c r="F774" s="118"/>
      <c r="J774" s="102"/>
      <c r="K774" s="124"/>
      <c r="R774" s="46"/>
      <c r="V774" s="112"/>
      <c r="W774" s="72"/>
      <c r="X774" s="46"/>
      <c r="Y774" s="46"/>
      <c r="AC774" s="47"/>
      <c r="AD774" s="54"/>
      <c r="AE774" s="44"/>
      <c r="AF774" s="48"/>
    </row>
    <row r="775" spans="1:32" ht="21" customHeight="1">
      <c r="A775" s="45" t="str">
        <f>IF(G775="","",VLOOKUP(G775,#REF!,3,0))</f>
        <v/>
      </c>
      <c r="B775" s="45" t="str">
        <f>IF(Table1[[#This Row],[Day]]="","",WEEKNUM(F775))</f>
        <v/>
      </c>
      <c r="C775" s="45" t="str">
        <f>IF(Table1[[#This Row],[Day]]="","",MONTH(F775))</f>
        <v/>
      </c>
      <c r="D775" s="45" t="str">
        <f>IF(Table1[[#This Row],[Day]]="","",YEAR(F775))</f>
        <v/>
      </c>
      <c r="E775" s="117"/>
      <c r="F775" s="118"/>
      <c r="J775" s="102"/>
      <c r="K775" s="124"/>
      <c r="R775" s="46"/>
      <c r="V775" s="112"/>
      <c r="W775" s="72"/>
      <c r="X775" s="46"/>
      <c r="Y775" s="46"/>
      <c r="AC775" s="47"/>
      <c r="AD775" s="54"/>
      <c r="AE775" s="44"/>
      <c r="AF775" s="48"/>
    </row>
    <row r="776" spans="1:32" ht="21" customHeight="1">
      <c r="A776" s="45" t="str">
        <f>IF(G776="","",VLOOKUP(G776,#REF!,3,0))</f>
        <v/>
      </c>
      <c r="B776" s="45" t="str">
        <f>IF(Table1[[#This Row],[Day]]="","",WEEKNUM(F776))</f>
        <v/>
      </c>
      <c r="C776" s="45" t="str">
        <f>IF(Table1[[#This Row],[Day]]="","",MONTH(F776))</f>
        <v/>
      </c>
      <c r="D776" s="45" t="str">
        <f>IF(Table1[[#This Row],[Day]]="","",YEAR(F776))</f>
        <v/>
      </c>
      <c r="E776" s="117"/>
      <c r="F776" s="118"/>
      <c r="G776" s="119"/>
      <c r="J776" s="102"/>
      <c r="K776" s="124"/>
      <c r="R776" s="46"/>
      <c r="V776" s="112"/>
      <c r="W776" s="72"/>
      <c r="X776" s="46"/>
      <c r="Y776" s="46"/>
      <c r="AC776" s="47"/>
      <c r="AD776" s="54"/>
      <c r="AE776" s="44"/>
      <c r="AF776" s="48"/>
    </row>
    <row r="777" spans="1:32" ht="21" customHeight="1">
      <c r="A777" s="45" t="str">
        <f>IF(G777="","",VLOOKUP(G777,#REF!,3,0))</f>
        <v/>
      </c>
      <c r="B777" s="45" t="str">
        <f>IF(Table1[[#This Row],[Day]]="","",WEEKNUM(F777))</f>
        <v/>
      </c>
      <c r="C777" s="45" t="str">
        <f>IF(Table1[[#This Row],[Day]]="","",MONTH(F777))</f>
        <v/>
      </c>
      <c r="D777" s="45" t="str">
        <f>IF(Table1[[#This Row],[Day]]="","",YEAR(F777))</f>
        <v/>
      </c>
      <c r="E777" s="117"/>
      <c r="F777" s="118"/>
      <c r="G777" s="119"/>
      <c r="J777" s="102"/>
      <c r="K777" s="124"/>
      <c r="R777" s="46"/>
      <c r="V777" s="112"/>
      <c r="W777" s="72"/>
      <c r="X777" s="46"/>
      <c r="Y777" s="46"/>
      <c r="AC777" s="47"/>
      <c r="AD777" s="54"/>
      <c r="AE777" s="44"/>
      <c r="AF777" s="48"/>
    </row>
    <row r="778" spans="1:32" ht="21" customHeight="1">
      <c r="A778" s="45" t="str">
        <f>IF(G778="","",VLOOKUP(G778,#REF!,3,0))</f>
        <v/>
      </c>
      <c r="B778" s="45" t="str">
        <f>IF(Table1[[#This Row],[Day]]="","",WEEKNUM(F778))</f>
        <v/>
      </c>
      <c r="C778" s="45" t="str">
        <f>IF(Table1[[#This Row],[Day]]="","",MONTH(F778))</f>
        <v/>
      </c>
      <c r="D778" s="45" t="str">
        <f>IF(Table1[[#This Row],[Day]]="","",YEAR(F778))</f>
        <v/>
      </c>
      <c r="E778" s="117"/>
      <c r="F778" s="118"/>
      <c r="J778" s="102"/>
      <c r="K778" s="124"/>
      <c r="R778" s="46"/>
      <c r="V778" s="112"/>
      <c r="W778" s="72"/>
      <c r="X778" s="46"/>
      <c r="Y778" s="46"/>
      <c r="AC778" s="47"/>
      <c r="AD778" s="54"/>
      <c r="AE778" s="44"/>
      <c r="AF778" s="48"/>
    </row>
    <row r="779" spans="1:32" ht="21" customHeight="1">
      <c r="A779" s="45" t="str">
        <f>IF(G779="","",VLOOKUP(G779,#REF!,3,0))</f>
        <v/>
      </c>
      <c r="B779" s="45" t="str">
        <f>IF(Table1[[#This Row],[Day]]="","",WEEKNUM(F779))</f>
        <v/>
      </c>
      <c r="C779" s="45" t="str">
        <f>IF(Table1[[#This Row],[Day]]="","",MONTH(F779))</f>
        <v/>
      </c>
      <c r="D779" s="45" t="str">
        <f>IF(Table1[[#This Row],[Day]]="","",YEAR(F779))</f>
        <v/>
      </c>
      <c r="E779" s="117"/>
      <c r="F779" s="118"/>
      <c r="J779" s="102"/>
      <c r="K779" s="124"/>
      <c r="R779" s="46"/>
      <c r="V779" s="112"/>
      <c r="W779" s="72"/>
      <c r="X779" s="46"/>
      <c r="Y779" s="46"/>
      <c r="AC779" s="47"/>
      <c r="AD779" s="54"/>
      <c r="AE779" s="44"/>
      <c r="AF779" s="48"/>
    </row>
    <row r="780" spans="1:32" ht="21" customHeight="1">
      <c r="A780" s="45" t="str">
        <f>IF(G780="","",VLOOKUP(G780,#REF!,3,0))</f>
        <v/>
      </c>
      <c r="B780" s="45" t="str">
        <f>IF(Table1[[#This Row],[Day]]="","",WEEKNUM(F780))</f>
        <v/>
      </c>
      <c r="C780" s="45" t="str">
        <f>IF(Table1[[#This Row],[Day]]="","",MONTH(F780))</f>
        <v/>
      </c>
      <c r="D780" s="45" t="str">
        <f>IF(Table1[[#This Row],[Day]]="","",YEAR(F780))</f>
        <v/>
      </c>
      <c r="E780" s="117"/>
      <c r="F780" s="118"/>
      <c r="J780" s="102"/>
      <c r="K780" s="124"/>
      <c r="R780" s="46"/>
      <c r="V780" s="112"/>
      <c r="W780" s="72"/>
      <c r="X780" s="46"/>
      <c r="Y780" s="46"/>
      <c r="AC780" s="47"/>
      <c r="AD780" s="54"/>
      <c r="AE780" s="44"/>
      <c r="AF780" s="48"/>
    </row>
    <row r="781" spans="1:32" ht="21" customHeight="1">
      <c r="A781" s="45" t="str">
        <f>IF(G781="","",VLOOKUP(G781,#REF!,3,0))</f>
        <v/>
      </c>
      <c r="B781" s="45" t="str">
        <f>IF(Table1[[#This Row],[Day]]="","",WEEKNUM(F781))</f>
        <v/>
      </c>
      <c r="C781" s="45" t="str">
        <f>IF(Table1[[#This Row],[Day]]="","",MONTH(F781))</f>
        <v/>
      </c>
      <c r="D781" s="45" t="str">
        <f>IF(Table1[[#This Row],[Day]]="","",YEAR(F781))</f>
        <v/>
      </c>
      <c r="E781" s="117"/>
      <c r="F781" s="118"/>
      <c r="G781" s="119"/>
      <c r="J781" s="102"/>
      <c r="K781" s="124"/>
      <c r="R781" s="46"/>
      <c r="V781" s="112"/>
      <c r="W781" s="72"/>
      <c r="X781" s="46"/>
      <c r="Y781" s="46"/>
      <c r="AC781" s="47"/>
      <c r="AD781" s="54"/>
      <c r="AE781" s="44"/>
      <c r="AF781" s="48"/>
    </row>
    <row r="782" spans="1:32" ht="21" customHeight="1">
      <c r="A782" s="45" t="str">
        <f>IF(G782="","",VLOOKUP(G782,#REF!,3,0))</f>
        <v/>
      </c>
      <c r="B782" s="45" t="str">
        <f>IF(Table1[[#This Row],[Day]]="","",WEEKNUM(F782))</f>
        <v/>
      </c>
      <c r="C782" s="45" t="str">
        <f>IF(Table1[[#This Row],[Day]]="","",MONTH(F782))</f>
        <v/>
      </c>
      <c r="D782" s="45" t="str">
        <f>IF(Table1[[#This Row],[Day]]="","",YEAR(F782))</f>
        <v/>
      </c>
      <c r="E782" s="117"/>
      <c r="F782" s="118"/>
      <c r="G782" s="119"/>
      <c r="J782" s="102"/>
      <c r="K782" s="124"/>
      <c r="R782" s="46"/>
      <c r="V782" s="112"/>
      <c r="W782" s="72"/>
      <c r="X782" s="46"/>
      <c r="Y782" s="46"/>
      <c r="AC782" s="47"/>
      <c r="AD782" s="54"/>
      <c r="AE782" s="44"/>
      <c r="AF782" s="48"/>
    </row>
    <row r="783" spans="1:32" ht="21" customHeight="1">
      <c r="A783" s="45" t="str">
        <f>IF(G783="","",VLOOKUP(G783,#REF!,3,0))</f>
        <v/>
      </c>
      <c r="B783" s="45" t="str">
        <f>IF(Table1[[#This Row],[Day]]="","",WEEKNUM(F783))</f>
        <v/>
      </c>
      <c r="C783" s="45" t="str">
        <f>IF(Table1[[#This Row],[Day]]="","",MONTH(F783))</f>
        <v/>
      </c>
      <c r="D783" s="45" t="str">
        <f>IF(Table1[[#This Row],[Day]]="","",YEAR(F783))</f>
        <v/>
      </c>
      <c r="E783" s="117"/>
      <c r="F783" s="118"/>
      <c r="J783" s="102"/>
      <c r="K783" s="124"/>
      <c r="R783" s="46"/>
      <c r="V783" s="112"/>
      <c r="W783" s="72"/>
      <c r="X783" s="46"/>
      <c r="Y783" s="46"/>
      <c r="AC783" s="47"/>
      <c r="AD783" s="54"/>
      <c r="AE783" s="44"/>
      <c r="AF783" s="48"/>
    </row>
    <row r="784" spans="1:32" ht="21" customHeight="1">
      <c r="A784" s="45" t="str">
        <f>IF(G784="","",VLOOKUP(G784,#REF!,3,0))</f>
        <v/>
      </c>
      <c r="B784" s="45" t="str">
        <f>IF(Table1[[#This Row],[Day]]="","",WEEKNUM(F784))</f>
        <v/>
      </c>
      <c r="C784" s="45" t="str">
        <f>IF(Table1[[#This Row],[Day]]="","",MONTH(F784))</f>
        <v/>
      </c>
      <c r="D784" s="45" t="str">
        <f>IF(Table1[[#This Row],[Day]]="","",YEAR(F784))</f>
        <v/>
      </c>
      <c r="E784" s="117"/>
      <c r="F784" s="118"/>
      <c r="J784" s="102"/>
      <c r="K784" s="124"/>
      <c r="R784" s="46"/>
      <c r="V784" s="112"/>
      <c r="W784" s="72"/>
      <c r="X784" s="46"/>
      <c r="Y784" s="46"/>
      <c r="AC784" s="47"/>
      <c r="AD784" s="54"/>
      <c r="AE784" s="44"/>
      <c r="AF784" s="48"/>
    </row>
    <row r="785" spans="1:32" ht="21" customHeight="1">
      <c r="A785" s="45" t="str">
        <f>IF(G785="","",VLOOKUP(G785,#REF!,3,0))</f>
        <v/>
      </c>
      <c r="B785" s="45" t="str">
        <f>IF(Table1[[#This Row],[Day]]="","",WEEKNUM(F785))</f>
        <v/>
      </c>
      <c r="C785" s="45" t="str">
        <f>IF(Table1[[#This Row],[Day]]="","",MONTH(F785))</f>
        <v/>
      </c>
      <c r="D785" s="45" t="str">
        <f>IF(Table1[[#This Row],[Day]]="","",YEAR(F785))</f>
        <v/>
      </c>
      <c r="E785" s="117"/>
      <c r="F785" s="118"/>
      <c r="G785" s="119"/>
      <c r="J785" s="102"/>
      <c r="K785" s="124"/>
      <c r="R785" s="46"/>
      <c r="V785" s="112"/>
      <c r="W785" s="72"/>
      <c r="X785" s="46"/>
      <c r="Y785" s="46"/>
      <c r="AC785" s="47"/>
      <c r="AD785" s="54"/>
      <c r="AE785" s="44"/>
      <c r="AF785" s="48"/>
    </row>
    <row r="786" spans="1:32" ht="21" customHeight="1">
      <c r="A786" s="45" t="str">
        <f>IF(G786="","",VLOOKUP(G786,#REF!,3,0))</f>
        <v/>
      </c>
      <c r="B786" s="45" t="str">
        <f>IF(Table1[[#This Row],[Day]]="","",WEEKNUM(F786))</f>
        <v/>
      </c>
      <c r="C786" s="45" t="str">
        <f>IF(Table1[[#This Row],[Day]]="","",MONTH(F786))</f>
        <v/>
      </c>
      <c r="D786" s="45" t="str">
        <f>IF(Table1[[#This Row],[Day]]="","",YEAR(F786))</f>
        <v/>
      </c>
      <c r="E786" s="117"/>
      <c r="F786" s="118"/>
      <c r="G786" s="119"/>
      <c r="J786" s="102"/>
      <c r="K786" s="124"/>
      <c r="R786" s="46"/>
      <c r="V786" s="112"/>
      <c r="W786" s="72"/>
      <c r="X786" s="46"/>
      <c r="Y786" s="46"/>
      <c r="AC786" s="47"/>
      <c r="AD786" s="54"/>
      <c r="AE786" s="44"/>
      <c r="AF786" s="48"/>
    </row>
    <row r="787" spans="1:32" ht="21" customHeight="1">
      <c r="A787" s="45" t="str">
        <f>IF(G787="","",VLOOKUP(G787,#REF!,3,0))</f>
        <v/>
      </c>
      <c r="B787" s="45" t="str">
        <f>IF(Table1[[#This Row],[Day]]="","",WEEKNUM(F787))</f>
        <v/>
      </c>
      <c r="C787" s="45" t="str">
        <f>IF(Table1[[#This Row],[Day]]="","",MONTH(F787))</f>
        <v/>
      </c>
      <c r="D787" s="45" t="str">
        <f>IF(Table1[[#This Row],[Day]]="","",YEAR(F787))</f>
        <v/>
      </c>
      <c r="E787" s="117"/>
      <c r="F787" s="118"/>
      <c r="J787" s="102"/>
      <c r="K787" s="124"/>
      <c r="R787" s="46"/>
      <c r="V787" s="112"/>
      <c r="W787" s="72"/>
      <c r="X787" s="46"/>
      <c r="Y787" s="46"/>
      <c r="AC787" s="47"/>
      <c r="AD787" s="54"/>
      <c r="AE787" s="44"/>
      <c r="AF787" s="48"/>
    </row>
    <row r="788" spans="1:32" ht="21" customHeight="1">
      <c r="A788" s="45" t="str">
        <f>IF(G788="","",VLOOKUP(G788,#REF!,3,0))</f>
        <v/>
      </c>
      <c r="B788" s="45" t="str">
        <f>IF(Table1[[#This Row],[Day]]="","",WEEKNUM(F788))</f>
        <v/>
      </c>
      <c r="C788" s="45" t="str">
        <f>IF(Table1[[#This Row],[Day]]="","",MONTH(F788))</f>
        <v/>
      </c>
      <c r="D788" s="45" t="str">
        <f>IF(Table1[[#This Row],[Day]]="","",YEAR(F788))</f>
        <v/>
      </c>
      <c r="E788" s="117"/>
      <c r="F788" s="118"/>
      <c r="J788" s="102"/>
      <c r="K788" s="124"/>
      <c r="R788" s="46"/>
      <c r="V788" s="112"/>
      <c r="W788" s="72"/>
      <c r="X788" s="46"/>
      <c r="Y788" s="46"/>
      <c r="AC788" s="47"/>
      <c r="AD788" s="54"/>
      <c r="AE788" s="44"/>
      <c r="AF788" s="48"/>
    </row>
    <row r="789" spans="1:32" ht="21" customHeight="1">
      <c r="A789" s="45" t="str">
        <f>IF(G789="","",VLOOKUP(G789,#REF!,3,0))</f>
        <v/>
      </c>
      <c r="B789" s="45" t="str">
        <f>IF(Table1[[#This Row],[Day]]="","",WEEKNUM(F789))</f>
        <v/>
      </c>
      <c r="C789" s="45" t="str">
        <f>IF(Table1[[#This Row],[Day]]="","",MONTH(F789))</f>
        <v/>
      </c>
      <c r="D789" s="45" t="str">
        <f>IF(Table1[[#This Row],[Day]]="","",YEAR(F789))</f>
        <v/>
      </c>
      <c r="E789" s="117"/>
      <c r="F789" s="118"/>
      <c r="J789" s="102"/>
      <c r="K789" s="124"/>
      <c r="R789" s="46"/>
      <c r="V789" s="112"/>
      <c r="W789" s="72"/>
      <c r="X789" s="46"/>
      <c r="Y789" s="46"/>
      <c r="AC789" s="47"/>
      <c r="AD789" s="54"/>
      <c r="AE789" s="44"/>
      <c r="AF789" s="48"/>
    </row>
    <row r="790" spans="1:32" ht="21" customHeight="1">
      <c r="A790" s="45" t="str">
        <f>IF(G790="","",VLOOKUP(G790,#REF!,3,0))</f>
        <v/>
      </c>
      <c r="B790" s="45" t="str">
        <f>IF(Table1[[#This Row],[Day]]="","",WEEKNUM(F790))</f>
        <v/>
      </c>
      <c r="C790" s="45" t="str">
        <f>IF(Table1[[#This Row],[Day]]="","",MONTH(F790))</f>
        <v/>
      </c>
      <c r="D790" s="45" t="str">
        <f>IF(Table1[[#This Row],[Day]]="","",YEAR(F790))</f>
        <v/>
      </c>
      <c r="E790" s="117"/>
      <c r="F790" s="118"/>
      <c r="G790" s="119"/>
      <c r="J790" s="102"/>
      <c r="K790" s="124"/>
      <c r="R790" s="46"/>
      <c r="V790" s="112"/>
      <c r="W790" s="72"/>
      <c r="X790" s="46"/>
      <c r="Y790" s="46"/>
      <c r="AC790" s="47"/>
      <c r="AD790" s="54"/>
      <c r="AE790" s="44"/>
      <c r="AF790" s="48"/>
    </row>
    <row r="791" spans="1:32" ht="21" customHeight="1">
      <c r="A791" s="45" t="str">
        <f>IF(G791="","",VLOOKUP(G791,#REF!,3,0))</f>
        <v/>
      </c>
      <c r="B791" s="45" t="str">
        <f>IF(Table1[[#This Row],[Day]]="","",WEEKNUM(F791))</f>
        <v/>
      </c>
      <c r="C791" s="45" t="str">
        <f>IF(Table1[[#This Row],[Day]]="","",MONTH(F791))</f>
        <v/>
      </c>
      <c r="D791" s="45" t="str">
        <f>IF(Table1[[#This Row],[Day]]="","",YEAR(F791))</f>
        <v/>
      </c>
      <c r="E791" s="117"/>
      <c r="F791" s="118"/>
      <c r="G791" s="116"/>
      <c r="J791" s="102"/>
      <c r="K791" s="124"/>
      <c r="R791" s="46"/>
      <c r="V791" s="112"/>
      <c r="W791" s="72"/>
      <c r="X791" s="46"/>
      <c r="Y791" s="46"/>
      <c r="AC791" s="47"/>
      <c r="AD791" s="54"/>
      <c r="AE791" s="44"/>
      <c r="AF791" s="48"/>
    </row>
    <row r="792" spans="1:32" ht="21" customHeight="1">
      <c r="A792" s="45" t="str">
        <f>IF(G792="","",VLOOKUP(G792,#REF!,3,0))</f>
        <v/>
      </c>
      <c r="B792" s="45" t="str">
        <f>IF(Table1[[#This Row],[Day]]="","",WEEKNUM(F792))</f>
        <v/>
      </c>
      <c r="C792" s="45" t="str">
        <f>IF(Table1[[#This Row],[Day]]="","",MONTH(F792))</f>
        <v/>
      </c>
      <c r="D792" s="45" t="str">
        <f>IF(Table1[[#This Row],[Day]]="","",YEAR(F792))</f>
        <v/>
      </c>
      <c r="E792" s="117"/>
      <c r="F792" s="118"/>
      <c r="G792" s="116"/>
      <c r="J792" s="102"/>
      <c r="K792" s="124"/>
      <c r="R792" s="46"/>
      <c r="V792" s="112"/>
      <c r="W792" s="72"/>
      <c r="X792" s="46"/>
      <c r="Y792" s="46"/>
      <c r="AC792" s="47"/>
      <c r="AD792" s="54"/>
      <c r="AE792" s="44"/>
      <c r="AF792" s="48"/>
    </row>
    <row r="793" spans="1:32" ht="21" customHeight="1">
      <c r="A793" s="45" t="str">
        <f>IF(G793="","",VLOOKUP(G793,#REF!,3,0))</f>
        <v/>
      </c>
      <c r="B793" s="45" t="str">
        <f>IF(Table1[[#This Row],[Day]]="","",WEEKNUM(F793))</f>
        <v/>
      </c>
      <c r="C793" s="45" t="str">
        <f>IF(Table1[[#This Row],[Day]]="","",MONTH(F793))</f>
        <v/>
      </c>
      <c r="D793" s="45" t="str">
        <f>IF(Table1[[#This Row],[Day]]="","",YEAR(F793))</f>
        <v/>
      </c>
      <c r="E793" s="117"/>
      <c r="F793" s="118"/>
      <c r="G793" s="116"/>
      <c r="J793" s="102"/>
      <c r="K793" s="124"/>
      <c r="R793" s="46"/>
      <c r="V793" s="112"/>
      <c r="W793" s="72"/>
      <c r="X793" s="46"/>
      <c r="Y793" s="46"/>
      <c r="AC793" s="47"/>
      <c r="AD793" s="54"/>
      <c r="AE793" s="44"/>
      <c r="AF793" s="48"/>
    </row>
    <row r="794" spans="1:32" ht="21" customHeight="1">
      <c r="A794" s="45" t="str">
        <f>IF(G794="","",VLOOKUP(G794,#REF!,3,0))</f>
        <v/>
      </c>
      <c r="B794" s="45" t="str">
        <f>IF(Table1[[#This Row],[Day]]="","",WEEKNUM(F794))</f>
        <v/>
      </c>
      <c r="C794" s="45" t="str">
        <f>IF(Table1[[#This Row],[Day]]="","",MONTH(F794))</f>
        <v/>
      </c>
      <c r="D794" s="45" t="str">
        <f>IF(Table1[[#This Row],[Day]]="","",YEAR(F794))</f>
        <v/>
      </c>
      <c r="E794" s="117"/>
      <c r="F794" s="118"/>
      <c r="G794" s="116"/>
      <c r="J794" s="102"/>
      <c r="K794" s="124"/>
      <c r="R794" s="46"/>
      <c r="V794" s="112"/>
      <c r="W794" s="72"/>
      <c r="X794" s="46"/>
      <c r="Y794" s="46"/>
      <c r="AC794" s="47"/>
      <c r="AD794" s="54"/>
      <c r="AE794" s="44"/>
      <c r="AF794" s="48"/>
    </row>
    <row r="795" spans="1:32" ht="21" customHeight="1">
      <c r="A795" s="45" t="str">
        <f>IF(G795="","",VLOOKUP(G795,#REF!,3,0))</f>
        <v/>
      </c>
      <c r="B795" s="45" t="str">
        <f>IF(Table1[[#This Row],[Day]]="","",WEEKNUM(F795))</f>
        <v/>
      </c>
      <c r="C795" s="45" t="str">
        <f>IF(Table1[[#This Row],[Day]]="","",MONTH(F795))</f>
        <v/>
      </c>
      <c r="D795" s="45" t="str">
        <f>IF(Table1[[#This Row],[Day]]="","",YEAR(F795))</f>
        <v/>
      </c>
      <c r="E795" s="117"/>
      <c r="F795" s="118"/>
      <c r="G795" s="116"/>
      <c r="J795" s="102"/>
      <c r="K795" s="124"/>
      <c r="R795" s="46"/>
      <c r="V795" s="112"/>
      <c r="W795" s="72"/>
      <c r="X795" s="46"/>
      <c r="Y795" s="46"/>
      <c r="AC795" s="47"/>
      <c r="AD795" s="54"/>
      <c r="AE795" s="44"/>
      <c r="AF795" s="48"/>
    </row>
    <row r="796" spans="1:32" ht="21" customHeight="1">
      <c r="A796" s="45" t="str">
        <f>IF(G796="","",VLOOKUP(G796,#REF!,3,0))</f>
        <v/>
      </c>
      <c r="B796" s="45" t="str">
        <f>IF(Table1[[#This Row],[Day]]="","",WEEKNUM(F796))</f>
        <v/>
      </c>
      <c r="C796" s="45" t="str">
        <f>IF(Table1[[#This Row],[Day]]="","",MONTH(F796))</f>
        <v/>
      </c>
      <c r="D796" s="45" t="str">
        <f>IF(Table1[[#This Row],[Day]]="","",YEAR(F796))</f>
        <v/>
      </c>
      <c r="E796" s="117"/>
      <c r="F796" s="118"/>
      <c r="G796" s="116"/>
      <c r="J796" s="102"/>
      <c r="K796" s="124"/>
      <c r="R796" s="46"/>
      <c r="V796" s="112"/>
      <c r="W796" s="72"/>
      <c r="X796" s="46"/>
      <c r="Y796" s="46"/>
      <c r="AC796" s="47"/>
      <c r="AD796" s="54"/>
      <c r="AE796" s="44"/>
      <c r="AF796" s="48"/>
    </row>
    <row r="797" spans="1:32" ht="21" customHeight="1">
      <c r="A797" s="45" t="str">
        <f>IF(G797="","",VLOOKUP(G797,#REF!,3,0))</f>
        <v/>
      </c>
      <c r="B797" s="45" t="str">
        <f>IF(Table1[[#This Row],[Day]]="","",WEEKNUM(F797))</f>
        <v/>
      </c>
      <c r="C797" s="45" t="str">
        <f>IF(Table1[[#This Row],[Day]]="","",MONTH(F797))</f>
        <v/>
      </c>
      <c r="D797" s="45" t="str">
        <f>IF(Table1[[#This Row],[Day]]="","",YEAR(F797))</f>
        <v/>
      </c>
      <c r="E797" s="117"/>
      <c r="F797" s="118"/>
      <c r="G797" s="116"/>
      <c r="J797" s="102"/>
      <c r="K797" s="124"/>
      <c r="R797" s="46"/>
      <c r="V797" s="112"/>
      <c r="W797" s="72"/>
      <c r="X797" s="46"/>
      <c r="Y797" s="46"/>
      <c r="AC797" s="47"/>
      <c r="AD797" s="54"/>
      <c r="AE797" s="44"/>
      <c r="AF797" s="48"/>
    </row>
    <row r="798" spans="1:32" ht="21" customHeight="1">
      <c r="A798" s="45" t="str">
        <f>IF(G798="","",VLOOKUP(G798,#REF!,3,0))</f>
        <v/>
      </c>
      <c r="B798" s="45" t="str">
        <f>IF(Table1[[#This Row],[Day]]="","",WEEKNUM(F798))</f>
        <v/>
      </c>
      <c r="C798" s="45" t="str">
        <f>IF(Table1[[#This Row],[Day]]="","",MONTH(F798))</f>
        <v/>
      </c>
      <c r="D798" s="45" t="str">
        <f>IF(Table1[[#This Row],[Day]]="","",YEAR(F798))</f>
        <v/>
      </c>
      <c r="E798" s="117"/>
      <c r="F798" s="118"/>
      <c r="G798" s="116"/>
      <c r="J798" s="102"/>
      <c r="K798" s="124"/>
      <c r="R798" s="46"/>
      <c r="V798" s="112"/>
      <c r="W798" s="72"/>
      <c r="X798" s="46"/>
      <c r="Y798" s="46"/>
      <c r="AC798" s="47"/>
      <c r="AD798" s="54"/>
      <c r="AE798" s="44"/>
      <c r="AF798" s="48"/>
    </row>
    <row r="799" spans="1:32" ht="21" customHeight="1">
      <c r="A799" s="45" t="str">
        <f>IF(G799="","",VLOOKUP(G799,#REF!,3,0))</f>
        <v/>
      </c>
      <c r="B799" s="45" t="str">
        <f>IF(Table1[[#This Row],[Day]]="","",WEEKNUM(F799))</f>
        <v/>
      </c>
      <c r="C799" s="45" t="str">
        <f>IF(Table1[[#This Row],[Day]]="","",MONTH(F799))</f>
        <v/>
      </c>
      <c r="D799" s="45" t="str">
        <f>IF(Table1[[#This Row],[Day]]="","",YEAR(F799))</f>
        <v/>
      </c>
      <c r="E799" s="117"/>
      <c r="F799" s="118"/>
      <c r="G799" s="116"/>
      <c r="J799" s="102"/>
      <c r="K799" s="124"/>
      <c r="R799" s="46"/>
      <c r="V799" s="112"/>
      <c r="W799" s="72"/>
      <c r="X799" s="46"/>
      <c r="Y799" s="46"/>
      <c r="AC799" s="47"/>
      <c r="AD799" s="54"/>
      <c r="AE799" s="44"/>
      <c r="AF799" s="48"/>
    </row>
    <row r="800" spans="1:32" ht="21" customHeight="1">
      <c r="A800" s="45" t="str">
        <f>IF(G800="","",VLOOKUP(G800,#REF!,3,0))</f>
        <v/>
      </c>
      <c r="B800" s="45" t="str">
        <f>IF(Table1[[#This Row],[Day]]="","",WEEKNUM(F800))</f>
        <v/>
      </c>
      <c r="C800" s="45" t="str">
        <f>IF(Table1[[#This Row],[Day]]="","",MONTH(F800))</f>
        <v/>
      </c>
      <c r="D800" s="45" t="str">
        <f>IF(Table1[[#This Row],[Day]]="","",YEAR(F800))</f>
        <v/>
      </c>
      <c r="E800" s="117"/>
      <c r="F800" s="118"/>
      <c r="G800" s="116"/>
      <c r="J800" s="102"/>
      <c r="K800" s="124"/>
      <c r="R800" s="46"/>
      <c r="V800" s="112"/>
      <c r="W800" s="72"/>
      <c r="X800" s="46"/>
      <c r="Y800" s="46"/>
      <c r="AC800" s="47"/>
      <c r="AD800" s="54"/>
      <c r="AE800" s="44"/>
      <c r="AF800" s="48"/>
    </row>
    <row r="801" spans="1:32" ht="21" customHeight="1">
      <c r="A801" s="45" t="str">
        <f>IF(G801="","",VLOOKUP(G801,#REF!,3,0))</f>
        <v/>
      </c>
      <c r="B801" s="45" t="str">
        <f>IF(Table1[[#This Row],[Day]]="","",WEEKNUM(F801))</f>
        <v/>
      </c>
      <c r="C801" s="45" t="str">
        <f>IF(Table1[[#This Row],[Day]]="","",MONTH(F801))</f>
        <v/>
      </c>
      <c r="D801" s="45" t="str">
        <f>IF(Table1[[#This Row],[Day]]="","",YEAR(F801))</f>
        <v/>
      </c>
      <c r="E801" s="117"/>
      <c r="F801" s="118"/>
      <c r="G801" s="116"/>
      <c r="J801" s="102"/>
      <c r="K801" s="124"/>
      <c r="R801" s="46"/>
      <c r="V801" s="112"/>
      <c r="W801" s="72"/>
      <c r="X801" s="46"/>
      <c r="Y801" s="46"/>
      <c r="AC801" s="47"/>
      <c r="AD801" s="54"/>
      <c r="AE801" s="44"/>
      <c r="AF801" s="48"/>
    </row>
    <row r="802" spans="1:32" ht="21" customHeight="1">
      <c r="A802" s="45" t="str">
        <f>IF(G802="","",VLOOKUP(G802,#REF!,3,0))</f>
        <v/>
      </c>
      <c r="B802" s="45" t="str">
        <f>IF(Table1[[#This Row],[Day]]="","",WEEKNUM(F802))</f>
        <v/>
      </c>
      <c r="C802" s="45" t="str">
        <f>IF(Table1[[#This Row],[Day]]="","",MONTH(F802))</f>
        <v/>
      </c>
      <c r="D802" s="45" t="str">
        <f>IF(Table1[[#This Row],[Day]]="","",YEAR(F802))</f>
        <v/>
      </c>
      <c r="E802" s="117"/>
      <c r="F802" s="118"/>
      <c r="G802" s="116"/>
      <c r="J802" s="102"/>
      <c r="K802" s="124"/>
      <c r="R802" s="46"/>
      <c r="V802" s="112"/>
      <c r="W802" s="72"/>
      <c r="X802" s="46"/>
      <c r="Y802" s="46"/>
      <c r="AC802" s="47"/>
      <c r="AD802" s="54"/>
      <c r="AE802" s="44"/>
      <c r="AF802" s="48"/>
    </row>
    <row r="803" spans="1:32" ht="21" customHeight="1">
      <c r="A803" s="45" t="str">
        <f>IF(G803="","",VLOOKUP(G803,#REF!,3,0))</f>
        <v/>
      </c>
      <c r="B803" s="45" t="str">
        <f>IF(Table1[[#This Row],[Day]]="","",WEEKNUM(F803))</f>
        <v/>
      </c>
      <c r="C803" s="45" t="str">
        <f>IF(Table1[[#This Row],[Day]]="","",MONTH(F803))</f>
        <v/>
      </c>
      <c r="D803" s="45" t="str">
        <f>IF(Table1[[#This Row],[Day]]="","",YEAR(F803))</f>
        <v/>
      </c>
      <c r="E803" s="117"/>
      <c r="F803" s="118"/>
      <c r="G803" s="116"/>
      <c r="J803" s="102"/>
      <c r="K803" s="124"/>
      <c r="R803" s="46"/>
      <c r="V803" s="112"/>
      <c r="W803" s="72"/>
      <c r="X803" s="46"/>
      <c r="Y803" s="46"/>
      <c r="AC803" s="47"/>
      <c r="AD803" s="54"/>
      <c r="AE803" s="44"/>
      <c r="AF803" s="48"/>
    </row>
    <row r="804" spans="1:32" ht="21" customHeight="1">
      <c r="A804" s="45" t="str">
        <f>IF(G804="","",VLOOKUP(G804,#REF!,3,0))</f>
        <v/>
      </c>
      <c r="B804" s="45" t="str">
        <f>IF(Table1[[#This Row],[Day]]="","",WEEKNUM(F804))</f>
        <v/>
      </c>
      <c r="C804" s="45" t="str">
        <f>IF(Table1[[#This Row],[Day]]="","",MONTH(F804))</f>
        <v/>
      </c>
      <c r="D804" s="45" t="str">
        <f>IF(Table1[[#This Row],[Day]]="","",YEAR(F804))</f>
        <v/>
      </c>
      <c r="E804" s="117"/>
      <c r="F804" s="118"/>
      <c r="G804" s="116"/>
      <c r="J804" s="102"/>
      <c r="K804" s="124"/>
      <c r="R804" s="46"/>
      <c r="V804" s="112"/>
      <c r="W804" s="72"/>
      <c r="X804" s="46"/>
      <c r="Y804" s="46"/>
      <c r="AC804" s="47"/>
      <c r="AD804" s="54"/>
      <c r="AE804" s="44"/>
      <c r="AF804" s="48"/>
    </row>
    <row r="805" spans="1:32" ht="21" customHeight="1">
      <c r="A805" s="45" t="str">
        <f>IF(G805="","",VLOOKUP(G805,#REF!,3,0))</f>
        <v/>
      </c>
      <c r="B805" s="45" t="str">
        <f>IF(Table1[[#This Row],[Day]]="","",WEEKNUM(F805))</f>
        <v/>
      </c>
      <c r="C805" s="45" t="str">
        <f>IF(Table1[[#This Row],[Day]]="","",MONTH(F805))</f>
        <v/>
      </c>
      <c r="D805" s="45" t="str">
        <f>IF(Table1[[#This Row],[Day]]="","",YEAR(F805))</f>
        <v/>
      </c>
      <c r="E805" s="117"/>
      <c r="F805" s="118"/>
      <c r="G805" s="116"/>
      <c r="J805" s="102"/>
      <c r="K805" s="124"/>
      <c r="R805" s="46"/>
      <c r="V805" s="112"/>
      <c r="W805" s="72"/>
      <c r="X805" s="46"/>
      <c r="Y805" s="46"/>
      <c r="AC805" s="47"/>
      <c r="AD805" s="54"/>
      <c r="AE805" s="44"/>
      <c r="AF805" s="48"/>
    </row>
    <row r="806" spans="1:32" ht="21" customHeight="1">
      <c r="A806" s="45" t="str">
        <f>IF(G806="","",VLOOKUP(G806,#REF!,3,0))</f>
        <v/>
      </c>
      <c r="B806" s="45" t="str">
        <f>IF(Table1[[#This Row],[Day]]="","",WEEKNUM(F806))</f>
        <v/>
      </c>
      <c r="C806" s="45" t="str">
        <f>IF(Table1[[#This Row],[Day]]="","",MONTH(F806))</f>
        <v/>
      </c>
      <c r="D806" s="45" t="str">
        <f>IF(Table1[[#This Row],[Day]]="","",YEAR(F806))</f>
        <v/>
      </c>
      <c r="E806" s="117"/>
      <c r="F806" s="118"/>
      <c r="J806" s="102"/>
      <c r="K806" s="124"/>
      <c r="R806" s="46"/>
      <c r="V806" s="112"/>
      <c r="W806" s="72"/>
      <c r="X806" s="46"/>
      <c r="Y806" s="46"/>
      <c r="AC806" s="47"/>
      <c r="AD806" s="54"/>
      <c r="AE806" s="44"/>
      <c r="AF806" s="48"/>
    </row>
    <row r="807" spans="1:32" ht="21" customHeight="1">
      <c r="A807" s="45" t="str">
        <f>IF(G807="","",VLOOKUP(G807,#REF!,3,0))</f>
        <v/>
      </c>
      <c r="B807" s="45" t="str">
        <f>IF(Table1[[#This Row],[Day]]="","",WEEKNUM(F807))</f>
        <v/>
      </c>
      <c r="C807" s="45" t="str">
        <f>IF(Table1[[#This Row],[Day]]="","",MONTH(F807))</f>
        <v/>
      </c>
      <c r="D807" s="45" t="str">
        <f>IF(Table1[[#This Row],[Day]]="","",YEAR(F807))</f>
        <v/>
      </c>
      <c r="E807" s="117"/>
      <c r="F807" s="118"/>
      <c r="J807" s="102"/>
      <c r="K807" s="124"/>
      <c r="R807" s="46"/>
      <c r="V807" s="112"/>
      <c r="W807" s="72"/>
      <c r="X807" s="46"/>
      <c r="Y807" s="46"/>
      <c r="AC807" s="47"/>
      <c r="AD807" s="54"/>
      <c r="AE807" s="44"/>
      <c r="AF807" s="48"/>
    </row>
    <row r="808" spans="1:32" ht="21" customHeight="1">
      <c r="A808" s="45" t="str">
        <f>IF(G808="","",VLOOKUP(G808,#REF!,3,0))</f>
        <v/>
      </c>
      <c r="B808" s="45" t="str">
        <f>IF(Table1[[#This Row],[Day]]="","",WEEKNUM(F808))</f>
        <v/>
      </c>
      <c r="C808" s="45" t="str">
        <f>IF(Table1[[#This Row],[Day]]="","",MONTH(F808))</f>
        <v/>
      </c>
      <c r="D808" s="45" t="str">
        <f>IF(Table1[[#This Row],[Day]]="","",YEAR(F808))</f>
        <v/>
      </c>
      <c r="E808" s="117"/>
      <c r="F808" s="118"/>
      <c r="J808" s="102"/>
      <c r="K808" s="124"/>
      <c r="R808" s="46"/>
      <c r="V808" s="112"/>
      <c r="W808" s="72"/>
      <c r="X808" s="46"/>
      <c r="Y808" s="46"/>
      <c r="AC808" s="47"/>
      <c r="AD808" s="54"/>
      <c r="AE808" s="44"/>
      <c r="AF808" s="48"/>
    </row>
    <row r="809" spans="1:32" ht="21" customHeight="1">
      <c r="A809" s="45" t="str">
        <f>IF(G809="","",VLOOKUP(G809,#REF!,3,0))</f>
        <v/>
      </c>
      <c r="B809" s="45" t="str">
        <f>IF(Table1[[#This Row],[Day]]="","",WEEKNUM(F809))</f>
        <v/>
      </c>
      <c r="C809" s="45" t="str">
        <f>IF(Table1[[#This Row],[Day]]="","",MONTH(F809))</f>
        <v/>
      </c>
      <c r="D809" s="45" t="str">
        <f>IF(Table1[[#This Row],[Day]]="","",YEAR(F809))</f>
        <v/>
      </c>
      <c r="E809" s="117"/>
      <c r="F809" s="118"/>
      <c r="J809" s="102"/>
      <c r="K809" s="124"/>
      <c r="R809" s="46"/>
      <c r="V809" s="112"/>
      <c r="W809" s="72"/>
      <c r="X809" s="46"/>
      <c r="Y809" s="46"/>
      <c r="AC809" s="47"/>
      <c r="AD809" s="54"/>
      <c r="AE809" s="44"/>
      <c r="AF809" s="48"/>
    </row>
    <row r="810" spans="1:32" ht="21" customHeight="1">
      <c r="A810" s="45" t="str">
        <f>IF(G810="","",VLOOKUP(G810,#REF!,3,0))</f>
        <v/>
      </c>
      <c r="B810" s="45" t="str">
        <f>IF(Table1[[#This Row],[Day]]="","",WEEKNUM(F810))</f>
        <v/>
      </c>
      <c r="C810" s="45" t="str">
        <f>IF(Table1[[#This Row],[Day]]="","",MONTH(F810))</f>
        <v/>
      </c>
      <c r="D810" s="45" t="str">
        <f>IF(Table1[[#This Row],[Day]]="","",YEAR(F810))</f>
        <v/>
      </c>
      <c r="E810" s="117"/>
      <c r="F810" s="118"/>
      <c r="J810" s="102"/>
      <c r="K810" s="124"/>
      <c r="R810" s="46"/>
      <c r="V810" s="112"/>
      <c r="W810" s="72"/>
      <c r="X810" s="46"/>
      <c r="Y810" s="46"/>
      <c r="AC810" s="47"/>
      <c r="AD810" s="54"/>
      <c r="AE810" s="44"/>
      <c r="AF810" s="48"/>
    </row>
    <row r="811" spans="1:32" ht="21" customHeight="1">
      <c r="A811" s="45" t="str">
        <f>IF(G811="","",VLOOKUP(G811,#REF!,3,0))</f>
        <v/>
      </c>
      <c r="B811" s="45" t="str">
        <f>IF(Table1[[#This Row],[Day]]="","",WEEKNUM(F811))</f>
        <v/>
      </c>
      <c r="C811" s="45" t="str">
        <f>IF(Table1[[#This Row],[Day]]="","",MONTH(F811))</f>
        <v/>
      </c>
      <c r="D811" s="45" t="str">
        <f>IF(Table1[[#This Row],[Day]]="","",YEAR(F811))</f>
        <v/>
      </c>
      <c r="E811" s="117"/>
      <c r="F811" s="118"/>
      <c r="J811" s="102"/>
      <c r="K811" s="124"/>
      <c r="R811" s="46"/>
      <c r="V811" s="112"/>
      <c r="W811" s="72"/>
      <c r="X811" s="46"/>
      <c r="Y811" s="46"/>
      <c r="AC811" s="47"/>
      <c r="AD811" s="54"/>
      <c r="AE811" s="44"/>
      <c r="AF811" s="48"/>
    </row>
    <row r="812" spans="1:32" ht="21" customHeight="1">
      <c r="A812" s="45" t="str">
        <f>IF(G812="","",VLOOKUP(G812,#REF!,3,0))</f>
        <v/>
      </c>
      <c r="B812" s="45" t="str">
        <f>IF(Table1[[#This Row],[Day]]="","",WEEKNUM(F812))</f>
        <v/>
      </c>
      <c r="C812" s="45" t="str">
        <f>IF(Table1[[#This Row],[Day]]="","",MONTH(F812))</f>
        <v/>
      </c>
      <c r="D812" s="45" t="str">
        <f>IF(Table1[[#This Row],[Day]]="","",YEAR(F812))</f>
        <v/>
      </c>
      <c r="E812" s="117"/>
      <c r="F812" s="118"/>
      <c r="J812" s="102"/>
      <c r="K812" s="124"/>
      <c r="R812" s="46"/>
      <c r="V812" s="112"/>
      <c r="W812" s="72"/>
      <c r="X812" s="46"/>
      <c r="Y812" s="46"/>
      <c r="AC812" s="47"/>
      <c r="AD812" s="54"/>
      <c r="AE812" s="44"/>
      <c r="AF812" s="48"/>
    </row>
    <row r="813" spans="1:32" ht="21" customHeight="1">
      <c r="A813" s="45" t="str">
        <f>IF(G813="","",VLOOKUP(G813,#REF!,3,0))</f>
        <v/>
      </c>
      <c r="B813" s="45" t="str">
        <f>IF(Table1[[#This Row],[Day]]="","",WEEKNUM(F813))</f>
        <v/>
      </c>
      <c r="C813" s="45" t="str">
        <f>IF(Table1[[#This Row],[Day]]="","",MONTH(F813))</f>
        <v/>
      </c>
      <c r="D813" s="45" t="str">
        <f>IF(Table1[[#This Row],[Day]]="","",YEAR(F813))</f>
        <v/>
      </c>
      <c r="E813" s="117"/>
      <c r="F813" s="118"/>
      <c r="J813" s="102"/>
      <c r="K813" s="124"/>
      <c r="R813" s="46"/>
      <c r="V813" s="112"/>
      <c r="W813" s="72"/>
      <c r="X813" s="46"/>
      <c r="Y813" s="46"/>
      <c r="AC813" s="47"/>
      <c r="AD813" s="54"/>
      <c r="AE813" s="44"/>
      <c r="AF813" s="48"/>
    </row>
    <row r="814" spans="1:32" ht="21" customHeight="1">
      <c r="A814" s="45" t="str">
        <f>IF(G814="","",VLOOKUP(G814,#REF!,3,0))</f>
        <v/>
      </c>
      <c r="B814" s="45" t="str">
        <f>IF(Table1[[#This Row],[Day]]="","",WEEKNUM(F814))</f>
        <v/>
      </c>
      <c r="C814" s="45" t="str">
        <f>IF(Table1[[#This Row],[Day]]="","",MONTH(F814))</f>
        <v/>
      </c>
      <c r="D814" s="45" t="str">
        <f>IF(Table1[[#This Row],[Day]]="","",YEAR(F814))</f>
        <v/>
      </c>
      <c r="E814" s="117"/>
      <c r="F814" s="118"/>
      <c r="J814" s="102"/>
      <c r="K814" s="124"/>
      <c r="R814" s="46"/>
      <c r="V814" s="112"/>
      <c r="W814" s="72"/>
      <c r="X814" s="46"/>
      <c r="Y814" s="46"/>
      <c r="AC814" s="47"/>
      <c r="AD814" s="54"/>
      <c r="AE814" s="44"/>
      <c r="AF814" s="48"/>
    </row>
    <row r="815" spans="1:32" ht="21" customHeight="1">
      <c r="A815" s="45" t="str">
        <f>IF(G815="","",VLOOKUP(G815,#REF!,3,0))</f>
        <v/>
      </c>
      <c r="B815" s="45" t="str">
        <f>IF(Table1[[#This Row],[Day]]="","",WEEKNUM(F815))</f>
        <v/>
      </c>
      <c r="C815" s="45" t="str">
        <f>IF(Table1[[#This Row],[Day]]="","",MONTH(F815))</f>
        <v/>
      </c>
      <c r="D815" s="45" t="str">
        <f>IF(Table1[[#This Row],[Day]]="","",YEAR(F815))</f>
        <v/>
      </c>
      <c r="E815" s="117"/>
      <c r="F815" s="118"/>
      <c r="J815" s="102"/>
      <c r="K815" s="124"/>
      <c r="R815" s="46"/>
      <c r="V815" s="112"/>
      <c r="W815" s="72"/>
      <c r="X815" s="46"/>
      <c r="Y815" s="46"/>
      <c r="AC815" s="47"/>
      <c r="AD815" s="54"/>
      <c r="AE815" s="44"/>
      <c r="AF815" s="48"/>
    </row>
    <row r="816" spans="1:32" ht="21" customHeight="1">
      <c r="A816" s="45" t="str">
        <f>IF(G816="","",VLOOKUP(G816,#REF!,3,0))</f>
        <v/>
      </c>
      <c r="B816" s="45" t="str">
        <f>IF(Table1[[#This Row],[Day]]="","",WEEKNUM(F816))</f>
        <v/>
      </c>
      <c r="C816" s="45" t="str">
        <f>IF(Table1[[#This Row],[Day]]="","",MONTH(F816))</f>
        <v/>
      </c>
      <c r="D816" s="45" t="str">
        <f>IF(Table1[[#This Row],[Day]]="","",YEAR(F816))</f>
        <v/>
      </c>
      <c r="E816" s="117"/>
      <c r="F816" s="118"/>
      <c r="J816" s="102"/>
      <c r="K816" s="124"/>
      <c r="R816" s="46"/>
      <c r="V816" s="112"/>
      <c r="W816" s="72"/>
      <c r="X816" s="46"/>
      <c r="Y816" s="46"/>
      <c r="AC816" s="47"/>
      <c r="AD816" s="54"/>
      <c r="AE816" s="44"/>
      <c r="AF816" s="48"/>
    </row>
    <row r="817" spans="1:32" ht="21" customHeight="1">
      <c r="A817" s="45" t="str">
        <f>IF(G817="","",VLOOKUP(G817,#REF!,3,0))</f>
        <v/>
      </c>
      <c r="B817" s="45" t="str">
        <f>IF(Table1[[#This Row],[Day]]="","",WEEKNUM(F817))</f>
        <v/>
      </c>
      <c r="C817" s="45" t="str">
        <f>IF(Table1[[#This Row],[Day]]="","",MONTH(F817))</f>
        <v/>
      </c>
      <c r="D817" s="45" t="str">
        <f>IF(Table1[[#This Row],[Day]]="","",YEAR(F817))</f>
        <v/>
      </c>
      <c r="E817" s="117"/>
      <c r="F817" s="118"/>
      <c r="J817" s="102"/>
      <c r="K817" s="124"/>
      <c r="R817" s="46"/>
      <c r="V817" s="112"/>
      <c r="W817" s="72"/>
      <c r="X817" s="46"/>
      <c r="Y817" s="46"/>
      <c r="AC817" s="47"/>
      <c r="AD817" s="54"/>
      <c r="AE817" s="44"/>
      <c r="AF817" s="48"/>
    </row>
    <row r="818" spans="1:32" ht="21" customHeight="1">
      <c r="A818" s="45" t="str">
        <f>IF(G818="","",VLOOKUP(G818,#REF!,3,0))</f>
        <v/>
      </c>
      <c r="B818" s="45" t="str">
        <f>IF(Table1[[#This Row],[Day]]="","",WEEKNUM(F818))</f>
        <v/>
      </c>
      <c r="C818" s="45" t="str">
        <f>IF(Table1[[#This Row],[Day]]="","",MONTH(F818))</f>
        <v/>
      </c>
      <c r="D818" s="45" t="str">
        <f>IF(Table1[[#This Row],[Day]]="","",YEAR(F818))</f>
        <v/>
      </c>
      <c r="E818" s="117"/>
      <c r="F818" s="118"/>
      <c r="J818" s="102"/>
      <c r="K818" s="124"/>
      <c r="R818" s="46"/>
      <c r="V818" s="112"/>
      <c r="W818" s="72"/>
      <c r="X818" s="46"/>
      <c r="Y818" s="46"/>
      <c r="AC818" s="47"/>
      <c r="AD818" s="54"/>
      <c r="AE818" s="44"/>
      <c r="AF818" s="48"/>
    </row>
    <row r="819" spans="1:32" ht="21" customHeight="1">
      <c r="A819" s="45" t="str">
        <f>IF(G819="","",VLOOKUP(G819,#REF!,3,0))</f>
        <v/>
      </c>
      <c r="B819" s="45" t="str">
        <f>IF(Table1[[#This Row],[Day]]="","",WEEKNUM(F819))</f>
        <v/>
      </c>
      <c r="C819" s="45" t="str">
        <f>IF(Table1[[#This Row],[Day]]="","",MONTH(F819))</f>
        <v/>
      </c>
      <c r="D819" s="45" t="str">
        <f>IF(Table1[[#This Row],[Day]]="","",YEAR(F819))</f>
        <v/>
      </c>
      <c r="E819" s="117"/>
      <c r="F819" s="118"/>
      <c r="J819" s="102"/>
      <c r="K819" s="124"/>
      <c r="R819" s="46"/>
      <c r="V819" s="112"/>
      <c r="W819" s="72"/>
      <c r="X819" s="46"/>
      <c r="Y819" s="46"/>
      <c r="AC819" s="47"/>
      <c r="AD819" s="54"/>
      <c r="AE819" s="44"/>
      <c r="AF819" s="48"/>
    </row>
    <row r="820" spans="1:32" ht="21" customHeight="1">
      <c r="A820" s="45" t="str">
        <f>IF(G820="","",VLOOKUP(G820,#REF!,3,0))</f>
        <v/>
      </c>
      <c r="B820" s="45" t="str">
        <f>IF(Table1[[#This Row],[Day]]="","",WEEKNUM(F820))</f>
        <v/>
      </c>
      <c r="C820" s="45" t="str">
        <f>IF(Table1[[#This Row],[Day]]="","",MONTH(F820))</f>
        <v/>
      </c>
      <c r="D820" s="45" t="str">
        <f>IF(Table1[[#This Row],[Day]]="","",YEAR(F820))</f>
        <v/>
      </c>
      <c r="E820" s="117"/>
      <c r="F820" s="118"/>
      <c r="J820" s="102"/>
      <c r="K820" s="124"/>
      <c r="R820" s="46"/>
      <c r="V820" s="112"/>
      <c r="W820" s="72"/>
      <c r="X820" s="46"/>
      <c r="Y820" s="46"/>
      <c r="AC820" s="47"/>
      <c r="AD820" s="54"/>
      <c r="AE820" s="44"/>
      <c r="AF820" s="48"/>
    </row>
    <row r="821" spans="1:32" ht="21" customHeight="1">
      <c r="A821" s="45" t="str">
        <f>IF(G821="","",VLOOKUP(G821,#REF!,3,0))</f>
        <v/>
      </c>
      <c r="B821" s="45" t="str">
        <f>IF(Table1[[#This Row],[Day]]="","",WEEKNUM(F821))</f>
        <v/>
      </c>
      <c r="C821" s="45" t="str">
        <f>IF(Table1[[#This Row],[Day]]="","",MONTH(F821))</f>
        <v/>
      </c>
      <c r="D821" s="45" t="str">
        <f>IF(Table1[[#This Row],[Day]]="","",YEAR(F821))</f>
        <v/>
      </c>
      <c r="E821" s="117"/>
      <c r="F821" s="118"/>
      <c r="J821" s="102"/>
      <c r="K821" s="124"/>
      <c r="R821" s="46"/>
      <c r="V821" s="112"/>
      <c r="W821" s="72"/>
      <c r="X821" s="46"/>
      <c r="Y821" s="46"/>
      <c r="AC821" s="47"/>
      <c r="AD821" s="54"/>
      <c r="AE821" s="44"/>
      <c r="AF821" s="48"/>
    </row>
    <row r="822" spans="1:32" ht="21" customHeight="1">
      <c r="A822" s="45" t="str">
        <f>IF(G822="","",VLOOKUP(G822,#REF!,3,0))</f>
        <v/>
      </c>
      <c r="B822" s="45" t="str">
        <f>IF(Table1[[#This Row],[Day]]="","",WEEKNUM(F822))</f>
        <v/>
      </c>
      <c r="C822" s="45" t="str">
        <f>IF(Table1[[#This Row],[Day]]="","",MONTH(F822))</f>
        <v/>
      </c>
      <c r="D822" s="45" t="str">
        <f>IF(Table1[[#This Row],[Day]]="","",YEAR(F822))</f>
        <v/>
      </c>
      <c r="E822" s="117"/>
      <c r="F822" s="118"/>
      <c r="J822" s="102"/>
      <c r="K822" s="124"/>
      <c r="R822" s="46"/>
      <c r="V822" s="112"/>
      <c r="W822" s="72"/>
      <c r="X822" s="46"/>
      <c r="Y822" s="46"/>
      <c r="AC822" s="47"/>
      <c r="AD822" s="54"/>
      <c r="AE822" s="44"/>
      <c r="AF822" s="48"/>
    </row>
    <row r="823" spans="1:32" ht="21" customHeight="1">
      <c r="A823" s="45" t="str">
        <f>IF(G823="","",VLOOKUP(G823,#REF!,3,0))</f>
        <v/>
      </c>
      <c r="B823" s="45" t="str">
        <f>IF(Table1[[#This Row],[Day]]="","",WEEKNUM(F823))</f>
        <v/>
      </c>
      <c r="C823" s="45" t="str">
        <f>IF(Table1[[#This Row],[Day]]="","",MONTH(F823))</f>
        <v/>
      </c>
      <c r="D823" s="45" t="str">
        <f>IF(Table1[[#This Row],[Day]]="","",YEAR(F823))</f>
        <v/>
      </c>
      <c r="E823" s="117"/>
      <c r="F823" s="118"/>
      <c r="J823" s="102"/>
      <c r="K823" s="124"/>
      <c r="R823" s="46"/>
      <c r="V823" s="112"/>
      <c r="W823" s="72"/>
      <c r="X823" s="46"/>
      <c r="Y823" s="46"/>
      <c r="AC823" s="47"/>
      <c r="AD823" s="54"/>
      <c r="AE823" s="44"/>
      <c r="AF823" s="48"/>
    </row>
    <row r="824" spans="1:32" ht="21" customHeight="1">
      <c r="A824" s="45" t="str">
        <f>IF(G824="","",VLOOKUP(G824,#REF!,3,0))</f>
        <v/>
      </c>
      <c r="B824" s="45" t="str">
        <f>IF(Table1[[#This Row],[Day]]="","",WEEKNUM(F824))</f>
        <v/>
      </c>
      <c r="C824" s="45" t="str">
        <f>IF(Table1[[#This Row],[Day]]="","",MONTH(F824))</f>
        <v/>
      </c>
      <c r="D824" s="45" t="str">
        <f>IF(Table1[[#This Row],[Day]]="","",YEAR(F824))</f>
        <v/>
      </c>
      <c r="E824" s="117"/>
      <c r="F824" s="118"/>
      <c r="J824" s="102"/>
      <c r="K824" s="124"/>
      <c r="R824" s="46"/>
      <c r="V824" s="112"/>
      <c r="W824" s="72"/>
      <c r="X824" s="46"/>
      <c r="Y824" s="46"/>
      <c r="AC824" s="47"/>
      <c r="AD824" s="54"/>
      <c r="AE824" s="44"/>
      <c r="AF824" s="48"/>
    </row>
    <row r="825" spans="1:32" ht="21" customHeight="1">
      <c r="A825" s="45" t="str">
        <f>IF(G825="","",VLOOKUP(G825,#REF!,3,0))</f>
        <v/>
      </c>
      <c r="B825" s="45" t="str">
        <f>IF(Table1[[#This Row],[Day]]="","",WEEKNUM(F825))</f>
        <v/>
      </c>
      <c r="C825" s="45" t="str">
        <f>IF(Table1[[#This Row],[Day]]="","",MONTH(F825))</f>
        <v/>
      </c>
      <c r="D825" s="45" t="str">
        <f>IF(Table1[[#This Row],[Day]]="","",YEAR(F825))</f>
        <v/>
      </c>
      <c r="E825" s="117"/>
      <c r="F825" s="118"/>
      <c r="J825" s="102"/>
      <c r="K825" s="124"/>
      <c r="R825" s="46"/>
      <c r="V825" s="112"/>
      <c r="W825" s="72"/>
      <c r="X825" s="46"/>
      <c r="Y825" s="46"/>
      <c r="AC825" s="47"/>
      <c r="AD825" s="54"/>
      <c r="AE825" s="44"/>
      <c r="AF825" s="48"/>
    </row>
    <row r="826" spans="1:32" ht="21" customHeight="1">
      <c r="A826" s="45" t="str">
        <f>IF(G826="","",VLOOKUP(G826,#REF!,3,0))</f>
        <v/>
      </c>
      <c r="B826" s="45" t="str">
        <f>IF(Table1[[#This Row],[Day]]="","",WEEKNUM(F826))</f>
        <v/>
      </c>
      <c r="C826" s="45" t="str">
        <f>IF(Table1[[#This Row],[Day]]="","",MONTH(F826))</f>
        <v/>
      </c>
      <c r="D826" s="45" t="str">
        <f>IF(Table1[[#This Row],[Day]]="","",YEAR(F826))</f>
        <v/>
      </c>
      <c r="E826" s="117"/>
      <c r="F826" s="118"/>
      <c r="J826" s="102"/>
      <c r="K826" s="124"/>
      <c r="R826" s="46"/>
      <c r="V826" s="112"/>
      <c r="W826" s="72"/>
      <c r="X826" s="46"/>
      <c r="Y826" s="46"/>
      <c r="AC826" s="47"/>
      <c r="AD826" s="54"/>
      <c r="AE826" s="44"/>
      <c r="AF826" s="48"/>
    </row>
    <row r="827" spans="1:32" ht="21" customHeight="1">
      <c r="A827" s="45" t="str">
        <f>IF(G827="","",VLOOKUP(G827,#REF!,3,0))</f>
        <v/>
      </c>
      <c r="B827" s="45" t="str">
        <f>IF(Table1[[#This Row],[Day]]="","",WEEKNUM(F827))</f>
        <v/>
      </c>
      <c r="C827" s="45" t="str">
        <f>IF(Table1[[#This Row],[Day]]="","",MONTH(F827))</f>
        <v/>
      </c>
      <c r="D827" s="45" t="str">
        <f>IF(Table1[[#This Row],[Day]]="","",YEAR(F827))</f>
        <v/>
      </c>
      <c r="E827" s="117"/>
      <c r="F827" s="118"/>
      <c r="J827" s="102"/>
      <c r="K827" s="124"/>
      <c r="R827" s="46"/>
      <c r="V827" s="112"/>
      <c r="W827" s="72"/>
      <c r="X827" s="46"/>
      <c r="Y827" s="46"/>
      <c r="AC827" s="47"/>
      <c r="AD827" s="54"/>
      <c r="AE827" s="44"/>
      <c r="AF827" s="48"/>
    </row>
    <row r="828" spans="1:32" ht="21" customHeight="1">
      <c r="A828" s="45" t="str">
        <f>IF(G828="","",VLOOKUP(G828,#REF!,3,0))</f>
        <v/>
      </c>
      <c r="B828" s="45" t="str">
        <f>IF(Table1[[#This Row],[Day]]="","",WEEKNUM(F828))</f>
        <v/>
      </c>
      <c r="C828" s="45" t="str">
        <f>IF(Table1[[#This Row],[Day]]="","",MONTH(F828))</f>
        <v/>
      </c>
      <c r="D828" s="45" t="str">
        <f>IF(Table1[[#This Row],[Day]]="","",YEAR(F828))</f>
        <v/>
      </c>
      <c r="E828" s="117"/>
      <c r="F828" s="118"/>
      <c r="G828" s="116"/>
      <c r="J828" s="102"/>
      <c r="K828" s="124"/>
      <c r="R828" s="46"/>
      <c r="V828" s="112"/>
      <c r="W828" s="72"/>
      <c r="X828" s="46"/>
      <c r="Y828" s="46"/>
      <c r="AC828" s="47"/>
      <c r="AD828" s="54"/>
      <c r="AE828" s="44"/>
      <c r="AF828" s="48"/>
    </row>
    <row r="829" spans="1:32" ht="21" customHeight="1">
      <c r="A829" s="45" t="str">
        <f>IF(G829="","",VLOOKUP(G829,#REF!,3,0))</f>
        <v/>
      </c>
      <c r="B829" s="45" t="str">
        <f>IF(Table1[[#This Row],[Day]]="","",WEEKNUM(F829))</f>
        <v/>
      </c>
      <c r="C829" s="45" t="str">
        <f>IF(Table1[[#This Row],[Day]]="","",MONTH(F829))</f>
        <v/>
      </c>
      <c r="D829" s="45" t="str">
        <f>IF(Table1[[#This Row],[Day]]="","",YEAR(F829))</f>
        <v/>
      </c>
      <c r="E829" s="117"/>
      <c r="F829" s="118"/>
      <c r="G829" s="116"/>
      <c r="J829" s="102"/>
      <c r="K829" s="124"/>
      <c r="R829" s="46"/>
      <c r="V829" s="112"/>
      <c r="W829" s="72"/>
      <c r="X829" s="46"/>
      <c r="Y829" s="46"/>
      <c r="AC829" s="47"/>
      <c r="AD829" s="54"/>
      <c r="AE829" s="44"/>
      <c r="AF829" s="48"/>
    </row>
    <row r="830" spans="1:32" ht="21" customHeight="1">
      <c r="A830" s="45" t="str">
        <f>IF(G830="","",VLOOKUP(G830,#REF!,3,0))</f>
        <v/>
      </c>
      <c r="B830" s="45" t="str">
        <f>IF(Table1[[#This Row],[Day]]="","",WEEKNUM(F830))</f>
        <v/>
      </c>
      <c r="C830" s="45" t="str">
        <f>IF(Table1[[#This Row],[Day]]="","",MONTH(F830))</f>
        <v/>
      </c>
      <c r="D830" s="45" t="str">
        <f>IF(Table1[[#This Row],[Day]]="","",YEAR(F830))</f>
        <v/>
      </c>
      <c r="E830" s="117"/>
      <c r="F830" s="118"/>
      <c r="G830" s="116"/>
      <c r="J830" s="102"/>
      <c r="K830" s="124"/>
      <c r="R830" s="46"/>
      <c r="V830" s="112"/>
      <c r="W830" s="72"/>
      <c r="X830" s="46"/>
      <c r="Y830" s="46"/>
      <c r="AC830" s="47"/>
      <c r="AD830" s="54"/>
      <c r="AE830" s="44"/>
      <c r="AF830" s="48"/>
    </row>
    <row r="831" spans="1:32" ht="21" customHeight="1">
      <c r="A831" s="45" t="str">
        <f>IF(G831="","",VLOOKUP(G831,#REF!,3,0))</f>
        <v/>
      </c>
      <c r="B831" s="45" t="str">
        <f>IF(Table1[[#This Row],[Day]]="","",WEEKNUM(F831))</f>
        <v/>
      </c>
      <c r="C831" s="45" t="str">
        <f>IF(Table1[[#This Row],[Day]]="","",MONTH(F831))</f>
        <v/>
      </c>
      <c r="D831" s="45" t="str">
        <f>IF(Table1[[#This Row],[Day]]="","",YEAR(F831))</f>
        <v/>
      </c>
      <c r="E831" s="117"/>
      <c r="F831" s="118"/>
      <c r="G831" s="116"/>
      <c r="J831" s="102"/>
      <c r="K831" s="124"/>
      <c r="R831" s="46"/>
      <c r="V831" s="112"/>
      <c r="W831" s="72"/>
      <c r="X831" s="46"/>
      <c r="Y831" s="46"/>
      <c r="AC831" s="47"/>
      <c r="AD831" s="54"/>
      <c r="AE831" s="44"/>
      <c r="AF831" s="48"/>
    </row>
    <row r="832" spans="1:32" ht="21" customHeight="1">
      <c r="A832" s="45" t="str">
        <f>IF(G832="","",VLOOKUP(G832,#REF!,3,0))</f>
        <v/>
      </c>
      <c r="B832" s="45" t="str">
        <f>IF(Table1[[#This Row],[Day]]="","",WEEKNUM(F832))</f>
        <v/>
      </c>
      <c r="C832" s="45" t="str">
        <f>IF(Table1[[#This Row],[Day]]="","",MONTH(F832))</f>
        <v/>
      </c>
      <c r="D832" s="45" t="str">
        <f>IF(Table1[[#This Row],[Day]]="","",YEAR(F832))</f>
        <v/>
      </c>
      <c r="E832" s="117"/>
      <c r="F832" s="118"/>
      <c r="G832" s="116"/>
      <c r="J832" s="102"/>
      <c r="K832" s="124"/>
      <c r="R832" s="46"/>
      <c r="V832" s="112"/>
      <c r="W832" s="72"/>
      <c r="X832" s="46"/>
      <c r="Y832" s="46"/>
      <c r="AC832" s="47"/>
      <c r="AD832" s="54"/>
      <c r="AE832" s="44"/>
      <c r="AF832" s="48"/>
    </row>
    <row r="833" spans="1:32" ht="21" customHeight="1">
      <c r="A833" s="45" t="str">
        <f>IF(G833="","",VLOOKUP(G833,#REF!,3,0))</f>
        <v/>
      </c>
      <c r="B833" s="45" t="str">
        <f>IF(Table1[[#This Row],[Day]]="","",WEEKNUM(F833))</f>
        <v/>
      </c>
      <c r="C833" s="45" t="str">
        <f>IF(Table1[[#This Row],[Day]]="","",MONTH(F833))</f>
        <v/>
      </c>
      <c r="D833" s="45" t="str">
        <f>IF(Table1[[#This Row],[Day]]="","",YEAR(F833))</f>
        <v/>
      </c>
      <c r="E833" s="117"/>
      <c r="F833" s="118"/>
      <c r="G833" s="116"/>
      <c r="J833" s="102"/>
      <c r="K833" s="124"/>
      <c r="R833" s="46"/>
      <c r="V833" s="112"/>
      <c r="W833" s="72"/>
      <c r="X833" s="46"/>
      <c r="Y833" s="46"/>
      <c r="AC833" s="47"/>
      <c r="AD833" s="54"/>
      <c r="AE833" s="44"/>
      <c r="AF833" s="48"/>
    </row>
    <row r="834" spans="1:32" ht="21" customHeight="1">
      <c r="A834" s="45" t="str">
        <f>IF(G834="","",VLOOKUP(G834,#REF!,3,0))</f>
        <v/>
      </c>
      <c r="B834" s="45" t="str">
        <f>IF(Table1[[#This Row],[Day]]="","",WEEKNUM(F834))</f>
        <v/>
      </c>
      <c r="C834" s="45" t="str">
        <f>IF(Table1[[#This Row],[Day]]="","",MONTH(F834))</f>
        <v/>
      </c>
      <c r="D834" s="45" t="str">
        <f>IF(Table1[[#This Row],[Day]]="","",YEAR(F834))</f>
        <v/>
      </c>
      <c r="E834" s="117"/>
      <c r="F834" s="118"/>
      <c r="J834" s="102"/>
      <c r="K834" s="124"/>
      <c r="R834" s="46"/>
      <c r="V834" s="112"/>
      <c r="W834" s="72"/>
      <c r="X834" s="46"/>
      <c r="Y834" s="46"/>
      <c r="AC834" s="47"/>
      <c r="AD834" s="54"/>
      <c r="AE834" s="44"/>
      <c r="AF834" s="48"/>
    </row>
    <row r="835" spans="1:32" ht="21" customHeight="1">
      <c r="A835" s="45" t="str">
        <f>IF(G835="","",VLOOKUP(G835,#REF!,3,0))</f>
        <v/>
      </c>
      <c r="B835" s="45" t="str">
        <f>IF(Table1[[#This Row],[Day]]="","",WEEKNUM(F835))</f>
        <v/>
      </c>
      <c r="C835" s="45" t="str">
        <f>IF(Table1[[#This Row],[Day]]="","",MONTH(F835))</f>
        <v/>
      </c>
      <c r="D835" s="45" t="str">
        <f>IF(Table1[[#This Row],[Day]]="","",YEAR(F835))</f>
        <v/>
      </c>
      <c r="E835" s="117"/>
      <c r="F835" s="118"/>
      <c r="J835" s="102"/>
      <c r="K835" s="124"/>
      <c r="R835" s="46"/>
      <c r="V835" s="112"/>
      <c r="W835" s="72"/>
      <c r="X835" s="46"/>
      <c r="Y835" s="46"/>
      <c r="AC835" s="47"/>
      <c r="AD835" s="54"/>
      <c r="AE835" s="44"/>
      <c r="AF835" s="48"/>
    </row>
    <row r="836" spans="1:32" ht="21" customHeight="1">
      <c r="A836" s="45" t="str">
        <f>IF(G836="","",VLOOKUP(G836,#REF!,3,0))</f>
        <v/>
      </c>
      <c r="B836" s="45" t="str">
        <f>IF(Table1[[#This Row],[Day]]="","",WEEKNUM(F836))</f>
        <v/>
      </c>
      <c r="C836" s="45" t="str">
        <f>IF(Table1[[#This Row],[Day]]="","",MONTH(F836))</f>
        <v/>
      </c>
      <c r="D836" s="45" t="str">
        <f>IF(Table1[[#This Row],[Day]]="","",YEAR(F836))</f>
        <v/>
      </c>
      <c r="E836" s="117"/>
      <c r="F836" s="118"/>
      <c r="J836" s="102"/>
      <c r="K836" s="124"/>
      <c r="R836" s="46"/>
      <c r="V836" s="112"/>
      <c r="W836" s="72"/>
      <c r="X836" s="46"/>
      <c r="Y836" s="46"/>
      <c r="AC836" s="47"/>
      <c r="AD836" s="54"/>
      <c r="AE836" s="44"/>
      <c r="AF836" s="48"/>
    </row>
    <row r="837" spans="1:32" ht="21" customHeight="1">
      <c r="A837" s="45" t="str">
        <f>IF(G837="","",VLOOKUP(G837,#REF!,3,0))</f>
        <v/>
      </c>
      <c r="B837" s="45" t="str">
        <f>IF(Table1[[#This Row],[Day]]="","",WEEKNUM(F837))</f>
        <v/>
      </c>
      <c r="C837" s="45" t="str">
        <f>IF(Table1[[#This Row],[Day]]="","",MONTH(F837))</f>
        <v/>
      </c>
      <c r="D837" s="45" t="str">
        <f>IF(Table1[[#This Row],[Day]]="","",YEAR(F837))</f>
        <v/>
      </c>
      <c r="E837" s="117"/>
      <c r="F837" s="118"/>
      <c r="J837" s="102"/>
      <c r="K837" s="124"/>
      <c r="R837" s="46"/>
      <c r="V837" s="112"/>
      <c r="W837" s="72"/>
      <c r="X837" s="46"/>
      <c r="Y837" s="46"/>
      <c r="AC837" s="47"/>
      <c r="AD837" s="54"/>
      <c r="AE837" s="44"/>
      <c r="AF837" s="48"/>
    </row>
    <row r="838" spans="1:32" ht="21" customHeight="1">
      <c r="A838" s="45" t="str">
        <f>IF(G838="","",VLOOKUP(G838,#REF!,3,0))</f>
        <v/>
      </c>
      <c r="B838" s="45" t="str">
        <f>IF(Table1[[#This Row],[Day]]="","",WEEKNUM(F838))</f>
        <v/>
      </c>
      <c r="C838" s="45" t="str">
        <f>IF(Table1[[#This Row],[Day]]="","",MONTH(F838))</f>
        <v/>
      </c>
      <c r="D838" s="45" t="str">
        <f>IF(Table1[[#This Row],[Day]]="","",YEAR(F838))</f>
        <v/>
      </c>
      <c r="E838" s="117"/>
      <c r="F838" s="118"/>
      <c r="J838" s="102"/>
      <c r="K838" s="124"/>
      <c r="R838" s="46"/>
      <c r="V838" s="112"/>
      <c r="W838" s="72"/>
      <c r="X838" s="46"/>
      <c r="Y838" s="46"/>
      <c r="AC838" s="47"/>
      <c r="AD838" s="54"/>
      <c r="AE838" s="44"/>
      <c r="AF838" s="48"/>
    </row>
    <row r="839" spans="1:32" ht="21" customHeight="1">
      <c r="A839" s="45" t="str">
        <f>IF(G839="","",VLOOKUP(G839,#REF!,3,0))</f>
        <v/>
      </c>
      <c r="B839" s="45" t="str">
        <f>IF(Table1[[#This Row],[Day]]="","",WEEKNUM(F839))</f>
        <v/>
      </c>
      <c r="C839" s="45" t="str">
        <f>IF(Table1[[#This Row],[Day]]="","",MONTH(F839))</f>
        <v/>
      </c>
      <c r="D839" s="45" t="str">
        <f>IF(Table1[[#This Row],[Day]]="","",YEAR(F839))</f>
        <v/>
      </c>
      <c r="E839" s="117"/>
      <c r="F839" s="118"/>
      <c r="J839" s="102"/>
      <c r="K839" s="124"/>
      <c r="R839" s="46"/>
      <c r="V839" s="112"/>
      <c r="W839" s="72"/>
      <c r="X839" s="46"/>
      <c r="Y839" s="46"/>
      <c r="AC839" s="47"/>
      <c r="AD839" s="54"/>
      <c r="AE839" s="44"/>
      <c r="AF839" s="48"/>
    </row>
    <row r="840" spans="1:32" ht="21" customHeight="1">
      <c r="A840" s="45" t="str">
        <f>IF(G840="","",VLOOKUP(G840,#REF!,3,0))</f>
        <v/>
      </c>
      <c r="B840" s="45" t="str">
        <f>IF(Table1[[#This Row],[Day]]="","",WEEKNUM(F840))</f>
        <v/>
      </c>
      <c r="C840" s="45" t="str">
        <f>IF(Table1[[#This Row],[Day]]="","",MONTH(F840))</f>
        <v/>
      </c>
      <c r="D840" s="45" t="str">
        <f>IF(Table1[[#This Row],[Day]]="","",YEAR(F840))</f>
        <v/>
      </c>
      <c r="E840" s="117"/>
      <c r="F840" s="118"/>
      <c r="J840" s="102"/>
      <c r="K840" s="124"/>
      <c r="R840" s="46"/>
      <c r="V840" s="112"/>
      <c r="W840" s="72"/>
      <c r="X840" s="46"/>
      <c r="Y840" s="46"/>
      <c r="AC840" s="47"/>
      <c r="AD840" s="54"/>
      <c r="AE840" s="44"/>
      <c r="AF840" s="48"/>
    </row>
    <row r="841" spans="1:32" ht="21" customHeight="1">
      <c r="A841" s="45" t="str">
        <f>IF(G841="","",VLOOKUP(G841,#REF!,3,0))</f>
        <v/>
      </c>
      <c r="B841" s="45" t="str">
        <f>IF(Table1[[#This Row],[Day]]="","",WEEKNUM(F841))</f>
        <v/>
      </c>
      <c r="C841" s="45" t="str">
        <f>IF(Table1[[#This Row],[Day]]="","",MONTH(F841))</f>
        <v/>
      </c>
      <c r="D841" s="45" t="str">
        <f>IF(Table1[[#This Row],[Day]]="","",YEAR(F841))</f>
        <v/>
      </c>
      <c r="E841" s="117"/>
      <c r="F841" s="118"/>
      <c r="J841" s="102"/>
      <c r="K841" s="124"/>
      <c r="R841" s="46"/>
      <c r="V841" s="112"/>
      <c r="W841" s="72"/>
      <c r="X841" s="46"/>
      <c r="Y841" s="46"/>
      <c r="AC841" s="47"/>
      <c r="AD841" s="54"/>
      <c r="AE841" s="44"/>
      <c r="AF841" s="48"/>
    </row>
    <row r="842" spans="1:32" ht="21" customHeight="1">
      <c r="A842" s="45" t="str">
        <f>IF(G842="","",VLOOKUP(G842,#REF!,3,0))</f>
        <v/>
      </c>
      <c r="B842" s="45" t="str">
        <f>IF(Table1[[#This Row],[Day]]="","",WEEKNUM(F842))</f>
        <v/>
      </c>
      <c r="C842" s="45" t="str">
        <f>IF(Table1[[#This Row],[Day]]="","",MONTH(F842))</f>
        <v/>
      </c>
      <c r="D842" s="45" t="str">
        <f>IF(Table1[[#This Row],[Day]]="","",YEAR(F842))</f>
        <v/>
      </c>
      <c r="E842" s="117"/>
      <c r="F842" s="118"/>
      <c r="J842" s="102"/>
      <c r="K842" s="124"/>
      <c r="R842" s="46"/>
      <c r="V842" s="112"/>
      <c r="W842" s="72"/>
      <c r="X842" s="46"/>
      <c r="Y842" s="46"/>
      <c r="AC842" s="47"/>
      <c r="AD842" s="54"/>
      <c r="AE842" s="44"/>
      <c r="AF842" s="48"/>
    </row>
    <row r="843" spans="1:32" ht="21" customHeight="1">
      <c r="A843" s="45" t="str">
        <f>IF(G843="","",VLOOKUP(G843,#REF!,3,0))</f>
        <v/>
      </c>
      <c r="B843" s="45" t="str">
        <f>IF(Table1[[#This Row],[Day]]="","",WEEKNUM(F843))</f>
        <v/>
      </c>
      <c r="C843" s="45" t="str">
        <f>IF(Table1[[#This Row],[Day]]="","",MONTH(F843))</f>
        <v/>
      </c>
      <c r="D843" s="45" t="str">
        <f>IF(Table1[[#This Row],[Day]]="","",YEAR(F843))</f>
        <v/>
      </c>
      <c r="E843" s="117"/>
      <c r="F843" s="118"/>
      <c r="J843" s="102"/>
      <c r="K843" s="124"/>
      <c r="R843" s="46"/>
      <c r="V843" s="112"/>
      <c r="W843" s="72"/>
      <c r="X843" s="46"/>
      <c r="Y843" s="46"/>
      <c r="AC843" s="47"/>
      <c r="AD843" s="54"/>
      <c r="AE843" s="44"/>
      <c r="AF843" s="48"/>
    </row>
    <row r="844" spans="1:32" ht="21" customHeight="1">
      <c r="A844" s="45" t="str">
        <f>IF(G844="","",VLOOKUP(G844,#REF!,3,0))</f>
        <v/>
      </c>
      <c r="B844" s="45" t="str">
        <f>IF(Table1[[#This Row],[Day]]="","",WEEKNUM(F844))</f>
        <v/>
      </c>
      <c r="C844" s="45" t="str">
        <f>IF(Table1[[#This Row],[Day]]="","",MONTH(F844))</f>
        <v/>
      </c>
      <c r="D844" s="45" t="str">
        <f>IF(Table1[[#This Row],[Day]]="","",YEAR(F844))</f>
        <v/>
      </c>
      <c r="E844" s="117"/>
      <c r="F844" s="118"/>
      <c r="G844" s="116"/>
      <c r="J844" s="102"/>
      <c r="K844" s="124"/>
      <c r="R844" s="46"/>
      <c r="V844" s="112"/>
      <c r="W844" s="72"/>
      <c r="X844" s="46"/>
      <c r="Y844" s="46"/>
      <c r="AC844" s="47"/>
      <c r="AD844" s="54"/>
      <c r="AE844" s="44"/>
      <c r="AF844" s="48"/>
    </row>
    <row r="845" spans="1:32" ht="21" customHeight="1">
      <c r="A845" s="45" t="str">
        <f>IF(G845="","",VLOOKUP(G845,#REF!,3,0))</f>
        <v/>
      </c>
      <c r="B845" s="45" t="str">
        <f>IF(Table1[[#This Row],[Day]]="","",WEEKNUM(F845))</f>
        <v/>
      </c>
      <c r="C845" s="45" t="str">
        <f>IF(Table1[[#This Row],[Day]]="","",MONTH(F845))</f>
        <v/>
      </c>
      <c r="D845" s="45" t="str">
        <f>IF(Table1[[#This Row],[Day]]="","",YEAR(F845))</f>
        <v/>
      </c>
      <c r="E845" s="117"/>
      <c r="F845" s="118"/>
      <c r="G845" s="116"/>
      <c r="J845" s="102"/>
      <c r="K845" s="124"/>
      <c r="R845" s="46"/>
      <c r="V845" s="112"/>
      <c r="W845" s="72"/>
      <c r="X845" s="46"/>
      <c r="Y845" s="46"/>
      <c r="AC845" s="47"/>
      <c r="AD845" s="54"/>
      <c r="AE845" s="44"/>
      <c r="AF845" s="48"/>
    </row>
    <row r="846" spans="1:32" ht="21" customHeight="1">
      <c r="A846" s="45" t="str">
        <f>IF(G846="","",VLOOKUP(G846,#REF!,3,0))</f>
        <v/>
      </c>
      <c r="B846" s="45" t="str">
        <f>IF(Table1[[#This Row],[Day]]="","",WEEKNUM(F846))</f>
        <v/>
      </c>
      <c r="C846" s="45" t="str">
        <f>IF(Table1[[#This Row],[Day]]="","",MONTH(F846))</f>
        <v/>
      </c>
      <c r="D846" s="45" t="str">
        <f>IF(Table1[[#This Row],[Day]]="","",YEAR(F846))</f>
        <v/>
      </c>
      <c r="E846" s="117"/>
      <c r="F846" s="118"/>
      <c r="J846" s="102"/>
      <c r="K846" s="124"/>
      <c r="R846" s="46"/>
      <c r="V846" s="112"/>
      <c r="W846" s="72"/>
      <c r="X846" s="46"/>
      <c r="Y846" s="46"/>
      <c r="AC846" s="47"/>
      <c r="AD846" s="54"/>
      <c r="AE846" s="44"/>
      <c r="AF846" s="48"/>
    </row>
    <row r="847" spans="1:32" ht="21" customHeight="1">
      <c r="A847" s="45" t="str">
        <f>IF(G847="","",VLOOKUP(G847,#REF!,3,0))</f>
        <v/>
      </c>
      <c r="B847" s="45" t="str">
        <f>IF(Table1[[#This Row],[Day]]="","",WEEKNUM(F847))</f>
        <v/>
      </c>
      <c r="C847" s="45" t="str">
        <f>IF(Table1[[#This Row],[Day]]="","",MONTH(F847))</f>
        <v/>
      </c>
      <c r="D847" s="45" t="str">
        <f>IF(Table1[[#This Row],[Day]]="","",YEAR(F847))</f>
        <v/>
      </c>
      <c r="E847" s="117"/>
      <c r="F847" s="118"/>
      <c r="J847" s="102"/>
      <c r="K847" s="124"/>
      <c r="R847" s="46"/>
      <c r="V847" s="112"/>
      <c r="W847" s="72"/>
      <c r="X847" s="46"/>
      <c r="Y847" s="46"/>
      <c r="AC847" s="47"/>
      <c r="AD847" s="54"/>
      <c r="AE847" s="44"/>
      <c r="AF847" s="48"/>
    </row>
    <row r="848" spans="1:32" ht="21" customHeight="1">
      <c r="A848" s="45" t="str">
        <f>IF(G848="","",VLOOKUP(G848,#REF!,3,0))</f>
        <v/>
      </c>
      <c r="B848" s="45" t="str">
        <f>IF(Table1[[#This Row],[Day]]="","",WEEKNUM(F848))</f>
        <v/>
      </c>
      <c r="C848" s="45" t="str">
        <f>IF(Table1[[#This Row],[Day]]="","",MONTH(F848))</f>
        <v/>
      </c>
      <c r="D848" s="45" t="str">
        <f>IF(Table1[[#This Row],[Day]]="","",YEAR(F848))</f>
        <v/>
      </c>
      <c r="E848" s="117"/>
      <c r="F848" s="118"/>
      <c r="G848" s="116"/>
      <c r="J848" s="102"/>
      <c r="K848" s="124"/>
      <c r="R848" s="46"/>
      <c r="V848" s="112"/>
      <c r="W848" s="72"/>
      <c r="X848" s="46"/>
      <c r="Y848" s="46"/>
      <c r="AC848" s="47"/>
      <c r="AD848" s="54"/>
      <c r="AE848" s="44"/>
      <c r="AF848" s="48"/>
    </row>
    <row r="849" spans="1:32" ht="21" customHeight="1">
      <c r="A849" s="45" t="str">
        <f>IF(G849="","",VLOOKUP(G849,#REF!,3,0))</f>
        <v/>
      </c>
      <c r="B849" s="45" t="str">
        <f>IF(Table1[[#This Row],[Day]]="","",WEEKNUM(F849))</f>
        <v/>
      </c>
      <c r="C849" s="45" t="str">
        <f>IF(Table1[[#This Row],[Day]]="","",MONTH(F849))</f>
        <v/>
      </c>
      <c r="D849" s="45" t="str">
        <f>IF(Table1[[#This Row],[Day]]="","",YEAR(F849))</f>
        <v/>
      </c>
      <c r="E849" s="117"/>
      <c r="F849" s="118"/>
      <c r="G849" s="116"/>
      <c r="J849" s="102"/>
      <c r="K849" s="124"/>
      <c r="R849" s="46"/>
      <c r="V849" s="112"/>
      <c r="W849" s="72"/>
      <c r="X849" s="46"/>
      <c r="Y849" s="46"/>
      <c r="AC849" s="47"/>
      <c r="AD849" s="54"/>
      <c r="AE849" s="44"/>
      <c r="AF849" s="48"/>
    </row>
    <row r="850" spans="1:32" ht="21" customHeight="1">
      <c r="A850" s="45" t="str">
        <f>IF(G850="","",VLOOKUP(G850,#REF!,3,0))</f>
        <v/>
      </c>
      <c r="B850" s="45" t="str">
        <f>IF(Table1[[#This Row],[Day]]="","",WEEKNUM(F850))</f>
        <v/>
      </c>
      <c r="C850" s="45" t="str">
        <f>IF(Table1[[#This Row],[Day]]="","",MONTH(F850))</f>
        <v/>
      </c>
      <c r="D850" s="45" t="str">
        <f>IF(Table1[[#This Row],[Day]]="","",YEAR(F850))</f>
        <v/>
      </c>
      <c r="E850" s="117"/>
      <c r="F850" s="118"/>
      <c r="J850" s="102"/>
      <c r="K850" s="124"/>
      <c r="R850" s="46"/>
      <c r="V850" s="112"/>
      <c r="W850" s="72"/>
      <c r="X850" s="46"/>
      <c r="Y850" s="46"/>
      <c r="AC850" s="47"/>
      <c r="AD850" s="54"/>
      <c r="AE850" s="44"/>
      <c r="AF850" s="48"/>
    </row>
    <row r="851" spans="1:32" ht="21" customHeight="1">
      <c r="A851" s="45" t="str">
        <f>IF(G851="","",VLOOKUP(G851,#REF!,3,0))</f>
        <v/>
      </c>
      <c r="B851" s="45" t="str">
        <f>IF(Table1[[#This Row],[Day]]="","",WEEKNUM(F851))</f>
        <v/>
      </c>
      <c r="C851" s="45" t="str">
        <f>IF(Table1[[#This Row],[Day]]="","",MONTH(F851))</f>
        <v/>
      </c>
      <c r="D851" s="45" t="str">
        <f>IF(Table1[[#This Row],[Day]]="","",YEAR(F851))</f>
        <v/>
      </c>
      <c r="E851" s="117"/>
      <c r="F851" s="118"/>
      <c r="J851" s="102"/>
      <c r="K851" s="124"/>
      <c r="R851" s="46"/>
      <c r="V851" s="112"/>
      <c r="W851" s="72"/>
      <c r="X851" s="46"/>
      <c r="Y851" s="46"/>
      <c r="AC851" s="47"/>
      <c r="AD851" s="54"/>
      <c r="AE851" s="44"/>
      <c r="AF851" s="48"/>
    </row>
    <row r="852" spans="1:32" ht="21" customHeight="1">
      <c r="A852" s="45" t="str">
        <f>IF(G852="","",VLOOKUP(G852,#REF!,3,0))</f>
        <v/>
      </c>
      <c r="B852" s="45" t="str">
        <f>IF(Table1[[#This Row],[Day]]="","",WEEKNUM(F852))</f>
        <v/>
      </c>
      <c r="C852" s="45" t="str">
        <f>IF(Table1[[#This Row],[Day]]="","",MONTH(F852))</f>
        <v/>
      </c>
      <c r="D852" s="45" t="str">
        <f>IF(Table1[[#This Row],[Day]]="","",YEAR(F852))</f>
        <v/>
      </c>
      <c r="E852" s="117"/>
      <c r="F852" s="118"/>
      <c r="J852" s="102"/>
      <c r="K852" s="124"/>
      <c r="R852" s="46"/>
      <c r="V852" s="112"/>
      <c r="W852" s="72"/>
      <c r="X852" s="46"/>
      <c r="Y852" s="46"/>
      <c r="AC852" s="47"/>
      <c r="AD852" s="54"/>
      <c r="AE852" s="44"/>
      <c r="AF852" s="48"/>
    </row>
    <row r="853" spans="1:32" ht="21" customHeight="1">
      <c r="A853" s="45" t="str">
        <f>IF(G853="","",VLOOKUP(G853,#REF!,3,0))</f>
        <v/>
      </c>
      <c r="B853" s="45" t="str">
        <f>IF(Table1[[#This Row],[Day]]="","",WEEKNUM(F853))</f>
        <v/>
      </c>
      <c r="C853" s="45" t="str">
        <f>IF(Table1[[#This Row],[Day]]="","",MONTH(F853))</f>
        <v/>
      </c>
      <c r="D853" s="45" t="str">
        <f>IF(Table1[[#This Row],[Day]]="","",YEAR(F853))</f>
        <v/>
      </c>
      <c r="E853" s="117"/>
      <c r="F853" s="118"/>
      <c r="J853" s="102"/>
      <c r="K853" s="124"/>
      <c r="R853" s="46"/>
      <c r="V853" s="112"/>
      <c r="W853" s="72"/>
      <c r="X853" s="46"/>
      <c r="Y853" s="46"/>
      <c r="AC853" s="47"/>
      <c r="AD853" s="54"/>
      <c r="AE853" s="44"/>
      <c r="AF853" s="48"/>
    </row>
    <row r="854" spans="1:32" ht="21" customHeight="1">
      <c r="A854" s="45" t="str">
        <f>IF(G854="","",VLOOKUP(G854,#REF!,3,0))</f>
        <v/>
      </c>
      <c r="B854" s="45" t="str">
        <f>IF(Table1[[#This Row],[Day]]="","",WEEKNUM(F854))</f>
        <v/>
      </c>
      <c r="C854" s="45" t="str">
        <f>IF(Table1[[#This Row],[Day]]="","",MONTH(F854))</f>
        <v/>
      </c>
      <c r="D854" s="45" t="str">
        <f>IF(Table1[[#This Row],[Day]]="","",YEAR(F854))</f>
        <v/>
      </c>
      <c r="E854" s="117"/>
      <c r="F854" s="118"/>
      <c r="J854" s="102"/>
      <c r="K854" s="124"/>
      <c r="R854" s="46"/>
      <c r="V854" s="112"/>
      <c r="W854" s="72"/>
      <c r="X854" s="46"/>
      <c r="Y854" s="46"/>
      <c r="AC854" s="47"/>
      <c r="AD854" s="54"/>
      <c r="AE854" s="44"/>
      <c r="AF854" s="48"/>
    </row>
    <row r="855" spans="1:32" ht="21" customHeight="1">
      <c r="A855" s="45" t="str">
        <f>IF(G855="","",VLOOKUP(G855,#REF!,3,0))</f>
        <v/>
      </c>
      <c r="B855" s="45" t="str">
        <f>IF(Table1[[#This Row],[Day]]="","",WEEKNUM(F855))</f>
        <v/>
      </c>
      <c r="C855" s="45" t="str">
        <f>IF(Table1[[#This Row],[Day]]="","",MONTH(F855))</f>
        <v/>
      </c>
      <c r="D855" s="45" t="str">
        <f>IF(Table1[[#This Row],[Day]]="","",YEAR(F855))</f>
        <v/>
      </c>
      <c r="E855" s="117"/>
      <c r="F855" s="118"/>
      <c r="J855" s="102"/>
      <c r="K855" s="124"/>
      <c r="R855" s="46"/>
      <c r="V855" s="112"/>
      <c r="W855" s="72"/>
      <c r="X855" s="46"/>
      <c r="Y855" s="46"/>
      <c r="AC855" s="47"/>
      <c r="AD855" s="54"/>
      <c r="AE855" s="44"/>
      <c r="AF855" s="48"/>
    </row>
    <row r="856" spans="1:32" ht="21" customHeight="1">
      <c r="A856" s="45" t="str">
        <f>IF(G856="","",VLOOKUP(G856,#REF!,3,0))</f>
        <v/>
      </c>
      <c r="B856" s="45" t="str">
        <f>IF(Table1[[#This Row],[Day]]="","",WEEKNUM(F856))</f>
        <v/>
      </c>
      <c r="C856" s="45" t="str">
        <f>IF(Table1[[#This Row],[Day]]="","",MONTH(F856))</f>
        <v/>
      </c>
      <c r="D856" s="45" t="str">
        <f>IF(Table1[[#This Row],[Day]]="","",YEAR(F856))</f>
        <v/>
      </c>
      <c r="E856" s="117"/>
      <c r="F856" s="118"/>
      <c r="J856" s="102"/>
      <c r="K856" s="124"/>
      <c r="R856" s="46"/>
      <c r="V856" s="112"/>
      <c r="W856" s="72"/>
      <c r="X856" s="46"/>
      <c r="Y856" s="46"/>
      <c r="AC856" s="47"/>
      <c r="AD856" s="54"/>
      <c r="AE856" s="44"/>
      <c r="AF856" s="48"/>
    </row>
    <row r="857" spans="1:32" ht="21" customHeight="1">
      <c r="A857" s="45" t="str">
        <f>IF(G857="","",VLOOKUP(G857,#REF!,3,0))</f>
        <v/>
      </c>
      <c r="B857" s="45" t="str">
        <f>IF(Table1[[#This Row],[Day]]="","",WEEKNUM(F857))</f>
        <v/>
      </c>
      <c r="C857" s="45" t="str">
        <f>IF(Table1[[#This Row],[Day]]="","",MONTH(F857))</f>
        <v/>
      </c>
      <c r="D857" s="45" t="str">
        <f>IF(Table1[[#This Row],[Day]]="","",YEAR(F857))</f>
        <v/>
      </c>
      <c r="E857" s="117"/>
      <c r="F857" s="118"/>
      <c r="J857" s="102"/>
      <c r="K857" s="124"/>
      <c r="R857" s="46"/>
      <c r="V857" s="112"/>
      <c r="W857" s="72"/>
      <c r="X857" s="46"/>
      <c r="Y857" s="46"/>
      <c r="AC857" s="47"/>
      <c r="AD857" s="54"/>
      <c r="AE857" s="44"/>
      <c r="AF857" s="48"/>
    </row>
    <row r="858" spans="1:32" ht="21" customHeight="1">
      <c r="A858" s="45" t="str">
        <f>IF(G858="","",VLOOKUP(G858,#REF!,3,0))</f>
        <v/>
      </c>
      <c r="B858" s="45" t="str">
        <f>IF(Table1[[#This Row],[Day]]="","",WEEKNUM(F858))</f>
        <v/>
      </c>
      <c r="C858" s="45" t="str">
        <f>IF(Table1[[#This Row],[Day]]="","",MONTH(F858))</f>
        <v/>
      </c>
      <c r="D858" s="45" t="str">
        <f>IF(Table1[[#This Row],[Day]]="","",YEAR(F858))</f>
        <v/>
      </c>
      <c r="E858" s="117"/>
      <c r="F858" s="118"/>
      <c r="J858" s="102"/>
      <c r="K858" s="124"/>
      <c r="R858" s="46"/>
      <c r="V858" s="112"/>
      <c r="W858" s="72"/>
      <c r="X858" s="46"/>
      <c r="Y858" s="46"/>
      <c r="AC858" s="47"/>
      <c r="AD858" s="54"/>
      <c r="AE858" s="44"/>
      <c r="AF858" s="48"/>
    </row>
    <row r="859" spans="1:32" ht="21" customHeight="1">
      <c r="A859" s="45" t="str">
        <f>IF(G859="","",VLOOKUP(G859,#REF!,3,0))</f>
        <v/>
      </c>
      <c r="B859" s="45" t="str">
        <f>IF(Table1[[#This Row],[Day]]="","",WEEKNUM(F859))</f>
        <v/>
      </c>
      <c r="C859" s="45" t="str">
        <f>IF(Table1[[#This Row],[Day]]="","",MONTH(F859))</f>
        <v/>
      </c>
      <c r="D859" s="45" t="str">
        <f>IF(Table1[[#This Row],[Day]]="","",YEAR(F859))</f>
        <v/>
      </c>
      <c r="E859" s="117"/>
      <c r="F859" s="118"/>
      <c r="J859" s="102"/>
      <c r="K859" s="124"/>
      <c r="R859" s="46"/>
      <c r="V859" s="112"/>
      <c r="W859" s="72"/>
      <c r="X859" s="46"/>
      <c r="Y859" s="46"/>
      <c r="AC859" s="47"/>
      <c r="AD859" s="54"/>
      <c r="AE859" s="44"/>
      <c r="AF859" s="48"/>
    </row>
    <row r="860" spans="1:32" ht="21" customHeight="1">
      <c r="A860" s="45" t="str">
        <f>IF(G860="","",VLOOKUP(G860,#REF!,3,0))</f>
        <v/>
      </c>
      <c r="B860" s="45" t="str">
        <f>IF(Table1[[#This Row],[Day]]="","",WEEKNUM(F860))</f>
        <v/>
      </c>
      <c r="C860" s="45" t="str">
        <f>IF(Table1[[#This Row],[Day]]="","",MONTH(F860))</f>
        <v/>
      </c>
      <c r="D860" s="45" t="str">
        <f>IF(Table1[[#This Row],[Day]]="","",YEAR(F860))</f>
        <v/>
      </c>
      <c r="E860" s="117"/>
      <c r="F860" s="118"/>
      <c r="J860" s="102"/>
      <c r="K860" s="124"/>
      <c r="R860" s="46"/>
      <c r="V860" s="112"/>
      <c r="W860" s="72"/>
      <c r="X860" s="46"/>
      <c r="Y860" s="46"/>
      <c r="AC860" s="47"/>
      <c r="AD860" s="54"/>
      <c r="AE860" s="44"/>
      <c r="AF860" s="48"/>
    </row>
    <row r="861" spans="1:32" ht="21" customHeight="1">
      <c r="A861" s="45" t="str">
        <f>IF(G861="","",VLOOKUP(G861,#REF!,3,0))</f>
        <v/>
      </c>
      <c r="B861" s="45" t="str">
        <f>IF(Table1[[#This Row],[Day]]="","",WEEKNUM(F861))</f>
        <v/>
      </c>
      <c r="C861" s="45" t="str">
        <f>IF(Table1[[#This Row],[Day]]="","",MONTH(F861))</f>
        <v/>
      </c>
      <c r="D861" s="45" t="str">
        <f>IF(Table1[[#This Row],[Day]]="","",YEAR(F861))</f>
        <v/>
      </c>
      <c r="E861" s="117"/>
      <c r="F861" s="118"/>
      <c r="J861" s="102"/>
      <c r="K861" s="124"/>
      <c r="R861" s="46"/>
      <c r="V861" s="112"/>
      <c r="W861" s="72"/>
      <c r="X861" s="46"/>
      <c r="Y861" s="46"/>
      <c r="AC861" s="47"/>
      <c r="AD861" s="54"/>
      <c r="AE861" s="44"/>
      <c r="AF861" s="48"/>
    </row>
    <row r="862" spans="1:32" ht="21" customHeight="1">
      <c r="A862" s="45" t="str">
        <f>IF(G862="","",VLOOKUP(G862,#REF!,3,0))</f>
        <v/>
      </c>
      <c r="B862" s="45" t="str">
        <f>IF(Table1[[#This Row],[Day]]="","",WEEKNUM(F862))</f>
        <v/>
      </c>
      <c r="C862" s="45" t="str">
        <f>IF(Table1[[#This Row],[Day]]="","",MONTH(F862))</f>
        <v/>
      </c>
      <c r="D862" s="45" t="str">
        <f>IF(Table1[[#This Row],[Day]]="","",YEAR(F862))</f>
        <v/>
      </c>
      <c r="E862" s="117"/>
      <c r="F862" s="118"/>
      <c r="J862" s="102"/>
      <c r="K862" s="124"/>
      <c r="R862" s="46"/>
      <c r="V862" s="112"/>
      <c r="W862" s="72"/>
      <c r="X862" s="46"/>
      <c r="Y862" s="46"/>
      <c r="AC862" s="47"/>
      <c r="AD862" s="54"/>
      <c r="AE862" s="44"/>
      <c r="AF862" s="48"/>
    </row>
    <row r="863" spans="1:32" ht="21" customHeight="1">
      <c r="A863" s="45" t="str">
        <f>IF(G863="","",VLOOKUP(G863,#REF!,3,0))</f>
        <v/>
      </c>
      <c r="B863" s="45" t="str">
        <f>IF(Table1[[#This Row],[Day]]="","",WEEKNUM(F863))</f>
        <v/>
      </c>
      <c r="C863" s="45" t="str">
        <f>IF(Table1[[#This Row],[Day]]="","",MONTH(F863))</f>
        <v/>
      </c>
      <c r="D863" s="45" t="str">
        <f>IF(Table1[[#This Row],[Day]]="","",YEAR(F863))</f>
        <v/>
      </c>
      <c r="E863" s="117"/>
      <c r="F863" s="118"/>
      <c r="J863" s="102"/>
      <c r="K863" s="124"/>
      <c r="R863" s="46"/>
      <c r="V863" s="112"/>
      <c r="W863" s="72"/>
      <c r="X863" s="46"/>
      <c r="Y863" s="46"/>
      <c r="AC863" s="47"/>
      <c r="AD863" s="54"/>
      <c r="AE863" s="44"/>
      <c r="AF863" s="48"/>
    </row>
    <row r="864" spans="1:32" ht="21" customHeight="1">
      <c r="A864" s="45" t="str">
        <f>IF(G864="","",VLOOKUP(G864,#REF!,3,0))</f>
        <v/>
      </c>
      <c r="B864" s="45" t="str">
        <f>IF(Table1[[#This Row],[Day]]="","",WEEKNUM(F864))</f>
        <v/>
      </c>
      <c r="C864" s="45" t="str">
        <f>IF(Table1[[#This Row],[Day]]="","",MONTH(F864))</f>
        <v/>
      </c>
      <c r="D864" s="45" t="str">
        <f>IF(Table1[[#This Row],[Day]]="","",YEAR(F864))</f>
        <v/>
      </c>
      <c r="E864" s="117"/>
      <c r="F864" s="118"/>
      <c r="J864" s="102"/>
      <c r="K864" s="124"/>
      <c r="R864" s="46"/>
      <c r="V864" s="112"/>
      <c r="W864" s="72"/>
      <c r="X864" s="46"/>
      <c r="Y864" s="46"/>
      <c r="AC864" s="47"/>
      <c r="AD864" s="54"/>
      <c r="AE864" s="44"/>
      <c r="AF864" s="48"/>
    </row>
    <row r="865" spans="1:32" ht="21" customHeight="1">
      <c r="A865" s="45" t="str">
        <f>IF(G865="","",VLOOKUP(G865,#REF!,3,0))</f>
        <v/>
      </c>
      <c r="B865" s="45" t="str">
        <f>IF(Table1[[#This Row],[Day]]="","",WEEKNUM(F865))</f>
        <v/>
      </c>
      <c r="C865" s="45" t="str">
        <f>IF(Table1[[#This Row],[Day]]="","",MONTH(F865))</f>
        <v/>
      </c>
      <c r="D865" s="45" t="str">
        <f>IF(Table1[[#This Row],[Day]]="","",YEAR(F865))</f>
        <v/>
      </c>
      <c r="E865" s="117"/>
      <c r="F865" s="118"/>
      <c r="J865" s="102"/>
      <c r="K865" s="124"/>
      <c r="R865" s="46"/>
      <c r="V865" s="112"/>
      <c r="W865" s="72"/>
      <c r="X865" s="46"/>
      <c r="Y865" s="46"/>
      <c r="AC865" s="47"/>
      <c r="AD865" s="54"/>
      <c r="AE865" s="44"/>
      <c r="AF865" s="48"/>
    </row>
    <row r="866" spans="1:32" ht="21" customHeight="1">
      <c r="A866" s="45" t="str">
        <f>IF(G866="","",VLOOKUP(G866,#REF!,3,0))</f>
        <v/>
      </c>
      <c r="B866" s="45" t="str">
        <f>IF(Table1[[#This Row],[Day]]="","",WEEKNUM(F866))</f>
        <v/>
      </c>
      <c r="C866" s="45" t="str">
        <f>IF(Table1[[#This Row],[Day]]="","",MONTH(F866))</f>
        <v/>
      </c>
      <c r="D866" s="45" t="str">
        <f>IF(Table1[[#This Row],[Day]]="","",YEAR(F866))</f>
        <v/>
      </c>
      <c r="E866" s="117"/>
      <c r="F866" s="118"/>
      <c r="J866" s="102"/>
      <c r="K866" s="124"/>
      <c r="R866" s="46"/>
      <c r="V866" s="112"/>
      <c r="W866" s="72"/>
      <c r="X866" s="46"/>
      <c r="Y866" s="46"/>
      <c r="AC866" s="47"/>
      <c r="AD866" s="54"/>
      <c r="AE866" s="44"/>
      <c r="AF866" s="48"/>
    </row>
    <row r="867" spans="1:32" ht="21" customHeight="1">
      <c r="A867" s="45" t="str">
        <f>IF(G867="","",VLOOKUP(G867,#REF!,3,0))</f>
        <v/>
      </c>
      <c r="B867" s="45" t="str">
        <f>IF(Table1[[#This Row],[Day]]="","",WEEKNUM(F867))</f>
        <v/>
      </c>
      <c r="C867" s="45" t="str">
        <f>IF(Table1[[#This Row],[Day]]="","",MONTH(F867))</f>
        <v/>
      </c>
      <c r="D867" s="45" t="str">
        <f>IF(Table1[[#This Row],[Day]]="","",YEAR(F867))</f>
        <v/>
      </c>
      <c r="E867" s="117"/>
      <c r="F867" s="118"/>
      <c r="J867" s="102"/>
      <c r="K867" s="124"/>
      <c r="R867" s="46"/>
      <c r="V867" s="112"/>
      <c r="W867" s="72"/>
      <c r="X867" s="46"/>
      <c r="Y867" s="46"/>
      <c r="AC867" s="47"/>
      <c r="AD867" s="54"/>
      <c r="AE867" s="44"/>
      <c r="AF867" s="48"/>
    </row>
    <row r="868" spans="1:32" ht="21" customHeight="1">
      <c r="A868" s="45" t="str">
        <f>IF(G868="","",VLOOKUP(G868,#REF!,3,0))</f>
        <v/>
      </c>
      <c r="B868" s="45" t="str">
        <f>IF(Table1[[#This Row],[Day]]="","",WEEKNUM(F868))</f>
        <v/>
      </c>
      <c r="C868" s="45" t="str">
        <f>IF(Table1[[#This Row],[Day]]="","",MONTH(F868))</f>
        <v/>
      </c>
      <c r="D868" s="45" t="str">
        <f>IF(Table1[[#This Row],[Day]]="","",YEAR(F868))</f>
        <v/>
      </c>
      <c r="E868" s="117"/>
      <c r="F868" s="118"/>
      <c r="J868" s="102"/>
      <c r="K868" s="124"/>
      <c r="R868" s="46"/>
      <c r="V868" s="112"/>
      <c r="W868" s="72"/>
      <c r="X868" s="46"/>
      <c r="Y868" s="46"/>
      <c r="AC868" s="47"/>
      <c r="AD868" s="54"/>
      <c r="AE868" s="44"/>
      <c r="AF868" s="48"/>
    </row>
    <row r="869" spans="1:32" ht="21" customHeight="1">
      <c r="A869" s="45" t="str">
        <f>IF(G869="","",VLOOKUP(G869,#REF!,3,0))</f>
        <v/>
      </c>
      <c r="B869" s="45" t="str">
        <f>IF(Table1[[#This Row],[Day]]="","",WEEKNUM(F869))</f>
        <v/>
      </c>
      <c r="C869" s="45" t="str">
        <f>IF(Table1[[#This Row],[Day]]="","",MONTH(F869))</f>
        <v/>
      </c>
      <c r="D869" s="45" t="str">
        <f>IF(Table1[[#This Row],[Day]]="","",YEAR(F869))</f>
        <v/>
      </c>
      <c r="E869" s="117"/>
      <c r="F869" s="118"/>
      <c r="J869" s="102"/>
      <c r="K869" s="124"/>
      <c r="R869" s="46"/>
      <c r="V869" s="112"/>
      <c r="W869" s="72"/>
      <c r="X869" s="46"/>
      <c r="Y869" s="46"/>
      <c r="AC869" s="47"/>
      <c r="AD869" s="54"/>
      <c r="AE869" s="44"/>
      <c r="AF869" s="48"/>
    </row>
    <row r="870" spans="1:32" ht="21" customHeight="1">
      <c r="A870" s="45" t="str">
        <f>IF(G870="","",VLOOKUP(G870,#REF!,3,0))</f>
        <v/>
      </c>
      <c r="B870" s="45" t="str">
        <f>IF(Table1[[#This Row],[Day]]="","",WEEKNUM(F870))</f>
        <v/>
      </c>
      <c r="C870" s="45" t="str">
        <f>IF(Table1[[#This Row],[Day]]="","",MONTH(F870))</f>
        <v/>
      </c>
      <c r="D870" s="45" t="str">
        <f>IF(Table1[[#This Row],[Day]]="","",YEAR(F870))</f>
        <v/>
      </c>
      <c r="E870" s="117"/>
      <c r="F870" s="118"/>
      <c r="J870" s="102"/>
      <c r="K870" s="124"/>
      <c r="R870" s="46"/>
      <c r="V870" s="112"/>
      <c r="W870" s="72"/>
      <c r="X870" s="46"/>
      <c r="Y870" s="46"/>
      <c r="AC870" s="47"/>
      <c r="AD870" s="54"/>
      <c r="AE870" s="44"/>
      <c r="AF870" s="48"/>
    </row>
    <row r="871" spans="1:32" ht="21" customHeight="1">
      <c r="A871" s="45" t="str">
        <f>IF(G871="","",VLOOKUP(G871,#REF!,3,0))</f>
        <v/>
      </c>
      <c r="B871" s="45" t="str">
        <f>IF(Table1[[#This Row],[Day]]="","",WEEKNUM(F871))</f>
        <v/>
      </c>
      <c r="C871" s="45" t="str">
        <f>IF(Table1[[#This Row],[Day]]="","",MONTH(F871))</f>
        <v/>
      </c>
      <c r="D871" s="45" t="str">
        <f>IF(Table1[[#This Row],[Day]]="","",YEAR(F871))</f>
        <v/>
      </c>
      <c r="E871" s="117"/>
      <c r="F871" s="118"/>
      <c r="J871" s="102"/>
      <c r="K871" s="124"/>
      <c r="R871" s="46"/>
      <c r="V871" s="112"/>
      <c r="W871" s="72"/>
      <c r="X871" s="46"/>
      <c r="Y871" s="46"/>
      <c r="AC871" s="47"/>
      <c r="AD871" s="54"/>
      <c r="AE871" s="44"/>
      <c r="AF871" s="48"/>
    </row>
    <row r="872" spans="1:32" ht="21" customHeight="1">
      <c r="A872" s="45" t="str">
        <f>IF(G872="","",VLOOKUP(G872,#REF!,3,0))</f>
        <v/>
      </c>
      <c r="B872" s="45" t="str">
        <f>IF(Table1[[#This Row],[Day]]="","",WEEKNUM(F872))</f>
        <v/>
      </c>
      <c r="C872" s="45" t="str">
        <f>IF(Table1[[#This Row],[Day]]="","",MONTH(F872))</f>
        <v/>
      </c>
      <c r="D872" s="45" t="str">
        <f>IF(Table1[[#This Row],[Day]]="","",YEAR(F872))</f>
        <v/>
      </c>
      <c r="E872" s="117"/>
      <c r="F872" s="118"/>
      <c r="J872" s="102"/>
      <c r="K872" s="124"/>
      <c r="R872" s="46"/>
      <c r="V872" s="112"/>
      <c r="W872" s="72"/>
      <c r="X872" s="46"/>
      <c r="Y872" s="46"/>
      <c r="AC872" s="47"/>
      <c r="AD872" s="54"/>
      <c r="AE872" s="44"/>
      <c r="AF872" s="48"/>
    </row>
    <row r="873" spans="1:32" ht="21" customHeight="1">
      <c r="A873" s="45" t="str">
        <f>IF(G873="","",VLOOKUP(G873,#REF!,3,0))</f>
        <v/>
      </c>
      <c r="B873" s="45" t="str">
        <f>IF(Table1[[#This Row],[Day]]="","",WEEKNUM(F873))</f>
        <v/>
      </c>
      <c r="C873" s="45" t="str">
        <f>IF(Table1[[#This Row],[Day]]="","",MONTH(F873))</f>
        <v/>
      </c>
      <c r="D873" s="45" t="str">
        <f>IF(Table1[[#This Row],[Day]]="","",YEAR(F873))</f>
        <v/>
      </c>
      <c r="E873" s="117"/>
      <c r="F873" s="118"/>
      <c r="J873" s="102"/>
      <c r="K873" s="124"/>
      <c r="R873" s="46"/>
      <c r="V873" s="112"/>
      <c r="W873" s="72"/>
      <c r="X873" s="46"/>
      <c r="Y873" s="46"/>
      <c r="AC873" s="47"/>
      <c r="AD873" s="54"/>
      <c r="AE873" s="44"/>
      <c r="AF873" s="48"/>
    </row>
    <row r="874" spans="1:32" ht="21" customHeight="1">
      <c r="A874" s="45" t="str">
        <f>IF(G874="","",VLOOKUP(G874,#REF!,3,0))</f>
        <v/>
      </c>
      <c r="B874" s="45" t="str">
        <f>IF(Table1[[#This Row],[Day]]="","",WEEKNUM(F874))</f>
        <v/>
      </c>
      <c r="C874" s="45" t="str">
        <f>IF(Table1[[#This Row],[Day]]="","",MONTH(F874))</f>
        <v/>
      </c>
      <c r="D874" s="45" t="str">
        <f>IF(Table1[[#This Row],[Day]]="","",YEAR(F874))</f>
        <v/>
      </c>
      <c r="E874" s="117"/>
      <c r="F874" s="118"/>
      <c r="J874" s="102"/>
      <c r="K874" s="124"/>
      <c r="R874" s="46"/>
      <c r="V874" s="112"/>
      <c r="W874" s="72"/>
      <c r="X874" s="46"/>
      <c r="Y874" s="46"/>
      <c r="AC874" s="47"/>
      <c r="AD874" s="54"/>
      <c r="AE874" s="44"/>
      <c r="AF874" s="48"/>
    </row>
    <row r="875" spans="1:32" ht="21" customHeight="1">
      <c r="A875" s="45" t="str">
        <f>IF(G875="","",VLOOKUP(G875,#REF!,3,0))</f>
        <v/>
      </c>
      <c r="B875" s="45" t="str">
        <f>IF(Table1[[#This Row],[Day]]="","",WEEKNUM(F875))</f>
        <v/>
      </c>
      <c r="C875" s="45" t="str">
        <f>IF(Table1[[#This Row],[Day]]="","",MONTH(F875))</f>
        <v/>
      </c>
      <c r="D875" s="45" t="str">
        <f>IF(Table1[[#This Row],[Day]]="","",YEAR(F875))</f>
        <v/>
      </c>
      <c r="E875" s="117"/>
      <c r="F875" s="118"/>
      <c r="J875" s="102"/>
      <c r="K875" s="124"/>
      <c r="R875" s="46"/>
      <c r="V875" s="112"/>
      <c r="W875" s="72"/>
      <c r="X875" s="46"/>
      <c r="Y875" s="46"/>
      <c r="AC875" s="47"/>
      <c r="AD875" s="54"/>
      <c r="AE875" s="44"/>
      <c r="AF875" s="48"/>
    </row>
    <row r="876" spans="1:32" ht="21" customHeight="1">
      <c r="A876" s="45" t="str">
        <f>IF(G876="","",VLOOKUP(G876,#REF!,3,0))</f>
        <v/>
      </c>
      <c r="B876" s="45" t="str">
        <f>IF(Table1[[#This Row],[Day]]="","",WEEKNUM(F876))</f>
        <v/>
      </c>
      <c r="C876" s="45" t="str">
        <f>IF(Table1[[#This Row],[Day]]="","",MONTH(F876))</f>
        <v/>
      </c>
      <c r="D876" s="45" t="str">
        <f>IF(Table1[[#This Row],[Day]]="","",YEAR(F876))</f>
        <v/>
      </c>
      <c r="E876" s="117"/>
      <c r="F876" s="118"/>
      <c r="J876" s="102"/>
      <c r="K876" s="124"/>
      <c r="R876" s="46"/>
      <c r="V876" s="112"/>
      <c r="W876" s="72"/>
      <c r="X876" s="46"/>
      <c r="Y876" s="46"/>
      <c r="AC876" s="47"/>
      <c r="AD876" s="54"/>
      <c r="AE876" s="44"/>
      <c r="AF876" s="48"/>
    </row>
    <row r="877" spans="1:32" ht="21" customHeight="1">
      <c r="A877" s="45" t="str">
        <f>IF(G877="","",VLOOKUP(G877,#REF!,3,0))</f>
        <v/>
      </c>
      <c r="B877" s="45" t="str">
        <f>IF(Table1[[#This Row],[Day]]="","",WEEKNUM(F877))</f>
        <v/>
      </c>
      <c r="C877" s="45" t="str">
        <f>IF(Table1[[#This Row],[Day]]="","",MONTH(F877))</f>
        <v/>
      </c>
      <c r="D877" s="45" t="str">
        <f>IF(Table1[[#This Row],[Day]]="","",YEAR(F877))</f>
        <v/>
      </c>
      <c r="E877" s="117"/>
      <c r="F877" s="118"/>
      <c r="J877" s="102"/>
      <c r="K877" s="124"/>
      <c r="R877" s="46"/>
      <c r="V877" s="112"/>
      <c r="W877" s="72"/>
      <c r="X877" s="46"/>
      <c r="Y877" s="46"/>
      <c r="AC877" s="47"/>
      <c r="AD877" s="54"/>
      <c r="AE877" s="44"/>
      <c r="AF877" s="48"/>
    </row>
    <row r="878" spans="1:32" ht="21" customHeight="1">
      <c r="A878" s="45" t="str">
        <f>IF(G878="","",VLOOKUP(G878,#REF!,3,0))</f>
        <v/>
      </c>
      <c r="B878" s="45" t="str">
        <f>IF(Table1[[#This Row],[Day]]="","",WEEKNUM(F878))</f>
        <v/>
      </c>
      <c r="C878" s="45" t="str">
        <f>IF(Table1[[#This Row],[Day]]="","",MONTH(F878))</f>
        <v/>
      </c>
      <c r="D878" s="45" t="str">
        <f>IF(Table1[[#This Row],[Day]]="","",YEAR(F878))</f>
        <v/>
      </c>
      <c r="E878" s="117"/>
      <c r="F878" s="118"/>
      <c r="J878" s="102"/>
      <c r="K878" s="124"/>
      <c r="R878" s="46"/>
      <c r="V878" s="112"/>
      <c r="W878" s="72"/>
      <c r="X878" s="46"/>
      <c r="Y878" s="46"/>
      <c r="AC878" s="47"/>
      <c r="AD878" s="54"/>
      <c r="AE878" s="44"/>
      <c r="AF878" s="48"/>
    </row>
    <row r="879" spans="1:32" ht="21" customHeight="1">
      <c r="A879" s="45" t="str">
        <f>IF(G879="","",VLOOKUP(G879,#REF!,3,0))</f>
        <v/>
      </c>
      <c r="B879" s="45" t="str">
        <f>IF(Table1[[#This Row],[Day]]="","",WEEKNUM(F879))</f>
        <v/>
      </c>
      <c r="C879" s="45" t="str">
        <f>IF(Table1[[#This Row],[Day]]="","",MONTH(F879))</f>
        <v/>
      </c>
      <c r="D879" s="45" t="str">
        <f>IF(Table1[[#This Row],[Day]]="","",YEAR(F879))</f>
        <v/>
      </c>
      <c r="E879" s="117"/>
      <c r="F879" s="118"/>
      <c r="J879" s="102"/>
      <c r="K879" s="124"/>
      <c r="R879" s="46"/>
      <c r="V879" s="112"/>
      <c r="W879" s="72"/>
      <c r="X879" s="46"/>
      <c r="Y879" s="46"/>
      <c r="AC879" s="47"/>
      <c r="AD879" s="54"/>
      <c r="AE879" s="44"/>
      <c r="AF879" s="48"/>
    </row>
    <row r="880" spans="1:32" ht="21" customHeight="1">
      <c r="A880" s="45" t="str">
        <f>IF(G880="","",VLOOKUP(G880,#REF!,3,0))</f>
        <v/>
      </c>
      <c r="B880" s="45" t="str">
        <f>IF(Table1[[#This Row],[Day]]="","",WEEKNUM(F880))</f>
        <v/>
      </c>
      <c r="C880" s="45" t="str">
        <f>IF(Table1[[#This Row],[Day]]="","",MONTH(F880))</f>
        <v/>
      </c>
      <c r="D880" s="45" t="str">
        <f>IF(Table1[[#This Row],[Day]]="","",YEAR(F880))</f>
        <v/>
      </c>
      <c r="E880" s="117"/>
      <c r="F880" s="118"/>
      <c r="J880" s="102"/>
      <c r="K880" s="124"/>
      <c r="R880" s="46"/>
      <c r="V880" s="112"/>
      <c r="W880" s="72"/>
      <c r="X880" s="46"/>
      <c r="Y880" s="46"/>
      <c r="AC880" s="47"/>
      <c r="AD880" s="54"/>
      <c r="AE880" s="44"/>
      <c r="AF880" s="48"/>
    </row>
    <row r="881" spans="1:32" ht="21" customHeight="1">
      <c r="A881" s="45" t="str">
        <f>IF(G881="","",VLOOKUP(G881,#REF!,3,0))</f>
        <v/>
      </c>
      <c r="B881" s="45" t="str">
        <f>IF(Table1[[#This Row],[Day]]="","",WEEKNUM(F881))</f>
        <v/>
      </c>
      <c r="C881" s="45" t="str">
        <f>IF(Table1[[#This Row],[Day]]="","",MONTH(F881))</f>
        <v/>
      </c>
      <c r="D881" s="45" t="str">
        <f>IF(Table1[[#This Row],[Day]]="","",YEAR(F881))</f>
        <v/>
      </c>
      <c r="E881" s="117"/>
      <c r="F881" s="118"/>
      <c r="J881" s="102"/>
      <c r="K881" s="124"/>
      <c r="R881" s="46"/>
      <c r="V881" s="112"/>
      <c r="W881" s="72"/>
      <c r="X881" s="46"/>
      <c r="Y881" s="46"/>
      <c r="AC881" s="47"/>
      <c r="AD881" s="54"/>
      <c r="AE881" s="44"/>
      <c r="AF881" s="48"/>
    </row>
    <row r="882" spans="1:32" ht="21" customHeight="1">
      <c r="A882" s="45" t="str">
        <f>IF(G882="","",VLOOKUP(G882,#REF!,3,0))</f>
        <v/>
      </c>
      <c r="B882" s="45" t="str">
        <f>IF(Table1[[#This Row],[Day]]="","",WEEKNUM(F882))</f>
        <v/>
      </c>
      <c r="C882" s="45" t="str">
        <f>IF(Table1[[#This Row],[Day]]="","",MONTH(F882))</f>
        <v/>
      </c>
      <c r="D882" s="45" t="str">
        <f>IF(Table1[[#This Row],[Day]]="","",YEAR(F882))</f>
        <v/>
      </c>
      <c r="E882" s="117"/>
      <c r="F882" s="118"/>
      <c r="J882" s="102"/>
      <c r="K882" s="124"/>
      <c r="R882" s="46"/>
      <c r="V882" s="112"/>
      <c r="W882" s="72"/>
      <c r="X882" s="46"/>
      <c r="Y882" s="46"/>
      <c r="AC882" s="47"/>
      <c r="AD882" s="54"/>
      <c r="AE882" s="44"/>
      <c r="AF882" s="48"/>
    </row>
    <row r="883" spans="1:32" ht="21" customHeight="1">
      <c r="A883" s="45" t="str">
        <f>IF(G883="","",VLOOKUP(G883,#REF!,3,0))</f>
        <v/>
      </c>
      <c r="B883" s="45" t="str">
        <f>IF(Table1[[#This Row],[Day]]="","",WEEKNUM(F883))</f>
        <v/>
      </c>
      <c r="C883" s="45" t="str">
        <f>IF(Table1[[#This Row],[Day]]="","",MONTH(F883))</f>
        <v/>
      </c>
      <c r="D883" s="45" t="str">
        <f>IF(Table1[[#This Row],[Day]]="","",YEAR(F883))</f>
        <v/>
      </c>
      <c r="E883" s="117"/>
      <c r="F883" s="118"/>
      <c r="J883" s="102"/>
      <c r="K883" s="124"/>
      <c r="R883" s="46"/>
      <c r="V883" s="112"/>
      <c r="W883" s="72"/>
      <c r="X883" s="46"/>
      <c r="Y883" s="46"/>
      <c r="AC883" s="47"/>
      <c r="AD883" s="54"/>
      <c r="AE883" s="44"/>
      <c r="AF883" s="48"/>
    </row>
    <row r="884" spans="1:32" ht="21" customHeight="1">
      <c r="A884" s="45" t="str">
        <f>IF(G884="","",VLOOKUP(G884,#REF!,3,0))</f>
        <v/>
      </c>
      <c r="B884" s="45" t="str">
        <f>IF(Table1[[#This Row],[Day]]="","",WEEKNUM(F884))</f>
        <v/>
      </c>
      <c r="C884" s="45" t="str">
        <f>IF(Table1[[#This Row],[Day]]="","",MONTH(F884))</f>
        <v/>
      </c>
      <c r="D884" s="45" t="str">
        <f>IF(Table1[[#This Row],[Day]]="","",YEAR(F884))</f>
        <v/>
      </c>
      <c r="E884" s="117"/>
      <c r="F884" s="118"/>
      <c r="J884" s="102"/>
      <c r="K884" s="124"/>
      <c r="R884" s="46"/>
      <c r="V884" s="112"/>
      <c r="W884" s="72"/>
      <c r="X884" s="46"/>
      <c r="Y884" s="46"/>
      <c r="AC884" s="47"/>
      <c r="AD884" s="54"/>
      <c r="AE884" s="44"/>
      <c r="AF884" s="48"/>
    </row>
    <row r="885" spans="1:32" ht="21" customHeight="1">
      <c r="A885" s="45" t="str">
        <f>IF(G885="","",VLOOKUP(G885,#REF!,3,0))</f>
        <v/>
      </c>
      <c r="B885" s="45" t="str">
        <f>IF(Table1[[#This Row],[Day]]="","",WEEKNUM(F885))</f>
        <v/>
      </c>
      <c r="C885" s="45" t="str">
        <f>IF(Table1[[#This Row],[Day]]="","",MONTH(F885))</f>
        <v/>
      </c>
      <c r="D885" s="45" t="str">
        <f>IF(Table1[[#This Row],[Day]]="","",YEAR(F885))</f>
        <v/>
      </c>
      <c r="E885" s="117"/>
      <c r="F885" s="118"/>
      <c r="J885" s="102"/>
      <c r="K885" s="124"/>
      <c r="R885" s="46"/>
      <c r="V885" s="112"/>
      <c r="W885" s="72"/>
      <c r="X885" s="46"/>
      <c r="Y885" s="46"/>
      <c r="AC885" s="47"/>
      <c r="AD885" s="54"/>
      <c r="AE885" s="44"/>
      <c r="AF885" s="48"/>
    </row>
    <row r="886" spans="1:32" ht="21" customHeight="1">
      <c r="A886" s="45" t="str">
        <f>IF(G886="","",VLOOKUP(G886,#REF!,3,0))</f>
        <v/>
      </c>
      <c r="B886" s="45" t="str">
        <f>IF(Table1[[#This Row],[Day]]="","",WEEKNUM(F886))</f>
        <v/>
      </c>
      <c r="C886" s="45" t="str">
        <f>IF(Table1[[#This Row],[Day]]="","",MONTH(F886))</f>
        <v/>
      </c>
      <c r="D886" s="45" t="str">
        <f>IF(Table1[[#This Row],[Day]]="","",YEAR(F886))</f>
        <v/>
      </c>
      <c r="E886" s="117"/>
      <c r="F886" s="118"/>
      <c r="J886" s="102"/>
      <c r="K886" s="124"/>
      <c r="R886" s="46"/>
      <c r="V886" s="112"/>
      <c r="W886" s="72"/>
      <c r="X886" s="46"/>
      <c r="Y886" s="46"/>
      <c r="AC886" s="47"/>
      <c r="AD886" s="54"/>
      <c r="AE886" s="44"/>
      <c r="AF886" s="48"/>
    </row>
    <row r="887" spans="1:32" ht="21" customHeight="1">
      <c r="A887" s="45" t="str">
        <f>IF(G887="","",VLOOKUP(G887,#REF!,3,0))</f>
        <v/>
      </c>
      <c r="B887" s="45" t="str">
        <f>IF(Table1[[#This Row],[Day]]="","",WEEKNUM(F887))</f>
        <v/>
      </c>
      <c r="C887" s="45" t="str">
        <f>IF(Table1[[#This Row],[Day]]="","",MONTH(F887))</f>
        <v/>
      </c>
      <c r="D887" s="45" t="str">
        <f>IF(Table1[[#This Row],[Day]]="","",YEAR(F887))</f>
        <v/>
      </c>
      <c r="E887" s="117"/>
      <c r="F887" s="118"/>
      <c r="J887" s="102"/>
      <c r="K887" s="124"/>
      <c r="R887" s="46"/>
      <c r="V887" s="112"/>
      <c r="W887" s="72"/>
      <c r="X887" s="46"/>
      <c r="Y887" s="46"/>
      <c r="AC887" s="47"/>
      <c r="AD887" s="54"/>
      <c r="AE887" s="44"/>
      <c r="AF887" s="48"/>
    </row>
    <row r="888" spans="1:32" ht="21" customHeight="1">
      <c r="A888" s="45" t="str">
        <f>IF(G888="","",VLOOKUP(G888,#REF!,3,0))</f>
        <v/>
      </c>
      <c r="B888" s="45" t="str">
        <f>IF(Table1[[#This Row],[Day]]="","",WEEKNUM(F888))</f>
        <v/>
      </c>
      <c r="C888" s="45" t="str">
        <f>IF(Table1[[#This Row],[Day]]="","",MONTH(F888))</f>
        <v/>
      </c>
      <c r="D888" s="45" t="str">
        <f>IF(Table1[[#This Row],[Day]]="","",YEAR(F888))</f>
        <v/>
      </c>
      <c r="E888" s="117"/>
      <c r="F888" s="118"/>
      <c r="J888" s="102"/>
      <c r="K888" s="124"/>
      <c r="R888" s="46"/>
      <c r="V888" s="112"/>
      <c r="W888" s="72"/>
      <c r="X888" s="46"/>
      <c r="Y888" s="46"/>
      <c r="AC888" s="47"/>
      <c r="AD888" s="54"/>
      <c r="AE888" s="44"/>
      <c r="AF888" s="48"/>
    </row>
    <row r="889" spans="1:32" ht="21" customHeight="1">
      <c r="A889" s="45" t="str">
        <f>IF(G889="","",VLOOKUP(G889,#REF!,3,0))</f>
        <v/>
      </c>
      <c r="B889" s="45" t="str">
        <f>IF(Table1[[#This Row],[Day]]="","",WEEKNUM(F889))</f>
        <v/>
      </c>
      <c r="C889" s="45" t="str">
        <f>IF(Table1[[#This Row],[Day]]="","",MONTH(F889))</f>
        <v/>
      </c>
      <c r="D889" s="45" t="str">
        <f>IF(Table1[[#This Row],[Day]]="","",YEAR(F889))</f>
        <v/>
      </c>
      <c r="E889" s="117"/>
      <c r="F889" s="118"/>
      <c r="G889" s="119"/>
      <c r="J889" s="102"/>
      <c r="K889" s="124"/>
      <c r="R889" s="46"/>
      <c r="V889" s="112"/>
      <c r="W889" s="72"/>
      <c r="X889" s="46"/>
      <c r="Y889" s="46"/>
      <c r="AC889" s="47"/>
      <c r="AD889" s="54"/>
      <c r="AE889" s="44"/>
      <c r="AF889" s="48"/>
    </row>
    <row r="890" spans="1:32" ht="21" customHeight="1">
      <c r="A890" s="45" t="str">
        <f>IF(G890="","",VLOOKUP(G890,#REF!,3,0))</f>
        <v/>
      </c>
      <c r="B890" s="45" t="str">
        <f>IF(Table1[[#This Row],[Day]]="","",WEEKNUM(F890))</f>
        <v/>
      </c>
      <c r="C890" s="45" t="str">
        <f>IF(Table1[[#This Row],[Day]]="","",MONTH(F890))</f>
        <v/>
      </c>
      <c r="D890" s="45" t="str">
        <f>IF(Table1[[#This Row],[Day]]="","",YEAR(F890))</f>
        <v/>
      </c>
      <c r="E890" s="117"/>
      <c r="F890" s="118"/>
      <c r="J890" s="102"/>
      <c r="K890" s="124"/>
      <c r="R890" s="46"/>
      <c r="V890" s="112"/>
      <c r="W890" s="72"/>
      <c r="X890" s="46"/>
      <c r="Y890" s="46"/>
      <c r="AC890" s="47"/>
      <c r="AD890" s="54"/>
      <c r="AE890" s="44"/>
      <c r="AF890" s="48"/>
    </row>
    <row r="891" spans="1:32" ht="21" customHeight="1">
      <c r="A891" s="45" t="str">
        <f>IF(G891="","",VLOOKUP(G891,#REF!,3,0))</f>
        <v/>
      </c>
      <c r="B891" s="45" t="str">
        <f>IF(Table1[[#This Row],[Day]]="","",WEEKNUM(F891))</f>
        <v/>
      </c>
      <c r="C891" s="45" t="str">
        <f>IF(Table1[[#This Row],[Day]]="","",MONTH(F891))</f>
        <v/>
      </c>
      <c r="D891" s="45" t="str">
        <f>IF(Table1[[#This Row],[Day]]="","",YEAR(F891))</f>
        <v/>
      </c>
      <c r="E891" s="117"/>
      <c r="F891" s="118"/>
      <c r="J891" s="102"/>
      <c r="K891" s="124"/>
      <c r="R891" s="46"/>
      <c r="V891" s="112"/>
      <c r="W891" s="72"/>
      <c r="X891" s="46"/>
      <c r="Y891" s="46"/>
      <c r="AC891" s="47"/>
      <c r="AD891" s="54"/>
      <c r="AE891" s="44"/>
      <c r="AF891" s="48"/>
    </row>
    <row r="892" spans="1:32" ht="21" customHeight="1">
      <c r="A892" s="45" t="str">
        <f>IF(G892="","",VLOOKUP(G892,#REF!,3,0))</f>
        <v/>
      </c>
      <c r="B892" s="45" t="str">
        <f>IF(Table1[[#This Row],[Day]]="","",WEEKNUM(F892))</f>
        <v/>
      </c>
      <c r="C892" s="45" t="str">
        <f>IF(Table1[[#This Row],[Day]]="","",MONTH(F892))</f>
        <v/>
      </c>
      <c r="D892" s="45" t="str">
        <f>IF(Table1[[#This Row],[Day]]="","",YEAR(F892))</f>
        <v/>
      </c>
      <c r="E892" s="117"/>
      <c r="F892" s="118"/>
      <c r="J892" s="102"/>
      <c r="K892" s="124"/>
      <c r="R892" s="46"/>
      <c r="V892" s="112"/>
      <c r="W892" s="72"/>
      <c r="X892" s="46"/>
      <c r="Y892" s="46"/>
      <c r="AC892" s="47"/>
      <c r="AD892" s="54"/>
      <c r="AE892" s="44"/>
      <c r="AF892" s="48"/>
    </row>
    <row r="893" spans="1:32" ht="21" customHeight="1">
      <c r="A893" s="45" t="str">
        <f>IF(G893="","",VLOOKUP(G893,#REF!,3,0))</f>
        <v/>
      </c>
      <c r="B893" s="45" t="str">
        <f>IF(Table1[[#This Row],[Day]]="","",WEEKNUM(F893))</f>
        <v/>
      </c>
      <c r="C893" s="45" t="str">
        <f>IF(Table1[[#This Row],[Day]]="","",MONTH(F893))</f>
        <v/>
      </c>
      <c r="D893" s="45" t="str">
        <f>IF(Table1[[#This Row],[Day]]="","",YEAR(F893))</f>
        <v/>
      </c>
      <c r="E893" s="117"/>
      <c r="F893" s="118"/>
      <c r="J893" s="102"/>
      <c r="K893" s="124"/>
      <c r="R893" s="46"/>
      <c r="V893" s="112"/>
      <c r="W893" s="72"/>
      <c r="X893" s="46"/>
      <c r="Y893" s="46"/>
      <c r="AC893" s="47"/>
      <c r="AD893" s="54"/>
      <c r="AE893" s="44"/>
      <c r="AF893" s="48"/>
    </row>
    <row r="894" spans="1:32" ht="21" customHeight="1">
      <c r="A894" s="45" t="str">
        <f>IF(G894="","",VLOOKUP(G894,#REF!,3,0))</f>
        <v/>
      </c>
      <c r="B894" s="45" t="str">
        <f>IF(Table1[[#This Row],[Day]]="","",WEEKNUM(F894))</f>
        <v/>
      </c>
      <c r="C894" s="45" t="str">
        <f>IF(Table1[[#This Row],[Day]]="","",MONTH(F894))</f>
        <v/>
      </c>
      <c r="D894" s="45" t="str">
        <f>IF(Table1[[#This Row],[Day]]="","",YEAR(F894))</f>
        <v/>
      </c>
      <c r="E894" s="117"/>
      <c r="F894" s="118"/>
      <c r="J894" s="102"/>
      <c r="K894" s="124"/>
      <c r="R894" s="46"/>
      <c r="V894" s="112"/>
      <c r="W894" s="72"/>
      <c r="X894" s="46"/>
      <c r="Y894" s="46"/>
      <c r="AC894" s="47"/>
      <c r="AD894" s="54"/>
      <c r="AE894" s="44"/>
      <c r="AF894" s="48"/>
    </row>
    <row r="895" spans="1:32" ht="21" customHeight="1">
      <c r="A895" s="45" t="str">
        <f>IF(G895="","",VLOOKUP(G895,#REF!,3,0))</f>
        <v/>
      </c>
      <c r="B895" s="45" t="str">
        <f>IF(Table1[[#This Row],[Day]]="","",WEEKNUM(F895))</f>
        <v/>
      </c>
      <c r="C895" s="45" t="str">
        <f>IF(Table1[[#This Row],[Day]]="","",MONTH(F895))</f>
        <v/>
      </c>
      <c r="D895" s="45" t="str">
        <f>IF(Table1[[#This Row],[Day]]="","",YEAR(F895))</f>
        <v/>
      </c>
      <c r="E895" s="117"/>
      <c r="F895" s="118"/>
      <c r="J895" s="102"/>
      <c r="K895" s="124"/>
      <c r="R895" s="46"/>
      <c r="V895" s="112"/>
      <c r="W895" s="72"/>
      <c r="X895" s="46"/>
      <c r="Y895" s="46"/>
      <c r="AC895" s="47"/>
      <c r="AD895" s="54"/>
      <c r="AE895" s="44"/>
      <c r="AF895" s="48"/>
    </row>
    <row r="896" spans="1:32" ht="21" customHeight="1">
      <c r="A896" s="45" t="str">
        <f>IF(G896="","",VLOOKUP(G896,#REF!,3,0))</f>
        <v/>
      </c>
      <c r="B896" s="45" t="str">
        <f>IF(Table1[[#This Row],[Day]]="","",WEEKNUM(F896))</f>
        <v/>
      </c>
      <c r="C896" s="45" t="str">
        <f>IF(Table1[[#This Row],[Day]]="","",MONTH(F896))</f>
        <v/>
      </c>
      <c r="D896" s="45" t="str">
        <f>IF(Table1[[#This Row],[Day]]="","",YEAR(F896))</f>
        <v/>
      </c>
      <c r="E896" s="117"/>
      <c r="F896" s="118"/>
      <c r="J896" s="102"/>
      <c r="K896" s="124"/>
      <c r="R896" s="46"/>
      <c r="V896" s="112"/>
      <c r="W896" s="72"/>
      <c r="X896" s="46"/>
      <c r="Y896" s="46"/>
      <c r="AC896" s="47"/>
      <c r="AD896" s="54"/>
      <c r="AE896" s="44"/>
      <c r="AF896" s="48"/>
    </row>
    <row r="897" spans="1:32" ht="21" customHeight="1">
      <c r="A897" s="45" t="str">
        <f>IF(G897="","",VLOOKUP(G897,#REF!,3,0))</f>
        <v/>
      </c>
      <c r="B897" s="45" t="str">
        <f>IF(Table1[[#This Row],[Day]]="","",WEEKNUM(F897))</f>
        <v/>
      </c>
      <c r="C897" s="45" t="str">
        <f>IF(Table1[[#This Row],[Day]]="","",MONTH(F897))</f>
        <v/>
      </c>
      <c r="D897" s="45" t="str">
        <f>IF(Table1[[#This Row],[Day]]="","",YEAR(F897))</f>
        <v/>
      </c>
      <c r="E897" s="117"/>
      <c r="F897" s="118"/>
      <c r="J897" s="102"/>
      <c r="K897" s="124"/>
      <c r="R897" s="46"/>
      <c r="V897" s="112"/>
      <c r="W897" s="72"/>
      <c r="X897" s="46"/>
      <c r="Y897" s="46"/>
      <c r="AC897" s="47"/>
      <c r="AD897" s="54"/>
      <c r="AE897" s="44"/>
      <c r="AF897" s="48"/>
    </row>
    <row r="898" spans="1:32" ht="21" customHeight="1">
      <c r="A898" s="45" t="str">
        <f>IF(G898="","",VLOOKUP(G898,#REF!,3,0))</f>
        <v/>
      </c>
      <c r="B898" s="45" t="str">
        <f>IF(Table1[[#This Row],[Day]]="","",WEEKNUM(F898))</f>
        <v/>
      </c>
      <c r="C898" s="45" t="str">
        <f>IF(Table1[[#This Row],[Day]]="","",MONTH(F898))</f>
        <v/>
      </c>
      <c r="D898" s="45" t="str">
        <f>IF(Table1[[#This Row],[Day]]="","",YEAR(F898))</f>
        <v/>
      </c>
      <c r="E898" s="117"/>
      <c r="F898" s="118"/>
      <c r="J898" s="102"/>
      <c r="K898" s="124"/>
      <c r="R898" s="46"/>
      <c r="V898" s="112"/>
      <c r="W898" s="72"/>
      <c r="X898" s="46"/>
      <c r="Y898" s="46"/>
      <c r="AC898" s="47"/>
      <c r="AD898" s="54"/>
      <c r="AE898" s="44"/>
      <c r="AF898" s="48"/>
    </row>
    <row r="899" spans="1:32" ht="21" customHeight="1">
      <c r="A899" s="45" t="str">
        <f>IF(G899="","",VLOOKUP(G899,#REF!,3,0))</f>
        <v/>
      </c>
      <c r="B899" s="45" t="str">
        <f>IF(Table1[[#This Row],[Day]]="","",WEEKNUM(F899))</f>
        <v/>
      </c>
      <c r="C899" s="45" t="str">
        <f>IF(Table1[[#This Row],[Day]]="","",MONTH(F899))</f>
        <v/>
      </c>
      <c r="D899" s="45" t="str">
        <f>IF(Table1[[#This Row],[Day]]="","",YEAR(F899))</f>
        <v/>
      </c>
      <c r="E899" s="117"/>
      <c r="F899" s="118"/>
      <c r="J899" s="102"/>
      <c r="K899" s="124"/>
      <c r="R899" s="46"/>
      <c r="V899" s="112"/>
      <c r="W899" s="72"/>
      <c r="X899" s="46"/>
      <c r="Y899" s="46"/>
      <c r="AC899" s="47"/>
      <c r="AD899" s="54"/>
      <c r="AE899" s="44"/>
      <c r="AF899" s="48"/>
    </row>
    <row r="900" spans="1:32" ht="21" customHeight="1">
      <c r="A900" s="45" t="str">
        <f>IF(G900="","",VLOOKUP(G900,#REF!,3,0))</f>
        <v/>
      </c>
      <c r="B900" s="45" t="str">
        <f>IF(Table1[[#This Row],[Day]]="","",WEEKNUM(F900))</f>
        <v/>
      </c>
      <c r="C900" s="45" t="str">
        <f>IF(Table1[[#This Row],[Day]]="","",MONTH(F900))</f>
        <v/>
      </c>
      <c r="D900" s="45" t="str">
        <f>IF(Table1[[#This Row],[Day]]="","",YEAR(F900))</f>
        <v/>
      </c>
      <c r="E900" s="117"/>
      <c r="F900" s="118"/>
      <c r="J900" s="102"/>
      <c r="K900" s="124"/>
      <c r="R900" s="46"/>
      <c r="V900" s="112"/>
      <c r="W900" s="72"/>
      <c r="X900" s="46"/>
      <c r="Y900" s="46"/>
      <c r="AC900" s="47"/>
      <c r="AD900" s="54"/>
      <c r="AE900" s="44"/>
      <c r="AF900" s="48"/>
    </row>
    <row r="901" spans="1:32" ht="21" customHeight="1">
      <c r="A901" s="45" t="str">
        <f>IF(G901="","",VLOOKUP(G901,#REF!,3,0))</f>
        <v/>
      </c>
      <c r="B901" s="45" t="str">
        <f>IF(Table1[[#This Row],[Day]]="","",WEEKNUM(F901))</f>
        <v/>
      </c>
      <c r="C901" s="45" t="str">
        <f>IF(Table1[[#This Row],[Day]]="","",MONTH(F901))</f>
        <v/>
      </c>
      <c r="D901" s="45" t="str">
        <f>IF(Table1[[#This Row],[Day]]="","",YEAR(F901))</f>
        <v/>
      </c>
      <c r="E901" s="117"/>
      <c r="F901" s="118"/>
      <c r="J901" s="102"/>
      <c r="K901" s="124"/>
      <c r="R901" s="46"/>
      <c r="V901" s="112"/>
      <c r="W901" s="72"/>
      <c r="X901" s="46"/>
      <c r="Y901" s="46"/>
      <c r="AC901" s="47"/>
      <c r="AD901" s="54"/>
      <c r="AE901" s="44"/>
      <c r="AF901" s="48"/>
    </row>
    <row r="902" spans="1:32" ht="21" customHeight="1">
      <c r="A902" s="45" t="str">
        <f>IF(G902="","",VLOOKUP(G902,#REF!,3,0))</f>
        <v/>
      </c>
      <c r="B902" s="45" t="str">
        <f>IF(Table1[[#This Row],[Day]]="","",WEEKNUM(F902))</f>
        <v/>
      </c>
      <c r="C902" s="45" t="str">
        <f>IF(Table1[[#This Row],[Day]]="","",MONTH(F902))</f>
        <v/>
      </c>
      <c r="D902" s="45" t="str">
        <f>IF(Table1[[#This Row],[Day]]="","",YEAR(F902))</f>
        <v/>
      </c>
      <c r="E902" s="117"/>
      <c r="F902" s="118"/>
      <c r="J902" s="102"/>
      <c r="K902" s="124"/>
      <c r="R902" s="46"/>
      <c r="V902" s="112"/>
      <c r="W902" s="72"/>
      <c r="X902" s="46"/>
      <c r="Y902" s="46"/>
      <c r="AC902" s="47"/>
      <c r="AD902" s="54"/>
      <c r="AE902" s="44"/>
      <c r="AF902" s="48"/>
    </row>
    <row r="903" spans="1:32" ht="21" customHeight="1">
      <c r="A903" s="45" t="str">
        <f>IF(G903="","",VLOOKUP(G903,#REF!,3,0))</f>
        <v/>
      </c>
      <c r="B903" s="45" t="str">
        <f>IF(Table1[[#This Row],[Day]]="","",WEEKNUM(F903))</f>
        <v/>
      </c>
      <c r="C903" s="45" t="str">
        <f>IF(Table1[[#This Row],[Day]]="","",MONTH(F903))</f>
        <v/>
      </c>
      <c r="D903" s="45" t="str">
        <f>IF(Table1[[#This Row],[Day]]="","",YEAR(F903))</f>
        <v/>
      </c>
      <c r="E903" s="117"/>
      <c r="F903" s="118"/>
      <c r="J903" s="102"/>
      <c r="K903" s="124"/>
      <c r="R903" s="46"/>
      <c r="V903" s="112"/>
      <c r="W903" s="72"/>
      <c r="X903" s="46"/>
      <c r="Y903" s="46"/>
      <c r="AC903" s="47"/>
      <c r="AD903" s="54"/>
      <c r="AE903" s="44"/>
      <c r="AF903" s="48"/>
    </row>
    <row r="904" spans="1:32" ht="21" customHeight="1">
      <c r="A904" s="45" t="str">
        <f>IF(G904="","",VLOOKUP(G904,#REF!,3,0))</f>
        <v/>
      </c>
      <c r="B904" s="45" t="str">
        <f>IF(Table1[[#This Row],[Day]]="","",WEEKNUM(F904))</f>
        <v/>
      </c>
      <c r="C904" s="45" t="str">
        <f>IF(Table1[[#This Row],[Day]]="","",MONTH(F904))</f>
        <v/>
      </c>
      <c r="D904" s="45" t="str">
        <f>IF(Table1[[#This Row],[Day]]="","",YEAR(F904))</f>
        <v/>
      </c>
      <c r="E904" s="117"/>
      <c r="F904" s="118"/>
      <c r="G904" s="119"/>
      <c r="J904" s="102"/>
      <c r="K904" s="124"/>
      <c r="R904" s="46"/>
      <c r="V904" s="112"/>
      <c r="W904" s="72"/>
      <c r="X904" s="46"/>
      <c r="Y904" s="46"/>
      <c r="AC904" s="47"/>
      <c r="AD904" s="54"/>
      <c r="AE904" s="44"/>
      <c r="AF904" s="48"/>
    </row>
    <row r="905" spans="1:32" ht="21" customHeight="1">
      <c r="A905" s="45" t="str">
        <f>IF(G905="","",VLOOKUP(G905,#REF!,3,0))</f>
        <v/>
      </c>
      <c r="B905" s="45" t="str">
        <f>IF(Table1[[#This Row],[Day]]="","",WEEKNUM(F905))</f>
        <v/>
      </c>
      <c r="C905" s="45" t="str">
        <f>IF(Table1[[#This Row],[Day]]="","",MONTH(F905))</f>
        <v/>
      </c>
      <c r="D905" s="45" t="str">
        <f>IF(Table1[[#This Row],[Day]]="","",YEAR(F905))</f>
        <v/>
      </c>
      <c r="E905" s="117"/>
      <c r="F905" s="118"/>
      <c r="G905" s="119"/>
      <c r="J905" s="102"/>
      <c r="K905" s="124"/>
      <c r="R905" s="46"/>
      <c r="V905" s="112"/>
      <c r="W905" s="72"/>
      <c r="X905" s="46"/>
      <c r="Y905" s="46"/>
      <c r="AC905" s="47"/>
      <c r="AD905" s="54"/>
      <c r="AE905" s="44"/>
      <c r="AF905" s="48"/>
    </row>
    <row r="906" spans="1:32" ht="21" customHeight="1">
      <c r="A906" s="45" t="str">
        <f>IF(G906="","",VLOOKUP(G906,#REF!,3,0))</f>
        <v/>
      </c>
      <c r="B906" s="45" t="str">
        <f>IF(Table1[[#This Row],[Day]]="","",WEEKNUM(F906))</f>
        <v/>
      </c>
      <c r="C906" s="45" t="str">
        <f>IF(Table1[[#This Row],[Day]]="","",MONTH(F906))</f>
        <v/>
      </c>
      <c r="D906" s="45" t="str">
        <f>IF(Table1[[#This Row],[Day]]="","",YEAR(F906))</f>
        <v/>
      </c>
      <c r="E906" s="117"/>
      <c r="F906" s="118"/>
      <c r="J906" s="102"/>
      <c r="K906" s="124"/>
      <c r="R906" s="46"/>
      <c r="V906" s="112"/>
      <c r="W906" s="72"/>
      <c r="X906" s="46"/>
      <c r="Y906" s="46"/>
      <c r="AC906" s="47"/>
      <c r="AD906" s="54"/>
      <c r="AE906" s="44"/>
      <c r="AF906" s="48"/>
    </row>
    <row r="907" spans="1:32" ht="21" customHeight="1">
      <c r="A907" s="45" t="str">
        <f>IF(G907="","",VLOOKUP(G907,#REF!,3,0))</f>
        <v/>
      </c>
      <c r="B907" s="45" t="str">
        <f>IF(Table1[[#This Row],[Day]]="","",WEEKNUM(F907))</f>
        <v/>
      </c>
      <c r="C907" s="45" t="str">
        <f>IF(Table1[[#This Row],[Day]]="","",MONTH(F907))</f>
        <v/>
      </c>
      <c r="D907" s="45" t="str">
        <f>IF(Table1[[#This Row],[Day]]="","",YEAR(F907))</f>
        <v/>
      </c>
      <c r="E907" s="117"/>
      <c r="F907" s="118"/>
      <c r="G907" s="119"/>
      <c r="J907" s="102"/>
      <c r="K907" s="124"/>
      <c r="R907" s="46"/>
      <c r="V907" s="112"/>
      <c r="W907" s="72"/>
      <c r="X907" s="46"/>
      <c r="Y907" s="46"/>
      <c r="AC907" s="47"/>
      <c r="AD907" s="54"/>
      <c r="AE907" s="44"/>
      <c r="AF907" s="48"/>
    </row>
    <row r="908" spans="1:32" ht="21" customHeight="1">
      <c r="A908" s="45" t="str">
        <f>IF(G908="","",VLOOKUP(G908,#REF!,3,0))</f>
        <v/>
      </c>
      <c r="B908" s="45" t="str">
        <f>IF(Table1[[#This Row],[Day]]="","",WEEKNUM(F908))</f>
        <v/>
      </c>
      <c r="C908" s="45" t="str">
        <f>IF(Table1[[#This Row],[Day]]="","",MONTH(F908))</f>
        <v/>
      </c>
      <c r="D908" s="45" t="str">
        <f>IF(Table1[[#This Row],[Day]]="","",YEAR(F908))</f>
        <v/>
      </c>
      <c r="E908" s="117"/>
      <c r="F908" s="118"/>
      <c r="G908" s="119"/>
      <c r="J908" s="102"/>
      <c r="K908" s="124"/>
      <c r="R908" s="46"/>
      <c r="V908" s="112"/>
      <c r="W908" s="72"/>
      <c r="X908" s="46"/>
      <c r="Y908" s="46"/>
      <c r="AC908" s="47"/>
      <c r="AD908" s="54"/>
      <c r="AE908" s="44"/>
      <c r="AF908" s="48"/>
    </row>
    <row r="909" spans="1:32" ht="21" customHeight="1">
      <c r="A909" s="45" t="str">
        <f>IF(G909="","",VLOOKUP(G909,#REF!,3,0))</f>
        <v/>
      </c>
      <c r="B909" s="45" t="str">
        <f>IF(Table1[[#This Row],[Day]]="","",WEEKNUM(F909))</f>
        <v/>
      </c>
      <c r="C909" s="45" t="str">
        <f>IF(Table1[[#This Row],[Day]]="","",MONTH(F909))</f>
        <v/>
      </c>
      <c r="D909" s="45" t="str">
        <f>IF(Table1[[#This Row],[Day]]="","",YEAR(F909))</f>
        <v/>
      </c>
      <c r="E909" s="117"/>
      <c r="F909" s="118"/>
      <c r="J909" s="102"/>
      <c r="K909" s="124"/>
      <c r="R909" s="46"/>
      <c r="V909" s="112"/>
      <c r="W909" s="72"/>
      <c r="X909" s="46"/>
      <c r="Y909" s="46"/>
      <c r="AC909" s="47"/>
      <c r="AD909" s="54"/>
      <c r="AE909" s="44"/>
      <c r="AF909" s="48"/>
    </row>
    <row r="910" spans="1:32" ht="21" customHeight="1">
      <c r="A910" s="45" t="str">
        <f>IF(G910="","",VLOOKUP(G910,#REF!,3,0))</f>
        <v/>
      </c>
      <c r="B910" s="45" t="str">
        <f>IF(Table1[[#This Row],[Day]]="","",WEEKNUM(F910))</f>
        <v/>
      </c>
      <c r="C910" s="45" t="str">
        <f>IF(Table1[[#This Row],[Day]]="","",MONTH(F910))</f>
        <v/>
      </c>
      <c r="D910" s="45" t="str">
        <f>IF(Table1[[#This Row],[Day]]="","",YEAR(F910))</f>
        <v/>
      </c>
      <c r="E910" s="117"/>
      <c r="F910" s="118"/>
      <c r="G910" s="119"/>
      <c r="J910" s="102"/>
      <c r="K910" s="124"/>
      <c r="R910" s="46"/>
      <c r="V910" s="112"/>
      <c r="W910" s="72"/>
      <c r="X910" s="46"/>
      <c r="Y910" s="46"/>
      <c r="AC910" s="47"/>
      <c r="AD910" s="54"/>
      <c r="AE910" s="44"/>
      <c r="AF910" s="48"/>
    </row>
    <row r="911" spans="1:32" ht="21" customHeight="1">
      <c r="A911" s="45" t="str">
        <f>IF(G911="","",VLOOKUP(G911,#REF!,3,0))</f>
        <v/>
      </c>
      <c r="B911" s="45" t="str">
        <f>IF(Table1[[#This Row],[Day]]="","",WEEKNUM(F911))</f>
        <v/>
      </c>
      <c r="C911" s="45" t="str">
        <f>IF(Table1[[#This Row],[Day]]="","",MONTH(F911))</f>
        <v/>
      </c>
      <c r="D911" s="45" t="str">
        <f>IF(Table1[[#This Row],[Day]]="","",YEAR(F911))</f>
        <v/>
      </c>
      <c r="E911" s="117"/>
      <c r="F911" s="118"/>
      <c r="G911" s="119"/>
      <c r="J911" s="102"/>
      <c r="K911" s="124"/>
      <c r="R911" s="46"/>
      <c r="V911" s="112"/>
      <c r="W911" s="72"/>
      <c r="X911" s="46"/>
      <c r="Y911" s="46"/>
      <c r="AC911" s="47"/>
      <c r="AD911" s="54"/>
      <c r="AE911" s="44"/>
      <c r="AF911" s="48"/>
    </row>
    <row r="912" spans="1:32" ht="21" customHeight="1">
      <c r="A912" s="45" t="str">
        <f>IF(G912="","",VLOOKUP(G912,#REF!,3,0))</f>
        <v/>
      </c>
      <c r="B912" s="45" t="str">
        <f>IF(Table1[[#This Row],[Day]]="","",WEEKNUM(F912))</f>
        <v/>
      </c>
      <c r="C912" s="45" t="str">
        <f>IF(Table1[[#This Row],[Day]]="","",MONTH(F912))</f>
        <v/>
      </c>
      <c r="D912" s="45" t="str">
        <f>IF(Table1[[#This Row],[Day]]="","",YEAR(F912))</f>
        <v/>
      </c>
      <c r="E912" s="117"/>
      <c r="F912" s="118"/>
      <c r="G912" s="119"/>
      <c r="J912" s="102"/>
      <c r="K912" s="124"/>
      <c r="R912" s="46"/>
      <c r="V912" s="112"/>
      <c r="W912" s="72"/>
      <c r="X912" s="46"/>
      <c r="Y912" s="46"/>
      <c r="AC912" s="47"/>
      <c r="AD912" s="54"/>
      <c r="AE912" s="44"/>
      <c r="AF912" s="48"/>
    </row>
    <row r="913" spans="1:32" ht="21" customHeight="1">
      <c r="A913" s="45" t="str">
        <f>IF(G913="","",VLOOKUP(G913,#REF!,3,0))</f>
        <v/>
      </c>
      <c r="B913" s="45" t="str">
        <f>IF(Table1[[#This Row],[Day]]="","",WEEKNUM(F913))</f>
        <v/>
      </c>
      <c r="C913" s="45" t="str">
        <f>IF(Table1[[#This Row],[Day]]="","",MONTH(F913))</f>
        <v/>
      </c>
      <c r="D913" s="45" t="str">
        <f>IF(Table1[[#This Row],[Day]]="","",YEAR(F913))</f>
        <v/>
      </c>
      <c r="E913" s="117"/>
      <c r="F913" s="118"/>
      <c r="G913" s="119"/>
      <c r="J913" s="102"/>
      <c r="K913" s="124"/>
      <c r="R913" s="46"/>
      <c r="V913" s="112"/>
      <c r="W913" s="72"/>
      <c r="X913" s="46"/>
      <c r="Y913" s="46"/>
      <c r="AC913" s="47"/>
      <c r="AD913" s="54"/>
      <c r="AE913" s="44"/>
      <c r="AF913" s="48"/>
    </row>
    <row r="914" spans="1:32" ht="21" customHeight="1">
      <c r="A914" s="45" t="str">
        <f>IF(G914="","",VLOOKUP(G914,#REF!,3,0))</f>
        <v/>
      </c>
      <c r="B914" s="45" t="str">
        <f>IF(Table1[[#This Row],[Day]]="","",WEEKNUM(F914))</f>
        <v/>
      </c>
      <c r="C914" s="45" t="str">
        <f>IF(Table1[[#This Row],[Day]]="","",MONTH(F914))</f>
        <v/>
      </c>
      <c r="D914" s="45" t="str">
        <f>IF(Table1[[#This Row],[Day]]="","",YEAR(F914))</f>
        <v/>
      </c>
      <c r="E914" s="117"/>
      <c r="F914" s="118"/>
      <c r="G914" s="119"/>
      <c r="J914" s="102"/>
      <c r="K914" s="124"/>
      <c r="R914" s="46"/>
      <c r="V914" s="112"/>
      <c r="W914" s="72"/>
      <c r="X914" s="46"/>
      <c r="Y914" s="46"/>
      <c r="AC914" s="47"/>
      <c r="AD914" s="54"/>
      <c r="AE914" s="44"/>
      <c r="AF914" s="48"/>
    </row>
    <row r="915" spans="1:32" ht="21" customHeight="1">
      <c r="A915" s="45" t="str">
        <f>IF(G915="","",VLOOKUP(G915,#REF!,3,0))</f>
        <v/>
      </c>
      <c r="B915" s="45" t="str">
        <f>IF(Table1[[#This Row],[Day]]="","",WEEKNUM(F915))</f>
        <v/>
      </c>
      <c r="C915" s="45" t="str">
        <f>IF(Table1[[#This Row],[Day]]="","",MONTH(F915))</f>
        <v/>
      </c>
      <c r="D915" s="45" t="str">
        <f>IF(Table1[[#This Row],[Day]]="","",YEAR(F915))</f>
        <v/>
      </c>
      <c r="E915" s="117"/>
      <c r="F915" s="118"/>
      <c r="G915" s="119"/>
      <c r="J915" s="102"/>
      <c r="K915" s="124"/>
      <c r="R915" s="46"/>
      <c r="V915" s="112"/>
      <c r="W915" s="72"/>
      <c r="X915" s="46"/>
      <c r="Y915" s="46"/>
      <c r="AC915" s="47"/>
      <c r="AD915" s="54"/>
      <c r="AE915" s="44"/>
      <c r="AF915" s="48"/>
    </row>
    <row r="916" spans="1:32" ht="21" customHeight="1">
      <c r="A916" s="45" t="str">
        <f>IF(G916="","",VLOOKUP(G916,#REF!,3,0))</f>
        <v/>
      </c>
      <c r="B916" s="45" t="str">
        <f>IF(Table1[[#This Row],[Day]]="","",WEEKNUM(F916))</f>
        <v/>
      </c>
      <c r="C916" s="45" t="str">
        <f>IF(Table1[[#This Row],[Day]]="","",MONTH(F916))</f>
        <v/>
      </c>
      <c r="D916" s="45" t="str">
        <f>IF(Table1[[#This Row],[Day]]="","",YEAR(F916))</f>
        <v/>
      </c>
      <c r="E916" s="117"/>
      <c r="F916" s="118"/>
      <c r="G916" s="119"/>
      <c r="J916" s="102"/>
      <c r="K916" s="124"/>
      <c r="R916" s="46"/>
      <c r="V916" s="112"/>
      <c r="W916" s="72"/>
      <c r="X916" s="46"/>
      <c r="Y916" s="46"/>
      <c r="AC916" s="47"/>
      <c r="AD916" s="54"/>
      <c r="AE916" s="44"/>
      <c r="AF916" s="48"/>
    </row>
    <row r="917" spans="1:32" ht="21" customHeight="1">
      <c r="A917" s="45" t="str">
        <f>IF(G917="","",VLOOKUP(G917,#REF!,3,0))</f>
        <v/>
      </c>
      <c r="B917" s="45" t="str">
        <f>IF(Table1[[#This Row],[Day]]="","",WEEKNUM(F917))</f>
        <v/>
      </c>
      <c r="C917" s="45" t="str">
        <f>IF(Table1[[#This Row],[Day]]="","",MONTH(F917))</f>
        <v/>
      </c>
      <c r="D917" s="45" t="str">
        <f>IF(Table1[[#This Row],[Day]]="","",YEAR(F917))</f>
        <v/>
      </c>
      <c r="E917" s="117"/>
      <c r="F917" s="118"/>
      <c r="G917" s="119"/>
      <c r="J917" s="102"/>
      <c r="K917" s="124"/>
      <c r="R917" s="46"/>
      <c r="V917" s="112"/>
      <c r="W917" s="72"/>
      <c r="X917" s="46"/>
      <c r="Y917" s="46"/>
      <c r="AC917" s="47"/>
      <c r="AD917" s="54"/>
      <c r="AE917" s="44"/>
      <c r="AF917" s="48"/>
    </row>
    <row r="918" spans="1:32" ht="21" customHeight="1">
      <c r="A918" s="45" t="str">
        <f>IF(G918="","",VLOOKUP(G918,#REF!,3,0))</f>
        <v/>
      </c>
      <c r="B918" s="45" t="str">
        <f>IF(Table1[[#This Row],[Day]]="","",WEEKNUM(F918))</f>
        <v/>
      </c>
      <c r="C918" s="45" t="str">
        <f>IF(Table1[[#This Row],[Day]]="","",MONTH(F918))</f>
        <v/>
      </c>
      <c r="D918" s="45" t="str">
        <f>IF(Table1[[#This Row],[Day]]="","",YEAR(F918))</f>
        <v/>
      </c>
      <c r="E918" s="117"/>
      <c r="F918" s="118"/>
      <c r="G918" s="119"/>
      <c r="J918" s="102"/>
      <c r="K918" s="124"/>
      <c r="R918" s="46"/>
      <c r="V918" s="112"/>
      <c r="W918" s="72"/>
      <c r="X918" s="46"/>
      <c r="Y918" s="46"/>
      <c r="AC918" s="47"/>
      <c r="AD918" s="54"/>
      <c r="AE918" s="44"/>
      <c r="AF918" s="48"/>
    </row>
    <row r="919" spans="1:32" ht="21" customHeight="1">
      <c r="A919" s="45" t="str">
        <f>IF(G919="","",VLOOKUP(G919,#REF!,3,0))</f>
        <v/>
      </c>
      <c r="B919" s="45" t="str">
        <f>IF(Table1[[#This Row],[Day]]="","",WEEKNUM(F919))</f>
        <v/>
      </c>
      <c r="C919" s="45" t="str">
        <f>IF(Table1[[#This Row],[Day]]="","",MONTH(F919))</f>
        <v/>
      </c>
      <c r="D919" s="45" t="str">
        <f>IF(Table1[[#This Row],[Day]]="","",YEAR(F919))</f>
        <v/>
      </c>
      <c r="E919" s="117"/>
      <c r="F919" s="118"/>
      <c r="G919" s="119"/>
      <c r="J919" s="102"/>
      <c r="K919" s="124"/>
      <c r="R919" s="46"/>
      <c r="V919" s="112"/>
      <c r="W919" s="72"/>
      <c r="X919" s="46"/>
      <c r="Y919" s="46"/>
      <c r="AC919" s="47"/>
      <c r="AD919" s="54"/>
      <c r="AE919" s="44"/>
      <c r="AF919" s="48"/>
    </row>
    <row r="920" spans="1:32" ht="21" customHeight="1">
      <c r="A920" s="45" t="str">
        <f>IF(G920="","",VLOOKUP(G920,#REF!,3,0))</f>
        <v/>
      </c>
      <c r="B920" s="45" t="str">
        <f>IF(Table1[[#This Row],[Day]]="","",WEEKNUM(F920))</f>
        <v/>
      </c>
      <c r="C920" s="45" t="str">
        <f>IF(Table1[[#This Row],[Day]]="","",MONTH(F920))</f>
        <v/>
      </c>
      <c r="D920" s="45" t="str">
        <f>IF(Table1[[#This Row],[Day]]="","",YEAR(F920))</f>
        <v/>
      </c>
      <c r="E920" s="117"/>
      <c r="F920" s="118"/>
      <c r="G920" s="119"/>
      <c r="J920" s="102"/>
      <c r="K920" s="124"/>
      <c r="R920" s="46"/>
      <c r="V920" s="112"/>
      <c r="W920" s="72"/>
      <c r="X920" s="46"/>
      <c r="Y920" s="46"/>
      <c r="AC920" s="47"/>
      <c r="AD920" s="54"/>
      <c r="AE920" s="44"/>
      <c r="AF920" s="48"/>
    </row>
    <row r="921" spans="1:32" ht="21" customHeight="1">
      <c r="A921" s="45" t="str">
        <f>IF(G921="","",VLOOKUP(G921,#REF!,3,0))</f>
        <v/>
      </c>
      <c r="B921" s="45" t="str">
        <f>IF(Table1[[#This Row],[Day]]="","",WEEKNUM(F921))</f>
        <v/>
      </c>
      <c r="C921" s="45" t="str">
        <f>IF(Table1[[#This Row],[Day]]="","",MONTH(F921))</f>
        <v/>
      </c>
      <c r="D921" s="45" t="str">
        <f>IF(Table1[[#This Row],[Day]]="","",YEAR(F921))</f>
        <v/>
      </c>
      <c r="E921" s="117"/>
      <c r="F921" s="118"/>
      <c r="J921" s="102"/>
      <c r="K921" s="124"/>
      <c r="R921" s="46"/>
      <c r="V921" s="112"/>
      <c r="W921" s="72"/>
      <c r="X921" s="46"/>
      <c r="Y921" s="46"/>
      <c r="AC921" s="47"/>
      <c r="AD921" s="54"/>
      <c r="AE921" s="44"/>
      <c r="AF921" s="48"/>
    </row>
    <row r="922" spans="1:32" ht="21" customHeight="1">
      <c r="A922" s="45" t="str">
        <f>IF(G922="","",VLOOKUP(G922,#REF!,3,0))</f>
        <v/>
      </c>
      <c r="B922" s="45" t="str">
        <f>IF(Table1[[#This Row],[Day]]="","",WEEKNUM(F922))</f>
        <v/>
      </c>
      <c r="C922" s="45" t="str">
        <f>IF(Table1[[#This Row],[Day]]="","",MONTH(F922))</f>
        <v/>
      </c>
      <c r="D922" s="45" t="str">
        <f>IF(Table1[[#This Row],[Day]]="","",YEAR(F922))</f>
        <v/>
      </c>
      <c r="E922" s="117"/>
      <c r="F922" s="118"/>
      <c r="G922" s="119"/>
      <c r="J922" s="102"/>
      <c r="K922" s="124"/>
      <c r="R922" s="46"/>
      <c r="V922" s="112"/>
      <c r="W922" s="72"/>
      <c r="X922" s="46"/>
      <c r="Y922" s="46"/>
      <c r="AC922" s="47"/>
      <c r="AD922" s="54"/>
      <c r="AE922" s="44"/>
      <c r="AF922" s="48"/>
    </row>
    <row r="923" spans="1:32" ht="21" customHeight="1">
      <c r="A923" s="45" t="str">
        <f>IF(G923="","",VLOOKUP(G923,#REF!,3,0))</f>
        <v/>
      </c>
      <c r="B923" s="45" t="str">
        <f>IF(Table1[[#This Row],[Day]]="","",WEEKNUM(F923))</f>
        <v/>
      </c>
      <c r="C923" s="45" t="str">
        <f>IF(Table1[[#This Row],[Day]]="","",MONTH(F923))</f>
        <v/>
      </c>
      <c r="D923" s="45" t="str">
        <f>IF(Table1[[#This Row],[Day]]="","",YEAR(F923))</f>
        <v/>
      </c>
      <c r="E923" s="117"/>
      <c r="F923" s="118"/>
      <c r="G923" s="119"/>
      <c r="J923" s="102"/>
      <c r="K923" s="124"/>
      <c r="R923" s="46"/>
      <c r="V923" s="112"/>
      <c r="W923" s="72"/>
      <c r="X923" s="46"/>
      <c r="Y923" s="46"/>
      <c r="AC923" s="47"/>
      <c r="AD923" s="54"/>
      <c r="AE923" s="44"/>
      <c r="AF923" s="48"/>
    </row>
    <row r="924" spans="1:32" ht="21" customHeight="1">
      <c r="A924" s="45" t="str">
        <f>IF(G924="","",VLOOKUP(G924,#REF!,3,0))</f>
        <v/>
      </c>
      <c r="B924" s="45" t="str">
        <f>IF(Table1[[#This Row],[Day]]="","",WEEKNUM(F924))</f>
        <v/>
      </c>
      <c r="C924" s="45" t="str">
        <f>IF(Table1[[#This Row],[Day]]="","",MONTH(F924))</f>
        <v/>
      </c>
      <c r="D924" s="45" t="str">
        <f>IF(Table1[[#This Row],[Day]]="","",YEAR(F924))</f>
        <v/>
      </c>
      <c r="E924" s="117"/>
      <c r="F924" s="118"/>
      <c r="J924" s="102"/>
      <c r="K924" s="124"/>
      <c r="R924" s="46"/>
      <c r="V924" s="112"/>
      <c r="W924" s="72"/>
      <c r="X924" s="46"/>
      <c r="Y924" s="46"/>
      <c r="AC924" s="47"/>
      <c r="AD924" s="54"/>
      <c r="AE924" s="44"/>
      <c r="AF924" s="48"/>
    </row>
    <row r="925" spans="1:32" ht="21" customHeight="1">
      <c r="A925" s="45" t="str">
        <f>IF(G925="","",VLOOKUP(G925,#REF!,3,0))</f>
        <v/>
      </c>
      <c r="B925" s="45" t="str">
        <f>IF(Table1[[#This Row],[Day]]="","",WEEKNUM(F925))</f>
        <v/>
      </c>
      <c r="C925" s="45" t="str">
        <f>IF(Table1[[#This Row],[Day]]="","",MONTH(F925))</f>
        <v/>
      </c>
      <c r="D925" s="45" t="str">
        <f>IF(Table1[[#This Row],[Day]]="","",YEAR(F925))</f>
        <v/>
      </c>
      <c r="E925" s="117"/>
      <c r="F925" s="118"/>
      <c r="G925" s="119"/>
      <c r="J925" s="102"/>
      <c r="K925" s="124"/>
      <c r="R925" s="46"/>
      <c r="V925" s="112"/>
      <c r="W925" s="72"/>
      <c r="X925" s="46"/>
      <c r="Y925" s="46"/>
      <c r="AC925" s="47"/>
      <c r="AD925" s="54"/>
      <c r="AE925" s="44"/>
      <c r="AF925" s="48"/>
    </row>
    <row r="926" spans="1:32" ht="21" customHeight="1">
      <c r="A926" s="45" t="str">
        <f>IF(G926="","",VLOOKUP(G926,#REF!,3,0))</f>
        <v/>
      </c>
      <c r="B926" s="45" t="str">
        <f>IF(Table1[[#This Row],[Day]]="","",WEEKNUM(F926))</f>
        <v/>
      </c>
      <c r="C926" s="45" t="str">
        <f>IF(Table1[[#This Row],[Day]]="","",MONTH(F926))</f>
        <v/>
      </c>
      <c r="D926" s="45" t="str">
        <f>IF(Table1[[#This Row],[Day]]="","",YEAR(F926))</f>
        <v/>
      </c>
      <c r="E926" s="117"/>
      <c r="F926" s="118"/>
      <c r="G926" s="119"/>
      <c r="J926" s="102"/>
      <c r="K926" s="124"/>
      <c r="R926" s="46"/>
      <c r="V926" s="112"/>
      <c r="W926" s="72"/>
      <c r="X926" s="46"/>
      <c r="Y926" s="46"/>
      <c r="AC926" s="47"/>
      <c r="AD926" s="54"/>
      <c r="AE926" s="44"/>
      <c r="AF926" s="48"/>
    </row>
    <row r="927" spans="1:32" ht="21" customHeight="1">
      <c r="A927" s="45" t="str">
        <f>IF(G927="","",VLOOKUP(G927,#REF!,3,0))</f>
        <v/>
      </c>
      <c r="B927" s="45" t="str">
        <f>IF(Table1[[#This Row],[Day]]="","",WEEKNUM(F927))</f>
        <v/>
      </c>
      <c r="C927" s="45" t="str">
        <f>IF(Table1[[#This Row],[Day]]="","",MONTH(F927))</f>
        <v/>
      </c>
      <c r="D927" s="45" t="str">
        <f>IF(Table1[[#This Row],[Day]]="","",YEAR(F927))</f>
        <v/>
      </c>
      <c r="E927" s="117"/>
      <c r="F927" s="118"/>
      <c r="G927" s="119"/>
      <c r="J927" s="102"/>
      <c r="K927" s="124"/>
      <c r="R927" s="46"/>
      <c r="V927" s="112"/>
      <c r="W927" s="72"/>
      <c r="X927" s="46"/>
      <c r="Y927" s="46"/>
      <c r="AC927" s="47"/>
      <c r="AD927" s="54"/>
      <c r="AE927" s="44"/>
      <c r="AF927" s="48"/>
    </row>
    <row r="928" spans="1:32" ht="21" customHeight="1">
      <c r="A928" s="45" t="str">
        <f>IF(G928="","",VLOOKUP(G928,#REF!,3,0))</f>
        <v/>
      </c>
      <c r="B928" s="45" t="str">
        <f>IF(Table1[[#This Row],[Day]]="","",WEEKNUM(F928))</f>
        <v/>
      </c>
      <c r="C928" s="45" t="str">
        <f>IF(Table1[[#This Row],[Day]]="","",MONTH(F928))</f>
        <v/>
      </c>
      <c r="D928" s="45" t="str">
        <f>IF(Table1[[#This Row],[Day]]="","",YEAR(F928))</f>
        <v/>
      </c>
      <c r="E928" s="117"/>
      <c r="F928" s="118"/>
      <c r="G928" s="119"/>
      <c r="J928" s="102"/>
      <c r="K928" s="124"/>
      <c r="R928" s="46"/>
      <c r="V928" s="112"/>
      <c r="W928" s="72"/>
      <c r="X928" s="46"/>
      <c r="Y928" s="46"/>
      <c r="AC928" s="47"/>
      <c r="AD928" s="54"/>
      <c r="AE928" s="44"/>
      <c r="AF928" s="48"/>
    </row>
    <row r="929" spans="1:32" ht="21" customHeight="1">
      <c r="A929" s="45" t="str">
        <f>IF(G929="","",VLOOKUP(G929,#REF!,3,0))</f>
        <v/>
      </c>
      <c r="B929" s="45" t="str">
        <f>IF(Table1[[#This Row],[Day]]="","",WEEKNUM(F929))</f>
        <v/>
      </c>
      <c r="C929" s="45" t="str">
        <f>IF(Table1[[#This Row],[Day]]="","",MONTH(F929))</f>
        <v/>
      </c>
      <c r="D929" s="45" t="str">
        <f>IF(Table1[[#This Row],[Day]]="","",YEAR(F929))</f>
        <v/>
      </c>
      <c r="E929" s="117"/>
      <c r="F929" s="118"/>
      <c r="G929" s="119"/>
      <c r="J929" s="102"/>
      <c r="K929" s="124"/>
      <c r="R929" s="46"/>
      <c r="V929" s="112"/>
      <c r="W929" s="72"/>
      <c r="X929" s="46"/>
      <c r="Y929" s="46"/>
      <c r="AC929" s="47"/>
      <c r="AD929" s="54"/>
      <c r="AE929" s="44"/>
      <c r="AF929" s="48"/>
    </row>
    <row r="930" spans="1:32" ht="21" customHeight="1">
      <c r="A930" s="45" t="str">
        <f>IF(G930="","",VLOOKUP(G930,#REF!,3,0))</f>
        <v/>
      </c>
      <c r="B930" s="45" t="str">
        <f>IF(Table1[[#This Row],[Day]]="","",WEEKNUM(F930))</f>
        <v/>
      </c>
      <c r="C930" s="45" t="str">
        <f>IF(Table1[[#This Row],[Day]]="","",MONTH(F930))</f>
        <v/>
      </c>
      <c r="D930" s="45" t="str">
        <f>IF(Table1[[#This Row],[Day]]="","",YEAR(F930))</f>
        <v/>
      </c>
      <c r="E930" s="117"/>
      <c r="F930" s="118"/>
      <c r="G930" s="119"/>
      <c r="J930" s="102"/>
      <c r="K930" s="124"/>
      <c r="R930" s="46"/>
      <c r="V930" s="112"/>
      <c r="W930" s="72"/>
      <c r="X930" s="46"/>
      <c r="Y930" s="46"/>
      <c r="AC930" s="47"/>
      <c r="AD930" s="54"/>
      <c r="AE930" s="44"/>
      <c r="AF930" s="48"/>
    </row>
    <row r="931" spans="1:32" ht="21" customHeight="1">
      <c r="A931" s="45" t="str">
        <f>IF(G931="","",VLOOKUP(G931,#REF!,3,0))</f>
        <v/>
      </c>
      <c r="B931" s="45" t="str">
        <f>IF(Table1[[#This Row],[Day]]="","",WEEKNUM(F931))</f>
        <v/>
      </c>
      <c r="C931" s="45" t="str">
        <f>IF(Table1[[#This Row],[Day]]="","",MONTH(F931))</f>
        <v/>
      </c>
      <c r="D931" s="45" t="str">
        <f>IF(Table1[[#This Row],[Day]]="","",YEAR(F931))</f>
        <v/>
      </c>
      <c r="E931" s="117"/>
      <c r="F931" s="118"/>
      <c r="G931" s="119"/>
      <c r="J931" s="102"/>
      <c r="K931" s="124"/>
      <c r="R931" s="46"/>
      <c r="V931" s="112"/>
      <c r="W931" s="72"/>
      <c r="X931" s="46"/>
      <c r="Y931" s="46"/>
      <c r="AC931" s="47"/>
      <c r="AD931" s="54"/>
      <c r="AE931" s="44"/>
      <c r="AF931" s="48"/>
    </row>
    <row r="932" spans="1:32" ht="21" customHeight="1">
      <c r="A932" s="45" t="str">
        <f>IF(G932="","",VLOOKUP(G932,#REF!,3,0))</f>
        <v/>
      </c>
      <c r="B932" s="45" t="str">
        <f>IF(Table1[[#This Row],[Day]]="","",WEEKNUM(F932))</f>
        <v/>
      </c>
      <c r="C932" s="45" t="str">
        <f>IF(Table1[[#This Row],[Day]]="","",MONTH(F932))</f>
        <v/>
      </c>
      <c r="D932" s="45" t="str">
        <f>IF(Table1[[#This Row],[Day]]="","",YEAR(F932))</f>
        <v/>
      </c>
      <c r="E932" s="117"/>
      <c r="F932" s="118"/>
      <c r="G932" s="119"/>
      <c r="J932" s="102"/>
      <c r="K932" s="124"/>
      <c r="R932" s="46"/>
      <c r="V932" s="112"/>
      <c r="W932" s="72"/>
      <c r="X932" s="46"/>
      <c r="Y932" s="46"/>
      <c r="AC932" s="47"/>
      <c r="AD932" s="54"/>
      <c r="AE932" s="44"/>
      <c r="AF932" s="48"/>
    </row>
    <row r="933" spans="1:32" ht="21" customHeight="1">
      <c r="A933" s="45" t="str">
        <f>IF(G933="","",VLOOKUP(G933,#REF!,3,0))</f>
        <v/>
      </c>
      <c r="B933" s="45" t="str">
        <f>IF(Table1[[#This Row],[Day]]="","",WEEKNUM(F933))</f>
        <v/>
      </c>
      <c r="C933" s="45" t="str">
        <f>IF(Table1[[#This Row],[Day]]="","",MONTH(F933))</f>
        <v/>
      </c>
      <c r="D933" s="45" t="str">
        <f>IF(Table1[[#This Row],[Day]]="","",YEAR(F933))</f>
        <v/>
      </c>
      <c r="E933" s="117"/>
      <c r="F933" s="118"/>
      <c r="J933" s="102"/>
      <c r="K933" s="124"/>
      <c r="R933" s="46"/>
      <c r="V933" s="112"/>
      <c r="W933" s="72"/>
      <c r="X933" s="46"/>
      <c r="Y933" s="46"/>
      <c r="AC933" s="47"/>
      <c r="AD933" s="54"/>
      <c r="AE933" s="44"/>
      <c r="AF933" s="48"/>
    </row>
    <row r="934" spans="1:32" ht="21" customHeight="1">
      <c r="A934" s="45" t="str">
        <f>IF(G934="","",VLOOKUP(G934,#REF!,3,0))</f>
        <v/>
      </c>
      <c r="B934" s="45" t="str">
        <f>IF(Table1[[#This Row],[Day]]="","",WEEKNUM(F934))</f>
        <v/>
      </c>
      <c r="C934" s="45" t="str">
        <f>IF(Table1[[#This Row],[Day]]="","",MONTH(F934))</f>
        <v/>
      </c>
      <c r="D934" s="45" t="str">
        <f>IF(Table1[[#This Row],[Day]]="","",YEAR(F934))</f>
        <v/>
      </c>
      <c r="E934" s="117"/>
      <c r="F934" s="118"/>
      <c r="G934" s="116"/>
      <c r="J934" s="102"/>
      <c r="K934" s="124"/>
      <c r="R934" s="46"/>
      <c r="V934" s="112"/>
      <c r="W934" s="72"/>
      <c r="X934" s="46"/>
      <c r="Y934" s="46"/>
      <c r="AC934" s="47"/>
      <c r="AD934" s="54"/>
      <c r="AE934" s="44"/>
      <c r="AF934" s="48"/>
    </row>
    <row r="935" spans="1:32" ht="21" customHeight="1">
      <c r="A935" s="45" t="str">
        <f>IF(G935="","",VLOOKUP(G935,#REF!,3,0))</f>
        <v/>
      </c>
      <c r="B935" s="45" t="str">
        <f>IF(Table1[[#This Row],[Day]]="","",WEEKNUM(F935))</f>
        <v/>
      </c>
      <c r="C935" s="45" t="str">
        <f>IF(Table1[[#This Row],[Day]]="","",MONTH(F935))</f>
        <v/>
      </c>
      <c r="D935" s="45" t="str">
        <f>IF(Table1[[#This Row],[Day]]="","",YEAR(F935))</f>
        <v/>
      </c>
      <c r="E935" s="117"/>
      <c r="F935" s="118"/>
      <c r="G935" s="116"/>
      <c r="J935" s="102"/>
      <c r="K935" s="124"/>
      <c r="R935" s="46"/>
      <c r="V935" s="112"/>
      <c r="W935" s="72"/>
      <c r="X935" s="46"/>
      <c r="Y935" s="46"/>
      <c r="AC935" s="47"/>
      <c r="AD935" s="54"/>
      <c r="AE935" s="44"/>
      <c r="AF935" s="48"/>
    </row>
    <row r="936" spans="1:32" ht="21" customHeight="1">
      <c r="A936" s="45" t="str">
        <f>IF(G936="","",VLOOKUP(G936,#REF!,3,0))</f>
        <v/>
      </c>
      <c r="B936" s="45" t="str">
        <f>IF(Table1[[#This Row],[Day]]="","",WEEKNUM(F936))</f>
        <v/>
      </c>
      <c r="C936" s="45" t="str">
        <f>IF(Table1[[#This Row],[Day]]="","",MONTH(F936))</f>
        <v/>
      </c>
      <c r="D936" s="45" t="str">
        <f>IF(Table1[[#This Row],[Day]]="","",YEAR(F936))</f>
        <v/>
      </c>
      <c r="E936" s="117"/>
      <c r="F936" s="118"/>
      <c r="G936" s="119"/>
      <c r="J936" s="102"/>
      <c r="K936" s="124"/>
      <c r="R936" s="46"/>
      <c r="V936" s="112"/>
      <c r="W936" s="72"/>
      <c r="X936" s="46"/>
      <c r="Y936" s="46"/>
      <c r="AC936" s="47"/>
      <c r="AD936" s="54"/>
      <c r="AE936" s="44"/>
      <c r="AF936" s="48"/>
    </row>
    <row r="937" spans="1:32" ht="21" customHeight="1">
      <c r="A937" s="45" t="str">
        <f>IF(G937="","",VLOOKUP(G937,#REF!,3,0))</f>
        <v/>
      </c>
      <c r="B937" s="45" t="str">
        <f>IF(Table1[[#This Row],[Day]]="","",WEEKNUM(F937))</f>
        <v/>
      </c>
      <c r="C937" s="45" t="str">
        <f>IF(Table1[[#This Row],[Day]]="","",MONTH(F937))</f>
        <v/>
      </c>
      <c r="D937" s="45" t="str">
        <f>IF(Table1[[#This Row],[Day]]="","",YEAR(F937))</f>
        <v/>
      </c>
      <c r="E937" s="117"/>
      <c r="F937" s="118"/>
      <c r="G937" s="119"/>
      <c r="J937" s="102"/>
      <c r="K937" s="124"/>
      <c r="R937" s="46"/>
      <c r="V937" s="112"/>
      <c r="W937" s="72"/>
      <c r="X937" s="46"/>
      <c r="Y937" s="46"/>
      <c r="AC937" s="47"/>
      <c r="AD937" s="54"/>
      <c r="AE937" s="44"/>
      <c r="AF937" s="48"/>
    </row>
    <row r="938" spans="1:32" ht="21" customHeight="1">
      <c r="A938" s="45" t="str">
        <f>IF(G938="","",VLOOKUP(G938,#REF!,3,0))</f>
        <v/>
      </c>
      <c r="B938" s="45" t="str">
        <f>IF(Table1[[#This Row],[Day]]="","",WEEKNUM(F938))</f>
        <v/>
      </c>
      <c r="C938" s="45" t="str">
        <f>IF(Table1[[#This Row],[Day]]="","",MONTH(F938))</f>
        <v/>
      </c>
      <c r="D938" s="45" t="str">
        <f>IF(Table1[[#This Row],[Day]]="","",YEAR(F938))</f>
        <v/>
      </c>
      <c r="E938" s="117"/>
      <c r="F938" s="118"/>
      <c r="G938" s="116"/>
      <c r="J938" s="102"/>
      <c r="K938" s="124"/>
      <c r="R938" s="46"/>
      <c r="V938" s="112"/>
      <c r="W938" s="72"/>
      <c r="X938" s="46"/>
      <c r="Y938" s="46"/>
      <c r="AC938" s="47"/>
      <c r="AD938" s="54"/>
      <c r="AE938" s="44"/>
      <c r="AF938" s="48"/>
    </row>
    <row r="939" spans="1:32" ht="21" customHeight="1">
      <c r="A939" s="45" t="str">
        <f>IF(G939="","",VLOOKUP(G939,#REF!,3,0))</f>
        <v/>
      </c>
      <c r="B939" s="45" t="str">
        <f>IF(Table1[[#This Row],[Day]]="","",WEEKNUM(F939))</f>
        <v/>
      </c>
      <c r="C939" s="45" t="str">
        <f>IF(Table1[[#This Row],[Day]]="","",MONTH(F939))</f>
        <v/>
      </c>
      <c r="D939" s="45" t="str">
        <f>IF(Table1[[#This Row],[Day]]="","",YEAR(F939))</f>
        <v/>
      </c>
      <c r="E939" s="117"/>
      <c r="F939" s="118"/>
      <c r="G939" s="116"/>
      <c r="J939" s="102"/>
      <c r="K939" s="124"/>
      <c r="R939" s="46"/>
      <c r="V939" s="112"/>
      <c r="W939" s="72"/>
      <c r="X939" s="46"/>
      <c r="Y939" s="46"/>
      <c r="AC939" s="47"/>
      <c r="AD939" s="54"/>
      <c r="AE939" s="44"/>
      <c r="AF939" s="48"/>
    </row>
    <row r="940" spans="1:32" ht="21" customHeight="1">
      <c r="A940" s="45" t="str">
        <f>IF(G940="","",VLOOKUP(G940,#REF!,3,0))</f>
        <v/>
      </c>
      <c r="B940" s="45" t="str">
        <f>IF(Table1[[#This Row],[Day]]="","",WEEKNUM(F940))</f>
        <v/>
      </c>
      <c r="C940" s="45" t="str">
        <f>IF(Table1[[#This Row],[Day]]="","",MONTH(F940))</f>
        <v/>
      </c>
      <c r="D940" s="45" t="str">
        <f>IF(Table1[[#This Row],[Day]]="","",YEAR(F940))</f>
        <v/>
      </c>
      <c r="E940" s="117"/>
      <c r="F940" s="118"/>
      <c r="G940" s="119"/>
      <c r="J940" s="102"/>
      <c r="K940" s="124"/>
      <c r="R940" s="46"/>
      <c r="V940" s="112"/>
      <c r="W940" s="72"/>
      <c r="X940" s="46"/>
      <c r="Y940" s="46"/>
      <c r="AC940" s="47"/>
      <c r="AD940" s="54"/>
      <c r="AE940" s="44"/>
      <c r="AF940" s="48"/>
    </row>
    <row r="941" spans="1:32" ht="21" customHeight="1">
      <c r="A941" s="45" t="str">
        <f>IF(G941="","",VLOOKUP(G941,#REF!,3,0))</f>
        <v/>
      </c>
      <c r="B941" s="45" t="str">
        <f>IF(Table1[[#This Row],[Day]]="","",WEEKNUM(F941))</f>
        <v/>
      </c>
      <c r="C941" s="45" t="str">
        <f>IF(Table1[[#This Row],[Day]]="","",MONTH(F941))</f>
        <v/>
      </c>
      <c r="D941" s="45" t="str">
        <f>IF(Table1[[#This Row],[Day]]="","",YEAR(F941))</f>
        <v/>
      </c>
      <c r="E941" s="117"/>
      <c r="F941" s="118"/>
      <c r="J941" s="102"/>
      <c r="K941" s="124"/>
      <c r="R941" s="46"/>
      <c r="V941" s="112"/>
      <c r="W941" s="72"/>
      <c r="X941" s="46"/>
      <c r="Y941" s="46"/>
      <c r="AC941" s="47"/>
      <c r="AD941" s="54"/>
      <c r="AE941" s="44"/>
      <c r="AF941" s="48"/>
    </row>
    <row r="942" spans="1:32" ht="21" customHeight="1">
      <c r="A942" s="45" t="str">
        <f>IF(G942="","",VLOOKUP(G942,#REF!,3,0))</f>
        <v/>
      </c>
      <c r="B942" s="45" t="str">
        <f>IF(Table1[[#This Row],[Day]]="","",WEEKNUM(F942))</f>
        <v/>
      </c>
      <c r="C942" s="45" t="str">
        <f>IF(Table1[[#This Row],[Day]]="","",MONTH(F942))</f>
        <v/>
      </c>
      <c r="D942" s="45" t="str">
        <f>IF(Table1[[#This Row],[Day]]="","",YEAR(F942))</f>
        <v/>
      </c>
      <c r="E942" s="117"/>
      <c r="F942" s="118"/>
      <c r="J942" s="102"/>
      <c r="K942" s="124"/>
      <c r="R942" s="46"/>
      <c r="V942" s="112"/>
      <c r="W942" s="72"/>
      <c r="X942" s="46"/>
      <c r="Y942" s="46"/>
      <c r="AC942" s="47"/>
      <c r="AD942" s="54"/>
      <c r="AE942" s="44"/>
      <c r="AF942" s="48"/>
    </row>
    <row r="943" spans="1:32" ht="21" customHeight="1">
      <c r="A943" s="45" t="str">
        <f>IF(G943="","",VLOOKUP(G943,#REF!,3,0))</f>
        <v/>
      </c>
      <c r="B943" s="45" t="str">
        <f>IF(Table1[[#This Row],[Day]]="","",WEEKNUM(F943))</f>
        <v/>
      </c>
      <c r="C943" s="45" t="str">
        <f>IF(Table1[[#This Row],[Day]]="","",MONTH(F943))</f>
        <v/>
      </c>
      <c r="D943" s="45" t="str">
        <f>IF(Table1[[#This Row],[Day]]="","",YEAR(F943))</f>
        <v/>
      </c>
      <c r="E943" s="117"/>
      <c r="F943" s="118"/>
      <c r="J943" s="102"/>
      <c r="K943" s="124"/>
      <c r="R943" s="46"/>
      <c r="V943" s="112"/>
      <c r="W943" s="72"/>
      <c r="X943" s="46"/>
      <c r="Y943" s="46"/>
      <c r="AC943" s="47"/>
      <c r="AD943" s="54"/>
      <c r="AE943" s="44"/>
      <c r="AF943" s="48"/>
    </row>
    <row r="944" spans="1:32" ht="21" customHeight="1">
      <c r="A944" s="45" t="str">
        <f>IF(G944="","",VLOOKUP(G944,#REF!,3,0))</f>
        <v/>
      </c>
      <c r="B944" s="45" t="str">
        <f>IF(Table1[[#This Row],[Day]]="","",WEEKNUM(F944))</f>
        <v/>
      </c>
      <c r="C944" s="45" t="str">
        <f>IF(Table1[[#This Row],[Day]]="","",MONTH(F944))</f>
        <v/>
      </c>
      <c r="D944" s="45" t="str">
        <f>IF(Table1[[#This Row],[Day]]="","",YEAR(F944))</f>
        <v/>
      </c>
      <c r="E944" s="117"/>
      <c r="F944" s="118"/>
      <c r="J944" s="102"/>
      <c r="K944" s="124"/>
      <c r="R944" s="46"/>
      <c r="V944" s="112"/>
      <c r="W944" s="72"/>
      <c r="X944" s="46"/>
      <c r="Y944" s="46"/>
      <c r="AC944" s="47"/>
      <c r="AD944" s="54"/>
      <c r="AE944" s="44"/>
      <c r="AF944" s="48"/>
    </row>
    <row r="945" spans="1:32" ht="21" customHeight="1">
      <c r="A945" s="45" t="str">
        <f>IF(G945="","",VLOOKUP(G945,#REF!,3,0))</f>
        <v/>
      </c>
      <c r="B945" s="45" t="str">
        <f>IF(Table1[[#This Row],[Day]]="","",WEEKNUM(F945))</f>
        <v/>
      </c>
      <c r="C945" s="45" t="str">
        <f>IF(Table1[[#This Row],[Day]]="","",MONTH(F945))</f>
        <v/>
      </c>
      <c r="D945" s="45" t="str">
        <f>IF(Table1[[#This Row],[Day]]="","",YEAR(F945))</f>
        <v/>
      </c>
      <c r="E945" s="117"/>
      <c r="F945" s="118"/>
      <c r="G945" s="119"/>
      <c r="J945" s="102"/>
      <c r="K945" s="124"/>
      <c r="R945" s="46"/>
      <c r="V945" s="112"/>
      <c r="W945" s="72"/>
      <c r="X945" s="46"/>
      <c r="Y945" s="46"/>
      <c r="AC945" s="47"/>
      <c r="AD945" s="54"/>
      <c r="AE945" s="44"/>
      <c r="AF945" s="48"/>
    </row>
    <row r="946" spans="1:32" ht="21" customHeight="1">
      <c r="A946" s="45" t="str">
        <f>IF(G946="","",VLOOKUP(G946,#REF!,3,0))</f>
        <v/>
      </c>
      <c r="B946" s="45" t="str">
        <f>IF(Table1[[#This Row],[Day]]="","",WEEKNUM(F946))</f>
        <v/>
      </c>
      <c r="C946" s="45" t="str">
        <f>IF(Table1[[#This Row],[Day]]="","",MONTH(F946))</f>
        <v/>
      </c>
      <c r="D946" s="45" t="str">
        <f>IF(Table1[[#This Row],[Day]]="","",YEAR(F946))</f>
        <v/>
      </c>
      <c r="E946" s="117"/>
      <c r="F946" s="118"/>
      <c r="J946" s="102"/>
      <c r="K946" s="124"/>
      <c r="R946" s="46"/>
      <c r="V946" s="112"/>
      <c r="W946" s="72"/>
      <c r="X946" s="46"/>
      <c r="Y946" s="46"/>
      <c r="AC946" s="47"/>
      <c r="AD946" s="54"/>
      <c r="AE946" s="44"/>
      <c r="AF946" s="48"/>
    </row>
    <row r="947" spans="1:32" ht="21" customHeight="1">
      <c r="A947" s="45" t="str">
        <f>IF(G947="","",VLOOKUP(G947,#REF!,3,0))</f>
        <v/>
      </c>
      <c r="B947" s="45" t="str">
        <f>IF(Table1[[#This Row],[Day]]="","",WEEKNUM(F947))</f>
        <v/>
      </c>
      <c r="C947" s="45" t="str">
        <f>IF(Table1[[#This Row],[Day]]="","",MONTH(F947))</f>
        <v/>
      </c>
      <c r="D947" s="45" t="str">
        <f>IF(Table1[[#This Row],[Day]]="","",YEAR(F947))</f>
        <v/>
      </c>
      <c r="E947" s="117"/>
      <c r="F947" s="118"/>
      <c r="J947" s="102"/>
      <c r="K947" s="124"/>
      <c r="R947" s="46"/>
      <c r="V947" s="112"/>
      <c r="W947" s="72"/>
      <c r="X947" s="46"/>
      <c r="Y947" s="46"/>
      <c r="AC947" s="47"/>
      <c r="AD947" s="54"/>
      <c r="AE947" s="44"/>
      <c r="AF947" s="48"/>
    </row>
    <row r="948" spans="1:32" ht="21" customHeight="1">
      <c r="A948" s="45" t="str">
        <f>IF(G948="","",VLOOKUP(G948,#REF!,3,0))</f>
        <v/>
      </c>
      <c r="B948" s="45" t="str">
        <f>IF(Table1[[#This Row],[Day]]="","",WEEKNUM(F948))</f>
        <v/>
      </c>
      <c r="C948" s="45" t="str">
        <f>IF(Table1[[#This Row],[Day]]="","",MONTH(F948))</f>
        <v/>
      </c>
      <c r="D948" s="45" t="str">
        <f>IF(Table1[[#This Row],[Day]]="","",YEAR(F948))</f>
        <v/>
      </c>
      <c r="E948" s="117"/>
      <c r="F948" s="118"/>
      <c r="G948" s="116"/>
      <c r="J948" s="102"/>
      <c r="K948" s="124"/>
      <c r="R948" s="46"/>
      <c r="V948" s="112"/>
      <c r="W948" s="72"/>
      <c r="X948" s="46"/>
      <c r="Y948" s="46"/>
      <c r="AC948" s="47"/>
      <c r="AD948" s="54"/>
      <c r="AE948" s="44"/>
      <c r="AF948" s="48"/>
    </row>
    <row r="949" spans="1:32" ht="21" customHeight="1">
      <c r="A949" s="45" t="str">
        <f>IF(G949="","",VLOOKUP(G949,#REF!,3,0))</f>
        <v/>
      </c>
      <c r="B949" s="45" t="str">
        <f>IF(Table1[[#This Row],[Day]]="","",WEEKNUM(F949))</f>
        <v/>
      </c>
      <c r="C949" s="45" t="str">
        <f>IF(Table1[[#This Row],[Day]]="","",MONTH(F949))</f>
        <v/>
      </c>
      <c r="D949" s="45" t="str">
        <f>IF(Table1[[#This Row],[Day]]="","",YEAR(F949))</f>
        <v/>
      </c>
      <c r="E949" s="117"/>
      <c r="F949" s="118"/>
      <c r="G949" s="116"/>
      <c r="J949" s="102"/>
      <c r="K949" s="124"/>
      <c r="R949" s="46"/>
      <c r="V949" s="112"/>
      <c r="W949" s="72"/>
      <c r="X949" s="46"/>
      <c r="Y949" s="46"/>
      <c r="AC949" s="47"/>
      <c r="AD949" s="54"/>
      <c r="AE949" s="44"/>
      <c r="AF949" s="48"/>
    </row>
    <row r="950" spans="1:32" ht="21" customHeight="1">
      <c r="A950" s="45" t="str">
        <f>IF(G950="","",VLOOKUP(G950,#REF!,3,0))</f>
        <v/>
      </c>
      <c r="B950" s="45" t="str">
        <f>IF(Table1[[#This Row],[Day]]="","",WEEKNUM(F950))</f>
        <v/>
      </c>
      <c r="C950" s="45" t="str">
        <f>IF(Table1[[#This Row],[Day]]="","",MONTH(F950))</f>
        <v/>
      </c>
      <c r="D950" s="45" t="str">
        <f>IF(Table1[[#This Row],[Day]]="","",YEAR(F950))</f>
        <v/>
      </c>
      <c r="E950" s="117"/>
      <c r="F950" s="118"/>
      <c r="J950" s="102"/>
      <c r="K950" s="124"/>
      <c r="R950" s="46"/>
      <c r="V950" s="112"/>
      <c r="W950" s="72"/>
      <c r="X950" s="46"/>
      <c r="Y950" s="46"/>
      <c r="AC950" s="47"/>
      <c r="AD950" s="54"/>
      <c r="AE950" s="44"/>
      <c r="AF950" s="48"/>
    </row>
    <row r="951" spans="1:32" ht="21" customHeight="1">
      <c r="A951" s="45" t="str">
        <f>IF(G951="","",VLOOKUP(G951,#REF!,3,0))</f>
        <v/>
      </c>
      <c r="B951" s="45" t="str">
        <f>IF(Table1[[#This Row],[Day]]="","",WEEKNUM(F951))</f>
        <v/>
      </c>
      <c r="C951" s="45" t="str">
        <f>IF(Table1[[#This Row],[Day]]="","",MONTH(F951))</f>
        <v/>
      </c>
      <c r="D951" s="45" t="str">
        <f>IF(Table1[[#This Row],[Day]]="","",YEAR(F951))</f>
        <v/>
      </c>
      <c r="E951" s="117"/>
      <c r="F951" s="118"/>
      <c r="G951" s="116"/>
      <c r="J951" s="102"/>
      <c r="K951" s="124"/>
      <c r="R951" s="46"/>
      <c r="V951" s="112"/>
      <c r="W951" s="72"/>
      <c r="X951" s="46"/>
      <c r="Y951" s="46"/>
      <c r="AC951" s="47"/>
      <c r="AD951" s="54"/>
      <c r="AE951" s="44"/>
      <c r="AF951" s="48"/>
    </row>
    <row r="952" spans="1:32" ht="21" customHeight="1">
      <c r="A952" s="45" t="str">
        <f>IF(G952="","",VLOOKUP(G952,#REF!,3,0))</f>
        <v/>
      </c>
      <c r="B952" s="45" t="str">
        <f>IF(Table1[[#This Row],[Day]]="","",WEEKNUM(F952))</f>
        <v/>
      </c>
      <c r="C952" s="45" t="str">
        <f>IF(Table1[[#This Row],[Day]]="","",MONTH(F952))</f>
        <v/>
      </c>
      <c r="D952" s="45" t="str">
        <f>IF(Table1[[#This Row],[Day]]="","",YEAR(F952))</f>
        <v/>
      </c>
      <c r="E952" s="117"/>
      <c r="F952" s="118"/>
      <c r="G952" s="116"/>
      <c r="J952" s="102"/>
      <c r="K952" s="124"/>
      <c r="R952" s="46"/>
      <c r="V952" s="112"/>
      <c r="W952" s="72"/>
      <c r="X952" s="46"/>
      <c r="Y952" s="46"/>
      <c r="AC952" s="47"/>
      <c r="AD952" s="54"/>
      <c r="AE952" s="44"/>
      <c r="AF952" s="48"/>
    </row>
    <row r="953" spans="1:32" ht="21" customHeight="1">
      <c r="A953" s="45" t="str">
        <f>IF(G953="","",VLOOKUP(G953,#REF!,3,0))</f>
        <v/>
      </c>
      <c r="B953" s="45" t="str">
        <f>IF(Table1[[#This Row],[Day]]="","",WEEKNUM(F953))</f>
        <v/>
      </c>
      <c r="C953" s="45" t="str">
        <f>IF(Table1[[#This Row],[Day]]="","",MONTH(F953))</f>
        <v/>
      </c>
      <c r="D953" s="45" t="str">
        <f>IF(Table1[[#This Row],[Day]]="","",YEAR(F953))</f>
        <v/>
      </c>
      <c r="E953" s="117"/>
      <c r="F953" s="118"/>
      <c r="J953" s="102"/>
      <c r="K953" s="124"/>
      <c r="R953" s="46"/>
      <c r="V953" s="112"/>
      <c r="W953" s="72"/>
      <c r="X953" s="46"/>
      <c r="Y953" s="46"/>
      <c r="AC953" s="47"/>
      <c r="AD953" s="54"/>
      <c r="AE953" s="44"/>
      <c r="AF953" s="48"/>
    </row>
    <row r="954" spans="1:32" ht="21" customHeight="1">
      <c r="A954" s="45" t="str">
        <f>IF(G954="","",VLOOKUP(G954,#REF!,3,0))</f>
        <v/>
      </c>
      <c r="B954" s="45" t="str">
        <f>IF(Table1[[#This Row],[Day]]="","",WEEKNUM(F954))</f>
        <v/>
      </c>
      <c r="C954" s="45" t="str">
        <f>IF(Table1[[#This Row],[Day]]="","",MONTH(F954))</f>
        <v/>
      </c>
      <c r="D954" s="45" t="str">
        <f>IF(Table1[[#This Row],[Day]]="","",YEAR(F954))</f>
        <v/>
      </c>
      <c r="E954" s="117"/>
      <c r="F954" s="118"/>
      <c r="J954" s="102"/>
      <c r="K954" s="124"/>
      <c r="R954" s="46"/>
      <c r="V954" s="112"/>
      <c r="W954" s="72"/>
      <c r="X954" s="46"/>
      <c r="Y954" s="46"/>
      <c r="AC954" s="47"/>
      <c r="AD954" s="54"/>
      <c r="AE954" s="44"/>
      <c r="AF954" s="48"/>
    </row>
    <row r="955" spans="1:32" ht="21" customHeight="1">
      <c r="A955" s="45" t="str">
        <f>IF(G955="","",VLOOKUP(G955,#REF!,3,0))</f>
        <v/>
      </c>
      <c r="B955" s="45" t="str">
        <f>IF(Table1[[#This Row],[Day]]="","",WEEKNUM(F955))</f>
        <v/>
      </c>
      <c r="C955" s="45" t="str">
        <f>IF(Table1[[#This Row],[Day]]="","",MONTH(F955))</f>
        <v/>
      </c>
      <c r="D955" s="45" t="str">
        <f>IF(Table1[[#This Row],[Day]]="","",YEAR(F955))</f>
        <v/>
      </c>
      <c r="E955" s="117"/>
      <c r="F955" s="118"/>
      <c r="G955" s="119"/>
      <c r="J955" s="102"/>
      <c r="K955" s="124"/>
      <c r="R955" s="46"/>
      <c r="V955" s="112"/>
      <c r="W955" s="72"/>
      <c r="X955" s="46"/>
      <c r="Y955" s="46"/>
      <c r="AC955" s="47"/>
      <c r="AD955" s="54"/>
      <c r="AE955" s="44"/>
      <c r="AF955" s="48"/>
    </row>
    <row r="956" spans="1:32" ht="21" customHeight="1">
      <c r="A956" s="45" t="str">
        <f>IF(G956="","",VLOOKUP(G956,#REF!,3,0))</f>
        <v/>
      </c>
      <c r="B956" s="45" t="str">
        <f>IF(Table1[[#This Row],[Day]]="","",WEEKNUM(F956))</f>
        <v/>
      </c>
      <c r="C956" s="45" t="str">
        <f>IF(Table1[[#This Row],[Day]]="","",MONTH(F956))</f>
        <v/>
      </c>
      <c r="D956" s="45" t="str">
        <f>IF(Table1[[#This Row],[Day]]="","",YEAR(F956))</f>
        <v/>
      </c>
      <c r="E956" s="117"/>
      <c r="F956" s="118"/>
      <c r="G956" s="119"/>
      <c r="J956" s="102"/>
      <c r="K956" s="124"/>
      <c r="R956" s="46"/>
      <c r="V956" s="112"/>
      <c r="W956" s="72"/>
      <c r="X956" s="46"/>
      <c r="Y956" s="46"/>
      <c r="AC956" s="47"/>
      <c r="AD956" s="54"/>
      <c r="AE956" s="44"/>
      <c r="AF956" s="48"/>
    </row>
    <row r="957" spans="1:32" ht="21" customHeight="1">
      <c r="A957" s="45" t="str">
        <f>IF(G957="","",VLOOKUP(G957,#REF!,3,0))</f>
        <v/>
      </c>
      <c r="B957" s="45" t="str">
        <f>IF(Table1[[#This Row],[Day]]="","",WEEKNUM(F957))</f>
        <v/>
      </c>
      <c r="C957" s="45" t="str">
        <f>IF(Table1[[#This Row],[Day]]="","",MONTH(F957))</f>
        <v/>
      </c>
      <c r="D957" s="45" t="str">
        <f>IF(Table1[[#This Row],[Day]]="","",YEAR(F957))</f>
        <v/>
      </c>
      <c r="E957" s="117"/>
      <c r="F957" s="118"/>
      <c r="J957" s="102"/>
      <c r="K957" s="124"/>
      <c r="R957" s="46"/>
      <c r="V957" s="112"/>
      <c r="W957" s="72"/>
      <c r="X957" s="46"/>
      <c r="Y957" s="46"/>
      <c r="AC957" s="47"/>
      <c r="AD957" s="54"/>
      <c r="AE957" s="44"/>
      <c r="AF957" s="48"/>
    </row>
    <row r="958" spans="1:32" ht="21" customHeight="1">
      <c r="A958" s="45" t="str">
        <f>IF(G958="","",VLOOKUP(G958,#REF!,3,0))</f>
        <v/>
      </c>
      <c r="B958" s="45" t="str">
        <f>IF(Table1[[#This Row],[Day]]="","",WEEKNUM(F958))</f>
        <v/>
      </c>
      <c r="C958" s="45" t="str">
        <f>IF(Table1[[#This Row],[Day]]="","",MONTH(F958))</f>
        <v/>
      </c>
      <c r="D958" s="45" t="str">
        <f>IF(Table1[[#This Row],[Day]]="","",YEAR(F958))</f>
        <v/>
      </c>
      <c r="E958" s="117"/>
      <c r="F958" s="118"/>
      <c r="J958" s="102"/>
      <c r="K958" s="124"/>
      <c r="R958" s="46"/>
      <c r="V958" s="112"/>
      <c r="W958" s="72"/>
      <c r="X958" s="46"/>
      <c r="Y958" s="46"/>
      <c r="AC958" s="47"/>
      <c r="AD958" s="54"/>
      <c r="AE958" s="44"/>
      <c r="AF958" s="48"/>
    </row>
    <row r="959" spans="1:32" ht="21" customHeight="1">
      <c r="A959" s="45" t="str">
        <f>IF(G959="","",VLOOKUP(G959,#REF!,3,0))</f>
        <v/>
      </c>
      <c r="B959" s="45" t="str">
        <f>IF(Table1[[#This Row],[Day]]="","",WEEKNUM(F959))</f>
        <v/>
      </c>
      <c r="C959" s="45" t="str">
        <f>IF(Table1[[#This Row],[Day]]="","",MONTH(F959))</f>
        <v/>
      </c>
      <c r="D959" s="45" t="str">
        <f>IF(Table1[[#This Row],[Day]]="","",YEAR(F959))</f>
        <v/>
      </c>
      <c r="E959" s="117"/>
      <c r="F959" s="118"/>
      <c r="J959" s="102"/>
      <c r="K959" s="124"/>
      <c r="R959" s="46"/>
      <c r="V959" s="112"/>
      <c r="W959" s="72"/>
      <c r="X959" s="46"/>
      <c r="Y959" s="46"/>
      <c r="AC959" s="47"/>
      <c r="AD959" s="54"/>
      <c r="AE959" s="44"/>
      <c r="AF959" s="48"/>
    </row>
    <row r="960" spans="1:32" ht="21" customHeight="1">
      <c r="A960" s="45" t="str">
        <f>IF(G960="","",VLOOKUP(G960,#REF!,3,0))</f>
        <v/>
      </c>
      <c r="B960" s="45" t="str">
        <f>IF(Table1[[#This Row],[Day]]="","",WEEKNUM(F960))</f>
        <v/>
      </c>
      <c r="C960" s="45" t="str">
        <f>IF(Table1[[#This Row],[Day]]="","",MONTH(F960))</f>
        <v/>
      </c>
      <c r="D960" s="45" t="str">
        <f>IF(Table1[[#This Row],[Day]]="","",YEAR(F960))</f>
        <v/>
      </c>
      <c r="E960" s="117"/>
      <c r="F960" s="118"/>
      <c r="G960" s="116"/>
      <c r="J960" s="102"/>
      <c r="K960" s="124"/>
      <c r="R960" s="46"/>
      <c r="V960" s="112"/>
      <c r="W960" s="72"/>
      <c r="X960" s="46"/>
      <c r="Y960" s="46"/>
      <c r="AC960" s="47"/>
      <c r="AD960" s="54"/>
      <c r="AE960" s="44"/>
      <c r="AF960" s="48"/>
    </row>
    <row r="961" spans="1:32" ht="21" customHeight="1">
      <c r="A961" s="45" t="str">
        <f>IF(G961="","",VLOOKUP(G961,#REF!,3,0))</f>
        <v/>
      </c>
      <c r="B961" s="45" t="str">
        <f>IF(Table1[[#This Row],[Day]]="","",WEEKNUM(F961))</f>
        <v/>
      </c>
      <c r="C961" s="45" t="str">
        <f>IF(Table1[[#This Row],[Day]]="","",MONTH(F961))</f>
        <v/>
      </c>
      <c r="D961" s="45" t="str">
        <f>IF(Table1[[#This Row],[Day]]="","",YEAR(F961))</f>
        <v/>
      </c>
      <c r="E961" s="117"/>
      <c r="F961" s="118"/>
      <c r="G961" s="116"/>
      <c r="J961" s="102"/>
      <c r="K961" s="124"/>
      <c r="R961" s="46"/>
      <c r="V961" s="112"/>
      <c r="W961" s="72"/>
      <c r="X961" s="46"/>
      <c r="Y961" s="46"/>
      <c r="AC961" s="47"/>
      <c r="AD961" s="54"/>
      <c r="AE961" s="44"/>
      <c r="AF961" s="48"/>
    </row>
    <row r="962" spans="1:32" ht="21" customHeight="1">
      <c r="A962" s="45" t="str">
        <f>IF(G962="","",VLOOKUP(G962,#REF!,3,0))</f>
        <v/>
      </c>
      <c r="B962" s="45" t="str">
        <f>IF(Table1[[#This Row],[Day]]="","",WEEKNUM(F962))</f>
        <v/>
      </c>
      <c r="C962" s="45" t="str">
        <f>IF(Table1[[#This Row],[Day]]="","",MONTH(F962))</f>
        <v/>
      </c>
      <c r="D962" s="45" t="str">
        <f>IF(Table1[[#This Row],[Day]]="","",YEAR(F962))</f>
        <v/>
      </c>
      <c r="E962" s="117"/>
      <c r="F962" s="118"/>
      <c r="G962" s="116"/>
      <c r="J962" s="102"/>
      <c r="K962" s="124"/>
      <c r="R962" s="46"/>
      <c r="V962" s="112"/>
      <c r="W962" s="72"/>
      <c r="X962" s="46"/>
      <c r="Y962" s="46"/>
      <c r="AC962" s="47"/>
      <c r="AD962" s="54"/>
      <c r="AE962" s="44"/>
      <c r="AF962" s="48"/>
    </row>
    <row r="963" spans="1:32" ht="21" customHeight="1">
      <c r="A963" s="45" t="str">
        <f>IF(G963="","",VLOOKUP(G963,#REF!,3,0))</f>
        <v/>
      </c>
      <c r="B963" s="45" t="str">
        <f>IF(Table1[[#This Row],[Day]]="","",WEEKNUM(F963))</f>
        <v/>
      </c>
      <c r="C963" s="45" t="str">
        <f>IF(Table1[[#This Row],[Day]]="","",MONTH(F963))</f>
        <v/>
      </c>
      <c r="D963" s="45" t="str">
        <f>IF(Table1[[#This Row],[Day]]="","",YEAR(F963))</f>
        <v/>
      </c>
      <c r="E963" s="117"/>
      <c r="F963" s="118"/>
      <c r="G963" s="116"/>
      <c r="J963" s="102"/>
      <c r="K963" s="124"/>
      <c r="R963" s="46"/>
      <c r="V963" s="112"/>
      <c r="W963" s="72"/>
      <c r="X963" s="46"/>
      <c r="Y963" s="46"/>
      <c r="AC963" s="47"/>
      <c r="AD963" s="54"/>
      <c r="AE963" s="44"/>
      <c r="AF963" s="48"/>
    </row>
    <row r="964" spans="1:32" ht="21" customHeight="1">
      <c r="A964" s="45" t="str">
        <f>IF(G964="","",VLOOKUP(G964,#REF!,3,0))</f>
        <v/>
      </c>
      <c r="B964" s="45" t="str">
        <f>IF(Table1[[#This Row],[Day]]="","",WEEKNUM(F964))</f>
        <v/>
      </c>
      <c r="C964" s="45" t="str">
        <f>IF(Table1[[#This Row],[Day]]="","",MONTH(F964))</f>
        <v/>
      </c>
      <c r="D964" s="45" t="str">
        <f>IF(Table1[[#This Row],[Day]]="","",YEAR(F964))</f>
        <v/>
      </c>
      <c r="E964" s="117"/>
      <c r="F964" s="118"/>
      <c r="J964" s="102"/>
      <c r="K964" s="124"/>
      <c r="R964" s="46"/>
      <c r="V964" s="112"/>
      <c r="W964" s="72"/>
      <c r="X964" s="46"/>
      <c r="Y964" s="46"/>
      <c r="AC964" s="47"/>
      <c r="AD964" s="54"/>
      <c r="AE964" s="44"/>
      <c r="AF964" s="48"/>
    </row>
    <row r="965" spans="1:32" ht="21" customHeight="1">
      <c r="A965" s="45" t="str">
        <f>IF(G965="","",VLOOKUP(G965,#REF!,3,0))</f>
        <v/>
      </c>
      <c r="B965" s="45" t="str">
        <f>IF(Table1[[#This Row],[Day]]="","",WEEKNUM(F965))</f>
        <v/>
      </c>
      <c r="C965" s="45" t="str">
        <f>IF(Table1[[#This Row],[Day]]="","",MONTH(F965))</f>
        <v/>
      </c>
      <c r="D965" s="45" t="str">
        <f>IF(Table1[[#This Row],[Day]]="","",YEAR(F965))</f>
        <v/>
      </c>
      <c r="E965" s="117"/>
      <c r="F965" s="118"/>
      <c r="J965" s="102"/>
      <c r="K965" s="124"/>
      <c r="R965" s="46"/>
      <c r="V965" s="112"/>
      <c r="W965" s="72"/>
      <c r="X965" s="46"/>
      <c r="Y965" s="46"/>
      <c r="AC965" s="47"/>
      <c r="AD965" s="54"/>
      <c r="AE965" s="44"/>
      <c r="AF965" s="48"/>
    </row>
    <row r="966" spans="1:32" ht="21" customHeight="1">
      <c r="A966" s="45" t="str">
        <f>IF(G966="","",VLOOKUP(G966,#REF!,3,0))</f>
        <v/>
      </c>
      <c r="B966" s="45" t="str">
        <f>IF(Table1[[#This Row],[Day]]="","",WEEKNUM(F966))</f>
        <v/>
      </c>
      <c r="C966" s="45" t="str">
        <f>IF(Table1[[#This Row],[Day]]="","",MONTH(F966))</f>
        <v/>
      </c>
      <c r="D966" s="45" t="str">
        <f>IF(Table1[[#This Row],[Day]]="","",YEAR(F966))</f>
        <v/>
      </c>
      <c r="E966" s="117"/>
      <c r="F966" s="118"/>
      <c r="J966" s="102"/>
      <c r="K966" s="124"/>
      <c r="R966" s="46"/>
      <c r="V966" s="112"/>
      <c r="W966" s="72"/>
      <c r="X966" s="46"/>
      <c r="Y966" s="46"/>
      <c r="AC966" s="47"/>
      <c r="AD966" s="54"/>
      <c r="AE966" s="44"/>
      <c r="AF966" s="48"/>
    </row>
    <row r="967" spans="1:32" ht="21" customHeight="1">
      <c r="A967" s="45" t="str">
        <f>IF(G967="","",VLOOKUP(G967,#REF!,3,0))</f>
        <v/>
      </c>
      <c r="B967" s="45" t="str">
        <f>IF(Table1[[#This Row],[Day]]="","",WEEKNUM(F967))</f>
        <v/>
      </c>
      <c r="C967" s="45" t="str">
        <f>IF(Table1[[#This Row],[Day]]="","",MONTH(F967))</f>
        <v/>
      </c>
      <c r="D967" s="45" t="str">
        <f>IF(Table1[[#This Row],[Day]]="","",YEAR(F967))</f>
        <v/>
      </c>
      <c r="E967" s="117"/>
      <c r="F967" s="118"/>
      <c r="J967" s="102"/>
      <c r="K967" s="124"/>
      <c r="R967" s="46"/>
      <c r="V967" s="112"/>
      <c r="W967" s="72"/>
      <c r="X967" s="46"/>
      <c r="Y967" s="46"/>
      <c r="AC967" s="47"/>
      <c r="AD967" s="54"/>
      <c r="AE967" s="44"/>
      <c r="AF967" s="48"/>
    </row>
    <row r="968" spans="1:32" ht="21" customHeight="1">
      <c r="A968" s="45" t="str">
        <f>IF(G968="","",VLOOKUP(G968,#REF!,3,0))</f>
        <v/>
      </c>
      <c r="B968" s="45" t="str">
        <f>IF(Table1[[#This Row],[Day]]="","",WEEKNUM(F968))</f>
        <v/>
      </c>
      <c r="C968" s="45" t="str">
        <f>IF(Table1[[#This Row],[Day]]="","",MONTH(F968))</f>
        <v/>
      </c>
      <c r="D968" s="45" t="str">
        <f>IF(Table1[[#This Row],[Day]]="","",YEAR(F968))</f>
        <v/>
      </c>
      <c r="E968" s="117"/>
      <c r="F968" s="118"/>
      <c r="J968" s="102"/>
      <c r="K968" s="124"/>
      <c r="R968" s="46"/>
      <c r="V968" s="112"/>
      <c r="W968" s="72"/>
      <c r="X968" s="46"/>
      <c r="Y968" s="46"/>
      <c r="AC968" s="47"/>
      <c r="AD968" s="54"/>
      <c r="AE968" s="44"/>
      <c r="AF968" s="48"/>
    </row>
    <row r="969" spans="1:32" ht="21" customHeight="1">
      <c r="A969" s="45" t="str">
        <f>IF(G969="","",VLOOKUP(G969,#REF!,3,0))</f>
        <v/>
      </c>
      <c r="B969" s="45" t="str">
        <f>IF(Table1[[#This Row],[Day]]="","",WEEKNUM(F969))</f>
        <v/>
      </c>
      <c r="C969" s="45" t="str">
        <f>IF(Table1[[#This Row],[Day]]="","",MONTH(F969))</f>
        <v/>
      </c>
      <c r="D969" s="45" t="str">
        <f>IF(Table1[[#This Row],[Day]]="","",YEAR(F969))</f>
        <v/>
      </c>
      <c r="E969" s="117"/>
      <c r="F969" s="118"/>
      <c r="J969" s="102"/>
      <c r="K969" s="124"/>
      <c r="R969" s="46"/>
      <c r="V969" s="112"/>
      <c r="W969" s="72"/>
      <c r="X969" s="46"/>
      <c r="Y969" s="46"/>
      <c r="AC969" s="47"/>
      <c r="AD969" s="54"/>
      <c r="AE969" s="44"/>
      <c r="AF969" s="48"/>
    </row>
    <row r="970" spans="1:32" ht="21" customHeight="1">
      <c r="A970" s="45" t="str">
        <f>IF(G970="","",VLOOKUP(G970,#REF!,3,0))</f>
        <v/>
      </c>
      <c r="B970" s="45" t="str">
        <f>IF(Table1[[#This Row],[Day]]="","",WEEKNUM(F970))</f>
        <v/>
      </c>
      <c r="C970" s="45" t="str">
        <f>IF(Table1[[#This Row],[Day]]="","",MONTH(F970))</f>
        <v/>
      </c>
      <c r="D970" s="45" t="str">
        <f>IF(Table1[[#This Row],[Day]]="","",YEAR(F970))</f>
        <v/>
      </c>
      <c r="E970" s="117"/>
      <c r="F970" s="118"/>
      <c r="G970" s="116"/>
      <c r="J970" s="102"/>
      <c r="K970" s="124"/>
      <c r="R970" s="46"/>
      <c r="V970" s="112"/>
      <c r="W970" s="72"/>
      <c r="X970" s="46"/>
      <c r="Y970" s="46"/>
      <c r="AC970" s="47"/>
      <c r="AD970" s="54"/>
      <c r="AE970" s="44"/>
      <c r="AF970" s="48"/>
    </row>
    <row r="971" spans="1:32" ht="21" customHeight="1">
      <c r="A971" s="45" t="str">
        <f>IF(G971="","",VLOOKUP(G971,#REF!,3,0))</f>
        <v/>
      </c>
      <c r="B971" s="45" t="str">
        <f>IF(Table1[[#This Row],[Day]]="","",WEEKNUM(F971))</f>
        <v/>
      </c>
      <c r="C971" s="45" t="str">
        <f>IF(Table1[[#This Row],[Day]]="","",MONTH(F971))</f>
        <v/>
      </c>
      <c r="D971" s="45" t="str">
        <f>IF(Table1[[#This Row],[Day]]="","",YEAR(F971))</f>
        <v/>
      </c>
      <c r="E971" s="117"/>
      <c r="F971" s="118"/>
      <c r="G971" s="116"/>
      <c r="J971" s="102"/>
      <c r="K971" s="124"/>
      <c r="R971" s="46"/>
      <c r="V971" s="112"/>
      <c r="W971" s="72"/>
      <c r="X971" s="46"/>
      <c r="Y971" s="46"/>
      <c r="AC971" s="47"/>
      <c r="AD971" s="54"/>
      <c r="AE971" s="44"/>
      <c r="AF971" s="48"/>
    </row>
    <row r="972" spans="1:32" ht="21" customHeight="1">
      <c r="A972" s="45" t="str">
        <f>IF(G972="","",VLOOKUP(G972,#REF!,3,0))</f>
        <v/>
      </c>
      <c r="B972" s="45" t="str">
        <f>IF(Table1[[#This Row],[Day]]="","",WEEKNUM(F972))</f>
        <v/>
      </c>
      <c r="C972" s="45" t="str">
        <f>IF(Table1[[#This Row],[Day]]="","",MONTH(F972))</f>
        <v/>
      </c>
      <c r="D972" s="45" t="str">
        <f>IF(Table1[[#This Row],[Day]]="","",YEAR(F972))</f>
        <v/>
      </c>
      <c r="E972" s="117"/>
      <c r="F972" s="118"/>
      <c r="J972" s="102"/>
      <c r="K972" s="124"/>
      <c r="R972" s="46"/>
      <c r="V972" s="112"/>
      <c r="W972" s="72"/>
      <c r="X972" s="46"/>
      <c r="Y972" s="46"/>
      <c r="AC972" s="47"/>
      <c r="AD972" s="54"/>
      <c r="AE972" s="44"/>
      <c r="AF972" s="48"/>
    </row>
    <row r="973" spans="1:32" ht="21" customHeight="1">
      <c r="A973" s="45" t="str">
        <f>IF(G973="","",VLOOKUP(G973,#REF!,3,0))</f>
        <v/>
      </c>
      <c r="B973" s="45" t="str">
        <f>IF(Table1[[#This Row],[Day]]="","",WEEKNUM(F973))</f>
        <v/>
      </c>
      <c r="C973" s="45" t="str">
        <f>IF(Table1[[#This Row],[Day]]="","",MONTH(F973))</f>
        <v/>
      </c>
      <c r="D973" s="45" t="str">
        <f>IF(Table1[[#This Row],[Day]]="","",YEAR(F973))</f>
        <v/>
      </c>
      <c r="E973" s="117"/>
      <c r="F973" s="118"/>
      <c r="J973" s="102"/>
      <c r="K973" s="124"/>
      <c r="R973" s="46"/>
      <c r="V973" s="112"/>
      <c r="W973" s="72"/>
      <c r="X973" s="46"/>
      <c r="Y973" s="46"/>
      <c r="AC973" s="47"/>
      <c r="AD973" s="54"/>
      <c r="AE973" s="44"/>
      <c r="AF973" s="48"/>
    </row>
    <row r="974" spans="1:32" ht="21" customHeight="1">
      <c r="A974" s="45" t="str">
        <f>IF(G974="","",VLOOKUP(G974,#REF!,3,0))</f>
        <v/>
      </c>
      <c r="B974" s="45" t="str">
        <f>IF(Table1[[#This Row],[Day]]="","",WEEKNUM(F974))</f>
        <v/>
      </c>
      <c r="C974" s="45" t="str">
        <f>IF(Table1[[#This Row],[Day]]="","",MONTH(F974))</f>
        <v/>
      </c>
      <c r="D974" s="45" t="str">
        <f>IF(Table1[[#This Row],[Day]]="","",YEAR(F974))</f>
        <v/>
      </c>
      <c r="E974" s="117"/>
      <c r="F974" s="118"/>
      <c r="J974" s="102"/>
      <c r="K974" s="124"/>
      <c r="R974" s="46"/>
      <c r="V974" s="112"/>
      <c r="W974" s="72"/>
      <c r="X974" s="46"/>
      <c r="Y974" s="46"/>
      <c r="AC974" s="47"/>
      <c r="AD974" s="54"/>
      <c r="AE974" s="44"/>
      <c r="AF974" s="48"/>
    </row>
    <row r="975" spans="1:32" ht="21" customHeight="1">
      <c r="A975" s="45" t="str">
        <f>IF(G975="","",VLOOKUP(G975,#REF!,3,0))</f>
        <v/>
      </c>
      <c r="B975" s="45" t="str">
        <f>IF(Table1[[#This Row],[Day]]="","",WEEKNUM(F975))</f>
        <v/>
      </c>
      <c r="C975" s="45" t="str">
        <f>IF(Table1[[#This Row],[Day]]="","",MONTH(F975))</f>
        <v/>
      </c>
      <c r="D975" s="45" t="str">
        <f>IF(Table1[[#This Row],[Day]]="","",YEAR(F975))</f>
        <v/>
      </c>
      <c r="E975" s="117"/>
      <c r="F975" s="118"/>
      <c r="J975" s="102"/>
      <c r="K975" s="124"/>
      <c r="R975" s="46"/>
      <c r="V975" s="112"/>
      <c r="W975" s="72"/>
      <c r="X975" s="46"/>
      <c r="Y975" s="46"/>
      <c r="AC975" s="47"/>
      <c r="AD975" s="54"/>
      <c r="AE975" s="44"/>
      <c r="AF975" s="48"/>
    </row>
    <row r="976" spans="1:32" ht="21" customHeight="1">
      <c r="A976" s="45" t="str">
        <f>IF(G976="","",VLOOKUP(G976,#REF!,3,0))</f>
        <v/>
      </c>
      <c r="B976" s="45" t="str">
        <f>IF(Table1[[#This Row],[Day]]="","",WEEKNUM(F976))</f>
        <v/>
      </c>
      <c r="C976" s="45" t="str">
        <f>IF(Table1[[#This Row],[Day]]="","",MONTH(F976))</f>
        <v/>
      </c>
      <c r="D976" s="45" t="str">
        <f>IF(Table1[[#This Row],[Day]]="","",YEAR(F976))</f>
        <v/>
      </c>
      <c r="E976" s="117"/>
      <c r="F976" s="118"/>
      <c r="J976" s="102"/>
      <c r="K976" s="124"/>
      <c r="R976" s="46"/>
      <c r="V976" s="112"/>
      <c r="W976" s="72"/>
      <c r="X976" s="46"/>
      <c r="Y976" s="46"/>
      <c r="AC976" s="47"/>
      <c r="AD976" s="54"/>
      <c r="AE976" s="44"/>
      <c r="AF976" s="48"/>
    </row>
    <row r="977" spans="1:32" ht="21" customHeight="1">
      <c r="A977" s="45" t="str">
        <f>IF(G977="","",VLOOKUP(G977,#REF!,3,0))</f>
        <v/>
      </c>
      <c r="B977" s="45" t="str">
        <f>IF(Table1[[#This Row],[Day]]="","",WEEKNUM(F977))</f>
        <v/>
      </c>
      <c r="C977" s="45" t="str">
        <f>IF(Table1[[#This Row],[Day]]="","",MONTH(F977))</f>
        <v/>
      </c>
      <c r="D977" s="45" t="str">
        <f>IF(Table1[[#This Row],[Day]]="","",YEAR(F977))</f>
        <v/>
      </c>
      <c r="E977" s="117"/>
      <c r="F977" s="118"/>
      <c r="J977" s="102"/>
      <c r="K977" s="124"/>
      <c r="R977" s="46"/>
      <c r="V977" s="112"/>
      <c r="W977" s="72"/>
      <c r="X977" s="46"/>
      <c r="Y977" s="46"/>
      <c r="AC977" s="47"/>
      <c r="AD977" s="54"/>
      <c r="AE977" s="44"/>
      <c r="AF977" s="48"/>
    </row>
    <row r="978" spans="1:32" ht="21" customHeight="1">
      <c r="A978" s="45" t="str">
        <f>IF(G978="","",VLOOKUP(G978,#REF!,3,0))</f>
        <v/>
      </c>
      <c r="B978" s="45" t="str">
        <f>IF(Table1[[#This Row],[Day]]="","",WEEKNUM(F978))</f>
        <v/>
      </c>
      <c r="C978" s="45" t="str">
        <f>IF(Table1[[#This Row],[Day]]="","",MONTH(F978))</f>
        <v/>
      </c>
      <c r="D978" s="45" t="str">
        <f>IF(Table1[[#This Row],[Day]]="","",YEAR(F978))</f>
        <v/>
      </c>
      <c r="E978" s="117"/>
      <c r="F978" s="118"/>
      <c r="G978" s="116"/>
      <c r="J978" s="102"/>
      <c r="K978" s="124"/>
      <c r="R978" s="46"/>
      <c r="V978" s="112"/>
      <c r="W978" s="72"/>
      <c r="X978" s="46"/>
      <c r="Y978" s="46"/>
      <c r="AC978" s="47"/>
      <c r="AD978" s="54"/>
      <c r="AE978" s="44"/>
      <c r="AF978" s="48"/>
    </row>
    <row r="979" spans="1:32" ht="21" customHeight="1">
      <c r="A979" s="45" t="str">
        <f>IF(G979="","",VLOOKUP(G979,#REF!,3,0))</f>
        <v/>
      </c>
      <c r="B979" s="45" t="str">
        <f>IF(Table1[[#This Row],[Day]]="","",WEEKNUM(F979))</f>
        <v/>
      </c>
      <c r="C979" s="45" t="str">
        <f>IF(Table1[[#This Row],[Day]]="","",MONTH(F979))</f>
        <v/>
      </c>
      <c r="D979" s="45" t="str">
        <f>IF(Table1[[#This Row],[Day]]="","",YEAR(F979))</f>
        <v/>
      </c>
      <c r="E979" s="117"/>
      <c r="F979" s="118"/>
      <c r="J979" s="102"/>
      <c r="K979" s="124"/>
      <c r="R979" s="46"/>
      <c r="V979" s="112"/>
      <c r="W979" s="72"/>
      <c r="X979" s="46"/>
      <c r="Y979" s="46"/>
      <c r="AC979" s="47"/>
      <c r="AD979" s="54"/>
      <c r="AE979" s="44"/>
      <c r="AF979" s="48"/>
    </row>
    <row r="980" spans="1:32" ht="21" customHeight="1">
      <c r="A980" s="45" t="str">
        <f>IF(G980="","",VLOOKUP(G980,#REF!,3,0))</f>
        <v/>
      </c>
      <c r="B980" s="45" t="str">
        <f>IF(Table1[[#This Row],[Day]]="","",WEEKNUM(F980))</f>
        <v/>
      </c>
      <c r="C980" s="45" t="str">
        <f>IF(Table1[[#This Row],[Day]]="","",MONTH(F980))</f>
        <v/>
      </c>
      <c r="D980" s="45" t="str">
        <f>IF(Table1[[#This Row],[Day]]="","",YEAR(F980))</f>
        <v/>
      </c>
      <c r="E980" s="117"/>
      <c r="F980" s="118"/>
      <c r="J980" s="102"/>
      <c r="K980" s="124"/>
      <c r="R980" s="46"/>
      <c r="V980" s="112"/>
      <c r="W980" s="72"/>
      <c r="X980" s="46"/>
      <c r="Y980" s="46"/>
      <c r="AC980" s="47"/>
      <c r="AD980" s="54"/>
      <c r="AE980" s="44"/>
      <c r="AF980" s="48"/>
    </row>
    <row r="981" spans="1:32" ht="21" customHeight="1">
      <c r="A981" s="45" t="str">
        <f>IF(G981="","",VLOOKUP(G981,#REF!,3,0))</f>
        <v/>
      </c>
      <c r="B981" s="45" t="str">
        <f>IF(Table1[[#This Row],[Day]]="","",WEEKNUM(F981))</f>
        <v/>
      </c>
      <c r="C981" s="45" t="str">
        <f>IF(Table1[[#This Row],[Day]]="","",MONTH(F981))</f>
        <v/>
      </c>
      <c r="D981" s="45" t="str">
        <f>IF(Table1[[#This Row],[Day]]="","",YEAR(F981))</f>
        <v/>
      </c>
      <c r="E981" s="117"/>
      <c r="F981" s="118"/>
      <c r="G981" s="116"/>
      <c r="J981" s="102"/>
      <c r="K981" s="124"/>
      <c r="R981" s="46"/>
      <c r="V981" s="112"/>
      <c r="W981" s="72"/>
      <c r="X981" s="46"/>
      <c r="Y981" s="46"/>
      <c r="AC981" s="47"/>
      <c r="AD981" s="54"/>
      <c r="AE981" s="44"/>
      <c r="AF981" s="48"/>
    </row>
    <row r="982" spans="1:32" ht="21" customHeight="1">
      <c r="A982" s="45" t="str">
        <f>IF(G982="","",VLOOKUP(G982,#REF!,3,0))</f>
        <v/>
      </c>
      <c r="B982" s="45" t="str">
        <f>IF(Table1[[#This Row],[Day]]="","",WEEKNUM(F982))</f>
        <v/>
      </c>
      <c r="C982" s="45" t="str">
        <f>IF(Table1[[#This Row],[Day]]="","",MONTH(F982))</f>
        <v/>
      </c>
      <c r="D982" s="45" t="str">
        <f>IF(Table1[[#This Row],[Day]]="","",YEAR(F982))</f>
        <v/>
      </c>
      <c r="E982" s="117"/>
      <c r="F982" s="118"/>
      <c r="J982" s="102"/>
      <c r="K982" s="124"/>
      <c r="R982" s="46"/>
      <c r="V982" s="112"/>
      <c r="W982" s="72"/>
      <c r="X982" s="46"/>
      <c r="Y982" s="46"/>
      <c r="AC982" s="47"/>
      <c r="AD982" s="54"/>
      <c r="AE982" s="44"/>
      <c r="AF982" s="48"/>
    </row>
    <row r="983" spans="1:32" ht="21" customHeight="1">
      <c r="A983" s="45" t="str">
        <f>IF(G983="","",VLOOKUP(G983,#REF!,3,0))</f>
        <v/>
      </c>
      <c r="B983" s="45" t="str">
        <f>IF(Table1[[#This Row],[Day]]="","",WEEKNUM(F983))</f>
        <v/>
      </c>
      <c r="C983" s="45" t="str">
        <f>IF(Table1[[#This Row],[Day]]="","",MONTH(F983))</f>
        <v/>
      </c>
      <c r="D983" s="45" t="str">
        <f>IF(Table1[[#This Row],[Day]]="","",YEAR(F983))</f>
        <v/>
      </c>
      <c r="E983" s="117"/>
      <c r="F983" s="118"/>
      <c r="J983" s="102"/>
      <c r="K983" s="124"/>
      <c r="R983" s="46"/>
      <c r="V983" s="112"/>
      <c r="W983" s="72"/>
      <c r="X983" s="46"/>
      <c r="Y983" s="46"/>
      <c r="AC983" s="47"/>
      <c r="AD983" s="54"/>
      <c r="AE983" s="44"/>
      <c r="AF983" s="48"/>
    </row>
    <row r="984" spans="1:32" ht="21" customHeight="1">
      <c r="A984" s="45" t="str">
        <f>IF(G984="","",VLOOKUP(G984,#REF!,3,0))</f>
        <v/>
      </c>
      <c r="B984" s="45" t="str">
        <f>IF(Table1[[#This Row],[Day]]="","",WEEKNUM(F984))</f>
        <v/>
      </c>
      <c r="C984" s="45" t="str">
        <f>IF(Table1[[#This Row],[Day]]="","",MONTH(F984))</f>
        <v/>
      </c>
      <c r="D984" s="45" t="str">
        <f>IF(Table1[[#This Row],[Day]]="","",YEAR(F984))</f>
        <v/>
      </c>
      <c r="E984" s="117"/>
      <c r="F984" s="118"/>
      <c r="J984" s="102"/>
      <c r="K984" s="124"/>
      <c r="R984" s="46"/>
      <c r="V984" s="112"/>
      <c r="W984" s="72"/>
      <c r="X984" s="46"/>
      <c r="Y984" s="46"/>
      <c r="AC984" s="47"/>
      <c r="AD984" s="54"/>
      <c r="AE984" s="44"/>
      <c r="AF984" s="48"/>
    </row>
    <row r="985" spans="1:32" ht="21" customHeight="1">
      <c r="A985" s="45" t="str">
        <f>IF(G985="","",VLOOKUP(G985,#REF!,3,0))</f>
        <v/>
      </c>
      <c r="B985" s="45" t="str">
        <f>IF(Table1[[#This Row],[Day]]="","",WEEKNUM(F985))</f>
        <v/>
      </c>
      <c r="C985" s="45" t="str">
        <f>IF(Table1[[#This Row],[Day]]="","",MONTH(F985))</f>
        <v/>
      </c>
      <c r="D985" s="45" t="str">
        <f>IF(Table1[[#This Row],[Day]]="","",YEAR(F985))</f>
        <v/>
      </c>
      <c r="E985" s="117"/>
      <c r="F985" s="118"/>
      <c r="G985" s="116"/>
      <c r="J985" s="102"/>
      <c r="K985" s="124"/>
      <c r="R985" s="46"/>
      <c r="V985" s="112"/>
      <c r="W985" s="72"/>
      <c r="X985" s="46"/>
      <c r="Y985" s="46"/>
      <c r="AC985" s="47"/>
      <c r="AD985" s="54"/>
      <c r="AE985" s="44"/>
      <c r="AF985" s="48"/>
    </row>
    <row r="986" spans="1:32" ht="21" customHeight="1">
      <c r="A986" s="45" t="str">
        <f>IF(G986="","",VLOOKUP(G986,#REF!,3,0))</f>
        <v/>
      </c>
      <c r="B986" s="45" t="str">
        <f>IF(Table1[[#This Row],[Day]]="","",WEEKNUM(F986))</f>
        <v/>
      </c>
      <c r="C986" s="45" t="str">
        <f>IF(Table1[[#This Row],[Day]]="","",MONTH(F986))</f>
        <v/>
      </c>
      <c r="D986" s="45" t="str">
        <f>IF(Table1[[#This Row],[Day]]="","",YEAR(F986))</f>
        <v/>
      </c>
      <c r="E986" s="117"/>
      <c r="F986" s="118"/>
      <c r="G986" s="116"/>
      <c r="J986" s="102"/>
      <c r="K986" s="124"/>
      <c r="R986" s="46"/>
      <c r="V986" s="112"/>
      <c r="W986" s="72"/>
      <c r="X986" s="46"/>
      <c r="Y986" s="46"/>
      <c r="AC986" s="47"/>
      <c r="AD986" s="54"/>
      <c r="AE986" s="44"/>
      <c r="AF986" s="48"/>
    </row>
    <row r="987" spans="1:32" ht="21" customHeight="1">
      <c r="A987" s="45" t="str">
        <f>IF(G987="","",VLOOKUP(G987,#REF!,3,0))</f>
        <v/>
      </c>
      <c r="B987" s="45" t="str">
        <f>IF(Table1[[#This Row],[Day]]="","",WEEKNUM(F987))</f>
        <v/>
      </c>
      <c r="C987" s="45" t="str">
        <f>IF(Table1[[#This Row],[Day]]="","",MONTH(F987))</f>
        <v/>
      </c>
      <c r="D987" s="45" t="str">
        <f>IF(Table1[[#This Row],[Day]]="","",YEAR(F987))</f>
        <v/>
      </c>
      <c r="E987" s="117"/>
      <c r="F987" s="118"/>
      <c r="G987" s="116"/>
      <c r="J987" s="102"/>
      <c r="K987" s="124"/>
      <c r="R987" s="46"/>
      <c r="V987" s="112"/>
      <c r="W987" s="72"/>
      <c r="X987" s="46"/>
      <c r="Y987" s="46"/>
      <c r="AC987" s="47"/>
      <c r="AD987" s="54"/>
      <c r="AE987" s="44"/>
      <c r="AF987" s="48"/>
    </row>
    <row r="988" spans="1:32" ht="21" customHeight="1">
      <c r="A988" s="45" t="str">
        <f>IF(G988="","",VLOOKUP(G988,#REF!,3,0))</f>
        <v/>
      </c>
      <c r="B988" s="45" t="str">
        <f>IF(Table1[[#This Row],[Day]]="","",WEEKNUM(F988))</f>
        <v/>
      </c>
      <c r="C988" s="45" t="str">
        <f>IF(Table1[[#This Row],[Day]]="","",MONTH(F988))</f>
        <v/>
      </c>
      <c r="D988" s="45" t="str">
        <f>IF(Table1[[#This Row],[Day]]="","",YEAR(F988))</f>
        <v/>
      </c>
      <c r="E988" s="117"/>
      <c r="F988" s="118"/>
      <c r="G988" s="116"/>
      <c r="J988" s="102"/>
      <c r="K988" s="124"/>
      <c r="R988" s="46"/>
      <c r="V988" s="112"/>
      <c r="W988" s="72"/>
      <c r="X988" s="46"/>
      <c r="Y988" s="46"/>
      <c r="AC988" s="47"/>
      <c r="AD988" s="54"/>
      <c r="AE988" s="44"/>
      <c r="AF988" s="48"/>
    </row>
    <row r="989" spans="1:32" ht="21" customHeight="1">
      <c r="A989" s="45" t="str">
        <f>IF(G989="","",VLOOKUP(G989,#REF!,3,0))</f>
        <v/>
      </c>
      <c r="B989" s="45" t="str">
        <f>IF(Table1[[#This Row],[Day]]="","",WEEKNUM(F989))</f>
        <v/>
      </c>
      <c r="C989" s="45" t="str">
        <f>IF(Table1[[#This Row],[Day]]="","",MONTH(F989))</f>
        <v/>
      </c>
      <c r="D989" s="45" t="str">
        <f>IF(Table1[[#This Row],[Day]]="","",YEAR(F989))</f>
        <v/>
      </c>
      <c r="E989" s="117"/>
      <c r="F989" s="118"/>
      <c r="J989" s="102"/>
      <c r="K989" s="124"/>
      <c r="R989" s="46"/>
      <c r="V989" s="112"/>
      <c r="W989" s="72"/>
      <c r="X989" s="46"/>
      <c r="Y989" s="46"/>
      <c r="AC989" s="47"/>
      <c r="AD989" s="54"/>
      <c r="AE989" s="44"/>
      <c r="AF989" s="48"/>
    </row>
    <row r="990" spans="1:32" ht="21" customHeight="1">
      <c r="A990" s="45" t="str">
        <f>IF(G990="","",VLOOKUP(G990,#REF!,3,0))</f>
        <v/>
      </c>
      <c r="B990" s="45" t="str">
        <f>IF(Table1[[#This Row],[Day]]="","",WEEKNUM(F990))</f>
        <v/>
      </c>
      <c r="C990" s="45" t="str">
        <f>IF(Table1[[#This Row],[Day]]="","",MONTH(F990))</f>
        <v/>
      </c>
      <c r="D990" s="45" t="str">
        <f>IF(Table1[[#This Row],[Day]]="","",YEAR(F990))</f>
        <v/>
      </c>
      <c r="E990" s="117"/>
      <c r="F990" s="118"/>
      <c r="J990" s="102"/>
      <c r="K990" s="124"/>
      <c r="R990" s="46"/>
      <c r="V990" s="112"/>
      <c r="W990" s="72"/>
      <c r="X990" s="46"/>
      <c r="Y990" s="46"/>
      <c r="AC990" s="47"/>
      <c r="AD990" s="54"/>
      <c r="AE990" s="44"/>
      <c r="AF990" s="48"/>
    </row>
    <row r="991" spans="1:32" ht="21" customHeight="1">
      <c r="A991" s="45" t="str">
        <f>IF(G991="","",VLOOKUP(G991,#REF!,3,0))</f>
        <v/>
      </c>
      <c r="B991" s="45" t="str">
        <f>IF(Table1[[#This Row],[Day]]="","",WEEKNUM(F991))</f>
        <v/>
      </c>
      <c r="C991" s="45" t="str">
        <f>IF(Table1[[#This Row],[Day]]="","",MONTH(F991))</f>
        <v/>
      </c>
      <c r="D991" s="45" t="str">
        <f>IF(Table1[[#This Row],[Day]]="","",YEAR(F991))</f>
        <v/>
      </c>
      <c r="E991" s="117"/>
      <c r="F991" s="118"/>
      <c r="J991" s="102"/>
      <c r="K991" s="124"/>
      <c r="R991" s="46"/>
      <c r="V991" s="112"/>
      <c r="W991" s="72"/>
      <c r="X991" s="46"/>
      <c r="Y991" s="46"/>
      <c r="AC991" s="47"/>
      <c r="AD991" s="54"/>
      <c r="AE991" s="44"/>
      <c r="AF991" s="48"/>
    </row>
    <row r="992" spans="1:32" ht="21" customHeight="1">
      <c r="A992" s="45" t="str">
        <f>IF(G992="","",VLOOKUP(G992,#REF!,3,0))</f>
        <v/>
      </c>
      <c r="B992" s="45" t="str">
        <f>IF(Table1[[#This Row],[Day]]="","",WEEKNUM(F992))</f>
        <v/>
      </c>
      <c r="C992" s="45" t="str">
        <f>IF(Table1[[#This Row],[Day]]="","",MONTH(F992))</f>
        <v/>
      </c>
      <c r="D992" s="45" t="str">
        <f>IF(Table1[[#This Row],[Day]]="","",YEAR(F992))</f>
        <v/>
      </c>
      <c r="E992" s="117"/>
      <c r="F992" s="118"/>
      <c r="G992" s="116"/>
      <c r="J992" s="102"/>
      <c r="K992" s="124"/>
      <c r="R992" s="46"/>
      <c r="V992" s="112"/>
      <c r="W992" s="72"/>
      <c r="X992" s="46"/>
      <c r="Y992" s="46"/>
      <c r="AC992" s="47"/>
      <c r="AD992" s="54"/>
      <c r="AE992" s="44"/>
      <c r="AF992" s="48"/>
    </row>
    <row r="993" spans="1:32" ht="21" customHeight="1">
      <c r="A993" s="45" t="str">
        <f>IF(G993="","",VLOOKUP(G993,#REF!,3,0))</f>
        <v/>
      </c>
      <c r="B993" s="45" t="str">
        <f>IF(Table1[[#This Row],[Day]]="","",WEEKNUM(F993))</f>
        <v/>
      </c>
      <c r="C993" s="45" t="str">
        <f>IF(Table1[[#This Row],[Day]]="","",MONTH(F993))</f>
        <v/>
      </c>
      <c r="D993" s="45" t="str">
        <f>IF(Table1[[#This Row],[Day]]="","",YEAR(F993))</f>
        <v/>
      </c>
      <c r="E993" s="117"/>
      <c r="F993" s="118"/>
      <c r="G993" s="116"/>
      <c r="J993" s="102"/>
      <c r="K993" s="124"/>
      <c r="R993" s="46"/>
      <c r="V993" s="112"/>
      <c r="W993" s="72"/>
      <c r="X993" s="46"/>
      <c r="Y993" s="46"/>
      <c r="AC993" s="47"/>
      <c r="AD993" s="54"/>
      <c r="AE993" s="44"/>
      <c r="AF993" s="48"/>
    </row>
    <row r="994" spans="1:32" ht="21" customHeight="1">
      <c r="A994" s="45" t="str">
        <f>IF(G994="","",VLOOKUP(G994,#REF!,3,0))</f>
        <v/>
      </c>
      <c r="B994" s="45" t="str">
        <f>IF(Table1[[#This Row],[Day]]="","",WEEKNUM(F994))</f>
        <v/>
      </c>
      <c r="C994" s="45" t="str">
        <f>IF(Table1[[#This Row],[Day]]="","",MONTH(F994))</f>
        <v/>
      </c>
      <c r="D994" s="45" t="str">
        <f>IF(Table1[[#This Row],[Day]]="","",YEAR(F994))</f>
        <v/>
      </c>
      <c r="E994" s="117"/>
      <c r="F994" s="118"/>
      <c r="G994" s="116"/>
      <c r="J994" s="102"/>
      <c r="K994" s="124"/>
      <c r="R994" s="46"/>
      <c r="V994" s="112"/>
      <c r="W994" s="72"/>
      <c r="X994" s="46"/>
      <c r="Y994" s="46"/>
      <c r="AC994" s="47"/>
      <c r="AD994" s="54"/>
      <c r="AE994" s="44"/>
      <c r="AF994" s="48"/>
    </row>
    <row r="995" spans="1:32" ht="21" customHeight="1">
      <c r="A995" s="45" t="str">
        <f>IF(G995="","",VLOOKUP(G995,#REF!,3,0))</f>
        <v/>
      </c>
      <c r="B995" s="45" t="str">
        <f>IF(Table1[[#This Row],[Day]]="","",WEEKNUM(F995))</f>
        <v/>
      </c>
      <c r="C995" s="45" t="str">
        <f>IF(Table1[[#This Row],[Day]]="","",MONTH(F995))</f>
        <v/>
      </c>
      <c r="D995" s="45" t="str">
        <f>IF(Table1[[#This Row],[Day]]="","",YEAR(F995))</f>
        <v/>
      </c>
      <c r="E995" s="117"/>
      <c r="F995" s="118"/>
      <c r="G995" s="116"/>
      <c r="J995" s="102"/>
      <c r="K995" s="124"/>
      <c r="R995" s="46"/>
      <c r="V995" s="112"/>
      <c r="W995" s="72"/>
      <c r="X995" s="46"/>
      <c r="Y995" s="46"/>
      <c r="AC995" s="47"/>
      <c r="AD995" s="54"/>
      <c r="AE995" s="44"/>
      <c r="AF995" s="48"/>
    </row>
    <row r="996" spans="1:32" ht="21" customHeight="1">
      <c r="A996" s="45" t="str">
        <f>IF(G996="","",VLOOKUP(G996,#REF!,3,0))</f>
        <v/>
      </c>
      <c r="B996" s="45" t="str">
        <f>IF(Table1[[#This Row],[Day]]="","",WEEKNUM(F996))</f>
        <v/>
      </c>
      <c r="C996" s="45" t="str">
        <f>IF(Table1[[#This Row],[Day]]="","",MONTH(F996))</f>
        <v/>
      </c>
      <c r="D996" s="45" t="str">
        <f>IF(Table1[[#This Row],[Day]]="","",YEAR(F996))</f>
        <v/>
      </c>
      <c r="E996" s="117"/>
      <c r="F996" s="118"/>
      <c r="J996" s="102"/>
      <c r="K996" s="124"/>
      <c r="R996" s="46"/>
      <c r="V996" s="112"/>
      <c r="W996" s="72"/>
      <c r="X996" s="46"/>
      <c r="Y996" s="46"/>
      <c r="AC996" s="47"/>
      <c r="AD996" s="54"/>
      <c r="AE996" s="44"/>
      <c r="AF996" s="48"/>
    </row>
    <row r="997" spans="1:32" ht="21" customHeight="1">
      <c r="A997" s="45" t="str">
        <f>IF(G997="","",VLOOKUP(G997,#REF!,3,0))</f>
        <v/>
      </c>
      <c r="B997" s="45" t="str">
        <f>IF(Table1[[#This Row],[Day]]="","",WEEKNUM(F997))</f>
        <v/>
      </c>
      <c r="C997" s="45" t="str">
        <f>IF(Table1[[#This Row],[Day]]="","",MONTH(F997))</f>
        <v/>
      </c>
      <c r="D997" s="45" t="str">
        <f>IF(Table1[[#This Row],[Day]]="","",YEAR(F997))</f>
        <v/>
      </c>
      <c r="E997" s="117"/>
      <c r="F997" s="118"/>
      <c r="J997" s="102"/>
      <c r="K997" s="124"/>
      <c r="R997" s="46"/>
      <c r="V997" s="112"/>
      <c r="W997" s="72"/>
      <c r="X997" s="46"/>
      <c r="Y997" s="46"/>
      <c r="AC997" s="47"/>
      <c r="AD997" s="54"/>
      <c r="AE997" s="44"/>
      <c r="AF997" s="48"/>
    </row>
    <row r="998" spans="1:32" ht="21" customHeight="1">
      <c r="A998" s="45" t="str">
        <f>IF(G998="","",VLOOKUP(G998,#REF!,3,0))</f>
        <v/>
      </c>
      <c r="B998" s="45" t="str">
        <f>IF(Table1[[#This Row],[Day]]="","",WEEKNUM(F998))</f>
        <v/>
      </c>
      <c r="C998" s="45" t="str">
        <f>IF(Table1[[#This Row],[Day]]="","",MONTH(F998))</f>
        <v/>
      </c>
      <c r="D998" s="45" t="str">
        <f>IF(Table1[[#This Row],[Day]]="","",YEAR(F998))</f>
        <v/>
      </c>
      <c r="E998" s="117"/>
      <c r="F998" s="118"/>
      <c r="G998" s="116"/>
      <c r="J998" s="102"/>
      <c r="K998" s="124"/>
      <c r="R998" s="46"/>
      <c r="V998" s="112"/>
      <c r="W998" s="72"/>
      <c r="X998" s="46"/>
      <c r="Y998" s="46"/>
      <c r="AC998" s="47"/>
      <c r="AD998" s="54"/>
      <c r="AE998" s="44"/>
      <c r="AF998" s="48"/>
    </row>
    <row r="999" spans="1:32" ht="21" customHeight="1">
      <c r="A999" s="45" t="str">
        <f>IF(G999="","",VLOOKUP(G999,#REF!,3,0))</f>
        <v/>
      </c>
      <c r="B999" s="45" t="str">
        <f>IF(Table1[[#This Row],[Day]]="","",WEEKNUM(F999))</f>
        <v/>
      </c>
      <c r="C999" s="45" t="str">
        <f>IF(Table1[[#This Row],[Day]]="","",MONTH(F999))</f>
        <v/>
      </c>
      <c r="D999" s="45" t="str">
        <f>IF(Table1[[#This Row],[Day]]="","",YEAR(F999))</f>
        <v/>
      </c>
      <c r="E999" s="117"/>
      <c r="F999" s="118"/>
      <c r="G999" s="116"/>
      <c r="J999" s="102"/>
      <c r="K999" s="124"/>
      <c r="R999" s="46"/>
      <c r="V999" s="112"/>
      <c r="W999" s="72"/>
      <c r="X999" s="46"/>
      <c r="Y999" s="46"/>
      <c r="AC999" s="47"/>
      <c r="AD999" s="54"/>
      <c r="AE999" s="44"/>
      <c r="AF999" s="48"/>
    </row>
    <row r="1000" spans="1:32" ht="21" customHeight="1">
      <c r="A1000" s="45" t="str">
        <f>IF(G1000="","",VLOOKUP(G1000,#REF!,3,0))</f>
        <v/>
      </c>
      <c r="B1000" s="45" t="str">
        <f>IF(Table1[[#This Row],[Day]]="","",WEEKNUM(F1000))</f>
        <v/>
      </c>
      <c r="C1000" s="45" t="str">
        <f>IF(Table1[[#This Row],[Day]]="","",MONTH(F1000))</f>
        <v/>
      </c>
      <c r="D1000" s="45" t="str">
        <f>IF(Table1[[#This Row],[Day]]="","",YEAR(F1000))</f>
        <v/>
      </c>
      <c r="E1000" s="117"/>
      <c r="F1000" s="118"/>
      <c r="G1000" s="116"/>
      <c r="J1000" s="102"/>
      <c r="K1000" s="124"/>
      <c r="R1000" s="46"/>
      <c r="V1000" s="112"/>
      <c r="W1000" s="72"/>
      <c r="X1000" s="46"/>
      <c r="Y1000" s="46"/>
      <c r="AC1000" s="47"/>
      <c r="AD1000" s="54"/>
      <c r="AE1000" s="44"/>
      <c r="AF1000" s="48"/>
    </row>
    <row r="1001" spans="1:32" ht="21" customHeight="1">
      <c r="A1001" s="45" t="str">
        <f>IF(G1001="","",VLOOKUP(G1001,#REF!,3,0))</f>
        <v/>
      </c>
      <c r="B1001" s="45" t="str">
        <f>IF(Table1[[#This Row],[Day]]="","",WEEKNUM(F1001))</f>
        <v/>
      </c>
      <c r="C1001" s="45" t="str">
        <f>IF(Table1[[#This Row],[Day]]="","",MONTH(F1001))</f>
        <v/>
      </c>
      <c r="D1001" s="45" t="str">
        <f>IF(Table1[[#This Row],[Day]]="","",YEAR(F1001))</f>
        <v/>
      </c>
      <c r="E1001" s="117"/>
      <c r="F1001" s="118"/>
      <c r="G1001" s="116"/>
      <c r="J1001" s="102"/>
      <c r="K1001" s="124"/>
      <c r="R1001" s="46"/>
      <c r="V1001" s="112"/>
      <c r="W1001" s="72"/>
      <c r="X1001" s="46"/>
      <c r="Y1001" s="46"/>
      <c r="AC1001" s="47"/>
      <c r="AD1001" s="54"/>
      <c r="AE1001" s="44"/>
      <c r="AF1001" s="48"/>
    </row>
    <row r="1002" spans="1:32" ht="21" customHeight="1">
      <c r="A1002" s="45" t="str">
        <f>IF(G1002="","",VLOOKUP(G1002,#REF!,3,0))</f>
        <v/>
      </c>
      <c r="B1002" s="45" t="str">
        <f>IF(Table1[[#This Row],[Day]]="","",WEEKNUM(F1002))</f>
        <v/>
      </c>
      <c r="C1002" s="45" t="str">
        <f>IF(Table1[[#This Row],[Day]]="","",MONTH(F1002))</f>
        <v/>
      </c>
      <c r="D1002" s="45" t="str">
        <f>IF(Table1[[#This Row],[Day]]="","",YEAR(F1002))</f>
        <v/>
      </c>
      <c r="E1002" s="117"/>
      <c r="F1002" s="118"/>
      <c r="J1002" s="102"/>
      <c r="K1002" s="124"/>
      <c r="R1002" s="46"/>
      <c r="V1002" s="112"/>
      <c r="W1002" s="72"/>
      <c r="X1002" s="46"/>
      <c r="Y1002" s="46"/>
      <c r="AC1002" s="47"/>
      <c r="AD1002" s="54"/>
      <c r="AE1002" s="44"/>
      <c r="AF1002" s="48"/>
    </row>
    <row r="1003" spans="1:32" ht="21" customHeight="1">
      <c r="A1003" s="45" t="str">
        <f>IF(G1003="","",VLOOKUP(G1003,#REF!,3,0))</f>
        <v/>
      </c>
      <c r="B1003" s="45" t="str">
        <f>IF(Table1[[#This Row],[Day]]="","",WEEKNUM(F1003))</f>
        <v/>
      </c>
      <c r="C1003" s="45" t="str">
        <f>IF(Table1[[#This Row],[Day]]="","",MONTH(F1003))</f>
        <v/>
      </c>
      <c r="D1003" s="45" t="str">
        <f>IF(Table1[[#This Row],[Day]]="","",YEAR(F1003))</f>
        <v/>
      </c>
      <c r="E1003" s="117"/>
      <c r="F1003" s="118"/>
      <c r="J1003" s="102"/>
      <c r="K1003" s="124"/>
      <c r="R1003" s="46"/>
      <c r="V1003" s="112"/>
      <c r="W1003" s="72"/>
      <c r="X1003" s="46"/>
      <c r="Y1003" s="46"/>
      <c r="AC1003" s="47"/>
      <c r="AD1003" s="54"/>
      <c r="AE1003" s="44"/>
      <c r="AF1003" s="48"/>
    </row>
    <row r="1004" spans="1:32" ht="21" customHeight="1">
      <c r="A1004" s="45" t="str">
        <f>IF(G1004="","",VLOOKUP(G1004,#REF!,3,0))</f>
        <v/>
      </c>
      <c r="B1004" s="45" t="str">
        <f>IF(Table1[[#This Row],[Day]]="","",WEEKNUM(F1004))</f>
        <v/>
      </c>
      <c r="C1004" s="45" t="str">
        <f>IF(Table1[[#This Row],[Day]]="","",MONTH(F1004))</f>
        <v/>
      </c>
      <c r="D1004" s="45" t="str">
        <f>IF(Table1[[#This Row],[Day]]="","",YEAR(F1004))</f>
        <v/>
      </c>
      <c r="E1004" s="117"/>
      <c r="F1004" s="118"/>
      <c r="G1004" s="116"/>
      <c r="J1004" s="102"/>
      <c r="K1004" s="124"/>
      <c r="R1004" s="46"/>
      <c r="V1004" s="112"/>
      <c r="W1004" s="72"/>
      <c r="X1004" s="46"/>
      <c r="Y1004" s="46"/>
      <c r="AC1004" s="47"/>
      <c r="AD1004" s="54"/>
      <c r="AE1004" s="44"/>
      <c r="AF1004" s="48"/>
    </row>
    <row r="1005" spans="1:32" ht="21" customHeight="1">
      <c r="A1005" s="45" t="str">
        <f>IF(G1005="","",VLOOKUP(G1005,#REF!,3,0))</f>
        <v/>
      </c>
      <c r="B1005" s="45" t="str">
        <f>IF(Table1[[#This Row],[Day]]="","",WEEKNUM(F1005))</f>
        <v/>
      </c>
      <c r="C1005" s="45" t="str">
        <f>IF(Table1[[#This Row],[Day]]="","",MONTH(F1005))</f>
        <v/>
      </c>
      <c r="D1005" s="45" t="str">
        <f>IF(Table1[[#This Row],[Day]]="","",YEAR(F1005))</f>
        <v/>
      </c>
      <c r="E1005" s="117"/>
      <c r="F1005" s="118"/>
      <c r="G1005" s="116"/>
      <c r="J1005" s="102"/>
      <c r="K1005" s="124"/>
      <c r="R1005" s="46"/>
      <c r="V1005" s="112"/>
      <c r="W1005" s="72"/>
      <c r="X1005" s="46"/>
      <c r="Y1005" s="46"/>
      <c r="AC1005" s="47"/>
      <c r="AD1005" s="54"/>
      <c r="AE1005" s="44"/>
      <c r="AF1005" s="48"/>
    </row>
    <row r="1006" spans="1:32" ht="21" customHeight="1">
      <c r="A1006" s="45" t="str">
        <f>IF(G1006="","",VLOOKUP(G1006,#REF!,3,0))</f>
        <v/>
      </c>
      <c r="B1006" s="45" t="str">
        <f>IF(Table1[[#This Row],[Day]]="","",WEEKNUM(F1006))</f>
        <v/>
      </c>
      <c r="C1006" s="45" t="str">
        <f>IF(Table1[[#This Row],[Day]]="","",MONTH(F1006))</f>
        <v/>
      </c>
      <c r="D1006" s="45" t="str">
        <f>IF(Table1[[#This Row],[Day]]="","",YEAR(F1006))</f>
        <v/>
      </c>
      <c r="E1006" s="117"/>
      <c r="F1006" s="118"/>
      <c r="G1006" s="116"/>
      <c r="J1006" s="102"/>
      <c r="K1006" s="124"/>
      <c r="R1006" s="46"/>
      <c r="V1006" s="112"/>
      <c r="W1006" s="72"/>
      <c r="X1006" s="46"/>
      <c r="Y1006" s="46"/>
      <c r="AC1006" s="47"/>
      <c r="AD1006" s="54"/>
      <c r="AE1006" s="44"/>
      <c r="AF1006" s="48"/>
    </row>
    <row r="1007" spans="1:32" ht="21" customHeight="1">
      <c r="A1007" s="45" t="str">
        <f>IF(G1007="","",VLOOKUP(G1007,#REF!,3,0))</f>
        <v/>
      </c>
      <c r="B1007" s="45" t="str">
        <f>IF(Table1[[#This Row],[Day]]="","",WEEKNUM(F1007))</f>
        <v/>
      </c>
      <c r="C1007" s="45" t="str">
        <f>IF(Table1[[#This Row],[Day]]="","",MONTH(F1007))</f>
        <v/>
      </c>
      <c r="D1007" s="45" t="str">
        <f>IF(Table1[[#This Row],[Day]]="","",YEAR(F1007))</f>
        <v/>
      </c>
      <c r="E1007" s="117"/>
      <c r="F1007" s="118"/>
      <c r="G1007" s="116"/>
      <c r="J1007" s="102"/>
      <c r="K1007" s="124"/>
      <c r="R1007" s="46"/>
      <c r="V1007" s="112"/>
      <c r="W1007" s="72"/>
      <c r="X1007" s="46"/>
      <c r="Y1007" s="46"/>
      <c r="AC1007" s="47"/>
      <c r="AD1007" s="54"/>
      <c r="AE1007" s="44"/>
      <c r="AF1007" s="48"/>
    </row>
    <row r="1008" spans="1:32" ht="21" customHeight="1">
      <c r="A1008" s="45" t="str">
        <f>IF(G1008="","",VLOOKUP(G1008,#REF!,3,0))</f>
        <v/>
      </c>
      <c r="B1008" s="45" t="str">
        <f>IF(Table1[[#This Row],[Day]]="","",WEEKNUM(F1008))</f>
        <v/>
      </c>
      <c r="C1008" s="45" t="str">
        <f>IF(Table1[[#This Row],[Day]]="","",MONTH(F1008))</f>
        <v/>
      </c>
      <c r="D1008" s="45" t="str">
        <f>IF(Table1[[#This Row],[Day]]="","",YEAR(F1008))</f>
        <v/>
      </c>
      <c r="E1008" s="117"/>
      <c r="F1008" s="118"/>
      <c r="J1008" s="102"/>
      <c r="K1008" s="124"/>
      <c r="R1008" s="46"/>
      <c r="V1008" s="112"/>
      <c r="W1008" s="72"/>
      <c r="X1008" s="46"/>
      <c r="Y1008" s="46"/>
      <c r="AC1008" s="47"/>
      <c r="AD1008" s="54"/>
      <c r="AE1008" s="44"/>
      <c r="AF1008" s="48"/>
    </row>
    <row r="1009" spans="1:32" ht="21" customHeight="1">
      <c r="A1009" s="45" t="str">
        <f>IF(G1009="","",VLOOKUP(G1009,#REF!,3,0))</f>
        <v/>
      </c>
      <c r="B1009" s="45" t="str">
        <f>IF(Table1[[#This Row],[Day]]="","",WEEKNUM(F1009))</f>
        <v/>
      </c>
      <c r="C1009" s="45" t="str">
        <f>IF(Table1[[#This Row],[Day]]="","",MONTH(F1009))</f>
        <v/>
      </c>
      <c r="D1009" s="45" t="str">
        <f>IF(Table1[[#This Row],[Day]]="","",YEAR(F1009))</f>
        <v/>
      </c>
      <c r="E1009" s="117"/>
      <c r="F1009" s="118"/>
      <c r="G1009" s="116"/>
      <c r="J1009" s="102"/>
      <c r="K1009" s="124"/>
      <c r="R1009" s="46"/>
      <c r="V1009" s="112"/>
      <c r="W1009" s="72"/>
      <c r="X1009" s="46"/>
      <c r="Y1009" s="46"/>
      <c r="AC1009" s="47"/>
      <c r="AD1009" s="54"/>
      <c r="AE1009" s="44"/>
      <c r="AF1009" s="48"/>
    </row>
    <row r="1010" spans="1:32" ht="21" customHeight="1">
      <c r="A1010" s="45" t="str">
        <f>IF(G1010="","",VLOOKUP(G1010,#REF!,3,0))</f>
        <v/>
      </c>
      <c r="B1010" s="45" t="str">
        <f>IF(Table1[[#This Row],[Day]]="","",WEEKNUM(F1010))</f>
        <v/>
      </c>
      <c r="C1010" s="45" t="str">
        <f>IF(Table1[[#This Row],[Day]]="","",MONTH(F1010))</f>
        <v/>
      </c>
      <c r="D1010" s="45" t="str">
        <f>IF(Table1[[#This Row],[Day]]="","",YEAR(F1010))</f>
        <v/>
      </c>
      <c r="E1010" s="117"/>
      <c r="F1010" s="118"/>
      <c r="G1010" s="116"/>
      <c r="J1010" s="102"/>
      <c r="K1010" s="124"/>
      <c r="R1010" s="46"/>
      <c r="V1010" s="112"/>
      <c r="W1010" s="72"/>
      <c r="X1010" s="46"/>
      <c r="Y1010" s="46"/>
      <c r="AC1010" s="47"/>
      <c r="AD1010" s="54"/>
      <c r="AE1010" s="44"/>
      <c r="AF1010" s="48"/>
    </row>
    <row r="1011" spans="1:32" ht="21" customHeight="1">
      <c r="A1011" s="45" t="str">
        <f>IF(G1011="","",VLOOKUP(G1011,#REF!,3,0))</f>
        <v/>
      </c>
      <c r="B1011" s="45" t="str">
        <f>IF(Table1[[#This Row],[Day]]="","",WEEKNUM(F1011))</f>
        <v/>
      </c>
      <c r="C1011" s="45" t="str">
        <f>IF(Table1[[#This Row],[Day]]="","",MONTH(F1011))</f>
        <v/>
      </c>
      <c r="D1011" s="45" t="str">
        <f>IF(Table1[[#This Row],[Day]]="","",YEAR(F1011))</f>
        <v/>
      </c>
      <c r="E1011" s="117"/>
      <c r="F1011" s="118"/>
      <c r="G1011" s="116"/>
      <c r="J1011" s="102"/>
      <c r="K1011" s="124"/>
      <c r="R1011" s="46"/>
      <c r="V1011" s="112"/>
      <c r="W1011" s="72"/>
      <c r="X1011" s="46"/>
      <c r="Y1011" s="46"/>
      <c r="AC1011" s="47"/>
      <c r="AD1011" s="54"/>
      <c r="AE1011" s="44"/>
      <c r="AF1011" s="48"/>
    </row>
    <row r="1012" spans="1:32" ht="21" customHeight="1">
      <c r="A1012" s="45" t="str">
        <f>IF(G1012="","",VLOOKUP(G1012,#REF!,3,0))</f>
        <v/>
      </c>
      <c r="B1012" s="45" t="str">
        <f>IF(Table1[[#This Row],[Day]]="","",WEEKNUM(F1012))</f>
        <v/>
      </c>
      <c r="C1012" s="45" t="str">
        <f>IF(Table1[[#This Row],[Day]]="","",MONTH(F1012))</f>
        <v/>
      </c>
      <c r="D1012" s="45" t="str">
        <f>IF(Table1[[#This Row],[Day]]="","",YEAR(F1012))</f>
        <v/>
      </c>
      <c r="E1012" s="117"/>
      <c r="F1012" s="118"/>
      <c r="G1012" s="116"/>
      <c r="J1012" s="102"/>
      <c r="K1012" s="124"/>
      <c r="R1012" s="46"/>
      <c r="V1012" s="112"/>
      <c r="W1012" s="72"/>
      <c r="X1012" s="46"/>
      <c r="Y1012" s="46"/>
      <c r="AC1012" s="47"/>
      <c r="AD1012" s="54"/>
      <c r="AE1012" s="44"/>
      <c r="AF1012" s="48"/>
    </row>
    <row r="1013" spans="1:32" ht="21" customHeight="1">
      <c r="A1013" s="45" t="str">
        <f>IF(G1013="","",VLOOKUP(G1013,#REF!,3,0))</f>
        <v/>
      </c>
      <c r="B1013" s="45" t="str">
        <f>IF(Table1[[#This Row],[Day]]="","",WEEKNUM(F1013))</f>
        <v/>
      </c>
      <c r="C1013" s="45" t="str">
        <f>IF(Table1[[#This Row],[Day]]="","",MONTH(F1013))</f>
        <v/>
      </c>
      <c r="D1013" s="45" t="str">
        <f>IF(Table1[[#This Row],[Day]]="","",YEAR(F1013))</f>
        <v/>
      </c>
      <c r="E1013" s="117"/>
      <c r="F1013" s="118"/>
      <c r="J1013" s="102"/>
      <c r="K1013" s="124"/>
      <c r="R1013" s="46"/>
      <c r="V1013" s="112"/>
      <c r="W1013" s="72"/>
      <c r="X1013" s="46"/>
      <c r="Y1013" s="46"/>
      <c r="AC1013" s="47"/>
      <c r="AD1013" s="54"/>
      <c r="AE1013" s="44"/>
      <c r="AF1013" s="48"/>
    </row>
    <row r="1014" spans="1:32" ht="21" customHeight="1">
      <c r="A1014" s="45" t="str">
        <f>IF(G1014="","",VLOOKUP(G1014,#REF!,3,0))</f>
        <v/>
      </c>
      <c r="B1014" s="45" t="str">
        <f>IF(Table1[[#This Row],[Day]]="","",WEEKNUM(F1014))</f>
        <v/>
      </c>
      <c r="C1014" s="45" t="str">
        <f>IF(Table1[[#This Row],[Day]]="","",MONTH(F1014))</f>
        <v/>
      </c>
      <c r="D1014" s="45" t="str">
        <f>IF(Table1[[#This Row],[Day]]="","",YEAR(F1014))</f>
        <v/>
      </c>
      <c r="E1014" s="117"/>
      <c r="F1014" s="118"/>
      <c r="G1014" s="116"/>
      <c r="J1014" s="102"/>
      <c r="K1014" s="124"/>
      <c r="R1014" s="46"/>
      <c r="V1014" s="112"/>
      <c r="W1014" s="72"/>
      <c r="X1014" s="46"/>
      <c r="Y1014" s="46"/>
      <c r="AC1014" s="47"/>
      <c r="AD1014" s="54"/>
      <c r="AE1014" s="44"/>
      <c r="AF1014" s="48"/>
    </row>
    <row r="1015" spans="1:32" ht="21" customHeight="1">
      <c r="A1015" s="45" t="str">
        <f>IF(G1015="","",VLOOKUP(G1015,#REF!,3,0))</f>
        <v/>
      </c>
      <c r="B1015" s="45" t="str">
        <f>IF(Table1[[#This Row],[Day]]="","",WEEKNUM(F1015))</f>
        <v/>
      </c>
      <c r="C1015" s="45" t="str">
        <f>IF(Table1[[#This Row],[Day]]="","",MONTH(F1015))</f>
        <v/>
      </c>
      <c r="D1015" s="45" t="str">
        <f>IF(Table1[[#This Row],[Day]]="","",YEAR(F1015))</f>
        <v/>
      </c>
      <c r="E1015" s="117"/>
      <c r="F1015" s="118"/>
      <c r="G1015" s="116"/>
      <c r="J1015" s="102"/>
      <c r="K1015" s="124"/>
      <c r="R1015" s="46"/>
      <c r="V1015" s="112"/>
      <c r="W1015" s="72"/>
      <c r="X1015" s="46"/>
      <c r="Y1015" s="46"/>
      <c r="AC1015" s="47"/>
      <c r="AD1015" s="54"/>
      <c r="AE1015" s="44"/>
      <c r="AF1015" s="48"/>
    </row>
    <row r="1016" spans="1:32" ht="21" customHeight="1">
      <c r="A1016" s="45" t="str">
        <f>IF(G1016="","",VLOOKUP(G1016,#REF!,3,0))</f>
        <v/>
      </c>
      <c r="B1016" s="45" t="str">
        <f>IF(Table1[[#This Row],[Day]]="","",WEEKNUM(F1016))</f>
        <v/>
      </c>
      <c r="C1016" s="45" t="str">
        <f>IF(Table1[[#This Row],[Day]]="","",MONTH(F1016))</f>
        <v/>
      </c>
      <c r="D1016" s="45" t="str">
        <f>IF(Table1[[#This Row],[Day]]="","",YEAR(F1016))</f>
        <v/>
      </c>
      <c r="E1016" s="117"/>
      <c r="F1016" s="118"/>
      <c r="G1016" s="116"/>
      <c r="J1016" s="102"/>
      <c r="K1016" s="124"/>
      <c r="R1016" s="46"/>
      <c r="V1016" s="112"/>
      <c r="W1016" s="72"/>
      <c r="X1016" s="46"/>
      <c r="Y1016" s="46"/>
      <c r="AC1016" s="47"/>
      <c r="AD1016" s="54"/>
      <c r="AE1016" s="44"/>
      <c r="AF1016" s="48"/>
    </row>
    <row r="1017" spans="1:32" ht="21" customHeight="1">
      <c r="A1017" s="45" t="str">
        <f>IF(G1017="","",VLOOKUP(G1017,#REF!,3,0))</f>
        <v/>
      </c>
      <c r="B1017" s="45" t="str">
        <f>IF(Table1[[#This Row],[Day]]="","",WEEKNUM(F1017))</f>
        <v/>
      </c>
      <c r="C1017" s="45" t="str">
        <f>IF(Table1[[#This Row],[Day]]="","",MONTH(F1017))</f>
        <v/>
      </c>
      <c r="D1017" s="45" t="str">
        <f>IF(Table1[[#This Row],[Day]]="","",YEAR(F1017))</f>
        <v/>
      </c>
      <c r="E1017" s="117"/>
      <c r="F1017" s="118"/>
      <c r="G1017" s="116"/>
      <c r="J1017" s="102"/>
      <c r="K1017" s="124"/>
      <c r="R1017" s="46"/>
      <c r="V1017" s="112"/>
      <c r="W1017" s="72"/>
      <c r="X1017" s="46"/>
      <c r="Y1017" s="46"/>
      <c r="AC1017" s="47"/>
      <c r="AD1017" s="54"/>
      <c r="AE1017" s="44"/>
      <c r="AF1017" s="48"/>
    </row>
    <row r="1018" spans="1:32" ht="21" customHeight="1">
      <c r="A1018" s="45" t="str">
        <f>IF(G1018="","",VLOOKUP(G1018,#REF!,3,0))</f>
        <v/>
      </c>
      <c r="B1018" s="45" t="str">
        <f>IF(Table1[[#This Row],[Day]]="","",WEEKNUM(F1018))</f>
        <v/>
      </c>
      <c r="C1018" s="45" t="str">
        <f>IF(Table1[[#This Row],[Day]]="","",MONTH(F1018))</f>
        <v/>
      </c>
      <c r="D1018" s="45" t="str">
        <f>IF(Table1[[#This Row],[Day]]="","",YEAR(F1018))</f>
        <v/>
      </c>
      <c r="E1018" s="117"/>
      <c r="F1018" s="118"/>
      <c r="J1018" s="102"/>
      <c r="K1018" s="124"/>
      <c r="R1018" s="46"/>
      <c r="V1018" s="112"/>
      <c r="W1018" s="72"/>
      <c r="X1018" s="46"/>
      <c r="Y1018" s="46"/>
      <c r="AC1018" s="47"/>
      <c r="AD1018" s="54"/>
      <c r="AE1018" s="44"/>
      <c r="AF1018" s="48"/>
    </row>
    <row r="1019" spans="1:32" ht="21" customHeight="1">
      <c r="A1019" s="45" t="str">
        <f>IF(G1019="","",VLOOKUP(G1019,#REF!,3,0))</f>
        <v/>
      </c>
      <c r="B1019" s="45" t="str">
        <f>IF(Table1[[#This Row],[Day]]="","",WEEKNUM(F1019))</f>
        <v/>
      </c>
      <c r="C1019" s="45" t="str">
        <f>IF(Table1[[#This Row],[Day]]="","",MONTH(F1019))</f>
        <v/>
      </c>
      <c r="D1019" s="45" t="str">
        <f>IF(Table1[[#This Row],[Day]]="","",YEAR(F1019))</f>
        <v/>
      </c>
      <c r="E1019" s="117"/>
      <c r="F1019" s="118"/>
      <c r="G1019" s="116"/>
      <c r="J1019" s="102"/>
      <c r="K1019" s="124"/>
      <c r="R1019" s="46"/>
      <c r="V1019" s="112"/>
      <c r="W1019" s="72"/>
      <c r="X1019" s="46"/>
      <c r="Y1019" s="46"/>
      <c r="AC1019" s="47"/>
      <c r="AD1019" s="54"/>
      <c r="AE1019" s="44"/>
      <c r="AF1019" s="48"/>
    </row>
    <row r="1020" spans="1:32" ht="21" customHeight="1">
      <c r="A1020" s="45" t="str">
        <f>IF(G1020="","",VLOOKUP(G1020,#REF!,3,0))</f>
        <v/>
      </c>
      <c r="B1020" s="45" t="str">
        <f>IF(Table1[[#This Row],[Day]]="","",WEEKNUM(F1020))</f>
        <v/>
      </c>
      <c r="C1020" s="45" t="str">
        <f>IF(Table1[[#This Row],[Day]]="","",MONTH(F1020))</f>
        <v/>
      </c>
      <c r="D1020" s="45" t="str">
        <f>IF(Table1[[#This Row],[Day]]="","",YEAR(F1020))</f>
        <v/>
      </c>
      <c r="E1020" s="117"/>
      <c r="F1020" s="118"/>
      <c r="G1020" s="116"/>
      <c r="J1020" s="102"/>
      <c r="K1020" s="124"/>
      <c r="R1020" s="46"/>
      <c r="V1020" s="112"/>
      <c r="W1020" s="72"/>
      <c r="X1020" s="46"/>
      <c r="Y1020" s="46"/>
      <c r="AC1020" s="47"/>
      <c r="AD1020" s="54"/>
      <c r="AE1020" s="44"/>
      <c r="AF1020" s="48"/>
    </row>
    <row r="1021" spans="1:32" ht="21" customHeight="1">
      <c r="A1021" s="45" t="str">
        <f>IF(G1021="","",VLOOKUP(G1021,#REF!,3,0))</f>
        <v/>
      </c>
      <c r="B1021" s="45" t="str">
        <f>IF(Table1[[#This Row],[Day]]="","",WEEKNUM(F1021))</f>
        <v/>
      </c>
      <c r="C1021" s="45" t="str">
        <f>IF(Table1[[#This Row],[Day]]="","",MONTH(F1021))</f>
        <v/>
      </c>
      <c r="D1021" s="45" t="str">
        <f>IF(Table1[[#This Row],[Day]]="","",YEAR(F1021))</f>
        <v/>
      </c>
      <c r="E1021" s="117"/>
      <c r="F1021" s="118"/>
      <c r="G1021" s="116"/>
      <c r="J1021" s="102"/>
      <c r="K1021" s="124"/>
      <c r="R1021" s="46"/>
      <c r="V1021" s="112"/>
      <c r="W1021" s="72"/>
      <c r="X1021" s="46"/>
      <c r="Y1021" s="46"/>
      <c r="AC1021" s="47"/>
      <c r="AD1021" s="54"/>
      <c r="AE1021" s="44"/>
      <c r="AF1021" s="48"/>
    </row>
    <row r="1022" spans="1:32" ht="21" customHeight="1">
      <c r="A1022" s="45" t="str">
        <f>IF(G1022="","",VLOOKUP(G1022,#REF!,3,0))</f>
        <v/>
      </c>
      <c r="B1022" s="45" t="str">
        <f>IF(Table1[[#This Row],[Day]]="","",WEEKNUM(F1022))</f>
        <v/>
      </c>
      <c r="C1022" s="45" t="str">
        <f>IF(Table1[[#This Row],[Day]]="","",MONTH(F1022))</f>
        <v/>
      </c>
      <c r="D1022" s="45" t="str">
        <f>IF(Table1[[#This Row],[Day]]="","",YEAR(F1022))</f>
        <v/>
      </c>
      <c r="E1022" s="117"/>
      <c r="F1022" s="118"/>
      <c r="G1022" s="116"/>
      <c r="J1022" s="102"/>
      <c r="K1022" s="124"/>
      <c r="R1022" s="46"/>
      <c r="V1022" s="112"/>
      <c r="W1022" s="72"/>
      <c r="X1022" s="46"/>
      <c r="Y1022" s="46"/>
      <c r="AC1022" s="47"/>
      <c r="AD1022" s="54"/>
      <c r="AE1022" s="44"/>
      <c r="AF1022" s="48"/>
    </row>
    <row r="1023" spans="1:32" ht="21" customHeight="1">
      <c r="A1023" s="45" t="str">
        <f>IF(G1023="","",VLOOKUP(G1023,#REF!,3,0))</f>
        <v/>
      </c>
      <c r="B1023" s="45" t="str">
        <f>IF(Table1[[#This Row],[Day]]="","",WEEKNUM(F1023))</f>
        <v/>
      </c>
      <c r="C1023" s="45" t="str">
        <f>IF(Table1[[#This Row],[Day]]="","",MONTH(F1023))</f>
        <v/>
      </c>
      <c r="D1023" s="45" t="str">
        <f>IF(Table1[[#This Row],[Day]]="","",YEAR(F1023))</f>
        <v/>
      </c>
      <c r="E1023" s="117"/>
      <c r="F1023" s="118"/>
      <c r="J1023" s="102"/>
      <c r="K1023" s="124"/>
      <c r="R1023" s="46"/>
      <c r="V1023" s="112"/>
      <c r="W1023" s="72"/>
      <c r="X1023" s="46"/>
      <c r="Y1023" s="46"/>
      <c r="AC1023" s="47"/>
      <c r="AD1023" s="54"/>
      <c r="AE1023" s="44"/>
      <c r="AF1023" s="48"/>
    </row>
    <row r="1024" spans="1:32" ht="21" customHeight="1">
      <c r="A1024" s="45" t="str">
        <f>IF(G1024="","",VLOOKUP(G1024,#REF!,3,0))</f>
        <v/>
      </c>
      <c r="B1024" s="45" t="str">
        <f>IF(Table1[[#This Row],[Day]]="","",WEEKNUM(F1024))</f>
        <v/>
      </c>
      <c r="C1024" s="45" t="str">
        <f>IF(Table1[[#This Row],[Day]]="","",MONTH(F1024))</f>
        <v/>
      </c>
      <c r="D1024" s="45" t="str">
        <f>IF(Table1[[#This Row],[Day]]="","",YEAR(F1024))</f>
        <v/>
      </c>
      <c r="E1024" s="117"/>
      <c r="F1024" s="118"/>
      <c r="G1024" s="116"/>
      <c r="J1024" s="102"/>
      <c r="K1024" s="124"/>
      <c r="R1024" s="46"/>
      <c r="V1024" s="112"/>
      <c r="W1024" s="72"/>
      <c r="X1024" s="46"/>
      <c r="Y1024" s="46"/>
      <c r="AC1024" s="47"/>
      <c r="AD1024" s="54"/>
      <c r="AE1024" s="44"/>
      <c r="AF1024" s="48"/>
    </row>
    <row r="1025" spans="1:32" ht="21" customHeight="1">
      <c r="A1025" s="45" t="str">
        <f>IF(G1025="","",VLOOKUP(G1025,#REF!,3,0))</f>
        <v/>
      </c>
      <c r="B1025" s="45" t="str">
        <f>IF(Table1[[#This Row],[Day]]="","",WEEKNUM(F1025))</f>
        <v/>
      </c>
      <c r="C1025" s="45" t="str">
        <f>IF(Table1[[#This Row],[Day]]="","",MONTH(F1025))</f>
        <v/>
      </c>
      <c r="D1025" s="45" t="str">
        <f>IF(Table1[[#This Row],[Day]]="","",YEAR(F1025))</f>
        <v/>
      </c>
      <c r="E1025" s="117"/>
      <c r="F1025" s="118"/>
      <c r="G1025" s="116"/>
      <c r="J1025" s="102"/>
      <c r="K1025" s="124"/>
      <c r="R1025" s="46"/>
      <c r="V1025" s="112"/>
      <c r="W1025" s="72"/>
      <c r="X1025" s="46"/>
      <c r="Y1025" s="46"/>
      <c r="AC1025" s="47"/>
      <c r="AD1025" s="54"/>
      <c r="AE1025" s="44"/>
      <c r="AF1025" s="48"/>
    </row>
    <row r="1026" spans="1:32" ht="21" customHeight="1">
      <c r="A1026" s="45" t="str">
        <f>IF(G1026="","",VLOOKUP(G1026,#REF!,3,0))</f>
        <v/>
      </c>
      <c r="B1026" s="45" t="str">
        <f>IF(Table1[[#This Row],[Day]]="","",WEEKNUM(F1026))</f>
        <v/>
      </c>
      <c r="C1026" s="45" t="str">
        <f>IF(Table1[[#This Row],[Day]]="","",MONTH(F1026))</f>
        <v/>
      </c>
      <c r="D1026" s="45" t="str">
        <f>IF(Table1[[#This Row],[Day]]="","",YEAR(F1026))</f>
        <v/>
      </c>
      <c r="E1026" s="117"/>
      <c r="F1026" s="118"/>
      <c r="G1026" s="116"/>
      <c r="J1026" s="102"/>
      <c r="K1026" s="124"/>
      <c r="R1026" s="46"/>
      <c r="V1026" s="112"/>
      <c r="W1026" s="72"/>
      <c r="X1026" s="46"/>
      <c r="Y1026" s="46"/>
      <c r="AC1026" s="47"/>
      <c r="AD1026" s="54"/>
      <c r="AE1026" s="44"/>
      <c r="AF1026" s="48"/>
    </row>
    <row r="1027" spans="1:32" ht="21" customHeight="1">
      <c r="A1027" s="45" t="str">
        <f>IF(G1027="","",VLOOKUP(G1027,#REF!,3,0))</f>
        <v/>
      </c>
      <c r="B1027" s="45" t="str">
        <f>IF(Table1[[#This Row],[Day]]="","",WEEKNUM(F1027))</f>
        <v/>
      </c>
      <c r="C1027" s="45" t="str">
        <f>IF(Table1[[#This Row],[Day]]="","",MONTH(F1027))</f>
        <v/>
      </c>
      <c r="D1027" s="45" t="str">
        <f>IF(Table1[[#This Row],[Day]]="","",YEAR(F1027))</f>
        <v/>
      </c>
      <c r="E1027" s="117"/>
      <c r="F1027" s="118"/>
      <c r="G1027" s="116"/>
      <c r="J1027" s="102"/>
      <c r="K1027" s="124"/>
      <c r="R1027" s="46"/>
      <c r="V1027" s="112"/>
      <c r="W1027" s="72"/>
      <c r="X1027" s="46"/>
      <c r="Y1027" s="46"/>
      <c r="AC1027" s="47"/>
      <c r="AD1027" s="54"/>
      <c r="AE1027" s="44"/>
      <c r="AF1027" s="48"/>
    </row>
    <row r="1028" spans="1:32" ht="21" customHeight="1">
      <c r="A1028" s="45" t="str">
        <f>IF(G1028="","",VLOOKUP(G1028,#REF!,3,0))</f>
        <v/>
      </c>
      <c r="B1028" s="45" t="str">
        <f>IF(Table1[[#This Row],[Day]]="","",WEEKNUM(F1028))</f>
        <v/>
      </c>
      <c r="C1028" s="45" t="str">
        <f>IF(Table1[[#This Row],[Day]]="","",MONTH(F1028))</f>
        <v/>
      </c>
      <c r="D1028" s="45" t="str">
        <f>IF(Table1[[#This Row],[Day]]="","",YEAR(F1028))</f>
        <v/>
      </c>
      <c r="E1028" s="117"/>
      <c r="F1028" s="118"/>
      <c r="J1028" s="102"/>
      <c r="K1028" s="124"/>
      <c r="R1028" s="46"/>
      <c r="V1028" s="112"/>
      <c r="W1028" s="72"/>
      <c r="X1028" s="46"/>
      <c r="Y1028" s="46"/>
      <c r="AC1028" s="47"/>
      <c r="AD1028" s="54"/>
      <c r="AE1028" s="44"/>
      <c r="AF1028" s="48"/>
    </row>
    <row r="1029" spans="1:32" ht="21" customHeight="1">
      <c r="A1029" s="45" t="str">
        <f>IF(G1029="","",VLOOKUP(G1029,#REF!,3,0))</f>
        <v/>
      </c>
      <c r="B1029" s="45" t="str">
        <f>IF(Table1[[#This Row],[Day]]="","",WEEKNUM(F1029))</f>
        <v/>
      </c>
      <c r="C1029" s="45" t="str">
        <f>IF(Table1[[#This Row],[Day]]="","",MONTH(F1029))</f>
        <v/>
      </c>
      <c r="D1029" s="45" t="str">
        <f>IF(Table1[[#This Row],[Day]]="","",YEAR(F1029))</f>
        <v/>
      </c>
      <c r="E1029" s="117"/>
      <c r="F1029" s="118"/>
      <c r="J1029" s="102"/>
      <c r="K1029" s="124"/>
      <c r="R1029" s="46"/>
      <c r="V1029" s="112"/>
      <c r="W1029" s="72"/>
      <c r="X1029" s="46"/>
      <c r="Y1029" s="46"/>
      <c r="AC1029" s="47"/>
      <c r="AD1029" s="54"/>
      <c r="AE1029" s="44"/>
      <c r="AF1029" s="48"/>
    </row>
    <row r="1030" spans="1:32" ht="21" customHeight="1">
      <c r="A1030" s="45" t="str">
        <f>IF(G1030="","",VLOOKUP(G1030,#REF!,3,0))</f>
        <v/>
      </c>
      <c r="B1030" s="45" t="str">
        <f>IF(Table1[[#This Row],[Day]]="","",WEEKNUM(F1030))</f>
        <v/>
      </c>
      <c r="C1030" s="45" t="str">
        <f>IF(Table1[[#This Row],[Day]]="","",MONTH(F1030))</f>
        <v/>
      </c>
      <c r="D1030" s="45" t="str">
        <f>IF(Table1[[#This Row],[Day]]="","",YEAR(F1030))</f>
        <v/>
      </c>
      <c r="E1030" s="117"/>
      <c r="F1030" s="118"/>
      <c r="G1030" s="116"/>
      <c r="J1030" s="102"/>
      <c r="K1030" s="124"/>
      <c r="R1030" s="46"/>
      <c r="V1030" s="112"/>
      <c r="W1030" s="72"/>
      <c r="X1030" s="46"/>
      <c r="Y1030" s="46"/>
      <c r="AC1030" s="47"/>
      <c r="AD1030" s="54"/>
      <c r="AE1030" s="44"/>
      <c r="AF1030" s="48"/>
    </row>
    <row r="1031" spans="1:32" ht="21" customHeight="1">
      <c r="A1031" s="45" t="str">
        <f>IF(G1031="","",VLOOKUP(G1031,#REF!,3,0))</f>
        <v/>
      </c>
      <c r="B1031" s="45" t="str">
        <f>IF(Table1[[#This Row],[Day]]="","",WEEKNUM(F1031))</f>
        <v/>
      </c>
      <c r="C1031" s="45" t="str">
        <f>IF(Table1[[#This Row],[Day]]="","",MONTH(F1031))</f>
        <v/>
      </c>
      <c r="D1031" s="45" t="str">
        <f>IF(Table1[[#This Row],[Day]]="","",YEAR(F1031))</f>
        <v/>
      </c>
      <c r="E1031" s="117"/>
      <c r="F1031" s="118"/>
      <c r="G1031" s="116"/>
      <c r="J1031" s="102"/>
      <c r="K1031" s="124"/>
      <c r="R1031" s="46"/>
      <c r="V1031" s="112"/>
      <c r="W1031" s="72"/>
      <c r="X1031" s="46"/>
      <c r="Y1031" s="46"/>
      <c r="AC1031" s="47"/>
      <c r="AD1031" s="54"/>
      <c r="AE1031" s="44"/>
      <c r="AF1031" s="48"/>
    </row>
    <row r="1032" spans="1:32" ht="21" customHeight="1">
      <c r="A1032" s="45" t="str">
        <f>IF(G1032="","",VLOOKUP(G1032,#REF!,3,0))</f>
        <v/>
      </c>
      <c r="B1032" s="45" t="str">
        <f>IF(Table1[[#This Row],[Day]]="","",WEEKNUM(F1032))</f>
        <v/>
      </c>
      <c r="C1032" s="45" t="str">
        <f>IF(Table1[[#This Row],[Day]]="","",MONTH(F1032))</f>
        <v/>
      </c>
      <c r="D1032" s="45" t="str">
        <f>IF(Table1[[#This Row],[Day]]="","",YEAR(F1032))</f>
        <v/>
      </c>
      <c r="E1032" s="117"/>
      <c r="F1032" s="118"/>
      <c r="G1032" s="116"/>
      <c r="J1032" s="102"/>
      <c r="K1032" s="124"/>
      <c r="R1032" s="46"/>
      <c r="V1032" s="112"/>
      <c r="W1032" s="72"/>
      <c r="X1032" s="46"/>
      <c r="Y1032" s="46"/>
      <c r="AC1032" s="47"/>
      <c r="AD1032" s="54"/>
      <c r="AE1032" s="44"/>
      <c r="AF1032" s="48"/>
    </row>
    <row r="1033" spans="1:32" ht="21" customHeight="1">
      <c r="A1033" s="45" t="str">
        <f>IF(G1033="","",VLOOKUP(G1033,#REF!,3,0))</f>
        <v/>
      </c>
      <c r="B1033" s="45" t="str">
        <f>IF(Table1[[#This Row],[Day]]="","",WEEKNUM(F1033))</f>
        <v/>
      </c>
      <c r="C1033" s="45" t="str">
        <f>IF(Table1[[#This Row],[Day]]="","",MONTH(F1033))</f>
        <v/>
      </c>
      <c r="D1033" s="45" t="str">
        <f>IF(Table1[[#This Row],[Day]]="","",YEAR(F1033))</f>
        <v/>
      </c>
      <c r="E1033" s="117"/>
      <c r="F1033" s="118"/>
      <c r="G1033" s="116"/>
      <c r="J1033" s="102"/>
      <c r="K1033" s="124"/>
      <c r="R1033" s="46"/>
      <c r="V1033" s="112"/>
      <c r="W1033" s="72"/>
      <c r="X1033" s="46"/>
      <c r="Y1033" s="46"/>
      <c r="AC1033" s="47"/>
      <c r="AD1033" s="54"/>
      <c r="AE1033" s="44"/>
      <c r="AF1033" s="48"/>
    </row>
    <row r="1034" spans="1:32" ht="21" customHeight="1">
      <c r="A1034" s="45" t="str">
        <f>IF(G1034="","",VLOOKUP(G1034,#REF!,3,0))</f>
        <v/>
      </c>
      <c r="B1034" s="45" t="str">
        <f>IF(Table1[[#This Row],[Day]]="","",WEEKNUM(F1034))</f>
        <v/>
      </c>
      <c r="C1034" s="45" t="str">
        <f>IF(Table1[[#This Row],[Day]]="","",MONTH(F1034))</f>
        <v/>
      </c>
      <c r="D1034" s="45" t="str">
        <f>IF(Table1[[#This Row],[Day]]="","",YEAR(F1034))</f>
        <v/>
      </c>
      <c r="E1034" s="117"/>
      <c r="F1034" s="118"/>
      <c r="G1034" s="116"/>
      <c r="J1034" s="102"/>
      <c r="K1034" s="124"/>
      <c r="R1034" s="46"/>
      <c r="V1034" s="112"/>
      <c r="W1034" s="72"/>
      <c r="X1034" s="46"/>
      <c r="Y1034" s="46"/>
      <c r="AC1034" s="47"/>
      <c r="AD1034" s="54"/>
      <c r="AE1034" s="44"/>
      <c r="AF1034" s="48"/>
    </row>
    <row r="1035" spans="1:32" ht="21" customHeight="1">
      <c r="A1035" s="45" t="str">
        <f>IF(G1035="","",VLOOKUP(G1035,#REF!,3,0))</f>
        <v/>
      </c>
      <c r="B1035" s="45" t="str">
        <f>IF(Table1[[#This Row],[Day]]="","",WEEKNUM(F1035))</f>
        <v/>
      </c>
      <c r="C1035" s="45" t="str">
        <f>IF(Table1[[#This Row],[Day]]="","",MONTH(F1035))</f>
        <v/>
      </c>
      <c r="D1035" s="45" t="str">
        <f>IF(Table1[[#This Row],[Day]]="","",YEAR(F1035))</f>
        <v/>
      </c>
      <c r="E1035" s="117"/>
      <c r="F1035" s="118"/>
      <c r="G1035" s="116"/>
      <c r="J1035" s="102"/>
      <c r="K1035" s="124"/>
      <c r="R1035" s="46"/>
      <c r="V1035" s="112"/>
      <c r="W1035" s="72"/>
      <c r="X1035" s="46"/>
      <c r="Y1035" s="46"/>
      <c r="AC1035" s="47"/>
      <c r="AD1035" s="54"/>
      <c r="AE1035" s="44"/>
      <c r="AF1035" s="48"/>
    </row>
    <row r="1036" spans="1:32" ht="21" customHeight="1">
      <c r="A1036" s="45" t="str">
        <f>IF(G1036="","",VLOOKUP(G1036,#REF!,3,0))</f>
        <v/>
      </c>
      <c r="B1036" s="45" t="str">
        <f>IF(Table1[[#This Row],[Day]]="","",WEEKNUM(F1036))</f>
        <v/>
      </c>
      <c r="C1036" s="45" t="str">
        <f>IF(Table1[[#This Row],[Day]]="","",MONTH(F1036))</f>
        <v/>
      </c>
      <c r="D1036" s="45" t="str">
        <f>IF(Table1[[#This Row],[Day]]="","",YEAR(F1036))</f>
        <v/>
      </c>
      <c r="E1036" s="117"/>
      <c r="F1036" s="118"/>
      <c r="J1036" s="102"/>
      <c r="K1036" s="124"/>
      <c r="R1036" s="46"/>
      <c r="V1036" s="112"/>
      <c r="W1036" s="72"/>
      <c r="X1036" s="46"/>
      <c r="Y1036" s="46"/>
      <c r="AC1036" s="47"/>
      <c r="AD1036" s="54"/>
      <c r="AE1036" s="44"/>
      <c r="AF1036" s="48"/>
    </row>
    <row r="1037" spans="1:32" ht="21" customHeight="1">
      <c r="A1037" s="45" t="str">
        <f>IF(G1037="","",VLOOKUP(G1037,#REF!,3,0))</f>
        <v/>
      </c>
      <c r="B1037" s="45" t="str">
        <f>IF(Table1[[#This Row],[Day]]="","",WEEKNUM(F1037))</f>
        <v/>
      </c>
      <c r="C1037" s="45" t="str">
        <f>IF(Table1[[#This Row],[Day]]="","",MONTH(F1037))</f>
        <v/>
      </c>
      <c r="D1037" s="45" t="str">
        <f>IF(Table1[[#This Row],[Day]]="","",YEAR(F1037))</f>
        <v/>
      </c>
      <c r="E1037" s="117"/>
      <c r="F1037" s="118"/>
      <c r="J1037" s="102"/>
      <c r="K1037" s="124"/>
      <c r="R1037" s="46"/>
      <c r="V1037" s="112"/>
      <c r="W1037" s="72"/>
      <c r="X1037" s="46"/>
      <c r="Y1037" s="46"/>
      <c r="AC1037" s="47"/>
      <c r="AD1037" s="54"/>
      <c r="AE1037" s="44"/>
      <c r="AF1037" s="48"/>
    </row>
    <row r="1038" spans="1:32" ht="21" customHeight="1">
      <c r="A1038" s="45" t="str">
        <f>IF(G1038="","",VLOOKUP(G1038,#REF!,3,0))</f>
        <v/>
      </c>
      <c r="B1038" s="45" t="str">
        <f>IF(Table1[[#This Row],[Day]]="","",WEEKNUM(F1038))</f>
        <v/>
      </c>
      <c r="C1038" s="45" t="str">
        <f>IF(Table1[[#This Row],[Day]]="","",MONTH(F1038))</f>
        <v/>
      </c>
      <c r="D1038" s="45" t="str">
        <f>IF(Table1[[#This Row],[Day]]="","",YEAR(F1038))</f>
        <v/>
      </c>
      <c r="E1038" s="117"/>
      <c r="F1038" s="118"/>
      <c r="G1038" s="116"/>
      <c r="J1038" s="102"/>
      <c r="K1038" s="124"/>
      <c r="R1038" s="46"/>
      <c r="V1038" s="112"/>
      <c r="W1038" s="72"/>
      <c r="X1038" s="46"/>
      <c r="Y1038" s="46"/>
      <c r="AC1038" s="47"/>
      <c r="AD1038" s="54"/>
      <c r="AE1038" s="44"/>
      <c r="AF1038" s="48"/>
    </row>
    <row r="1039" spans="1:32" ht="21" customHeight="1">
      <c r="A1039" s="45" t="str">
        <f>IF(G1039="","",VLOOKUP(G1039,#REF!,3,0))</f>
        <v/>
      </c>
      <c r="B1039" s="45" t="str">
        <f>IF(Table1[[#This Row],[Day]]="","",WEEKNUM(F1039))</f>
        <v/>
      </c>
      <c r="C1039" s="45" t="str">
        <f>IF(Table1[[#This Row],[Day]]="","",MONTH(F1039))</f>
        <v/>
      </c>
      <c r="D1039" s="45" t="str">
        <f>IF(Table1[[#This Row],[Day]]="","",YEAR(F1039))</f>
        <v/>
      </c>
      <c r="E1039" s="117"/>
      <c r="F1039" s="118"/>
      <c r="G1039" s="116"/>
      <c r="J1039" s="102"/>
      <c r="K1039" s="124"/>
      <c r="R1039" s="46"/>
      <c r="V1039" s="112"/>
      <c r="W1039" s="72"/>
      <c r="X1039" s="46"/>
      <c r="Y1039" s="46"/>
      <c r="AC1039" s="47"/>
      <c r="AD1039" s="54"/>
      <c r="AE1039" s="44"/>
      <c r="AF1039" s="48"/>
    </row>
    <row r="1040" spans="1:32" ht="21" customHeight="1">
      <c r="A1040" s="45" t="str">
        <f>IF(G1040="","",VLOOKUP(G1040,#REF!,3,0))</f>
        <v/>
      </c>
      <c r="B1040" s="45" t="str">
        <f>IF(Table1[[#This Row],[Day]]="","",WEEKNUM(F1040))</f>
        <v/>
      </c>
      <c r="C1040" s="45" t="str">
        <f>IF(Table1[[#This Row],[Day]]="","",MONTH(F1040))</f>
        <v/>
      </c>
      <c r="D1040" s="45" t="str">
        <f>IF(Table1[[#This Row],[Day]]="","",YEAR(F1040))</f>
        <v/>
      </c>
      <c r="E1040" s="117"/>
      <c r="F1040" s="118"/>
      <c r="J1040" s="102"/>
      <c r="K1040" s="124"/>
      <c r="R1040" s="46"/>
      <c r="V1040" s="112"/>
      <c r="W1040" s="72"/>
      <c r="X1040" s="46"/>
      <c r="Y1040" s="46"/>
      <c r="AC1040" s="47"/>
      <c r="AD1040" s="54"/>
      <c r="AE1040" s="44"/>
      <c r="AF1040" s="48"/>
    </row>
    <row r="1041" spans="1:32" ht="21" customHeight="1">
      <c r="A1041" s="45" t="str">
        <f>IF(G1041="","",VLOOKUP(G1041,#REF!,3,0))</f>
        <v/>
      </c>
      <c r="B1041" s="45" t="str">
        <f>IF(Table1[[#This Row],[Day]]="","",WEEKNUM(F1041))</f>
        <v/>
      </c>
      <c r="C1041" s="45" t="str">
        <f>IF(Table1[[#This Row],[Day]]="","",MONTH(F1041))</f>
        <v/>
      </c>
      <c r="D1041" s="45" t="str">
        <f>IF(Table1[[#This Row],[Day]]="","",YEAR(F1041))</f>
        <v/>
      </c>
      <c r="E1041" s="117"/>
      <c r="F1041" s="118"/>
      <c r="J1041" s="102"/>
      <c r="K1041" s="124"/>
      <c r="R1041" s="46"/>
      <c r="V1041" s="112"/>
      <c r="W1041" s="72"/>
      <c r="X1041" s="46"/>
      <c r="Y1041" s="46"/>
      <c r="AC1041" s="47"/>
      <c r="AD1041" s="54"/>
      <c r="AE1041" s="44"/>
      <c r="AF1041" s="48"/>
    </row>
    <row r="1042" spans="1:32" ht="21" customHeight="1">
      <c r="A1042" s="45" t="str">
        <f>IF(G1042="","",VLOOKUP(G1042,#REF!,3,0))</f>
        <v/>
      </c>
      <c r="B1042" s="45" t="str">
        <f>IF(Table1[[#This Row],[Day]]="","",WEEKNUM(F1042))</f>
        <v/>
      </c>
      <c r="C1042" s="45" t="str">
        <f>IF(Table1[[#This Row],[Day]]="","",MONTH(F1042))</f>
        <v/>
      </c>
      <c r="D1042" s="45" t="str">
        <f>IF(Table1[[#This Row],[Day]]="","",YEAR(F1042))</f>
        <v/>
      </c>
      <c r="E1042" s="117"/>
      <c r="F1042" s="118"/>
      <c r="G1042" s="116"/>
      <c r="J1042" s="102"/>
      <c r="K1042" s="124"/>
      <c r="R1042" s="46"/>
      <c r="V1042" s="112"/>
      <c r="W1042" s="72"/>
      <c r="X1042" s="46"/>
      <c r="Y1042" s="46"/>
      <c r="AC1042" s="47"/>
      <c r="AD1042" s="54"/>
      <c r="AE1042" s="44"/>
      <c r="AF1042" s="48"/>
    </row>
    <row r="1043" spans="1:32" ht="21" customHeight="1">
      <c r="A1043" s="45" t="str">
        <f>IF(G1043="","",VLOOKUP(G1043,#REF!,3,0))</f>
        <v/>
      </c>
      <c r="B1043" s="45" t="str">
        <f>IF(Table1[[#This Row],[Day]]="","",WEEKNUM(F1043))</f>
        <v/>
      </c>
      <c r="C1043" s="45" t="str">
        <f>IF(Table1[[#This Row],[Day]]="","",MONTH(F1043))</f>
        <v/>
      </c>
      <c r="D1043" s="45" t="str">
        <f>IF(Table1[[#This Row],[Day]]="","",YEAR(F1043))</f>
        <v/>
      </c>
      <c r="E1043" s="117"/>
      <c r="F1043" s="118"/>
      <c r="G1043" s="116"/>
      <c r="J1043" s="102"/>
      <c r="K1043" s="124"/>
      <c r="R1043" s="46"/>
      <c r="V1043" s="112"/>
      <c r="W1043" s="72"/>
      <c r="X1043" s="46"/>
      <c r="Y1043" s="46"/>
      <c r="AC1043" s="47"/>
      <c r="AD1043" s="54"/>
      <c r="AE1043" s="44"/>
      <c r="AF1043" s="48"/>
    </row>
    <row r="1044" spans="1:32" ht="21" customHeight="1">
      <c r="A1044" s="45" t="str">
        <f>IF(G1044="","",VLOOKUP(G1044,#REF!,3,0))</f>
        <v/>
      </c>
      <c r="B1044" s="45" t="str">
        <f>IF(Table1[[#This Row],[Day]]="","",WEEKNUM(F1044))</f>
        <v/>
      </c>
      <c r="C1044" s="45" t="str">
        <f>IF(Table1[[#This Row],[Day]]="","",MONTH(F1044))</f>
        <v/>
      </c>
      <c r="D1044" s="45" t="str">
        <f>IF(Table1[[#This Row],[Day]]="","",YEAR(F1044))</f>
        <v/>
      </c>
      <c r="E1044" s="117"/>
      <c r="F1044" s="118"/>
      <c r="G1044" s="116"/>
      <c r="J1044" s="102"/>
      <c r="K1044" s="124"/>
      <c r="R1044" s="46"/>
      <c r="V1044" s="112"/>
      <c r="W1044" s="72"/>
      <c r="X1044" s="46"/>
      <c r="Y1044" s="46"/>
      <c r="AC1044" s="47"/>
      <c r="AD1044" s="54"/>
      <c r="AE1044" s="44"/>
      <c r="AF1044" s="48"/>
    </row>
    <row r="1045" spans="1:32" ht="21" customHeight="1">
      <c r="A1045" s="45" t="str">
        <f>IF(G1045="","",VLOOKUP(G1045,#REF!,3,0))</f>
        <v/>
      </c>
      <c r="B1045" s="45" t="str">
        <f>IF(Table1[[#This Row],[Day]]="","",WEEKNUM(F1045))</f>
        <v/>
      </c>
      <c r="C1045" s="45" t="str">
        <f>IF(Table1[[#This Row],[Day]]="","",MONTH(F1045))</f>
        <v/>
      </c>
      <c r="D1045" s="45" t="str">
        <f>IF(Table1[[#This Row],[Day]]="","",YEAR(F1045))</f>
        <v/>
      </c>
      <c r="E1045" s="117"/>
      <c r="F1045" s="118"/>
      <c r="G1045" s="116"/>
      <c r="J1045" s="102"/>
      <c r="K1045" s="124"/>
      <c r="R1045" s="46"/>
      <c r="V1045" s="112"/>
      <c r="W1045" s="72"/>
      <c r="X1045" s="46"/>
      <c r="Y1045" s="46"/>
      <c r="AC1045" s="47"/>
      <c r="AD1045" s="54"/>
      <c r="AE1045" s="44"/>
      <c r="AF1045" s="48"/>
    </row>
    <row r="1046" spans="1:32" ht="21" customHeight="1">
      <c r="A1046" s="45" t="str">
        <f>IF(G1046="","",VLOOKUP(G1046,#REF!,3,0))</f>
        <v/>
      </c>
      <c r="B1046" s="45" t="str">
        <f>IF(Table1[[#This Row],[Day]]="","",WEEKNUM(F1046))</f>
        <v/>
      </c>
      <c r="C1046" s="45" t="str">
        <f>IF(Table1[[#This Row],[Day]]="","",MONTH(F1046))</f>
        <v/>
      </c>
      <c r="D1046" s="45" t="str">
        <f>IF(Table1[[#This Row],[Day]]="","",YEAR(F1046))</f>
        <v/>
      </c>
      <c r="E1046" s="117"/>
      <c r="F1046" s="118"/>
      <c r="J1046" s="102"/>
      <c r="K1046" s="124"/>
      <c r="R1046" s="46"/>
      <c r="V1046" s="112"/>
      <c r="W1046" s="72"/>
      <c r="X1046" s="46"/>
      <c r="Y1046" s="46"/>
      <c r="AC1046" s="47"/>
      <c r="AD1046" s="54"/>
      <c r="AE1046" s="44"/>
      <c r="AF1046" s="48"/>
    </row>
    <row r="1047" spans="1:32" ht="21" customHeight="1">
      <c r="A1047" s="45" t="str">
        <f>IF(G1047="","",VLOOKUP(G1047,#REF!,3,0))</f>
        <v/>
      </c>
      <c r="B1047" s="45" t="str">
        <f>IF(Table1[[#This Row],[Day]]="","",WEEKNUM(F1047))</f>
        <v/>
      </c>
      <c r="C1047" s="45" t="str">
        <f>IF(Table1[[#This Row],[Day]]="","",MONTH(F1047))</f>
        <v/>
      </c>
      <c r="D1047" s="45" t="str">
        <f>IF(Table1[[#This Row],[Day]]="","",YEAR(F1047))</f>
        <v/>
      </c>
      <c r="E1047" s="117"/>
      <c r="F1047" s="118"/>
      <c r="J1047" s="102"/>
      <c r="K1047" s="124"/>
      <c r="R1047" s="46"/>
      <c r="V1047" s="112"/>
      <c r="W1047" s="72"/>
      <c r="X1047" s="46"/>
      <c r="Y1047" s="46"/>
      <c r="AC1047" s="47"/>
      <c r="AD1047" s="54"/>
      <c r="AE1047" s="44"/>
      <c r="AF1047" s="48"/>
    </row>
    <row r="1048" spans="1:32" ht="21" customHeight="1">
      <c r="A1048" s="45" t="str">
        <f>IF(G1048="","",VLOOKUP(G1048,#REF!,3,0))</f>
        <v/>
      </c>
      <c r="B1048" s="45" t="str">
        <f>IF(Table1[[#This Row],[Day]]="","",WEEKNUM(F1048))</f>
        <v/>
      </c>
      <c r="C1048" s="45" t="str">
        <f>IF(Table1[[#This Row],[Day]]="","",MONTH(F1048))</f>
        <v/>
      </c>
      <c r="D1048" s="45" t="str">
        <f>IF(Table1[[#This Row],[Day]]="","",YEAR(F1048))</f>
        <v/>
      </c>
      <c r="E1048" s="117"/>
      <c r="F1048" s="118"/>
      <c r="G1048" s="116"/>
      <c r="J1048" s="102"/>
      <c r="K1048" s="124"/>
      <c r="R1048" s="46"/>
      <c r="V1048" s="112"/>
      <c r="W1048" s="72"/>
      <c r="X1048" s="46"/>
      <c r="Y1048" s="46"/>
      <c r="AC1048" s="47"/>
      <c r="AD1048" s="54"/>
      <c r="AE1048" s="44"/>
      <c r="AF1048" s="48"/>
    </row>
    <row r="1049" spans="1:32" ht="21" customHeight="1">
      <c r="A1049" s="45" t="str">
        <f>IF(G1049="","",VLOOKUP(G1049,#REF!,3,0))</f>
        <v/>
      </c>
      <c r="B1049" s="45" t="str">
        <f>IF(Table1[[#This Row],[Day]]="","",WEEKNUM(F1049))</f>
        <v/>
      </c>
      <c r="C1049" s="45" t="str">
        <f>IF(Table1[[#This Row],[Day]]="","",MONTH(F1049))</f>
        <v/>
      </c>
      <c r="D1049" s="45" t="str">
        <f>IF(Table1[[#This Row],[Day]]="","",YEAR(F1049))</f>
        <v/>
      </c>
      <c r="E1049" s="117"/>
      <c r="F1049" s="118"/>
      <c r="G1049" s="116"/>
      <c r="J1049" s="102"/>
      <c r="K1049" s="124"/>
      <c r="R1049" s="46"/>
      <c r="V1049" s="112"/>
      <c r="W1049" s="72"/>
      <c r="X1049" s="46"/>
      <c r="Y1049" s="46"/>
      <c r="AC1049" s="47"/>
      <c r="AD1049" s="54"/>
      <c r="AE1049" s="44"/>
      <c r="AF1049" s="48"/>
    </row>
    <row r="1050" spans="1:32" ht="21" customHeight="1">
      <c r="A1050" s="45" t="str">
        <f>IF(G1050="","",VLOOKUP(G1050,#REF!,3,0))</f>
        <v/>
      </c>
      <c r="B1050" s="45" t="str">
        <f>IF(Table1[[#This Row],[Day]]="","",WEEKNUM(F1050))</f>
        <v/>
      </c>
      <c r="C1050" s="45" t="str">
        <f>IF(Table1[[#This Row],[Day]]="","",MONTH(F1050))</f>
        <v/>
      </c>
      <c r="D1050" s="45" t="str">
        <f>IF(Table1[[#This Row],[Day]]="","",YEAR(F1050))</f>
        <v/>
      </c>
      <c r="E1050" s="117"/>
      <c r="F1050" s="118"/>
      <c r="J1050" s="102"/>
      <c r="K1050" s="124"/>
      <c r="R1050" s="46"/>
      <c r="V1050" s="112"/>
      <c r="W1050" s="72"/>
      <c r="X1050" s="46"/>
      <c r="Y1050" s="46"/>
      <c r="AC1050" s="47"/>
      <c r="AD1050" s="54"/>
      <c r="AE1050" s="44"/>
      <c r="AF1050" s="48"/>
    </row>
    <row r="1051" spans="1:32" ht="21" customHeight="1">
      <c r="A1051" s="45" t="str">
        <f>IF(G1051="","",VLOOKUP(G1051,#REF!,3,0))</f>
        <v/>
      </c>
      <c r="B1051" s="45" t="str">
        <f>IF(Table1[[#This Row],[Day]]="","",WEEKNUM(F1051))</f>
        <v/>
      </c>
      <c r="C1051" s="45" t="str">
        <f>IF(Table1[[#This Row],[Day]]="","",MONTH(F1051))</f>
        <v/>
      </c>
      <c r="D1051" s="45" t="str">
        <f>IF(Table1[[#This Row],[Day]]="","",YEAR(F1051))</f>
        <v/>
      </c>
      <c r="E1051" s="117"/>
      <c r="F1051" s="118"/>
      <c r="J1051" s="102"/>
      <c r="K1051" s="124"/>
      <c r="R1051" s="46"/>
      <c r="V1051" s="112"/>
      <c r="W1051" s="72"/>
      <c r="X1051" s="46"/>
      <c r="Y1051" s="46"/>
      <c r="AC1051" s="47"/>
      <c r="AD1051" s="54"/>
      <c r="AE1051" s="44"/>
      <c r="AF1051" s="48"/>
    </row>
    <row r="1052" spans="1:32" ht="21" customHeight="1">
      <c r="A1052" s="45" t="str">
        <f>IF(G1052="","",VLOOKUP(G1052,#REF!,3,0))</f>
        <v/>
      </c>
      <c r="B1052" s="45" t="str">
        <f>IF(Table1[[#This Row],[Day]]="","",WEEKNUM(F1052))</f>
        <v/>
      </c>
      <c r="C1052" s="45" t="str">
        <f>IF(Table1[[#This Row],[Day]]="","",MONTH(F1052))</f>
        <v/>
      </c>
      <c r="D1052" s="45" t="str">
        <f>IF(Table1[[#This Row],[Day]]="","",YEAR(F1052))</f>
        <v/>
      </c>
      <c r="E1052" s="117"/>
      <c r="F1052" s="118"/>
      <c r="J1052" s="102"/>
      <c r="K1052" s="124"/>
      <c r="R1052" s="46"/>
      <c r="V1052" s="112"/>
      <c r="W1052" s="72"/>
      <c r="X1052" s="46"/>
      <c r="Y1052" s="46"/>
      <c r="AC1052" s="47"/>
      <c r="AD1052" s="54"/>
      <c r="AE1052" s="44"/>
      <c r="AF1052" s="48"/>
    </row>
    <row r="1053" spans="1:32" ht="21" customHeight="1">
      <c r="A1053" s="45" t="str">
        <f>IF(G1053="","",VLOOKUP(G1053,#REF!,3,0))</f>
        <v/>
      </c>
      <c r="B1053" s="45" t="str">
        <f>IF(Table1[[#This Row],[Day]]="","",WEEKNUM(F1053))</f>
        <v/>
      </c>
      <c r="C1053" s="45" t="str">
        <f>IF(Table1[[#This Row],[Day]]="","",MONTH(F1053))</f>
        <v/>
      </c>
      <c r="D1053" s="45" t="str">
        <f>IF(Table1[[#This Row],[Day]]="","",YEAR(F1053))</f>
        <v/>
      </c>
      <c r="E1053" s="117"/>
      <c r="F1053" s="118"/>
      <c r="J1053" s="102"/>
      <c r="K1053" s="124"/>
      <c r="R1053" s="46"/>
      <c r="V1053" s="112"/>
      <c r="W1053" s="72"/>
      <c r="X1053" s="46"/>
      <c r="Y1053" s="46"/>
      <c r="AC1053" s="47"/>
      <c r="AD1053" s="54"/>
      <c r="AE1053" s="44"/>
      <c r="AF1053" s="48"/>
    </row>
    <row r="1054" spans="1:32" ht="21" customHeight="1">
      <c r="A1054" s="45" t="str">
        <f>IF(G1054="","",VLOOKUP(G1054,#REF!,3,0))</f>
        <v/>
      </c>
      <c r="B1054" s="45" t="str">
        <f>IF(Table1[[#This Row],[Day]]="","",WEEKNUM(F1054))</f>
        <v/>
      </c>
      <c r="C1054" s="45" t="str">
        <f>IF(Table1[[#This Row],[Day]]="","",MONTH(F1054))</f>
        <v/>
      </c>
      <c r="D1054" s="45" t="str">
        <f>IF(Table1[[#This Row],[Day]]="","",YEAR(F1054))</f>
        <v/>
      </c>
      <c r="E1054" s="117"/>
      <c r="F1054" s="118"/>
      <c r="J1054" s="102"/>
      <c r="K1054" s="124"/>
      <c r="R1054" s="46"/>
      <c r="V1054" s="112"/>
      <c r="W1054" s="72"/>
      <c r="X1054" s="46"/>
      <c r="Y1054" s="46"/>
      <c r="AC1054" s="47"/>
      <c r="AD1054" s="54"/>
      <c r="AE1054" s="44"/>
      <c r="AF1054" s="48"/>
    </row>
    <row r="1055" spans="1:32" ht="21" customHeight="1">
      <c r="A1055" s="45" t="str">
        <f>IF(G1055="","",VLOOKUP(G1055,#REF!,3,0))</f>
        <v/>
      </c>
      <c r="B1055" s="45" t="str">
        <f>IF(Table1[[#This Row],[Day]]="","",WEEKNUM(F1055))</f>
        <v/>
      </c>
      <c r="C1055" s="45" t="str">
        <f>IF(Table1[[#This Row],[Day]]="","",MONTH(F1055))</f>
        <v/>
      </c>
      <c r="D1055" s="45" t="str">
        <f>IF(Table1[[#This Row],[Day]]="","",YEAR(F1055))</f>
        <v/>
      </c>
      <c r="E1055" s="117"/>
      <c r="F1055" s="118"/>
      <c r="J1055" s="102"/>
      <c r="K1055" s="124"/>
      <c r="R1055" s="46"/>
      <c r="V1055" s="112"/>
      <c r="W1055" s="72"/>
      <c r="X1055" s="46"/>
      <c r="Y1055" s="46"/>
      <c r="AC1055" s="47"/>
      <c r="AD1055" s="54"/>
      <c r="AE1055" s="44"/>
      <c r="AF1055" s="48"/>
    </row>
    <row r="1056" spans="1:32" ht="21" customHeight="1">
      <c r="A1056" s="45" t="str">
        <f>IF(G1056="","",VLOOKUP(G1056,#REF!,3,0))</f>
        <v/>
      </c>
      <c r="B1056" s="45" t="str">
        <f>IF(Table1[[#This Row],[Day]]="","",WEEKNUM(F1056))</f>
        <v/>
      </c>
      <c r="C1056" s="45" t="str">
        <f>IF(Table1[[#This Row],[Day]]="","",MONTH(F1056))</f>
        <v/>
      </c>
      <c r="D1056" s="45" t="str">
        <f>IF(Table1[[#This Row],[Day]]="","",YEAR(F1056))</f>
        <v/>
      </c>
      <c r="E1056" s="117"/>
      <c r="F1056" s="118"/>
      <c r="G1056" s="116"/>
      <c r="J1056" s="102"/>
      <c r="K1056" s="124"/>
      <c r="R1056" s="46"/>
      <c r="V1056" s="112"/>
      <c r="W1056" s="72"/>
      <c r="X1056" s="46"/>
      <c r="Y1056" s="46"/>
      <c r="AC1056" s="47"/>
      <c r="AD1056" s="54"/>
      <c r="AE1056" s="44"/>
      <c r="AF1056" s="48"/>
    </row>
    <row r="1057" spans="1:32" ht="21" customHeight="1">
      <c r="A1057" s="45" t="str">
        <f>IF(G1057="","",VLOOKUP(G1057,#REF!,3,0))</f>
        <v/>
      </c>
      <c r="B1057" s="45" t="str">
        <f>IF(Table1[[#This Row],[Day]]="","",WEEKNUM(F1057))</f>
        <v/>
      </c>
      <c r="C1057" s="45" t="str">
        <f>IF(Table1[[#This Row],[Day]]="","",MONTH(F1057))</f>
        <v/>
      </c>
      <c r="D1057" s="45" t="str">
        <f>IF(Table1[[#This Row],[Day]]="","",YEAR(F1057))</f>
        <v/>
      </c>
      <c r="E1057" s="117"/>
      <c r="F1057" s="118"/>
      <c r="G1057" s="116"/>
      <c r="J1057" s="102"/>
      <c r="K1057" s="124"/>
      <c r="R1057" s="46"/>
      <c r="V1057" s="112"/>
      <c r="W1057" s="72"/>
      <c r="X1057" s="46"/>
      <c r="Y1057" s="46"/>
      <c r="AC1057" s="47"/>
      <c r="AD1057" s="54"/>
      <c r="AE1057" s="44"/>
      <c r="AF1057" s="48"/>
    </row>
    <row r="1058" spans="1:32" ht="21" customHeight="1">
      <c r="A1058" s="45" t="str">
        <f>IF(G1058="","",VLOOKUP(G1058,#REF!,3,0))</f>
        <v/>
      </c>
      <c r="B1058" s="45" t="str">
        <f>IF(Table1[[#This Row],[Day]]="","",WEEKNUM(F1058))</f>
        <v/>
      </c>
      <c r="C1058" s="45" t="str">
        <f>IF(Table1[[#This Row],[Day]]="","",MONTH(F1058))</f>
        <v/>
      </c>
      <c r="D1058" s="45" t="str">
        <f>IF(Table1[[#This Row],[Day]]="","",YEAR(F1058))</f>
        <v/>
      </c>
      <c r="E1058" s="117"/>
      <c r="F1058" s="118"/>
      <c r="J1058" s="102"/>
      <c r="K1058" s="124"/>
      <c r="R1058" s="46"/>
      <c r="V1058" s="112"/>
      <c r="W1058" s="72"/>
      <c r="X1058" s="46"/>
      <c r="Y1058" s="46"/>
      <c r="AC1058" s="47"/>
      <c r="AD1058" s="54"/>
      <c r="AE1058" s="44"/>
      <c r="AF1058" s="48"/>
    </row>
    <row r="1059" spans="1:32" ht="21" customHeight="1">
      <c r="A1059" s="45" t="str">
        <f>IF(G1059="","",VLOOKUP(G1059,#REF!,3,0))</f>
        <v/>
      </c>
      <c r="B1059" s="45" t="str">
        <f>IF(Table1[[#This Row],[Day]]="","",WEEKNUM(F1059))</f>
        <v/>
      </c>
      <c r="C1059" s="45" t="str">
        <f>IF(Table1[[#This Row],[Day]]="","",MONTH(F1059))</f>
        <v/>
      </c>
      <c r="D1059" s="45" t="str">
        <f>IF(Table1[[#This Row],[Day]]="","",YEAR(F1059))</f>
        <v/>
      </c>
      <c r="E1059" s="117"/>
      <c r="F1059" s="118"/>
      <c r="J1059" s="102"/>
      <c r="K1059" s="124"/>
      <c r="R1059" s="46"/>
      <c r="V1059" s="112"/>
      <c r="W1059" s="72"/>
      <c r="X1059" s="46"/>
      <c r="Y1059" s="46"/>
      <c r="AC1059" s="47"/>
      <c r="AD1059" s="54"/>
      <c r="AE1059" s="44"/>
      <c r="AF1059" s="48"/>
    </row>
    <row r="1060" spans="1:32" ht="21" customHeight="1">
      <c r="A1060" s="45" t="str">
        <f>IF(G1060="","",VLOOKUP(G1060,#REF!,3,0))</f>
        <v/>
      </c>
      <c r="B1060" s="45" t="str">
        <f>IF(Table1[[#This Row],[Day]]="","",WEEKNUM(F1060))</f>
        <v/>
      </c>
      <c r="C1060" s="45" t="str">
        <f>IF(Table1[[#This Row],[Day]]="","",MONTH(F1060))</f>
        <v/>
      </c>
      <c r="D1060" s="45" t="str">
        <f>IF(Table1[[#This Row],[Day]]="","",YEAR(F1060))</f>
        <v/>
      </c>
      <c r="E1060" s="117"/>
      <c r="F1060" s="118"/>
      <c r="J1060" s="102"/>
      <c r="K1060" s="124"/>
      <c r="R1060" s="46"/>
      <c r="V1060" s="112"/>
      <c r="W1060" s="72"/>
      <c r="X1060" s="46"/>
      <c r="Y1060" s="46"/>
      <c r="AC1060" s="47"/>
      <c r="AD1060" s="54"/>
      <c r="AE1060" s="44"/>
      <c r="AF1060" s="48"/>
    </row>
    <row r="1061" spans="1:32" ht="21" customHeight="1">
      <c r="A1061" s="45" t="str">
        <f>IF(G1061="","",VLOOKUP(G1061,#REF!,3,0))</f>
        <v/>
      </c>
      <c r="B1061" s="45" t="str">
        <f>IF(Table1[[#This Row],[Day]]="","",WEEKNUM(F1061))</f>
        <v/>
      </c>
      <c r="C1061" s="45" t="str">
        <f>IF(Table1[[#This Row],[Day]]="","",MONTH(F1061))</f>
        <v/>
      </c>
      <c r="D1061" s="45" t="str">
        <f>IF(Table1[[#This Row],[Day]]="","",YEAR(F1061))</f>
        <v/>
      </c>
      <c r="E1061" s="117"/>
      <c r="F1061" s="118"/>
      <c r="J1061" s="102"/>
      <c r="K1061" s="124"/>
      <c r="R1061" s="46"/>
      <c r="V1061" s="112"/>
      <c r="W1061" s="72"/>
      <c r="X1061" s="46"/>
      <c r="Y1061" s="46"/>
      <c r="AC1061" s="47"/>
      <c r="AD1061" s="54"/>
      <c r="AE1061" s="44"/>
      <c r="AF1061" s="48"/>
    </row>
    <row r="1062" spans="1:32" ht="21" customHeight="1">
      <c r="A1062" s="45" t="str">
        <f>IF(G1062="","",VLOOKUP(G1062,#REF!,3,0))</f>
        <v/>
      </c>
      <c r="B1062" s="45" t="str">
        <f>IF(Table1[[#This Row],[Day]]="","",WEEKNUM(F1062))</f>
        <v/>
      </c>
      <c r="C1062" s="45" t="str">
        <f>IF(Table1[[#This Row],[Day]]="","",MONTH(F1062))</f>
        <v/>
      </c>
      <c r="D1062" s="45" t="str">
        <f>IF(Table1[[#This Row],[Day]]="","",YEAR(F1062))</f>
        <v/>
      </c>
      <c r="E1062" s="117"/>
      <c r="F1062" s="118"/>
      <c r="G1062" s="116"/>
      <c r="J1062" s="102"/>
      <c r="K1062" s="124"/>
      <c r="R1062" s="46"/>
      <c r="V1062" s="112"/>
      <c r="W1062" s="72"/>
      <c r="X1062" s="46"/>
      <c r="Y1062" s="46"/>
      <c r="AC1062" s="47"/>
      <c r="AD1062" s="54"/>
      <c r="AE1062" s="44"/>
      <c r="AF1062" s="48"/>
    </row>
    <row r="1063" spans="1:32" ht="21" customHeight="1">
      <c r="A1063" s="45" t="str">
        <f>IF(G1063="","",VLOOKUP(G1063,#REF!,3,0))</f>
        <v/>
      </c>
      <c r="B1063" s="45" t="str">
        <f>IF(Table1[[#This Row],[Day]]="","",WEEKNUM(F1063))</f>
        <v/>
      </c>
      <c r="C1063" s="45" t="str">
        <f>IF(Table1[[#This Row],[Day]]="","",MONTH(F1063))</f>
        <v/>
      </c>
      <c r="D1063" s="45" t="str">
        <f>IF(Table1[[#This Row],[Day]]="","",YEAR(F1063))</f>
        <v/>
      </c>
      <c r="E1063" s="117"/>
      <c r="F1063" s="118"/>
      <c r="G1063" s="116"/>
      <c r="J1063" s="102"/>
      <c r="K1063" s="124"/>
      <c r="R1063" s="46"/>
      <c r="V1063" s="112"/>
      <c r="W1063" s="72"/>
      <c r="X1063" s="46"/>
      <c r="Y1063" s="46"/>
      <c r="AC1063" s="47"/>
      <c r="AD1063" s="54"/>
      <c r="AE1063" s="44"/>
      <c r="AF1063" s="48"/>
    </row>
    <row r="1064" spans="1:32" ht="21" customHeight="1">
      <c r="A1064" s="45" t="str">
        <f>IF(G1064="","",VLOOKUP(G1064,#REF!,3,0))</f>
        <v/>
      </c>
      <c r="B1064" s="45" t="str">
        <f>IF(Table1[[#This Row],[Day]]="","",WEEKNUM(F1064))</f>
        <v/>
      </c>
      <c r="C1064" s="45" t="str">
        <f>IF(Table1[[#This Row],[Day]]="","",MONTH(F1064))</f>
        <v/>
      </c>
      <c r="D1064" s="45" t="str">
        <f>IF(Table1[[#This Row],[Day]]="","",YEAR(F1064))</f>
        <v/>
      </c>
      <c r="E1064" s="117"/>
      <c r="F1064" s="118"/>
      <c r="J1064" s="102"/>
      <c r="K1064" s="124"/>
      <c r="R1064" s="46"/>
      <c r="V1064" s="112"/>
      <c r="W1064" s="72"/>
      <c r="X1064" s="46"/>
      <c r="Y1064" s="46"/>
      <c r="AC1064" s="47"/>
      <c r="AD1064" s="54"/>
      <c r="AE1064" s="44"/>
      <c r="AF1064" s="48"/>
    </row>
    <row r="1065" spans="1:32" ht="21" customHeight="1">
      <c r="A1065" s="45" t="str">
        <f>IF(G1065="","",VLOOKUP(G1065,#REF!,3,0))</f>
        <v/>
      </c>
      <c r="B1065" s="45" t="str">
        <f>IF(Table1[[#This Row],[Day]]="","",WEEKNUM(F1065))</f>
        <v/>
      </c>
      <c r="C1065" s="45" t="str">
        <f>IF(Table1[[#This Row],[Day]]="","",MONTH(F1065))</f>
        <v/>
      </c>
      <c r="D1065" s="45" t="str">
        <f>IF(Table1[[#This Row],[Day]]="","",YEAR(F1065))</f>
        <v/>
      </c>
      <c r="E1065" s="117"/>
      <c r="F1065" s="118"/>
      <c r="J1065" s="102"/>
      <c r="K1065" s="124"/>
      <c r="R1065" s="46"/>
      <c r="V1065" s="112"/>
      <c r="W1065" s="72"/>
      <c r="X1065" s="46"/>
      <c r="Y1065" s="46"/>
      <c r="AC1065" s="47"/>
      <c r="AD1065" s="54"/>
      <c r="AE1065" s="44"/>
      <c r="AF1065" s="48"/>
    </row>
    <row r="1066" spans="1:32" ht="21" customHeight="1">
      <c r="A1066" s="45" t="str">
        <f>IF(G1066="","",VLOOKUP(G1066,#REF!,3,0))</f>
        <v/>
      </c>
      <c r="B1066" s="45" t="str">
        <f>IF(Table1[[#This Row],[Day]]="","",WEEKNUM(F1066))</f>
        <v/>
      </c>
      <c r="C1066" s="45" t="str">
        <f>IF(Table1[[#This Row],[Day]]="","",MONTH(F1066))</f>
        <v/>
      </c>
      <c r="D1066" s="45" t="str">
        <f>IF(Table1[[#This Row],[Day]]="","",YEAR(F1066))</f>
        <v/>
      </c>
      <c r="E1066" s="117"/>
      <c r="F1066" s="118"/>
      <c r="J1066" s="102"/>
      <c r="K1066" s="124"/>
      <c r="R1066" s="46"/>
      <c r="V1066" s="112"/>
      <c r="W1066" s="72"/>
      <c r="X1066" s="46"/>
      <c r="Y1066" s="46"/>
      <c r="AC1066" s="47"/>
      <c r="AD1066" s="54"/>
      <c r="AE1066" s="44"/>
      <c r="AF1066" s="48"/>
    </row>
    <row r="1067" spans="1:32" ht="21" customHeight="1">
      <c r="A1067" s="45" t="str">
        <f>IF(G1067="","",VLOOKUP(G1067,#REF!,3,0))</f>
        <v/>
      </c>
      <c r="B1067" s="45" t="str">
        <f>IF(Table1[[#This Row],[Day]]="","",WEEKNUM(F1067))</f>
        <v/>
      </c>
      <c r="C1067" s="45" t="str">
        <f>IF(Table1[[#This Row],[Day]]="","",MONTH(F1067))</f>
        <v/>
      </c>
      <c r="D1067" s="45" t="str">
        <f>IF(Table1[[#This Row],[Day]]="","",YEAR(F1067))</f>
        <v/>
      </c>
      <c r="E1067" s="117"/>
      <c r="F1067" s="118"/>
      <c r="J1067" s="102"/>
      <c r="K1067" s="124"/>
      <c r="R1067" s="46"/>
      <c r="V1067" s="112"/>
      <c r="W1067" s="72"/>
      <c r="X1067" s="46"/>
      <c r="Y1067" s="46"/>
      <c r="AC1067" s="47"/>
      <c r="AD1067" s="54"/>
      <c r="AE1067" s="44"/>
      <c r="AF1067" s="48"/>
    </row>
    <row r="1068" spans="1:32" ht="21" customHeight="1">
      <c r="A1068" s="45" t="str">
        <f>IF(G1068="","",VLOOKUP(G1068,#REF!,3,0))</f>
        <v/>
      </c>
      <c r="B1068" s="45" t="str">
        <f>IF(Table1[[#This Row],[Day]]="","",WEEKNUM(F1068))</f>
        <v/>
      </c>
      <c r="C1068" s="45" t="str">
        <f>IF(Table1[[#This Row],[Day]]="","",MONTH(F1068))</f>
        <v/>
      </c>
      <c r="D1068" s="45" t="str">
        <f>IF(Table1[[#This Row],[Day]]="","",YEAR(F1068))</f>
        <v/>
      </c>
      <c r="E1068" s="117"/>
      <c r="F1068" s="118"/>
      <c r="J1068" s="102"/>
      <c r="K1068" s="124"/>
      <c r="R1068" s="46"/>
      <c r="V1068" s="112"/>
      <c r="W1068" s="72"/>
      <c r="X1068" s="46"/>
      <c r="Y1068" s="46"/>
      <c r="AC1068" s="47"/>
      <c r="AD1068" s="54"/>
      <c r="AE1068" s="44"/>
      <c r="AF1068" s="48"/>
    </row>
    <row r="1069" spans="1:32" ht="21" customHeight="1">
      <c r="A1069" s="45" t="str">
        <f>IF(G1069="","",VLOOKUP(G1069,#REF!,3,0))</f>
        <v/>
      </c>
      <c r="B1069" s="45" t="str">
        <f>IF(Table1[[#This Row],[Day]]="","",WEEKNUM(F1069))</f>
        <v/>
      </c>
      <c r="C1069" s="45" t="str">
        <f>IF(Table1[[#This Row],[Day]]="","",MONTH(F1069))</f>
        <v/>
      </c>
      <c r="D1069" s="45" t="str">
        <f>IF(Table1[[#This Row],[Day]]="","",YEAR(F1069))</f>
        <v/>
      </c>
      <c r="E1069" s="117"/>
      <c r="F1069" s="118"/>
      <c r="J1069" s="102"/>
      <c r="K1069" s="124"/>
      <c r="R1069" s="46"/>
      <c r="V1069" s="112"/>
      <c r="W1069" s="72"/>
      <c r="X1069" s="46"/>
      <c r="Y1069" s="46"/>
      <c r="AC1069" s="47"/>
      <c r="AD1069" s="54"/>
      <c r="AE1069" s="44"/>
      <c r="AF1069" s="48"/>
    </row>
    <row r="1070" spans="1:32" ht="21" customHeight="1">
      <c r="A1070" s="45" t="str">
        <f>IF(G1070="","",VLOOKUP(G1070,#REF!,3,0))</f>
        <v/>
      </c>
      <c r="B1070" s="45" t="str">
        <f>IF(Table1[[#This Row],[Day]]="","",WEEKNUM(F1070))</f>
        <v/>
      </c>
      <c r="C1070" s="45" t="str">
        <f>IF(Table1[[#This Row],[Day]]="","",MONTH(F1070))</f>
        <v/>
      </c>
      <c r="D1070" s="45" t="str">
        <f>IF(Table1[[#This Row],[Day]]="","",YEAR(F1070))</f>
        <v/>
      </c>
      <c r="E1070" s="117"/>
      <c r="F1070" s="118"/>
      <c r="J1070" s="102"/>
      <c r="K1070" s="124"/>
      <c r="R1070" s="46"/>
      <c r="V1070" s="112"/>
      <c r="W1070" s="72"/>
      <c r="X1070" s="46"/>
      <c r="Y1070" s="46"/>
      <c r="AC1070" s="47"/>
      <c r="AD1070" s="54"/>
      <c r="AE1070" s="44"/>
      <c r="AF1070" s="48"/>
    </row>
    <row r="1071" spans="1:32" ht="21" customHeight="1">
      <c r="A1071" s="45" t="str">
        <f>IF(G1071="","",VLOOKUP(G1071,#REF!,3,0))</f>
        <v/>
      </c>
      <c r="B1071" s="45" t="str">
        <f>IF(Table1[[#This Row],[Day]]="","",WEEKNUM(F1071))</f>
        <v/>
      </c>
      <c r="C1071" s="45" t="str">
        <f>IF(Table1[[#This Row],[Day]]="","",MONTH(F1071))</f>
        <v/>
      </c>
      <c r="D1071" s="45" t="str">
        <f>IF(Table1[[#This Row],[Day]]="","",YEAR(F1071))</f>
        <v/>
      </c>
      <c r="E1071" s="117"/>
      <c r="F1071" s="118"/>
      <c r="J1071" s="102"/>
      <c r="K1071" s="124"/>
      <c r="R1071" s="46"/>
      <c r="V1071" s="112"/>
      <c r="W1071" s="72"/>
      <c r="X1071" s="46"/>
      <c r="Y1071" s="46"/>
      <c r="AC1071" s="47"/>
      <c r="AD1071" s="54"/>
      <c r="AE1071" s="44"/>
      <c r="AF1071" s="48"/>
    </row>
    <row r="1072" spans="1:32" ht="21" customHeight="1">
      <c r="A1072" s="45" t="str">
        <f>IF(G1072="","",VLOOKUP(G1072,#REF!,3,0))</f>
        <v/>
      </c>
      <c r="B1072" s="45" t="str">
        <f>IF(Table1[[#This Row],[Day]]="","",WEEKNUM(F1072))</f>
        <v/>
      </c>
      <c r="C1072" s="45" t="str">
        <f>IF(Table1[[#This Row],[Day]]="","",MONTH(F1072))</f>
        <v/>
      </c>
      <c r="D1072" s="45" t="str">
        <f>IF(Table1[[#This Row],[Day]]="","",YEAR(F1072))</f>
        <v/>
      </c>
      <c r="E1072" s="117"/>
      <c r="F1072" s="118"/>
      <c r="G1072" s="119"/>
      <c r="J1072" s="102"/>
      <c r="K1072" s="124"/>
      <c r="R1072" s="46"/>
      <c r="V1072" s="112"/>
      <c r="W1072" s="72"/>
      <c r="X1072" s="46"/>
      <c r="Y1072" s="46"/>
      <c r="AC1072" s="47"/>
      <c r="AD1072" s="54"/>
      <c r="AE1072" s="44"/>
      <c r="AF1072" s="48"/>
    </row>
    <row r="1073" spans="1:32" ht="21" customHeight="1">
      <c r="A1073" s="45" t="str">
        <f>IF(G1073="","",VLOOKUP(G1073,#REF!,3,0))</f>
        <v/>
      </c>
      <c r="B1073" s="45" t="str">
        <f>IF(Table1[[#This Row],[Day]]="","",WEEKNUM(F1073))</f>
        <v/>
      </c>
      <c r="C1073" s="45" t="str">
        <f>IF(Table1[[#This Row],[Day]]="","",MONTH(F1073))</f>
        <v/>
      </c>
      <c r="D1073" s="45" t="str">
        <f>IF(Table1[[#This Row],[Day]]="","",YEAR(F1073))</f>
        <v/>
      </c>
      <c r="E1073" s="117"/>
      <c r="F1073" s="118"/>
      <c r="G1073" s="119"/>
      <c r="J1073" s="102"/>
      <c r="K1073" s="124"/>
      <c r="R1073" s="46"/>
      <c r="V1073" s="112"/>
      <c r="W1073" s="72"/>
      <c r="X1073" s="46"/>
      <c r="Y1073" s="46"/>
      <c r="AC1073" s="47"/>
      <c r="AD1073" s="54"/>
      <c r="AE1073" s="44"/>
      <c r="AF1073" s="48"/>
    </row>
    <row r="1074" spans="1:32" ht="21" customHeight="1">
      <c r="A1074" s="45" t="str">
        <f>IF(G1074="","",VLOOKUP(G1074,#REF!,3,0))</f>
        <v/>
      </c>
      <c r="B1074" s="45" t="str">
        <f>IF(Table1[[#This Row],[Day]]="","",WEEKNUM(F1074))</f>
        <v/>
      </c>
      <c r="C1074" s="45" t="str">
        <f>IF(Table1[[#This Row],[Day]]="","",MONTH(F1074))</f>
        <v/>
      </c>
      <c r="D1074" s="45" t="str">
        <f>IF(Table1[[#This Row],[Day]]="","",YEAR(F1074))</f>
        <v/>
      </c>
      <c r="E1074" s="117"/>
      <c r="F1074" s="118"/>
      <c r="J1074" s="102"/>
      <c r="K1074" s="124"/>
      <c r="R1074" s="46"/>
      <c r="V1074" s="112"/>
      <c r="W1074" s="72"/>
      <c r="X1074" s="46"/>
      <c r="Y1074" s="46"/>
      <c r="AC1074" s="47"/>
      <c r="AD1074" s="54"/>
      <c r="AE1074" s="44"/>
      <c r="AF1074" s="48"/>
    </row>
    <row r="1075" spans="1:32" ht="21" customHeight="1">
      <c r="A1075" s="45" t="str">
        <f>IF(G1075="","",VLOOKUP(G1075,#REF!,3,0))</f>
        <v/>
      </c>
      <c r="B1075" s="45" t="str">
        <f>IF(Table1[[#This Row],[Day]]="","",WEEKNUM(F1075))</f>
        <v/>
      </c>
      <c r="C1075" s="45" t="str">
        <f>IF(Table1[[#This Row],[Day]]="","",MONTH(F1075))</f>
        <v/>
      </c>
      <c r="D1075" s="45" t="str">
        <f>IF(Table1[[#This Row],[Day]]="","",YEAR(F1075))</f>
        <v/>
      </c>
      <c r="E1075" s="117"/>
      <c r="F1075" s="118"/>
      <c r="J1075" s="102"/>
      <c r="K1075" s="124"/>
      <c r="R1075" s="46"/>
      <c r="V1075" s="112"/>
      <c r="W1075" s="72"/>
      <c r="X1075" s="46"/>
      <c r="Y1075" s="46"/>
      <c r="AC1075" s="47"/>
      <c r="AD1075" s="54"/>
      <c r="AE1075" s="44"/>
      <c r="AF1075" s="48"/>
    </row>
    <row r="1076" spans="1:32" ht="21" customHeight="1">
      <c r="A1076" s="45" t="str">
        <f>IF(G1076="","",VLOOKUP(G1076,#REF!,3,0))</f>
        <v/>
      </c>
      <c r="B1076" s="45" t="str">
        <f>IF(Table1[[#This Row],[Day]]="","",WEEKNUM(F1076))</f>
        <v/>
      </c>
      <c r="C1076" s="45" t="str">
        <f>IF(Table1[[#This Row],[Day]]="","",MONTH(F1076))</f>
        <v/>
      </c>
      <c r="D1076" s="45" t="str">
        <f>IF(Table1[[#This Row],[Day]]="","",YEAR(F1076))</f>
        <v/>
      </c>
      <c r="E1076" s="117"/>
      <c r="F1076" s="118"/>
      <c r="J1076" s="102"/>
      <c r="K1076" s="124"/>
      <c r="R1076" s="46"/>
      <c r="V1076" s="112"/>
      <c r="W1076" s="72"/>
      <c r="X1076" s="46"/>
      <c r="Y1076" s="46"/>
      <c r="AC1076" s="47"/>
      <c r="AD1076" s="54"/>
      <c r="AE1076" s="44"/>
      <c r="AF1076" s="48"/>
    </row>
    <row r="1077" spans="1:32" ht="21" customHeight="1">
      <c r="A1077" s="45" t="str">
        <f>IF(G1077="","",VLOOKUP(G1077,#REF!,3,0))</f>
        <v/>
      </c>
      <c r="B1077" s="45" t="str">
        <f>IF(Table1[[#This Row],[Day]]="","",WEEKNUM(F1077))</f>
        <v/>
      </c>
      <c r="C1077" s="45" t="str">
        <f>IF(Table1[[#This Row],[Day]]="","",MONTH(F1077))</f>
        <v/>
      </c>
      <c r="D1077" s="45" t="str">
        <f>IF(Table1[[#This Row],[Day]]="","",YEAR(F1077))</f>
        <v/>
      </c>
      <c r="E1077" s="117"/>
      <c r="F1077" s="118"/>
      <c r="J1077" s="102"/>
      <c r="K1077" s="124"/>
      <c r="R1077" s="46"/>
      <c r="V1077" s="112"/>
      <c r="W1077" s="72"/>
      <c r="X1077" s="46"/>
      <c r="Y1077" s="46"/>
      <c r="AC1077" s="47"/>
      <c r="AD1077" s="54"/>
      <c r="AE1077" s="44"/>
      <c r="AF1077" s="48"/>
    </row>
    <row r="1078" spans="1:32" ht="21" customHeight="1">
      <c r="A1078" s="45" t="str">
        <f>IF(G1078="","",VLOOKUP(G1078,#REF!,3,0))</f>
        <v/>
      </c>
      <c r="B1078" s="45" t="str">
        <f>IF(Table1[[#This Row],[Day]]="","",WEEKNUM(F1078))</f>
        <v/>
      </c>
      <c r="C1078" s="45" t="str">
        <f>IF(Table1[[#This Row],[Day]]="","",MONTH(F1078))</f>
        <v/>
      </c>
      <c r="D1078" s="45" t="str">
        <f>IF(Table1[[#This Row],[Day]]="","",YEAR(F1078))</f>
        <v/>
      </c>
      <c r="E1078" s="117"/>
      <c r="F1078" s="118"/>
      <c r="G1078" s="119"/>
      <c r="J1078" s="102"/>
      <c r="K1078" s="124"/>
      <c r="R1078" s="46"/>
      <c r="V1078" s="112"/>
      <c r="W1078" s="72"/>
      <c r="X1078" s="46"/>
      <c r="Y1078" s="46"/>
      <c r="AC1078" s="47"/>
      <c r="AD1078" s="54"/>
      <c r="AE1078" s="44"/>
      <c r="AF1078" s="48"/>
    </row>
    <row r="1079" spans="1:32" ht="21" customHeight="1">
      <c r="A1079" s="45" t="str">
        <f>IF(G1079="","",VLOOKUP(G1079,#REF!,3,0))</f>
        <v/>
      </c>
      <c r="B1079" s="45" t="str">
        <f>IF(Table1[[#This Row],[Day]]="","",WEEKNUM(F1079))</f>
        <v/>
      </c>
      <c r="C1079" s="45" t="str">
        <f>IF(Table1[[#This Row],[Day]]="","",MONTH(F1079))</f>
        <v/>
      </c>
      <c r="D1079" s="45" t="str">
        <f>IF(Table1[[#This Row],[Day]]="","",YEAR(F1079))</f>
        <v/>
      </c>
      <c r="E1079" s="117"/>
      <c r="F1079" s="118"/>
      <c r="G1079" s="119"/>
      <c r="J1079" s="102"/>
      <c r="K1079" s="124"/>
      <c r="R1079" s="46"/>
      <c r="V1079" s="112"/>
      <c r="W1079" s="72"/>
      <c r="X1079" s="46"/>
      <c r="Y1079" s="46"/>
      <c r="AC1079" s="47"/>
      <c r="AD1079" s="54"/>
      <c r="AE1079" s="44"/>
      <c r="AF1079" s="48"/>
    </row>
    <row r="1080" spans="1:32" ht="21" customHeight="1">
      <c r="A1080" s="45" t="str">
        <f>IF(G1080="","",VLOOKUP(G1080,#REF!,3,0))</f>
        <v/>
      </c>
      <c r="B1080" s="45" t="str">
        <f>IF(Table1[[#This Row],[Day]]="","",WEEKNUM(F1080))</f>
        <v/>
      </c>
      <c r="C1080" s="45" t="str">
        <f>IF(Table1[[#This Row],[Day]]="","",MONTH(F1080))</f>
        <v/>
      </c>
      <c r="D1080" s="45" t="str">
        <f>IF(Table1[[#This Row],[Day]]="","",YEAR(F1080))</f>
        <v/>
      </c>
      <c r="E1080" s="117"/>
      <c r="F1080" s="118"/>
      <c r="J1080" s="102"/>
      <c r="K1080" s="124"/>
      <c r="R1080" s="46"/>
      <c r="V1080" s="112"/>
      <c r="W1080" s="72"/>
      <c r="X1080" s="46"/>
      <c r="Y1080" s="46"/>
      <c r="AC1080" s="47"/>
      <c r="AD1080" s="54"/>
      <c r="AE1080" s="44"/>
      <c r="AF1080" s="48"/>
    </row>
    <row r="1081" spans="1:32" ht="21" customHeight="1">
      <c r="A1081" s="45" t="str">
        <f>IF(G1081="","",VLOOKUP(G1081,#REF!,3,0))</f>
        <v/>
      </c>
      <c r="B1081" s="45" t="str">
        <f>IF(Table1[[#This Row],[Day]]="","",WEEKNUM(F1081))</f>
        <v/>
      </c>
      <c r="C1081" s="45" t="str">
        <f>IF(Table1[[#This Row],[Day]]="","",MONTH(F1081))</f>
        <v/>
      </c>
      <c r="D1081" s="45" t="str">
        <f>IF(Table1[[#This Row],[Day]]="","",YEAR(F1081))</f>
        <v/>
      </c>
      <c r="E1081" s="117"/>
      <c r="F1081" s="118"/>
      <c r="J1081" s="102"/>
      <c r="K1081" s="124"/>
      <c r="R1081" s="46"/>
      <c r="V1081" s="112"/>
      <c r="W1081" s="72"/>
      <c r="X1081" s="46"/>
      <c r="Y1081" s="46"/>
      <c r="AC1081" s="47"/>
      <c r="AD1081" s="54"/>
      <c r="AE1081" s="44"/>
      <c r="AF1081" s="48"/>
    </row>
    <row r="1082" spans="1:32" ht="21" customHeight="1">
      <c r="A1082" s="45" t="str">
        <f>IF(G1082="","",VLOOKUP(G1082,#REF!,3,0))</f>
        <v/>
      </c>
      <c r="B1082" s="45" t="str">
        <f>IF(Table1[[#This Row],[Day]]="","",WEEKNUM(F1082))</f>
        <v/>
      </c>
      <c r="C1082" s="45" t="str">
        <f>IF(Table1[[#This Row],[Day]]="","",MONTH(F1082))</f>
        <v/>
      </c>
      <c r="D1082" s="45" t="str">
        <f>IF(Table1[[#This Row],[Day]]="","",YEAR(F1082))</f>
        <v/>
      </c>
      <c r="E1082" s="117"/>
      <c r="F1082" s="118"/>
      <c r="J1082" s="102"/>
      <c r="K1082" s="124"/>
      <c r="R1082" s="46"/>
      <c r="V1082" s="112"/>
      <c r="W1082" s="72"/>
      <c r="X1082" s="46"/>
      <c r="Y1082" s="46"/>
      <c r="AC1082" s="47"/>
      <c r="AD1082" s="54"/>
      <c r="AE1082" s="44"/>
      <c r="AF1082" s="48"/>
    </row>
    <row r="1083" spans="1:32" ht="21" customHeight="1">
      <c r="A1083" s="45" t="str">
        <f>IF(G1083="","",VLOOKUP(G1083,#REF!,3,0))</f>
        <v/>
      </c>
      <c r="B1083" s="45" t="str">
        <f>IF(Table1[[#This Row],[Day]]="","",WEEKNUM(F1083))</f>
        <v/>
      </c>
      <c r="C1083" s="45" t="str">
        <f>IF(Table1[[#This Row],[Day]]="","",MONTH(F1083))</f>
        <v/>
      </c>
      <c r="D1083" s="45" t="str">
        <f>IF(Table1[[#This Row],[Day]]="","",YEAR(F1083))</f>
        <v/>
      </c>
      <c r="E1083" s="117"/>
      <c r="F1083" s="118"/>
      <c r="G1083" s="119"/>
      <c r="J1083" s="102"/>
      <c r="K1083" s="124"/>
      <c r="R1083" s="46"/>
      <c r="V1083" s="112"/>
      <c r="W1083" s="72"/>
      <c r="X1083" s="46"/>
      <c r="Y1083" s="46"/>
      <c r="AC1083" s="47"/>
      <c r="AD1083" s="54"/>
      <c r="AE1083" s="44"/>
      <c r="AF1083" s="48"/>
    </row>
    <row r="1084" spans="1:32" ht="21" customHeight="1">
      <c r="A1084" s="45" t="str">
        <f>IF(G1084="","",VLOOKUP(G1084,#REF!,3,0))</f>
        <v/>
      </c>
      <c r="B1084" s="45" t="str">
        <f>IF(Table1[[#This Row],[Day]]="","",WEEKNUM(F1084))</f>
        <v/>
      </c>
      <c r="C1084" s="45" t="str">
        <f>IF(Table1[[#This Row],[Day]]="","",MONTH(F1084))</f>
        <v/>
      </c>
      <c r="D1084" s="45" t="str">
        <f>IF(Table1[[#This Row],[Day]]="","",YEAR(F1084))</f>
        <v/>
      </c>
      <c r="E1084" s="117"/>
      <c r="F1084" s="118"/>
      <c r="G1084" s="119"/>
      <c r="J1084" s="102"/>
      <c r="K1084" s="124"/>
      <c r="R1084" s="46"/>
      <c r="V1084" s="112"/>
      <c r="W1084" s="72"/>
      <c r="X1084" s="46"/>
      <c r="Y1084" s="46"/>
      <c r="AC1084" s="47"/>
      <c r="AD1084" s="54"/>
      <c r="AE1084" s="44"/>
      <c r="AF1084" s="48"/>
    </row>
    <row r="1085" spans="1:32" ht="21" customHeight="1">
      <c r="A1085" s="45" t="str">
        <f>IF(G1085="","",VLOOKUP(G1085,#REF!,3,0))</f>
        <v/>
      </c>
      <c r="B1085" s="45" t="str">
        <f>IF(Table1[[#This Row],[Day]]="","",WEEKNUM(F1085))</f>
        <v/>
      </c>
      <c r="C1085" s="45" t="str">
        <f>IF(Table1[[#This Row],[Day]]="","",MONTH(F1085))</f>
        <v/>
      </c>
      <c r="D1085" s="45" t="str">
        <f>IF(Table1[[#This Row],[Day]]="","",YEAR(F1085))</f>
        <v/>
      </c>
      <c r="E1085" s="117"/>
      <c r="F1085" s="118"/>
      <c r="J1085" s="102"/>
      <c r="K1085" s="124"/>
      <c r="R1085" s="46"/>
      <c r="V1085" s="112"/>
      <c r="W1085" s="72"/>
      <c r="X1085" s="46"/>
      <c r="Y1085" s="46"/>
      <c r="AC1085" s="47"/>
      <c r="AD1085" s="54"/>
      <c r="AE1085" s="44"/>
      <c r="AF1085" s="48"/>
    </row>
    <row r="1086" spans="1:32" ht="21" customHeight="1">
      <c r="A1086" s="45" t="str">
        <f>IF(G1086="","",VLOOKUP(G1086,#REF!,3,0))</f>
        <v/>
      </c>
      <c r="B1086" s="45" t="str">
        <f>IF(Table1[[#This Row],[Day]]="","",WEEKNUM(F1086))</f>
        <v/>
      </c>
      <c r="C1086" s="45" t="str">
        <f>IF(Table1[[#This Row],[Day]]="","",MONTH(F1086))</f>
        <v/>
      </c>
      <c r="D1086" s="45" t="str">
        <f>IF(Table1[[#This Row],[Day]]="","",YEAR(F1086))</f>
        <v/>
      </c>
      <c r="E1086" s="117"/>
      <c r="F1086" s="118"/>
      <c r="J1086" s="102"/>
      <c r="K1086" s="124"/>
      <c r="R1086" s="46"/>
      <c r="V1086" s="112"/>
      <c r="W1086" s="72"/>
      <c r="X1086" s="46"/>
      <c r="Y1086" s="46"/>
      <c r="AC1086" s="47"/>
      <c r="AD1086" s="54"/>
      <c r="AE1086" s="44"/>
      <c r="AF1086" s="48"/>
    </row>
    <row r="1087" spans="1:32" ht="21" customHeight="1">
      <c r="A1087" s="45" t="str">
        <f>IF(G1087="","",VLOOKUP(G1087,#REF!,3,0))</f>
        <v/>
      </c>
      <c r="B1087" s="45" t="str">
        <f>IF(Table1[[#This Row],[Day]]="","",WEEKNUM(F1087))</f>
        <v/>
      </c>
      <c r="C1087" s="45" t="str">
        <f>IF(Table1[[#This Row],[Day]]="","",MONTH(F1087))</f>
        <v/>
      </c>
      <c r="D1087" s="45" t="str">
        <f>IF(Table1[[#This Row],[Day]]="","",YEAR(F1087))</f>
        <v/>
      </c>
      <c r="E1087" s="117"/>
      <c r="F1087" s="118"/>
      <c r="J1087" s="102"/>
      <c r="K1087" s="124"/>
      <c r="R1087" s="46"/>
      <c r="V1087" s="112"/>
      <c r="W1087" s="72"/>
      <c r="X1087" s="46"/>
      <c r="Y1087" s="46"/>
      <c r="AC1087" s="47"/>
      <c r="AD1087" s="54"/>
      <c r="AE1087" s="44"/>
      <c r="AF1087" s="48"/>
    </row>
    <row r="1088" spans="1:32" ht="21" customHeight="1">
      <c r="A1088" s="45" t="str">
        <f>IF(G1088="","",VLOOKUP(G1088,#REF!,3,0))</f>
        <v/>
      </c>
      <c r="B1088" s="45" t="str">
        <f>IF(Table1[[#This Row],[Day]]="","",WEEKNUM(F1088))</f>
        <v/>
      </c>
      <c r="C1088" s="45" t="str">
        <f>IF(Table1[[#This Row],[Day]]="","",MONTH(F1088))</f>
        <v/>
      </c>
      <c r="D1088" s="45" t="str">
        <f>IF(Table1[[#This Row],[Day]]="","",YEAR(F1088))</f>
        <v/>
      </c>
      <c r="E1088" s="117"/>
      <c r="F1088" s="118"/>
      <c r="J1088" s="102"/>
      <c r="K1088" s="124"/>
      <c r="R1088" s="46"/>
      <c r="V1088" s="112"/>
      <c r="W1088" s="72"/>
      <c r="X1088" s="46"/>
      <c r="Y1088" s="46"/>
      <c r="AC1088" s="47"/>
      <c r="AD1088" s="54"/>
      <c r="AE1088" s="44"/>
      <c r="AF1088" s="48"/>
    </row>
    <row r="1089" spans="1:32" ht="21" customHeight="1">
      <c r="A1089" s="45" t="str">
        <f>IF(G1089="","",VLOOKUP(G1089,#REF!,3,0))</f>
        <v/>
      </c>
      <c r="B1089" s="45" t="str">
        <f>IF(Table1[[#This Row],[Day]]="","",WEEKNUM(F1089))</f>
        <v/>
      </c>
      <c r="C1089" s="45" t="str">
        <f>IF(Table1[[#This Row],[Day]]="","",MONTH(F1089))</f>
        <v/>
      </c>
      <c r="D1089" s="45" t="str">
        <f>IF(Table1[[#This Row],[Day]]="","",YEAR(F1089))</f>
        <v/>
      </c>
      <c r="E1089" s="117"/>
      <c r="F1089" s="118"/>
      <c r="J1089" s="102"/>
      <c r="K1089" s="124"/>
      <c r="R1089" s="46"/>
      <c r="V1089" s="112"/>
      <c r="W1089" s="72"/>
      <c r="X1089" s="46"/>
      <c r="Y1089" s="46"/>
      <c r="AC1089" s="47"/>
      <c r="AD1089" s="54"/>
      <c r="AE1089" s="44"/>
      <c r="AF1089" s="48"/>
    </row>
    <row r="1090" spans="1:32" ht="21" customHeight="1">
      <c r="A1090" s="45" t="str">
        <f>IF(G1090="","",VLOOKUP(G1090,#REF!,3,0))</f>
        <v/>
      </c>
      <c r="B1090" s="45" t="str">
        <f>IF(Table1[[#This Row],[Day]]="","",WEEKNUM(F1090))</f>
        <v/>
      </c>
      <c r="C1090" s="45" t="str">
        <f>IF(Table1[[#This Row],[Day]]="","",MONTH(F1090))</f>
        <v/>
      </c>
      <c r="D1090" s="45" t="str">
        <f>IF(Table1[[#This Row],[Day]]="","",YEAR(F1090))</f>
        <v/>
      </c>
      <c r="E1090" s="117"/>
      <c r="F1090" s="118"/>
      <c r="J1090" s="102"/>
      <c r="K1090" s="124"/>
      <c r="R1090" s="46"/>
      <c r="V1090" s="112"/>
      <c r="W1090" s="72"/>
      <c r="X1090" s="46"/>
      <c r="Y1090" s="46"/>
      <c r="AC1090" s="47"/>
      <c r="AD1090" s="54"/>
      <c r="AE1090" s="44"/>
      <c r="AF1090" s="48"/>
    </row>
    <row r="1091" spans="1:32" ht="21" customHeight="1">
      <c r="A1091" s="45" t="str">
        <f>IF(G1091="","",VLOOKUP(G1091,#REF!,3,0))</f>
        <v/>
      </c>
      <c r="B1091" s="45" t="str">
        <f>IF(Table1[[#This Row],[Day]]="","",WEEKNUM(F1091))</f>
        <v/>
      </c>
      <c r="C1091" s="45" t="str">
        <f>IF(Table1[[#This Row],[Day]]="","",MONTH(F1091))</f>
        <v/>
      </c>
      <c r="D1091" s="45" t="str">
        <f>IF(Table1[[#This Row],[Day]]="","",YEAR(F1091))</f>
        <v/>
      </c>
      <c r="E1091" s="117"/>
      <c r="F1091" s="118"/>
      <c r="J1091" s="102"/>
      <c r="K1091" s="124"/>
      <c r="R1091" s="46"/>
      <c r="V1091" s="112"/>
      <c r="W1091" s="72"/>
      <c r="X1091" s="46"/>
      <c r="Y1091" s="46"/>
      <c r="AC1091" s="47"/>
      <c r="AD1091" s="54"/>
      <c r="AE1091" s="44"/>
      <c r="AF1091" s="48"/>
    </row>
    <row r="1092" spans="1:32" ht="21" customHeight="1">
      <c r="A1092" s="45" t="str">
        <f>IF(G1092="","",VLOOKUP(G1092,#REF!,3,0))</f>
        <v/>
      </c>
      <c r="B1092" s="45" t="str">
        <f>IF(Table1[[#This Row],[Day]]="","",WEEKNUM(F1092))</f>
        <v/>
      </c>
      <c r="C1092" s="45" t="str">
        <f>IF(Table1[[#This Row],[Day]]="","",MONTH(F1092))</f>
        <v/>
      </c>
      <c r="D1092" s="45" t="str">
        <f>IF(Table1[[#This Row],[Day]]="","",YEAR(F1092))</f>
        <v/>
      </c>
      <c r="E1092" s="117"/>
      <c r="F1092" s="118"/>
      <c r="J1092" s="102"/>
      <c r="K1092" s="124"/>
      <c r="R1092" s="46"/>
      <c r="V1092" s="112"/>
      <c r="W1092" s="72"/>
      <c r="X1092" s="46"/>
      <c r="Y1092" s="46"/>
      <c r="AC1092" s="47"/>
      <c r="AD1092" s="54"/>
      <c r="AE1092" s="44"/>
      <c r="AF1092" s="48"/>
    </row>
    <row r="1093" spans="1:32" ht="21" customHeight="1">
      <c r="A1093" s="45" t="str">
        <f>IF(G1093="","",VLOOKUP(G1093,#REF!,3,0))</f>
        <v/>
      </c>
      <c r="B1093" s="45" t="str">
        <f>IF(Table1[[#This Row],[Day]]="","",WEEKNUM(F1093))</f>
        <v/>
      </c>
      <c r="C1093" s="45" t="str">
        <f>IF(Table1[[#This Row],[Day]]="","",MONTH(F1093))</f>
        <v/>
      </c>
      <c r="D1093" s="45" t="str">
        <f>IF(Table1[[#This Row],[Day]]="","",YEAR(F1093))</f>
        <v/>
      </c>
      <c r="E1093" s="117"/>
      <c r="F1093" s="118"/>
      <c r="J1093" s="102"/>
      <c r="K1093" s="124"/>
      <c r="R1093" s="46"/>
      <c r="V1093" s="112"/>
      <c r="W1093" s="72"/>
      <c r="X1093" s="46"/>
      <c r="Y1093" s="46"/>
      <c r="AC1093" s="47"/>
      <c r="AD1093" s="54"/>
      <c r="AE1093" s="44"/>
      <c r="AF1093" s="48"/>
    </row>
    <row r="1094" spans="1:32" ht="21" customHeight="1">
      <c r="A1094" s="45" t="str">
        <f>IF(G1094="","",VLOOKUP(G1094,#REF!,3,0))</f>
        <v/>
      </c>
      <c r="B1094" s="45" t="str">
        <f>IF(Table1[[#This Row],[Day]]="","",WEEKNUM(F1094))</f>
        <v/>
      </c>
      <c r="C1094" s="45" t="str">
        <f>IF(Table1[[#This Row],[Day]]="","",MONTH(F1094))</f>
        <v/>
      </c>
      <c r="D1094" s="45" t="str">
        <f>IF(Table1[[#This Row],[Day]]="","",YEAR(F1094))</f>
        <v/>
      </c>
      <c r="E1094" s="117"/>
      <c r="F1094" s="118"/>
      <c r="J1094" s="102"/>
      <c r="K1094" s="124"/>
      <c r="R1094" s="46"/>
      <c r="V1094" s="112"/>
      <c r="W1094" s="72"/>
      <c r="X1094" s="46"/>
      <c r="Y1094" s="46"/>
      <c r="AC1094" s="47"/>
      <c r="AD1094" s="54"/>
      <c r="AE1094" s="44"/>
      <c r="AF1094" s="48"/>
    </row>
    <row r="1095" spans="1:32" ht="21" customHeight="1">
      <c r="A1095" s="45" t="str">
        <f>IF(G1095="","",VLOOKUP(G1095,#REF!,3,0))</f>
        <v/>
      </c>
      <c r="B1095" s="45" t="str">
        <f>IF(Table1[[#This Row],[Day]]="","",WEEKNUM(F1095))</f>
        <v/>
      </c>
      <c r="C1095" s="45" t="str">
        <f>IF(Table1[[#This Row],[Day]]="","",MONTH(F1095))</f>
        <v/>
      </c>
      <c r="D1095" s="45" t="str">
        <f>IF(Table1[[#This Row],[Day]]="","",YEAR(F1095))</f>
        <v/>
      </c>
      <c r="E1095" s="117"/>
      <c r="F1095" s="118"/>
      <c r="J1095" s="102"/>
      <c r="K1095" s="124"/>
      <c r="R1095" s="46"/>
      <c r="V1095" s="112"/>
      <c r="W1095" s="72"/>
      <c r="X1095" s="46"/>
      <c r="Y1095" s="46"/>
      <c r="AC1095" s="47"/>
      <c r="AD1095" s="54"/>
      <c r="AE1095" s="44"/>
      <c r="AF1095" s="48"/>
    </row>
    <row r="1096" spans="1:32" ht="21" customHeight="1">
      <c r="A1096" s="45" t="str">
        <f>IF(G1096="","",VLOOKUP(G1096,#REF!,3,0))</f>
        <v/>
      </c>
      <c r="B1096" s="45" t="str">
        <f>IF(Table1[[#This Row],[Day]]="","",WEEKNUM(F1096))</f>
        <v/>
      </c>
      <c r="C1096" s="45" t="str">
        <f>IF(Table1[[#This Row],[Day]]="","",MONTH(F1096))</f>
        <v/>
      </c>
      <c r="D1096" s="45" t="str">
        <f>IF(Table1[[#This Row],[Day]]="","",YEAR(F1096))</f>
        <v/>
      </c>
      <c r="E1096" s="117"/>
      <c r="F1096" s="118"/>
      <c r="J1096" s="102"/>
      <c r="K1096" s="124"/>
      <c r="R1096" s="46"/>
      <c r="V1096" s="112"/>
      <c r="W1096" s="72"/>
      <c r="X1096" s="46"/>
      <c r="Y1096" s="46"/>
      <c r="AC1096" s="47"/>
      <c r="AD1096" s="54"/>
      <c r="AE1096" s="44"/>
      <c r="AF1096" s="48"/>
    </row>
    <row r="1097" spans="1:32" ht="21" customHeight="1">
      <c r="A1097" s="45" t="str">
        <f>IF(G1097="","",VLOOKUP(G1097,#REF!,3,0))</f>
        <v/>
      </c>
      <c r="B1097" s="45" t="str">
        <f>IF(Table1[[#This Row],[Day]]="","",WEEKNUM(F1097))</f>
        <v/>
      </c>
      <c r="C1097" s="45" t="str">
        <f>IF(Table1[[#This Row],[Day]]="","",MONTH(F1097))</f>
        <v/>
      </c>
      <c r="D1097" s="45" t="str">
        <f>IF(Table1[[#This Row],[Day]]="","",YEAR(F1097))</f>
        <v/>
      </c>
      <c r="E1097" s="117"/>
      <c r="F1097" s="118"/>
      <c r="J1097" s="102"/>
      <c r="K1097" s="124"/>
      <c r="R1097" s="46"/>
      <c r="V1097" s="112"/>
      <c r="W1097" s="72"/>
      <c r="X1097" s="46"/>
      <c r="Y1097" s="46"/>
      <c r="AC1097" s="47"/>
      <c r="AD1097" s="54"/>
      <c r="AE1097" s="44"/>
      <c r="AF1097" s="48"/>
    </row>
    <row r="1098" spans="1:32" ht="21" customHeight="1">
      <c r="A1098" s="45" t="str">
        <f>IF(G1098="","",VLOOKUP(G1098,#REF!,3,0))</f>
        <v/>
      </c>
      <c r="B1098" s="45" t="str">
        <f>IF(Table1[[#This Row],[Day]]="","",WEEKNUM(F1098))</f>
        <v/>
      </c>
      <c r="C1098" s="45" t="str">
        <f>IF(Table1[[#This Row],[Day]]="","",MONTH(F1098))</f>
        <v/>
      </c>
      <c r="D1098" s="45" t="str">
        <f>IF(Table1[[#This Row],[Day]]="","",YEAR(F1098))</f>
        <v/>
      </c>
      <c r="E1098" s="117"/>
      <c r="F1098" s="118"/>
      <c r="J1098" s="102"/>
      <c r="K1098" s="124"/>
      <c r="R1098" s="46"/>
      <c r="V1098" s="112"/>
      <c r="W1098" s="72"/>
      <c r="X1098" s="46"/>
      <c r="Y1098" s="46"/>
      <c r="AC1098" s="47"/>
      <c r="AD1098" s="54"/>
      <c r="AE1098" s="44"/>
      <c r="AF1098" s="48"/>
    </row>
    <row r="1099" spans="1:32" ht="21" customHeight="1">
      <c r="A1099" s="45" t="str">
        <f>IF(G1099="","",VLOOKUP(G1099,#REF!,3,0))</f>
        <v/>
      </c>
      <c r="B1099" s="45" t="str">
        <f>IF(Table1[[#This Row],[Day]]="","",WEEKNUM(F1099))</f>
        <v/>
      </c>
      <c r="C1099" s="45" t="str">
        <f>IF(Table1[[#This Row],[Day]]="","",MONTH(F1099))</f>
        <v/>
      </c>
      <c r="D1099" s="45" t="str">
        <f>IF(Table1[[#This Row],[Day]]="","",YEAR(F1099))</f>
        <v/>
      </c>
      <c r="E1099" s="117"/>
      <c r="F1099" s="118"/>
      <c r="J1099" s="102"/>
      <c r="K1099" s="124"/>
      <c r="R1099" s="46"/>
      <c r="V1099" s="112"/>
      <c r="W1099" s="72"/>
      <c r="X1099" s="46"/>
      <c r="Y1099" s="46"/>
      <c r="AC1099" s="47"/>
      <c r="AD1099" s="54"/>
      <c r="AE1099" s="44"/>
      <c r="AF1099" s="48"/>
    </row>
    <row r="1100" spans="1:32" ht="21" customHeight="1">
      <c r="A1100" s="45" t="str">
        <f>IF(G1100="","",VLOOKUP(G1100,#REF!,3,0))</f>
        <v/>
      </c>
      <c r="B1100" s="45" t="str">
        <f>IF(Table1[[#This Row],[Day]]="","",WEEKNUM(F1100))</f>
        <v/>
      </c>
      <c r="C1100" s="45" t="str">
        <f>IF(Table1[[#This Row],[Day]]="","",MONTH(F1100))</f>
        <v/>
      </c>
      <c r="D1100" s="45" t="str">
        <f>IF(Table1[[#This Row],[Day]]="","",YEAR(F1100))</f>
        <v/>
      </c>
      <c r="E1100" s="117"/>
      <c r="F1100" s="118"/>
      <c r="J1100" s="102"/>
      <c r="K1100" s="124"/>
      <c r="R1100" s="46"/>
      <c r="V1100" s="112"/>
      <c r="W1100" s="72"/>
      <c r="X1100" s="46"/>
      <c r="Y1100" s="46"/>
      <c r="AC1100" s="47"/>
      <c r="AD1100" s="54"/>
      <c r="AE1100" s="44"/>
      <c r="AF1100" s="48"/>
    </row>
    <row r="1101" spans="1:32" ht="21" customHeight="1">
      <c r="A1101" s="45" t="str">
        <f>IF(G1101="","",VLOOKUP(G1101,#REF!,3,0))</f>
        <v/>
      </c>
      <c r="B1101" s="45" t="str">
        <f>IF(Table1[[#This Row],[Day]]="","",WEEKNUM(F1101))</f>
        <v/>
      </c>
      <c r="C1101" s="45" t="str">
        <f>IF(Table1[[#This Row],[Day]]="","",MONTH(F1101))</f>
        <v/>
      </c>
      <c r="D1101" s="45" t="str">
        <f>IF(Table1[[#This Row],[Day]]="","",YEAR(F1101))</f>
        <v/>
      </c>
      <c r="E1101" s="117"/>
      <c r="F1101" s="118"/>
      <c r="J1101" s="102"/>
      <c r="K1101" s="124"/>
      <c r="R1101" s="46"/>
      <c r="V1101" s="112"/>
      <c r="W1101" s="72"/>
      <c r="X1101" s="46"/>
      <c r="Y1101" s="46"/>
      <c r="AC1101" s="47"/>
      <c r="AD1101" s="54"/>
      <c r="AE1101" s="44"/>
      <c r="AF1101" s="48"/>
    </row>
    <row r="1102" spans="1:32" ht="21" customHeight="1">
      <c r="A1102" s="45" t="str">
        <f>IF(G1102="","",VLOOKUP(G1102,#REF!,3,0))</f>
        <v/>
      </c>
      <c r="B1102" s="45" t="str">
        <f>IF(Table1[[#This Row],[Day]]="","",WEEKNUM(F1102))</f>
        <v/>
      </c>
      <c r="C1102" s="45" t="str">
        <f>IF(Table1[[#This Row],[Day]]="","",MONTH(F1102))</f>
        <v/>
      </c>
      <c r="D1102" s="45" t="str">
        <f>IF(Table1[[#This Row],[Day]]="","",YEAR(F1102))</f>
        <v/>
      </c>
      <c r="E1102" s="117"/>
      <c r="F1102" s="118"/>
      <c r="J1102" s="102"/>
      <c r="K1102" s="124"/>
      <c r="R1102" s="46"/>
      <c r="V1102" s="112"/>
      <c r="W1102" s="72"/>
      <c r="X1102" s="46"/>
      <c r="Y1102" s="46"/>
      <c r="AC1102" s="47"/>
      <c r="AD1102" s="54"/>
      <c r="AE1102" s="44"/>
      <c r="AF1102" s="48"/>
    </row>
    <row r="1103" spans="1:32" ht="21" customHeight="1">
      <c r="A1103" s="45" t="str">
        <f>IF(G1103="","",VLOOKUP(G1103,#REF!,3,0))</f>
        <v/>
      </c>
      <c r="B1103" s="45" t="str">
        <f>IF(Table1[[#This Row],[Day]]="","",WEEKNUM(F1103))</f>
        <v/>
      </c>
      <c r="C1103" s="45" t="str">
        <f>IF(Table1[[#This Row],[Day]]="","",MONTH(F1103))</f>
        <v/>
      </c>
      <c r="D1103" s="45" t="str">
        <f>IF(Table1[[#This Row],[Day]]="","",YEAR(F1103))</f>
        <v/>
      </c>
      <c r="E1103" s="117"/>
      <c r="F1103" s="118"/>
      <c r="J1103" s="102"/>
      <c r="K1103" s="124"/>
      <c r="R1103" s="46"/>
      <c r="V1103" s="112"/>
      <c r="W1103" s="72"/>
      <c r="X1103" s="46"/>
      <c r="Y1103" s="46"/>
      <c r="AC1103" s="47"/>
      <c r="AD1103" s="54"/>
      <c r="AE1103" s="44"/>
      <c r="AF1103" s="48"/>
    </row>
    <row r="1104" spans="1:32" ht="21" customHeight="1">
      <c r="A1104" s="45" t="str">
        <f>IF(G1104="","",VLOOKUP(G1104,#REF!,3,0))</f>
        <v/>
      </c>
      <c r="B1104" s="45" t="str">
        <f>IF(Table1[[#This Row],[Day]]="","",WEEKNUM(F1104))</f>
        <v/>
      </c>
      <c r="C1104" s="45" t="str">
        <f>IF(Table1[[#This Row],[Day]]="","",MONTH(F1104))</f>
        <v/>
      </c>
      <c r="D1104" s="45" t="str">
        <f>IF(Table1[[#This Row],[Day]]="","",YEAR(F1104))</f>
        <v/>
      </c>
      <c r="E1104" s="117"/>
      <c r="F1104" s="118"/>
      <c r="J1104" s="102"/>
      <c r="K1104" s="124"/>
      <c r="R1104" s="46"/>
      <c r="V1104" s="112"/>
      <c r="W1104" s="72"/>
      <c r="X1104" s="46"/>
      <c r="Y1104" s="46"/>
      <c r="AC1104" s="47"/>
      <c r="AD1104" s="54"/>
      <c r="AE1104" s="44"/>
      <c r="AF1104" s="48"/>
    </row>
    <row r="1105" spans="1:32" ht="21" customHeight="1">
      <c r="A1105" s="45" t="str">
        <f>IF(G1105="","",VLOOKUP(G1105,#REF!,3,0))</f>
        <v/>
      </c>
      <c r="B1105" s="45" t="str">
        <f>IF(Table1[[#This Row],[Day]]="","",WEEKNUM(F1105))</f>
        <v/>
      </c>
      <c r="C1105" s="45" t="str">
        <f>IF(Table1[[#This Row],[Day]]="","",MONTH(F1105))</f>
        <v/>
      </c>
      <c r="D1105" s="45" t="str">
        <f>IF(Table1[[#This Row],[Day]]="","",YEAR(F1105))</f>
        <v/>
      </c>
      <c r="E1105" s="117"/>
      <c r="F1105" s="118"/>
      <c r="J1105" s="102"/>
      <c r="K1105" s="124"/>
      <c r="R1105" s="46"/>
      <c r="V1105" s="112"/>
      <c r="W1105" s="72"/>
      <c r="X1105" s="46"/>
      <c r="Y1105" s="46"/>
      <c r="AC1105" s="47"/>
      <c r="AD1105" s="54"/>
      <c r="AE1105" s="44"/>
      <c r="AF1105" s="48"/>
    </row>
    <row r="1106" spans="1:32" ht="21" customHeight="1">
      <c r="A1106" s="45" t="str">
        <f>IF(G1106="","",VLOOKUP(G1106,#REF!,3,0))</f>
        <v/>
      </c>
      <c r="B1106" s="45" t="str">
        <f>IF(Table1[[#This Row],[Day]]="","",WEEKNUM(F1106))</f>
        <v/>
      </c>
      <c r="C1106" s="45" t="str">
        <f>IF(Table1[[#This Row],[Day]]="","",MONTH(F1106))</f>
        <v/>
      </c>
      <c r="D1106" s="45" t="str">
        <f>IF(Table1[[#This Row],[Day]]="","",YEAR(F1106))</f>
        <v/>
      </c>
      <c r="E1106" s="117"/>
      <c r="F1106" s="118"/>
      <c r="J1106" s="102"/>
      <c r="K1106" s="124"/>
      <c r="R1106" s="46"/>
      <c r="V1106" s="112"/>
      <c r="W1106" s="72"/>
      <c r="X1106" s="46"/>
      <c r="Y1106" s="46"/>
      <c r="AC1106" s="47"/>
      <c r="AD1106" s="54"/>
      <c r="AE1106" s="44"/>
      <c r="AF1106" s="48"/>
    </row>
    <row r="1107" spans="1:32" ht="21" customHeight="1">
      <c r="A1107" s="45" t="str">
        <f>IF(G1107="","",VLOOKUP(G1107,#REF!,3,0))</f>
        <v/>
      </c>
      <c r="B1107" s="45" t="str">
        <f>IF(Table1[[#This Row],[Day]]="","",WEEKNUM(F1107))</f>
        <v/>
      </c>
      <c r="C1107" s="45" t="str">
        <f>IF(Table1[[#This Row],[Day]]="","",MONTH(F1107))</f>
        <v/>
      </c>
      <c r="D1107" s="45" t="str">
        <f>IF(Table1[[#This Row],[Day]]="","",YEAR(F1107))</f>
        <v/>
      </c>
      <c r="E1107" s="117"/>
      <c r="F1107" s="118"/>
      <c r="J1107" s="102"/>
      <c r="K1107" s="124"/>
      <c r="R1107" s="46"/>
      <c r="V1107" s="112"/>
      <c r="W1107" s="72"/>
      <c r="X1107" s="46"/>
      <c r="Y1107" s="46"/>
      <c r="AC1107" s="47"/>
      <c r="AD1107" s="54"/>
      <c r="AE1107" s="44"/>
      <c r="AF1107" s="48"/>
    </row>
    <row r="1108" spans="1:32" ht="21" customHeight="1">
      <c r="A1108" s="45" t="str">
        <f>IF(G1108="","",VLOOKUP(G1108,#REF!,3,0))</f>
        <v/>
      </c>
      <c r="B1108" s="45" t="str">
        <f>IF(Table1[[#This Row],[Day]]="","",WEEKNUM(F1108))</f>
        <v/>
      </c>
      <c r="C1108" s="45" t="str">
        <f>IF(Table1[[#This Row],[Day]]="","",MONTH(F1108))</f>
        <v/>
      </c>
      <c r="D1108" s="45" t="str">
        <f>IF(Table1[[#This Row],[Day]]="","",YEAR(F1108))</f>
        <v/>
      </c>
      <c r="E1108" s="117"/>
      <c r="F1108" s="118"/>
      <c r="J1108" s="102"/>
      <c r="K1108" s="124"/>
      <c r="R1108" s="46"/>
      <c r="V1108" s="112"/>
      <c r="W1108" s="72"/>
      <c r="X1108" s="46"/>
      <c r="Y1108" s="46"/>
      <c r="AC1108" s="47"/>
      <c r="AD1108" s="54"/>
      <c r="AE1108" s="44"/>
      <c r="AF1108" s="48"/>
    </row>
    <row r="1109" spans="1:32" ht="21" customHeight="1">
      <c r="A1109" s="45" t="str">
        <f>IF(G1109="","",VLOOKUP(G1109,#REF!,3,0))</f>
        <v/>
      </c>
      <c r="B1109" s="45" t="str">
        <f>IF(Table1[[#This Row],[Day]]="","",WEEKNUM(F1109))</f>
        <v/>
      </c>
      <c r="C1109" s="45" t="str">
        <f>IF(Table1[[#This Row],[Day]]="","",MONTH(F1109))</f>
        <v/>
      </c>
      <c r="D1109" s="45" t="str">
        <f>IF(Table1[[#This Row],[Day]]="","",YEAR(F1109))</f>
        <v/>
      </c>
      <c r="E1109" s="117"/>
      <c r="F1109" s="118"/>
      <c r="J1109" s="102"/>
      <c r="K1109" s="124"/>
      <c r="R1109" s="46"/>
      <c r="V1109" s="112"/>
      <c r="W1109" s="72"/>
      <c r="X1109" s="46"/>
      <c r="Y1109" s="46"/>
      <c r="AC1109" s="47"/>
      <c r="AD1109" s="54"/>
      <c r="AE1109" s="44"/>
      <c r="AF1109" s="48"/>
    </row>
    <row r="1110" spans="1:32" ht="21" customHeight="1">
      <c r="A1110" s="45" t="str">
        <f>IF(G1110="","",VLOOKUP(G1110,#REF!,3,0))</f>
        <v/>
      </c>
      <c r="B1110" s="45" t="str">
        <f>IF(Table1[[#This Row],[Day]]="","",WEEKNUM(F1110))</f>
        <v/>
      </c>
      <c r="C1110" s="45" t="str">
        <f>IF(Table1[[#This Row],[Day]]="","",MONTH(F1110))</f>
        <v/>
      </c>
      <c r="D1110" s="45" t="str">
        <f>IF(Table1[[#This Row],[Day]]="","",YEAR(F1110))</f>
        <v/>
      </c>
      <c r="E1110" s="117"/>
      <c r="F1110" s="118"/>
      <c r="J1110" s="102"/>
      <c r="K1110" s="124"/>
      <c r="R1110" s="46"/>
      <c r="V1110" s="112"/>
      <c r="W1110" s="72"/>
      <c r="X1110" s="46"/>
      <c r="Y1110" s="46"/>
      <c r="AC1110" s="47"/>
      <c r="AD1110" s="54"/>
      <c r="AE1110" s="44"/>
      <c r="AF1110" s="48"/>
    </row>
    <row r="1111" spans="1:32" ht="21" customHeight="1">
      <c r="A1111" s="45" t="str">
        <f>IF(G1111="","",VLOOKUP(G1111,#REF!,3,0))</f>
        <v/>
      </c>
      <c r="B1111" s="45" t="str">
        <f>IF(Table1[[#This Row],[Day]]="","",WEEKNUM(F1111))</f>
        <v/>
      </c>
      <c r="C1111" s="45" t="str">
        <f>IF(Table1[[#This Row],[Day]]="","",MONTH(F1111))</f>
        <v/>
      </c>
      <c r="D1111" s="45" t="str">
        <f>IF(Table1[[#This Row],[Day]]="","",YEAR(F1111))</f>
        <v/>
      </c>
      <c r="E1111" s="117"/>
      <c r="F1111" s="118"/>
      <c r="J1111" s="102"/>
      <c r="K1111" s="124"/>
      <c r="R1111" s="46"/>
      <c r="V1111" s="112"/>
      <c r="W1111" s="72"/>
      <c r="X1111" s="46"/>
      <c r="Y1111" s="46"/>
      <c r="AC1111" s="47"/>
      <c r="AD1111" s="54"/>
      <c r="AE1111" s="44"/>
      <c r="AF1111" s="48"/>
    </row>
    <row r="1112" spans="1:32" ht="21" customHeight="1">
      <c r="A1112" s="45" t="str">
        <f>IF(G1112="","",VLOOKUP(G1112,#REF!,3,0))</f>
        <v/>
      </c>
      <c r="B1112" s="45" t="str">
        <f>IF(Table1[[#This Row],[Day]]="","",WEEKNUM(F1112))</f>
        <v/>
      </c>
      <c r="C1112" s="45" t="str">
        <f>IF(Table1[[#This Row],[Day]]="","",MONTH(F1112))</f>
        <v/>
      </c>
      <c r="D1112" s="45" t="str">
        <f>IF(Table1[[#This Row],[Day]]="","",YEAR(F1112))</f>
        <v/>
      </c>
      <c r="E1112" s="117"/>
      <c r="F1112" s="118"/>
      <c r="J1112" s="102"/>
      <c r="K1112" s="124"/>
      <c r="R1112" s="46"/>
      <c r="V1112" s="112"/>
      <c r="W1112" s="72"/>
      <c r="X1112" s="46"/>
      <c r="Y1112" s="46"/>
      <c r="AC1112" s="47"/>
      <c r="AD1112" s="54"/>
      <c r="AE1112" s="44"/>
      <c r="AF1112" s="48"/>
    </row>
    <row r="1113" spans="1:32" ht="21" customHeight="1">
      <c r="A1113" s="45" t="str">
        <f>IF(G1113="","",VLOOKUP(G1113,#REF!,3,0))</f>
        <v/>
      </c>
      <c r="B1113" s="45" t="str">
        <f>IF(Table1[[#This Row],[Day]]="","",WEEKNUM(F1113))</f>
        <v/>
      </c>
      <c r="C1113" s="45" t="str">
        <f>IF(Table1[[#This Row],[Day]]="","",MONTH(F1113))</f>
        <v/>
      </c>
      <c r="D1113" s="45" t="str">
        <f>IF(Table1[[#This Row],[Day]]="","",YEAR(F1113))</f>
        <v/>
      </c>
      <c r="E1113" s="117"/>
      <c r="F1113" s="118"/>
      <c r="J1113" s="102"/>
      <c r="K1113" s="124"/>
      <c r="R1113" s="46"/>
      <c r="V1113" s="112"/>
      <c r="W1113" s="72"/>
      <c r="X1113" s="46"/>
      <c r="Y1113" s="46"/>
      <c r="AC1113" s="47"/>
      <c r="AD1113" s="54"/>
      <c r="AE1113" s="44"/>
      <c r="AF1113" s="48"/>
    </row>
    <row r="1114" spans="1:32" ht="21" customHeight="1">
      <c r="A1114" s="45" t="str">
        <f>IF(G1114="","",VLOOKUP(G1114,#REF!,3,0))</f>
        <v/>
      </c>
      <c r="B1114" s="45" t="str">
        <f>IF(Table1[[#This Row],[Day]]="","",WEEKNUM(F1114))</f>
        <v/>
      </c>
      <c r="C1114" s="45" t="str">
        <f>IF(Table1[[#This Row],[Day]]="","",MONTH(F1114))</f>
        <v/>
      </c>
      <c r="D1114" s="45" t="str">
        <f>IF(Table1[[#This Row],[Day]]="","",YEAR(F1114))</f>
        <v/>
      </c>
      <c r="E1114" s="117"/>
      <c r="F1114" s="118"/>
      <c r="J1114" s="102"/>
      <c r="K1114" s="124"/>
      <c r="R1114" s="46"/>
      <c r="V1114" s="112"/>
      <c r="W1114" s="72"/>
      <c r="X1114" s="46"/>
      <c r="Y1114" s="46"/>
      <c r="AC1114" s="47"/>
      <c r="AD1114" s="54"/>
      <c r="AE1114" s="44"/>
      <c r="AF1114" s="48"/>
    </row>
    <row r="1115" spans="1:32" ht="21" customHeight="1">
      <c r="A1115" s="45" t="str">
        <f>IF(G1115="","",VLOOKUP(G1115,#REF!,3,0))</f>
        <v/>
      </c>
      <c r="B1115" s="45" t="str">
        <f>IF(Table1[[#This Row],[Day]]="","",WEEKNUM(F1115))</f>
        <v/>
      </c>
      <c r="C1115" s="45" t="str">
        <f>IF(Table1[[#This Row],[Day]]="","",MONTH(F1115))</f>
        <v/>
      </c>
      <c r="D1115" s="45" t="str">
        <f>IF(Table1[[#This Row],[Day]]="","",YEAR(F1115))</f>
        <v/>
      </c>
      <c r="E1115" s="117"/>
      <c r="F1115" s="118"/>
      <c r="J1115" s="102"/>
      <c r="K1115" s="124"/>
      <c r="R1115" s="46"/>
      <c r="V1115" s="112"/>
      <c r="W1115" s="72"/>
      <c r="X1115" s="46"/>
      <c r="Y1115" s="46"/>
      <c r="AC1115" s="47"/>
      <c r="AD1115" s="54"/>
      <c r="AE1115" s="44"/>
      <c r="AF1115" s="48"/>
    </row>
    <row r="1116" spans="1:32" ht="21" customHeight="1">
      <c r="A1116" s="45" t="str">
        <f>IF(G1116="","",VLOOKUP(G1116,#REF!,3,0))</f>
        <v/>
      </c>
      <c r="B1116" s="45" t="str">
        <f>IF(Table1[[#This Row],[Day]]="","",WEEKNUM(F1116))</f>
        <v/>
      </c>
      <c r="C1116" s="45" t="str">
        <f>IF(Table1[[#This Row],[Day]]="","",MONTH(F1116))</f>
        <v/>
      </c>
      <c r="D1116" s="45" t="str">
        <f>IF(Table1[[#This Row],[Day]]="","",YEAR(F1116))</f>
        <v/>
      </c>
      <c r="E1116" s="117"/>
      <c r="F1116" s="118"/>
      <c r="J1116" s="102"/>
      <c r="K1116" s="124"/>
      <c r="R1116" s="46"/>
      <c r="V1116" s="112"/>
      <c r="W1116" s="72"/>
      <c r="X1116" s="46"/>
      <c r="Y1116" s="46"/>
      <c r="AC1116" s="47"/>
      <c r="AD1116" s="54"/>
      <c r="AE1116" s="44"/>
      <c r="AF1116" s="48"/>
    </row>
    <row r="1117" spans="1:32" ht="21" customHeight="1">
      <c r="A1117" s="45" t="str">
        <f>IF(G1117="","",VLOOKUP(G1117,#REF!,3,0))</f>
        <v/>
      </c>
      <c r="B1117" s="45" t="str">
        <f>IF(Table1[[#This Row],[Day]]="","",WEEKNUM(F1117))</f>
        <v/>
      </c>
      <c r="C1117" s="45" t="str">
        <f>IF(Table1[[#This Row],[Day]]="","",MONTH(F1117))</f>
        <v/>
      </c>
      <c r="D1117" s="45" t="str">
        <f>IF(Table1[[#This Row],[Day]]="","",YEAR(F1117))</f>
        <v/>
      </c>
      <c r="E1117" s="117"/>
      <c r="F1117" s="118"/>
      <c r="J1117" s="102"/>
      <c r="K1117" s="124"/>
      <c r="R1117" s="46"/>
      <c r="V1117" s="112"/>
      <c r="W1117" s="72"/>
      <c r="X1117" s="46"/>
      <c r="Y1117" s="46"/>
      <c r="AC1117" s="47"/>
      <c r="AD1117" s="54"/>
      <c r="AE1117" s="44"/>
      <c r="AF1117" s="48"/>
    </row>
    <row r="1118" spans="1:32" ht="21" customHeight="1">
      <c r="A1118" s="45" t="str">
        <f>IF(G1118="","",VLOOKUP(G1118,#REF!,3,0))</f>
        <v/>
      </c>
      <c r="B1118" s="45" t="str">
        <f>IF(Table1[[#This Row],[Day]]="","",WEEKNUM(F1118))</f>
        <v/>
      </c>
      <c r="C1118" s="45" t="str">
        <f>IF(Table1[[#This Row],[Day]]="","",MONTH(F1118))</f>
        <v/>
      </c>
      <c r="D1118" s="45" t="str">
        <f>IF(Table1[[#This Row],[Day]]="","",YEAR(F1118))</f>
        <v/>
      </c>
      <c r="E1118" s="117"/>
      <c r="F1118" s="118"/>
      <c r="J1118" s="102"/>
      <c r="K1118" s="124"/>
      <c r="R1118" s="46"/>
      <c r="V1118" s="112"/>
      <c r="W1118" s="72"/>
      <c r="X1118" s="46"/>
      <c r="Y1118" s="46"/>
      <c r="AC1118" s="47"/>
      <c r="AD1118" s="54"/>
      <c r="AE1118" s="44"/>
      <c r="AF1118" s="48"/>
    </row>
    <row r="1119" spans="1:32" ht="21" customHeight="1">
      <c r="A1119" s="45" t="str">
        <f>IF(G1119="","",VLOOKUP(G1119,#REF!,3,0))</f>
        <v/>
      </c>
      <c r="B1119" s="45" t="str">
        <f>IF(Table1[[#This Row],[Day]]="","",WEEKNUM(F1119))</f>
        <v/>
      </c>
      <c r="C1119" s="45" t="str">
        <f>IF(Table1[[#This Row],[Day]]="","",MONTH(F1119))</f>
        <v/>
      </c>
      <c r="D1119" s="45" t="str">
        <f>IF(Table1[[#This Row],[Day]]="","",YEAR(F1119))</f>
        <v/>
      </c>
      <c r="E1119" s="117"/>
      <c r="F1119" s="118"/>
      <c r="J1119" s="102"/>
      <c r="K1119" s="124"/>
      <c r="R1119" s="46"/>
      <c r="V1119" s="112"/>
      <c r="W1119" s="72"/>
      <c r="X1119" s="46"/>
      <c r="Y1119" s="46"/>
      <c r="AC1119" s="47"/>
      <c r="AD1119" s="54"/>
      <c r="AE1119" s="44"/>
      <c r="AF1119" s="48"/>
    </row>
    <row r="1120" spans="1:32" ht="21" customHeight="1">
      <c r="A1120" s="45" t="str">
        <f>IF(G1120="","",VLOOKUP(G1120,#REF!,3,0))</f>
        <v/>
      </c>
      <c r="B1120" s="45" t="str">
        <f>IF(Table1[[#This Row],[Day]]="","",WEEKNUM(F1120))</f>
        <v/>
      </c>
      <c r="C1120" s="45" t="str">
        <f>IF(Table1[[#This Row],[Day]]="","",MONTH(F1120))</f>
        <v/>
      </c>
      <c r="D1120" s="45" t="str">
        <f>IF(Table1[[#This Row],[Day]]="","",YEAR(F1120))</f>
        <v/>
      </c>
      <c r="E1120" s="117"/>
      <c r="F1120" s="118"/>
      <c r="J1120" s="102"/>
      <c r="K1120" s="124"/>
      <c r="R1120" s="46"/>
      <c r="V1120" s="112"/>
      <c r="W1120" s="72"/>
      <c r="X1120" s="46"/>
      <c r="Y1120" s="46"/>
      <c r="AC1120" s="47"/>
      <c r="AD1120" s="54"/>
      <c r="AE1120" s="44"/>
      <c r="AF1120" s="48"/>
    </row>
    <row r="1121" spans="1:32" ht="21" customHeight="1">
      <c r="A1121" s="45" t="str">
        <f>IF(G1121="","",VLOOKUP(G1121,#REF!,3,0))</f>
        <v/>
      </c>
      <c r="B1121" s="45" t="str">
        <f>IF(Table1[[#This Row],[Day]]="","",WEEKNUM(F1121))</f>
        <v/>
      </c>
      <c r="C1121" s="45" t="str">
        <f>IF(Table1[[#This Row],[Day]]="","",MONTH(F1121))</f>
        <v/>
      </c>
      <c r="D1121" s="45" t="str">
        <f>IF(Table1[[#This Row],[Day]]="","",YEAR(F1121))</f>
        <v/>
      </c>
      <c r="E1121" s="117"/>
      <c r="F1121" s="118"/>
      <c r="J1121" s="102"/>
      <c r="K1121" s="124"/>
      <c r="R1121" s="46"/>
      <c r="V1121" s="112"/>
      <c r="W1121" s="72"/>
      <c r="X1121" s="46"/>
      <c r="Y1121" s="46"/>
      <c r="AC1121" s="47"/>
      <c r="AD1121" s="54"/>
      <c r="AE1121" s="44"/>
      <c r="AF1121" s="48"/>
    </row>
    <row r="1122" spans="1:32" ht="21" customHeight="1">
      <c r="A1122" s="45" t="str">
        <f>IF(G1122="","",VLOOKUP(G1122,#REF!,3,0))</f>
        <v/>
      </c>
      <c r="B1122" s="45" t="str">
        <f>IF(Table1[[#This Row],[Day]]="","",WEEKNUM(F1122))</f>
        <v/>
      </c>
      <c r="C1122" s="45" t="str">
        <f>IF(Table1[[#This Row],[Day]]="","",MONTH(F1122))</f>
        <v/>
      </c>
      <c r="D1122" s="45" t="str">
        <f>IF(Table1[[#This Row],[Day]]="","",YEAR(F1122))</f>
        <v/>
      </c>
      <c r="E1122" s="117"/>
      <c r="F1122" s="118"/>
      <c r="J1122" s="102"/>
      <c r="K1122" s="124"/>
      <c r="R1122" s="46"/>
      <c r="V1122" s="112"/>
      <c r="W1122" s="72"/>
      <c r="X1122" s="46"/>
      <c r="Y1122" s="46"/>
      <c r="AC1122" s="47"/>
      <c r="AD1122" s="54"/>
      <c r="AE1122" s="44"/>
      <c r="AF1122" s="48"/>
    </row>
    <row r="1123" spans="1:32" ht="21" customHeight="1">
      <c r="A1123" s="45" t="str">
        <f>IF(G1123="","",VLOOKUP(G1123,#REF!,3,0))</f>
        <v/>
      </c>
      <c r="B1123" s="45" t="str">
        <f>IF(Table1[[#This Row],[Day]]="","",WEEKNUM(F1123))</f>
        <v/>
      </c>
      <c r="C1123" s="45" t="str">
        <f>IF(Table1[[#This Row],[Day]]="","",MONTH(F1123))</f>
        <v/>
      </c>
      <c r="D1123" s="45" t="str">
        <f>IF(Table1[[#This Row],[Day]]="","",YEAR(F1123))</f>
        <v/>
      </c>
      <c r="E1123" s="117"/>
      <c r="F1123" s="118"/>
      <c r="J1123" s="102"/>
      <c r="K1123" s="124"/>
      <c r="R1123" s="46"/>
      <c r="V1123" s="112"/>
      <c r="W1123" s="72"/>
      <c r="X1123" s="46"/>
      <c r="Y1123" s="46"/>
      <c r="AC1123" s="47"/>
      <c r="AD1123" s="54"/>
      <c r="AE1123" s="44"/>
      <c r="AF1123" s="48"/>
    </row>
    <row r="1124" spans="1:32" ht="21" customHeight="1">
      <c r="A1124" s="45" t="str">
        <f>IF(G1124="","",VLOOKUP(G1124,#REF!,3,0))</f>
        <v/>
      </c>
      <c r="B1124" s="45" t="str">
        <f>IF(Table1[[#This Row],[Day]]="","",WEEKNUM(F1124))</f>
        <v/>
      </c>
      <c r="C1124" s="45" t="str">
        <f>IF(Table1[[#This Row],[Day]]="","",MONTH(F1124))</f>
        <v/>
      </c>
      <c r="D1124" s="45" t="str">
        <f>IF(Table1[[#This Row],[Day]]="","",YEAR(F1124))</f>
        <v/>
      </c>
      <c r="E1124" s="117"/>
      <c r="F1124" s="118"/>
      <c r="J1124" s="102"/>
      <c r="K1124" s="124"/>
      <c r="R1124" s="46"/>
      <c r="V1124" s="112"/>
      <c r="W1124" s="72"/>
      <c r="X1124" s="46"/>
      <c r="Y1124" s="46"/>
      <c r="AC1124" s="47"/>
      <c r="AD1124" s="54"/>
      <c r="AE1124" s="44"/>
      <c r="AF1124" s="48"/>
    </row>
    <row r="1125" spans="1:32" ht="21" customHeight="1">
      <c r="A1125" s="45" t="str">
        <f>IF(G1125="","",VLOOKUP(G1125,#REF!,3,0))</f>
        <v/>
      </c>
      <c r="B1125" s="45" t="str">
        <f>IF(Table1[[#This Row],[Day]]="","",WEEKNUM(F1125))</f>
        <v/>
      </c>
      <c r="C1125" s="45" t="str">
        <f>IF(Table1[[#This Row],[Day]]="","",MONTH(F1125))</f>
        <v/>
      </c>
      <c r="D1125" s="45" t="str">
        <f>IF(Table1[[#This Row],[Day]]="","",YEAR(F1125))</f>
        <v/>
      </c>
      <c r="E1125" s="117"/>
      <c r="F1125" s="118"/>
      <c r="J1125" s="102"/>
      <c r="K1125" s="124"/>
      <c r="R1125" s="46"/>
      <c r="V1125" s="112"/>
      <c r="W1125" s="72"/>
      <c r="X1125" s="46"/>
      <c r="Y1125" s="46"/>
      <c r="AC1125" s="47"/>
      <c r="AD1125" s="54"/>
      <c r="AE1125" s="44"/>
      <c r="AF1125" s="48"/>
    </row>
    <row r="1126" spans="1:32" ht="21" customHeight="1">
      <c r="A1126" s="45" t="str">
        <f>IF(G1126="","",VLOOKUP(G1126,#REF!,3,0))</f>
        <v/>
      </c>
      <c r="B1126" s="45" t="str">
        <f>IF(Table1[[#This Row],[Day]]="","",WEEKNUM(F1126))</f>
        <v/>
      </c>
      <c r="C1126" s="45" t="str">
        <f>IF(Table1[[#This Row],[Day]]="","",MONTH(F1126))</f>
        <v/>
      </c>
      <c r="D1126" s="45" t="str">
        <f>IF(Table1[[#This Row],[Day]]="","",YEAR(F1126))</f>
        <v/>
      </c>
      <c r="E1126" s="117"/>
      <c r="F1126" s="118"/>
      <c r="J1126" s="102"/>
      <c r="K1126" s="124"/>
      <c r="R1126" s="46"/>
      <c r="V1126" s="112"/>
      <c r="W1126" s="72"/>
      <c r="X1126" s="46"/>
      <c r="Y1126" s="46"/>
      <c r="AC1126" s="47"/>
      <c r="AD1126" s="54"/>
      <c r="AE1126" s="44"/>
      <c r="AF1126" s="48"/>
    </row>
    <row r="1127" spans="1:32" ht="21" customHeight="1">
      <c r="A1127" s="45" t="str">
        <f>IF(G1127="","",VLOOKUP(G1127,#REF!,3,0))</f>
        <v/>
      </c>
      <c r="B1127" s="45" t="str">
        <f>IF(Table1[[#This Row],[Day]]="","",WEEKNUM(F1127))</f>
        <v/>
      </c>
      <c r="C1127" s="45" t="str">
        <f>IF(Table1[[#This Row],[Day]]="","",MONTH(F1127))</f>
        <v/>
      </c>
      <c r="D1127" s="45" t="str">
        <f>IF(Table1[[#This Row],[Day]]="","",YEAR(F1127))</f>
        <v/>
      </c>
      <c r="E1127" s="117"/>
      <c r="F1127" s="118"/>
      <c r="J1127" s="102"/>
      <c r="K1127" s="124"/>
      <c r="R1127" s="46"/>
      <c r="V1127" s="112"/>
      <c r="W1127" s="72"/>
      <c r="X1127" s="46"/>
      <c r="Y1127" s="46"/>
      <c r="AC1127" s="47"/>
      <c r="AD1127" s="54"/>
      <c r="AE1127" s="44"/>
      <c r="AF1127" s="48"/>
    </row>
    <row r="1128" spans="1:32" ht="21" customHeight="1">
      <c r="A1128" s="45" t="str">
        <f>IF(G1128="","",VLOOKUP(G1128,#REF!,3,0))</f>
        <v/>
      </c>
      <c r="B1128" s="45" t="str">
        <f>IF(Table1[[#This Row],[Day]]="","",WEEKNUM(F1128))</f>
        <v/>
      </c>
      <c r="C1128" s="45" t="str">
        <f>IF(Table1[[#This Row],[Day]]="","",MONTH(F1128))</f>
        <v/>
      </c>
      <c r="D1128" s="45" t="str">
        <f>IF(Table1[[#This Row],[Day]]="","",YEAR(F1128))</f>
        <v/>
      </c>
      <c r="E1128" s="117"/>
      <c r="F1128" s="118"/>
      <c r="J1128" s="102"/>
      <c r="K1128" s="124"/>
      <c r="R1128" s="46"/>
      <c r="V1128" s="112"/>
      <c r="W1128" s="72"/>
      <c r="X1128" s="46"/>
      <c r="Y1128" s="46"/>
      <c r="AC1128" s="47"/>
      <c r="AD1128" s="54"/>
      <c r="AE1128" s="44"/>
      <c r="AF1128" s="48"/>
    </row>
    <row r="1129" spans="1:32" ht="21" customHeight="1">
      <c r="A1129" s="45" t="str">
        <f>IF(G1129="","",VLOOKUP(G1129,#REF!,3,0))</f>
        <v/>
      </c>
      <c r="B1129" s="45" t="str">
        <f>IF(Table1[[#This Row],[Day]]="","",WEEKNUM(F1129))</f>
        <v/>
      </c>
      <c r="C1129" s="45" t="str">
        <f>IF(Table1[[#This Row],[Day]]="","",MONTH(F1129))</f>
        <v/>
      </c>
      <c r="D1129" s="45" t="str">
        <f>IF(Table1[[#This Row],[Day]]="","",YEAR(F1129))</f>
        <v/>
      </c>
      <c r="E1129" s="117"/>
      <c r="F1129" s="118"/>
      <c r="J1129" s="102"/>
      <c r="K1129" s="124"/>
      <c r="R1129" s="46"/>
      <c r="V1129" s="112"/>
      <c r="W1129" s="72"/>
      <c r="X1129" s="46"/>
      <c r="Y1129" s="46"/>
      <c r="AC1129" s="47"/>
      <c r="AD1129" s="54"/>
      <c r="AE1129" s="44"/>
      <c r="AF1129" s="48"/>
    </row>
    <row r="1130" spans="1:32" ht="21" customHeight="1">
      <c r="A1130" s="45" t="str">
        <f>IF(G1130="","",VLOOKUP(G1130,#REF!,3,0))</f>
        <v/>
      </c>
      <c r="B1130" s="45" t="str">
        <f>IF(Table1[[#This Row],[Day]]="","",WEEKNUM(F1130))</f>
        <v/>
      </c>
      <c r="C1130" s="45" t="str">
        <f>IF(Table1[[#This Row],[Day]]="","",MONTH(F1130))</f>
        <v/>
      </c>
      <c r="D1130" s="45" t="str">
        <f>IF(Table1[[#This Row],[Day]]="","",YEAR(F1130))</f>
        <v/>
      </c>
      <c r="E1130" s="117"/>
      <c r="F1130" s="118"/>
      <c r="J1130" s="102"/>
      <c r="K1130" s="124"/>
      <c r="R1130" s="46"/>
      <c r="V1130" s="112"/>
      <c r="W1130" s="72"/>
      <c r="X1130" s="46"/>
      <c r="Y1130" s="46"/>
      <c r="AC1130" s="47"/>
      <c r="AD1130" s="54"/>
      <c r="AE1130" s="44"/>
      <c r="AF1130" s="48"/>
    </row>
    <row r="1131" spans="1:32" ht="21" customHeight="1">
      <c r="A1131" s="45" t="str">
        <f>IF(G1131="","",VLOOKUP(G1131,#REF!,3,0))</f>
        <v/>
      </c>
      <c r="B1131" s="45" t="str">
        <f>IF(Table1[[#This Row],[Day]]="","",WEEKNUM(F1131))</f>
        <v/>
      </c>
      <c r="C1131" s="45" t="str">
        <f>IF(Table1[[#This Row],[Day]]="","",MONTH(F1131))</f>
        <v/>
      </c>
      <c r="D1131" s="45" t="str">
        <f>IF(Table1[[#This Row],[Day]]="","",YEAR(F1131))</f>
        <v/>
      </c>
      <c r="E1131" s="117"/>
      <c r="F1131" s="118"/>
      <c r="J1131" s="102"/>
      <c r="K1131" s="124"/>
      <c r="R1131" s="46"/>
      <c r="V1131" s="112"/>
      <c r="W1131" s="72"/>
      <c r="X1131" s="46"/>
      <c r="Y1131" s="46"/>
      <c r="AC1131" s="47"/>
      <c r="AD1131" s="54"/>
      <c r="AE1131" s="44"/>
      <c r="AF1131" s="48"/>
    </row>
    <row r="1132" spans="1:32" ht="21" customHeight="1">
      <c r="A1132" s="45" t="str">
        <f>IF(G1132="","",VLOOKUP(G1132,#REF!,3,0))</f>
        <v/>
      </c>
      <c r="B1132" s="45" t="str">
        <f>IF(Table1[[#This Row],[Day]]="","",WEEKNUM(F1132))</f>
        <v/>
      </c>
      <c r="C1132" s="45" t="str">
        <f>IF(Table1[[#This Row],[Day]]="","",MONTH(F1132))</f>
        <v/>
      </c>
      <c r="D1132" s="45" t="str">
        <f>IF(Table1[[#This Row],[Day]]="","",YEAR(F1132))</f>
        <v/>
      </c>
      <c r="E1132" s="117"/>
      <c r="F1132" s="118"/>
      <c r="J1132" s="102"/>
      <c r="K1132" s="124"/>
      <c r="R1132" s="46"/>
      <c r="V1132" s="112"/>
      <c r="W1132" s="72"/>
      <c r="X1132" s="46"/>
      <c r="Y1132" s="46"/>
      <c r="AC1132" s="47"/>
      <c r="AD1132" s="54"/>
      <c r="AE1132" s="44"/>
      <c r="AF1132" s="48"/>
    </row>
    <row r="1133" spans="1:32" ht="21" customHeight="1">
      <c r="A1133" s="45" t="str">
        <f>IF(G1133="","",VLOOKUP(G1133,#REF!,3,0))</f>
        <v/>
      </c>
      <c r="B1133" s="45" t="str">
        <f>IF(Table1[[#This Row],[Day]]="","",WEEKNUM(F1133))</f>
        <v/>
      </c>
      <c r="C1133" s="45" t="str">
        <f>IF(Table1[[#This Row],[Day]]="","",MONTH(F1133))</f>
        <v/>
      </c>
      <c r="D1133" s="45" t="str">
        <f>IF(Table1[[#This Row],[Day]]="","",YEAR(F1133))</f>
        <v/>
      </c>
      <c r="E1133" s="117"/>
      <c r="F1133" s="118"/>
      <c r="J1133" s="102"/>
      <c r="K1133" s="124"/>
      <c r="R1133" s="46"/>
      <c r="V1133" s="112"/>
      <c r="W1133" s="72"/>
      <c r="X1133" s="46"/>
      <c r="Y1133" s="46"/>
      <c r="AC1133" s="47"/>
      <c r="AD1133" s="54"/>
      <c r="AE1133" s="44"/>
      <c r="AF1133" s="48"/>
    </row>
    <row r="1134" spans="1:32" ht="21" customHeight="1">
      <c r="A1134" s="45" t="str">
        <f>IF(G1134="","",VLOOKUP(G1134,#REF!,3,0))</f>
        <v/>
      </c>
      <c r="B1134" s="45" t="str">
        <f>IF(Table1[[#This Row],[Day]]="","",WEEKNUM(F1134))</f>
        <v/>
      </c>
      <c r="C1134" s="45" t="str">
        <f>IF(Table1[[#This Row],[Day]]="","",MONTH(F1134))</f>
        <v/>
      </c>
      <c r="D1134" s="45" t="str">
        <f>IF(Table1[[#This Row],[Day]]="","",YEAR(F1134))</f>
        <v/>
      </c>
      <c r="E1134" s="117"/>
      <c r="F1134" s="118"/>
      <c r="J1134" s="102"/>
      <c r="K1134" s="124"/>
      <c r="R1134" s="46"/>
      <c r="V1134" s="112"/>
      <c r="W1134" s="72"/>
      <c r="X1134" s="46"/>
      <c r="Y1134" s="46"/>
      <c r="AC1134" s="47"/>
      <c r="AD1134" s="54"/>
      <c r="AE1134" s="44"/>
      <c r="AF1134" s="48"/>
    </row>
    <row r="1135" spans="1:32" ht="21" customHeight="1">
      <c r="A1135" s="45" t="str">
        <f>IF(G1135="","",VLOOKUP(G1135,#REF!,3,0))</f>
        <v/>
      </c>
      <c r="B1135" s="45" t="str">
        <f>IF(Table1[[#This Row],[Day]]="","",WEEKNUM(F1135))</f>
        <v/>
      </c>
      <c r="C1135" s="45" t="str">
        <f>IF(Table1[[#This Row],[Day]]="","",MONTH(F1135))</f>
        <v/>
      </c>
      <c r="D1135" s="45" t="str">
        <f>IF(Table1[[#This Row],[Day]]="","",YEAR(F1135))</f>
        <v/>
      </c>
      <c r="E1135" s="117"/>
      <c r="F1135" s="118"/>
      <c r="J1135" s="102"/>
      <c r="K1135" s="124"/>
      <c r="R1135" s="46"/>
      <c r="V1135" s="112"/>
      <c r="W1135" s="72"/>
      <c r="X1135" s="46"/>
      <c r="Y1135" s="46"/>
      <c r="AC1135" s="47"/>
      <c r="AD1135" s="54"/>
      <c r="AE1135" s="44"/>
      <c r="AF1135" s="48"/>
    </row>
    <row r="1136" spans="1:32" ht="21" customHeight="1">
      <c r="A1136" s="45" t="str">
        <f>IF(G1136="","",VLOOKUP(G1136,#REF!,3,0))</f>
        <v/>
      </c>
      <c r="B1136" s="45" t="str">
        <f>IF(Table1[[#This Row],[Day]]="","",WEEKNUM(F1136))</f>
        <v/>
      </c>
      <c r="C1136" s="45" t="str">
        <f>IF(Table1[[#This Row],[Day]]="","",MONTH(F1136))</f>
        <v/>
      </c>
      <c r="D1136" s="45" t="str">
        <f>IF(Table1[[#This Row],[Day]]="","",YEAR(F1136))</f>
        <v/>
      </c>
      <c r="E1136" s="117"/>
      <c r="F1136" s="118"/>
      <c r="J1136" s="102"/>
      <c r="K1136" s="124"/>
      <c r="R1136" s="46"/>
      <c r="V1136" s="112"/>
      <c r="W1136" s="72"/>
      <c r="X1136" s="46"/>
      <c r="Y1136" s="46"/>
      <c r="AC1136" s="47"/>
      <c r="AD1136" s="54"/>
      <c r="AE1136" s="44"/>
      <c r="AF1136" s="48"/>
    </row>
    <row r="1137" spans="1:32" ht="21" customHeight="1">
      <c r="A1137" s="45" t="str">
        <f>IF(G1137="","",VLOOKUP(G1137,#REF!,3,0))</f>
        <v/>
      </c>
      <c r="B1137" s="45" t="str">
        <f>IF(Table1[[#This Row],[Day]]="","",WEEKNUM(F1137))</f>
        <v/>
      </c>
      <c r="C1137" s="45" t="str">
        <f>IF(Table1[[#This Row],[Day]]="","",MONTH(F1137))</f>
        <v/>
      </c>
      <c r="D1137" s="45" t="str">
        <f>IF(Table1[[#This Row],[Day]]="","",YEAR(F1137))</f>
        <v/>
      </c>
      <c r="E1137" s="117"/>
      <c r="F1137" s="118"/>
      <c r="J1137" s="102"/>
      <c r="K1137" s="124"/>
      <c r="R1137" s="46"/>
      <c r="V1137" s="112"/>
      <c r="W1137" s="72"/>
      <c r="X1137" s="46"/>
      <c r="Y1137" s="46"/>
      <c r="AC1137" s="47"/>
      <c r="AD1137" s="54"/>
      <c r="AE1137" s="44"/>
      <c r="AF1137" s="48"/>
    </row>
    <row r="1138" spans="1:32" ht="21" customHeight="1">
      <c r="A1138" s="45" t="str">
        <f>IF(G1138="","",VLOOKUP(G1138,#REF!,3,0))</f>
        <v/>
      </c>
      <c r="B1138" s="45" t="str">
        <f>IF(Table1[[#This Row],[Day]]="","",WEEKNUM(F1138))</f>
        <v/>
      </c>
      <c r="C1138" s="45" t="str">
        <f>IF(Table1[[#This Row],[Day]]="","",MONTH(F1138))</f>
        <v/>
      </c>
      <c r="D1138" s="45" t="str">
        <f>IF(Table1[[#This Row],[Day]]="","",YEAR(F1138))</f>
        <v/>
      </c>
      <c r="E1138" s="117"/>
      <c r="F1138" s="118"/>
      <c r="J1138" s="102"/>
      <c r="K1138" s="124"/>
      <c r="R1138" s="46"/>
      <c r="V1138" s="112"/>
      <c r="W1138" s="72"/>
      <c r="X1138" s="46"/>
      <c r="Y1138" s="46"/>
      <c r="AC1138" s="47"/>
      <c r="AD1138" s="54"/>
      <c r="AE1138" s="44"/>
      <c r="AF1138" s="48"/>
    </row>
    <row r="1139" spans="1:32" ht="21" customHeight="1">
      <c r="A1139" s="45" t="str">
        <f>IF(G1139="","",VLOOKUP(G1139,#REF!,3,0))</f>
        <v/>
      </c>
      <c r="B1139" s="45" t="str">
        <f>IF(Table1[[#This Row],[Day]]="","",WEEKNUM(F1139))</f>
        <v/>
      </c>
      <c r="C1139" s="45" t="str">
        <f>IF(Table1[[#This Row],[Day]]="","",MONTH(F1139))</f>
        <v/>
      </c>
      <c r="D1139" s="45" t="str">
        <f>IF(Table1[[#This Row],[Day]]="","",YEAR(F1139))</f>
        <v/>
      </c>
      <c r="E1139" s="117"/>
      <c r="F1139" s="118"/>
      <c r="J1139" s="102"/>
      <c r="K1139" s="124"/>
      <c r="R1139" s="46"/>
      <c r="V1139" s="112"/>
      <c r="W1139" s="72"/>
      <c r="X1139" s="46"/>
      <c r="Y1139" s="46"/>
      <c r="AC1139" s="47"/>
      <c r="AD1139" s="54"/>
      <c r="AE1139" s="44"/>
      <c r="AF1139" s="48"/>
    </row>
    <row r="1140" spans="1:32" ht="21" customHeight="1">
      <c r="A1140" s="45" t="str">
        <f>IF(G1140="","",VLOOKUP(G1140,#REF!,3,0))</f>
        <v/>
      </c>
      <c r="B1140" s="45" t="str">
        <f>IF(Table1[[#This Row],[Day]]="","",WEEKNUM(F1140))</f>
        <v/>
      </c>
      <c r="C1140" s="45" t="str">
        <f>IF(Table1[[#This Row],[Day]]="","",MONTH(F1140))</f>
        <v/>
      </c>
      <c r="D1140" s="45" t="str">
        <f>IF(Table1[[#This Row],[Day]]="","",YEAR(F1140))</f>
        <v/>
      </c>
      <c r="E1140" s="117"/>
      <c r="F1140" s="118"/>
      <c r="J1140" s="102"/>
      <c r="K1140" s="124"/>
      <c r="R1140" s="46"/>
      <c r="V1140" s="112"/>
      <c r="W1140" s="72"/>
      <c r="X1140" s="46"/>
      <c r="Y1140" s="46"/>
      <c r="AC1140" s="47"/>
      <c r="AD1140" s="54"/>
      <c r="AE1140" s="44"/>
      <c r="AF1140" s="48"/>
    </row>
    <row r="1141" spans="1:32" ht="21" customHeight="1">
      <c r="A1141" s="45" t="str">
        <f>IF(G1141="","",VLOOKUP(G1141,#REF!,3,0))</f>
        <v/>
      </c>
      <c r="B1141" s="45" t="str">
        <f>IF(Table1[[#This Row],[Day]]="","",WEEKNUM(F1141))</f>
        <v/>
      </c>
      <c r="C1141" s="45" t="str">
        <f>IF(Table1[[#This Row],[Day]]="","",MONTH(F1141))</f>
        <v/>
      </c>
      <c r="D1141" s="45" t="str">
        <f>IF(Table1[[#This Row],[Day]]="","",YEAR(F1141))</f>
        <v/>
      </c>
      <c r="E1141" s="117"/>
      <c r="F1141" s="118"/>
      <c r="J1141" s="102"/>
      <c r="K1141" s="124"/>
      <c r="R1141" s="46"/>
      <c r="V1141" s="112"/>
      <c r="W1141" s="72"/>
      <c r="X1141" s="46"/>
      <c r="Y1141" s="46"/>
      <c r="AC1141" s="47"/>
      <c r="AD1141" s="54"/>
      <c r="AE1141" s="44"/>
      <c r="AF1141" s="48"/>
    </row>
    <row r="1142" spans="1:32" ht="21" customHeight="1">
      <c r="A1142" s="45" t="str">
        <f>IF(G1142="","",VLOOKUP(G1142,#REF!,3,0))</f>
        <v/>
      </c>
      <c r="B1142" s="45" t="str">
        <f>IF(Table1[[#This Row],[Day]]="","",WEEKNUM(F1142))</f>
        <v/>
      </c>
      <c r="C1142" s="45" t="str">
        <f>IF(Table1[[#This Row],[Day]]="","",MONTH(F1142))</f>
        <v/>
      </c>
      <c r="D1142" s="45" t="str">
        <f>IF(Table1[[#This Row],[Day]]="","",YEAR(F1142))</f>
        <v/>
      </c>
      <c r="E1142" s="117"/>
      <c r="F1142" s="118"/>
      <c r="J1142" s="102"/>
      <c r="K1142" s="124"/>
      <c r="R1142" s="46"/>
      <c r="V1142" s="112"/>
      <c r="W1142" s="72"/>
      <c r="X1142" s="46"/>
      <c r="Y1142" s="46"/>
      <c r="AC1142" s="47"/>
      <c r="AD1142" s="54"/>
      <c r="AE1142" s="44"/>
      <c r="AF1142" s="48"/>
    </row>
    <row r="1143" spans="1:32" ht="21" customHeight="1">
      <c r="A1143" s="45" t="str">
        <f>IF(G1143="","",VLOOKUP(G1143,#REF!,3,0))</f>
        <v/>
      </c>
      <c r="B1143" s="45" t="str">
        <f>IF(Table1[[#This Row],[Day]]="","",WEEKNUM(F1143))</f>
        <v/>
      </c>
      <c r="C1143" s="45" t="str">
        <f>IF(Table1[[#This Row],[Day]]="","",MONTH(F1143))</f>
        <v/>
      </c>
      <c r="D1143" s="45" t="str">
        <f>IF(Table1[[#This Row],[Day]]="","",YEAR(F1143))</f>
        <v/>
      </c>
      <c r="E1143" s="117"/>
      <c r="F1143" s="118"/>
      <c r="J1143" s="102"/>
      <c r="K1143" s="124"/>
      <c r="R1143" s="46"/>
      <c r="V1143" s="112"/>
      <c r="W1143" s="72"/>
      <c r="X1143" s="46"/>
      <c r="Y1143" s="46"/>
      <c r="AC1143" s="47"/>
      <c r="AD1143" s="54"/>
      <c r="AE1143" s="44"/>
      <c r="AF1143" s="48"/>
    </row>
    <row r="1144" spans="1:32" ht="21" customHeight="1">
      <c r="A1144" s="45" t="str">
        <f>IF(G1144="","",VLOOKUP(G1144,#REF!,3,0))</f>
        <v/>
      </c>
      <c r="B1144" s="45" t="str">
        <f>IF(Table1[[#This Row],[Day]]="","",WEEKNUM(F1144))</f>
        <v/>
      </c>
      <c r="C1144" s="45" t="str">
        <f>IF(Table1[[#This Row],[Day]]="","",MONTH(F1144))</f>
        <v/>
      </c>
      <c r="D1144" s="45" t="str">
        <f>IF(Table1[[#This Row],[Day]]="","",YEAR(F1144))</f>
        <v/>
      </c>
      <c r="E1144" s="117"/>
      <c r="F1144" s="118"/>
      <c r="J1144" s="102"/>
      <c r="K1144" s="124"/>
      <c r="R1144" s="46"/>
      <c r="V1144" s="112"/>
      <c r="W1144" s="72"/>
      <c r="X1144" s="46"/>
      <c r="Y1144" s="46"/>
      <c r="AC1144" s="47"/>
      <c r="AD1144" s="54"/>
      <c r="AE1144" s="44"/>
      <c r="AF1144" s="48"/>
    </row>
    <row r="1145" spans="1:32" ht="21" customHeight="1">
      <c r="A1145" s="45" t="str">
        <f>IF(G1145="","",VLOOKUP(G1145,#REF!,3,0))</f>
        <v/>
      </c>
      <c r="B1145" s="45" t="str">
        <f>IF(Table1[[#This Row],[Day]]="","",WEEKNUM(F1145))</f>
        <v/>
      </c>
      <c r="C1145" s="45" t="str">
        <f>IF(Table1[[#This Row],[Day]]="","",MONTH(F1145))</f>
        <v/>
      </c>
      <c r="D1145" s="45" t="str">
        <f>IF(Table1[[#This Row],[Day]]="","",YEAR(F1145))</f>
        <v/>
      </c>
      <c r="E1145" s="117"/>
      <c r="F1145" s="118"/>
      <c r="J1145" s="102"/>
      <c r="K1145" s="124"/>
      <c r="R1145" s="46"/>
      <c r="V1145" s="112"/>
      <c r="W1145" s="72"/>
      <c r="X1145" s="46"/>
      <c r="Y1145" s="46"/>
      <c r="AC1145" s="47"/>
      <c r="AD1145" s="54"/>
      <c r="AE1145" s="44"/>
      <c r="AF1145" s="48"/>
    </row>
    <row r="1146" spans="1:32" ht="21" customHeight="1">
      <c r="A1146" s="45" t="str">
        <f>IF(G1146="","",VLOOKUP(G1146,#REF!,3,0))</f>
        <v/>
      </c>
      <c r="B1146" s="45" t="str">
        <f>IF(Table1[[#This Row],[Day]]="","",WEEKNUM(F1146))</f>
        <v/>
      </c>
      <c r="C1146" s="45" t="str">
        <f>IF(Table1[[#This Row],[Day]]="","",MONTH(F1146))</f>
        <v/>
      </c>
      <c r="D1146" s="45" t="str">
        <f>IF(Table1[[#This Row],[Day]]="","",YEAR(F1146))</f>
        <v/>
      </c>
      <c r="E1146" s="117"/>
      <c r="F1146" s="118"/>
      <c r="J1146" s="102"/>
      <c r="K1146" s="124"/>
      <c r="R1146" s="46"/>
      <c r="V1146" s="112"/>
      <c r="W1146" s="72"/>
      <c r="X1146" s="46"/>
      <c r="Y1146" s="46"/>
      <c r="AC1146" s="47"/>
      <c r="AD1146" s="54"/>
      <c r="AE1146" s="44"/>
      <c r="AF1146" s="48"/>
    </row>
    <row r="1147" spans="1:32" ht="21" customHeight="1">
      <c r="A1147" s="45" t="str">
        <f>IF(G1147="","",VLOOKUP(G1147,#REF!,3,0))</f>
        <v/>
      </c>
      <c r="B1147" s="45" t="str">
        <f>IF(Table1[[#This Row],[Day]]="","",WEEKNUM(F1147))</f>
        <v/>
      </c>
      <c r="C1147" s="45" t="str">
        <f>IF(Table1[[#This Row],[Day]]="","",MONTH(F1147))</f>
        <v/>
      </c>
      <c r="D1147" s="45" t="str">
        <f>IF(Table1[[#This Row],[Day]]="","",YEAR(F1147))</f>
        <v/>
      </c>
      <c r="E1147" s="117"/>
      <c r="F1147" s="118"/>
      <c r="J1147" s="102"/>
      <c r="K1147" s="124"/>
      <c r="R1147" s="46"/>
      <c r="V1147" s="112"/>
      <c r="W1147" s="72"/>
      <c r="X1147" s="46"/>
      <c r="Y1147" s="46"/>
      <c r="AC1147" s="47"/>
      <c r="AD1147" s="54"/>
      <c r="AE1147" s="44"/>
      <c r="AF1147" s="48"/>
    </row>
    <row r="1148" spans="1:32" ht="21" customHeight="1">
      <c r="A1148" s="45" t="str">
        <f>IF(G1148="","",VLOOKUP(G1148,#REF!,3,0))</f>
        <v/>
      </c>
      <c r="B1148" s="45" t="str">
        <f>IF(Table1[[#This Row],[Day]]="","",WEEKNUM(F1148))</f>
        <v/>
      </c>
      <c r="C1148" s="45" t="str">
        <f>IF(Table1[[#This Row],[Day]]="","",MONTH(F1148))</f>
        <v/>
      </c>
      <c r="D1148" s="45" t="str">
        <f>IF(Table1[[#This Row],[Day]]="","",YEAR(F1148))</f>
        <v/>
      </c>
      <c r="E1148" s="117"/>
      <c r="F1148" s="118"/>
      <c r="J1148" s="102"/>
      <c r="K1148" s="124"/>
      <c r="R1148" s="46"/>
      <c r="V1148" s="112"/>
      <c r="W1148" s="72"/>
      <c r="X1148" s="46"/>
      <c r="Y1148" s="46"/>
      <c r="AC1148" s="47"/>
      <c r="AD1148" s="54"/>
      <c r="AE1148" s="44"/>
      <c r="AF1148" s="48"/>
    </row>
    <row r="1149" spans="1:32" ht="21" customHeight="1">
      <c r="A1149" s="45" t="str">
        <f>IF(G1149="","",VLOOKUP(G1149,#REF!,3,0))</f>
        <v/>
      </c>
      <c r="B1149" s="45" t="str">
        <f>IF(Table1[[#This Row],[Day]]="","",WEEKNUM(F1149))</f>
        <v/>
      </c>
      <c r="C1149" s="45" t="str">
        <f>IF(Table1[[#This Row],[Day]]="","",MONTH(F1149))</f>
        <v/>
      </c>
      <c r="D1149" s="45" t="str">
        <f>IF(Table1[[#This Row],[Day]]="","",YEAR(F1149))</f>
        <v/>
      </c>
      <c r="E1149" s="117"/>
      <c r="F1149" s="118"/>
      <c r="J1149" s="102"/>
      <c r="K1149" s="124"/>
      <c r="R1149" s="46"/>
      <c r="V1149" s="112"/>
      <c r="W1149" s="72"/>
      <c r="X1149" s="46"/>
      <c r="Y1149" s="46"/>
      <c r="AC1149" s="47"/>
      <c r="AD1149" s="54"/>
      <c r="AE1149" s="44"/>
      <c r="AF1149" s="48"/>
    </row>
    <row r="1150" spans="1:32" ht="21" customHeight="1">
      <c r="A1150" s="45" t="str">
        <f>IF(G1150="","",VLOOKUP(G1150,#REF!,3,0))</f>
        <v/>
      </c>
      <c r="B1150" s="45" t="str">
        <f>IF(Table1[[#This Row],[Day]]="","",WEEKNUM(F1150))</f>
        <v/>
      </c>
      <c r="C1150" s="45" t="str">
        <f>IF(Table1[[#This Row],[Day]]="","",MONTH(F1150))</f>
        <v/>
      </c>
      <c r="D1150" s="45" t="str">
        <f>IF(Table1[[#This Row],[Day]]="","",YEAR(F1150))</f>
        <v/>
      </c>
      <c r="E1150" s="117"/>
      <c r="F1150" s="118"/>
      <c r="J1150" s="102"/>
      <c r="K1150" s="124"/>
      <c r="R1150" s="46"/>
      <c r="V1150" s="112"/>
      <c r="W1150" s="72"/>
      <c r="X1150" s="46"/>
      <c r="Y1150" s="46"/>
      <c r="AC1150" s="47"/>
      <c r="AD1150" s="54"/>
      <c r="AE1150" s="44"/>
      <c r="AF1150" s="48"/>
    </row>
    <row r="1151" spans="1:32" ht="21" customHeight="1">
      <c r="A1151" s="45" t="str">
        <f>IF(G1151="","",VLOOKUP(G1151,#REF!,3,0))</f>
        <v/>
      </c>
      <c r="B1151" s="45" t="str">
        <f>IF(Table1[[#This Row],[Day]]="","",WEEKNUM(F1151))</f>
        <v/>
      </c>
      <c r="C1151" s="45" t="str">
        <f>IF(Table1[[#This Row],[Day]]="","",MONTH(F1151))</f>
        <v/>
      </c>
      <c r="D1151" s="45" t="str">
        <f>IF(Table1[[#This Row],[Day]]="","",YEAR(F1151))</f>
        <v/>
      </c>
      <c r="E1151" s="117"/>
      <c r="F1151" s="118"/>
      <c r="J1151" s="102"/>
      <c r="K1151" s="124"/>
      <c r="R1151" s="46"/>
      <c r="V1151" s="112"/>
      <c r="W1151" s="72"/>
      <c r="X1151" s="46"/>
      <c r="Y1151" s="46"/>
      <c r="AC1151" s="47"/>
      <c r="AD1151" s="54"/>
      <c r="AE1151" s="44"/>
      <c r="AF1151" s="48"/>
    </row>
    <row r="1152" spans="1:32" ht="21" customHeight="1">
      <c r="A1152" s="45" t="str">
        <f>IF(G1152="","",VLOOKUP(G1152,#REF!,3,0))</f>
        <v/>
      </c>
      <c r="B1152" s="45" t="str">
        <f>IF(Table1[[#This Row],[Day]]="","",WEEKNUM(F1152))</f>
        <v/>
      </c>
      <c r="C1152" s="45" t="str">
        <f>IF(Table1[[#This Row],[Day]]="","",MONTH(F1152))</f>
        <v/>
      </c>
      <c r="D1152" s="45" t="str">
        <f>IF(Table1[[#This Row],[Day]]="","",YEAR(F1152))</f>
        <v/>
      </c>
      <c r="E1152" s="117"/>
      <c r="F1152" s="118"/>
      <c r="J1152" s="102"/>
      <c r="K1152" s="124"/>
      <c r="R1152" s="46"/>
      <c r="V1152" s="112"/>
      <c r="W1152" s="72"/>
      <c r="X1152" s="46"/>
      <c r="Y1152" s="46"/>
      <c r="AC1152" s="47"/>
      <c r="AD1152" s="54"/>
      <c r="AE1152" s="44"/>
      <c r="AF1152" s="48"/>
    </row>
    <row r="1153" spans="1:32" ht="21" customHeight="1">
      <c r="A1153" s="45" t="str">
        <f>IF(G1153="","",VLOOKUP(G1153,#REF!,3,0))</f>
        <v/>
      </c>
      <c r="B1153" s="45" t="str">
        <f>IF(Table1[[#This Row],[Day]]="","",WEEKNUM(F1153))</f>
        <v/>
      </c>
      <c r="C1153" s="45" t="str">
        <f>IF(Table1[[#This Row],[Day]]="","",MONTH(F1153))</f>
        <v/>
      </c>
      <c r="D1153" s="45" t="str">
        <f>IF(Table1[[#This Row],[Day]]="","",YEAR(F1153))</f>
        <v/>
      </c>
      <c r="E1153" s="117"/>
      <c r="F1153" s="118"/>
      <c r="J1153" s="102"/>
      <c r="K1153" s="124"/>
      <c r="R1153" s="46"/>
      <c r="V1153" s="112"/>
      <c r="W1153" s="72"/>
      <c r="X1153" s="46"/>
      <c r="Y1153" s="46"/>
      <c r="AC1153" s="47"/>
      <c r="AD1153" s="54"/>
      <c r="AE1153" s="44"/>
      <c r="AF1153" s="48"/>
    </row>
    <row r="1154" spans="1:32" ht="21" customHeight="1">
      <c r="A1154" s="45" t="str">
        <f>IF(G1154="","",VLOOKUP(G1154,#REF!,3,0))</f>
        <v/>
      </c>
      <c r="B1154" s="45" t="str">
        <f>IF(Table1[[#This Row],[Day]]="","",WEEKNUM(F1154))</f>
        <v/>
      </c>
      <c r="C1154" s="45" t="str">
        <f>IF(Table1[[#This Row],[Day]]="","",MONTH(F1154))</f>
        <v/>
      </c>
      <c r="D1154" s="45" t="str">
        <f>IF(Table1[[#This Row],[Day]]="","",YEAR(F1154))</f>
        <v/>
      </c>
      <c r="E1154" s="117"/>
      <c r="F1154" s="118"/>
      <c r="J1154" s="102"/>
      <c r="K1154" s="124"/>
      <c r="R1154" s="46"/>
      <c r="V1154" s="112"/>
      <c r="W1154" s="72"/>
      <c r="X1154" s="46"/>
      <c r="Y1154" s="46"/>
      <c r="AC1154" s="47"/>
      <c r="AD1154" s="54"/>
      <c r="AE1154" s="44"/>
      <c r="AF1154" s="48"/>
    </row>
    <row r="1155" spans="1:32" ht="21" customHeight="1">
      <c r="A1155" s="45" t="str">
        <f>IF(G1155="","",VLOOKUP(G1155,#REF!,3,0))</f>
        <v/>
      </c>
      <c r="B1155" s="45" t="str">
        <f>IF(Table1[[#This Row],[Day]]="","",WEEKNUM(F1155))</f>
        <v/>
      </c>
      <c r="C1155" s="45" t="str">
        <f>IF(Table1[[#This Row],[Day]]="","",MONTH(F1155))</f>
        <v/>
      </c>
      <c r="D1155" s="45" t="str">
        <f>IF(Table1[[#This Row],[Day]]="","",YEAR(F1155))</f>
        <v/>
      </c>
      <c r="E1155" s="117"/>
      <c r="F1155" s="118"/>
      <c r="J1155" s="102"/>
      <c r="K1155" s="124"/>
      <c r="R1155" s="46"/>
      <c r="V1155" s="112"/>
      <c r="W1155" s="72"/>
      <c r="X1155" s="46"/>
      <c r="Y1155" s="46"/>
      <c r="AC1155" s="47"/>
      <c r="AD1155" s="54"/>
      <c r="AE1155" s="44"/>
      <c r="AF1155" s="48"/>
    </row>
    <row r="1156" spans="1:32" ht="21" customHeight="1">
      <c r="A1156" s="45" t="str">
        <f>IF(G1156="","",VLOOKUP(G1156,#REF!,3,0))</f>
        <v/>
      </c>
      <c r="B1156" s="45" t="str">
        <f>IF(Table1[[#This Row],[Day]]="","",WEEKNUM(F1156))</f>
        <v/>
      </c>
      <c r="C1156" s="45" t="str">
        <f>IF(Table1[[#This Row],[Day]]="","",MONTH(F1156))</f>
        <v/>
      </c>
      <c r="D1156" s="45" t="str">
        <f>IF(Table1[[#This Row],[Day]]="","",YEAR(F1156))</f>
        <v/>
      </c>
      <c r="E1156" s="117"/>
      <c r="F1156" s="118"/>
      <c r="J1156" s="102"/>
      <c r="K1156" s="124"/>
      <c r="R1156" s="46"/>
      <c r="V1156" s="112"/>
      <c r="W1156" s="72"/>
      <c r="X1156" s="46"/>
      <c r="Y1156" s="46"/>
      <c r="AC1156" s="47"/>
      <c r="AD1156" s="54"/>
      <c r="AE1156" s="44"/>
      <c r="AF1156" s="48"/>
    </row>
    <row r="1157" spans="1:32" ht="21" customHeight="1">
      <c r="A1157" s="45" t="str">
        <f>IF(G1157="","",VLOOKUP(G1157,#REF!,3,0))</f>
        <v/>
      </c>
      <c r="B1157" s="45" t="str">
        <f>IF(Table1[[#This Row],[Day]]="","",WEEKNUM(F1157))</f>
        <v/>
      </c>
      <c r="C1157" s="45" t="str">
        <f>IF(Table1[[#This Row],[Day]]="","",MONTH(F1157))</f>
        <v/>
      </c>
      <c r="D1157" s="45" t="str">
        <f>IF(Table1[[#This Row],[Day]]="","",YEAR(F1157))</f>
        <v/>
      </c>
      <c r="E1157" s="117"/>
      <c r="F1157" s="118"/>
      <c r="J1157" s="102"/>
      <c r="K1157" s="124"/>
      <c r="R1157" s="46"/>
      <c r="V1157" s="112"/>
      <c r="W1157" s="72"/>
      <c r="X1157" s="46"/>
      <c r="Y1157" s="46"/>
      <c r="AC1157" s="47"/>
      <c r="AD1157" s="54"/>
      <c r="AE1157" s="44"/>
      <c r="AF1157" s="48"/>
    </row>
    <row r="1158" spans="1:32" ht="21" customHeight="1">
      <c r="A1158" s="45" t="str">
        <f>IF(G1158="","",VLOOKUP(G1158,#REF!,3,0))</f>
        <v/>
      </c>
      <c r="B1158" s="45" t="str">
        <f>IF(Table1[[#This Row],[Day]]="","",WEEKNUM(F1158))</f>
        <v/>
      </c>
      <c r="C1158" s="45" t="str">
        <f>IF(Table1[[#This Row],[Day]]="","",MONTH(F1158))</f>
        <v/>
      </c>
      <c r="D1158" s="45" t="str">
        <f>IF(Table1[[#This Row],[Day]]="","",YEAR(F1158))</f>
        <v/>
      </c>
      <c r="E1158" s="117"/>
      <c r="F1158" s="118"/>
      <c r="J1158" s="102"/>
      <c r="K1158" s="124"/>
      <c r="R1158" s="46"/>
      <c r="V1158" s="112"/>
      <c r="W1158" s="72"/>
      <c r="X1158" s="46"/>
      <c r="Y1158" s="46"/>
      <c r="AC1158" s="47"/>
      <c r="AD1158" s="54"/>
      <c r="AE1158" s="44"/>
      <c r="AF1158" s="48"/>
    </row>
    <row r="1159" spans="1:32" ht="21" customHeight="1">
      <c r="A1159" s="45" t="str">
        <f>IF(G1159="","",VLOOKUP(G1159,#REF!,3,0))</f>
        <v/>
      </c>
      <c r="B1159" s="45" t="str">
        <f>IF(Table1[[#This Row],[Day]]="","",WEEKNUM(F1159))</f>
        <v/>
      </c>
      <c r="C1159" s="45" t="str">
        <f>IF(Table1[[#This Row],[Day]]="","",MONTH(F1159))</f>
        <v/>
      </c>
      <c r="D1159" s="45" t="str">
        <f>IF(Table1[[#This Row],[Day]]="","",YEAR(F1159))</f>
        <v/>
      </c>
      <c r="E1159" s="117"/>
      <c r="F1159" s="118"/>
      <c r="J1159" s="102"/>
      <c r="K1159" s="124"/>
      <c r="R1159" s="46"/>
      <c r="V1159" s="112"/>
      <c r="W1159" s="72"/>
      <c r="X1159" s="46"/>
      <c r="Y1159" s="46"/>
      <c r="AC1159" s="47"/>
      <c r="AD1159" s="54"/>
      <c r="AE1159" s="44"/>
      <c r="AF1159" s="48"/>
    </row>
    <row r="1160" spans="1:32" ht="21" customHeight="1">
      <c r="A1160" s="45" t="str">
        <f>IF(G1160="","",VLOOKUP(G1160,#REF!,3,0))</f>
        <v/>
      </c>
      <c r="B1160" s="45" t="str">
        <f>IF(Table1[[#This Row],[Day]]="","",WEEKNUM(F1160))</f>
        <v/>
      </c>
      <c r="C1160" s="45" t="str">
        <f>IF(Table1[[#This Row],[Day]]="","",MONTH(F1160))</f>
        <v/>
      </c>
      <c r="D1160" s="45" t="str">
        <f>IF(Table1[[#This Row],[Day]]="","",YEAR(F1160))</f>
        <v/>
      </c>
      <c r="E1160" s="117"/>
      <c r="F1160" s="118"/>
      <c r="J1160" s="102"/>
      <c r="K1160" s="124"/>
      <c r="R1160" s="46"/>
      <c r="V1160" s="112"/>
      <c r="W1160" s="72"/>
      <c r="X1160" s="46"/>
      <c r="Y1160" s="46"/>
      <c r="AC1160" s="47"/>
      <c r="AD1160" s="54"/>
      <c r="AE1160" s="44"/>
      <c r="AF1160" s="48"/>
    </row>
    <row r="1161" spans="1:32" ht="21" customHeight="1">
      <c r="A1161" s="45" t="str">
        <f>IF(G1161="","",VLOOKUP(G1161,#REF!,3,0))</f>
        <v/>
      </c>
      <c r="B1161" s="45" t="str">
        <f>IF(Table1[[#This Row],[Day]]="","",WEEKNUM(F1161))</f>
        <v/>
      </c>
      <c r="C1161" s="45" t="str">
        <f>IF(Table1[[#This Row],[Day]]="","",MONTH(F1161))</f>
        <v/>
      </c>
      <c r="D1161" s="45" t="str">
        <f>IF(Table1[[#This Row],[Day]]="","",YEAR(F1161))</f>
        <v/>
      </c>
      <c r="E1161" s="117"/>
      <c r="F1161" s="118"/>
      <c r="J1161" s="102"/>
      <c r="K1161" s="124"/>
      <c r="R1161" s="46"/>
      <c r="V1161" s="112"/>
      <c r="W1161" s="72"/>
      <c r="X1161" s="46"/>
      <c r="Y1161" s="46"/>
      <c r="AC1161" s="47"/>
      <c r="AD1161" s="54"/>
      <c r="AE1161" s="44"/>
      <c r="AF1161" s="48"/>
    </row>
    <row r="1162" spans="1:32" ht="21" customHeight="1">
      <c r="A1162" s="45" t="str">
        <f>IF(G1162="","",VLOOKUP(G1162,#REF!,3,0))</f>
        <v/>
      </c>
      <c r="B1162" s="45" t="str">
        <f>IF(Table1[[#This Row],[Day]]="","",WEEKNUM(F1162))</f>
        <v/>
      </c>
      <c r="C1162" s="45" t="str">
        <f>IF(Table1[[#This Row],[Day]]="","",MONTH(F1162))</f>
        <v/>
      </c>
      <c r="D1162" s="45" t="str">
        <f>IF(Table1[[#This Row],[Day]]="","",YEAR(F1162))</f>
        <v/>
      </c>
      <c r="E1162" s="117"/>
      <c r="F1162" s="118"/>
      <c r="G1162" s="119"/>
      <c r="J1162" s="102"/>
      <c r="K1162" s="124"/>
      <c r="R1162" s="46"/>
      <c r="V1162" s="112"/>
      <c r="W1162" s="72"/>
      <c r="X1162" s="46"/>
      <c r="Y1162" s="46"/>
      <c r="AC1162" s="47"/>
      <c r="AD1162" s="54"/>
      <c r="AE1162" s="44"/>
      <c r="AF1162" s="48"/>
    </row>
    <row r="1163" spans="1:32" ht="21" customHeight="1">
      <c r="A1163" s="45" t="str">
        <f>IF(G1163="","",VLOOKUP(G1163,#REF!,3,0))</f>
        <v/>
      </c>
      <c r="B1163" s="45" t="str">
        <f>IF(Table1[[#This Row],[Day]]="","",WEEKNUM(F1163))</f>
        <v/>
      </c>
      <c r="C1163" s="45" t="str">
        <f>IF(Table1[[#This Row],[Day]]="","",MONTH(F1163))</f>
        <v/>
      </c>
      <c r="D1163" s="45" t="str">
        <f>IF(Table1[[#This Row],[Day]]="","",YEAR(F1163))</f>
        <v/>
      </c>
      <c r="E1163" s="117"/>
      <c r="F1163" s="118"/>
      <c r="G1163" s="119"/>
      <c r="J1163" s="102"/>
      <c r="K1163" s="124"/>
      <c r="R1163" s="46"/>
      <c r="V1163" s="112"/>
      <c r="W1163" s="72"/>
      <c r="X1163" s="46"/>
      <c r="Y1163" s="46"/>
      <c r="AC1163" s="47"/>
      <c r="AD1163" s="54"/>
      <c r="AE1163" s="44"/>
      <c r="AF1163" s="48"/>
    </row>
    <row r="1164" spans="1:32" ht="21" customHeight="1">
      <c r="A1164" s="45" t="str">
        <f>IF(G1164="","",VLOOKUP(G1164,#REF!,3,0))</f>
        <v/>
      </c>
      <c r="B1164" s="45" t="str">
        <f>IF(Table1[[#This Row],[Day]]="","",WEEKNUM(F1164))</f>
        <v/>
      </c>
      <c r="C1164" s="45" t="str">
        <f>IF(Table1[[#This Row],[Day]]="","",MONTH(F1164))</f>
        <v/>
      </c>
      <c r="D1164" s="45" t="str">
        <f>IF(Table1[[#This Row],[Day]]="","",YEAR(F1164))</f>
        <v/>
      </c>
      <c r="E1164" s="117"/>
      <c r="F1164" s="118"/>
      <c r="J1164" s="102"/>
      <c r="K1164" s="124"/>
      <c r="R1164" s="46"/>
      <c r="V1164" s="112"/>
      <c r="W1164" s="72"/>
      <c r="X1164" s="46"/>
      <c r="Y1164" s="46"/>
      <c r="AC1164" s="47"/>
      <c r="AD1164" s="54"/>
      <c r="AE1164" s="44"/>
      <c r="AF1164" s="48"/>
    </row>
    <row r="1165" spans="1:32" ht="21" customHeight="1">
      <c r="A1165" s="45" t="str">
        <f>IF(G1165="","",VLOOKUP(G1165,#REF!,3,0))</f>
        <v/>
      </c>
      <c r="B1165" s="45" t="str">
        <f>IF(Table1[[#This Row],[Day]]="","",WEEKNUM(F1165))</f>
        <v/>
      </c>
      <c r="C1165" s="45" t="str">
        <f>IF(Table1[[#This Row],[Day]]="","",MONTH(F1165))</f>
        <v/>
      </c>
      <c r="D1165" s="45" t="str">
        <f>IF(Table1[[#This Row],[Day]]="","",YEAR(F1165))</f>
        <v/>
      </c>
      <c r="E1165" s="117"/>
      <c r="F1165" s="118"/>
      <c r="J1165" s="102"/>
      <c r="K1165" s="124"/>
      <c r="R1165" s="46"/>
      <c r="V1165" s="112"/>
      <c r="W1165" s="72"/>
      <c r="X1165" s="46"/>
      <c r="Y1165" s="46"/>
      <c r="AC1165" s="47"/>
      <c r="AD1165" s="54"/>
      <c r="AE1165" s="44"/>
      <c r="AF1165" s="48"/>
    </row>
    <row r="1166" spans="1:32" ht="21" customHeight="1">
      <c r="A1166" s="45" t="str">
        <f>IF(G1166="","",VLOOKUP(G1166,#REF!,3,0))</f>
        <v/>
      </c>
      <c r="B1166" s="45" t="str">
        <f>IF(Table1[[#This Row],[Day]]="","",WEEKNUM(F1166))</f>
        <v/>
      </c>
      <c r="C1166" s="45" t="str">
        <f>IF(Table1[[#This Row],[Day]]="","",MONTH(F1166))</f>
        <v/>
      </c>
      <c r="D1166" s="45" t="str">
        <f>IF(Table1[[#This Row],[Day]]="","",YEAR(F1166))</f>
        <v/>
      </c>
      <c r="E1166" s="117"/>
      <c r="F1166" s="118"/>
      <c r="J1166" s="102"/>
      <c r="K1166" s="124"/>
      <c r="R1166" s="46"/>
      <c r="V1166" s="112"/>
      <c r="W1166" s="72"/>
      <c r="X1166" s="46"/>
      <c r="Y1166" s="46"/>
      <c r="AC1166" s="47"/>
      <c r="AD1166" s="54"/>
      <c r="AE1166" s="44"/>
      <c r="AF1166" s="48"/>
    </row>
    <row r="1167" spans="1:32" ht="21" customHeight="1">
      <c r="A1167" s="45" t="str">
        <f>IF(G1167="","",VLOOKUP(G1167,#REF!,3,0))</f>
        <v/>
      </c>
      <c r="B1167" s="45" t="str">
        <f>IF(Table1[[#This Row],[Day]]="","",WEEKNUM(F1167))</f>
        <v/>
      </c>
      <c r="C1167" s="45" t="str">
        <f>IF(Table1[[#This Row],[Day]]="","",MONTH(F1167))</f>
        <v/>
      </c>
      <c r="D1167" s="45" t="str">
        <f>IF(Table1[[#This Row],[Day]]="","",YEAR(F1167))</f>
        <v/>
      </c>
      <c r="E1167" s="117"/>
      <c r="F1167" s="118"/>
      <c r="J1167" s="102"/>
      <c r="K1167" s="124"/>
      <c r="R1167" s="46"/>
      <c r="V1167" s="112"/>
      <c r="W1167" s="72"/>
      <c r="X1167" s="46"/>
      <c r="Y1167" s="46"/>
      <c r="AC1167" s="47"/>
      <c r="AD1167" s="54"/>
      <c r="AE1167" s="44"/>
      <c r="AF1167" s="48"/>
    </row>
    <row r="1168" spans="1:32" ht="21" customHeight="1">
      <c r="A1168" s="45" t="str">
        <f>IF(G1168="","",VLOOKUP(G1168,#REF!,3,0))</f>
        <v/>
      </c>
      <c r="B1168" s="45" t="str">
        <f>IF(Table1[[#This Row],[Day]]="","",WEEKNUM(F1168))</f>
        <v/>
      </c>
      <c r="C1168" s="45" t="str">
        <f>IF(Table1[[#This Row],[Day]]="","",MONTH(F1168))</f>
        <v/>
      </c>
      <c r="D1168" s="45" t="str">
        <f>IF(Table1[[#This Row],[Day]]="","",YEAR(F1168))</f>
        <v/>
      </c>
      <c r="E1168" s="117"/>
      <c r="F1168" s="118"/>
      <c r="G1168" s="119"/>
      <c r="J1168" s="102"/>
      <c r="K1168" s="124"/>
      <c r="R1168" s="46"/>
      <c r="V1168" s="112"/>
      <c r="W1168" s="72"/>
      <c r="X1168" s="46"/>
      <c r="Y1168" s="46"/>
      <c r="AC1168" s="47"/>
      <c r="AD1168" s="54"/>
      <c r="AE1168" s="44"/>
      <c r="AF1168" s="48"/>
    </row>
    <row r="1169" spans="1:32" ht="21" customHeight="1">
      <c r="A1169" s="45" t="str">
        <f>IF(G1169="","",VLOOKUP(G1169,#REF!,3,0))</f>
        <v/>
      </c>
      <c r="B1169" s="45" t="str">
        <f>IF(Table1[[#This Row],[Day]]="","",WEEKNUM(F1169))</f>
        <v/>
      </c>
      <c r="C1169" s="45" t="str">
        <f>IF(Table1[[#This Row],[Day]]="","",MONTH(F1169))</f>
        <v/>
      </c>
      <c r="D1169" s="45" t="str">
        <f>IF(Table1[[#This Row],[Day]]="","",YEAR(F1169))</f>
        <v/>
      </c>
      <c r="E1169" s="117"/>
      <c r="F1169" s="118"/>
      <c r="G1169" s="119"/>
      <c r="J1169" s="102"/>
      <c r="K1169" s="124"/>
      <c r="R1169" s="46"/>
      <c r="V1169" s="112"/>
      <c r="W1169" s="72"/>
      <c r="X1169" s="46"/>
      <c r="Y1169" s="46"/>
      <c r="AC1169" s="47"/>
      <c r="AD1169" s="54"/>
      <c r="AE1169" s="44"/>
      <c r="AF1169" s="48"/>
    </row>
    <row r="1170" spans="1:32" ht="21" customHeight="1">
      <c r="A1170" s="45" t="str">
        <f>IF(G1170="","",VLOOKUP(G1170,#REF!,3,0))</f>
        <v/>
      </c>
      <c r="B1170" s="45" t="str">
        <f>IF(Table1[[#This Row],[Day]]="","",WEEKNUM(F1170))</f>
        <v/>
      </c>
      <c r="C1170" s="45" t="str">
        <f>IF(Table1[[#This Row],[Day]]="","",MONTH(F1170))</f>
        <v/>
      </c>
      <c r="D1170" s="45" t="str">
        <f>IF(Table1[[#This Row],[Day]]="","",YEAR(F1170))</f>
        <v/>
      </c>
      <c r="E1170" s="117"/>
      <c r="F1170" s="118"/>
      <c r="G1170" s="119"/>
      <c r="J1170" s="102"/>
      <c r="K1170" s="124"/>
      <c r="R1170" s="46"/>
      <c r="V1170" s="112"/>
      <c r="W1170" s="72"/>
      <c r="X1170" s="46"/>
      <c r="Y1170" s="46"/>
      <c r="AC1170" s="47"/>
      <c r="AD1170" s="54"/>
      <c r="AE1170" s="44"/>
      <c r="AF1170" s="48"/>
    </row>
    <row r="1171" spans="1:32" ht="21" customHeight="1">
      <c r="A1171" s="45" t="str">
        <f>IF(G1171="","",VLOOKUP(G1171,#REF!,3,0))</f>
        <v/>
      </c>
      <c r="B1171" s="45" t="str">
        <f>IF(Table1[[#This Row],[Day]]="","",WEEKNUM(F1171))</f>
        <v/>
      </c>
      <c r="C1171" s="45" t="str">
        <f>IF(Table1[[#This Row],[Day]]="","",MONTH(F1171))</f>
        <v/>
      </c>
      <c r="D1171" s="45" t="str">
        <f>IF(Table1[[#This Row],[Day]]="","",YEAR(F1171))</f>
        <v/>
      </c>
      <c r="E1171" s="117"/>
      <c r="F1171" s="118"/>
      <c r="G1171" s="119"/>
      <c r="J1171" s="102"/>
      <c r="K1171" s="124"/>
      <c r="R1171" s="46"/>
      <c r="V1171" s="112"/>
      <c r="W1171" s="72"/>
      <c r="X1171" s="46"/>
      <c r="Y1171" s="46"/>
      <c r="AC1171" s="47"/>
      <c r="AD1171" s="54"/>
      <c r="AE1171" s="44"/>
      <c r="AF1171" s="48"/>
    </row>
    <row r="1172" spans="1:32" ht="21" customHeight="1">
      <c r="A1172" s="45" t="str">
        <f>IF(G1172="","",VLOOKUP(G1172,#REF!,3,0))</f>
        <v/>
      </c>
      <c r="B1172" s="45" t="str">
        <f>IF(Table1[[#This Row],[Day]]="","",WEEKNUM(F1172))</f>
        <v/>
      </c>
      <c r="C1172" s="45" t="str">
        <f>IF(Table1[[#This Row],[Day]]="","",MONTH(F1172))</f>
        <v/>
      </c>
      <c r="D1172" s="45" t="str">
        <f>IF(Table1[[#This Row],[Day]]="","",YEAR(F1172))</f>
        <v/>
      </c>
      <c r="E1172" s="117"/>
      <c r="F1172" s="118"/>
      <c r="G1172" s="119"/>
      <c r="J1172" s="102"/>
      <c r="K1172" s="124"/>
      <c r="R1172" s="46"/>
      <c r="V1172" s="112"/>
      <c r="W1172" s="72"/>
      <c r="X1172" s="46"/>
      <c r="Y1172" s="46"/>
      <c r="AC1172" s="47"/>
      <c r="AD1172" s="54"/>
      <c r="AE1172" s="44"/>
      <c r="AF1172" s="48"/>
    </row>
    <row r="1173" spans="1:32" ht="21" customHeight="1">
      <c r="A1173" s="45" t="str">
        <f>IF(G1173="","",VLOOKUP(G1173,#REF!,3,0))</f>
        <v/>
      </c>
      <c r="B1173" s="45" t="str">
        <f>IF(Table1[[#This Row],[Day]]="","",WEEKNUM(F1173))</f>
        <v/>
      </c>
      <c r="C1173" s="45" t="str">
        <f>IF(Table1[[#This Row],[Day]]="","",MONTH(F1173))</f>
        <v/>
      </c>
      <c r="D1173" s="45" t="str">
        <f>IF(Table1[[#This Row],[Day]]="","",YEAR(F1173))</f>
        <v/>
      </c>
      <c r="E1173" s="117"/>
      <c r="F1173" s="118"/>
      <c r="G1173" s="119"/>
      <c r="J1173" s="102"/>
      <c r="K1173" s="124"/>
      <c r="R1173" s="46"/>
      <c r="V1173" s="112"/>
      <c r="W1173" s="72"/>
      <c r="X1173" s="46"/>
      <c r="Y1173" s="46"/>
      <c r="AC1173" s="47"/>
      <c r="AD1173" s="54"/>
      <c r="AE1173" s="44"/>
      <c r="AF1173" s="48"/>
    </row>
    <row r="1174" spans="1:32" ht="21" customHeight="1">
      <c r="A1174" s="45" t="str">
        <f>IF(G1174="","",VLOOKUP(G1174,#REF!,3,0))</f>
        <v/>
      </c>
      <c r="B1174" s="45" t="str">
        <f>IF(Table1[[#This Row],[Day]]="","",WEEKNUM(F1174))</f>
        <v/>
      </c>
      <c r="C1174" s="45" t="str">
        <f>IF(Table1[[#This Row],[Day]]="","",MONTH(F1174))</f>
        <v/>
      </c>
      <c r="D1174" s="45" t="str">
        <f>IF(Table1[[#This Row],[Day]]="","",YEAR(F1174))</f>
        <v/>
      </c>
      <c r="E1174" s="117"/>
      <c r="F1174" s="118"/>
      <c r="J1174" s="102"/>
      <c r="K1174" s="124"/>
      <c r="R1174" s="46"/>
      <c r="V1174" s="112"/>
      <c r="W1174" s="72"/>
      <c r="X1174" s="46"/>
      <c r="Y1174" s="46"/>
      <c r="AC1174" s="47"/>
      <c r="AD1174" s="54"/>
      <c r="AE1174" s="44"/>
      <c r="AF1174" s="48"/>
    </row>
    <row r="1175" spans="1:32" ht="21" customHeight="1">
      <c r="A1175" s="45" t="str">
        <f>IF(G1175="","",VLOOKUP(G1175,#REF!,3,0))</f>
        <v/>
      </c>
      <c r="B1175" s="45" t="str">
        <f>IF(Table1[[#This Row],[Day]]="","",WEEKNUM(F1175))</f>
        <v/>
      </c>
      <c r="C1175" s="45" t="str">
        <f>IF(Table1[[#This Row],[Day]]="","",MONTH(F1175))</f>
        <v/>
      </c>
      <c r="D1175" s="45" t="str">
        <f>IF(Table1[[#This Row],[Day]]="","",YEAR(F1175))</f>
        <v/>
      </c>
      <c r="E1175" s="117"/>
      <c r="F1175" s="118"/>
      <c r="J1175" s="102"/>
      <c r="K1175" s="124"/>
      <c r="R1175" s="46"/>
      <c r="V1175" s="112"/>
      <c r="W1175" s="72"/>
      <c r="X1175" s="46"/>
      <c r="Y1175" s="46"/>
      <c r="AC1175" s="47"/>
      <c r="AD1175" s="54"/>
      <c r="AE1175" s="44"/>
      <c r="AF1175" s="48"/>
    </row>
    <row r="1176" spans="1:32" ht="21" customHeight="1">
      <c r="A1176" s="45" t="str">
        <f>IF(G1176="","",VLOOKUP(G1176,#REF!,3,0))</f>
        <v/>
      </c>
      <c r="B1176" s="45" t="str">
        <f>IF(Table1[[#This Row],[Day]]="","",WEEKNUM(F1176))</f>
        <v/>
      </c>
      <c r="C1176" s="45" t="str">
        <f>IF(Table1[[#This Row],[Day]]="","",MONTH(F1176))</f>
        <v/>
      </c>
      <c r="D1176" s="45" t="str">
        <f>IF(Table1[[#This Row],[Day]]="","",YEAR(F1176))</f>
        <v/>
      </c>
      <c r="E1176" s="117"/>
      <c r="F1176" s="118"/>
      <c r="G1176" s="119"/>
      <c r="J1176" s="102"/>
      <c r="K1176" s="124"/>
      <c r="R1176" s="46"/>
      <c r="V1176" s="112"/>
      <c r="W1176" s="72"/>
      <c r="X1176" s="46"/>
      <c r="Y1176" s="46"/>
      <c r="AC1176" s="47"/>
      <c r="AD1176" s="54"/>
      <c r="AE1176" s="44"/>
      <c r="AF1176" s="48"/>
    </row>
    <row r="1177" spans="1:32" ht="21" customHeight="1">
      <c r="A1177" s="45" t="str">
        <f>IF(G1177="","",VLOOKUP(G1177,#REF!,3,0))</f>
        <v/>
      </c>
      <c r="B1177" s="45" t="str">
        <f>IF(Table1[[#This Row],[Day]]="","",WEEKNUM(F1177))</f>
        <v/>
      </c>
      <c r="C1177" s="45" t="str">
        <f>IF(Table1[[#This Row],[Day]]="","",MONTH(F1177))</f>
        <v/>
      </c>
      <c r="D1177" s="45" t="str">
        <f>IF(Table1[[#This Row],[Day]]="","",YEAR(F1177))</f>
        <v/>
      </c>
      <c r="E1177" s="117"/>
      <c r="F1177" s="118"/>
      <c r="G1177" s="119"/>
      <c r="J1177" s="102"/>
      <c r="K1177" s="124"/>
      <c r="R1177" s="46"/>
      <c r="V1177" s="112"/>
      <c r="W1177" s="72"/>
      <c r="X1177" s="46"/>
      <c r="Y1177" s="46"/>
      <c r="AC1177" s="47"/>
      <c r="AD1177" s="54"/>
      <c r="AE1177" s="44"/>
      <c r="AF1177" s="48"/>
    </row>
    <row r="1178" spans="1:32" ht="21" customHeight="1">
      <c r="A1178" s="45" t="str">
        <f>IF(G1178="","",VLOOKUP(G1178,#REF!,3,0))</f>
        <v/>
      </c>
      <c r="B1178" s="45" t="str">
        <f>IF(Table1[[#This Row],[Day]]="","",WEEKNUM(F1178))</f>
        <v/>
      </c>
      <c r="C1178" s="45" t="str">
        <f>IF(Table1[[#This Row],[Day]]="","",MONTH(F1178))</f>
        <v/>
      </c>
      <c r="D1178" s="45" t="str">
        <f>IF(Table1[[#This Row],[Day]]="","",YEAR(F1178))</f>
        <v/>
      </c>
      <c r="E1178" s="117"/>
      <c r="F1178" s="118"/>
      <c r="G1178" s="119"/>
      <c r="J1178" s="102"/>
      <c r="K1178" s="124"/>
      <c r="R1178" s="46"/>
      <c r="V1178" s="112"/>
      <c r="W1178" s="72"/>
      <c r="X1178" s="46"/>
      <c r="Y1178" s="46"/>
      <c r="AC1178" s="47"/>
      <c r="AD1178" s="54"/>
      <c r="AE1178" s="44"/>
      <c r="AF1178" s="48"/>
    </row>
    <row r="1179" spans="1:32" ht="21" customHeight="1">
      <c r="A1179" s="45" t="str">
        <f>IF(G1179="","",VLOOKUP(G1179,#REF!,3,0))</f>
        <v/>
      </c>
      <c r="B1179" s="45" t="str">
        <f>IF(Table1[[#This Row],[Day]]="","",WEEKNUM(F1179))</f>
        <v/>
      </c>
      <c r="C1179" s="45" t="str">
        <f>IF(Table1[[#This Row],[Day]]="","",MONTH(F1179))</f>
        <v/>
      </c>
      <c r="D1179" s="45" t="str">
        <f>IF(Table1[[#This Row],[Day]]="","",YEAR(F1179))</f>
        <v/>
      </c>
      <c r="E1179" s="117"/>
      <c r="F1179" s="118"/>
      <c r="J1179" s="102"/>
      <c r="K1179" s="124"/>
      <c r="R1179" s="46"/>
      <c r="V1179" s="112"/>
      <c r="W1179" s="72"/>
      <c r="X1179" s="46"/>
      <c r="Y1179" s="46"/>
      <c r="AC1179" s="47"/>
      <c r="AD1179" s="54"/>
      <c r="AE1179" s="44"/>
      <c r="AF1179" s="48"/>
    </row>
    <row r="1180" spans="1:32" ht="21" customHeight="1">
      <c r="A1180" s="45" t="str">
        <f>IF(G1180="","",VLOOKUP(G1180,#REF!,3,0))</f>
        <v/>
      </c>
      <c r="B1180" s="45" t="str">
        <f>IF(Table1[[#This Row],[Day]]="","",WEEKNUM(F1180))</f>
        <v/>
      </c>
      <c r="C1180" s="45" t="str">
        <f>IF(Table1[[#This Row],[Day]]="","",MONTH(F1180))</f>
        <v/>
      </c>
      <c r="D1180" s="45" t="str">
        <f>IF(Table1[[#This Row],[Day]]="","",YEAR(F1180))</f>
        <v/>
      </c>
      <c r="E1180" s="117"/>
      <c r="F1180" s="118"/>
      <c r="J1180" s="102"/>
      <c r="K1180" s="124"/>
      <c r="R1180" s="46"/>
      <c r="V1180" s="112"/>
      <c r="W1180" s="72"/>
      <c r="X1180" s="46"/>
      <c r="Y1180" s="46"/>
      <c r="AC1180" s="47"/>
      <c r="AD1180" s="54"/>
      <c r="AE1180" s="44"/>
      <c r="AF1180" s="48"/>
    </row>
    <row r="1181" spans="1:32" ht="21" customHeight="1">
      <c r="A1181" s="45" t="str">
        <f>IF(G1181="","",VLOOKUP(G1181,#REF!,3,0))</f>
        <v/>
      </c>
      <c r="B1181" s="45" t="str">
        <f>IF(Table1[[#This Row],[Day]]="","",WEEKNUM(F1181))</f>
        <v/>
      </c>
      <c r="C1181" s="45" t="str">
        <f>IF(Table1[[#This Row],[Day]]="","",MONTH(F1181))</f>
        <v/>
      </c>
      <c r="D1181" s="45" t="str">
        <f>IF(Table1[[#This Row],[Day]]="","",YEAR(F1181))</f>
        <v/>
      </c>
      <c r="E1181" s="117"/>
      <c r="F1181" s="118"/>
      <c r="G1181" s="119"/>
      <c r="J1181" s="102"/>
      <c r="K1181" s="124"/>
      <c r="R1181" s="46"/>
      <c r="V1181" s="112"/>
      <c r="W1181" s="72"/>
      <c r="X1181" s="46"/>
      <c r="Y1181" s="46"/>
      <c r="AC1181" s="47"/>
      <c r="AD1181" s="54"/>
      <c r="AE1181" s="44"/>
      <c r="AF1181" s="48"/>
    </row>
    <row r="1182" spans="1:32" ht="21" customHeight="1">
      <c r="A1182" s="45" t="str">
        <f>IF(G1182="","",VLOOKUP(G1182,#REF!,3,0))</f>
        <v/>
      </c>
      <c r="B1182" s="45" t="str">
        <f>IF(Table1[[#This Row],[Day]]="","",WEEKNUM(F1182))</f>
        <v/>
      </c>
      <c r="C1182" s="45" t="str">
        <f>IF(Table1[[#This Row],[Day]]="","",MONTH(F1182))</f>
        <v/>
      </c>
      <c r="D1182" s="45" t="str">
        <f>IF(Table1[[#This Row],[Day]]="","",YEAR(F1182))</f>
        <v/>
      </c>
      <c r="E1182" s="117"/>
      <c r="F1182" s="118"/>
      <c r="G1182" s="119"/>
      <c r="J1182" s="102"/>
      <c r="K1182" s="124"/>
      <c r="R1182" s="46"/>
      <c r="V1182" s="112"/>
      <c r="W1182" s="72"/>
      <c r="X1182" s="46"/>
      <c r="Y1182" s="46"/>
      <c r="AC1182" s="47"/>
      <c r="AD1182" s="54"/>
      <c r="AE1182" s="44"/>
      <c r="AF1182" s="48"/>
    </row>
    <row r="1183" spans="1:32" ht="21" customHeight="1">
      <c r="A1183" s="45" t="str">
        <f>IF(G1183="","",VLOOKUP(G1183,#REF!,3,0))</f>
        <v/>
      </c>
      <c r="B1183" s="45" t="str">
        <f>IF(Table1[[#This Row],[Day]]="","",WEEKNUM(F1183))</f>
        <v/>
      </c>
      <c r="C1183" s="45" t="str">
        <f>IF(Table1[[#This Row],[Day]]="","",MONTH(F1183))</f>
        <v/>
      </c>
      <c r="D1183" s="45" t="str">
        <f>IF(Table1[[#This Row],[Day]]="","",YEAR(F1183))</f>
        <v/>
      </c>
      <c r="E1183" s="117"/>
      <c r="F1183" s="118"/>
      <c r="J1183" s="102"/>
      <c r="K1183" s="124"/>
      <c r="R1183" s="46"/>
      <c r="V1183" s="112"/>
      <c r="W1183" s="72"/>
      <c r="X1183" s="46"/>
      <c r="Y1183" s="46"/>
      <c r="AC1183" s="47"/>
      <c r="AD1183" s="54"/>
      <c r="AE1183" s="44"/>
      <c r="AF1183" s="48"/>
    </row>
    <row r="1184" spans="1:32" ht="21" customHeight="1">
      <c r="A1184" s="45" t="str">
        <f>IF(G1184="","",VLOOKUP(G1184,#REF!,3,0))</f>
        <v/>
      </c>
      <c r="B1184" s="45" t="str">
        <f>IF(Table1[[#This Row],[Day]]="","",WEEKNUM(F1184))</f>
        <v/>
      </c>
      <c r="C1184" s="45" t="str">
        <f>IF(Table1[[#This Row],[Day]]="","",MONTH(F1184))</f>
        <v/>
      </c>
      <c r="D1184" s="45" t="str">
        <f>IF(Table1[[#This Row],[Day]]="","",YEAR(F1184))</f>
        <v/>
      </c>
      <c r="E1184" s="117"/>
      <c r="F1184" s="118"/>
      <c r="J1184" s="102"/>
      <c r="K1184" s="124"/>
      <c r="R1184" s="46"/>
      <c r="V1184" s="112"/>
      <c r="W1184" s="72"/>
      <c r="X1184" s="46"/>
      <c r="Y1184" s="46"/>
      <c r="AC1184" s="47"/>
      <c r="AD1184" s="54"/>
      <c r="AE1184" s="44"/>
      <c r="AF1184" s="48"/>
    </row>
    <row r="1185" spans="1:32" ht="21" customHeight="1">
      <c r="A1185" s="45" t="str">
        <f>IF(G1185="","",VLOOKUP(G1185,#REF!,3,0))</f>
        <v/>
      </c>
      <c r="B1185" s="45" t="str">
        <f>IF(Table1[[#This Row],[Day]]="","",WEEKNUM(F1185))</f>
        <v/>
      </c>
      <c r="C1185" s="45" t="str">
        <f>IF(Table1[[#This Row],[Day]]="","",MONTH(F1185))</f>
        <v/>
      </c>
      <c r="D1185" s="45" t="str">
        <f>IF(Table1[[#This Row],[Day]]="","",YEAR(F1185))</f>
        <v/>
      </c>
      <c r="E1185" s="117"/>
      <c r="F1185" s="118"/>
      <c r="G1185" s="119"/>
      <c r="J1185" s="102"/>
      <c r="K1185" s="124"/>
      <c r="R1185" s="46"/>
      <c r="V1185" s="112"/>
      <c r="W1185" s="72"/>
      <c r="X1185" s="46"/>
      <c r="Y1185" s="46"/>
      <c r="AC1185" s="47"/>
      <c r="AD1185" s="54"/>
      <c r="AE1185" s="44"/>
      <c r="AF1185" s="48"/>
    </row>
    <row r="1186" spans="1:32" ht="21" customHeight="1">
      <c r="A1186" s="45" t="str">
        <f>IF(G1186="","",VLOOKUP(G1186,#REF!,3,0))</f>
        <v/>
      </c>
      <c r="B1186" s="45" t="str">
        <f>IF(Table1[[#This Row],[Day]]="","",WEEKNUM(F1186))</f>
        <v/>
      </c>
      <c r="C1186" s="45" t="str">
        <f>IF(Table1[[#This Row],[Day]]="","",MONTH(F1186))</f>
        <v/>
      </c>
      <c r="D1186" s="45" t="str">
        <f>IF(Table1[[#This Row],[Day]]="","",YEAR(F1186))</f>
        <v/>
      </c>
      <c r="E1186" s="117"/>
      <c r="F1186" s="118"/>
      <c r="G1186" s="119"/>
      <c r="J1186" s="102"/>
      <c r="K1186" s="124"/>
      <c r="R1186" s="46"/>
      <c r="V1186" s="112"/>
      <c r="W1186" s="72"/>
      <c r="X1186" s="46"/>
      <c r="Y1186" s="46"/>
      <c r="AC1186" s="47"/>
      <c r="AD1186" s="54"/>
      <c r="AE1186" s="44"/>
      <c r="AF1186" s="48"/>
    </row>
    <row r="1187" spans="1:32" ht="21" customHeight="1">
      <c r="A1187" s="45" t="str">
        <f>IF(G1187="","",VLOOKUP(G1187,#REF!,3,0))</f>
        <v/>
      </c>
      <c r="B1187" s="45" t="str">
        <f>IF(Table1[[#This Row],[Day]]="","",WEEKNUM(F1187))</f>
        <v/>
      </c>
      <c r="C1187" s="45" t="str">
        <f>IF(Table1[[#This Row],[Day]]="","",MONTH(F1187))</f>
        <v/>
      </c>
      <c r="D1187" s="45" t="str">
        <f>IF(Table1[[#This Row],[Day]]="","",YEAR(F1187))</f>
        <v/>
      </c>
      <c r="E1187" s="117"/>
      <c r="F1187" s="118"/>
      <c r="J1187" s="102"/>
      <c r="K1187" s="124"/>
      <c r="R1187" s="46"/>
      <c r="V1187" s="112"/>
      <c r="W1187" s="72"/>
      <c r="X1187" s="46"/>
      <c r="Y1187" s="46"/>
      <c r="AC1187" s="47"/>
      <c r="AD1187" s="54"/>
      <c r="AE1187" s="44"/>
      <c r="AF1187" s="48"/>
    </row>
    <row r="1188" spans="1:32" ht="21" customHeight="1">
      <c r="A1188" s="45" t="str">
        <f>IF(G1188="","",VLOOKUP(G1188,#REF!,3,0))</f>
        <v/>
      </c>
      <c r="B1188" s="45" t="str">
        <f>IF(Table1[[#This Row],[Day]]="","",WEEKNUM(F1188))</f>
        <v/>
      </c>
      <c r="C1188" s="45" t="str">
        <f>IF(Table1[[#This Row],[Day]]="","",MONTH(F1188))</f>
        <v/>
      </c>
      <c r="D1188" s="45" t="str">
        <f>IF(Table1[[#This Row],[Day]]="","",YEAR(F1188))</f>
        <v/>
      </c>
      <c r="E1188" s="117"/>
      <c r="F1188" s="118"/>
      <c r="J1188" s="102"/>
      <c r="K1188" s="124"/>
      <c r="R1188" s="46"/>
      <c r="V1188" s="112"/>
      <c r="W1188" s="72"/>
      <c r="X1188" s="46"/>
      <c r="Y1188" s="46"/>
      <c r="AC1188" s="47"/>
      <c r="AD1188" s="54"/>
      <c r="AE1188" s="44"/>
      <c r="AF1188" s="48"/>
    </row>
    <row r="1189" spans="1:32" ht="21" customHeight="1">
      <c r="A1189" s="45" t="str">
        <f>IF(G1189="","",VLOOKUP(G1189,#REF!,3,0))</f>
        <v/>
      </c>
      <c r="B1189" s="45" t="str">
        <f>IF(Table1[[#This Row],[Day]]="","",WEEKNUM(F1189))</f>
        <v/>
      </c>
      <c r="C1189" s="45" t="str">
        <f>IF(Table1[[#This Row],[Day]]="","",MONTH(F1189))</f>
        <v/>
      </c>
      <c r="D1189" s="45" t="str">
        <f>IF(Table1[[#This Row],[Day]]="","",YEAR(F1189))</f>
        <v/>
      </c>
      <c r="E1189" s="117"/>
      <c r="F1189" s="118"/>
      <c r="J1189" s="102"/>
      <c r="K1189" s="124"/>
      <c r="R1189" s="46"/>
      <c r="V1189" s="112"/>
      <c r="W1189" s="72"/>
      <c r="X1189" s="46"/>
      <c r="Y1189" s="46"/>
      <c r="AC1189" s="47"/>
      <c r="AD1189" s="54"/>
      <c r="AE1189" s="44"/>
      <c r="AF1189" s="48"/>
    </row>
    <row r="1190" spans="1:32" ht="21" customHeight="1">
      <c r="A1190" s="45" t="str">
        <f>IF(G1190="","",VLOOKUP(G1190,#REF!,3,0))</f>
        <v/>
      </c>
      <c r="B1190" s="45" t="str">
        <f>IF(Table1[[#This Row],[Day]]="","",WEEKNUM(F1190))</f>
        <v/>
      </c>
      <c r="C1190" s="45" t="str">
        <f>IF(Table1[[#This Row],[Day]]="","",MONTH(F1190))</f>
        <v/>
      </c>
      <c r="D1190" s="45" t="str">
        <f>IF(Table1[[#This Row],[Day]]="","",YEAR(F1190))</f>
        <v/>
      </c>
      <c r="E1190" s="117"/>
      <c r="F1190" s="118"/>
      <c r="J1190" s="102"/>
      <c r="K1190" s="124"/>
      <c r="R1190" s="46"/>
      <c r="V1190" s="112"/>
      <c r="W1190" s="72"/>
      <c r="X1190" s="46"/>
      <c r="Y1190" s="46"/>
      <c r="AC1190" s="47"/>
      <c r="AD1190" s="54"/>
      <c r="AE1190" s="44"/>
      <c r="AF1190" s="48"/>
    </row>
    <row r="1191" spans="1:32" ht="21" customHeight="1">
      <c r="A1191" s="45" t="str">
        <f>IF(G1191="","",VLOOKUP(G1191,#REF!,3,0))</f>
        <v/>
      </c>
      <c r="B1191" s="45" t="str">
        <f>IF(Table1[[#This Row],[Day]]="","",WEEKNUM(F1191))</f>
        <v/>
      </c>
      <c r="C1191" s="45" t="str">
        <f>IF(Table1[[#This Row],[Day]]="","",MONTH(F1191))</f>
        <v/>
      </c>
      <c r="D1191" s="45" t="str">
        <f>IF(Table1[[#This Row],[Day]]="","",YEAR(F1191))</f>
        <v/>
      </c>
      <c r="E1191" s="117"/>
      <c r="F1191" s="118"/>
      <c r="J1191" s="102"/>
      <c r="K1191" s="124"/>
      <c r="R1191" s="46"/>
      <c r="V1191" s="112"/>
      <c r="W1191" s="72"/>
      <c r="X1191" s="46"/>
      <c r="Y1191" s="46"/>
      <c r="AC1191" s="47"/>
      <c r="AD1191" s="54"/>
      <c r="AE1191" s="44"/>
      <c r="AF1191" s="48"/>
    </row>
    <row r="1192" spans="1:32" ht="21" customHeight="1">
      <c r="A1192" s="45" t="str">
        <f>IF(G1192="","",VLOOKUP(G1192,#REF!,3,0))</f>
        <v/>
      </c>
      <c r="B1192" s="45" t="str">
        <f>IF(Table1[[#This Row],[Day]]="","",WEEKNUM(F1192))</f>
        <v/>
      </c>
      <c r="C1192" s="45" t="str">
        <f>IF(Table1[[#This Row],[Day]]="","",MONTH(F1192))</f>
        <v/>
      </c>
      <c r="D1192" s="45" t="str">
        <f>IF(Table1[[#This Row],[Day]]="","",YEAR(F1192))</f>
        <v/>
      </c>
      <c r="E1192" s="117"/>
      <c r="F1192" s="118"/>
      <c r="G1192" s="119"/>
      <c r="J1192" s="102"/>
      <c r="K1192" s="124"/>
      <c r="R1192" s="46"/>
      <c r="V1192" s="112"/>
      <c r="W1192" s="72"/>
      <c r="X1192" s="46"/>
      <c r="Y1192" s="46"/>
      <c r="AC1192" s="47"/>
      <c r="AD1192" s="54"/>
      <c r="AE1192" s="44"/>
      <c r="AF1192" s="48"/>
    </row>
    <row r="1193" spans="1:32" ht="21" customHeight="1">
      <c r="A1193" s="45" t="str">
        <f>IF(G1193="","",VLOOKUP(G1193,#REF!,3,0))</f>
        <v/>
      </c>
      <c r="B1193" s="45" t="str">
        <f>IF(Table1[[#This Row],[Day]]="","",WEEKNUM(F1193))</f>
        <v/>
      </c>
      <c r="C1193" s="45" t="str">
        <f>IF(Table1[[#This Row],[Day]]="","",MONTH(F1193))</f>
        <v/>
      </c>
      <c r="D1193" s="45" t="str">
        <f>IF(Table1[[#This Row],[Day]]="","",YEAR(F1193))</f>
        <v/>
      </c>
      <c r="E1193" s="117"/>
      <c r="F1193" s="118"/>
      <c r="G1193" s="119"/>
      <c r="J1193" s="102"/>
      <c r="K1193" s="124"/>
      <c r="R1193" s="46"/>
      <c r="V1193" s="112"/>
      <c r="W1193" s="72"/>
      <c r="X1193" s="46"/>
      <c r="Y1193" s="46"/>
      <c r="AC1193" s="47"/>
      <c r="AD1193" s="54"/>
      <c r="AE1193" s="44"/>
      <c r="AF1193" s="48"/>
    </row>
    <row r="1194" spans="1:32" ht="21" customHeight="1">
      <c r="A1194" s="45" t="str">
        <f>IF(G1194="","",VLOOKUP(G1194,#REF!,3,0))</f>
        <v/>
      </c>
      <c r="B1194" s="45" t="str">
        <f>IF(Table1[[#This Row],[Day]]="","",WEEKNUM(F1194))</f>
        <v/>
      </c>
      <c r="C1194" s="45" t="str">
        <f>IF(Table1[[#This Row],[Day]]="","",MONTH(F1194))</f>
        <v/>
      </c>
      <c r="D1194" s="45" t="str">
        <f>IF(Table1[[#This Row],[Day]]="","",YEAR(F1194))</f>
        <v/>
      </c>
      <c r="E1194" s="117"/>
      <c r="F1194" s="118"/>
      <c r="J1194" s="102"/>
      <c r="K1194" s="124"/>
      <c r="R1194" s="46"/>
      <c r="V1194" s="112"/>
      <c r="W1194" s="72"/>
      <c r="X1194" s="46"/>
      <c r="Y1194" s="46"/>
      <c r="AC1194" s="47"/>
      <c r="AD1194" s="54"/>
      <c r="AE1194" s="44"/>
      <c r="AF1194" s="48"/>
    </row>
    <row r="1195" spans="1:32" ht="21" customHeight="1">
      <c r="A1195" s="45" t="str">
        <f>IF(G1195="","",VLOOKUP(G1195,#REF!,3,0))</f>
        <v/>
      </c>
      <c r="B1195" s="45" t="str">
        <f>IF(Table1[[#This Row],[Day]]="","",WEEKNUM(F1195))</f>
        <v/>
      </c>
      <c r="C1195" s="45" t="str">
        <f>IF(Table1[[#This Row],[Day]]="","",MONTH(F1195))</f>
        <v/>
      </c>
      <c r="D1195" s="45" t="str">
        <f>IF(Table1[[#This Row],[Day]]="","",YEAR(F1195))</f>
        <v/>
      </c>
      <c r="E1195" s="117"/>
      <c r="F1195" s="118"/>
      <c r="J1195" s="102"/>
      <c r="K1195" s="124"/>
      <c r="R1195" s="46"/>
      <c r="V1195" s="112"/>
      <c r="W1195" s="72"/>
      <c r="X1195" s="46"/>
      <c r="Y1195" s="46"/>
      <c r="AC1195" s="47"/>
      <c r="AD1195" s="54"/>
      <c r="AE1195" s="44"/>
      <c r="AF1195" s="48"/>
    </row>
    <row r="1196" spans="1:32" ht="21" customHeight="1">
      <c r="A1196" s="45" t="str">
        <f>IF(G1196="","",VLOOKUP(G1196,#REF!,3,0))</f>
        <v/>
      </c>
      <c r="B1196" s="45" t="str">
        <f>IF(Table1[[#This Row],[Day]]="","",WEEKNUM(F1196))</f>
        <v/>
      </c>
      <c r="C1196" s="45" t="str">
        <f>IF(Table1[[#This Row],[Day]]="","",MONTH(F1196))</f>
        <v/>
      </c>
      <c r="D1196" s="45" t="str">
        <f>IF(Table1[[#This Row],[Day]]="","",YEAR(F1196))</f>
        <v/>
      </c>
      <c r="E1196" s="117"/>
      <c r="F1196" s="51"/>
      <c r="J1196" s="102"/>
      <c r="K1196" s="124"/>
      <c r="R1196" s="46"/>
      <c r="V1196" s="112"/>
      <c r="W1196" s="72"/>
      <c r="X1196" s="46"/>
      <c r="Y1196" s="46"/>
      <c r="AC1196" s="47"/>
      <c r="AD1196" s="54"/>
      <c r="AE1196" s="44"/>
      <c r="AF1196" s="48"/>
    </row>
    <row r="1197" spans="1:32" ht="21" customHeight="1">
      <c r="A1197" s="45" t="str">
        <f>IF(G1197="","",VLOOKUP(G1197,#REF!,3,0))</f>
        <v/>
      </c>
      <c r="B1197" s="45" t="str">
        <f>IF(Table1[[#This Row],[Day]]="","",WEEKNUM(F1197))</f>
        <v/>
      </c>
      <c r="C1197" s="45" t="str">
        <f>IF(Table1[[#This Row],[Day]]="","",MONTH(F1197))</f>
        <v/>
      </c>
      <c r="D1197" s="45" t="str">
        <f>IF(Table1[[#This Row],[Day]]="","",YEAR(F1197))</f>
        <v/>
      </c>
      <c r="E1197" s="117"/>
      <c r="F1197" s="51"/>
      <c r="J1197" s="102"/>
      <c r="K1197" s="124"/>
      <c r="R1197" s="46"/>
      <c r="V1197" s="112"/>
      <c r="W1197" s="72"/>
      <c r="X1197" s="46"/>
      <c r="Y1197" s="46"/>
      <c r="AC1197" s="47"/>
      <c r="AD1197" s="54"/>
      <c r="AE1197" s="44"/>
      <c r="AF1197" s="48"/>
    </row>
    <row r="1198" spans="1:32" ht="21" customHeight="1">
      <c r="A1198" s="45" t="str">
        <f>IF(G1198="","",VLOOKUP(G1198,#REF!,3,0))</f>
        <v/>
      </c>
      <c r="B1198" s="45" t="str">
        <f>IF(Table1[[#This Row],[Day]]="","",WEEKNUM(F1198))</f>
        <v/>
      </c>
      <c r="C1198" s="45" t="str">
        <f>IF(Table1[[#This Row],[Day]]="","",MONTH(F1198))</f>
        <v/>
      </c>
      <c r="D1198" s="45" t="str">
        <f>IF(Table1[[#This Row],[Day]]="","",YEAR(F1198))</f>
        <v/>
      </c>
      <c r="E1198" s="117"/>
      <c r="F1198" s="51"/>
      <c r="J1198" s="102"/>
      <c r="K1198" s="124"/>
      <c r="R1198" s="46"/>
      <c r="V1198" s="112"/>
      <c r="W1198" s="72"/>
      <c r="X1198" s="46"/>
      <c r="Y1198" s="46"/>
      <c r="AC1198" s="47"/>
      <c r="AD1198" s="54"/>
      <c r="AE1198" s="44"/>
      <c r="AF1198" s="48"/>
    </row>
    <row r="1199" spans="1:32" ht="21" customHeight="1">
      <c r="A1199" s="45" t="str">
        <f>IF(G1199="","",VLOOKUP(G1199,#REF!,3,0))</f>
        <v/>
      </c>
      <c r="B1199" s="45" t="str">
        <f>IF(Table1[[#This Row],[Day]]="","",WEEKNUM(F1199))</f>
        <v/>
      </c>
      <c r="C1199" s="45" t="str">
        <f>IF(Table1[[#This Row],[Day]]="","",MONTH(F1199))</f>
        <v/>
      </c>
      <c r="D1199" s="45" t="str">
        <f>IF(Table1[[#This Row],[Day]]="","",YEAR(F1199))</f>
        <v/>
      </c>
      <c r="E1199" s="117"/>
      <c r="F1199" s="51"/>
      <c r="J1199" s="102"/>
      <c r="K1199" s="124"/>
      <c r="R1199" s="46"/>
      <c r="V1199" s="112"/>
      <c r="W1199" s="72"/>
      <c r="X1199" s="46"/>
      <c r="Y1199" s="46"/>
      <c r="AC1199" s="47"/>
      <c r="AD1199" s="54"/>
      <c r="AE1199" s="44"/>
      <c r="AF1199" s="48"/>
    </row>
    <row r="1200" spans="1:32" ht="21" customHeight="1">
      <c r="A1200" s="45" t="str">
        <f>IF(G1200="","",VLOOKUP(G1200,#REF!,3,0))</f>
        <v/>
      </c>
      <c r="B1200" s="45" t="str">
        <f>IF(Table1[[#This Row],[Day]]="","",WEEKNUM(F1200))</f>
        <v/>
      </c>
      <c r="C1200" s="45" t="str">
        <f>IF(Table1[[#This Row],[Day]]="","",MONTH(F1200))</f>
        <v/>
      </c>
      <c r="D1200" s="45" t="str">
        <f>IF(Table1[[#This Row],[Day]]="","",YEAR(F1200))</f>
        <v/>
      </c>
      <c r="E1200" s="117"/>
      <c r="F1200" s="51"/>
      <c r="J1200" s="102"/>
      <c r="K1200" s="124"/>
      <c r="R1200" s="46"/>
      <c r="V1200" s="112"/>
      <c r="W1200" s="72"/>
      <c r="X1200" s="46"/>
      <c r="Y1200" s="46"/>
      <c r="AC1200" s="47"/>
      <c r="AD1200" s="54"/>
      <c r="AE1200" s="44"/>
      <c r="AF1200" s="48"/>
    </row>
    <row r="1201" spans="1:32" ht="21" customHeight="1">
      <c r="A1201" s="45" t="str">
        <f>IF(G1201="","",VLOOKUP(G1201,#REF!,3,0))</f>
        <v/>
      </c>
      <c r="B1201" s="45" t="str">
        <f>IF(Table1[[#This Row],[Day]]="","",WEEKNUM(F1201))</f>
        <v/>
      </c>
      <c r="C1201" s="45" t="str">
        <f>IF(Table1[[#This Row],[Day]]="","",MONTH(F1201))</f>
        <v/>
      </c>
      <c r="D1201" s="45" t="str">
        <f>IF(Table1[[#This Row],[Day]]="","",YEAR(F1201))</f>
        <v/>
      </c>
      <c r="E1201" s="117"/>
      <c r="F1201" s="51"/>
      <c r="J1201" s="102"/>
      <c r="K1201" s="124"/>
      <c r="R1201" s="46"/>
      <c r="V1201" s="112"/>
      <c r="W1201" s="72"/>
      <c r="X1201" s="46"/>
      <c r="Y1201" s="46"/>
      <c r="AC1201" s="47"/>
      <c r="AD1201" s="54"/>
      <c r="AE1201" s="44"/>
      <c r="AF1201" s="48"/>
    </row>
    <row r="1202" spans="1:32" ht="21" customHeight="1">
      <c r="A1202" s="45" t="str">
        <f>IF(G1202="","",VLOOKUP(G1202,#REF!,3,0))</f>
        <v/>
      </c>
      <c r="B1202" s="45" t="str">
        <f>IF(Table1[[#This Row],[Day]]="","",WEEKNUM(F1202))</f>
        <v/>
      </c>
      <c r="C1202" s="45" t="str">
        <f>IF(Table1[[#This Row],[Day]]="","",MONTH(F1202))</f>
        <v/>
      </c>
      <c r="D1202" s="45" t="str">
        <f>IF(Table1[[#This Row],[Day]]="","",YEAR(F1202))</f>
        <v/>
      </c>
      <c r="E1202" s="117"/>
      <c r="F1202" s="51"/>
      <c r="J1202" s="102"/>
      <c r="K1202" s="124"/>
      <c r="R1202" s="46"/>
      <c r="V1202" s="112"/>
      <c r="W1202" s="72"/>
      <c r="X1202" s="46"/>
      <c r="Y1202" s="46"/>
      <c r="AC1202" s="47"/>
      <c r="AD1202" s="54"/>
      <c r="AE1202" s="44"/>
      <c r="AF1202" s="48"/>
    </row>
    <row r="1203" spans="1:32" ht="21" customHeight="1">
      <c r="A1203" s="45" t="str">
        <f>IF(G1203="","",VLOOKUP(G1203,#REF!,3,0))</f>
        <v/>
      </c>
      <c r="B1203" s="45" t="str">
        <f>IF(Table1[[#This Row],[Day]]="","",WEEKNUM(F1203))</f>
        <v/>
      </c>
      <c r="C1203" s="45" t="str">
        <f>IF(Table1[[#This Row],[Day]]="","",MONTH(F1203))</f>
        <v/>
      </c>
      <c r="D1203" s="45" t="str">
        <f>IF(Table1[[#This Row],[Day]]="","",YEAR(F1203))</f>
        <v/>
      </c>
      <c r="E1203" s="117"/>
      <c r="F1203" s="51"/>
      <c r="J1203" s="102"/>
      <c r="K1203" s="124"/>
      <c r="R1203" s="46"/>
      <c r="V1203" s="112"/>
      <c r="W1203" s="72"/>
      <c r="X1203" s="46"/>
      <c r="Y1203" s="46"/>
      <c r="AC1203" s="47"/>
      <c r="AD1203" s="54"/>
      <c r="AE1203" s="44"/>
      <c r="AF1203" s="48"/>
    </row>
    <row r="1204" spans="1:32" ht="21" customHeight="1">
      <c r="A1204" s="45" t="str">
        <f>IF(G1204="","",VLOOKUP(G1204,#REF!,3,0))</f>
        <v/>
      </c>
      <c r="B1204" s="45" t="str">
        <f>IF(Table1[[#This Row],[Day]]="","",WEEKNUM(F1204))</f>
        <v/>
      </c>
      <c r="C1204" s="45" t="str">
        <f>IF(Table1[[#This Row],[Day]]="","",MONTH(F1204))</f>
        <v/>
      </c>
      <c r="D1204" s="45" t="str">
        <f>IF(Table1[[#This Row],[Day]]="","",YEAR(F1204))</f>
        <v/>
      </c>
      <c r="E1204" s="117"/>
      <c r="F1204" s="51"/>
      <c r="J1204" s="102"/>
      <c r="K1204" s="124"/>
      <c r="R1204" s="46"/>
      <c r="V1204" s="112"/>
      <c r="W1204" s="72"/>
      <c r="X1204" s="46"/>
      <c r="Y1204" s="46"/>
      <c r="AC1204" s="47"/>
      <c r="AD1204" s="54"/>
      <c r="AE1204" s="44"/>
      <c r="AF1204" s="48"/>
    </row>
    <row r="1205" spans="1:32" ht="21" customHeight="1">
      <c r="A1205" s="45" t="str">
        <f>IF(G1205="","",VLOOKUP(G1205,#REF!,3,0))</f>
        <v/>
      </c>
      <c r="B1205" s="45" t="str">
        <f>IF(Table1[[#This Row],[Day]]="","",WEEKNUM(F1205))</f>
        <v/>
      </c>
      <c r="C1205" s="45" t="str">
        <f>IF(Table1[[#This Row],[Day]]="","",MONTH(F1205))</f>
        <v/>
      </c>
      <c r="D1205" s="45" t="str">
        <f>IF(Table1[[#This Row],[Day]]="","",YEAR(F1205))</f>
        <v/>
      </c>
      <c r="E1205" s="117"/>
      <c r="F1205" s="51"/>
      <c r="J1205" s="102"/>
      <c r="K1205" s="124"/>
      <c r="R1205" s="46"/>
      <c r="V1205" s="112"/>
      <c r="W1205" s="72"/>
      <c r="X1205" s="46"/>
      <c r="Y1205" s="46"/>
      <c r="AC1205" s="47"/>
      <c r="AD1205" s="54"/>
      <c r="AE1205" s="44"/>
      <c r="AF1205" s="48"/>
    </row>
    <row r="1206" spans="1:32" ht="21" customHeight="1">
      <c r="A1206" s="45" t="str">
        <f>IF(G1206="","",VLOOKUP(G1206,#REF!,3,0))</f>
        <v/>
      </c>
      <c r="B1206" s="45" t="str">
        <f>IF(Table1[[#This Row],[Day]]="","",WEEKNUM(F1206))</f>
        <v/>
      </c>
      <c r="C1206" s="45" t="str">
        <f>IF(Table1[[#This Row],[Day]]="","",MONTH(F1206))</f>
        <v/>
      </c>
      <c r="D1206" s="45" t="str">
        <f>IF(Table1[[#This Row],[Day]]="","",YEAR(F1206))</f>
        <v/>
      </c>
      <c r="E1206" s="117"/>
      <c r="F1206" s="51"/>
      <c r="J1206" s="102"/>
      <c r="K1206" s="124"/>
      <c r="R1206" s="46"/>
      <c r="V1206" s="112"/>
      <c r="W1206" s="72"/>
      <c r="X1206" s="46"/>
      <c r="Y1206" s="46"/>
      <c r="AC1206" s="47"/>
      <c r="AD1206" s="54"/>
      <c r="AE1206" s="44"/>
      <c r="AF1206" s="48"/>
    </row>
    <row r="1207" spans="1:32" ht="21" customHeight="1">
      <c r="A1207" s="45" t="str">
        <f>IF(G1207="","",VLOOKUP(G1207,#REF!,3,0))</f>
        <v/>
      </c>
      <c r="B1207" s="45" t="str">
        <f>IF(Table1[[#This Row],[Day]]="","",WEEKNUM(F1207))</f>
        <v/>
      </c>
      <c r="C1207" s="45" t="str">
        <f>IF(Table1[[#This Row],[Day]]="","",MONTH(F1207))</f>
        <v/>
      </c>
      <c r="D1207" s="45" t="str">
        <f>IF(Table1[[#This Row],[Day]]="","",YEAR(F1207))</f>
        <v/>
      </c>
      <c r="E1207" s="117"/>
      <c r="F1207" s="51"/>
      <c r="J1207" s="102"/>
      <c r="K1207" s="124"/>
      <c r="R1207" s="46"/>
      <c r="V1207" s="112"/>
      <c r="W1207" s="72"/>
      <c r="X1207" s="46"/>
      <c r="Y1207" s="46"/>
      <c r="AC1207" s="47"/>
      <c r="AD1207" s="54"/>
      <c r="AE1207" s="44"/>
      <c r="AF1207" s="48"/>
    </row>
    <row r="1208" spans="1:32" ht="21" customHeight="1">
      <c r="A1208" s="45" t="str">
        <f>IF(G1208="","",VLOOKUP(G1208,#REF!,3,0))</f>
        <v/>
      </c>
      <c r="B1208" s="45" t="str">
        <f>IF(Table1[[#This Row],[Day]]="","",WEEKNUM(F1208))</f>
        <v/>
      </c>
      <c r="C1208" s="45" t="str">
        <f>IF(Table1[[#This Row],[Day]]="","",MONTH(F1208))</f>
        <v/>
      </c>
      <c r="D1208" s="45" t="str">
        <f>IF(Table1[[#This Row],[Day]]="","",YEAR(F1208))</f>
        <v/>
      </c>
      <c r="E1208" s="117"/>
      <c r="F1208" s="51"/>
      <c r="J1208" s="102"/>
      <c r="K1208" s="124"/>
      <c r="R1208" s="46"/>
      <c r="V1208" s="112"/>
      <c r="W1208" s="72"/>
      <c r="X1208" s="46"/>
      <c r="Y1208" s="46"/>
      <c r="AC1208" s="47"/>
      <c r="AD1208" s="54"/>
      <c r="AE1208" s="44"/>
      <c r="AF1208" s="48"/>
    </row>
    <row r="1209" spans="1:32" ht="21" customHeight="1">
      <c r="A1209" s="45" t="str">
        <f>IF(G1209="","",VLOOKUP(G1209,#REF!,3,0))</f>
        <v/>
      </c>
      <c r="B1209" s="45" t="str">
        <f>IF(Table1[[#This Row],[Day]]="","",WEEKNUM(F1209))</f>
        <v/>
      </c>
      <c r="C1209" s="45" t="str">
        <f>IF(Table1[[#This Row],[Day]]="","",MONTH(F1209))</f>
        <v/>
      </c>
      <c r="D1209" s="45" t="str">
        <f>IF(Table1[[#This Row],[Day]]="","",YEAR(F1209))</f>
        <v/>
      </c>
      <c r="E1209" s="117"/>
      <c r="F1209" s="51"/>
      <c r="J1209" s="102"/>
      <c r="K1209" s="124"/>
      <c r="R1209" s="46"/>
      <c r="V1209" s="112"/>
      <c r="W1209" s="72"/>
      <c r="X1209" s="46"/>
      <c r="Y1209" s="46"/>
      <c r="AC1209" s="47"/>
      <c r="AD1209" s="54"/>
      <c r="AE1209" s="44"/>
      <c r="AF1209" s="48"/>
    </row>
    <row r="1210" spans="1:32" ht="21" customHeight="1">
      <c r="A1210" s="45" t="str">
        <f>IF(G1210="","",VLOOKUP(G1210,#REF!,3,0))</f>
        <v/>
      </c>
      <c r="B1210" s="45" t="str">
        <f>IF(Table1[[#This Row],[Day]]="","",WEEKNUM(F1210))</f>
        <v/>
      </c>
      <c r="C1210" s="45" t="str">
        <f>IF(Table1[[#This Row],[Day]]="","",MONTH(F1210))</f>
        <v/>
      </c>
      <c r="D1210" s="45" t="str">
        <f>IF(Table1[[#This Row],[Day]]="","",YEAR(F1210))</f>
        <v/>
      </c>
      <c r="E1210" s="117"/>
      <c r="F1210" s="51"/>
      <c r="J1210" s="102"/>
      <c r="K1210" s="124"/>
      <c r="R1210" s="46"/>
      <c r="V1210" s="112"/>
      <c r="W1210" s="72"/>
      <c r="X1210" s="46"/>
      <c r="Y1210" s="46"/>
      <c r="AC1210" s="47"/>
      <c r="AD1210" s="54"/>
      <c r="AE1210" s="44"/>
      <c r="AF1210" s="48"/>
    </row>
    <row r="1211" spans="1:32" ht="21" customHeight="1">
      <c r="A1211" s="45" t="str">
        <f>IF(G1211="","",VLOOKUP(G1211,#REF!,3,0))</f>
        <v/>
      </c>
      <c r="B1211" s="45" t="str">
        <f>IF(Table1[[#This Row],[Day]]="","",WEEKNUM(F1211))</f>
        <v/>
      </c>
      <c r="C1211" s="45" t="str">
        <f>IF(Table1[[#This Row],[Day]]="","",MONTH(F1211))</f>
        <v/>
      </c>
      <c r="D1211" s="45" t="str">
        <f>IF(Table1[[#This Row],[Day]]="","",YEAR(F1211))</f>
        <v/>
      </c>
      <c r="E1211" s="117"/>
      <c r="F1211" s="51"/>
      <c r="J1211" s="102"/>
      <c r="K1211" s="124"/>
      <c r="R1211" s="46"/>
      <c r="V1211" s="112"/>
      <c r="W1211" s="72"/>
      <c r="X1211" s="46"/>
      <c r="Y1211" s="46"/>
      <c r="AC1211" s="47"/>
      <c r="AD1211" s="54"/>
      <c r="AE1211" s="44"/>
      <c r="AF1211" s="48"/>
    </row>
    <row r="1212" spans="1:32" ht="21" customHeight="1">
      <c r="A1212" s="45" t="str">
        <f>IF(G1212="","",VLOOKUP(G1212,#REF!,3,0))</f>
        <v/>
      </c>
      <c r="B1212" s="45" t="str">
        <f>IF(Table1[[#This Row],[Day]]="","",WEEKNUM(F1212))</f>
        <v/>
      </c>
      <c r="C1212" s="45" t="str">
        <f>IF(Table1[[#This Row],[Day]]="","",MONTH(F1212))</f>
        <v/>
      </c>
      <c r="D1212" s="45" t="str">
        <f>IF(Table1[[#This Row],[Day]]="","",YEAR(F1212))</f>
        <v/>
      </c>
      <c r="E1212" s="117"/>
      <c r="F1212" s="51"/>
      <c r="J1212" s="102"/>
      <c r="K1212" s="124"/>
      <c r="R1212" s="46"/>
      <c r="V1212" s="112"/>
      <c r="W1212" s="72"/>
      <c r="X1212" s="46"/>
      <c r="Y1212" s="46"/>
      <c r="AC1212" s="47"/>
      <c r="AD1212" s="54"/>
      <c r="AE1212" s="44"/>
      <c r="AF1212" s="48"/>
    </row>
    <row r="1213" spans="1:32" ht="21" customHeight="1">
      <c r="A1213" s="45" t="str">
        <f>IF(G1213="","",VLOOKUP(G1213,#REF!,3,0))</f>
        <v/>
      </c>
      <c r="B1213" s="45" t="str">
        <f>IF(Table1[[#This Row],[Day]]="","",WEEKNUM(F1213))</f>
        <v/>
      </c>
      <c r="C1213" s="45" t="str">
        <f>IF(Table1[[#This Row],[Day]]="","",MONTH(F1213))</f>
        <v/>
      </c>
      <c r="D1213" s="45" t="str">
        <f>IF(Table1[[#This Row],[Day]]="","",YEAR(F1213))</f>
        <v/>
      </c>
      <c r="E1213" s="117"/>
      <c r="F1213" s="51"/>
      <c r="J1213" s="102"/>
      <c r="K1213" s="124"/>
      <c r="R1213" s="46"/>
      <c r="V1213" s="112"/>
      <c r="W1213" s="72"/>
      <c r="X1213" s="46"/>
      <c r="Y1213" s="46"/>
      <c r="AC1213" s="47"/>
      <c r="AD1213" s="54"/>
      <c r="AE1213" s="44"/>
      <c r="AF1213" s="48"/>
    </row>
    <row r="1214" spans="1:32" ht="21" customHeight="1">
      <c r="A1214" s="45" t="str">
        <f>IF(G1214="","",VLOOKUP(G1214,#REF!,3,0))</f>
        <v/>
      </c>
      <c r="B1214" s="45" t="str">
        <f>IF(Table1[[#This Row],[Day]]="","",WEEKNUM(F1214))</f>
        <v/>
      </c>
      <c r="C1214" s="45" t="str">
        <f>IF(Table1[[#This Row],[Day]]="","",MONTH(F1214))</f>
        <v/>
      </c>
      <c r="D1214" s="45" t="str">
        <f>IF(Table1[[#This Row],[Day]]="","",YEAR(F1214))</f>
        <v/>
      </c>
      <c r="E1214" s="117"/>
      <c r="F1214" s="51"/>
      <c r="J1214" s="102"/>
      <c r="K1214" s="124"/>
      <c r="R1214" s="46"/>
      <c r="V1214" s="112"/>
      <c r="W1214" s="72"/>
      <c r="X1214" s="46"/>
      <c r="Y1214" s="46"/>
      <c r="AC1214" s="47"/>
      <c r="AD1214" s="54"/>
      <c r="AE1214" s="44"/>
      <c r="AF1214" s="48"/>
    </row>
    <row r="1215" spans="1:32" ht="21" customHeight="1">
      <c r="A1215" s="45" t="str">
        <f>IF(G1215="","",VLOOKUP(G1215,#REF!,3,0))</f>
        <v/>
      </c>
      <c r="B1215" s="45" t="str">
        <f>IF(Table1[[#This Row],[Day]]="","",WEEKNUM(F1215))</f>
        <v/>
      </c>
      <c r="C1215" s="45" t="str">
        <f>IF(Table1[[#This Row],[Day]]="","",MONTH(F1215))</f>
        <v/>
      </c>
      <c r="D1215" s="45" t="str">
        <f>IF(Table1[[#This Row],[Day]]="","",YEAR(F1215))</f>
        <v/>
      </c>
      <c r="E1215" s="117"/>
      <c r="F1215" s="51"/>
      <c r="J1215" s="102"/>
      <c r="K1215" s="124"/>
      <c r="R1215" s="46"/>
      <c r="V1215" s="112"/>
      <c r="W1215" s="72"/>
      <c r="X1215" s="46"/>
      <c r="Y1215" s="46"/>
      <c r="AC1215" s="47"/>
      <c r="AD1215" s="54"/>
      <c r="AE1215" s="44"/>
      <c r="AF1215" s="48"/>
    </row>
    <row r="1216" spans="1:32" ht="21" customHeight="1">
      <c r="A1216" s="45" t="str">
        <f>IF(G1216="","",VLOOKUP(G1216,#REF!,3,0))</f>
        <v/>
      </c>
      <c r="B1216" s="45" t="str">
        <f>IF(Table1[[#This Row],[Day]]="","",WEEKNUM(F1216))</f>
        <v/>
      </c>
      <c r="C1216" s="45" t="str">
        <f>IF(Table1[[#This Row],[Day]]="","",MONTH(F1216))</f>
        <v/>
      </c>
      <c r="D1216" s="45" t="str">
        <f>IF(Table1[[#This Row],[Day]]="","",YEAR(F1216))</f>
        <v/>
      </c>
      <c r="E1216" s="117"/>
      <c r="F1216" s="51"/>
      <c r="J1216" s="102"/>
      <c r="K1216" s="124"/>
      <c r="R1216" s="46"/>
      <c r="V1216" s="112"/>
      <c r="W1216" s="72"/>
      <c r="X1216" s="46"/>
      <c r="Y1216" s="46"/>
      <c r="AC1216" s="47"/>
      <c r="AD1216" s="54"/>
      <c r="AE1216" s="44"/>
      <c r="AF1216" s="48"/>
    </row>
    <row r="1217" spans="1:32" ht="21" customHeight="1">
      <c r="A1217" s="45" t="str">
        <f>IF(G1217="","",VLOOKUP(G1217,#REF!,3,0))</f>
        <v/>
      </c>
      <c r="B1217" s="45" t="str">
        <f>IF(Table1[[#This Row],[Day]]="","",WEEKNUM(F1217))</f>
        <v/>
      </c>
      <c r="C1217" s="45" t="str">
        <f>IF(Table1[[#This Row],[Day]]="","",MONTH(F1217))</f>
        <v/>
      </c>
      <c r="D1217" s="45" t="str">
        <f>IF(Table1[[#This Row],[Day]]="","",YEAR(F1217))</f>
        <v/>
      </c>
      <c r="E1217" s="117"/>
      <c r="F1217" s="51"/>
      <c r="J1217" s="102"/>
      <c r="K1217" s="124"/>
      <c r="R1217" s="46"/>
      <c r="V1217" s="112"/>
      <c r="W1217" s="72"/>
      <c r="X1217" s="46"/>
      <c r="Y1217" s="46"/>
      <c r="AC1217" s="47"/>
      <c r="AD1217" s="54"/>
      <c r="AE1217" s="44"/>
      <c r="AF1217" s="48"/>
    </row>
    <row r="1218" spans="1:32" ht="21" customHeight="1">
      <c r="A1218" s="45" t="str">
        <f>IF(G1218="","",VLOOKUP(G1218,#REF!,3,0))</f>
        <v/>
      </c>
      <c r="B1218" s="45" t="str">
        <f>IF(Table1[[#This Row],[Day]]="","",WEEKNUM(F1218))</f>
        <v/>
      </c>
      <c r="C1218" s="45" t="str">
        <f>IF(Table1[[#This Row],[Day]]="","",MONTH(F1218))</f>
        <v/>
      </c>
      <c r="D1218" s="45" t="str">
        <f>IF(Table1[[#This Row],[Day]]="","",YEAR(F1218))</f>
        <v/>
      </c>
      <c r="E1218" s="117"/>
      <c r="F1218" s="51"/>
      <c r="J1218" s="102"/>
      <c r="K1218" s="124"/>
      <c r="R1218" s="46"/>
      <c r="V1218" s="112"/>
      <c r="W1218" s="72"/>
      <c r="X1218" s="46"/>
      <c r="Y1218" s="46"/>
      <c r="AC1218" s="47"/>
      <c r="AD1218" s="54"/>
      <c r="AE1218" s="44"/>
      <c r="AF1218" s="48"/>
    </row>
    <row r="1219" spans="1:32" ht="21" customHeight="1">
      <c r="A1219" s="45" t="str">
        <f>IF(G1219="","",VLOOKUP(G1219,#REF!,3,0))</f>
        <v/>
      </c>
      <c r="B1219" s="45" t="str">
        <f>IF(Table1[[#This Row],[Day]]="","",WEEKNUM(F1219))</f>
        <v/>
      </c>
      <c r="C1219" s="45" t="str">
        <f>IF(Table1[[#This Row],[Day]]="","",MONTH(F1219))</f>
        <v/>
      </c>
      <c r="D1219" s="45" t="str">
        <f>IF(Table1[[#This Row],[Day]]="","",YEAR(F1219))</f>
        <v/>
      </c>
      <c r="E1219" s="117"/>
      <c r="F1219" s="51"/>
      <c r="J1219" s="102"/>
      <c r="K1219" s="124"/>
      <c r="R1219" s="46"/>
      <c r="V1219" s="112"/>
      <c r="W1219" s="72"/>
      <c r="X1219" s="46"/>
      <c r="Y1219" s="46"/>
      <c r="AC1219" s="47"/>
      <c r="AD1219" s="54"/>
      <c r="AE1219" s="44"/>
      <c r="AF1219" s="48"/>
    </row>
    <row r="1220" spans="1:32" ht="21" customHeight="1">
      <c r="A1220" s="45" t="str">
        <f>IF(G1220="","",VLOOKUP(G1220,#REF!,3,0))</f>
        <v/>
      </c>
      <c r="B1220" s="45" t="str">
        <f>IF(Table1[[#This Row],[Day]]="","",WEEKNUM(F1220))</f>
        <v/>
      </c>
      <c r="C1220" s="45" t="str">
        <f>IF(Table1[[#This Row],[Day]]="","",MONTH(F1220))</f>
        <v/>
      </c>
      <c r="D1220" s="45" t="str">
        <f>IF(Table1[[#This Row],[Day]]="","",YEAR(F1220))</f>
        <v/>
      </c>
      <c r="E1220" s="117"/>
      <c r="F1220" s="51"/>
      <c r="J1220" s="102"/>
      <c r="K1220" s="124"/>
      <c r="R1220" s="46"/>
      <c r="V1220" s="112"/>
      <c r="W1220" s="72"/>
      <c r="X1220" s="46"/>
      <c r="Y1220" s="46"/>
      <c r="AC1220" s="47"/>
      <c r="AD1220" s="54"/>
      <c r="AE1220" s="44"/>
      <c r="AF1220" s="48"/>
    </row>
    <row r="1221" spans="1:32" ht="21" customHeight="1">
      <c r="A1221" s="45" t="str">
        <f>IF(G1221="","",VLOOKUP(G1221,#REF!,3,0))</f>
        <v/>
      </c>
      <c r="B1221" s="45" t="str">
        <f>IF(Table1[[#This Row],[Day]]="","",WEEKNUM(F1221))</f>
        <v/>
      </c>
      <c r="C1221" s="45" t="str">
        <f>IF(Table1[[#This Row],[Day]]="","",MONTH(F1221))</f>
        <v/>
      </c>
      <c r="D1221" s="45" t="str">
        <f>IF(Table1[[#This Row],[Day]]="","",YEAR(F1221))</f>
        <v/>
      </c>
      <c r="E1221" s="117"/>
      <c r="F1221" s="51"/>
      <c r="J1221" s="102"/>
      <c r="K1221" s="124"/>
      <c r="R1221" s="46"/>
      <c r="V1221" s="112"/>
      <c r="W1221" s="72"/>
      <c r="X1221" s="46"/>
      <c r="Y1221" s="46"/>
      <c r="AC1221" s="47"/>
      <c r="AD1221" s="54"/>
      <c r="AE1221" s="44"/>
      <c r="AF1221" s="48"/>
    </row>
    <row r="1222" spans="1:32" ht="21" customHeight="1">
      <c r="A1222" s="45" t="str">
        <f>IF(G1222="","",VLOOKUP(G1222,#REF!,3,0))</f>
        <v/>
      </c>
      <c r="B1222" s="45" t="str">
        <f>IF(Table1[[#This Row],[Day]]="","",WEEKNUM(F1222))</f>
        <v/>
      </c>
      <c r="C1222" s="45" t="str">
        <f>IF(Table1[[#This Row],[Day]]="","",MONTH(F1222))</f>
        <v/>
      </c>
      <c r="D1222" s="45" t="str">
        <f>IF(Table1[[#This Row],[Day]]="","",YEAR(F1222))</f>
        <v/>
      </c>
      <c r="E1222" s="117"/>
      <c r="F1222" s="51"/>
      <c r="J1222" s="102"/>
      <c r="K1222" s="124"/>
      <c r="R1222" s="46"/>
      <c r="V1222" s="112"/>
      <c r="W1222" s="72"/>
      <c r="X1222" s="46"/>
      <c r="Y1222" s="46"/>
      <c r="AC1222" s="47"/>
      <c r="AD1222" s="54"/>
      <c r="AE1222" s="44"/>
      <c r="AF1222" s="48"/>
    </row>
    <row r="1223" spans="1:32" ht="21" customHeight="1">
      <c r="A1223" s="45" t="str">
        <f>IF(G1223="","",VLOOKUP(G1223,#REF!,3,0))</f>
        <v/>
      </c>
      <c r="B1223" s="45" t="str">
        <f>IF(Table1[[#This Row],[Day]]="","",WEEKNUM(F1223))</f>
        <v/>
      </c>
      <c r="C1223" s="45" t="str">
        <f>IF(Table1[[#This Row],[Day]]="","",MONTH(F1223))</f>
        <v/>
      </c>
      <c r="D1223" s="45" t="str">
        <f>IF(Table1[[#This Row],[Day]]="","",YEAR(F1223))</f>
        <v/>
      </c>
      <c r="E1223" s="117"/>
      <c r="F1223" s="51"/>
      <c r="J1223" s="102"/>
      <c r="K1223" s="124"/>
      <c r="R1223" s="46"/>
      <c r="V1223" s="112"/>
      <c r="W1223" s="72"/>
      <c r="X1223" s="46"/>
      <c r="Y1223" s="46"/>
      <c r="AC1223" s="47"/>
      <c r="AD1223" s="54"/>
      <c r="AE1223" s="44"/>
      <c r="AF1223" s="48"/>
    </row>
    <row r="1224" spans="1:32" ht="21" customHeight="1">
      <c r="A1224" s="45" t="str">
        <f>IF(G1224="","",VLOOKUP(G1224,#REF!,3,0))</f>
        <v/>
      </c>
      <c r="B1224" s="45" t="str">
        <f>IF(Table1[[#This Row],[Day]]="","",WEEKNUM(F1224))</f>
        <v/>
      </c>
      <c r="C1224" s="45" t="str">
        <f>IF(Table1[[#This Row],[Day]]="","",MONTH(F1224))</f>
        <v/>
      </c>
      <c r="D1224" s="45" t="str">
        <f>IF(Table1[[#This Row],[Day]]="","",YEAR(F1224))</f>
        <v/>
      </c>
      <c r="E1224" s="117"/>
      <c r="F1224" s="51"/>
      <c r="J1224" s="102"/>
      <c r="K1224" s="124"/>
      <c r="R1224" s="46"/>
      <c r="V1224" s="112"/>
      <c r="W1224" s="72"/>
      <c r="X1224" s="46"/>
      <c r="Y1224" s="46"/>
      <c r="AC1224" s="47"/>
      <c r="AD1224" s="54"/>
      <c r="AE1224" s="44"/>
      <c r="AF1224" s="48"/>
    </row>
    <row r="1225" spans="1:32" ht="21" customHeight="1">
      <c r="A1225" s="45" t="str">
        <f>IF(G1225="","",VLOOKUP(G1225,#REF!,3,0))</f>
        <v/>
      </c>
      <c r="B1225" s="45" t="str">
        <f>IF(Table1[[#This Row],[Day]]="","",WEEKNUM(F1225))</f>
        <v/>
      </c>
      <c r="C1225" s="45" t="str">
        <f>IF(Table1[[#This Row],[Day]]="","",MONTH(F1225))</f>
        <v/>
      </c>
      <c r="D1225" s="45" t="str">
        <f>IF(Table1[[#This Row],[Day]]="","",YEAR(F1225))</f>
        <v/>
      </c>
      <c r="E1225" s="117"/>
      <c r="F1225" s="51"/>
      <c r="J1225" s="102"/>
      <c r="K1225" s="124"/>
      <c r="R1225" s="46"/>
      <c r="V1225" s="112"/>
      <c r="W1225" s="72"/>
      <c r="X1225" s="46"/>
      <c r="Y1225" s="46"/>
      <c r="AC1225" s="47"/>
      <c r="AD1225" s="54"/>
      <c r="AE1225" s="44"/>
      <c r="AF1225" s="48"/>
    </row>
    <row r="1226" spans="1:32" ht="21" customHeight="1">
      <c r="A1226" s="45" t="str">
        <f>IF(G1226="","",VLOOKUP(G1226,#REF!,3,0))</f>
        <v/>
      </c>
      <c r="B1226" s="45" t="str">
        <f>IF(Table1[[#This Row],[Day]]="","",WEEKNUM(F1226))</f>
        <v/>
      </c>
      <c r="C1226" s="45" t="str">
        <f>IF(Table1[[#This Row],[Day]]="","",MONTH(F1226))</f>
        <v/>
      </c>
      <c r="D1226" s="45" t="str">
        <f>IF(Table1[[#This Row],[Day]]="","",YEAR(F1226))</f>
        <v/>
      </c>
      <c r="E1226" s="117"/>
      <c r="F1226" s="51"/>
      <c r="J1226" s="102"/>
      <c r="K1226" s="124"/>
      <c r="R1226" s="46"/>
      <c r="V1226" s="112"/>
      <c r="W1226" s="72"/>
      <c r="X1226" s="46"/>
      <c r="Y1226" s="46"/>
      <c r="AC1226" s="47"/>
      <c r="AD1226" s="54"/>
      <c r="AE1226" s="44"/>
      <c r="AF1226" s="48"/>
    </row>
    <row r="1227" spans="1:32" ht="21" customHeight="1">
      <c r="A1227" s="45" t="str">
        <f>IF(G1227="","",VLOOKUP(G1227,#REF!,3,0))</f>
        <v/>
      </c>
      <c r="B1227" s="45" t="str">
        <f>IF(Table1[[#This Row],[Day]]="","",WEEKNUM(F1227))</f>
        <v/>
      </c>
      <c r="C1227" s="45" t="str">
        <f>IF(Table1[[#This Row],[Day]]="","",MONTH(F1227))</f>
        <v/>
      </c>
      <c r="D1227" s="45" t="str">
        <f>IF(Table1[[#This Row],[Day]]="","",YEAR(F1227))</f>
        <v/>
      </c>
      <c r="E1227" s="117"/>
      <c r="F1227" s="51"/>
      <c r="J1227" s="102"/>
      <c r="K1227" s="124"/>
      <c r="R1227" s="46"/>
      <c r="V1227" s="112"/>
      <c r="W1227" s="72"/>
      <c r="X1227" s="46"/>
      <c r="Y1227" s="46"/>
      <c r="AC1227" s="47"/>
      <c r="AD1227" s="54"/>
      <c r="AE1227" s="44"/>
      <c r="AF1227" s="48"/>
    </row>
    <row r="1228" spans="1:32" ht="21" customHeight="1">
      <c r="A1228" s="45" t="str">
        <f>IF(G1228="","",VLOOKUP(G1228,#REF!,3,0))</f>
        <v/>
      </c>
      <c r="B1228" s="45" t="str">
        <f>IF(Table1[[#This Row],[Day]]="","",WEEKNUM(F1228))</f>
        <v/>
      </c>
      <c r="C1228" s="45" t="str">
        <f>IF(Table1[[#This Row],[Day]]="","",MONTH(F1228))</f>
        <v/>
      </c>
      <c r="D1228" s="45" t="str">
        <f>IF(Table1[[#This Row],[Day]]="","",YEAR(F1228))</f>
        <v/>
      </c>
      <c r="E1228" s="117"/>
      <c r="F1228" s="51"/>
      <c r="J1228" s="102"/>
      <c r="K1228" s="124"/>
      <c r="R1228" s="46"/>
      <c r="V1228" s="112"/>
      <c r="W1228" s="72"/>
      <c r="X1228" s="46"/>
      <c r="Y1228" s="46"/>
      <c r="AC1228" s="47"/>
      <c r="AD1228" s="54"/>
      <c r="AE1228" s="44"/>
      <c r="AF1228" s="48"/>
    </row>
    <row r="1229" spans="1:32" ht="21" customHeight="1">
      <c r="A1229" s="45" t="str">
        <f>IF(G1229="","",VLOOKUP(G1229,#REF!,3,0))</f>
        <v/>
      </c>
      <c r="B1229" s="45" t="str">
        <f>IF(Table1[[#This Row],[Day]]="","",WEEKNUM(F1229))</f>
        <v/>
      </c>
      <c r="C1229" s="45" t="str">
        <f>IF(Table1[[#This Row],[Day]]="","",MONTH(F1229))</f>
        <v/>
      </c>
      <c r="D1229" s="45" t="str">
        <f>IF(Table1[[#This Row],[Day]]="","",YEAR(F1229))</f>
        <v/>
      </c>
      <c r="E1229" s="117"/>
      <c r="F1229" s="51"/>
      <c r="J1229" s="102"/>
      <c r="K1229" s="124"/>
      <c r="R1229" s="46"/>
      <c r="V1229" s="112"/>
      <c r="W1229" s="72"/>
      <c r="X1229" s="46"/>
      <c r="Y1229" s="46"/>
      <c r="AC1229" s="47"/>
      <c r="AD1229" s="54"/>
      <c r="AE1229" s="44"/>
      <c r="AF1229" s="48"/>
    </row>
    <row r="1230" spans="1:32" ht="21" customHeight="1">
      <c r="A1230" s="45" t="str">
        <f>IF(G1230="","",VLOOKUP(G1230,#REF!,3,0))</f>
        <v/>
      </c>
      <c r="B1230" s="45" t="str">
        <f>IF(Table1[[#This Row],[Day]]="","",WEEKNUM(F1230))</f>
        <v/>
      </c>
      <c r="C1230" s="45" t="str">
        <f>IF(Table1[[#This Row],[Day]]="","",MONTH(F1230))</f>
        <v/>
      </c>
      <c r="D1230" s="45" t="str">
        <f>IF(Table1[[#This Row],[Day]]="","",YEAR(F1230))</f>
        <v/>
      </c>
      <c r="E1230" s="117"/>
      <c r="F1230" s="51"/>
      <c r="J1230" s="102"/>
      <c r="K1230" s="124"/>
      <c r="R1230" s="46"/>
      <c r="V1230" s="112"/>
      <c r="W1230" s="72"/>
      <c r="X1230" s="46"/>
      <c r="Y1230" s="46"/>
      <c r="AC1230" s="47"/>
      <c r="AD1230" s="54"/>
      <c r="AE1230" s="44"/>
      <c r="AF1230" s="48"/>
    </row>
    <row r="1231" spans="1:32" ht="21" customHeight="1">
      <c r="A1231" s="45" t="str">
        <f>IF(G1231="","",VLOOKUP(G1231,#REF!,3,0))</f>
        <v/>
      </c>
      <c r="B1231" s="45" t="str">
        <f>IF(Table1[[#This Row],[Day]]="","",WEEKNUM(F1231))</f>
        <v/>
      </c>
      <c r="C1231" s="45" t="str">
        <f>IF(Table1[[#This Row],[Day]]="","",MONTH(F1231))</f>
        <v/>
      </c>
      <c r="D1231" s="45" t="str">
        <f>IF(Table1[[#This Row],[Day]]="","",YEAR(F1231))</f>
        <v/>
      </c>
      <c r="E1231" s="117"/>
      <c r="F1231" s="51"/>
      <c r="J1231" s="102"/>
      <c r="K1231" s="124"/>
      <c r="R1231" s="46"/>
      <c r="V1231" s="112"/>
      <c r="W1231" s="72"/>
      <c r="X1231" s="46"/>
      <c r="Y1231" s="46"/>
      <c r="AC1231" s="47"/>
      <c r="AD1231" s="54"/>
      <c r="AE1231" s="44"/>
      <c r="AF1231" s="48"/>
    </row>
    <row r="1232" spans="1:32" ht="21" customHeight="1">
      <c r="A1232" s="45" t="str">
        <f>IF(G1232="","",VLOOKUP(G1232,#REF!,3,0))</f>
        <v/>
      </c>
      <c r="B1232" s="45" t="str">
        <f>IF(Table1[[#This Row],[Day]]="","",WEEKNUM(F1232))</f>
        <v/>
      </c>
      <c r="C1232" s="45" t="str">
        <f>IF(Table1[[#This Row],[Day]]="","",MONTH(F1232))</f>
        <v/>
      </c>
      <c r="D1232" s="45" t="str">
        <f>IF(Table1[[#This Row],[Day]]="","",YEAR(F1232))</f>
        <v/>
      </c>
      <c r="E1232" s="117"/>
      <c r="F1232" s="51"/>
      <c r="J1232" s="102"/>
      <c r="K1232" s="124"/>
      <c r="R1232" s="46"/>
      <c r="V1232" s="112"/>
      <c r="W1232" s="72"/>
      <c r="X1232" s="46"/>
      <c r="Y1232" s="46"/>
      <c r="AC1232" s="47"/>
      <c r="AD1232" s="54"/>
      <c r="AE1232" s="44"/>
      <c r="AF1232" s="48"/>
    </row>
    <row r="1233" spans="1:32" ht="21" customHeight="1">
      <c r="A1233" s="45" t="str">
        <f>IF(G1233="","",VLOOKUP(G1233,#REF!,3,0))</f>
        <v/>
      </c>
      <c r="B1233" s="45" t="str">
        <f>IF(Table1[[#This Row],[Day]]="","",WEEKNUM(F1233))</f>
        <v/>
      </c>
      <c r="C1233" s="45" t="str">
        <f>IF(Table1[[#This Row],[Day]]="","",MONTH(F1233))</f>
        <v/>
      </c>
      <c r="D1233" s="45" t="str">
        <f>IF(Table1[[#This Row],[Day]]="","",YEAR(F1233))</f>
        <v/>
      </c>
      <c r="E1233" s="117"/>
      <c r="F1233" s="51"/>
      <c r="J1233" s="102"/>
      <c r="K1233" s="124"/>
      <c r="R1233" s="46"/>
      <c r="V1233" s="112"/>
      <c r="W1233" s="72"/>
      <c r="X1233" s="46"/>
      <c r="Y1233" s="46"/>
      <c r="AC1233" s="47"/>
      <c r="AD1233" s="54"/>
      <c r="AE1233" s="44"/>
      <c r="AF1233" s="48"/>
    </row>
    <row r="1234" spans="1:32" ht="21" customHeight="1">
      <c r="A1234" s="45" t="str">
        <f>IF(G1234="","",VLOOKUP(G1234,#REF!,3,0))</f>
        <v/>
      </c>
      <c r="B1234" s="45" t="str">
        <f>IF(Table1[[#This Row],[Day]]="","",WEEKNUM(F1234))</f>
        <v/>
      </c>
      <c r="C1234" s="45" t="str">
        <f>IF(Table1[[#This Row],[Day]]="","",MONTH(F1234))</f>
        <v/>
      </c>
      <c r="D1234" s="45" t="str">
        <f>IF(Table1[[#This Row],[Day]]="","",YEAR(F1234))</f>
        <v/>
      </c>
      <c r="E1234" s="117"/>
      <c r="F1234" s="51"/>
      <c r="J1234" s="102"/>
      <c r="K1234" s="124"/>
      <c r="R1234" s="46"/>
      <c r="V1234" s="112"/>
      <c r="W1234" s="72"/>
      <c r="X1234" s="46"/>
      <c r="Y1234" s="46"/>
      <c r="AC1234" s="47"/>
      <c r="AD1234" s="54"/>
      <c r="AE1234" s="44"/>
      <c r="AF1234" s="48"/>
    </row>
    <row r="1235" spans="1:32" ht="21" customHeight="1">
      <c r="A1235" s="45" t="str">
        <f>IF(G1235="","",VLOOKUP(G1235,#REF!,3,0))</f>
        <v/>
      </c>
      <c r="B1235" s="45" t="str">
        <f>IF(Table1[[#This Row],[Day]]="","",WEEKNUM(F1235))</f>
        <v/>
      </c>
      <c r="C1235" s="45" t="str">
        <f>IF(Table1[[#This Row],[Day]]="","",MONTH(F1235))</f>
        <v/>
      </c>
      <c r="D1235" s="45" t="str">
        <f>IF(Table1[[#This Row],[Day]]="","",YEAR(F1235))</f>
        <v/>
      </c>
      <c r="E1235" s="117"/>
      <c r="F1235" s="51"/>
      <c r="J1235" s="102"/>
      <c r="K1235" s="124"/>
      <c r="R1235" s="46"/>
      <c r="V1235" s="112"/>
      <c r="W1235" s="72"/>
      <c r="X1235" s="46"/>
      <c r="Y1235" s="46"/>
      <c r="AC1235" s="47"/>
      <c r="AD1235" s="54"/>
      <c r="AE1235" s="44"/>
      <c r="AF1235" s="48"/>
    </row>
    <row r="1236" spans="1:32" ht="21" customHeight="1">
      <c r="A1236" s="45" t="str">
        <f>IF(G1236="","",VLOOKUP(G1236,#REF!,3,0))</f>
        <v/>
      </c>
      <c r="B1236" s="45" t="str">
        <f>IF(Table1[[#This Row],[Day]]="","",WEEKNUM(F1236))</f>
        <v/>
      </c>
      <c r="C1236" s="45" t="str">
        <f>IF(Table1[[#This Row],[Day]]="","",MONTH(F1236))</f>
        <v/>
      </c>
      <c r="D1236" s="45" t="str">
        <f>IF(Table1[[#This Row],[Day]]="","",YEAR(F1236))</f>
        <v/>
      </c>
      <c r="E1236" s="117"/>
      <c r="F1236" s="51"/>
      <c r="J1236" s="102"/>
      <c r="K1236" s="124"/>
      <c r="R1236" s="46"/>
      <c r="V1236" s="112"/>
      <c r="W1236" s="72"/>
      <c r="X1236" s="46"/>
      <c r="Y1236" s="46"/>
      <c r="AC1236" s="47"/>
      <c r="AD1236" s="54"/>
      <c r="AE1236" s="44"/>
      <c r="AF1236" s="48"/>
    </row>
    <row r="1237" spans="1:32" ht="21" customHeight="1">
      <c r="A1237" s="45" t="str">
        <f>IF(G1237="","",VLOOKUP(G1237,#REF!,3,0))</f>
        <v/>
      </c>
      <c r="B1237" s="45" t="str">
        <f>IF(Table1[[#This Row],[Day]]="","",WEEKNUM(F1237))</f>
        <v/>
      </c>
      <c r="C1237" s="45" t="str">
        <f>IF(Table1[[#This Row],[Day]]="","",MONTH(F1237))</f>
        <v/>
      </c>
      <c r="D1237" s="45" t="str">
        <f>IF(Table1[[#This Row],[Day]]="","",YEAR(F1237))</f>
        <v/>
      </c>
      <c r="E1237" s="117"/>
      <c r="F1237" s="51"/>
      <c r="J1237" s="102"/>
      <c r="K1237" s="124"/>
      <c r="R1237" s="46"/>
      <c r="V1237" s="112"/>
      <c r="W1237" s="72"/>
      <c r="X1237" s="46"/>
      <c r="Y1237" s="46"/>
      <c r="AC1237" s="47"/>
      <c r="AD1237" s="54"/>
      <c r="AE1237" s="44"/>
      <c r="AF1237" s="48"/>
    </row>
    <row r="1238" spans="1:32" ht="21" customHeight="1">
      <c r="A1238" s="45" t="str">
        <f>IF(G1238="","",VLOOKUP(G1238,#REF!,3,0))</f>
        <v/>
      </c>
      <c r="B1238" s="45" t="str">
        <f>IF(Table1[[#This Row],[Day]]="","",WEEKNUM(F1238))</f>
        <v/>
      </c>
      <c r="C1238" s="45" t="str">
        <f>IF(Table1[[#This Row],[Day]]="","",MONTH(F1238))</f>
        <v/>
      </c>
      <c r="D1238" s="45" t="str">
        <f>IF(Table1[[#This Row],[Day]]="","",YEAR(F1238))</f>
        <v/>
      </c>
      <c r="E1238" s="117"/>
      <c r="F1238" s="51"/>
      <c r="J1238" s="102"/>
      <c r="K1238" s="124"/>
      <c r="R1238" s="46"/>
      <c r="V1238" s="112"/>
      <c r="W1238" s="72"/>
      <c r="X1238" s="46"/>
      <c r="Y1238" s="46"/>
      <c r="AC1238" s="47"/>
      <c r="AD1238" s="54"/>
      <c r="AE1238" s="44"/>
      <c r="AF1238" s="48"/>
    </row>
    <row r="1239" spans="1:32" ht="21" customHeight="1">
      <c r="A1239" s="45" t="str">
        <f>IF(G1239="","",VLOOKUP(G1239,#REF!,3,0))</f>
        <v/>
      </c>
      <c r="B1239" s="45" t="str">
        <f>IF(Table1[[#This Row],[Day]]="","",WEEKNUM(F1239))</f>
        <v/>
      </c>
      <c r="C1239" s="45" t="str">
        <f>IF(Table1[[#This Row],[Day]]="","",MONTH(F1239))</f>
        <v/>
      </c>
      <c r="D1239" s="45" t="str">
        <f>IF(Table1[[#This Row],[Day]]="","",YEAR(F1239))</f>
        <v/>
      </c>
      <c r="E1239" s="117"/>
      <c r="F1239" s="51"/>
      <c r="J1239" s="102"/>
      <c r="K1239" s="124"/>
      <c r="R1239" s="46"/>
      <c r="V1239" s="112"/>
      <c r="W1239" s="72"/>
      <c r="X1239" s="46"/>
      <c r="Y1239" s="46"/>
      <c r="AC1239" s="47"/>
      <c r="AD1239" s="54"/>
      <c r="AE1239" s="44"/>
      <c r="AF1239" s="48"/>
    </row>
    <row r="1240" spans="1:32" ht="21" customHeight="1">
      <c r="A1240" s="45" t="str">
        <f>IF(G1240="","",VLOOKUP(G1240,#REF!,3,0))</f>
        <v/>
      </c>
      <c r="B1240" s="45" t="str">
        <f>IF(Table1[[#This Row],[Day]]="","",WEEKNUM(F1240))</f>
        <v/>
      </c>
      <c r="C1240" s="45" t="str">
        <f>IF(Table1[[#This Row],[Day]]="","",MONTH(F1240))</f>
        <v/>
      </c>
      <c r="D1240" s="45" t="str">
        <f>IF(Table1[[#This Row],[Day]]="","",YEAR(F1240))</f>
        <v/>
      </c>
      <c r="E1240" s="117"/>
      <c r="F1240" s="51"/>
      <c r="J1240" s="102"/>
      <c r="K1240" s="124"/>
      <c r="R1240" s="46"/>
      <c r="V1240" s="112"/>
      <c r="W1240" s="72"/>
      <c r="X1240" s="46"/>
      <c r="Y1240" s="46"/>
      <c r="AC1240" s="47"/>
      <c r="AD1240" s="54"/>
      <c r="AE1240" s="44"/>
      <c r="AF1240" s="48"/>
    </row>
    <row r="1241" spans="1:32" ht="21" customHeight="1">
      <c r="A1241" s="45" t="str">
        <f>IF(G1241="","",VLOOKUP(G1241,#REF!,3,0))</f>
        <v/>
      </c>
      <c r="B1241" s="45" t="str">
        <f>IF(Table1[[#This Row],[Day]]="","",WEEKNUM(F1241))</f>
        <v/>
      </c>
      <c r="C1241" s="45" t="str">
        <f>IF(Table1[[#This Row],[Day]]="","",MONTH(F1241))</f>
        <v/>
      </c>
      <c r="D1241" s="45" t="str">
        <f>IF(Table1[[#This Row],[Day]]="","",YEAR(F1241))</f>
        <v/>
      </c>
      <c r="E1241" s="117"/>
      <c r="F1241" s="51"/>
      <c r="J1241" s="102"/>
      <c r="K1241" s="124"/>
      <c r="R1241" s="46"/>
      <c r="V1241" s="112"/>
      <c r="W1241" s="72"/>
      <c r="X1241" s="46"/>
      <c r="Y1241" s="46"/>
      <c r="AC1241" s="47"/>
      <c r="AD1241" s="54"/>
      <c r="AE1241" s="44"/>
      <c r="AF1241" s="48"/>
    </row>
    <row r="1242" spans="1:32" ht="21" customHeight="1">
      <c r="A1242" s="45" t="str">
        <f>IF(G1242="","",VLOOKUP(G1242,#REF!,3,0))</f>
        <v/>
      </c>
      <c r="B1242" s="45" t="str">
        <f>IF(Table1[[#This Row],[Day]]="","",WEEKNUM(F1242))</f>
        <v/>
      </c>
      <c r="C1242" s="45" t="str">
        <f>IF(Table1[[#This Row],[Day]]="","",MONTH(F1242))</f>
        <v/>
      </c>
      <c r="D1242" s="45" t="str">
        <f>IF(Table1[[#This Row],[Day]]="","",YEAR(F1242))</f>
        <v/>
      </c>
      <c r="E1242" s="117"/>
      <c r="F1242" s="51"/>
      <c r="J1242" s="102"/>
      <c r="K1242" s="124"/>
      <c r="R1242" s="46"/>
      <c r="V1242" s="112"/>
      <c r="W1242" s="72"/>
      <c r="X1242" s="46"/>
      <c r="Y1242" s="46"/>
      <c r="AC1242" s="47"/>
      <c r="AD1242" s="54"/>
      <c r="AE1242" s="44"/>
      <c r="AF1242" s="48"/>
    </row>
    <row r="1243" spans="1:32" ht="21" customHeight="1">
      <c r="A1243" s="45" t="str">
        <f>IF(G1243="","",VLOOKUP(G1243,#REF!,3,0))</f>
        <v/>
      </c>
      <c r="B1243" s="45" t="str">
        <f>IF(Table1[[#This Row],[Day]]="","",WEEKNUM(F1243))</f>
        <v/>
      </c>
      <c r="C1243" s="45" t="str">
        <f>IF(Table1[[#This Row],[Day]]="","",MONTH(F1243))</f>
        <v/>
      </c>
      <c r="D1243" s="45" t="str">
        <f>IF(Table1[[#This Row],[Day]]="","",YEAR(F1243))</f>
        <v/>
      </c>
      <c r="E1243" s="117"/>
      <c r="F1243" s="51"/>
      <c r="J1243" s="102"/>
      <c r="K1243" s="124"/>
      <c r="R1243" s="46"/>
      <c r="V1243" s="112"/>
      <c r="W1243" s="72"/>
      <c r="X1243" s="46"/>
      <c r="Y1243" s="46"/>
      <c r="AC1243" s="47"/>
      <c r="AD1243" s="54"/>
      <c r="AE1243" s="44"/>
      <c r="AF1243" s="48"/>
    </row>
    <row r="1244" spans="1:32" ht="21" customHeight="1">
      <c r="A1244" s="45" t="str">
        <f>IF(G1244="","",VLOOKUP(G1244,#REF!,3,0))</f>
        <v/>
      </c>
      <c r="B1244" s="45" t="str">
        <f>IF(Table1[[#This Row],[Day]]="","",WEEKNUM(F1244))</f>
        <v/>
      </c>
      <c r="C1244" s="45" t="str">
        <f>IF(Table1[[#This Row],[Day]]="","",MONTH(F1244))</f>
        <v/>
      </c>
      <c r="D1244" s="45" t="str">
        <f>IF(Table1[[#This Row],[Day]]="","",YEAR(F1244))</f>
        <v/>
      </c>
      <c r="E1244" s="117"/>
      <c r="F1244" s="51"/>
      <c r="J1244" s="102"/>
      <c r="K1244" s="124"/>
      <c r="R1244" s="46"/>
      <c r="V1244" s="112"/>
      <c r="W1244" s="72"/>
      <c r="X1244" s="46"/>
      <c r="Y1244" s="46"/>
      <c r="AC1244" s="47"/>
      <c r="AD1244" s="54"/>
      <c r="AE1244" s="44"/>
      <c r="AF1244" s="48"/>
    </row>
    <row r="1245" spans="1:32" ht="21" customHeight="1">
      <c r="A1245" s="45" t="str">
        <f>IF(G1245="","",VLOOKUP(G1245,#REF!,3,0))</f>
        <v/>
      </c>
      <c r="B1245" s="45" t="str">
        <f>IF(Table1[[#This Row],[Day]]="","",WEEKNUM(F1245))</f>
        <v/>
      </c>
      <c r="C1245" s="45" t="str">
        <f>IF(Table1[[#This Row],[Day]]="","",MONTH(F1245))</f>
        <v/>
      </c>
      <c r="D1245" s="45" t="str">
        <f>IF(Table1[[#This Row],[Day]]="","",YEAR(F1245))</f>
        <v/>
      </c>
      <c r="E1245" s="117"/>
      <c r="F1245" s="51"/>
      <c r="J1245" s="102"/>
      <c r="K1245" s="124"/>
      <c r="R1245" s="46"/>
      <c r="V1245" s="112"/>
      <c r="W1245" s="72"/>
      <c r="X1245" s="46"/>
      <c r="Y1245" s="46"/>
      <c r="AC1245" s="47"/>
      <c r="AD1245" s="54"/>
      <c r="AE1245" s="44"/>
      <c r="AF1245" s="48"/>
    </row>
    <row r="1246" spans="1:32" ht="21" customHeight="1">
      <c r="A1246" s="45" t="str">
        <f>IF(G1246="","",VLOOKUP(G1246,#REF!,3,0))</f>
        <v/>
      </c>
      <c r="B1246" s="45" t="str">
        <f>IF(Table1[[#This Row],[Day]]="","",WEEKNUM(F1246))</f>
        <v/>
      </c>
      <c r="C1246" s="45" t="str">
        <f>IF(Table1[[#This Row],[Day]]="","",MONTH(F1246))</f>
        <v/>
      </c>
      <c r="D1246" s="45" t="str">
        <f>IF(Table1[[#This Row],[Day]]="","",YEAR(F1246))</f>
        <v/>
      </c>
      <c r="E1246" s="117"/>
      <c r="F1246" s="51"/>
      <c r="J1246" s="102"/>
      <c r="K1246" s="124"/>
      <c r="R1246" s="46"/>
      <c r="V1246" s="112"/>
      <c r="W1246" s="72"/>
      <c r="X1246" s="46"/>
      <c r="Y1246" s="46"/>
      <c r="AC1246" s="47"/>
      <c r="AD1246" s="54"/>
      <c r="AE1246" s="44"/>
      <c r="AF1246" s="48"/>
    </row>
    <row r="1247" spans="1:32" ht="21" customHeight="1">
      <c r="A1247" s="45" t="str">
        <f>IF(G1247="","",VLOOKUP(G1247,#REF!,3,0))</f>
        <v/>
      </c>
      <c r="B1247" s="45" t="str">
        <f>IF(Table1[[#This Row],[Day]]="","",WEEKNUM(F1247))</f>
        <v/>
      </c>
      <c r="C1247" s="45" t="str">
        <f>IF(Table1[[#This Row],[Day]]="","",MONTH(F1247))</f>
        <v/>
      </c>
      <c r="D1247" s="45" t="str">
        <f>IF(Table1[[#This Row],[Day]]="","",YEAR(F1247))</f>
        <v/>
      </c>
      <c r="E1247" s="117"/>
      <c r="F1247" s="51"/>
      <c r="J1247" s="102"/>
      <c r="K1247" s="124"/>
      <c r="R1247" s="46"/>
      <c r="V1247" s="112"/>
      <c r="W1247" s="72"/>
      <c r="X1247" s="46"/>
      <c r="Y1247" s="46"/>
      <c r="AC1247" s="47"/>
      <c r="AD1247" s="54"/>
      <c r="AE1247" s="44"/>
      <c r="AF1247" s="48"/>
    </row>
    <row r="1248" spans="1:32" ht="21" customHeight="1">
      <c r="A1248" s="45" t="str">
        <f>IF(G1248="","",VLOOKUP(G1248,#REF!,3,0))</f>
        <v/>
      </c>
      <c r="B1248" s="45" t="str">
        <f>IF(Table1[[#This Row],[Day]]="","",WEEKNUM(F1248))</f>
        <v/>
      </c>
      <c r="C1248" s="45" t="str">
        <f>IF(Table1[[#This Row],[Day]]="","",MONTH(F1248))</f>
        <v/>
      </c>
      <c r="D1248" s="45" t="str">
        <f>IF(Table1[[#This Row],[Day]]="","",YEAR(F1248))</f>
        <v/>
      </c>
      <c r="E1248" s="117"/>
      <c r="F1248" s="51"/>
      <c r="J1248" s="102"/>
      <c r="K1248" s="124"/>
      <c r="R1248" s="46"/>
      <c r="V1248" s="112"/>
      <c r="W1248" s="72"/>
      <c r="X1248" s="46"/>
      <c r="Y1248" s="46"/>
      <c r="AC1248" s="47"/>
      <c r="AD1248" s="54"/>
      <c r="AE1248" s="44"/>
      <c r="AF1248" s="48"/>
    </row>
    <row r="1249" spans="1:32" ht="21" customHeight="1">
      <c r="A1249" s="45" t="str">
        <f>IF(G1249="","",VLOOKUP(G1249,#REF!,3,0))</f>
        <v/>
      </c>
      <c r="B1249" s="45" t="str">
        <f>IF(Table1[[#This Row],[Day]]="","",WEEKNUM(F1249))</f>
        <v/>
      </c>
      <c r="C1249" s="45" t="str">
        <f>IF(Table1[[#This Row],[Day]]="","",MONTH(F1249))</f>
        <v/>
      </c>
      <c r="D1249" s="45" t="str">
        <f>IF(Table1[[#This Row],[Day]]="","",YEAR(F1249))</f>
        <v/>
      </c>
      <c r="E1249" s="117"/>
      <c r="F1249" s="51"/>
      <c r="J1249" s="102"/>
      <c r="K1249" s="124"/>
      <c r="R1249" s="46"/>
      <c r="V1249" s="112"/>
      <c r="W1249" s="72"/>
      <c r="X1249" s="46"/>
      <c r="Y1249" s="46"/>
      <c r="AC1249" s="47"/>
      <c r="AD1249" s="54"/>
      <c r="AE1249" s="44"/>
      <c r="AF1249" s="48"/>
    </row>
    <row r="1250" spans="1:32" ht="21" customHeight="1">
      <c r="A1250" s="45" t="str">
        <f>IF(G1250="","",VLOOKUP(G1250,#REF!,3,0))</f>
        <v/>
      </c>
      <c r="B1250" s="45" t="str">
        <f>IF(Table1[[#This Row],[Day]]="","",WEEKNUM(F1250))</f>
        <v/>
      </c>
      <c r="C1250" s="45" t="str">
        <f>IF(Table1[[#This Row],[Day]]="","",MONTH(F1250))</f>
        <v/>
      </c>
      <c r="D1250" s="45" t="str">
        <f>IF(Table1[[#This Row],[Day]]="","",YEAR(F1250))</f>
        <v/>
      </c>
      <c r="E1250" s="117"/>
      <c r="F1250" s="51"/>
      <c r="J1250" s="102"/>
      <c r="K1250" s="124"/>
      <c r="R1250" s="46"/>
      <c r="V1250" s="112"/>
      <c r="W1250" s="72"/>
      <c r="X1250" s="46"/>
      <c r="Y1250" s="46"/>
      <c r="AC1250" s="47"/>
      <c r="AD1250" s="54"/>
      <c r="AE1250" s="44"/>
      <c r="AF1250" s="48"/>
    </row>
    <row r="1251" spans="1:32" ht="21" customHeight="1">
      <c r="A1251" s="45" t="str">
        <f>IF(G1251="","",VLOOKUP(G1251,#REF!,3,0))</f>
        <v/>
      </c>
      <c r="B1251" s="45" t="str">
        <f>IF(Table1[[#This Row],[Day]]="","",WEEKNUM(F1251))</f>
        <v/>
      </c>
      <c r="C1251" s="45" t="str">
        <f>IF(Table1[[#This Row],[Day]]="","",MONTH(F1251))</f>
        <v/>
      </c>
      <c r="D1251" s="45" t="str">
        <f>IF(Table1[[#This Row],[Day]]="","",YEAR(F1251))</f>
        <v/>
      </c>
      <c r="E1251" s="117"/>
      <c r="F1251" s="51"/>
      <c r="J1251" s="102"/>
      <c r="K1251" s="124"/>
      <c r="R1251" s="46"/>
      <c r="V1251" s="112"/>
      <c r="W1251" s="72"/>
      <c r="X1251" s="46"/>
      <c r="Y1251" s="46"/>
      <c r="AC1251" s="47"/>
      <c r="AD1251" s="54"/>
      <c r="AE1251" s="44"/>
      <c r="AF1251" s="48"/>
    </row>
    <row r="1252" spans="1:32" ht="21" customHeight="1">
      <c r="A1252" s="45" t="str">
        <f>IF(G1252="","",VLOOKUP(G1252,#REF!,3,0))</f>
        <v/>
      </c>
      <c r="B1252" s="45" t="str">
        <f>IF(Table1[[#This Row],[Day]]="","",WEEKNUM(F1252))</f>
        <v/>
      </c>
      <c r="C1252" s="45" t="str">
        <f>IF(Table1[[#This Row],[Day]]="","",MONTH(F1252))</f>
        <v/>
      </c>
      <c r="D1252" s="45" t="str">
        <f>IF(Table1[[#This Row],[Day]]="","",YEAR(F1252))</f>
        <v/>
      </c>
      <c r="E1252" s="117"/>
      <c r="F1252" s="51"/>
      <c r="J1252" s="102"/>
      <c r="K1252" s="124"/>
      <c r="R1252" s="46"/>
      <c r="V1252" s="112"/>
      <c r="W1252" s="72"/>
      <c r="X1252" s="46"/>
      <c r="Y1252" s="46"/>
      <c r="AC1252" s="47"/>
      <c r="AD1252" s="54"/>
      <c r="AE1252" s="44"/>
      <c r="AF1252" s="48"/>
    </row>
    <row r="1253" spans="1:32" ht="21" customHeight="1">
      <c r="A1253" s="45" t="str">
        <f>IF(G1253="","",VLOOKUP(G1253,#REF!,3,0))</f>
        <v/>
      </c>
      <c r="B1253" s="45" t="str">
        <f>IF(Table1[[#This Row],[Day]]="","",WEEKNUM(F1253))</f>
        <v/>
      </c>
      <c r="C1253" s="45" t="str">
        <f>IF(Table1[[#This Row],[Day]]="","",MONTH(F1253))</f>
        <v/>
      </c>
      <c r="D1253" s="45" t="str">
        <f>IF(Table1[[#This Row],[Day]]="","",YEAR(F1253))</f>
        <v/>
      </c>
      <c r="E1253" s="117"/>
      <c r="F1253" s="51"/>
      <c r="J1253" s="102"/>
      <c r="K1253" s="124"/>
      <c r="R1253" s="46"/>
      <c r="V1253" s="112"/>
      <c r="W1253" s="72"/>
      <c r="X1253" s="46"/>
      <c r="Y1253" s="46"/>
      <c r="AC1253" s="47"/>
      <c r="AD1253" s="54"/>
      <c r="AE1253" s="44"/>
      <c r="AF1253" s="48"/>
    </row>
    <row r="1254" spans="1:32" ht="21" customHeight="1">
      <c r="A1254" s="45" t="str">
        <f>IF(G1254="","",VLOOKUP(G1254,#REF!,3,0))</f>
        <v/>
      </c>
      <c r="B1254" s="45" t="str">
        <f>IF(Table1[[#This Row],[Day]]="","",WEEKNUM(F1254))</f>
        <v/>
      </c>
      <c r="C1254" s="45" t="str">
        <f>IF(Table1[[#This Row],[Day]]="","",MONTH(F1254))</f>
        <v/>
      </c>
      <c r="D1254" s="45" t="str">
        <f>IF(Table1[[#This Row],[Day]]="","",YEAR(F1254))</f>
        <v/>
      </c>
      <c r="E1254" s="117"/>
      <c r="F1254" s="51"/>
      <c r="J1254" s="102"/>
      <c r="K1254" s="124"/>
      <c r="R1254" s="46"/>
      <c r="V1254" s="112"/>
      <c r="W1254" s="72"/>
      <c r="X1254" s="46"/>
      <c r="Y1254" s="46"/>
      <c r="AC1254" s="47"/>
      <c r="AD1254" s="54"/>
      <c r="AE1254" s="44"/>
      <c r="AF1254" s="48"/>
    </row>
    <row r="1255" spans="1:32" ht="21" customHeight="1">
      <c r="A1255" s="45" t="str">
        <f>IF(G1255="","",VLOOKUP(G1255,#REF!,3,0))</f>
        <v/>
      </c>
      <c r="B1255" s="45" t="str">
        <f>IF(Table1[[#This Row],[Day]]="","",WEEKNUM(F1255))</f>
        <v/>
      </c>
      <c r="C1255" s="45" t="str">
        <f>IF(Table1[[#This Row],[Day]]="","",MONTH(F1255))</f>
        <v/>
      </c>
      <c r="D1255" s="45" t="str">
        <f>IF(Table1[[#This Row],[Day]]="","",YEAR(F1255))</f>
        <v/>
      </c>
      <c r="E1255" s="117"/>
      <c r="F1255" s="51"/>
      <c r="J1255" s="102"/>
      <c r="K1255" s="124"/>
      <c r="R1255" s="46"/>
      <c r="V1255" s="112"/>
      <c r="W1255" s="72"/>
      <c r="X1255" s="46"/>
      <c r="Y1255" s="46"/>
      <c r="AC1255" s="47"/>
      <c r="AD1255" s="54"/>
      <c r="AE1255" s="44"/>
      <c r="AF1255" s="48"/>
    </row>
    <row r="1256" spans="1:32" ht="21" customHeight="1">
      <c r="A1256" s="45" t="str">
        <f>IF(G1256="","",VLOOKUP(G1256,#REF!,3,0))</f>
        <v/>
      </c>
      <c r="B1256" s="45" t="str">
        <f>IF(Table1[[#This Row],[Day]]="","",WEEKNUM(F1256))</f>
        <v/>
      </c>
      <c r="C1256" s="45" t="str">
        <f>IF(Table1[[#This Row],[Day]]="","",MONTH(F1256))</f>
        <v/>
      </c>
      <c r="D1256" s="45" t="str">
        <f>IF(Table1[[#This Row],[Day]]="","",YEAR(F1256))</f>
        <v/>
      </c>
      <c r="E1256" s="117"/>
      <c r="F1256" s="51"/>
      <c r="J1256" s="102"/>
      <c r="K1256" s="124"/>
      <c r="R1256" s="46"/>
      <c r="V1256" s="112"/>
      <c r="W1256" s="72"/>
      <c r="X1256" s="46"/>
      <c r="Y1256" s="46"/>
      <c r="AC1256" s="47"/>
      <c r="AD1256" s="54"/>
      <c r="AE1256" s="44"/>
      <c r="AF1256" s="48"/>
    </row>
    <row r="1257" spans="1:32" ht="21" customHeight="1">
      <c r="A1257" s="45" t="str">
        <f>IF(G1257="","",VLOOKUP(G1257,#REF!,3,0))</f>
        <v/>
      </c>
      <c r="B1257" s="45" t="str">
        <f>IF(Table1[[#This Row],[Day]]="","",WEEKNUM(F1257))</f>
        <v/>
      </c>
      <c r="C1257" s="45" t="str">
        <f>IF(Table1[[#This Row],[Day]]="","",MONTH(F1257))</f>
        <v/>
      </c>
      <c r="D1257" s="45" t="str">
        <f>IF(Table1[[#This Row],[Day]]="","",YEAR(F1257))</f>
        <v/>
      </c>
      <c r="E1257" s="117"/>
      <c r="F1257" s="51"/>
      <c r="J1257" s="102"/>
      <c r="K1257" s="124"/>
      <c r="R1257" s="46"/>
      <c r="V1257" s="112"/>
      <c r="W1257" s="72"/>
      <c r="X1257" s="46"/>
      <c r="Y1257" s="46"/>
      <c r="AC1257" s="47"/>
      <c r="AD1257" s="54"/>
      <c r="AE1257" s="44"/>
      <c r="AF1257" s="48"/>
    </row>
    <row r="1258" spans="1:32" ht="21" customHeight="1">
      <c r="A1258" s="45" t="str">
        <f>IF(G1258="","",VLOOKUP(G1258,#REF!,3,0))</f>
        <v/>
      </c>
      <c r="B1258" s="45" t="str">
        <f>IF(Table1[[#This Row],[Day]]="","",WEEKNUM(F1258))</f>
        <v/>
      </c>
      <c r="C1258" s="45" t="str">
        <f>IF(Table1[[#This Row],[Day]]="","",MONTH(F1258))</f>
        <v/>
      </c>
      <c r="D1258" s="45" t="str">
        <f>IF(Table1[[#This Row],[Day]]="","",YEAR(F1258))</f>
        <v/>
      </c>
      <c r="E1258" s="117"/>
      <c r="F1258" s="51"/>
      <c r="J1258" s="102"/>
      <c r="K1258" s="124"/>
      <c r="R1258" s="46"/>
      <c r="V1258" s="112"/>
      <c r="W1258" s="72"/>
      <c r="X1258" s="46"/>
      <c r="Y1258" s="46"/>
      <c r="AC1258" s="47"/>
      <c r="AD1258" s="54"/>
      <c r="AE1258" s="44"/>
      <c r="AF1258" s="48"/>
    </row>
    <row r="1259" spans="1:32" ht="21" customHeight="1">
      <c r="A1259" s="45" t="str">
        <f>IF(G1259="","",VLOOKUP(G1259,#REF!,3,0))</f>
        <v/>
      </c>
      <c r="B1259" s="45" t="str">
        <f>IF(Table1[[#This Row],[Day]]="","",WEEKNUM(F1259))</f>
        <v/>
      </c>
      <c r="C1259" s="45" t="str">
        <f>IF(Table1[[#This Row],[Day]]="","",MONTH(F1259))</f>
        <v/>
      </c>
      <c r="D1259" s="45" t="str">
        <f>IF(Table1[[#This Row],[Day]]="","",YEAR(F1259))</f>
        <v/>
      </c>
      <c r="E1259" s="117"/>
      <c r="F1259" s="51"/>
      <c r="J1259" s="102"/>
      <c r="K1259" s="124"/>
      <c r="R1259" s="46"/>
      <c r="V1259" s="112"/>
      <c r="W1259" s="72"/>
      <c r="X1259" s="46"/>
      <c r="Y1259" s="46"/>
      <c r="AC1259" s="47"/>
      <c r="AD1259" s="54"/>
      <c r="AE1259" s="44"/>
      <c r="AF1259" s="48"/>
    </row>
    <row r="1260" spans="1:32" ht="21" customHeight="1">
      <c r="A1260" s="45" t="str">
        <f>IF(G1260="","",VLOOKUP(G1260,#REF!,3,0))</f>
        <v/>
      </c>
      <c r="B1260" s="45" t="str">
        <f>IF(Table1[[#This Row],[Day]]="","",WEEKNUM(F1260))</f>
        <v/>
      </c>
      <c r="C1260" s="45" t="str">
        <f>IF(Table1[[#This Row],[Day]]="","",MONTH(F1260))</f>
        <v/>
      </c>
      <c r="D1260" s="45" t="str">
        <f>IF(Table1[[#This Row],[Day]]="","",YEAR(F1260))</f>
        <v/>
      </c>
      <c r="E1260" s="117"/>
      <c r="F1260" s="51"/>
      <c r="J1260" s="102"/>
      <c r="K1260" s="124"/>
      <c r="R1260" s="46"/>
      <c r="V1260" s="112"/>
      <c r="W1260" s="72"/>
      <c r="X1260" s="46"/>
      <c r="Y1260" s="46"/>
      <c r="AC1260" s="47"/>
      <c r="AD1260" s="54"/>
      <c r="AE1260" s="44"/>
      <c r="AF1260" s="48"/>
    </row>
    <row r="1261" spans="1:32" ht="21" customHeight="1">
      <c r="A1261" s="45" t="str">
        <f>IF(G1261="","",VLOOKUP(G1261,#REF!,3,0))</f>
        <v/>
      </c>
      <c r="B1261" s="45" t="str">
        <f>IF(Table1[[#This Row],[Day]]="","",WEEKNUM(F1261))</f>
        <v/>
      </c>
      <c r="C1261" s="45" t="str">
        <f>IF(Table1[[#This Row],[Day]]="","",MONTH(F1261))</f>
        <v/>
      </c>
      <c r="D1261" s="45" t="str">
        <f>IF(Table1[[#This Row],[Day]]="","",YEAR(F1261))</f>
        <v/>
      </c>
      <c r="E1261" s="117"/>
      <c r="F1261" s="51"/>
      <c r="J1261" s="102"/>
      <c r="K1261" s="124"/>
      <c r="R1261" s="46"/>
      <c r="V1261" s="112"/>
      <c r="W1261" s="72"/>
      <c r="X1261" s="46"/>
      <c r="Y1261" s="46"/>
      <c r="AC1261" s="47"/>
      <c r="AD1261" s="54"/>
      <c r="AE1261" s="44"/>
      <c r="AF1261" s="48"/>
    </row>
    <row r="1262" spans="1:32" ht="21" customHeight="1">
      <c r="A1262" s="45" t="str">
        <f>IF(G1262="","",VLOOKUP(G1262,#REF!,3,0))</f>
        <v/>
      </c>
      <c r="B1262" s="45" t="str">
        <f>IF(Table1[[#This Row],[Day]]="","",WEEKNUM(F1262))</f>
        <v/>
      </c>
      <c r="C1262" s="45" t="str">
        <f>IF(Table1[[#This Row],[Day]]="","",MONTH(F1262))</f>
        <v/>
      </c>
      <c r="D1262" s="45" t="str">
        <f>IF(Table1[[#This Row],[Day]]="","",YEAR(F1262))</f>
        <v/>
      </c>
      <c r="E1262" s="117"/>
      <c r="F1262" s="51"/>
      <c r="J1262" s="102"/>
      <c r="K1262" s="124"/>
      <c r="R1262" s="46"/>
      <c r="V1262" s="112"/>
      <c r="W1262" s="72"/>
      <c r="X1262" s="46"/>
      <c r="Y1262" s="46"/>
      <c r="AC1262" s="47"/>
      <c r="AD1262" s="54"/>
      <c r="AE1262" s="44"/>
      <c r="AF1262" s="48"/>
    </row>
    <row r="1263" spans="1:32" ht="21" customHeight="1">
      <c r="A1263" s="45" t="str">
        <f>IF(G1263="","",VLOOKUP(G1263,#REF!,3,0))</f>
        <v/>
      </c>
      <c r="B1263" s="45" t="str">
        <f>IF(Table1[[#This Row],[Day]]="","",WEEKNUM(F1263))</f>
        <v/>
      </c>
      <c r="C1263" s="45" t="str">
        <f>IF(Table1[[#This Row],[Day]]="","",MONTH(F1263))</f>
        <v/>
      </c>
      <c r="D1263" s="45" t="str">
        <f>IF(Table1[[#This Row],[Day]]="","",YEAR(F1263))</f>
        <v/>
      </c>
      <c r="E1263" s="117"/>
      <c r="F1263" s="51"/>
      <c r="J1263" s="102"/>
      <c r="K1263" s="124"/>
      <c r="R1263" s="46"/>
      <c r="V1263" s="112"/>
      <c r="W1263" s="72"/>
      <c r="X1263" s="46"/>
      <c r="Y1263" s="46"/>
      <c r="AC1263" s="47"/>
      <c r="AD1263" s="54"/>
      <c r="AE1263" s="44"/>
      <c r="AF1263" s="48"/>
    </row>
    <row r="1264" spans="1:32" ht="21" customHeight="1">
      <c r="A1264" s="45" t="str">
        <f>IF(G1264="","",VLOOKUP(G1264,#REF!,3,0))</f>
        <v/>
      </c>
      <c r="B1264" s="45" t="str">
        <f>IF(Table1[[#This Row],[Day]]="","",WEEKNUM(F1264))</f>
        <v/>
      </c>
      <c r="C1264" s="45" t="str">
        <f>IF(Table1[[#This Row],[Day]]="","",MONTH(F1264))</f>
        <v/>
      </c>
      <c r="D1264" s="45" t="str">
        <f>IF(Table1[[#This Row],[Day]]="","",YEAR(F1264))</f>
        <v/>
      </c>
      <c r="E1264" s="117"/>
      <c r="F1264" s="51"/>
      <c r="J1264" s="102"/>
      <c r="K1264" s="124"/>
      <c r="R1264" s="46"/>
      <c r="V1264" s="112"/>
      <c r="W1264" s="72"/>
      <c r="X1264" s="46"/>
      <c r="Y1264" s="46"/>
      <c r="AC1264" s="47"/>
      <c r="AD1264" s="54"/>
      <c r="AE1264" s="44"/>
      <c r="AF1264" s="48"/>
    </row>
    <row r="1265" spans="1:32" ht="21" customHeight="1">
      <c r="A1265" s="45" t="str">
        <f>IF(G1265="","",VLOOKUP(G1265,#REF!,3,0))</f>
        <v/>
      </c>
      <c r="B1265" s="45" t="str">
        <f>IF(Table1[[#This Row],[Day]]="","",WEEKNUM(F1265))</f>
        <v/>
      </c>
      <c r="C1265" s="45" t="str">
        <f>IF(Table1[[#This Row],[Day]]="","",MONTH(F1265))</f>
        <v/>
      </c>
      <c r="D1265" s="45" t="str">
        <f>IF(Table1[[#This Row],[Day]]="","",YEAR(F1265))</f>
        <v/>
      </c>
      <c r="E1265" s="117"/>
      <c r="F1265" s="51"/>
      <c r="J1265" s="102"/>
      <c r="K1265" s="124"/>
      <c r="R1265" s="46"/>
      <c r="V1265" s="112"/>
      <c r="W1265" s="72"/>
      <c r="X1265" s="46"/>
      <c r="Y1265" s="46"/>
      <c r="AC1265" s="47"/>
      <c r="AD1265" s="54"/>
      <c r="AE1265" s="44"/>
      <c r="AF1265" s="48"/>
    </row>
    <row r="1266" spans="1:32" ht="21" customHeight="1">
      <c r="A1266" s="45" t="str">
        <f>IF(G1266="","",VLOOKUP(G1266,#REF!,3,0))</f>
        <v/>
      </c>
      <c r="B1266" s="45" t="str">
        <f>IF(Table1[[#This Row],[Day]]="","",WEEKNUM(F1266))</f>
        <v/>
      </c>
      <c r="C1266" s="45" t="str">
        <f>IF(Table1[[#This Row],[Day]]="","",MONTH(F1266))</f>
        <v/>
      </c>
      <c r="D1266" s="45" t="str">
        <f>IF(Table1[[#This Row],[Day]]="","",YEAR(F1266))</f>
        <v/>
      </c>
      <c r="E1266" s="117"/>
      <c r="F1266" s="51"/>
      <c r="J1266" s="102"/>
      <c r="K1266" s="124"/>
      <c r="R1266" s="46"/>
      <c r="V1266" s="112"/>
      <c r="W1266" s="72"/>
      <c r="X1266" s="46"/>
      <c r="Y1266" s="46"/>
      <c r="AC1266" s="47"/>
      <c r="AD1266" s="54"/>
      <c r="AE1266" s="44"/>
      <c r="AF1266" s="48"/>
    </row>
    <row r="1267" spans="1:32" ht="21" customHeight="1">
      <c r="A1267" s="45" t="str">
        <f>IF(G1267="","",VLOOKUP(G1267,#REF!,3,0))</f>
        <v/>
      </c>
      <c r="B1267" s="45" t="str">
        <f>IF(Table1[[#This Row],[Day]]="","",WEEKNUM(F1267))</f>
        <v/>
      </c>
      <c r="C1267" s="45" t="str">
        <f>IF(Table1[[#This Row],[Day]]="","",MONTH(F1267))</f>
        <v/>
      </c>
      <c r="D1267" s="45" t="str">
        <f>IF(Table1[[#This Row],[Day]]="","",YEAR(F1267))</f>
        <v/>
      </c>
      <c r="E1267" s="117"/>
      <c r="F1267" s="51"/>
      <c r="J1267" s="102"/>
      <c r="K1267" s="124"/>
      <c r="R1267" s="46"/>
      <c r="V1267" s="112"/>
      <c r="W1267" s="72"/>
      <c r="X1267" s="46"/>
      <c r="Y1267" s="46"/>
      <c r="AC1267" s="47"/>
      <c r="AD1267" s="54"/>
      <c r="AE1267" s="44"/>
      <c r="AF1267" s="48"/>
    </row>
    <row r="1268" spans="1:32" ht="21" customHeight="1">
      <c r="A1268" s="45" t="str">
        <f>IF(G1268="","",VLOOKUP(G1268,#REF!,3,0))</f>
        <v/>
      </c>
      <c r="B1268" s="45" t="str">
        <f>IF(Table1[[#This Row],[Day]]="","",WEEKNUM(F1268))</f>
        <v/>
      </c>
      <c r="C1268" s="45" t="str">
        <f>IF(Table1[[#This Row],[Day]]="","",MONTH(F1268))</f>
        <v/>
      </c>
      <c r="D1268" s="45" t="str">
        <f>IF(Table1[[#This Row],[Day]]="","",YEAR(F1268))</f>
        <v/>
      </c>
      <c r="E1268" s="117"/>
      <c r="F1268" s="51"/>
      <c r="J1268" s="102"/>
      <c r="K1268" s="124"/>
      <c r="R1268" s="46"/>
      <c r="V1268" s="112"/>
      <c r="W1268" s="72"/>
      <c r="X1268" s="46"/>
      <c r="Y1268" s="46"/>
      <c r="AC1268" s="47"/>
      <c r="AD1268" s="54"/>
      <c r="AE1268" s="44"/>
      <c r="AF1268" s="48"/>
    </row>
    <row r="1269" spans="1:32" ht="21" customHeight="1">
      <c r="A1269" s="45" t="str">
        <f>IF(G1269="","",VLOOKUP(G1269,#REF!,3,0))</f>
        <v/>
      </c>
      <c r="B1269" s="45" t="str">
        <f>IF(Table1[[#This Row],[Day]]="","",WEEKNUM(F1269))</f>
        <v/>
      </c>
      <c r="C1269" s="45" t="str">
        <f>IF(Table1[[#This Row],[Day]]="","",MONTH(F1269))</f>
        <v/>
      </c>
      <c r="D1269" s="45" t="str">
        <f>IF(Table1[[#This Row],[Day]]="","",YEAR(F1269))</f>
        <v/>
      </c>
      <c r="E1269" s="117"/>
      <c r="F1269" s="51"/>
      <c r="J1269" s="102"/>
      <c r="K1269" s="124"/>
      <c r="R1269" s="46"/>
      <c r="V1269" s="112"/>
      <c r="W1269" s="72"/>
      <c r="X1269" s="46"/>
      <c r="Y1269" s="46"/>
      <c r="AC1269" s="47"/>
      <c r="AD1269" s="54"/>
      <c r="AE1269" s="44"/>
      <c r="AF1269" s="48"/>
    </row>
    <row r="1270" spans="1:32" ht="21" customHeight="1">
      <c r="A1270" s="45" t="str">
        <f>IF(G1270="","",VLOOKUP(G1270,#REF!,3,0))</f>
        <v/>
      </c>
      <c r="B1270" s="45" t="str">
        <f>IF(Table1[[#This Row],[Day]]="","",WEEKNUM(F1270))</f>
        <v/>
      </c>
      <c r="C1270" s="45" t="str">
        <f>IF(Table1[[#This Row],[Day]]="","",MONTH(F1270))</f>
        <v/>
      </c>
      <c r="D1270" s="45" t="str">
        <f>IF(Table1[[#This Row],[Day]]="","",YEAR(F1270))</f>
        <v/>
      </c>
      <c r="E1270" s="117"/>
      <c r="F1270" s="51"/>
      <c r="J1270" s="102"/>
      <c r="K1270" s="124"/>
      <c r="R1270" s="46"/>
      <c r="V1270" s="112"/>
      <c r="W1270" s="72"/>
      <c r="X1270" s="46"/>
      <c r="Y1270" s="46"/>
      <c r="AC1270" s="47"/>
      <c r="AD1270" s="54"/>
      <c r="AE1270" s="44"/>
      <c r="AF1270" s="48"/>
    </row>
    <row r="1271" spans="1:32" ht="21" customHeight="1">
      <c r="A1271" s="45" t="str">
        <f>IF(G1271="","",VLOOKUP(G1271,#REF!,3,0))</f>
        <v/>
      </c>
      <c r="B1271" s="45" t="str">
        <f>IF(Table1[[#This Row],[Day]]="","",WEEKNUM(F1271))</f>
        <v/>
      </c>
      <c r="C1271" s="45" t="str">
        <f>IF(Table1[[#This Row],[Day]]="","",MONTH(F1271))</f>
        <v/>
      </c>
      <c r="D1271" s="45" t="str">
        <f>IF(Table1[[#This Row],[Day]]="","",YEAR(F1271))</f>
        <v/>
      </c>
      <c r="E1271" s="117"/>
      <c r="F1271" s="51"/>
      <c r="J1271" s="102"/>
      <c r="K1271" s="124"/>
      <c r="R1271" s="46"/>
      <c r="V1271" s="112"/>
      <c r="W1271" s="72"/>
      <c r="X1271" s="46"/>
      <c r="Y1271" s="46"/>
      <c r="AC1271" s="47"/>
      <c r="AD1271" s="54"/>
      <c r="AE1271" s="44"/>
      <c r="AF1271" s="48"/>
    </row>
    <row r="1272" spans="1:32" ht="21" customHeight="1">
      <c r="A1272" s="45" t="str">
        <f>IF(G1272="","",VLOOKUP(G1272,#REF!,3,0))</f>
        <v/>
      </c>
      <c r="B1272" s="45" t="str">
        <f>IF(Table1[[#This Row],[Day]]="","",WEEKNUM(F1272))</f>
        <v/>
      </c>
      <c r="C1272" s="45" t="str">
        <f>IF(Table1[[#This Row],[Day]]="","",MONTH(F1272))</f>
        <v/>
      </c>
      <c r="D1272" s="45" t="str">
        <f>IF(Table1[[#This Row],[Day]]="","",YEAR(F1272))</f>
        <v/>
      </c>
      <c r="E1272" s="117"/>
      <c r="F1272" s="51"/>
      <c r="J1272" s="102"/>
      <c r="K1272" s="124"/>
      <c r="R1272" s="46"/>
      <c r="V1272" s="112"/>
      <c r="W1272" s="72"/>
      <c r="X1272" s="46"/>
      <c r="Y1272" s="46"/>
      <c r="AC1272" s="47"/>
      <c r="AD1272" s="54"/>
      <c r="AE1272" s="44"/>
      <c r="AF1272" s="48"/>
    </row>
    <row r="1273" spans="1:32" ht="21" customHeight="1">
      <c r="A1273" s="45" t="str">
        <f>IF(G1273="","",VLOOKUP(G1273,#REF!,3,0))</f>
        <v/>
      </c>
      <c r="B1273" s="45" t="str">
        <f>IF(Table1[[#This Row],[Day]]="","",WEEKNUM(F1273))</f>
        <v/>
      </c>
      <c r="C1273" s="45" t="str">
        <f>IF(Table1[[#This Row],[Day]]="","",MONTH(F1273))</f>
        <v/>
      </c>
      <c r="D1273" s="45" t="str">
        <f>IF(Table1[[#This Row],[Day]]="","",YEAR(F1273))</f>
        <v/>
      </c>
      <c r="E1273" s="117"/>
      <c r="F1273" s="51"/>
      <c r="J1273" s="102"/>
      <c r="K1273" s="124"/>
      <c r="R1273" s="46"/>
      <c r="V1273" s="112"/>
      <c r="W1273" s="72"/>
      <c r="X1273" s="46"/>
      <c r="Y1273" s="46"/>
      <c r="AC1273" s="47"/>
      <c r="AD1273" s="54"/>
      <c r="AE1273" s="44"/>
      <c r="AF1273" s="48"/>
    </row>
    <row r="1274" spans="1:32" ht="21" customHeight="1">
      <c r="A1274" s="45" t="str">
        <f>IF(G1274="","",VLOOKUP(G1274,#REF!,3,0))</f>
        <v/>
      </c>
      <c r="B1274" s="45" t="str">
        <f>IF(Table1[[#This Row],[Day]]="","",WEEKNUM(F1274))</f>
        <v/>
      </c>
      <c r="C1274" s="45" t="str">
        <f>IF(Table1[[#This Row],[Day]]="","",MONTH(F1274))</f>
        <v/>
      </c>
      <c r="D1274" s="45" t="str">
        <f>IF(Table1[[#This Row],[Day]]="","",YEAR(F1274))</f>
        <v/>
      </c>
      <c r="E1274" s="117"/>
      <c r="F1274" s="51"/>
      <c r="J1274" s="102"/>
      <c r="K1274" s="124"/>
      <c r="R1274" s="46"/>
      <c r="V1274" s="112"/>
      <c r="W1274" s="72"/>
      <c r="X1274" s="46"/>
      <c r="Y1274" s="46"/>
      <c r="AC1274" s="47"/>
      <c r="AD1274" s="54"/>
      <c r="AE1274" s="44"/>
      <c r="AF1274" s="48"/>
    </row>
    <row r="1275" spans="1:32" ht="21" customHeight="1">
      <c r="A1275" s="45" t="str">
        <f>IF(G1275="","",VLOOKUP(G1275,#REF!,3,0))</f>
        <v/>
      </c>
      <c r="B1275" s="45" t="str">
        <f>IF(Table1[[#This Row],[Day]]="","",WEEKNUM(F1275))</f>
        <v/>
      </c>
      <c r="C1275" s="45" t="str">
        <f>IF(Table1[[#This Row],[Day]]="","",MONTH(F1275))</f>
        <v/>
      </c>
      <c r="D1275" s="45" t="str">
        <f>IF(Table1[[#This Row],[Day]]="","",YEAR(F1275))</f>
        <v/>
      </c>
      <c r="E1275" s="117"/>
      <c r="F1275" s="51"/>
      <c r="J1275" s="102"/>
      <c r="K1275" s="124"/>
      <c r="R1275" s="46"/>
      <c r="V1275" s="112"/>
      <c r="W1275" s="72"/>
      <c r="X1275" s="46"/>
      <c r="Y1275" s="46"/>
      <c r="AC1275" s="47"/>
      <c r="AD1275" s="54"/>
      <c r="AE1275" s="44"/>
      <c r="AF1275" s="48"/>
    </row>
    <row r="1276" spans="1:32" ht="21" customHeight="1">
      <c r="A1276" s="45" t="str">
        <f>IF(G1276="","",VLOOKUP(G1276,#REF!,3,0))</f>
        <v/>
      </c>
      <c r="B1276" s="45" t="str">
        <f>IF(Table1[[#This Row],[Day]]="","",WEEKNUM(F1276))</f>
        <v/>
      </c>
      <c r="C1276" s="45" t="str">
        <f>IF(Table1[[#This Row],[Day]]="","",MONTH(F1276))</f>
        <v/>
      </c>
      <c r="D1276" s="45" t="str">
        <f>IF(Table1[[#This Row],[Day]]="","",YEAR(F1276))</f>
        <v/>
      </c>
      <c r="E1276" s="117"/>
      <c r="F1276" s="51"/>
      <c r="J1276" s="102"/>
      <c r="K1276" s="124"/>
      <c r="R1276" s="46"/>
      <c r="V1276" s="112"/>
      <c r="W1276" s="72"/>
      <c r="X1276" s="46"/>
      <c r="Y1276" s="46"/>
      <c r="AC1276" s="47"/>
      <c r="AD1276" s="54"/>
      <c r="AE1276" s="44"/>
      <c r="AF1276" s="48"/>
    </row>
    <row r="1277" spans="1:32" ht="21" customHeight="1">
      <c r="A1277" s="45" t="str">
        <f>IF(G1277="","",VLOOKUP(G1277,#REF!,3,0))</f>
        <v/>
      </c>
      <c r="B1277" s="45" t="str">
        <f>IF(Table1[[#This Row],[Day]]="","",WEEKNUM(F1277))</f>
        <v/>
      </c>
      <c r="C1277" s="45" t="str">
        <f>IF(Table1[[#This Row],[Day]]="","",MONTH(F1277))</f>
        <v/>
      </c>
      <c r="D1277" s="45" t="str">
        <f>IF(Table1[[#This Row],[Day]]="","",YEAR(F1277))</f>
        <v/>
      </c>
      <c r="E1277" s="117"/>
      <c r="F1277" s="51"/>
      <c r="J1277" s="102"/>
      <c r="K1277" s="124"/>
      <c r="R1277" s="46"/>
      <c r="V1277" s="112"/>
      <c r="W1277" s="72"/>
      <c r="X1277" s="46"/>
      <c r="Y1277" s="46"/>
      <c r="AC1277" s="47"/>
      <c r="AD1277" s="54"/>
      <c r="AE1277" s="44"/>
      <c r="AF1277" s="48"/>
    </row>
    <row r="1278" spans="1:32" ht="21" customHeight="1">
      <c r="A1278" s="45" t="str">
        <f>IF(G1278="","",VLOOKUP(G1278,#REF!,3,0))</f>
        <v/>
      </c>
      <c r="B1278" s="45" t="str">
        <f>IF(Table1[[#This Row],[Day]]="","",WEEKNUM(F1278))</f>
        <v/>
      </c>
      <c r="C1278" s="45" t="str">
        <f>IF(Table1[[#This Row],[Day]]="","",MONTH(F1278))</f>
        <v/>
      </c>
      <c r="D1278" s="45" t="str">
        <f>IF(Table1[[#This Row],[Day]]="","",YEAR(F1278))</f>
        <v/>
      </c>
      <c r="E1278" s="117"/>
      <c r="F1278" s="51"/>
      <c r="J1278" s="102"/>
      <c r="K1278" s="124"/>
      <c r="R1278" s="46"/>
      <c r="V1278" s="112"/>
      <c r="W1278" s="72"/>
      <c r="X1278" s="46"/>
      <c r="Y1278" s="46"/>
      <c r="AC1278" s="47"/>
      <c r="AD1278" s="54"/>
      <c r="AE1278" s="44"/>
      <c r="AF1278" s="48"/>
    </row>
    <row r="1279" spans="1:32" ht="21" customHeight="1">
      <c r="A1279" s="45" t="str">
        <f>IF(G1279="","",VLOOKUP(G1279,#REF!,3,0))</f>
        <v/>
      </c>
      <c r="B1279" s="45" t="str">
        <f>IF(Table1[[#This Row],[Day]]="","",WEEKNUM(F1279))</f>
        <v/>
      </c>
      <c r="C1279" s="45" t="str">
        <f>IF(Table1[[#This Row],[Day]]="","",MONTH(F1279))</f>
        <v/>
      </c>
      <c r="D1279" s="45" t="str">
        <f>IF(Table1[[#This Row],[Day]]="","",YEAR(F1279))</f>
        <v/>
      </c>
      <c r="E1279" s="117"/>
      <c r="F1279" s="51"/>
      <c r="J1279" s="102"/>
      <c r="K1279" s="124"/>
      <c r="R1279" s="46"/>
      <c r="V1279" s="112"/>
      <c r="W1279" s="72"/>
      <c r="X1279" s="46"/>
      <c r="Y1279" s="46"/>
      <c r="AC1279" s="47"/>
      <c r="AD1279" s="54"/>
      <c r="AE1279" s="44"/>
      <c r="AF1279" s="48"/>
    </row>
    <row r="1280" spans="1:32" ht="21" customHeight="1">
      <c r="A1280" s="45" t="str">
        <f>IF(G1280="","",VLOOKUP(G1280,#REF!,3,0))</f>
        <v/>
      </c>
      <c r="B1280" s="45" t="str">
        <f>IF(Table1[[#This Row],[Day]]="","",WEEKNUM(F1280))</f>
        <v/>
      </c>
      <c r="C1280" s="45" t="str">
        <f>IF(Table1[[#This Row],[Day]]="","",MONTH(F1280))</f>
        <v/>
      </c>
      <c r="D1280" s="45" t="str">
        <f>IF(Table1[[#This Row],[Day]]="","",YEAR(F1280))</f>
        <v/>
      </c>
      <c r="E1280" s="117"/>
      <c r="F1280" s="51"/>
      <c r="J1280" s="102"/>
      <c r="K1280" s="124"/>
      <c r="R1280" s="46"/>
      <c r="V1280" s="112"/>
      <c r="W1280" s="72"/>
      <c r="X1280" s="46"/>
      <c r="Y1280" s="46"/>
      <c r="AC1280" s="47"/>
      <c r="AD1280" s="54"/>
      <c r="AE1280" s="44"/>
      <c r="AF1280" s="48"/>
    </row>
    <row r="1281" spans="1:32" ht="21" customHeight="1">
      <c r="A1281" s="45" t="str">
        <f>IF(G1281="","",VLOOKUP(G1281,#REF!,3,0))</f>
        <v/>
      </c>
      <c r="B1281" s="45" t="str">
        <f>IF(Table1[[#This Row],[Day]]="","",WEEKNUM(F1281))</f>
        <v/>
      </c>
      <c r="C1281" s="45" t="str">
        <f>IF(Table1[[#This Row],[Day]]="","",MONTH(F1281))</f>
        <v/>
      </c>
      <c r="D1281" s="45" t="str">
        <f>IF(Table1[[#This Row],[Day]]="","",YEAR(F1281))</f>
        <v/>
      </c>
      <c r="E1281" s="117"/>
      <c r="F1281" s="51"/>
      <c r="J1281" s="102"/>
      <c r="K1281" s="124"/>
      <c r="R1281" s="46"/>
      <c r="V1281" s="112"/>
      <c r="W1281" s="72"/>
      <c r="X1281" s="46"/>
      <c r="Y1281" s="46"/>
      <c r="AC1281" s="47"/>
      <c r="AD1281" s="54"/>
      <c r="AE1281" s="44"/>
      <c r="AF1281" s="48"/>
    </row>
    <row r="1282" spans="1:32" ht="21" customHeight="1">
      <c r="A1282" s="45" t="str">
        <f>IF(G1282="","",VLOOKUP(G1282,#REF!,3,0))</f>
        <v/>
      </c>
      <c r="B1282" s="45" t="str">
        <f>IF(Table1[[#This Row],[Day]]="","",WEEKNUM(F1282))</f>
        <v/>
      </c>
      <c r="C1282" s="45" t="str">
        <f>IF(Table1[[#This Row],[Day]]="","",MONTH(F1282))</f>
        <v/>
      </c>
      <c r="D1282" s="45" t="str">
        <f>IF(Table1[[#This Row],[Day]]="","",YEAR(F1282))</f>
        <v/>
      </c>
      <c r="E1282" s="117"/>
      <c r="F1282" s="51"/>
      <c r="J1282" s="102"/>
      <c r="K1282" s="124"/>
      <c r="R1282" s="46"/>
      <c r="V1282" s="112"/>
      <c r="W1282" s="72"/>
      <c r="X1282" s="46"/>
      <c r="Y1282" s="46"/>
      <c r="AC1282" s="47"/>
      <c r="AD1282" s="54"/>
      <c r="AE1282" s="44"/>
      <c r="AF1282" s="48"/>
    </row>
    <row r="1283" spans="1:32" ht="21" customHeight="1">
      <c r="A1283" s="45" t="str">
        <f>IF(G1283="","",VLOOKUP(G1283,#REF!,3,0))</f>
        <v/>
      </c>
      <c r="B1283" s="45" t="str">
        <f>IF(Table1[[#This Row],[Day]]="","",WEEKNUM(F1283))</f>
        <v/>
      </c>
      <c r="C1283" s="45" t="str">
        <f>IF(Table1[[#This Row],[Day]]="","",MONTH(F1283))</f>
        <v/>
      </c>
      <c r="D1283" s="45" t="str">
        <f>IF(Table1[[#This Row],[Day]]="","",YEAR(F1283))</f>
        <v/>
      </c>
      <c r="E1283" s="117"/>
      <c r="F1283" s="51"/>
      <c r="J1283" s="102"/>
      <c r="K1283" s="124"/>
      <c r="R1283" s="46"/>
      <c r="V1283" s="112"/>
      <c r="W1283" s="72"/>
      <c r="X1283" s="46"/>
      <c r="Y1283" s="46"/>
      <c r="AC1283" s="47"/>
      <c r="AD1283" s="54"/>
      <c r="AE1283" s="44"/>
      <c r="AF1283" s="48"/>
    </row>
    <row r="1284" spans="1:32" ht="21" customHeight="1">
      <c r="A1284" s="45" t="str">
        <f>IF(G1284="","",VLOOKUP(G1284,#REF!,3,0))</f>
        <v/>
      </c>
      <c r="B1284" s="45" t="str">
        <f>IF(Table1[[#This Row],[Day]]="","",WEEKNUM(F1284))</f>
        <v/>
      </c>
      <c r="C1284" s="45" t="str">
        <f>IF(Table1[[#This Row],[Day]]="","",MONTH(F1284))</f>
        <v/>
      </c>
      <c r="D1284" s="45" t="str">
        <f>IF(Table1[[#This Row],[Day]]="","",YEAR(F1284))</f>
        <v/>
      </c>
      <c r="E1284" s="117"/>
      <c r="F1284" s="51"/>
      <c r="J1284" s="102"/>
      <c r="K1284" s="124"/>
      <c r="R1284" s="46"/>
      <c r="V1284" s="112"/>
      <c r="W1284" s="72"/>
      <c r="X1284" s="46"/>
      <c r="Y1284" s="46"/>
      <c r="AC1284" s="47"/>
      <c r="AD1284" s="54"/>
      <c r="AE1284" s="44"/>
      <c r="AF1284" s="48"/>
    </row>
    <row r="1285" spans="1:32" ht="21" customHeight="1">
      <c r="A1285" s="45" t="str">
        <f>IF(G1285="","",VLOOKUP(G1285,#REF!,3,0))</f>
        <v/>
      </c>
      <c r="B1285" s="45" t="str">
        <f>IF(Table1[[#This Row],[Day]]="","",WEEKNUM(F1285))</f>
        <v/>
      </c>
      <c r="C1285" s="45" t="str">
        <f>IF(Table1[[#This Row],[Day]]="","",MONTH(F1285))</f>
        <v/>
      </c>
      <c r="D1285" s="45" t="str">
        <f>IF(Table1[[#This Row],[Day]]="","",YEAR(F1285))</f>
        <v/>
      </c>
      <c r="E1285" s="117"/>
      <c r="F1285" s="51"/>
      <c r="J1285" s="102"/>
      <c r="K1285" s="124"/>
      <c r="R1285" s="46"/>
      <c r="V1285" s="112"/>
      <c r="W1285" s="72"/>
      <c r="X1285" s="46"/>
      <c r="Y1285" s="46"/>
      <c r="AC1285" s="47"/>
      <c r="AD1285" s="54"/>
      <c r="AE1285" s="44"/>
      <c r="AF1285" s="48"/>
    </row>
    <row r="1286" spans="1:32" ht="21" customHeight="1">
      <c r="A1286" s="45" t="str">
        <f>IF(G1286="","",VLOOKUP(G1286,#REF!,3,0))</f>
        <v/>
      </c>
      <c r="B1286" s="45" t="str">
        <f>IF(Table1[[#This Row],[Day]]="","",WEEKNUM(F1286))</f>
        <v/>
      </c>
      <c r="C1286" s="45" t="str">
        <f>IF(Table1[[#This Row],[Day]]="","",MONTH(F1286))</f>
        <v/>
      </c>
      <c r="D1286" s="45" t="str">
        <f>IF(Table1[[#This Row],[Day]]="","",YEAR(F1286))</f>
        <v/>
      </c>
      <c r="E1286" s="117"/>
      <c r="F1286" s="51"/>
      <c r="J1286" s="102"/>
      <c r="K1286" s="124"/>
      <c r="R1286" s="46"/>
      <c r="V1286" s="112"/>
      <c r="W1286" s="72"/>
      <c r="X1286" s="46"/>
      <c r="Y1286" s="46"/>
      <c r="AC1286" s="47"/>
      <c r="AD1286" s="54"/>
      <c r="AE1286" s="44"/>
      <c r="AF1286" s="48"/>
    </row>
    <row r="1287" spans="1:32" ht="21" customHeight="1">
      <c r="A1287" s="45" t="str">
        <f>IF(G1287="","",VLOOKUP(G1287,#REF!,3,0))</f>
        <v/>
      </c>
      <c r="B1287" s="45" t="str">
        <f>IF(Table1[[#This Row],[Day]]="","",WEEKNUM(F1287))</f>
        <v/>
      </c>
      <c r="C1287" s="45" t="str">
        <f>IF(Table1[[#This Row],[Day]]="","",MONTH(F1287))</f>
        <v/>
      </c>
      <c r="D1287" s="45" t="str">
        <f>IF(Table1[[#This Row],[Day]]="","",YEAR(F1287))</f>
        <v/>
      </c>
      <c r="E1287" s="117"/>
      <c r="F1287" s="51"/>
      <c r="J1287" s="102"/>
      <c r="K1287" s="124"/>
      <c r="R1287" s="46"/>
      <c r="V1287" s="112"/>
      <c r="W1287" s="72"/>
      <c r="X1287" s="46"/>
      <c r="Y1287" s="46"/>
      <c r="AC1287" s="47"/>
      <c r="AD1287" s="54"/>
      <c r="AE1287" s="44"/>
      <c r="AF1287" s="48"/>
    </row>
    <row r="1288" spans="1:32" ht="21" customHeight="1">
      <c r="A1288" s="45" t="str">
        <f>IF(G1288="","",VLOOKUP(G1288,#REF!,3,0))</f>
        <v/>
      </c>
      <c r="B1288" s="45" t="str">
        <f>IF(Table1[[#This Row],[Day]]="","",WEEKNUM(F1288))</f>
        <v/>
      </c>
      <c r="C1288" s="45" t="str">
        <f>IF(Table1[[#This Row],[Day]]="","",MONTH(F1288))</f>
        <v/>
      </c>
      <c r="D1288" s="45" t="str">
        <f>IF(Table1[[#This Row],[Day]]="","",YEAR(F1288))</f>
        <v/>
      </c>
      <c r="E1288" s="117"/>
      <c r="F1288" s="51"/>
      <c r="J1288" s="102"/>
      <c r="K1288" s="124"/>
      <c r="R1288" s="46"/>
      <c r="V1288" s="112"/>
      <c r="W1288" s="72"/>
      <c r="X1288" s="46"/>
      <c r="Y1288" s="46"/>
      <c r="AC1288" s="47"/>
      <c r="AD1288" s="54"/>
      <c r="AE1288" s="44"/>
      <c r="AF1288" s="48"/>
    </row>
    <row r="1289" spans="1:32" ht="21" customHeight="1">
      <c r="A1289" s="45" t="str">
        <f>IF(G1289="","",VLOOKUP(G1289,#REF!,3,0))</f>
        <v/>
      </c>
      <c r="B1289" s="45" t="str">
        <f>IF(Table1[[#This Row],[Day]]="","",WEEKNUM(F1289))</f>
        <v/>
      </c>
      <c r="C1289" s="45" t="str">
        <f>IF(Table1[[#This Row],[Day]]="","",MONTH(F1289))</f>
        <v/>
      </c>
      <c r="D1289" s="45" t="str">
        <f>IF(Table1[[#This Row],[Day]]="","",YEAR(F1289))</f>
        <v/>
      </c>
      <c r="E1289" s="117"/>
      <c r="F1289" s="51"/>
      <c r="J1289" s="102"/>
      <c r="K1289" s="124"/>
      <c r="R1289" s="46"/>
      <c r="V1289" s="112"/>
      <c r="W1289" s="72"/>
      <c r="X1289" s="46"/>
      <c r="Y1289" s="46"/>
      <c r="AC1289" s="47"/>
      <c r="AD1289" s="54"/>
      <c r="AE1289" s="44"/>
      <c r="AF1289" s="48"/>
    </row>
    <row r="1290" spans="1:32" ht="21" customHeight="1">
      <c r="A1290" s="45" t="str">
        <f>IF(G1290="","",VLOOKUP(G1290,#REF!,3,0))</f>
        <v/>
      </c>
      <c r="B1290" s="45" t="str">
        <f>IF(Table1[[#This Row],[Day]]="","",WEEKNUM(F1290))</f>
        <v/>
      </c>
      <c r="C1290" s="45" t="str">
        <f>IF(Table1[[#This Row],[Day]]="","",MONTH(F1290))</f>
        <v/>
      </c>
      <c r="D1290" s="45" t="str">
        <f>IF(Table1[[#This Row],[Day]]="","",YEAR(F1290))</f>
        <v/>
      </c>
      <c r="E1290" s="117"/>
      <c r="F1290" s="51"/>
      <c r="J1290" s="102"/>
      <c r="K1290" s="124"/>
      <c r="R1290" s="46"/>
      <c r="V1290" s="112"/>
      <c r="W1290" s="72"/>
      <c r="X1290" s="46"/>
      <c r="Y1290" s="46"/>
      <c r="AC1290" s="47"/>
      <c r="AD1290" s="54"/>
      <c r="AE1290" s="44"/>
      <c r="AF1290" s="48"/>
    </row>
    <row r="1291" spans="1:32" ht="21" customHeight="1">
      <c r="A1291" s="45" t="str">
        <f>IF(G1291="","",VLOOKUP(G1291,#REF!,3,0))</f>
        <v/>
      </c>
      <c r="B1291" s="45" t="str">
        <f>IF(Table1[[#This Row],[Day]]="","",WEEKNUM(F1291))</f>
        <v/>
      </c>
      <c r="C1291" s="45" t="str">
        <f>IF(Table1[[#This Row],[Day]]="","",MONTH(F1291))</f>
        <v/>
      </c>
      <c r="D1291" s="45" t="str">
        <f>IF(Table1[[#This Row],[Day]]="","",YEAR(F1291))</f>
        <v/>
      </c>
      <c r="E1291" s="117"/>
      <c r="F1291" s="51"/>
      <c r="J1291" s="102"/>
      <c r="K1291" s="124"/>
      <c r="R1291" s="46"/>
      <c r="V1291" s="112"/>
      <c r="W1291" s="72"/>
      <c r="X1291" s="46"/>
      <c r="Y1291" s="46"/>
      <c r="AC1291" s="47"/>
      <c r="AD1291" s="54"/>
      <c r="AE1291" s="44"/>
      <c r="AF1291" s="48"/>
    </row>
    <row r="1292" spans="1:32" ht="21" customHeight="1">
      <c r="A1292" s="45" t="str">
        <f>IF(G1292="","",VLOOKUP(G1292,#REF!,3,0))</f>
        <v/>
      </c>
      <c r="B1292" s="45" t="str">
        <f>IF(Table1[[#This Row],[Day]]="","",WEEKNUM(F1292))</f>
        <v/>
      </c>
      <c r="C1292" s="45" t="str">
        <f>IF(Table1[[#This Row],[Day]]="","",MONTH(F1292))</f>
        <v/>
      </c>
      <c r="D1292" s="45" t="str">
        <f>IF(Table1[[#This Row],[Day]]="","",YEAR(F1292))</f>
        <v/>
      </c>
      <c r="E1292" s="117"/>
      <c r="F1292" s="51"/>
      <c r="J1292" s="102"/>
      <c r="K1292" s="124"/>
      <c r="R1292" s="46"/>
      <c r="V1292" s="112"/>
      <c r="W1292" s="72"/>
      <c r="X1292" s="46"/>
      <c r="Y1292" s="46"/>
      <c r="AC1292" s="47"/>
      <c r="AD1292" s="54"/>
      <c r="AE1292" s="44"/>
      <c r="AF1292" s="48"/>
    </row>
    <row r="1293" spans="1:32" ht="21" customHeight="1">
      <c r="A1293" s="45" t="str">
        <f>IF(G1293="","",VLOOKUP(G1293,#REF!,3,0))</f>
        <v/>
      </c>
      <c r="B1293" s="45" t="str">
        <f>IF(Table1[[#This Row],[Day]]="","",WEEKNUM(F1293))</f>
        <v/>
      </c>
      <c r="C1293" s="45" t="str">
        <f>IF(Table1[[#This Row],[Day]]="","",MONTH(F1293))</f>
        <v/>
      </c>
      <c r="D1293" s="45" t="str">
        <f>IF(Table1[[#This Row],[Day]]="","",YEAR(F1293))</f>
        <v/>
      </c>
      <c r="E1293" s="117"/>
      <c r="F1293" s="51"/>
      <c r="J1293" s="102"/>
      <c r="K1293" s="124"/>
      <c r="R1293" s="46"/>
      <c r="V1293" s="112"/>
      <c r="W1293" s="72"/>
      <c r="X1293" s="46"/>
      <c r="Y1293" s="46"/>
      <c r="AC1293" s="47"/>
      <c r="AD1293" s="54"/>
      <c r="AE1293" s="44"/>
      <c r="AF1293" s="48"/>
    </row>
    <row r="1294" spans="1:32" ht="21" customHeight="1">
      <c r="A1294" s="45" t="str">
        <f>IF(G1294="","",VLOOKUP(G1294,#REF!,3,0))</f>
        <v/>
      </c>
      <c r="B1294" s="45" t="str">
        <f>IF(Table1[[#This Row],[Day]]="","",WEEKNUM(F1294))</f>
        <v/>
      </c>
      <c r="C1294" s="45" t="str">
        <f>IF(Table1[[#This Row],[Day]]="","",MONTH(F1294))</f>
        <v/>
      </c>
      <c r="D1294" s="45" t="str">
        <f>IF(Table1[[#This Row],[Day]]="","",YEAR(F1294))</f>
        <v/>
      </c>
      <c r="E1294" s="117"/>
      <c r="F1294" s="51"/>
      <c r="J1294" s="102"/>
      <c r="K1294" s="124"/>
      <c r="R1294" s="46"/>
      <c r="V1294" s="112"/>
      <c r="W1294" s="72"/>
      <c r="X1294" s="46"/>
      <c r="Y1294" s="46"/>
      <c r="AC1294" s="47"/>
      <c r="AD1294" s="54"/>
      <c r="AE1294" s="44"/>
      <c r="AF1294" s="48"/>
    </row>
    <row r="1295" spans="1:32" ht="21" customHeight="1">
      <c r="A1295" s="45" t="str">
        <f>IF(G1295="","",VLOOKUP(G1295,#REF!,3,0))</f>
        <v/>
      </c>
      <c r="B1295" s="45" t="str">
        <f>IF(Table1[[#This Row],[Day]]="","",WEEKNUM(F1295))</f>
        <v/>
      </c>
      <c r="C1295" s="45" t="str">
        <f>IF(Table1[[#This Row],[Day]]="","",MONTH(F1295))</f>
        <v/>
      </c>
      <c r="D1295" s="45" t="str">
        <f>IF(Table1[[#This Row],[Day]]="","",YEAR(F1295))</f>
        <v/>
      </c>
      <c r="E1295" s="117"/>
      <c r="F1295" s="51"/>
      <c r="J1295" s="102"/>
      <c r="K1295" s="124"/>
      <c r="R1295" s="46"/>
      <c r="V1295" s="112"/>
      <c r="W1295" s="72"/>
      <c r="X1295" s="46"/>
      <c r="Y1295" s="46"/>
      <c r="AC1295" s="47"/>
      <c r="AD1295" s="54"/>
      <c r="AE1295" s="44"/>
      <c r="AF1295" s="48"/>
    </row>
    <row r="1296" spans="1:32" ht="21" customHeight="1">
      <c r="A1296" s="45" t="str">
        <f>IF(G1296="","",VLOOKUP(G1296,#REF!,3,0))</f>
        <v/>
      </c>
      <c r="B1296" s="45" t="str">
        <f>IF(Table1[[#This Row],[Day]]="","",WEEKNUM(F1296))</f>
        <v/>
      </c>
      <c r="C1296" s="45" t="str">
        <f>IF(Table1[[#This Row],[Day]]="","",MONTH(F1296))</f>
        <v/>
      </c>
      <c r="D1296" s="45" t="str">
        <f>IF(Table1[[#This Row],[Day]]="","",YEAR(F1296))</f>
        <v/>
      </c>
      <c r="E1296" s="117"/>
      <c r="F1296" s="51"/>
      <c r="J1296" s="102"/>
      <c r="K1296" s="124"/>
      <c r="R1296" s="46"/>
      <c r="V1296" s="112"/>
      <c r="W1296" s="72"/>
      <c r="X1296" s="46"/>
      <c r="Y1296" s="46"/>
      <c r="AC1296" s="47"/>
      <c r="AD1296" s="54"/>
      <c r="AE1296" s="44"/>
      <c r="AF1296" s="48"/>
    </row>
    <row r="1297" spans="1:32" ht="21" customHeight="1">
      <c r="A1297" s="45" t="str">
        <f>IF(G1297="","",VLOOKUP(G1297,#REF!,3,0))</f>
        <v/>
      </c>
      <c r="B1297" s="45" t="str">
        <f>IF(Table1[[#This Row],[Day]]="","",WEEKNUM(F1297))</f>
        <v/>
      </c>
      <c r="C1297" s="45" t="str">
        <f>IF(Table1[[#This Row],[Day]]="","",MONTH(F1297))</f>
        <v/>
      </c>
      <c r="D1297" s="45" t="str">
        <f>IF(Table1[[#This Row],[Day]]="","",YEAR(F1297))</f>
        <v/>
      </c>
      <c r="E1297" s="117"/>
      <c r="F1297" s="51"/>
      <c r="J1297" s="102"/>
      <c r="K1297" s="124"/>
      <c r="R1297" s="46"/>
      <c r="V1297" s="112"/>
      <c r="W1297" s="72"/>
      <c r="X1297" s="46"/>
      <c r="Y1297" s="46"/>
      <c r="AC1297" s="47"/>
      <c r="AD1297" s="54"/>
      <c r="AE1297" s="44"/>
      <c r="AF1297" s="48"/>
    </row>
    <row r="1298" spans="1:32" ht="21" customHeight="1">
      <c r="A1298" s="45" t="str">
        <f>IF(G1298="","",VLOOKUP(G1298,#REF!,3,0))</f>
        <v/>
      </c>
      <c r="B1298" s="45" t="str">
        <f>IF(Table1[[#This Row],[Day]]="","",WEEKNUM(F1298))</f>
        <v/>
      </c>
      <c r="C1298" s="45" t="str">
        <f>IF(Table1[[#This Row],[Day]]="","",MONTH(F1298))</f>
        <v/>
      </c>
      <c r="D1298" s="45" t="str">
        <f>IF(Table1[[#This Row],[Day]]="","",YEAR(F1298))</f>
        <v/>
      </c>
      <c r="E1298" s="117"/>
      <c r="F1298" s="51"/>
      <c r="J1298" s="102"/>
      <c r="K1298" s="124"/>
      <c r="R1298" s="46"/>
      <c r="V1298" s="112"/>
      <c r="W1298" s="72"/>
      <c r="X1298" s="46"/>
      <c r="Y1298" s="46"/>
      <c r="AC1298" s="47"/>
      <c r="AD1298" s="54"/>
      <c r="AE1298" s="44"/>
      <c r="AF1298" s="48"/>
    </row>
    <row r="1299" spans="1:32" ht="21" customHeight="1">
      <c r="A1299" s="45" t="str">
        <f>IF(G1299="","",VLOOKUP(G1299,#REF!,3,0))</f>
        <v/>
      </c>
      <c r="B1299" s="45" t="str">
        <f>IF(Table1[[#This Row],[Day]]="","",WEEKNUM(F1299))</f>
        <v/>
      </c>
      <c r="C1299" s="45" t="str">
        <f>IF(Table1[[#This Row],[Day]]="","",MONTH(F1299))</f>
        <v/>
      </c>
      <c r="D1299" s="45" t="str">
        <f>IF(Table1[[#This Row],[Day]]="","",YEAR(F1299))</f>
        <v/>
      </c>
      <c r="E1299" s="117"/>
      <c r="F1299" s="51"/>
      <c r="J1299" s="102"/>
      <c r="K1299" s="124"/>
      <c r="R1299" s="46"/>
      <c r="V1299" s="112"/>
      <c r="W1299" s="72"/>
      <c r="X1299" s="46"/>
      <c r="Y1299" s="46"/>
      <c r="AC1299" s="47"/>
      <c r="AD1299" s="54"/>
      <c r="AE1299" s="44"/>
      <c r="AF1299" s="48"/>
    </row>
    <row r="1300" spans="1:32" ht="21" customHeight="1">
      <c r="A1300" s="45" t="str">
        <f>IF(G1300="","",VLOOKUP(G1300,#REF!,3,0))</f>
        <v/>
      </c>
      <c r="B1300" s="45" t="str">
        <f>IF(Table1[[#This Row],[Day]]="","",WEEKNUM(F1300))</f>
        <v/>
      </c>
      <c r="C1300" s="45" t="str">
        <f>IF(Table1[[#This Row],[Day]]="","",MONTH(F1300))</f>
        <v/>
      </c>
      <c r="D1300" s="45" t="str">
        <f>IF(Table1[[#This Row],[Day]]="","",YEAR(F1300))</f>
        <v/>
      </c>
      <c r="E1300" s="117"/>
      <c r="F1300" s="51"/>
      <c r="J1300" s="102"/>
      <c r="K1300" s="124"/>
      <c r="R1300" s="46"/>
      <c r="V1300" s="112"/>
      <c r="W1300" s="72"/>
      <c r="X1300" s="46"/>
      <c r="Y1300" s="46"/>
      <c r="AC1300" s="47"/>
      <c r="AD1300" s="54"/>
      <c r="AE1300" s="44"/>
      <c r="AF1300" s="48"/>
    </row>
    <row r="1301" spans="1:32" ht="21" customHeight="1">
      <c r="A1301" s="45" t="str">
        <f>IF(G1301="","",VLOOKUP(G1301,#REF!,3,0))</f>
        <v/>
      </c>
      <c r="B1301" s="45" t="str">
        <f>IF(Table1[[#This Row],[Day]]="","",WEEKNUM(F1301))</f>
        <v/>
      </c>
      <c r="C1301" s="45" t="str">
        <f>IF(Table1[[#This Row],[Day]]="","",MONTH(F1301))</f>
        <v/>
      </c>
      <c r="D1301" s="45" t="str">
        <f>IF(Table1[[#This Row],[Day]]="","",YEAR(F1301))</f>
        <v/>
      </c>
      <c r="E1301" s="117"/>
      <c r="F1301" s="51"/>
      <c r="J1301" s="102"/>
      <c r="K1301" s="124"/>
      <c r="R1301" s="46"/>
      <c r="V1301" s="112"/>
      <c r="W1301" s="72"/>
      <c r="X1301" s="46"/>
      <c r="Y1301" s="46"/>
      <c r="AC1301" s="47"/>
      <c r="AD1301" s="54"/>
      <c r="AE1301" s="44"/>
      <c r="AF1301" s="48"/>
    </row>
    <row r="1302" spans="1:32" ht="21" customHeight="1">
      <c r="A1302" s="45" t="str">
        <f>IF(G1302="","",VLOOKUP(G1302,#REF!,3,0))</f>
        <v/>
      </c>
      <c r="B1302" s="45" t="str">
        <f>IF(Table1[[#This Row],[Day]]="","",WEEKNUM(F1302))</f>
        <v/>
      </c>
      <c r="C1302" s="45" t="str">
        <f>IF(Table1[[#This Row],[Day]]="","",MONTH(F1302))</f>
        <v/>
      </c>
      <c r="D1302" s="45" t="str">
        <f>IF(Table1[[#This Row],[Day]]="","",YEAR(F1302))</f>
        <v/>
      </c>
      <c r="E1302" s="117"/>
      <c r="F1302" s="51"/>
      <c r="J1302" s="102"/>
      <c r="K1302" s="124"/>
      <c r="R1302" s="46"/>
      <c r="V1302" s="112"/>
      <c r="W1302" s="72"/>
      <c r="X1302" s="46"/>
      <c r="Y1302" s="46"/>
      <c r="AC1302" s="47"/>
      <c r="AD1302" s="54"/>
      <c r="AE1302" s="44"/>
      <c r="AF1302" s="48"/>
    </row>
    <row r="1303" spans="1:32" ht="21" customHeight="1">
      <c r="A1303" s="45" t="str">
        <f>IF(G1303="","",VLOOKUP(G1303,#REF!,3,0))</f>
        <v/>
      </c>
      <c r="B1303" s="45" t="str">
        <f>IF(Table1[[#This Row],[Day]]="","",WEEKNUM(F1303))</f>
        <v/>
      </c>
      <c r="C1303" s="45" t="str">
        <f>IF(Table1[[#This Row],[Day]]="","",MONTH(F1303))</f>
        <v/>
      </c>
      <c r="D1303" s="45" t="str">
        <f>IF(Table1[[#This Row],[Day]]="","",YEAR(F1303))</f>
        <v/>
      </c>
      <c r="E1303" s="117"/>
      <c r="F1303" s="51"/>
      <c r="J1303" s="102"/>
      <c r="K1303" s="124"/>
      <c r="R1303" s="46"/>
      <c r="V1303" s="112"/>
      <c r="W1303" s="72"/>
      <c r="X1303" s="46"/>
      <c r="Y1303" s="46"/>
      <c r="AC1303" s="47"/>
      <c r="AD1303" s="54"/>
      <c r="AE1303" s="44"/>
      <c r="AF1303" s="48"/>
    </row>
    <row r="1304" spans="1:32" ht="21" customHeight="1">
      <c r="A1304" s="45" t="str">
        <f>IF(G1304="","",VLOOKUP(G1304,#REF!,3,0))</f>
        <v/>
      </c>
      <c r="B1304" s="45" t="str">
        <f>IF(Table1[[#This Row],[Day]]="","",WEEKNUM(F1304))</f>
        <v/>
      </c>
      <c r="C1304" s="45" t="str">
        <f>IF(Table1[[#This Row],[Day]]="","",MONTH(F1304))</f>
        <v/>
      </c>
      <c r="D1304" s="45" t="str">
        <f>IF(Table1[[#This Row],[Day]]="","",YEAR(F1304))</f>
        <v/>
      </c>
      <c r="E1304" s="117"/>
      <c r="F1304" s="51"/>
      <c r="J1304" s="102"/>
      <c r="K1304" s="124"/>
      <c r="R1304" s="46"/>
      <c r="V1304" s="112"/>
      <c r="W1304" s="72"/>
      <c r="X1304" s="46"/>
      <c r="Y1304" s="46"/>
      <c r="AC1304" s="47"/>
      <c r="AD1304" s="54"/>
      <c r="AE1304" s="44"/>
      <c r="AF1304" s="48"/>
    </row>
    <row r="1305" spans="1:32" ht="21" customHeight="1">
      <c r="A1305" s="45" t="str">
        <f>IF(G1305="","",VLOOKUP(G1305,#REF!,3,0))</f>
        <v/>
      </c>
      <c r="B1305" s="45" t="str">
        <f>IF(Table1[[#This Row],[Day]]="","",WEEKNUM(F1305))</f>
        <v/>
      </c>
      <c r="C1305" s="45" t="str">
        <f>IF(Table1[[#This Row],[Day]]="","",MONTH(F1305))</f>
        <v/>
      </c>
      <c r="D1305" s="45" t="str">
        <f>IF(Table1[[#This Row],[Day]]="","",YEAR(F1305))</f>
        <v/>
      </c>
      <c r="E1305" s="117"/>
      <c r="F1305" s="51"/>
      <c r="J1305" s="102"/>
      <c r="K1305" s="124"/>
      <c r="R1305" s="46"/>
      <c r="V1305" s="112"/>
      <c r="W1305" s="72"/>
      <c r="X1305" s="46"/>
      <c r="Y1305" s="46"/>
      <c r="AC1305" s="47"/>
      <c r="AD1305" s="54"/>
      <c r="AE1305" s="44"/>
      <c r="AF1305" s="48"/>
    </row>
    <row r="1306" spans="1:32" ht="21" customHeight="1">
      <c r="A1306" s="45" t="str">
        <f>IF(G1306="","",VLOOKUP(G1306,#REF!,3,0))</f>
        <v/>
      </c>
      <c r="B1306" s="45" t="str">
        <f>IF(Table1[[#This Row],[Day]]="","",WEEKNUM(F1306))</f>
        <v/>
      </c>
      <c r="C1306" s="45" t="str">
        <f>IF(Table1[[#This Row],[Day]]="","",MONTH(F1306))</f>
        <v/>
      </c>
      <c r="D1306" s="45" t="str">
        <f>IF(Table1[[#This Row],[Day]]="","",YEAR(F1306))</f>
        <v/>
      </c>
      <c r="E1306" s="117"/>
      <c r="F1306" s="51"/>
      <c r="J1306" s="102"/>
      <c r="K1306" s="124"/>
      <c r="R1306" s="46"/>
      <c r="V1306" s="112"/>
      <c r="W1306" s="72"/>
      <c r="X1306" s="46"/>
      <c r="Y1306" s="46"/>
      <c r="AC1306" s="47"/>
      <c r="AD1306" s="54"/>
      <c r="AE1306" s="44"/>
      <c r="AF1306" s="48"/>
    </row>
    <row r="1307" spans="1:32" ht="21" customHeight="1">
      <c r="A1307" s="45" t="str">
        <f>IF(G1307="","",VLOOKUP(G1307,#REF!,3,0))</f>
        <v/>
      </c>
      <c r="B1307" s="45" t="str">
        <f>IF(Table1[[#This Row],[Day]]="","",WEEKNUM(F1307))</f>
        <v/>
      </c>
      <c r="C1307" s="45" t="str">
        <f>IF(Table1[[#This Row],[Day]]="","",MONTH(F1307))</f>
        <v/>
      </c>
      <c r="D1307" s="45" t="str">
        <f>IF(Table1[[#This Row],[Day]]="","",YEAR(F1307))</f>
        <v/>
      </c>
      <c r="E1307" s="117"/>
      <c r="F1307" s="51"/>
      <c r="J1307" s="102"/>
      <c r="K1307" s="124"/>
      <c r="R1307" s="46"/>
      <c r="V1307" s="112"/>
      <c r="W1307" s="72"/>
      <c r="X1307" s="46"/>
      <c r="Y1307" s="46"/>
      <c r="AC1307" s="47"/>
      <c r="AD1307" s="54"/>
      <c r="AE1307" s="44"/>
      <c r="AF1307" s="48"/>
    </row>
    <row r="1308" spans="1:32" ht="21" customHeight="1">
      <c r="A1308" s="45" t="str">
        <f>IF(G1308="","",VLOOKUP(G1308,#REF!,3,0))</f>
        <v/>
      </c>
      <c r="B1308" s="45" t="str">
        <f>IF(Table1[[#This Row],[Day]]="","",WEEKNUM(F1308))</f>
        <v/>
      </c>
      <c r="C1308" s="45" t="str">
        <f>IF(Table1[[#This Row],[Day]]="","",MONTH(F1308))</f>
        <v/>
      </c>
      <c r="D1308" s="45" t="str">
        <f>IF(Table1[[#This Row],[Day]]="","",YEAR(F1308))</f>
        <v/>
      </c>
      <c r="E1308" s="117"/>
      <c r="F1308" s="51"/>
      <c r="J1308" s="102"/>
      <c r="K1308" s="124"/>
      <c r="R1308" s="46"/>
      <c r="V1308" s="112"/>
      <c r="W1308" s="72"/>
      <c r="X1308" s="46"/>
      <c r="Y1308" s="46"/>
      <c r="AC1308" s="47"/>
      <c r="AD1308" s="54"/>
      <c r="AE1308" s="44"/>
      <c r="AF1308" s="48"/>
    </row>
    <row r="1309" spans="1:32" ht="21" customHeight="1">
      <c r="A1309" s="45" t="str">
        <f>IF(G1309="","",VLOOKUP(G1309,#REF!,3,0))</f>
        <v/>
      </c>
      <c r="B1309" s="45" t="str">
        <f>IF(Table1[[#This Row],[Day]]="","",WEEKNUM(F1309))</f>
        <v/>
      </c>
      <c r="C1309" s="45" t="str">
        <f>IF(Table1[[#This Row],[Day]]="","",MONTH(F1309))</f>
        <v/>
      </c>
      <c r="D1309" s="45" t="str">
        <f>IF(Table1[[#This Row],[Day]]="","",YEAR(F1309))</f>
        <v/>
      </c>
      <c r="E1309" s="117"/>
      <c r="F1309" s="51"/>
      <c r="J1309" s="102"/>
      <c r="K1309" s="124"/>
      <c r="R1309" s="46"/>
      <c r="V1309" s="112"/>
      <c r="W1309" s="72"/>
      <c r="X1309" s="46"/>
      <c r="Y1309" s="46"/>
      <c r="AC1309" s="47"/>
      <c r="AD1309" s="54"/>
      <c r="AE1309" s="44"/>
      <c r="AF1309" s="48"/>
    </row>
    <row r="1310" spans="1:32" ht="21" customHeight="1">
      <c r="A1310" s="45" t="str">
        <f>IF(G1310="","",VLOOKUP(G1310,#REF!,3,0))</f>
        <v/>
      </c>
      <c r="B1310" s="45" t="str">
        <f>IF(Table1[[#This Row],[Day]]="","",WEEKNUM(F1310))</f>
        <v/>
      </c>
      <c r="C1310" s="45" t="str">
        <f>IF(Table1[[#This Row],[Day]]="","",MONTH(F1310))</f>
        <v/>
      </c>
      <c r="D1310" s="45" t="str">
        <f>IF(Table1[[#This Row],[Day]]="","",YEAR(F1310))</f>
        <v/>
      </c>
      <c r="E1310" s="117"/>
      <c r="F1310" s="51"/>
      <c r="J1310" s="102"/>
      <c r="K1310" s="124"/>
      <c r="R1310" s="46"/>
      <c r="V1310" s="112"/>
      <c r="W1310" s="72"/>
      <c r="X1310" s="46"/>
      <c r="Y1310" s="46"/>
      <c r="AC1310" s="47"/>
      <c r="AD1310" s="54"/>
      <c r="AE1310" s="44"/>
      <c r="AF1310" s="48"/>
    </row>
    <row r="1311" spans="1:32" ht="21" customHeight="1">
      <c r="A1311" s="45" t="str">
        <f>IF(G1311="","",VLOOKUP(G1311,#REF!,3,0))</f>
        <v/>
      </c>
      <c r="B1311" s="45" t="str">
        <f>IF(Table1[[#This Row],[Day]]="","",WEEKNUM(F1311))</f>
        <v/>
      </c>
      <c r="C1311" s="45" t="str">
        <f>IF(Table1[[#This Row],[Day]]="","",MONTH(F1311))</f>
        <v/>
      </c>
      <c r="D1311" s="45" t="str">
        <f>IF(Table1[[#This Row],[Day]]="","",YEAR(F1311))</f>
        <v/>
      </c>
      <c r="E1311" s="117"/>
      <c r="F1311" s="51"/>
      <c r="J1311" s="102"/>
      <c r="K1311" s="124"/>
      <c r="R1311" s="46"/>
      <c r="V1311" s="112"/>
      <c r="W1311" s="72"/>
      <c r="X1311" s="46"/>
      <c r="Y1311" s="46"/>
      <c r="AC1311" s="47"/>
      <c r="AD1311" s="54"/>
      <c r="AE1311" s="44"/>
      <c r="AF1311" s="48"/>
    </row>
    <row r="1312" spans="1:32" ht="21" customHeight="1">
      <c r="A1312" s="45" t="str">
        <f>IF(G1312="","",VLOOKUP(G1312,#REF!,3,0))</f>
        <v/>
      </c>
      <c r="B1312" s="45" t="str">
        <f>IF(Table1[[#This Row],[Day]]="","",WEEKNUM(F1312))</f>
        <v/>
      </c>
      <c r="C1312" s="45" t="str">
        <f>IF(Table1[[#This Row],[Day]]="","",MONTH(F1312))</f>
        <v/>
      </c>
      <c r="D1312" s="45" t="str">
        <f>IF(Table1[[#This Row],[Day]]="","",YEAR(F1312))</f>
        <v/>
      </c>
      <c r="E1312" s="117"/>
      <c r="F1312" s="51"/>
      <c r="J1312" s="102"/>
      <c r="K1312" s="124"/>
      <c r="R1312" s="46"/>
      <c r="V1312" s="112"/>
      <c r="W1312" s="72"/>
      <c r="X1312" s="46"/>
      <c r="Y1312" s="46"/>
      <c r="AC1312" s="47"/>
      <c r="AD1312" s="54"/>
      <c r="AE1312" s="44"/>
      <c r="AF1312" s="48"/>
    </row>
    <row r="1313" spans="1:32" ht="21" customHeight="1">
      <c r="A1313" s="45" t="str">
        <f>IF(G1313="","",VLOOKUP(G1313,#REF!,3,0))</f>
        <v/>
      </c>
      <c r="B1313" s="45" t="str">
        <f>IF(Table1[[#This Row],[Day]]="","",WEEKNUM(F1313))</f>
        <v/>
      </c>
      <c r="C1313" s="45" t="str">
        <f>IF(Table1[[#This Row],[Day]]="","",MONTH(F1313))</f>
        <v/>
      </c>
      <c r="D1313" s="45" t="str">
        <f>IF(Table1[[#This Row],[Day]]="","",YEAR(F1313))</f>
        <v/>
      </c>
      <c r="E1313" s="117"/>
      <c r="F1313" s="51"/>
      <c r="J1313" s="102"/>
      <c r="K1313" s="124"/>
      <c r="R1313" s="46"/>
      <c r="V1313" s="112"/>
      <c r="W1313" s="72"/>
      <c r="X1313" s="46"/>
      <c r="Y1313" s="46"/>
      <c r="AC1313" s="47"/>
      <c r="AD1313" s="54"/>
      <c r="AE1313" s="44"/>
      <c r="AF1313" s="48"/>
    </row>
    <row r="1314" spans="1:32" ht="21" customHeight="1">
      <c r="A1314" s="45" t="str">
        <f>IF(G1314="","",VLOOKUP(G1314,#REF!,3,0))</f>
        <v/>
      </c>
      <c r="B1314" s="45" t="str">
        <f>IF(Table1[[#This Row],[Day]]="","",WEEKNUM(F1314))</f>
        <v/>
      </c>
      <c r="C1314" s="45" t="str">
        <f>IF(Table1[[#This Row],[Day]]="","",MONTH(F1314))</f>
        <v/>
      </c>
      <c r="D1314" s="45" t="str">
        <f>IF(Table1[[#This Row],[Day]]="","",YEAR(F1314))</f>
        <v/>
      </c>
      <c r="E1314" s="117"/>
      <c r="F1314" s="51"/>
      <c r="J1314" s="102"/>
      <c r="K1314" s="124"/>
      <c r="R1314" s="46"/>
      <c r="V1314" s="112"/>
      <c r="W1314" s="72"/>
      <c r="X1314" s="46"/>
      <c r="Y1314" s="46"/>
      <c r="AC1314" s="47"/>
      <c r="AD1314" s="54"/>
      <c r="AE1314" s="44"/>
      <c r="AF1314" s="48"/>
    </row>
    <row r="1315" spans="1:32" ht="21" customHeight="1">
      <c r="A1315" s="45" t="str">
        <f>IF(G1315="","",VLOOKUP(G1315,#REF!,3,0))</f>
        <v/>
      </c>
      <c r="B1315" s="45" t="str">
        <f>IF(Table1[[#This Row],[Day]]="","",WEEKNUM(F1315))</f>
        <v/>
      </c>
      <c r="C1315" s="45" t="str">
        <f>IF(Table1[[#This Row],[Day]]="","",MONTH(F1315))</f>
        <v/>
      </c>
      <c r="D1315" s="45" t="str">
        <f>IF(Table1[[#This Row],[Day]]="","",YEAR(F1315))</f>
        <v/>
      </c>
      <c r="E1315" s="117"/>
      <c r="F1315" s="51"/>
      <c r="J1315" s="102"/>
      <c r="K1315" s="124"/>
      <c r="R1315" s="46"/>
      <c r="V1315" s="112"/>
      <c r="W1315" s="72"/>
      <c r="X1315" s="46"/>
      <c r="Y1315" s="46"/>
      <c r="AC1315" s="47"/>
      <c r="AD1315" s="54"/>
      <c r="AE1315" s="44"/>
      <c r="AF1315" s="48"/>
    </row>
    <row r="1316" spans="1:32" ht="21" customHeight="1">
      <c r="A1316" s="45" t="str">
        <f>IF(G1316="","",VLOOKUP(G1316,#REF!,3,0))</f>
        <v/>
      </c>
      <c r="B1316" s="45" t="str">
        <f>IF(Table1[[#This Row],[Day]]="","",WEEKNUM(F1316))</f>
        <v/>
      </c>
      <c r="C1316" s="45" t="str">
        <f>IF(Table1[[#This Row],[Day]]="","",MONTH(F1316))</f>
        <v/>
      </c>
      <c r="D1316" s="45" t="str">
        <f>IF(Table1[[#This Row],[Day]]="","",YEAR(F1316))</f>
        <v/>
      </c>
      <c r="E1316" s="117"/>
      <c r="F1316" s="51"/>
      <c r="J1316" s="102"/>
      <c r="K1316" s="124"/>
      <c r="R1316" s="46"/>
      <c r="V1316" s="112"/>
      <c r="W1316" s="72"/>
      <c r="X1316" s="46"/>
      <c r="Y1316" s="46"/>
      <c r="AC1316" s="47"/>
      <c r="AD1316" s="54"/>
      <c r="AE1316" s="44"/>
      <c r="AF1316" s="48"/>
    </row>
    <row r="1317" spans="1:32" ht="21" customHeight="1">
      <c r="A1317" s="45" t="str">
        <f>IF(G1317="","",VLOOKUP(G1317,#REF!,3,0))</f>
        <v/>
      </c>
      <c r="B1317" s="45" t="str">
        <f>IF(Table1[[#This Row],[Day]]="","",WEEKNUM(F1317))</f>
        <v/>
      </c>
      <c r="C1317" s="45" t="str">
        <f>IF(Table1[[#This Row],[Day]]="","",MONTH(F1317))</f>
        <v/>
      </c>
      <c r="D1317" s="45" t="str">
        <f>IF(Table1[[#This Row],[Day]]="","",YEAR(F1317))</f>
        <v/>
      </c>
      <c r="E1317" s="117"/>
      <c r="F1317" s="51"/>
      <c r="J1317" s="102"/>
      <c r="K1317" s="124"/>
      <c r="R1317" s="46"/>
      <c r="V1317" s="112"/>
      <c r="W1317" s="72"/>
      <c r="X1317" s="46"/>
      <c r="Y1317" s="46"/>
      <c r="AC1317" s="47"/>
      <c r="AD1317" s="54"/>
      <c r="AE1317" s="44"/>
      <c r="AF1317" s="48"/>
    </row>
    <row r="1318" spans="1:32" ht="21" customHeight="1">
      <c r="A1318" s="45" t="str">
        <f>IF(G1318="","",VLOOKUP(G1318,#REF!,3,0))</f>
        <v/>
      </c>
      <c r="B1318" s="45" t="str">
        <f>IF(Table1[[#This Row],[Day]]="","",WEEKNUM(F1318))</f>
        <v/>
      </c>
      <c r="C1318" s="45" t="str">
        <f>IF(Table1[[#This Row],[Day]]="","",MONTH(F1318))</f>
        <v/>
      </c>
      <c r="D1318" s="45" t="str">
        <f>IF(Table1[[#This Row],[Day]]="","",YEAR(F1318))</f>
        <v/>
      </c>
      <c r="E1318" s="117"/>
      <c r="F1318" s="51"/>
      <c r="J1318" s="102"/>
      <c r="K1318" s="124"/>
      <c r="R1318" s="46"/>
      <c r="V1318" s="112"/>
      <c r="W1318" s="72"/>
      <c r="X1318" s="46"/>
      <c r="Y1318" s="46"/>
      <c r="AC1318" s="47"/>
      <c r="AD1318" s="54"/>
      <c r="AE1318" s="44"/>
      <c r="AF1318" s="48"/>
    </row>
    <row r="1319" spans="1:32" ht="21" customHeight="1">
      <c r="A1319" s="45" t="str">
        <f>IF(G1319="","",VLOOKUP(G1319,#REF!,3,0))</f>
        <v/>
      </c>
      <c r="B1319" s="45" t="str">
        <f>IF(Table1[[#This Row],[Day]]="","",WEEKNUM(F1319))</f>
        <v/>
      </c>
      <c r="C1319" s="45" t="str">
        <f>IF(Table1[[#This Row],[Day]]="","",MONTH(F1319))</f>
        <v/>
      </c>
      <c r="D1319" s="45" t="str">
        <f>IF(Table1[[#This Row],[Day]]="","",YEAR(F1319))</f>
        <v/>
      </c>
      <c r="E1319" s="117"/>
      <c r="F1319" s="51"/>
      <c r="J1319" s="102"/>
      <c r="K1319" s="124"/>
      <c r="R1319" s="46"/>
      <c r="V1319" s="112"/>
      <c r="W1319" s="72"/>
      <c r="X1319" s="46"/>
      <c r="Y1319" s="46"/>
      <c r="AC1319" s="47"/>
      <c r="AD1319" s="54"/>
      <c r="AE1319" s="44"/>
      <c r="AF1319" s="48"/>
    </row>
    <row r="1320" spans="1:32" ht="21" customHeight="1">
      <c r="A1320" s="45" t="str">
        <f>IF(G1320="","",VLOOKUP(G1320,#REF!,3,0))</f>
        <v/>
      </c>
      <c r="B1320" s="45" t="str">
        <f>IF(Table1[[#This Row],[Day]]="","",WEEKNUM(F1320))</f>
        <v/>
      </c>
      <c r="C1320" s="45" t="str">
        <f>IF(Table1[[#This Row],[Day]]="","",MONTH(F1320))</f>
        <v/>
      </c>
      <c r="D1320" s="45" t="str">
        <f>IF(Table1[[#This Row],[Day]]="","",YEAR(F1320))</f>
        <v/>
      </c>
      <c r="E1320" s="117"/>
      <c r="F1320" s="51"/>
      <c r="J1320" s="102"/>
      <c r="K1320" s="124"/>
      <c r="R1320" s="46"/>
      <c r="V1320" s="112"/>
      <c r="W1320" s="72"/>
      <c r="X1320" s="46"/>
      <c r="Y1320" s="46"/>
      <c r="AC1320" s="47"/>
      <c r="AD1320" s="54"/>
      <c r="AE1320" s="44"/>
      <c r="AF1320" s="48"/>
    </row>
    <row r="1321" spans="1:32" ht="21" customHeight="1">
      <c r="A1321" s="45" t="str">
        <f>IF(G1321="","",VLOOKUP(G1321,#REF!,3,0))</f>
        <v/>
      </c>
      <c r="B1321" s="45" t="str">
        <f>IF(Table1[[#This Row],[Day]]="","",WEEKNUM(F1321))</f>
        <v/>
      </c>
      <c r="C1321" s="45" t="str">
        <f>IF(Table1[[#This Row],[Day]]="","",MONTH(F1321))</f>
        <v/>
      </c>
      <c r="D1321" s="45" t="str">
        <f>IF(Table1[[#This Row],[Day]]="","",YEAR(F1321))</f>
        <v/>
      </c>
      <c r="E1321" s="117"/>
      <c r="F1321" s="51"/>
      <c r="J1321" s="102"/>
      <c r="K1321" s="124"/>
      <c r="R1321" s="46"/>
      <c r="V1321" s="112"/>
      <c r="W1321" s="72"/>
      <c r="X1321" s="46"/>
      <c r="Y1321" s="46"/>
      <c r="AC1321" s="47"/>
      <c r="AD1321" s="54"/>
      <c r="AE1321" s="44"/>
      <c r="AF1321" s="48"/>
    </row>
    <row r="1322" spans="1:32" ht="21" customHeight="1">
      <c r="A1322" s="45" t="str">
        <f>IF(G1322="","",VLOOKUP(G1322,#REF!,3,0))</f>
        <v/>
      </c>
      <c r="B1322" s="45" t="str">
        <f>IF(Table1[[#This Row],[Day]]="","",WEEKNUM(F1322))</f>
        <v/>
      </c>
      <c r="C1322" s="45" t="str">
        <f>IF(Table1[[#This Row],[Day]]="","",MONTH(F1322))</f>
        <v/>
      </c>
      <c r="D1322" s="45" t="str">
        <f>IF(Table1[[#This Row],[Day]]="","",YEAR(F1322))</f>
        <v/>
      </c>
      <c r="E1322" s="117"/>
      <c r="F1322" s="51"/>
      <c r="J1322" s="102"/>
      <c r="K1322" s="124"/>
      <c r="R1322" s="46"/>
      <c r="V1322" s="112"/>
      <c r="W1322" s="72"/>
      <c r="X1322" s="46"/>
      <c r="Y1322" s="46"/>
      <c r="AC1322" s="47"/>
      <c r="AD1322" s="54"/>
      <c r="AE1322" s="44"/>
      <c r="AF1322" s="48"/>
    </row>
    <row r="1323" spans="1:32" ht="21" customHeight="1">
      <c r="A1323" s="45" t="str">
        <f>IF(G1323="","",VLOOKUP(G1323,#REF!,3,0))</f>
        <v/>
      </c>
      <c r="B1323" s="45" t="str">
        <f>IF(Table1[[#This Row],[Day]]="","",WEEKNUM(F1323))</f>
        <v/>
      </c>
      <c r="C1323" s="45" t="str">
        <f>IF(Table1[[#This Row],[Day]]="","",MONTH(F1323))</f>
        <v/>
      </c>
      <c r="D1323" s="45" t="str">
        <f>IF(Table1[[#This Row],[Day]]="","",YEAR(F1323))</f>
        <v/>
      </c>
      <c r="E1323" s="117"/>
      <c r="F1323" s="51"/>
      <c r="J1323" s="102"/>
      <c r="K1323" s="124"/>
      <c r="R1323" s="46"/>
      <c r="V1323" s="112"/>
      <c r="W1323" s="72"/>
      <c r="X1323" s="46"/>
      <c r="Y1323" s="46"/>
      <c r="AC1323" s="47"/>
      <c r="AD1323" s="54"/>
      <c r="AE1323" s="44"/>
      <c r="AF1323" s="48"/>
    </row>
    <row r="1324" spans="1:32" ht="21" customHeight="1">
      <c r="A1324" s="45" t="str">
        <f>IF(G1324="","",VLOOKUP(G1324,#REF!,3,0))</f>
        <v/>
      </c>
      <c r="B1324" s="45" t="str">
        <f>IF(Table1[[#This Row],[Day]]="","",WEEKNUM(F1324))</f>
        <v/>
      </c>
      <c r="C1324" s="45" t="str">
        <f>IF(Table1[[#This Row],[Day]]="","",MONTH(F1324))</f>
        <v/>
      </c>
      <c r="D1324" s="45" t="str">
        <f>IF(Table1[[#This Row],[Day]]="","",YEAR(F1324))</f>
        <v/>
      </c>
      <c r="E1324" s="117"/>
      <c r="F1324" s="51"/>
      <c r="J1324" s="102"/>
      <c r="K1324" s="124"/>
      <c r="R1324" s="46"/>
      <c r="V1324" s="112"/>
      <c r="W1324" s="72"/>
      <c r="X1324" s="46"/>
      <c r="Y1324" s="46"/>
      <c r="AC1324" s="47"/>
      <c r="AD1324" s="54"/>
      <c r="AE1324" s="44"/>
      <c r="AF1324" s="48"/>
    </row>
    <row r="1325" spans="1:32" ht="21" customHeight="1">
      <c r="A1325" s="45" t="str">
        <f>IF(G1325="","",VLOOKUP(G1325,#REF!,3,0))</f>
        <v/>
      </c>
      <c r="B1325" s="45" t="str">
        <f>IF(Table1[[#This Row],[Day]]="","",WEEKNUM(F1325))</f>
        <v/>
      </c>
      <c r="C1325" s="45" t="str">
        <f>IF(Table1[[#This Row],[Day]]="","",MONTH(F1325))</f>
        <v/>
      </c>
      <c r="D1325" s="45" t="str">
        <f>IF(Table1[[#This Row],[Day]]="","",YEAR(F1325))</f>
        <v/>
      </c>
      <c r="E1325" s="117"/>
      <c r="F1325" s="51"/>
      <c r="J1325" s="102"/>
      <c r="K1325" s="124"/>
      <c r="R1325" s="46"/>
      <c r="V1325" s="112"/>
      <c r="W1325" s="72"/>
      <c r="X1325" s="46"/>
      <c r="Y1325" s="46"/>
      <c r="AC1325" s="47"/>
      <c r="AD1325" s="54"/>
      <c r="AE1325" s="44"/>
      <c r="AF1325" s="48"/>
    </row>
    <row r="1326" spans="1:32" ht="21" customHeight="1">
      <c r="A1326" s="45" t="str">
        <f>IF(G1326="","",VLOOKUP(G1326,#REF!,3,0))</f>
        <v/>
      </c>
      <c r="B1326" s="45" t="str">
        <f>IF(Table1[[#This Row],[Day]]="","",WEEKNUM(F1326))</f>
        <v/>
      </c>
      <c r="C1326" s="45" t="str">
        <f>IF(Table1[[#This Row],[Day]]="","",MONTH(F1326))</f>
        <v/>
      </c>
      <c r="D1326" s="45" t="str">
        <f>IF(Table1[[#This Row],[Day]]="","",YEAR(F1326))</f>
        <v/>
      </c>
      <c r="E1326" s="117"/>
      <c r="F1326" s="51"/>
      <c r="J1326" s="102"/>
      <c r="K1326" s="124"/>
      <c r="R1326" s="46"/>
      <c r="V1326" s="112"/>
      <c r="W1326" s="72"/>
      <c r="X1326" s="46"/>
      <c r="Y1326" s="46"/>
      <c r="AC1326" s="47"/>
      <c r="AD1326" s="54"/>
      <c r="AE1326" s="44"/>
      <c r="AF1326" s="48"/>
    </row>
    <row r="1327" spans="1:32" ht="21" customHeight="1">
      <c r="A1327" s="45" t="str">
        <f>IF(G1327="","",VLOOKUP(G1327,#REF!,3,0))</f>
        <v/>
      </c>
      <c r="B1327" s="45" t="str">
        <f>IF(Table1[[#This Row],[Day]]="","",WEEKNUM(F1327))</f>
        <v/>
      </c>
      <c r="C1327" s="45" t="str">
        <f>IF(Table1[[#This Row],[Day]]="","",MONTH(F1327))</f>
        <v/>
      </c>
      <c r="D1327" s="45" t="str">
        <f>IF(Table1[[#This Row],[Day]]="","",YEAR(F1327))</f>
        <v/>
      </c>
      <c r="E1327" s="117"/>
      <c r="F1327" s="51"/>
      <c r="J1327" s="102"/>
      <c r="K1327" s="124"/>
      <c r="R1327" s="46"/>
      <c r="V1327" s="112"/>
      <c r="W1327" s="72"/>
      <c r="X1327" s="46"/>
      <c r="Y1327" s="46"/>
      <c r="AC1327" s="47"/>
      <c r="AD1327" s="54"/>
      <c r="AE1327" s="44"/>
      <c r="AF1327" s="48"/>
    </row>
    <row r="1328" spans="1:32" ht="21" customHeight="1">
      <c r="A1328" s="45" t="str">
        <f>IF(G1328="","",VLOOKUP(G1328,#REF!,3,0))</f>
        <v/>
      </c>
      <c r="B1328" s="45" t="str">
        <f>IF(Table1[[#This Row],[Day]]="","",WEEKNUM(F1328))</f>
        <v/>
      </c>
      <c r="C1328" s="45" t="str">
        <f>IF(Table1[[#This Row],[Day]]="","",MONTH(F1328))</f>
        <v/>
      </c>
      <c r="D1328" s="45" t="str">
        <f>IF(Table1[[#This Row],[Day]]="","",YEAR(F1328))</f>
        <v/>
      </c>
      <c r="E1328" s="117"/>
      <c r="F1328" s="51"/>
      <c r="J1328" s="102"/>
      <c r="K1328" s="124"/>
      <c r="R1328" s="46"/>
      <c r="V1328" s="112"/>
      <c r="W1328" s="72"/>
      <c r="X1328" s="46"/>
      <c r="Y1328" s="46"/>
      <c r="AC1328" s="47"/>
      <c r="AD1328" s="54"/>
      <c r="AE1328" s="44"/>
      <c r="AF1328" s="48"/>
    </row>
    <row r="1329" spans="1:32" ht="21" customHeight="1">
      <c r="A1329" s="45" t="str">
        <f>IF(G1329="","",VLOOKUP(G1329,#REF!,3,0))</f>
        <v/>
      </c>
      <c r="B1329" s="45" t="str">
        <f>IF(Table1[[#This Row],[Day]]="","",WEEKNUM(F1329))</f>
        <v/>
      </c>
      <c r="C1329" s="45" t="str">
        <f>IF(Table1[[#This Row],[Day]]="","",MONTH(F1329))</f>
        <v/>
      </c>
      <c r="D1329" s="45" t="str">
        <f>IF(Table1[[#This Row],[Day]]="","",YEAR(F1329))</f>
        <v/>
      </c>
      <c r="E1329" s="117"/>
      <c r="F1329" s="51"/>
      <c r="J1329" s="102"/>
      <c r="K1329" s="124"/>
      <c r="R1329" s="46"/>
      <c r="V1329" s="112"/>
      <c r="W1329" s="72"/>
      <c r="X1329" s="46"/>
      <c r="Y1329" s="46"/>
      <c r="AC1329" s="47"/>
      <c r="AD1329" s="54"/>
      <c r="AE1329" s="44"/>
      <c r="AF1329" s="48"/>
    </row>
    <row r="1330" spans="1:32" ht="21" customHeight="1">
      <c r="A1330" s="45" t="str">
        <f>IF(G1330="","",VLOOKUP(G1330,#REF!,3,0))</f>
        <v/>
      </c>
      <c r="B1330" s="45" t="str">
        <f>IF(Table1[[#This Row],[Day]]="","",WEEKNUM(F1330))</f>
        <v/>
      </c>
      <c r="C1330" s="45" t="str">
        <f>IF(Table1[[#This Row],[Day]]="","",MONTH(F1330))</f>
        <v/>
      </c>
      <c r="D1330" s="45" t="str">
        <f>IF(Table1[[#This Row],[Day]]="","",YEAR(F1330))</f>
        <v/>
      </c>
      <c r="E1330" s="117"/>
      <c r="F1330" s="51"/>
      <c r="J1330" s="102"/>
      <c r="K1330" s="124"/>
      <c r="R1330" s="46"/>
      <c r="V1330" s="112"/>
      <c r="W1330" s="72"/>
      <c r="X1330" s="46"/>
      <c r="Y1330" s="46"/>
      <c r="AC1330" s="47"/>
      <c r="AD1330" s="54"/>
      <c r="AE1330" s="44"/>
      <c r="AF1330" s="48"/>
    </row>
    <row r="1331" spans="1:32" ht="21" customHeight="1">
      <c r="A1331" s="45" t="str">
        <f>IF(G1331="","",VLOOKUP(G1331,#REF!,3,0))</f>
        <v/>
      </c>
      <c r="B1331" s="45" t="str">
        <f>IF(Table1[[#This Row],[Day]]="","",WEEKNUM(F1331))</f>
        <v/>
      </c>
      <c r="C1331" s="45" t="str">
        <f>IF(Table1[[#This Row],[Day]]="","",MONTH(F1331))</f>
        <v/>
      </c>
      <c r="D1331" s="45" t="str">
        <f>IF(Table1[[#This Row],[Day]]="","",YEAR(F1331))</f>
        <v/>
      </c>
      <c r="E1331" s="117"/>
      <c r="F1331" s="51"/>
      <c r="J1331" s="102"/>
      <c r="K1331" s="124"/>
      <c r="R1331" s="46"/>
      <c r="V1331" s="112"/>
      <c r="W1331" s="72"/>
      <c r="X1331" s="46"/>
      <c r="Y1331" s="46"/>
      <c r="AC1331" s="47"/>
      <c r="AD1331" s="54"/>
      <c r="AE1331" s="44"/>
      <c r="AF1331" s="48"/>
    </row>
    <row r="1332" spans="1:32" ht="21" customHeight="1">
      <c r="A1332" s="45" t="str">
        <f>IF(G1332="","",VLOOKUP(G1332,#REF!,3,0))</f>
        <v/>
      </c>
      <c r="B1332" s="45" t="str">
        <f>IF(Table1[[#This Row],[Day]]="","",WEEKNUM(F1332))</f>
        <v/>
      </c>
      <c r="C1332" s="45" t="str">
        <f>IF(Table1[[#This Row],[Day]]="","",MONTH(F1332))</f>
        <v/>
      </c>
      <c r="D1332" s="45" t="str">
        <f>IF(Table1[[#This Row],[Day]]="","",YEAR(F1332))</f>
        <v/>
      </c>
      <c r="E1332" s="117"/>
      <c r="F1332" s="51"/>
      <c r="J1332" s="102"/>
      <c r="K1332" s="124"/>
      <c r="R1332" s="46"/>
      <c r="V1332" s="112"/>
      <c r="W1332" s="72"/>
      <c r="X1332" s="46"/>
      <c r="Y1332" s="46"/>
      <c r="AC1332" s="47"/>
      <c r="AD1332" s="54"/>
      <c r="AE1332" s="44"/>
      <c r="AF1332" s="48"/>
    </row>
    <row r="1333" spans="1:32" ht="21" customHeight="1">
      <c r="A1333" s="45" t="str">
        <f>IF(G1333="","",VLOOKUP(G1333,#REF!,3,0))</f>
        <v/>
      </c>
      <c r="B1333" s="45" t="str">
        <f>IF(Table1[[#This Row],[Day]]="","",WEEKNUM(F1333))</f>
        <v/>
      </c>
      <c r="C1333" s="45" t="str">
        <f>IF(Table1[[#This Row],[Day]]="","",MONTH(F1333))</f>
        <v/>
      </c>
      <c r="D1333" s="45" t="str">
        <f>IF(Table1[[#This Row],[Day]]="","",YEAR(F1333))</f>
        <v/>
      </c>
      <c r="E1333" s="117"/>
      <c r="F1333" s="51"/>
      <c r="J1333" s="102"/>
      <c r="K1333" s="124"/>
      <c r="R1333" s="46"/>
      <c r="V1333" s="112"/>
      <c r="W1333" s="72"/>
      <c r="X1333" s="46"/>
      <c r="Y1333" s="46"/>
      <c r="AC1333" s="47"/>
      <c r="AD1333" s="54"/>
      <c r="AE1333" s="44"/>
      <c r="AF1333" s="48"/>
    </row>
    <row r="1334" spans="1:32" ht="21" customHeight="1">
      <c r="A1334" s="45" t="str">
        <f>IF(G1334="","",VLOOKUP(G1334,#REF!,3,0))</f>
        <v/>
      </c>
      <c r="B1334" s="45" t="str">
        <f>IF(Table1[[#This Row],[Day]]="","",WEEKNUM(F1334))</f>
        <v/>
      </c>
      <c r="C1334" s="45" t="str">
        <f>IF(Table1[[#This Row],[Day]]="","",MONTH(F1334))</f>
        <v/>
      </c>
      <c r="D1334" s="45" t="str">
        <f>IF(Table1[[#This Row],[Day]]="","",YEAR(F1334))</f>
        <v/>
      </c>
      <c r="E1334" s="117"/>
      <c r="F1334" s="51"/>
      <c r="J1334" s="102"/>
      <c r="K1334" s="124"/>
      <c r="R1334" s="46"/>
      <c r="V1334" s="112"/>
      <c r="W1334" s="72"/>
      <c r="X1334" s="46"/>
      <c r="Y1334" s="46"/>
      <c r="AC1334" s="47"/>
      <c r="AD1334" s="54"/>
      <c r="AE1334" s="44"/>
      <c r="AF1334" s="48"/>
    </row>
    <row r="1335" spans="1:32" ht="21" customHeight="1">
      <c r="A1335" s="45" t="str">
        <f>IF(G1335="","",VLOOKUP(G1335,#REF!,3,0))</f>
        <v/>
      </c>
      <c r="B1335" s="45" t="str">
        <f>IF(Table1[[#This Row],[Day]]="","",WEEKNUM(F1335))</f>
        <v/>
      </c>
      <c r="C1335" s="45" t="str">
        <f>IF(Table1[[#This Row],[Day]]="","",MONTH(F1335))</f>
        <v/>
      </c>
      <c r="D1335" s="45" t="str">
        <f>IF(Table1[[#This Row],[Day]]="","",YEAR(F1335))</f>
        <v/>
      </c>
      <c r="E1335" s="117"/>
      <c r="F1335" s="51"/>
      <c r="J1335" s="102"/>
      <c r="K1335" s="124"/>
      <c r="R1335" s="46"/>
      <c r="V1335" s="112"/>
      <c r="W1335" s="72"/>
      <c r="X1335" s="46"/>
      <c r="Y1335" s="46"/>
      <c r="AC1335" s="47"/>
      <c r="AD1335" s="54"/>
      <c r="AE1335" s="44"/>
      <c r="AF1335" s="48"/>
    </row>
    <row r="1336" spans="1:32" ht="21" customHeight="1">
      <c r="A1336" s="45" t="str">
        <f>IF(G1336="","",VLOOKUP(G1336,#REF!,3,0))</f>
        <v/>
      </c>
      <c r="B1336" s="45" t="str">
        <f>IF(Table1[[#This Row],[Day]]="","",WEEKNUM(F1336))</f>
        <v/>
      </c>
      <c r="C1336" s="45" t="str">
        <f>IF(Table1[[#This Row],[Day]]="","",MONTH(F1336))</f>
        <v/>
      </c>
      <c r="D1336" s="45" t="str">
        <f>IF(Table1[[#This Row],[Day]]="","",YEAR(F1336))</f>
        <v/>
      </c>
      <c r="E1336" s="117"/>
      <c r="F1336" s="51"/>
      <c r="J1336" s="102"/>
      <c r="K1336" s="124"/>
      <c r="R1336" s="46"/>
      <c r="V1336" s="112"/>
      <c r="W1336" s="72"/>
      <c r="X1336" s="46"/>
      <c r="Y1336" s="46"/>
      <c r="AC1336" s="47"/>
      <c r="AD1336" s="54"/>
      <c r="AE1336" s="44"/>
      <c r="AF1336" s="48"/>
    </row>
    <row r="1337" spans="1:32" ht="21" customHeight="1">
      <c r="A1337" s="45" t="str">
        <f>IF(G1337="","",VLOOKUP(G1337,#REF!,3,0))</f>
        <v/>
      </c>
      <c r="B1337" s="45" t="str">
        <f>IF(Table1[[#This Row],[Day]]="","",WEEKNUM(F1337))</f>
        <v/>
      </c>
      <c r="C1337" s="45" t="str">
        <f>IF(Table1[[#This Row],[Day]]="","",MONTH(F1337))</f>
        <v/>
      </c>
      <c r="D1337" s="45" t="str">
        <f>IF(Table1[[#This Row],[Day]]="","",YEAR(F1337))</f>
        <v/>
      </c>
      <c r="E1337" s="117"/>
      <c r="F1337" s="51"/>
      <c r="J1337" s="102"/>
      <c r="K1337" s="124"/>
      <c r="R1337" s="46"/>
      <c r="V1337" s="112"/>
      <c r="W1337" s="72"/>
      <c r="X1337" s="46"/>
      <c r="Y1337" s="46"/>
      <c r="AC1337" s="47"/>
      <c r="AD1337" s="54"/>
      <c r="AE1337" s="44"/>
      <c r="AF1337" s="48"/>
    </row>
    <row r="1338" spans="1:32" ht="21" customHeight="1">
      <c r="A1338" s="45" t="str">
        <f>IF(G1338="","",VLOOKUP(G1338,#REF!,3,0))</f>
        <v/>
      </c>
      <c r="B1338" s="45" t="str">
        <f>IF(Table1[[#This Row],[Day]]="","",WEEKNUM(F1338))</f>
        <v/>
      </c>
      <c r="C1338" s="45" t="str">
        <f>IF(Table1[[#This Row],[Day]]="","",MONTH(F1338))</f>
        <v/>
      </c>
      <c r="D1338" s="45" t="str">
        <f>IF(Table1[[#This Row],[Day]]="","",YEAR(F1338))</f>
        <v/>
      </c>
      <c r="E1338" s="117"/>
      <c r="F1338" s="51"/>
      <c r="J1338" s="102"/>
      <c r="K1338" s="124"/>
      <c r="R1338" s="46"/>
      <c r="V1338" s="112"/>
      <c r="W1338" s="72"/>
      <c r="X1338" s="46"/>
      <c r="Y1338" s="46"/>
      <c r="AC1338" s="47"/>
      <c r="AD1338" s="54"/>
      <c r="AE1338" s="44"/>
      <c r="AF1338" s="48"/>
    </row>
    <row r="1339" spans="1:32" ht="21" customHeight="1">
      <c r="A1339" s="45" t="str">
        <f>IF(G1339="","",VLOOKUP(G1339,#REF!,3,0))</f>
        <v/>
      </c>
      <c r="B1339" s="45" t="str">
        <f>IF(Table1[[#This Row],[Day]]="","",WEEKNUM(F1339))</f>
        <v/>
      </c>
      <c r="C1339" s="45" t="str">
        <f>IF(Table1[[#This Row],[Day]]="","",MONTH(F1339))</f>
        <v/>
      </c>
      <c r="D1339" s="45" t="str">
        <f>IF(Table1[[#This Row],[Day]]="","",YEAR(F1339))</f>
        <v/>
      </c>
      <c r="E1339" s="117"/>
      <c r="F1339" s="51"/>
      <c r="J1339" s="102"/>
      <c r="K1339" s="124"/>
      <c r="R1339" s="46"/>
      <c r="V1339" s="112"/>
      <c r="W1339" s="72"/>
      <c r="X1339" s="46"/>
      <c r="Y1339" s="46"/>
      <c r="AC1339" s="47"/>
      <c r="AD1339" s="54"/>
      <c r="AE1339" s="44"/>
      <c r="AF1339" s="48"/>
    </row>
    <row r="1340" spans="1:32" ht="21" customHeight="1">
      <c r="A1340" s="45" t="str">
        <f>IF(G1340="","",VLOOKUP(G1340,#REF!,3,0))</f>
        <v/>
      </c>
      <c r="B1340" s="45" t="str">
        <f>IF(Table1[[#This Row],[Day]]="","",WEEKNUM(F1340))</f>
        <v/>
      </c>
      <c r="C1340" s="45" t="str">
        <f>IF(Table1[[#This Row],[Day]]="","",MONTH(F1340))</f>
        <v/>
      </c>
      <c r="D1340" s="45" t="str">
        <f>IF(Table1[[#This Row],[Day]]="","",YEAR(F1340))</f>
        <v/>
      </c>
      <c r="E1340" s="117"/>
      <c r="F1340" s="51"/>
      <c r="J1340" s="102"/>
      <c r="K1340" s="124"/>
      <c r="R1340" s="46"/>
      <c r="V1340" s="112"/>
      <c r="W1340" s="72"/>
      <c r="X1340" s="46"/>
      <c r="Y1340" s="46"/>
      <c r="AC1340" s="47"/>
      <c r="AD1340" s="54"/>
      <c r="AE1340" s="44"/>
      <c r="AF1340" s="48"/>
    </row>
    <row r="1341" spans="1:32" ht="21" customHeight="1">
      <c r="A1341" s="45" t="str">
        <f>IF(G1341="","",VLOOKUP(G1341,#REF!,3,0))</f>
        <v/>
      </c>
      <c r="B1341" s="45" t="str">
        <f>IF(Table1[[#This Row],[Day]]="","",WEEKNUM(F1341))</f>
        <v/>
      </c>
      <c r="C1341" s="45" t="str">
        <f>IF(Table1[[#This Row],[Day]]="","",MONTH(F1341))</f>
        <v/>
      </c>
      <c r="D1341" s="45" t="str">
        <f>IF(Table1[[#This Row],[Day]]="","",YEAR(F1341))</f>
        <v/>
      </c>
      <c r="E1341" s="117"/>
      <c r="F1341" s="51"/>
      <c r="J1341" s="102"/>
      <c r="K1341" s="124"/>
      <c r="R1341" s="46"/>
      <c r="V1341" s="112"/>
      <c r="W1341" s="72"/>
      <c r="X1341" s="46"/>
      <c r="Y1341" s="46"/>
      <c r="AC1341" s="47"/>
      <c r="AD1341" s="54"/>
      <c r="AE1341" s="44"/>
      <c r="AF1341" s="48"/>
    </row>
    <row r="1342" spans="1:32" ht="21" customHeight="1">
      <c r="A1342" s="45" t="str">
        <f>IF(G1342="","",VLOOKUP(G1342,#REF!,3,0))</f>
        <v/>
      </c>
      <c r="B1342" s="45" t="str">
        <f>IF(Table1[[#This Row],[Day]]="","",WEEKNUM(F1342))</f>
        <v/>
      </c>
      <c r="C1342" s="45" t="str">
        <f>IF(Table1[[#This Row],[Day]]="","",MONTH(F1342))</f>
        <v/>
      </c>
      <c r="D1342" s="45" t="str">
        <f>IF(Table1[[#This Row],[Day]]="","",YEAR(F1342))</f>
        <v/>
      </c>
      <c r="E1342" s="117"/>
      <c r="F1342" s="51"/>
      <c r="J1342" s="102"/>
      <c r="K1342" s="124"/>
      <c r="R1342" s="46"/>
      <c r="V1342" s="112"/>
      <c r="W1342" s="72"/>
      <c r="X1342" s="46"/>
      <c r="Y1342" s="46"/>
      <c r="AC1342" s="47"/>
      <c r="AD1342" s="54"/>
      <c r="AE1342" s="44"/>
      <c r="AF1342" s="48"/>
    </row>
    <row r="1343" spans="1:32" ht="21" customHeight="1">
      <c r="A1343" s="45" t="str">
        <f>IF(G1343="","",VLOOKUP(G1343,#REF!,3,0))</f>
        <v/>
      </c>
      <c r="B1343" s="45" t="str">
        <f>IF(Table1[[#This Row],[Day]]="","",WEEKNUM(F1343))</f>
        <v/>
      </c>
      <c r="C1343" s="45" t="str">
        <f>IF(Table1[[#This Row],[Day]]="","",MONTH(F1343))</f>
        <v/>
      </c>
      <c r="D1343" s="45" t="str">
        <f>IF(Table1[[#This Row],[Day]]="","",YEAR(F1343))</f>
        <v/>
      </c>
      <c r="E1343" s="117"/>
      <c r="F1343" s="51"/>
      <c r="J1343" s="102"/>
      <c r="K1343" s="124"/>
      <c r="R1343" s="46"/>
      <c r="V1343" s="112"/>
      <c r="W1343" s="72"/>
      <c r="X1343" s="46"/>
      <c r="Y1343" s="46"/>
      <c r="AC1343" s="47"/>
      <c r="AD1343" s="54"/>
      <c r="AE1343" s="44"/>
      <c r="AF1343" s="48"/>
    </row>
    <row r="1344" spans="1:32" ht="21" customHeight="1">
      <c r="A1344" s="45" t="str">
        <f>IF(G1344="","",VLOOKUP(G1344,#REF!,3,0))</f>
        <v/>
      </c>
      <c r="B1344" s="45" t="str">
        <f>IF(Table1[[#This Row],[Day]]="","",WEEKNUM(F1344))</f>
        <v/>
      </c>
      <c r="C1344" s="45" t="str">
        <f>IF(Table1[[#This Row],[Day]]="","",MONTH(F1344))</f>
        <v/>
      </c>
      <c r="D1344" s="45" t="str">
        <f>IF(Table1[[#This Row],[Day]]="","",YEAR(F1344))</f>
        <v/>
      </c>
      <c r="E1344" s="117"/>
      <c r="F1344" s="51"/>
      <c r="J1344" s="102"/>
      <c r="K1344" s="124"/>
      <c r="R1344" s="46"/>
      <c r="V1344" s="112"/>
      <c r="W1344" s="72"/>
      <c r="X1344" s="46"/>
      <c r="Y1344" s="46"/>
      <c r="AC1344" s="47"/>
      <c r="AD1344" s="54"/>
      <c r="AE1344" s="44"/>
      <c r="AF1344" s="48"/>
    </row>
    <row r="1345" spans="1:32" ht="21" customHeight="1">
      <c r="A1345" s="45" t="str">
        <f>IF(G1345="","",VLOOKUP(G1345,#REF!,3,0))</f>
        <v/>
      </c>
      <c r="B1345" s="45" t="str">
        <f>IF(Table1[[#This Row],[Day]]="","",WEEKNUM(F1345))</f>
        <v/>
      </c>
      <c r="C1345" s="45" t="str">
        <f>IF(Table1[[#This Row],[Day]]="","",MONTH(F1345))</f>
        <v/>
      </c>
      <c r="D1345" s="45" t="str">
        <f>IF(Table1[[#This Row],[Day]]="","",YEAR(F1345))</f>
        <v/>
      </c>
      <c r="E1345" s="117"/>
      <c r="F1345" s="51"/>
      <c r="J1345" s="102"/>
      <c r="K1345" s="124"/>
      <c r="R1345" s="46"/>
      <c r="V1345" s="112"/>
      <c r="W1345" s="72"/>
      <c r="X1345" s="46"/>
      <c r="Y1345" s="46"/>
      <c r="AC1345" s="47"/>
      <c r="AD1345" s="54"/>
      <c r="AE1345" s="44"/>
      <c r="AF1345" s="48"/>
    </row>
    <row r="1346" spans="1:32" ht="21" customHeight="1">
      <c r="A1346" s="45" t="str">
        <f>IF(G1346="","",VLOOKUP(G1346,#REF!,3,0))</f>
        <v/>
      </c>
      <c r="B1346" s="45" t="str">
        <f>IF(Table1[[#This Row],[Day]]="","",WEEKNUM(F1346))</f>
        <v/>
      </c>
      <c r="C1346" s="45" t="str">
        <f>IF(Table1[[#This Row],[Day]]="","",MONTH(F1346))</f>
        <v/>
      </c>
      <c r="D1346" s="45" t="str">
        <f>IF(Table1[[#This Row],[Day]]="","",YEAR(F1346))</f>
        <v/>
      </c>
      <c r="E1346" s="117"/>
      <c r="F1346" s="51"/>
      <c r="J1346" s="102"/>
      <c r="K1346" s="124"/>
      <c r="R1346" s="46"/>
      <c r="V1346" s="112"/>
      <c r="W1346" s="72"/>
      <c r="X1346" s="46"/>
      <c r="Y1346" s="46"/>
      <c r="AC1346" s="47"/>
      <c r="AD1346" s="54"/>
      <c r="AE1346" s="44"/>
      <c r="AF1346" s="48"/>
    </row>
    <row r="1347" spans="1:32" ht="21" customHeight="1">
      <c r="A1347" s="45" t="str">
        <f>IF(G1347="","",VLOOKUP(G1347,#REF!,3,0))</f>
        <v/>
      </c>
      <c r="B1347" s="45" t="str">
        <f>IF(Table1[[#This Row],[Day]]="","",WEEKNUM(F1347))</f>
        <v/>
      </c>
      <c r="C1347" s="45" t="str">
        <f>IF(Table1[[#This Row],[Day]]="","",MONTH(F1347))</f>
        <v/>
      </c>
      <c r="D1347" s="45" t="str">
        <f>IF(Table1[[#This Row],[Day]]="","",YEAR(F1347))</f>
        <v/>
      </c>
      <c r="E1347" s="117"/>
      <c r="F1347" s="51"/>
      <c r="J1347" s="102"/>
      <c r="K1347" s="124"/>
      <c r="R1347" s="46"/>
      <c r="V1347" s="112"/>
      <c r="W1347" s="72"/>
      <c r="X1347" s="46"/>
      <c r="Y1347" s="46"/>
      <c r="AC1347" s="47"/>
      <c r="AD1347" s="54"/>
      <c r="AE1347" s="44"/>
      <c r="AF1347" s="48"/>
    </row>
    <row r="1348" spans="1:32" ht="21" customHeight="1">
      <c r="A1348" s="45" t="str">
        <f>IF(G1348="","",VLOOKUP(G1348,#REF!,3,0))</f>
        <v/>
      </c>
      <c r="B1348" s="45" t="str">
        <f>IF(Table1[[#This Row],[Day]]="","",WEEKNUM(F1348))</f>
        <v/>
      </c>
      <c r="C1348" s="45" t="str">
        <f>IF(Table1[[#This Row],[Day]]="","",MONTH(F1348))</f>
        <v/>
      </c>
      <c r="D1348" s="45" t="str">
        <f>IF(Table1[[#This Row],[Day]]="","",YEAR(F1348))</f>
        <v/>
      </c>
      <c r="E1348" s="117"/>
      <c r="F1348" s="51"/>
      <c r="J1348" s="102"/>
      <c r="K1348" s="124"/>
      <c r="R1348" s="46"/>
      <c r="V1348" s="112"/>
      <c r="W1348" s="72"/>
      <c r="X1348" s="46"/>
      <c r="Y1348" s="46"/>
      <c r="AC1348" s="47"/>
      <c r="AD1348" s="54"/>
      <c r="AE1348" s="44"/>
      <c r="AF1348" s="48"/>
    </row>
    <row r="1349" spans="1:32" ht="21" customHeight="1">
      <c r="A1349" s="45" t="str">
        <f>IF(G1349="","",VLOOKUP(G1349,#REF!,3,0))</f>
        <v/>
      </c>
      <c r="B1349" s="45" t="str">
        <f>IF(Table1[[#This Row],[Day]]="","",WEEKNUM(F1349))</f>
        <v/>
      </c>
      <c r="C1349" s="45" t="str">
        <f>IF(Table1[[#This Row],[Day]]="","",MONTH(F1349))</f>
        <v/>
      </c>
      <c r="D1349" s="45" t="str">
        <f>IF(Table1[[#This Row],[Day]]="","",YEAR(F1349))</f>
        <v/>
      </c>
      <c r="E1349" s="117"/>
      <c r="F1349" s="51"/>
      <c r="J1349" s="102"/>
      <c r="K1349" s="124"/>
      <c r="R1349" s="46"/>
      <c r="V1349" s="112"/>
      <c r="W1349" s="72"/>
      <c r="X1349" s="46"/>
      <c r="Y1349" s="46"/>
      <c r="AC1349" s="47"/>
      <c r="AD1349" s="54"/>
      <c r="AE1349" s="44"/>
      <c r="AF1349" s="48"/>
    </row>
    <row r="1350" spans="1:32" ht="21" customHeight="1">
      <c r="A1350" s="45" t="str">
        <f>IF(G1350="","",VLOOKUP(G1350,#REF!,3,0))</f>
        <v/>
      </c>
      <c r="B1350" s="45" t="str">
        <f>IF(Table1[[#This Row],[Day]]="","",WEEKNUM(F1350))</f>
        <v/>
      </c>
      <c r="C1350" s="45" t="str">
        <f>IF(Table1[[#This Row],[Day]]="","",MONTH(F1350))</f>
        <v/>
      </c>
      <c r="D1350" s="45" t="str">
        <f>IF(Table1[[#This Row],[Day]]="","",YEAR(F1350))</f>
        <v/>
      </c>
      <c r="E1350" s="117" t="s">
        <v>329</v>
      </c>
      <c r="F1350" s="51"/>
      <c r="J1350" s="102"/>
      <c r="K1350" s="124"/>
      <c r="R1350" s="46"/>
      <c r="V1350" s="112"/>
      <c r="W1350" s="72"/>
      <c r="X1350" s="46"/>
      <c r="Y1350" s="46"/>
      <c r="AC1350" s="47">
        <f t="shared" ref="AC1350:AC1371" si="5">SUM(I1350:AB1350)</f>
        <v>0</v>
      </c>
      <c r="AD1350" s="54">
        <f t="shared" ref="AD1350:AD1371" si="6">IFERROR(SUM(I1350:U1350)/H1350*1000000,0)</f>
        <v>0</v>
      </c>
      <c r="AE1350" s="44"/>
      <c r="AF1350" s="48"/>
    </row>
    <row r="1351" spans="1:32" ht="21" customHeight="1">
      <c r="A1351" s="45" t="str">
        <f>IF(G1351="","",VLOOKUP(G1351,#REF!,3,0))</f>
        <v/>
      </c>
      <c r="B1351" s="45" t="str">
        <f>IF(Table1[[#This Row],[Day]]="","",WEEKNUM(F1351))</f>
        <v/>
      </c>
      <c r="C1351" s="45" t="str">
        <f>IF(Table1[[#This Row],[Day]]="","",MONTH(F1351))</f>
        <v/>
      </c>
      <c r="D1351" s="45" t="str">
        <f>IF(Table1[[#This Row],[Day]]="","",YEAR(F1351))</f>
        <v/>
      </c>
      <c r="E1351" s="117" t="s">
        <v>329</v>
      </c>
      <c r="F1351" s="51"/>
      <c r="J1351" s="102"/>
      <c r="K1351" s="124"/>
      <c r="R1351" s="46"/>
      <c r="V1351" s="112"/>
      <c r="W1351" s="72"/>
      <c r="X1351" s="46"/>
      <c r="Y1351" s="46"/>
      <c r="AC1351" s="47">
        <f t="shared" si="5"/>
        <v>0</v>
      </c>
      <c r="AD1351" s="54">
        <f t="shared" si="6"/>
        <v>0</v>
      </c>
      <c r="AE1351" s="44"/>
      <c r="AF1351" s="48"/>
    </row>
    <row r="1352" spans="1:32" ht="21" customHeight="1">
      <c r="A1352" s="45" t="str">
        <f>IF(G1352="","",VLOOKUP(G1352,#REF!,3,0))</f>
        <v/>
      </c>
      <c r="B1352" s="45" t="str">
        <f>IF(Table1[[#This Row],[Day]]="","",WEEKNUM(F1352))</f>
        <v/>
      </c>
      <c r="C1352" s="45" t="str">
        <f>IF(Table1[[#This Row],[Day]]="","",MONTH(F1352))</f>
        <v/>
      </c>
      <c r="D1352" s="45" t="str">
        <f>IF(Table1[[#This Row],[Day]]="","",YEAR(F1352))</f>
        <v/>
      </c>
      <c r="E1352" s="117" t="s">
        <v>329</v>
      </c>
      <c r="F1352" s="51"/>
      <c r="J1352" s="102"/>
      <c r="K1352" s="124"/>
      <c r="R1352" s="46"/>
      <c r="V1352" s="112"/>
      <c r="W1352" s="72"/>
      <c r="X1352" s="46"/>
      <c r="Y1352" s="46"/>
      <c r="AC1352" s="47">
        <f t="shared" si="5"/>
        <v>0</v>
      </c>
      <c r="AD1352" s="54">
        <f t="shared" si="6"/>
        <v>0</v>
      </c>
      <c r="AE1352" s="44"/>
      <c r="AF1352" s="48"/>
    </row>
    <row r="1353" spans="1:32" ht="21" customHeight="1">
      <c r="A1353" s="45" t="str">
        <f>IF(G1353="","",VLOOKUP(G1353,#REF!,3,0))</f>
        <v/>
      </c>
      <c r="B1353" s="45" t="str">
        <f>IF(Table1[[#This Row],[Day]]="","",WEEKNUM(F1353))</f>
        <v/>
      </c>
      <c r="C1353" s="45" t="str">
        <f>IF(Table1[[#This Row],[Day]]="","",MONTH(F1353))</f>
        <v/>
      </c>
      <c r="D1353" s="45" t="str">
        <f>IF(Table1[[#This Row],[Day]]="","",YEAR(F1353))</f>
        <v/>
      </c>
      <c r="E1353" s="117" t="s">
        <v>329</v>
      </c>
      <c r="F1353" s="51"/>
      <c r="J1353" s="102"/>
      <c r="K1353" s="124"/>
      <c r="R1353" s="46"/>
      <c r="V1353" s="112"/>
      <c r="W1353" s="72"/>
      <c r="X1353" s="46"/>
      <c r="Y1353" s="46"/>
      <c r="AC1353" s="47">
        <f t="shared" si="5"/>
        <v>0</v>
      </c>
      <c r="AD1353" s="54">
        <f t="shared" si="6"/>
        <v>0</v>
      </c>
      <c r="AE1353" s="44"/>
      <c r="AF1353" s="48"/>
    </row>
    <row r="1354" spans="1:32" ht="21" customHeight="1">
      <c r="A1354" s="45" t="str">
        <f>IF(G1354="","",VLOOKUP(G1354,#REF!,3,0))</f>
        <v/>
      </c>
      <c r="B1354" s="45" t="str">
        <f>IF(Table1[[#This Row],[Day]]="","",WEEKNUM(F1354))</f>
        <v/>
      </c>
      <c r="C1354" s="45" t="str">
        <f>IF(Table1[[#This Row],[Day]]="","",MONTH(F1354))</f>
        <v/>
      </c>
      <c r="D1354" s="45" t="str">
        <f>IF(Table1[[#This Row],[Day]]="","",YEAR(F1354))</f>
        <v/>
      </c>
      <c r="E1354" s="117" t="s">
        <v>329</v>
      </c>
      <c r="F1354" s="51"/>
      <c r="J1354" s="102"/>
      <c r="K1354" s="124"/>
      <c r="R1354" s="46"/>
      <c r="V1354" s="112"/>
      <c r="W1354" s="72"/>
      <c r="X1354" s="46"/>
      <c r="Y1354" s="46"/>
      <c r="AC1354" s="47">
        <f t="shared" si="5"/>
        <v>0</v>
      </c>
      <c r="AD1354" s="54">
        <f t="shared" si="6"/>
        <v>0</v>
      </c>
      <c r="AE1354" s="44"/>
      <c r="AF1354" s="48"/>
    </row>
    <row r="1355" spans="1:32" ht="21" customHeight="1">
      <c r="A1355" s="45" t="str">
        <f>IF(G1355="","",VLOOKUP(G1355,#REF!,3,0))</f>
        <v/>
      </c>
      <c r="B1355" s="45" t="str">
        <f>IF(Table1[[#This Row],[Day]]="","",WEEKNUM(F1355))</f>
        <v/>
      </c>
      <c r="C1355" s="45" t="str">
        <f>IF(Table1[[#This Row],[Day]]="","",MONTH(F1355))</f>
        <v/>
      </c>
      <c r="D1355" s="45" t="str">
        <f>IF(Table1[[#This Row],[Day]]="","",YEAR(F1355))</f>
        <v/>
      </c>
      <c r="E1355" s="117" t="s">
        <v>329</v>
      </c>
      <c r="F1355" s="51"/>
      <c r="J1355" s="102"/>
      <c r="K1355" s="124"/>
      <c r="R1355" s="46"/>
      <c r="V1355" s="112"/>
      <c r="W1355" s="72"/>
      <c r="X1355" s="46"/>
      <c r="Y1355" s="46"/>
      <c r="AC1355" s="47">
        <f t="shared" si="5"/>
        <v>0</v>
      </c>
      <c r="AD1355" s="54">
        <f t="shared" si="6"/>
        <v>0</v>
      </c>
      <c r="AE1355" s="44"/>
      <c r="AF1355" s="48"/>
    </row>
    <row r="1356" spans="1:32" ht="21" customHeight="1">
      <c r="A1356" s="45" t="str">
        <f>IF(G1356="","",VLOOKUP(G1356,#REF!,3,0))</f>
        <v/>
      </c>
      <c r="B1356" s="45" t="str">
        <f>IF(Table1[[#This Row],[Day]]="","",WEEKNUM(F1356))</f>
        <v/>
      </c>
      <c r="C1356" s="45" t="str">
        <f>IF(Table1[[#This Row],[Day]]="","",MONTH(F1356))</f>
        <v/>
      </c>
      <c r="D1356" s="45" t="str">
        <f>IF(Table1[[#This Row],[Day]]="","",YEAR(F1356))</f>
        <v/>
      </c>
      <c r="E1356" s="117" t="s">
        <v>329</v>
      </c>
      <c r="F1356" s="51"/>
      <c r="J1356" s="102"/>
      <c r="K1356" s="124"/>
      <c r="R1356" s="46"/>
      <c r="V1356" s="112"/>
      <c r="W1356" s="72"/>
      <c r="X1356" s="46"/>
      <c r="Y1356" s="46"/>
      <c r="AC1356" s="47">
        <f t="shared" si="5"/>
        <v>0</v>
      </c>
      <c r="AD1356" s="54">
        <f t="shared" si="6"/>
        <v>0</v>
      </c>
      <c r="AE1356" s="44"/>
      <c r="AF1356" s="48"/>
    </row>
    <row r="1357" spans="1:32" ht="21" customHeight="1">
      <c r="A1357" s="45" t="str">
        <f>IF(G1357="","",VLOOKUP(G1357,#REF!,3,0))</f>
        <v/>
      </c>
      <c r="B1357" s="45" t="str">
        <f>IF(Table1[[#This Row],[Day]]="","",WEEKNUM(F1357))</f>
        <v/>
      </c>
      <c r="C1357" s="45" t="str">
        <f>IF(Table1[[#This Row],[Day]]="","",MONTH(F1357))</f>
        <v/>
      </c>
      <c r="D1357" s="45" t="str">
        <f>IF(Table1[[#This Row],[Day]]="","",YEAR(F1357))</f>
        <v/>
      </c>
      <c r="E1357" s="117" t="s">
        <v>329</v>
      </c>
      <c r="F1357" s="51"/>
      <c r="J1357" s="102"/>
      <c r="K1357" s="124"/>
      <c r="R1357" s="46"/>
      <c r="V1357" s="112"/>
      <c r="W1357" s="72"/>
      <c r="X1357" s="46"/>
      <c r="Y1357" s="46"/>
      <c r="AC1357" s="47">
        <f t="shared" si="5"/>
        <v>0</v>
      </c>
      <c r="AD1357" s="54">
        <f t="shared" si="6"/>
        <v>0</v>
      </c>
      <c r="AE1357" s="44"/>
      <c r="AF1357" s="48"/>
    </row>
    <row r="1358" spans="1:32" ht="21" customHeight="1">
      <c r="A1358" s="45" t="str">
        <f>IF(G1358="","",VLOOKUP(G1358,#REF!,3,0))</f>
        <v/>
      </c>
      <c r="B1358" s="45" t="str">
        <f>IF(Table1[[#This Row],[Day]]="","",WEEKNUM(F1358))</f>
        <v/>
      </c>
      <c r="C1358" s="45" t="str">
        <f>IF(Table1[[#This Row],[Day]]="","",MONTH(F1358))</f>
        <v/>
      </c>
      <c r="D1358" s="45" t="str">
        <f>IF(Table1[[#This Row],[Day]]="","",YEAR(F1358))</f>
        <v/>
      </c>
      <c r="E1358" s="117" t="s">
        <v>329</v>
      </c>
      <c r="F1358" s="51"/>
      <c r="J1358" s="102"/>
      <c r="K1358" s="124"/>
      <c r="R1358" s="46"/>
      <c r="V1358" s="112"/>
      <c r="W1358" s="72"/>
      <c r="X1358" s="46"/>
      <c r="Y1358" s="46"/>
      <c r="AC1358" s="47">
        <f t="shared" si="5"/>
        <v>0</v>
      </c>
      <c r="AD1358" s="54">
        <f t="shared" si="6"/>
        <v>0</v>
      </c>
      <c r="AE1358" s="44"/>
      <c r="AF1358" s="48"/>
    </row>
    <row r="1359" spans="1:32" ht="21" customHeight="1">
      <c r="A1359" s="45" t="str">
        <f>IF(G1359="","",VLOOKUP(G1359,#REF!,3,0))</f>
        <v/>
      </c>
      <c r="B1359" s="45" t="str">
        <f>IF(Table1[[#This Row],[Day]]="","",WEEKNUM(F1359))</f>
        <v/>
      </c>
      <c r="C1359" s="45" t="str">
        <f>IF(Table1[[#This Row],[Day]]="","",MONTH(F1359))</f>
        <v/>
      </c>
      <c r="D1359" s="45" t="str">
        <f>IF(Table1[[#This Row],[Day]]="","",YEAR(F1359))</f>
        <v/>
      </c>
      <c r="E1359" s="117" t="s">
        <v>329</v>
      </c>
      <c r="F1359" s="51"/>
      <c r="J1359" s="102"/>
      <c r="K1359" s="124"/>
      <c r="R1359" s="46"/>
      <c r="V1359" s="112"/>
      <c r="W1359" s="72"/>
      <c r="X1359" s="46"/>
      <c r="Y1359" s="46"/>
      <c r="AC1359" s="47">
        <f t="shared" si="5"/>
        <v>0</v>
      </c>
      <c r="AD1359" s="54">
        <f t="shared" si="6"/>
        <v>0</v>
      </c>
      <c r="AE1359" s="44"/>
      <c r="AF1359" s="48"/>
    </row>
    <row r="1360" spans="1:32" ht="21" customHeight="1">
      <c r="A1360" s="45" t="str">
        <f>IF(G1360="","",VLOOKUP(G1360,#REF!,3,0))</f>
        <v/>
      </c>
      <c r="B1360" s="45" t="str">
        <f>IF(Table1[[#This Row],[Day]]="","",WEEKNUM(F1360))</f>
        <v/>
      </c>
      <c r="C1360" s="45" t="str">
        <f>IF(Table1[[#This Row],[Day]]="","",MONTH(F1360))</f>
        <v/>
      </c>
      <c r="D1360" s="45" t="str">
        <f>IF(Table1[[#This Row],[Day]]="","",YEAR(F1360))</f>
        <v/>
      </c>
      <c r="E1360" s="117" t="s">
        <v>329</v>
      </c>
      <c r="F1360" s="51"/>
      <c r="J1360" s="102"/>
      <c r="K1360" s="124"/>
      <c r="R1360" s="46"/>
      <c r="V1360" s="112"/>
      <c r="W1360" s="72"/>
      <c r="X1360" s="46"/>
      <c r="Y1360" s="46"/>
      <c r="AC1360" s="47">
        <f t="shared" si="5"/>
        <v>0</v>
      </c>
      <c r="AD1360" s="54">
        <f t="shared" si="6"/>
        <v>0</v>
      </c>
      <c r="AE1360" s="44"/>
      <c r="AF1360" s="48"/>
    </row>
    <row r="1361" spans="1:32" ht="21" customHeight="1">
      <c r="A1361" s="45" t="str">
        <f>IF(G1361="","",VLOOKUP(G1361,#REF!,3,0))</f>
        <v/>
      </c>
      <c r="B1361" s="45" t="str">
        <f>IF(Table1[[#This Row],[Day]]="","",WEEKNUM(F1361))</f>
        <v/>
      </c>
      <c r="C1361" s="45" t="str">
        <f>IF(Table1[[#This Row],[Day]]="","",MONTH(F1361))</f>
        <v/>
      </c>
      <c r="D1361" s="45" t="str">
        <f>IF(Table1[[#This Row],[Day]]="","",YEAR(F1361))</f>
        <v/>
      </c>
      <c r="E1361" s="117" t="s">
        <v>329</v>
      </c>
      <c r="F1361" s="51"/>
      <c r="J1361" s="102"/>
      <c r="K1361" s="124"/>
      <c r="R1361" s="46"/>
      <c r="V1361" s="112"/>
      <c r="W1361" s="72"/>
      <c r="X1361" s="46"/>
      <c r="Y1361" s="46"/>
      <c r="AC1361" s="47">
        <f t="shared" si="5"/>
        <v>0</v>
      </c>
      <c r="AD1361" s="54">
        <f t="shared" si="6"/>
        <v>0</v>
      </c>
      <c r="AE1361" s="44"/>
      <c r="AF1361" s="48"/>
    </row>
    <row r="1362" spans="1:32" ht="21" customHeight="1">
      <c r="A1362" s="45" t="str">
        <f>IF(G1362="","",VLOOKUP(G1362,#REF!,3,0))</f>
        <v/>
      </c>
      <c r="B1362" s="45" t="str">
        <f>IF(Table1[[#This Row],[Day]]="","",WEEKNUM(F1362))</f>
        <v/>
      </c>
      <c r="C1362" s="45" t="str">
        <f>IF(Table1[[#This Row],[Day]]="","",MONTH(F1362))</f>
        <v/>
      </c>
      <c r="D1362" s="45" t="str">
        <f>IF(Table1[[#This Row],[Day]]="","",YEAR(F1362))</f>
        <v/>
      </c>
      <c r="E1362" s="117" t="s">
        <v>329</v>
      </c>
      <c r="F1362" s="51"/>
      <c r="J1362" s="102"/>
      <c r="K1362" s="124"/>
      <c r="R1362" s="46"/>
      <c r="V1362" s="112"/>
      <c r="W1362" s="72"/>
      <c r="X1362" s="46"/>
      <c r="Y1362" s="46"/>
      <c r="AC1362" s="47">
        <f t="shared" si="5"/>
        <v>0</v>
      </c>
      <c r="AD1362" s="54">
        <f t="shared" si="6"/>
        <v>0</v>
      </c>
      <c r="AE1362" s="44"/>
      <c r="AF1362" s="48"/>
    </row>
    <row r="1363" spans="1:32" ht="21" customHeight="1">
      <c r="A1363" s="45" t="str">
        <f>IF(G1363="","",VLOOKUP(G1363,#REF!,3,0))</f>
        <v/>
      </c>
      <c r="B1363" s="45" t="str">
        <f>IF(Table1[[#This Row],[Day]]="","",WEEKNUM(F1363))</f>
        <v/>
      </c>
      <c r="C1363" s="45" t="str">
        <f>IF(Table1[[#This Row],[Day]]="","",MONTH(F1363))</f>
        <v/>
      </c>
      <c r="D1363" s="45" t="str">
        <f>IF(Table1[[#This Row],[Day]]="","",YEAR(F1363))</f>
        <v/>
      </c>
      <c r="E1363" s="117" t="s">
        <v>329</v>
      </c>
      <c r="F1363" s="51"/>
      <c r="J1363" s="102"/>
      <c r="K1363" s="124"/>
      <c r="R1363" s="46"/>
      <c r="V1363" s="112"/>
      <c r="W1363" s="72"/>
      <c r="X1363" s="46"/>
      <c r="Y1363" s="46"/>
      <c r="AC1363" s="47">
        <f t="shared" si="5"/>
        <v>0</v>
      </c>
      <c r="AD1363" s="54">
        <f t="shared" si="6"/>
        <v>0</v>
      </c>
      <c r="AE1363" s="44"/>
      <c r="AF1363" s="48"/>
    </row>
    <row r="1364" spans="1:32" ht="21" customHeight="1">
      <c r="A1364" s="45" t="str">
        <f>IF(G1364="","",VLOOKUP(G1364,#REF!,3,0))</f>
        <v/>
      </c>
      <c r="B1364" s="45" t="str">
        <f>IF(Table1[[#This Row],[Day]]="","",WEEKNUM(F1364))</f>
        <v/>
      </c>
      <c r="C1364" s="45" t="str">
        <f>IF(Table1[[#This Row],[Day]]="","",MONTH(F1364))</f>
        <v/>
      </c>
      <c r="D1364" s="45" t="str">
        <f>IF(Table1[[#This Row],[Day]]="","",YEAR(F1364))</f>
        <v/>
      </c>
      <c r="E1364" s="117" t="s">
        <v>329</v>
      </c>
      <c r="F1364" s="51"/>
      <c r="J1364" s="102"/>
      <c r="K1364" s="124"/>
      <c r="R1364" s="46"/>
      <c r="V1364" s="112"/>
      <c r="W1364" s="72"/>
      <c r="X1364" s="46"/>
      <c r="Y1364" s="46"/>
      <c r="AC1364" s="47">
        <f t="shared" si="5"/>
        <v>0</v>
      </c>
      <c r="AD1364" s="54">
        <f t="shared" si="6"/>
        <v>0</v>
      </c>
      <c r="AE1364" s="44"/>
      <c r="AF1364" s="48"/>
    </row>
    <row r="1365" spans="1:32" ht="21" customHeight="1">
      <c r="A1365" s="45" t="str">
        <f>IF(G1365="","",VLOOKUP(G1365,#REF!,3,0))</f>
        <v/>
      </c>
      <c r="B1365" s="45" t="str">
        <f>IF(Table1[[#This Row],[Day]]="","",WEEKNUM(F1365))</f>
        <v/>
      </c>
      <c r="C1365" s="45" t="str">
        <f>IF(Table1[[#This Row],[Day]]="","",MONTH(F1365))</f>
        <v/>
      </c>
      <c r="D1365" s="45" t="str">
        <f>IF(Table1[[#This Row],[Day]]="","",YEAR(F1365))</f>
        <v/>
      </c>
      <c r="E1365" s="117" t="s">
        <v>329</v>
      </c>
      <c r="F1365" s="51"/>
      <c r="J1365" s="102"/>
      <c r="K1365" s="124"/>
      <c r="R1365" s="46"/>
      <c r="V1365" s="112"/>
      <c r="W1365" s="72"/>
      <c r="X1365" s="46"/>
      <c r="Y1365" s="46"/>
      <c r="AC1365" s="47">
        <f t="shared" si="5"/>
        <v>0</v>
      </c>
      <c r="AD1365" s="54">
        <f t="shared" si="6"/>
        <v>0</v>
      </c>
      <c r="AE1365" s="44"/>
      <c r="AF1365" s="48"/>
    </row>
    <row r="1366" spans="1:32" ht="21" customHeight="1">
      <c r="A1366" s="45" t="str">
        <f>IF(G1366="","",VLOOKUP(G1366,#REF!,3,0))</f>
        <v/>
      </c>
      <c r="B1366" s="45" t="str">
        <f>IF(Table1[[#This Row],[Day]]="","",WEEKNUM(F1366))</f>
        <v/>
      </c>
      <c r="C1366" s="45" t="str">
        <f>IF(Table1[[#This Row],[Day]]="","",MONTH(F1366))</f>
        <v/>
      </c>
      <c r="D1366" s="45" t="str">
        <f>IF(Table1[[#This Row],[Day]]="","",YEAR(F1366))</f>
        <v/>
      </c>
      <c r="E1366" s="117" t="s">
        <v>329</v>
      </c>
      <c r="F1366" s="51"/>
      <c r="J1366" s="102"/>
      <c r="K1366" s="124"/>
      <c r="R1366" s="46"/>
      <c r="V1366" s="112"/>
      <c r="W1366" s="72"/>
      <c r="X1366" s="46"/>
      <c r="Y1366" s="46"/>
      <c r="AC1366" s="47">
        <f t="shared" si="5"/>
        <v>0</v>
      </c>
      <c r="AD1366" s="54">
        <f t="shared" si="6"/>
        <v>0</v>
      </c>
      <c r="AE1366" s="44"/>
      <c r="AF1366" s="48"/>
    </row>
    <row r="1367" spans="1:32" ht="21" customHeight="1">
      <c r="A1367" s="45" t="str">
        <f>IF(G1367="","",VLOOKUP(G1367,#REF!,3,0))</f>
        <v/>
      </c>
      <c r="B1367" s="45" t="str">
        <f>IF(Table1[[#This Row],[Day]]="","",WEEKNUM(F1367))</f>
        <v/>
      </c>
      <c r="C1367" s="45" t="str">
        <f>IF(Table1[[#This Row],[Day]]="","",MONTH(F1367))</f>
        <v/>
      </c>
      <c r="D1367" s="45" t="str">
        <f>IF(Table1[[#This Row],[Day]]="","",YEAR(F1367))</f>
        <v/>
      </c>
      <c r="E1367" s="117" t="s">
        <v>329</v>
      </c>
      <c r="F1367" s="51"/>
      <c r="J1367" s="102"/>
      <c r="K1367" s="124"/>
      <c r="R1367" s="46"/>
      <c r="V1367" s="112"/>
      <c r="W1367" s="72"/>
      <c r="X1367" s="46"/>
      <c r="Y1367" s="46"/>
      <c r="AC1367" s="47">
        <f t="shared" si="5"/>
        <v>0</v>
      </c>
      <c r="AD1367" s="54">
        <f t="shared" si="6"/>
        <v>0</v>
      </c>
      <c r="AE1367" s="44"/>
      <c r="AF1367" s="48"/>
    </row>
    <row r="1368" spans="1:32" ht="21" customHeight="1">
      <c r="A1368" s="45" t="str">
        <f>IF(G1368="","",VLOOKUP(G1368,#REF!,3,0))</f>
        <v/>
      </c>
      <c r="B1368" s="45" t="str">
        <f>IF(Table1[[#This Row],[Day]]="","",WEEKNUM(F1368))</f>
        <v/>
      </c>
      <c r="C1368" s="45" t="str">
        <f>IF(Table1[[#This Row],[Day]]="","",MONTH(F1368))</f>
        <v/>
      </c>
      <c r="D1368" s="45" t="str">
        <f>IF(Table1[[#This Row],[Day]]="","",YEAR(F1368))</f>
        <v/>
      </c>
      <c r="E1368" s="117" t="s">
        <v>329</v>
      </c>
      <c r="F1368" s="51"/>
      <c r="J1368" s="102"/>
      <c r="K1368" s="124"/>
      <c r="R1368" s="46"/>
      <c r="V1368" s="112"/>
      <c r="W1368" s="72"/>
      <c r="X1368" s="46"/>
      <c r="Y1368" s="46"/>
      <c r="AC1368" s="47">
        <f t="shared" si="5"/>
        <v>0</v>
      </c>
      <c r="AD1368" s="54">
        <f t="shared" si="6"/>
        <v>0</v>
      </c>
      <c r="AE1368" s="44"/>
      <c r="AF1368" s="48"/>
    </row>
    <row r="1369" spans="1:32" ht="21" customHeight="1">
      <c r="A1369" s="45" t="str">
        <f>IF(G1369="","",VLOOKUP(G1369,#REF!,3,0))</f>
        <v/>
      </c>
      <c r="B1369" s="45" t="str">
        <f>IF(Table1[[#This Row],[Day]]="","",WEEKNUM(F1369))</f>
        <v/>
      </c>
      <c r="C1369" s="45" t="str">
        <f>IF(Table1[[#This Row],[Day]]="","",MONTH(F1369))</f>
        <v/>
      </c>
      <c r="D1369" s="45" t="str">
        <f>IF(Table1[[#This Row],[Day]]="","",YEAR(F1369))</f>
        <v/>
      </c>
      <c r="E1369" s="117" t="s">
        <v>329</v>
      </c>
      <c r="F1369" s="51"/>
      <c r="J1369" s="102"/>
      <c r="K1369" s="124"/>
      <c r="R1369" s="46"/>
      <c r="V1369" s="112"/>
      <c r="W1369" s="72"/>
      <c r="X1369" s="46"/>
      <c r="Y1369" s="46"/>
      <c r="AC1369" s="47">
        <f t="shared" si="5"/>
        <v>0</v>
      </c>
      <c r="AD1369" s="54">
        <f t="shared" si="6"/>
        <v>0</v>
      </c>
      <c r="AE1369" s="44"/>
      <c r="AF1369" s="48"/>
    </row>
    <row r="1370" spans="1:32" ht="21" customHeight="1">
      <c r="A1370" s="45" t="str">
        <f>IF(G1370="","",VLOOKUP(G1370,#REF!,3,0))</f>
        <v/>
      </c>
      <c r="B1370" s="45" t="str">
        <f>IF(Table1[[#This Row],[Day]]="","",WEEKNUM(F1370))</f>
        <v/>
      </c>
      <c r="C1370" s="45" t="str">
        <f>IF(Table1[[#This Row],[Day]]="","",MONTH(F1370))</f>
        <v/>
      </c>
      <c r="D1370" s="45" t="str">
        <f>IF(Table1[[#This Row],[Day]]="","",YEAR(F1370))</f>
        <v/>
      </c>
      <c r="E1370" s="117" t="s">
        <v>329</v>
      </c>
      <c r="F1370" s="51"/>
      <c r="J1370" s="102"/>
      <c r="K1370" s="124"/>
      <c r="R1370" s="46"/>
      <c r="V1370" s="112"/>
      <c r="W1370" s="72"/>
      <c r="X1370" s="46"/>
      <c r="Y1370" s="46"/>
      <c r="AC1370" s="47">
        <f t="shared" si="5"/>
        <v>0</v>
      </c>
      <c r="AD1370" s="54">
        <f t="shared" si="6"/>
        <v>0</v>
      </c>
      <c r="AE1370" s="44"/>
      <c r="AF1370" s="48"/>
    </row>
    <row r="1371" spans="1:32" ht="21" customHeight="1">
      <c r="A1371" s="45" t="str">
        <f>IF(G1371="","",VLOOKUP(G1371,#REF!,3,0))</f>
        <v/>
      </c>
      <c r="B1371" s="45" t="str">
        <f>IF(Table1[[#This Row],[Day]]="","",WEEKNUM(F1371))</f>
        <v/>
      </c>
      <c r="C1371" s="45" t="str">
        <f>IF(Table1[[#This Row],[Day]]="","",MONTH(F1371))</f>
        <v/>
      </c>
      <c r="D1371" s="45" t="str">
        <f>IF(Table1[[#This Row],[Day]]="","",YEAR(F1371))</f>
        <v/>
      </c>
      <c r="E1371" s="117" t="s">
        <v>329</v>
      </c>
      <c r="F1371" s="51"/>
      <c r="J1371" s="102"/>
      <c r="K1371" s="124"/>
      <c r="R1371" s="46"/>
      <c r="V1371" s="112"/>
      <c r="W1371" s="72"/>
      <c r="X1371" s="46"/>
      <c r="Y1371" s="46"/>
      <c r="AC1371" s="47">
        <f t="shared" si="5"/>
        <v>0</v>
      </c>
      <c r="AD1371" s="54">
        <f t="shared" si="6"/>
        <v>0</v>
      </c>
      <c r="AE1371" s="44"/>
      <c r="AF1371" s="48"/>
    </row>
    <row r="1372" spans="1:32" ht="21" customHeight="1">
      <c r="A1372" s="45" t="str">
        <f>IF(G1372="","",VLOOKUP(G1372,#REF!,3,0))</f>
        <v/>
      </c>
      <c r="B1372" s="45" t="str">
        <f>IF(Table1[[#This Row],[Day]]="","",WEEKNUM(F1372))</f>
        <v/>
      </c>
      <c r="C1372" s="45" t="str">
        <f>IF(Table1[[#This Row],[Day]]="","",MONTH(F1372))</f>
        <v/>
      </c>
      <c r="D1372" s="45" t="str">
        <f>IF(Table1[[#This Row],[Day]]="","",YEAR(F1372))</f>
        <v/>
      </c>
      <c r="E1372" s="117" t="s">
        <v>329</v>
      </c>
      <c r="F1372" s="51"/>
      <c r="J1372" s="102"/>
      <c r="K1372" s="124"/>
      <c r="R1372" s="46"/>
      <c r="V1372" s="112"/>
      <c r="W1372" s="72"/>
      <c r="X1372" s="46"/>
      <c r="Y1372" s="46"/>
      <c r="AC1372" s="47">
        <f t="shared" ref="AC1372:AC1435" si="7">SUM(I1372:AB1372)</f>
        <v>0</v>
      </c>
      <c r="AD1372" s="54">
        <f t="shared" ref="AD1372:AD1435" si="8">IFERROR(SUM(I1372:U1372)/H1372*1000000,0)</f>
        <v>0</v>
      </c>
      <c r="AE1372" s="44"/>
      <c r="AF1372" s="48"/>
    </row>
    <row r="1373" spans="1:32" ht="21" customHeight="1">
      <c r="A1373" s="45" t="str">
        <f>IF(G1373="","",VLOOKUP(G1373,#REF!,3,0))</f>
        <v/>
      </c>
      <c r="B1373" s="45" t="str">
        <f>IF(Table1[[#This Row],[Day]]="","",WEEKNUM(F1373))</f>
        <v/>
      </c>
      <c r="C1373" s="45" t="str">
        <f>IF(Table1[[#This Row],[Day]]="","",MONTH(F1373))</f>
        <v/>
      </c>
      <c r="D1373" s="45" t="str">
        <f>IF(Table1[[#This Row],[Day]]="","",YEAR(F1373))</f>
        <v/>
      </c>
      <c r="E1373" s="117" t="s">
        <v>329</v>
      </c>
      <c r="F1373" s="51"/>
      <c r="J1373" s="102"/>
      <c r="K1373" s="124"/>
      <c r="R1373" s="46"/>
      <c r="V1373" s="112"/>
      <c r="W1373" s="72"/>
      <c r="X1373" s="46"/>
      <c r="Y1373" s="46"/>
      <c r="AC1373" s="47">
        <f t="shared" si="7"/>
        <v>0</v>
      </c>
      <c r="AD1373" s="54">
        <f t="shared" si="8"/>
        <v>0</v>
      </c>
      <c r="AE1373" s="44"/>
      <c r="AF1373" s="48"/>
    </row>
    <row r="1374" spans="1:32" ht="21" customHeight="1">
      <c r="A1374" s="45" t="str">
        <f>IF(G1374="","",VLOOKUP(G1374,#REF!,3,0))</f>
        <v/>
      </c>
      <c r="B1374" s="45" t="str">
        <f>IF(Table1[[#This Row],[Day]]="","",WEEKNUM(F1374))</f>
        <v/>
      </c>
      <c r="C1374" s="45" t="str">
        <f>IF(Table1[[#This Row],[Day]]="","",MONTH(F1374))</f>
        <v/>
      </c>
      <c r="D1374" s="45" t="str">
        <f>IF(Table1[[#This Row],[Day]]="","",YEAR(F1374))</f>
        <v/>
      </c>
      <c r="E1374" s="117" t="s">
        <v>329</v>
      </c>
      <c r="F1374" s="51"/>
      <c r="J1374" s="102"/>
      <c r="K1374" s="124"/>
      <c r="R1374" s="46"/>
      <c r="V1374" s="112"/>
      <c r="W1374" s="72"/>
      <c r="X1374" s="46"/>
      <c r="Y1374" s="46"/>
      <c r="AC1374" s="47">
        <f t="shared" si="7"/>
        <v>0</v>
      </c>
      <c r="AD1374" s="54">
        <f t="shared" si="8"/>
        <v>0</v>
      </c>
      <c r="AE1374" s="44"/>
      <c r="AF1374" s="48"/>
    </row>
    <row r="1375" spans="1:32" ht="21" customHeight="1">
      <c r="A1375" s="45" t="str">
        <f>IF(G1375="","",VLOOKUP(G1375,#REF!,3,0))</f>
        <v/>
      </c>
      <c r="B1375" s="45" t="str">
        <f>IF(Table1[[#This Row],[Day]]="","",WEEKNUM(F1375))</f>
        <v/>
      </c>
      <c r="C1375" s="45" t="str">
        <f>IF(Table1[[#This Row],[Day]]="","",MONTH(F1375))</f>
        <v/>
      </c>
      <c r="D1375" s="45" t="str">
        <f>IF(Table1[[#This Row],[Day]]="","",YEAR(F1375))</f>
        <v/>
      </c>
      <c r="E1375" s="117" t="s">
        <v>329</v>
      </c>
      <c r="F1375" s="51"/>
      <c r="J1375" s="102"/>
      <c r="K1375" s="124"/>
      <c r="R1375" s="46"/>
      <c r="V1375" s="112"/>
      <c r="W1375" s="72"/>
      <c r="X1375" s="46"/>
      <c r="Y1375" s="46"/>
      <c r="AC1375" s="47">
        <f t="shared" si="7"/>
        <v>0</v>
      </c>
      <c r="AD1375" s="54">
        <f t="shared" si="8"/>
        <v>0</v>
      </c>
      <c r="AE1375" s="44"/>
      <c r="AF1375" s="48"/>
    </row>
    <row r="1376" spans="1:32" ht="21" customHeight="1">
      <c r="A1376" s="45" t="str">
        <f>IF(G1376="","",VLOOKUP(G1376,#REF!,3,0))</f>
        <v/>
      </c>
      <c r="B1376" s="45" t="str">
        <f>IF(Table1[[#This Row],[Day]]="","",WEEKNUM(F1376))</f>
        <v/>
      </c>
      <c r="C1376" s="45" t="str">
        <f>IF(Table1[[#This Row],[Day]]="","",MONTH(F1376))</f>
        <v/>
      </c>
      <c r="D1376" s="45" t="str">
        <f>IF(Table1[[#This Row],[Day]]="","",YEAR(F1376))</f>
        <v/>
      </c>
      <c r="E1376" s="117" t="s">
        <v>329</v>
      </c>
      <c r="F1376" s="51"/>
      <c r="J1376" s="102"/>
      <c r="K1376" s="124"/>
      <c r="R1376" s="46"/>
      <c r="V1376" s="112"/>
      <c r="W1376" s="72"/>
      <c r="X1376" s="46"/>
      <c r="Y1376" s="46"/>
      <c r="AC1376" s="47">
        <f t="shared" si="7"/>
        <v>0</v>
      </c>
      <c r="AD1376" s="54">
        <f t="shared" si="8"/>
        <v>0</v>
      </c>
      <c r="AE1376" s="44"/>
      <c r="AF1376" s="48"/>
    </row>
    <row r="1377" spans="1:32" ht="21" customHeight="1">
      <c r="A1377" s="45" t="str">
        <f>IF(G1377="","",VLOOKUP(G1377,#REF!,3,0))</f>
        <v/>
      </c>
      <c r="B1377" s="45" t="str">
        <f>IF(Table1[[#This Row],[Day]]="","",WEEKNUM(F1377))</f>
        <v/>
      </c>
      <c r="C1377" s="45" t="str">
        <f>IF(Table1[[#This Row],[Day]]="","",MONTH(F1377))</f>
        <v/>
      </c>
      <c r="D1377" s="45" t="str">
        <f>IF(Table1[[#This Row],[Day]]="","",YEAR(F1377))</f>
        <v/>
      </c>
      <c r="E1377" s="117" t="s">
        <v>329</v>
      </c>
      <c r="F1377" s="51"/>
      <c r="J1377" s="102"/>
      <c r="K1377" s="124"/>
      <c r="R1377" s="46"/>
      <c r="V1377" s="112"/>
      <c r="W1377" s="72"/>
      <c r="X1377" s="46"/>
      <c r="Y1377" s="46"/>
      <c r="AC1377" s="47">
        <f t="shared" si="7"/>
        <v>0</v>
      </c>
      <c r="AD1377" s="54">
        <f t="shared" si="8"/>
        <v>0</v>
      </c>
      <c r="AE1377" s="44"/>
      <c r="AF1377" s="48"/>
    </row>
    <row r="1378" spans="1:32" ht="21" customHeight="1">
      <c r="A1378" s="45" t="str">
        <f>IF(G1378="","",VLOOKUP(G1378,#REF!,3,0))</f>
        <v/>
      </c>
      <c r="B1378" s="45" t="str">
        <f>IF(Table1[[#This Row],[Day]]="","",WEEKNUM(F1378))</f>
        <v/>
      </c>
      <c r="C1378" s="45" t="str">
        <f>IF(Table1[[#This Row],[Day]]="","",MONTH(F1378))</f>
        <v/>
      </c>
      <c r="D1378" s="45" t="str">
        <f>IF(Table1[[#This Row],[Day]]="","",YEAR(F1378))</f>
        <v/>
      </c>
      <c r="E1378" s="117" t="s">
        <v>329</v>
      </c>
      <c r="F1378" s="51"/>
      <c r="J1378" s="102"/>
      <c r="K1378" s="124"/>
      <c r="R1378" s="46"/>
      <c r="V1378" s="112"/>
      <c r="W1378" s="72"/>
      <c r="X1378" s="46"/>
      <c r="Y1378" s="46"/>
      <c r="AC1378" s="47">
        <f t="shared" si="7"/>
        <v>0</v>
      </c>
      <c r="AD1378" s="54">
        <f t="shared" si="8"/>
        <v>0</v>
      </c>
      <c r="AE1378" s="44"/>
      <c r="AF1378" s="48"/>
    </row>
    <row r="1379" spans="1:32" ht="21" customHeight="1">
      <c r="A1379" s="45" t="str">
        <f>IF(G1379="","",VLOOKUP(G1379,#REF!,3,0))</f>
        <v/>
      </c>
      <c r="B1379" s="45" t="str">
        <f>IF(Table1[[#This Row],[Day]]="","",WEEKNUM(F1379))</f>
        <v/>
      </c>
      <c r="C1379" s="45" t="str">
        <f>IF(Table1[[#This Row],[Day]]="","",MONTH(F1379))</f>
        <v/>
      </c>
      <c r="D1379" s="45" t="str">
        <f>IF(Table1[[#This Row],[Day]]="","",YEAR(F1379))</f>
        <v/>
      </c>
      <c r="E1379" s="117" t="s">
        <v>329</v>
      </c>
      <c r="F1379" s="51"/>
      <c r="J1379" s="102"/>
      <c r="K1379" s="124"/>
      <c r="R1379" s="46"/>
      <c r="V1379" s="112"/>
      <c r="W1379" s="72"/>
      <c r="X1379" s="46"/>
      <c r="Y1379" s="46"/>
      <c r="AC1379" s="47">
        <f t="shared" si="7"/>
        <v>0</v>
      </c>
      <c r="AD1379" s="54">
        <f t="shared" si="8"/>
        <v>0</v>
      </c>
      <c r="AE1379" s="44"/>
      <c r="AF1379" s="48"/>
    </row>
    <row r="1380" spans="1:32" ht="21" customHeight="1">
      <c r="A1380" s="45" t="str">
        <f>IF(G1380="","",VLOOKUP(G1380,#REF!,3,0))</f>
        <v/>
      </c>
      <c r="B1380" s="45" t="str">
        <f>IF(Table1[[#This Row],[Day]]="","",WEEKNUM(F1380))</f>
        <v/>
      </c>
      <c r="C1380" s="45" t="str">
        <f>IF(Table1[[#This Row],[Day]]="","",MONTH(F1380))</f>
        <v/>
      </c>
      <c r="D1380" s="45" t="str">
        <f>IF(Table1[[#This Row],[Day]]="","",YEAR(F1380))</f>
        <v/>
      </c>
      <c r="E1380" s="117" t="s">
        <v>329</v>
      </c>
      <c r="F1380" s="51"/>
      <c r="J1380" s="102"/>
      <c r="K1380" s="124"/>
      <c r="R1380" s="46"/>
      <c r="V1380" s="112"/>
      <c r="W1380" s="72"/>
      <c r="X1380" s="46"/>
      <c r="Y1380" s="46"/>
      <c r="AC1380" s="47">
        <f t="shared" si="7"/>
        <v>0</v>
      </c>
      <c r="AD1380" s="54">
        <f t="shared" si="8"/>
        <v>0</v>
      </c>
      <c r="AE1380" s="44"/>
      <c r="AF1380" s="48"/>
    </row>
    <row r="1381" spans="1:32" ht="21" customHeight="1">
      <c r="A1381" s="45" t="str">
        <f>IF(G1381="","",VLOOKUP(G1381,#REF!,3,0))</f>
        <v/>
      </c>
      <c r="B1381" s="45" t="str">
        <f>IF(Table1[[#This Row],[Day]]="","",WEEKNUM(F1381))</f>
        <v/>
      </c>
      <c r="C1381" s="45" t="str">
        <f>IF(Table1[[#This Row],[Day]]="","",MONTH(F1381))</f>
        <v/>
      </c>
      <c r="D1381" s="45" t="str">
        <f>IF(Table1[[#This Row],[Day]]="","",YEAR(F1381))</f>
        <v/>
      </c>
      <c r="E1381" s="117" t="s">
        <v>329</v>
      </c>
      <c r="F1381" s="51"/>
      <c r="J1381" s="102"/>
      <c r="K1381" s="124"/>
      <c r="R1381" s="46"/>
      <c r="V1381" s="112"/>
      <c r="W1381" s="72"/>
      <c r="X1381" s="46"/>
      <c r="Y1381" s="46"/>
      <c r="AC1381" s="47">
        <f t="shared" si="7"/>
        <v>0</v>
      </c>
      <c r="AD1381" s="54">
        <f t="shared" si="8"/>
        <v>0</v>
      </c>
      <c r="AE1381" s="44"/>
      <c r="AF1381" s="48"/>
    </row>
    <row r="1382" spans="1:32" ht="21" customHeight="1">
      <c r="A1382" s="45" t="str">
        <f>IF(G1382="","",VLOOKUP(G1382,#REF!,3,0))</f>
        <v/>
      </c>
      <c r="B1382" s="45" t="str">
        <f>IF(Table1[[#This Row],[Day]]="","",WEEKNUM(F1382))</f>
        <v/>
      </c>
      <c r="C1382" s="45" t="str">
        <f>IF(Table1[[#This Row],[Day]]="","",MONTH(F1382))</f>
        <v/>
      </c>
      <c r="D1382" s="45" t="str">
        <f>IF(Table1[[#This Row],[Day]]="","",YEAR(F1382))</f>
        <v/>
      </c>
      <c r="E1382" s="117" t="s">
        <v>329</v>
      </c>
      <c r="F1382" s="51"/>
      <c r="J1382" s="102"/>
      <c r="K1382" s="124"/>
      <c r="R1382" s="46"/>
      <c r="V1382" s="112"/>
      <c r="W1382" s="72"/>
      <c r="X1382" s="46"/>
      <c r="Y1382" s="46"/>
      <c r="AC1382" s="47">
        <f t="shared" si="7"/>
        <v>0</v>
      </c>
      <c r="AD1382" s="54">
        <f t="shared" si="8"/>
        <v>0</v>
      </c>
      <c r="AE1382" s="44"/>
      <c r="AF1382" s="48"/>
    </row>
    <row r="1383" spans="1:32" ht="21" customHeight="1">
      <c r="A1383" s="45" t="str">
        <f>IF(G1383="","",VLOOKUP(G1383,#REF!,3,0))</f>
        <v/>
      </c>
      <c r="B1383" s="45" t="str">
        <f>IF(Table1[[#This Row],[Day]]="","",WEEKNUM(F1383))</f>
        <v/>
      </c>
      <c r="C1383" s="45" t="str">
        <f>IF(Table1[[#This Row],[Day]]="","",MONTH(F1383))</f>
        <v/>
      </c>
      <c r="D1383" s="45" t="str">
        <f>IF(Table1[[#This Row],[Day]]="","",YEAR(F1383))</f>
        <v/>
      </c>
      <c r="E1383" s="117" t="s">
        <v>329</v>
      </c>
      <c r="F1383" s="51"/>
      <c r="J1383" s="102"/>
      <c r="K1383" s="124"/>
      <c r="R1383" s="46"/>
      <c r="V1383" s="112"/>
      <c r="W1383" s="72"/>
      <c r="X1383" s="46"/>
      <c r="Y1383" s="46"/>
      <c r="AC1383" s="47">
        <f t="shared" si="7"/>
        <v>0</v>
      </c>
      <c r="AD1383" s="54">
        <f t="shared" si="8"/>
        <v>0</v>
      </c>
      <c r="AE1383" s="44"/>
      <c r="AF1383" s="48"/>
    </row>
    <row r="1384" spans="1:32" ht="21" customHeight="1">
      <c r="A1384" s="45" t="str">
        <f>IF(G1384="","",VLOOKUP(G1384,#REF!,3,0))</f>
        <v/>
      </c>
      <c r="B1384" s="45" t="str">
        <f>IF(Table1[[#This Row],[Day]]="","",WEEKNUM(F1384))</f>
        <v/>
      </c>
      <c r="C1384" s="45" t="str">
        <f>IF(Table1[[#This Row],[Day]]="","",MONTH(F1384))</f>
        <v/>
      </c>
      <c r="D1384" s="45" t="str">
        <f>IF(Table1[[#This Row],[Day]]="","",YEAR(F1384))</f>
        <v/>
      </c>
      <c r="E1384" s="117" t="s">
        <v>329</v>
      </c>
      <c r="F1384" s="51"/>
      <c r="J1384" s="102"/>
      <c r="K1384" s="124"/>
      <c r="R1384" s="46"/>
      <c r="V1384" s="112"/>
      <c r="W1384" s="72"/>
      <c r="X1384" s="46"/>
      <c r="Y1384" s="46"/>
      <c r="AC1384" s="47">
        <f t="shared" si="7"/>
        <v>0</v>
      </c>
      <c r="AD1384" s="54">
        <f t="shared" si="8"/>
        <v>0</v>
      </c>
      <c r="AE1384" s="44"/>
      <c r="AF1384" s="48"/>
    </row>
    <row r="1385" spans="1:32" ht="21" customHeight="1">
      <c r="A1385" s="45" t="str">
        <f>IF(G1385="","",VLOOKUP(G1385,#REF!,3,0))</f>
        <v/>
      </c>
      <c r="B1385" s="45" t="str">
        <f>IF(Table1[[#This Row],[Day]]="","",WEEKNUM(F1385))</f>
        <v/>
      </c>
      <c r="C1385" s="45" t="str">
        <f>IF(Table1[[#This Row],[Day]]="","",MONTH(F1385))</f>
        <v/>
      </c>
      <c r="D1385" s="45" t="str">
        <f>IF(Table1[[#This Row],[Day]]="","",YEAR(F1385))</f>
        <v/>
      </c>
      <c r="E1385" s="117" t="s">
        <v>329</v>
      </c>
      <c r="F1385" s="51"/>
      <c r="J1385" s="102"/>
      <c r="K1385" s="124"/>
      <c r="R1385" s="46"/>
      <c r="V1385" s="112"/>
      <c r="W1385" s="72"/>
      <c r="X1385" s="46"/>
      <c r="Y1385" s="46"/>
      <c r="AC1385" s="47">
        <f t="shared" si="7"/>
        <v>0</v>
      </c>
      <c r="AD1385" s="54">
        <f t="shared" si="8"/>
        <v>0</v>
      </c>
      <c r="AE1385" s="44"/>
      <c r="AF1385" s="48"/>
    </row>
    <row r="1386" spans="1:32" ht="21" customHeight="1">
      <c r="A1386" s="45" t="str">
        <f>IF(G1386="","",VLOOKUP(G1386,#REF!,3,0))</f>
        <v/>
      </c>
      <c r="B1386" s="45" t="str">
        <f>IF(Table1[[#This Row],[Day]]="","",WEEKNUM(F1386))</f>
        <v/>
      </c>
      <c r="C1386" s="45" t="str">
        <f>IF(Table1[[#This Row],[Day]]="","",MONTH(F1386))</f>
        <v/>
      </c>
      <c r="D1386" s="45" t="str">
        <f>IF(Table1[[#This Row],[Day]]="","",YEAR(F1386))</f>
        <v/>
      </c>
      <c r="E1386" s="117" t="s">
        <v>329</v>
      </c>
      <c r="F1386" s="51"/>
      <c r="J1386" s="102"/>
      <c r="K1386" s="124"/>
      <c r="R1386" s="46"/>
      <c r="V1386" s="112"/>
      <c r="W1386" s="72"/>
      <c r="X1386" s="46"/>
      <c r="Y1386" s="46"/>
      <c r="AC1386" s="47">
        <f t="shared" si="7"/>
        <v>0</v>
      </c>
      <c r="AD1386" s="54">
        <f t="shared" si="8"/>
        <v>0</v>
      </c>
      <c r="AE1386" s="44"/>
      <c r="AF1386" s="48"/>
    </row>
    <row r="1387" spans="1:32" ht="21" customHeight="1">
      <c r="A1387" s="45" t="str">
        <f>IF(G1387="","",VLOOKUP(G1387,#REF!,3,0))</f>
        <v/>
      </c>
      <c r="B1387" s="45" t="str">
        <f>IF(Table1[[#This Row],[Day]]="","",WEEKNUM(F1387))</f>
        <v/>
      </c>
      <c r="C1387" s="45" t="str">
        <f>IF(Table1[[#This Row],[Day]]="","",MONTH(F1387))</f>
        <v/>
      </c>
      <c r="D1387" s="45" t="str">
        <f>IF(Table1[[#This Row],[Day]]="","",YEAR(F1387))</f>
        <v/>
      </c>
      <c r="E1387" s="117" t="s">
        <v>329</v>
      </c>
      <c r="F1387" s="51"/>
      <c r="J1387" s="102"/>
      <c r="K1387" s="124"/>
      <c r="R1387" s="46"/>
      <c r="V1387" s="112"/>
      <c r="W1387" s="72"/>
      <c r="X1387" s="46"/>
      <c r="Y1387" s="46"/>
      <c r="AC1387" s="47">
        <f t="shared" si="7"/>
        <v>0</v>
      </c>
      <c r="AD1387" s="54">
        <f t="shared" si="8"/>
        <v>0</v>
      </c>
      <c r="AE1387" s="44"/>
      <c r="AF1387" s="48"/>
    </row>
    <row r="1388" spans="1:32" ht="21" customHeight="1">
      <c r="A1388" s="45" t="str">
        <f>IF(G1388="","",VLOOKUP(G1388,#REF!,3,0))</f>
        <v/>
      </c>
      <c r="B1388" s="45" t="str">
        <f>IF(Table1[[#This Row],[Day]]="","",WEEKNUM(F1388))</f>
        <v/>
      </c>
      <c r="C1388" s="45" t="str">
        <f>IF(Table1[[#This Row],[Day]]="","",MONTH(F1388))</f>
        <v/>
      </c>
      <c r="D1388" s="45" t="str">
        <f>IF(Table1[[#This Row],[Day]]="","",YEAR(F1388))</f>
        <v/>
      </c>
      <c r="E1388" s="117" t="s">
        <v>329</v>
      </c>
      <c r="F1388" s="51"/>
      <c r="J1388" s="102"/>
      <c r="K1388" s="124"/>
      <c r="R1388" s="46"/>
      <c r="V1388" s="112"/>
      <c r="W1388" s="72"/>
      <c r="X1388" s="46"/>
      <c r="Y1388" s="46"/>
      <c r="AC1388" s="47">
        <f t="shared" si="7"/>
        <v>0</v>
      </c>
      <c r="AD1388" s="54">
        <f t="shared" si="8"/>
        <v>0</v>
      </c>
      <c r="AE1388" s="44"/>
      <c r="AF1388" s="48"/>
    </row>
    <row r="1389" spans="1:32" ht="21" customHeight="1">
      <c r="A1389" s="45" t="str">
        <f>IF(G1389="","",VLOOKUP(G1389,#REF!,3,0))</f>
        <v/>
      </c>
      <c r="B1389" s="45" t="str">
        <f>IF(Table1[[#This Row],[Day]]="","",WEEKNUM(F1389))</f>
        <v/>
      </c>
      <c r="C1389" s="45" t="str">
        <f>IF(Table1[[#This Row],[Day]]="","",MONTH(F1389))</f>
        <v/>
      </c>
      <c r="D1389" s="45" t="str">
        <f>IF(Table1[[#This Row],[Day]]="","",YEAR(F1389))</f>
        <v/>
      </c>
      <c r="E1389" s="117" t="s">
        <v>329</v>
      </c>
      <c r="F1389" s="51"/>
      <c r="J1389" s="102"/>
      <c r="K1389" s="124"/>
      <c r="R1389" s="46"/>
      <c r="V1389" s="112"/>
      <c r="W1389" s="72"/>
      <c r="X1389" s="46"/>
      <c r="Y1389" s="46"/>
      <c r="AC1389" s="47">
        <f t="shared" si="7"/>
        <v>0</v>
      </c>
      <c r="AD1389" s="54">
        <f t="shared" si="8"/>
        <v>0</v>
      </c>
      <c r="AE1389" s="44"/>
      <c r="AF1389" s="48"/>
    </row>
    <row r="1390" spans="1:32" ht="21" customHeight="1">
      <c r="A1390" s="45" t="str">
        <f>IF(G1390="","",VLOOKUP(G1390,#REF!,3,0))</f>
        <v/>
      </c>
      <c r="B1390" s="45" t="str">
        <f>IF(Table1[[#This Row],[Day]]="","",WEEKNUM(F1390))</f>
        <v/>
      </c>
      <c r="C1390" s="45" t="str">
        <f>IF(Table1[[#This Row],[Day]]="","",MONTH(F1390))</f>
        <v/>
      </c>
      <c r="D1390" s="45" t="str">
        <f>IF(Table1[[#This Row],[Day]]="","",YEAR(F1390))</f>
        <v/>
      </c>
      <c r="E1390" s="117" t="s">
        <v>329</v>
      </c>
      <c r="F1390" s="51"/>
      <c r="J1390" s="102"/>
      <c r="K1390" s="124"/>
      <c r="R1390" s="46"/>
      <c r="V1390" s="112"/>
      <c r="W1390" s="72"/>
      <c r="X1390" s="46"/>
      <c r="Y1390" s="46"/>
      <c r="AC1390" s="47">
        <f t="shared" si="7"/>
        <v>0</v>
      </c>
      <c r="AD1390" s="54">
        <f t="shared" si="8"/>
        <v>0</v>
      </c>
      <c r="AE1390" s="44"/>
      <c r="AF1390" s="48"/>
    </row>
    <row r="1391" spans="1:32" ht="21" customHeight="1">
      <c r="A1391" s="45" t="str">
        <f>IF(G1391="","",VLOOKUP(G1391,#REF!,3,0))</f>
        <v/>
      </c>
      <c r="B1391" s="45" t="str">
        <f>IF(Table1[[#This Row],[Day]]="","",WEEKNUM(F1391))</f>
        <v/>
      </c>
      <c r="C1391" s="45" t="str">
        <f>IF(Table1[[#This Row],[Day]]="","",MONTH(F1391))</f>
        <v/>
      </c>
      <c r="D1391" s="45" t="str">
        <f>IF(Table1[[#This Row],[Day]]="","",YEAR(F1391))</f>
        <v/>
      </c>
      <c r="E1391" s="117" t="s">
        <v>329</v>
      </c>
      <c r="F1391" s="51"/>
      <c r="J1391" s="102"/>
      <c r="K1391" s="124"/>
      <c r="R1391" s="46"/>
      <c r="V1391" s="112"/>
      <c r="W1391" s="72"/>
      <c r="X1391" s="46"/>
      <c r="Y1391" s="46"/>
      <c r="AC1391" s="47">
        <f t="shared" si="7"/>
        <v>0</v>
      </c>
      <c r="AD1391" s="54">
        <f t="shared" si="8"/>
        <v>0</v>
      </c>
      <c r="AE1391" s="44"/>
      <c r="AF1391" s="48"/>
    </row>
    <row r="1392" spans="1:32" ht="21" customHeight="1">
      <c r="A1392" s="45" t="str">
        <f>IF(G1392="","",VLOOKUP(G1392,#REF!,3,0))</f>
        <v/>
      </c>
      <c r="B1392" s="45" t="str">
        <f>IF(Table1[[#This Row],[Day]]="","",WEEKNUM(F1392))</f>
        <v/>
      </c>
      <c r="C1392" s="45" t="str">
        <f>IF(Table1[[#This Row],[Day]]="","",MONTH(F1392))</f>
        <v/>
      </c>
      <c r="D1392" s="45" t="str">
        <f>IF(Table1[[#This Row],[Day]]="","",YEAR(F1392))</f>
        <v/>
      </c>
      <c r="E1392" s="117" t="s">
        <v>329</v>
      </c>
      <c r="F1392" s="51"/>
      <c r="J1392" s="102"/>
      <c r="K1392" s="124"/>
      <c r="R1392" s="46"/>
      <c r="V1392" s="112"/>
      <c r="W1392" s="72"/>
      <c r="X1392" s="46"/>
      <c r="Y1392" s="46"/>
      <c r="AC1392" s="47">
        <f t="shared" si="7"/>
        <v>0</v>
      </c>
      <c r="AD1392" s="54">
        <f t="shared" si="8"/>
        <v>0</v>
      </c>
      <c r="AE1392" s="44"/>
      <c r="AF1392" s="48"/>
    </row>
    <row r="1393" spans="1:32" ht="21" customHeight="1">
      <c r="A1393" s="45" t="str">
        <f>IF(G1393="","",VLOOKUP(G1393,#REF!,3,0))</f>
        <v/>
      </c>
      <c r="B1393" s="45" t="str">
        <f>IF(Table1[[#This Row],[Day]]="","",WEEKNUM(F1393))</f>
        <v/>
      </c>
      <c r="C1393" s="45" t="str">
        <f>IF(Table1[[#This Row],[Day]]="","",MONTH(F1393))</f>
        <v/>
      </c>
      <c r="D1393" s="45" t="str">
        <f>IF(Table1[[#This Row],[Day]]="","",YEAR(F1393))</f>
        <v/>
      </c>
      <c r="E1393" s="117" t="s">
        <v>329</v>
      </c>
      <c r="F1393" s="51"/>
      <c r="J1393" s="102"/>
      <c r="K1393" s="124"/>
      <c r="R1393" s="46"/>
      <c r="V1393" s="112"/>
      <c r="W1393" s="72"/>
      <c r="X1393" s="46"/>
      <c r="Y1393" s="46"/>
      <c r="AC1393" s="47">
        <f t="shared" si="7"/>
        <v>0</v>
      </c>
      <c r="AD1393" s="54">
        <f t="shared" si="8"/>
        <v>0</v>
      </c>
      <c r="AE1393" s="44"/>
      <c r="AF1393" s="48"/>
    </row>
    <row r="1394" spans="1:32" ht="21" customHeight="1">
      <c r="A1394" s="45" t="str">
        <f>IF(G1394="","",VLOOKUP(G1394,#REF!,3,0))</f>
        <v/>
      </c>
      <c r="B1394" s="45" t="str">
        <f>IF(Table1[[#This Row],[Day]]="","",WEEKNUM(F1394))</f>
        <v/>
      </c>
      <c r="C1394" s="45" t="str">
        <f>IF(Table1[[#This Row],[Day]]="","",MONTH(F1394))</f>
        <v/>
      </c>
      <c r="D1394" s="45" t="str">
        <f>IF(Table1[[#This Row],[Day]]="","",YEAR(F1394))</f>
        <v/>
      </c>
      <c r="E1394" s="117" t="s">
        <v>329</v>
      </c>
      <c r="F1394" s="51"/>
      <c r="J1394" s="102"/>
      <c r="K1394" s="124"/>
      <c r="R1394" s="46"/>
      <c r="V1394" s="112"/>
      <c r="W1394" s="72"/>
      <c r="X1394" s="46"/>
      <c r="Y1394" s="46"/>
      <c r="AC1394" s="47">
        <f t="shared" si="7"/>
        <v>0</v>
      </c>
      <c r="AD1394" s="54">
        <f t="shared" si="8"/>
        <v>0</v>
      </c>
      <c r="AE1394" s="44"/>
      <c r="AF1394" s="48"/>
    </row>
    <row r="1395" spans="1:32" ht="21" customHeight="1">
      <c r="A1395" s="45" t="str">
        <f>IF(G1395="","",VLOOKUP(G1395,#REF!,3,0))</f>
        <v/>
      </c>
      <c r="B1395" s="45" t="str">
        <f>IF(Table1[[#This Row],[Day]]="","",WEEKNUM(F1395))</f>
        <v/>
      </c>
      <c r="C1395" s="45" t="str">
        <f>IF(Table1[[#This Row],[Day]]="","",MONTH(F1395))</f>
        <v/>
      </c>
      <c r="D1395" s="45" t="str">
        <f>IF(Table1[[#This Row],[Day]]="","",YEAR(F1395))</f>
        <v/>
      </c>
      <c r="E1395" s="117" t="s">
        <v>329</v>
      </c>
      <c r="F1395" s="51"/>
      <c r="J1395" s="102"/>
      <c r="K1395" s="124"/>
      <c r="R1395" s="46"/>
      <c r="V1395" s="112"/>
      <c r="W1395" s="72"/>
      <c r="X1395" s="46"/>
      <c r="Y1395" s="46"/>
      <c r="AC1395" s="47">
        <f t="shared" si="7"/>
        <v>0</v>
      </c>
      <c r="AD1395" s="54">
        <f t="shared" si="8"/>
        <v>0</v>
      </c>
      <c r="AE1395" s="44"/>
      <c r="AF1395" s="48"/>
    </row>
    <row r="1396" spans="1:32" ht="21" customHeight="1">
      <c r="A1396" s="45" t="str">
        <f>IF(G1396="","",VLOOKUP(G1396,#REF!,3,0))</f>
        <v/>
      </c>
      <c r="B1396" s="45" t="str">
        <f>IF(Table1[[#This Row],[Day]]="","",WEEKNUM(F1396))</f>
        <v/>
      </c>
      <c r="C1396" s="45" t="str">
        <f>IF(Table1[[#This Row],[Day]]="","",MONTH(F1396))</f>
        <v/>
      </c>
      <c r="D1396" s="45" t="str">
        <f>IF(Table1[[#This Row],[Day]]="","",YEAR(F1396))</f>
        <v/>
      </c>
      <c r="E1396" s="117" t="s">
        <v>329</v>
      </c>
      <c r="F1396" s="51"/>
      <c r="J1396" s="102"/>
      <c r="K1396" s="124"/>
      <c r="R1396" s="46"/>
      <c r="V1396" s="112"/>
      <c r="W1396" s="72"/>
      <c r="X1396" s="46"/>
      <c r="Y1396" s="46"/>
      <c r="AC1396" s="47">
        <f t="shared" si="7"/>
        <v>0</v>
      </c>
      <c r="AD1396" s="54">
        <f t="shared" si="8"/>
        <v>0</v>
      </c>
      <c r="AE1396" s="44"/>
      <c r="AF1396" s="48"/>
    </row>
    <row r="1397" spans="1:32" ht="21" customHeight="1">
      <c r="A1397" s="45" t="str">
        <f>IF(G1397="","",VLOOKUP(G1397,#REF!,3,0))</f>
        <v/>
      </c>
      <c r="B1397" s="45" t="str">
        <f>IF(Table1[[#This Row],[Day]]="","",WEEKNUM(F1397))</f>
        <v/>
      </c>
      <c r="C1397" s="45" t="str">
        <f>IF(Table1[[#This Row],[Day]]="","",MONTH(F1397))</f>
        <v/>
      </c>
      <c r="D1397" s="45" t="str">
        <f>IF(Table1[[#This Row],[Day]]="","",YEAR(F1397))</f>
        <v/>
      </c>
      <c r="E1397" s="117" t="s">
        <v>329</v>
      </c>
      <c r="F1397" s="51"/>
      <c r="J1397" s="102"/>
      <c r="K1397" s="124"/>
      <c r="R1397" s="46"/>
      <c r="V1397" s="112"/>
      <c r="W1397" s="72"/>
      <c r="X1397" s="46"/>
      <c r="Y1397" s="46"/>
      <c r="AC1397" s="47">
        <f t="shared" si="7"/>
        <v>0</v>
      </c>
      <c r="AD1397" s="54">
        <f t="shared" si="8"/>
        <v>0</v>
      </c>
      <c r="AE1397" s="44"/>
      <c r="AF1397" s="48"/>
    </row>
    <row r="1398" spans="1:32" ht="21" customHeight="1">
      <c r="A1398" s="45" t="str">
        <f>IF(G1398="","",VLOOKUP(G1398,#REF!,3,0))</f>
        <v/>
      </c>
      <c r="B1398" s="45" t="str">
        <f>IF(Table1[[#This Row],[Day]]="","",WEEKNUM(F1398))</f>
        <v/>
      </c>
      <c r="C1398" s="45" t="str">
        <f>IF(Table1[[#This Row],[Day]]="","",MONTH(F1398))</f>
        <v/>
      </c>
      <c r="D1398" s="45" t="str">
        <f>IF(Table1[[#This Row],[Day]]="","",YEAR(F1398))</f>
        <v/>
      </c>
      <c r="E1398" s="117" t="s">
        <v>329</v>
      </c>
      <c r="F1398" s="51"/>
      <c r="J1398" s="102"/>
      <c r="K1398" s="124"/>
      <c r="R1398" s="46"/>
      <c r="V1398" s="112"/>
      <c r="W1398" s="72"/>
      <c r="X1398" s="46"/>
      <c r="Y1398" s="46"/>
      <c r="AC1398" s="47">
        <f t="shared" si="7"/>
        <v>0</v>
      </c>
      <c r="AD1398" s="54">
        <f t="shared" si="8"/>
        <v>0</v>
      </c>
      <c r="AE1398" s="44"/>
      <c r="AF1398" s="48"/>
    </row>
    <row r="1399" spans="1:32" ht="21" customHeight="1">
      <c r="A1399" s="45" t="str">
        <f>IF(G1399="","",VLOOKUP(G1399,#REF!,3,0))</f>
        <v/>
      </c>
      <c r="B1399" s="45" t="str">
        <f>IF(Table1[[#This Row],[Day]]="","",WEEKNUM(F1399))</f>
        <v/>
      </c>
      <c r="C1399" s="45" t="str">
        <f>IF(Table1[[#This Row],[Day]]="","",MONTH(F1399))</f>
        <v/>
      </c>
      <c r="D1399" s="45" t="str">
        <f>IF(Table1[[#This Row],[Day]]="","",YEAR(F1399))</f>
        <v/>
      </c>
      <c r="E1399" s="117" t="s">
        <v>329</v>
      </c>
      <c r="F1399" s="51"/>
      <c r="J1399" s="102"/>
      <c r="K1399" s="124"/>
      <c r="R1399" s="46"/>
      <c r="V1399" s="112"/>
      <c r="W1399" s="72"/>
      <c r="X1399" s="46"/>
      <c r="Y1399" s="46"/>
      <c r="AC1399" s="47">
        <f t="shared" si="7"/>
        <v>0</v>
      </c>
      <c r="AD1399" s="54">
        <f t="shared" si="8"/>
        <v>0</v>
      </c>
      <c r="AE1399" s="44"/>
      <c r="AF1399" s="48"/>
    </row>
    <row r="1400" spans="1:32" ht="21" customHeight="1">
      <c r="A1400" s="45" t="str">
        <f>IF(G1400="","",VLOOKUP(G1400,#REF!,3,0))</f>
        <v/>
      </c>
      <c r="B1400" s="45" t="str">
        <f>IF(Table1[[#This Row],[Day]]="","",WEEKNUM(F1400))</f>
        <v/>
      </c>
      <c r="C1400" s="45" t="str">
        <f>IF(Table1[[#This Row],[Day]]="","",MONTH(F1400))</f>
        <v/>
      </c>
      <c r="D1400" s="45" t="str">
        <f>IF(Table1[[#This Row],[Day]]="","",YEAR(F1400))</f>
        <v/>
      </c>
      <c r="E1400" s="117" t="s">
        <v>329</v>
      </c>
      <c r="F1400" s="51"/>
      <c r="J1400" s="102"/>
      <c r="K1400" s="124"/>
      <c r="R1400" s="46"/>
      <c r="V1400" s="112"/>
      <c r="W1400" s="72"/>
      <c r="X1400" s="46"/>
      <c r="Y1400" s="46"/>
      <c r="AC1400" s="47">
        <f t="shared" si="7"/>
        <v>0</v>
      </c>
      <c r="AD1400" s="54">
        <f t="shared" si="8"/>
        <v>0</v>
      </c>
      <c r="AE1400" s="44"/>
      <c r="AF1400" s="48"/>
    </row>
    <row r="1401" spans="1:32" ht="21" customHeight="1">
      <c r="A1401" s="45" t="str">
        <f>IF(G1401="","",VLOOKUP(G1401,#REF!,3,0))</f>
        <v/>
      </c>
      <c r="B1401" s="45" t="str">
        <f>IF(Table1[[#This Row],[Day]]="","",WEEKNUM(F1401))</f>
        <v/>
      </c>
      <c r="C1401" s="45" t="str">
        <f>IF(Table1[[#This Row],[Day]]="","",MONTH(F1401))</f>
        <v/>
      </c>
      <c r="D1401" s="45" t="str">
        <f>IF(Table1[[#This Row],[Day]]="","",YEAR(F1401))</f>
        <v/>
      </c>
      <c r="E1401" s="117" t="s">
        <v>329</v>
      </c>
      <c r="F1401" s="51"/>
      <c r="J1401" s="102"/>
      <c r="K1401" s="124"/>
      <c r="R1401" s="46"/>
      <c r="V1401" s="112"/>
      <c r="W1401" s="72"/>
      <c r="X1401" s="46"/>
      <c r="Y1401" s="46"/>
      <c r="AC1401" s="47">
        <f t="shared" si="7"/>
        <v>0</v>
      </c>
      <c r="AD1401" s="54">
        <f t="shared" si="8"/>
        <v>0</v>
      </c>
      <c r="AE1401" s="44"/>
      <c r="AF1401" s="48"/>
    </row>
    <row r="1402" spans="1:32" ht="21" customHeight="1">
      <c r="A1402" s="45" t="str">
        <f>IF(G1402="","",VLOOKUP(G1402,#REF!,3,0))</f>
        <v/>
      </c>
      <c r="B1402" s="45" t="str">
        <f>IF(Table1[[#This Row],[Day]]="","",WEEKNUM(F1402))</f>
        <v/>
      </c>
      <c r="C1402" s="45" t="str">
        <f>IF(Table1[[#This Row],[Day]]="","",MONTH(F1402))</f>
        <v/>
      </c>
      <c r="D1402" s="45" t="str">
        <f>IF(Table1[[#This Row],[Day]]="","",YEAR(F1402))</f>
        <v/>
      </c>
      <c r="E1402" s="117" t="s">
        <v>329</v>
      </c>
      <c r="F1402" s="51"/>
      <c r="J1402" s="102"/>
      <c r="K1402" s="124"/>
      <c r="R1402" s="46"/>
      <c r="V1402" s="112"/>
      <c r="W1402" s="72"/>
      <c r="X1402" s="46"/>
      <c r="Y1402" s="46"/>
      <c r="AC1402" s="47">
        <f t="shared" si="7"/>
        <v>0</v>
      </c>
      <c r="AD1402" s="54">
        <f t="shared" si="8"/>
        <v>0</v>
      </c>
      <c r="AE1402" s="44"/>
      <c r="AF1402" s="48"/>
    </row>
    <row r="1403" spans="1:32" ht="21" customHeight="1">
      <c r="A1403" s="45" t="str">
        <f>IF(G1403="","",VLOOKUP(G1403,#REF!,3,0))</f>
        <v/>
      </c>
      <c r="B1403" s="45" t="str">
        <f>IF(Table1[[#This Row],[Day]]="","",WEEKNUM(F1403))</f>
        <v/>
      </c>
      <c r="C1403" s="45" t="str">
        <f>IF(Table1[[#This Row],[Day]]="","",MONTH(F1403))</f>
        <v/>
      </c>
      <c r="D1403" s="45" t="str">
        <f>IF(Table1[[#This Row],[Day]]="","",YEAR(F1403))</f>
        <v/>
      </c>
      <c r="E1403" s="117" t="s">
        <v>329</v>
      </c>
      <c r="F1403" s="51"/>
      <c r="J1403" s="102"/>
      <c r="K1403" s="124"/>
      <c r="R1403" s="46"/>
      <c r="V1403" s="112"/>
      <c r="W1403" s="72"/>
      <c r="X1403" s="46"/>
      <c r="Y1403" s="46"/>
      <c r="AC1403" s="47">
        <f t="shared" si="7"/>
        <v>0</v>
      </c>
      <c r="AD1403" s="54">
        <f t="shared" si="8"/>
        <v>0</v>
      </c>
      <c r="AE1403" s="44"/>
      <c r="AF1403" s="48"/>
    </row>
    <row r="1404" spans="1:32" ht="21" customHeight="1">
      <c r="A1404" s="45" t="str">
        <f>IF(G1404="","",VLOOKUP(G1404,#REF!,3,0))</f>
        <v/>
      </c>
      <c r="B1404" s="45" t="str">
        <f>IF(Table1[[#This Row],[Day]]="","",WEEKNUM(F1404))</f>
        <v/>
      </c>
      <c r="C1404" s="45" t="str">
        <f>IF(Table1[[#This Row],[Day]]="","",MONTH(F1404))</f>
        <v/>
      </c>
      <c r="D1404" s="45" t="str">
        <f>IF(Table1[[#This Row],[Day]]="","",YEAR(F1404))</f>
        <v/>
      </c>
      <c r="E1404" s="117" t="s">
        <v>329</v>
      </c>
      <c r="F1404" s="51"/>
      <c r="J1404" s="102"/>
      <c r="K1404" s="124"/>
      <c r="R1404" s="46"/>
      <c r="V1404" s="112"/>
      <c r="W1404" s="72"/>
      <c r="X1404" s="46"/>
      <c r="Y1404" s="46"/>
      <c r="AC1404" s="47">
        <f t="shared" si="7"/>
        <v>0</v>
      </c>
      <c r="AD1404" s="54">
        <f t="shared" si="8"/>
        <v>0</v>
      </c>
      <c r="AE1404" s="44"/>
      <c r="AF1404" s="48"/>
    </row>
    <row r="1405" spans="1:32" ht="21" customHeight="1">
      <c r="A1405" s="45" t="str">
        <f>IF(G1405="","",VLOOKUP(G1405,#REF!,3,0))</f>
        <v/>
      </c>
      <c r="B1405" s="45" t="str">
        <f>IF(Table1[[#This Row],[Day]]="","",WEEKNUM(F1405))</f>
        <v/>
      </c>
      <c r="C1405" s="45" t="str">
        <f>IF(Table1[[#This Row],[Day]]="","",MONTH(F1405))</f>
        <v/>
      </c>
      <c r="D1405" s="45" t="str">
        <f>IF(Table1[[#This Row],[Day]]="","",YEAR(F1405))</f>
        <v/>
      </c>
      <c r="E1405" s="117" t="s">
        <v>329</v>
      </c>
      <c r="F1405" s="51"/>
      <c r="J1405" s="102"/>
      <c r="K1405" s="124"/>
      <c r="R1405" s="46"/>
      <c r="V1405" s="112"/>
      <c r="W1405" s="72"/>
      <c r="X1405" s="46"/>
      <c r="Y1405" s="46"/>
      <c r="AC1405" s="47">
        <f t="shared" si="7"/>
        <v>0</v>
      </c>
      <c r="AD1405" s="54">
        <f t="shared" si="8"/>
        <v>0</v>
      </c>
      <c r="AE1405" s="44"/>
      <c r="AF1405" s="48"/>
    </row>
    <row r="1406" spans="1:32" ht="21" customHeight="1">
      <c r="A1406" s="45" t="str">
        <f>IF(G1406="","",VLOOKUP(G1406,#REF!,3,0))</f>
        <v/>
      </c>
      <c r="B1406" s="45" t="str">
        <f>IF(Table1[[#This Row],[Day]]="","",WEEKNUM(F1406))</f>
        <v/>
      </c>
      <c r="C1406" s="45" t="str">
        <f>IF(Table1[[#This Row],[Day]]="","",MONTH(F1406))</f>
        <v/>
      </c>
      <c r="D1406" s="45" t="str">
        <f>IF(Table1[[#This Row],[Day]]="","",YEAR(F1406))</f>
        <v/>
      </c>
      <c r="E1406" s="117" t="s">
        <v>329</v>
      </c>
      <c r="F1406" s="51"/>
      <c r="J1406" s="102"/>
      <c r="K1406" s="124"/>
      <c r="R1406" s="46"/>
      <c r="V1406" s="112"/>
      <c r="W1406" s="72"/>
      <c r="X1406" s="46"/>
      <c r="Y1406" s="46"/>
      <c r="AC1406" s="47">
        <f t="shared" si="7"/>
        <v>0</v>
      </c>
      <c r="AD1406" s="54">
        <f t="shared" si="8"/>
        <v>0</v>
      </c>
      <c r="AE1406" s="44"/>
      <c r="AF1406" s="48"/>
    </row>
    <row r="1407" spans="1:32" ht="21" customHeight="1">
      <c r="A1407" s="45" t="str">
        <f>IF(G1407="","",VLOOKUP(G1407,#REF!,3,0))</f>
        <v/>
      </c>
      <c r="B1407" s="45" t="str">
        <f>IF(Table1[[#This Row],[Day]]="","",WEEKNUM(F1407))</f>
        <v/>
      </c>
      <c r="C1407" s="45" t="str">
        <f>IF(Table1[[#This Row],[Day]]="","",MONTH(F1407))</f>
        <v/>
      </c>
      <c r="D1407" s="45" t="str">
        <f>IF(Table1[[#This Row],[Day]]="","",YEAR(F1407))</f>
        <v/>
      </c>
      <c r="E1407" s="117" t="s">
        <v>329</v>
      </c>
      <c r="F1407" s="51"/>
      <c r="J1407" s="102"/>
      <c r="K1407" s="124"/>
      <c r="R1407" s="46"/>
      <c r="V1407" s="112"/>
      <c r="W1407" s="72"/>
      <c r="X1407" s="46"/>
      <c r="Y1407" s="46"/>
      <c r="AC1407" s="47">
        <f t="shared" si="7"/>
        <v>0</v>
      </c>
      <c r="AD1407" s="54">
        <f t="shared" si="8"/>
        <v>0</v>
      </c>
      <c r="AE1407" s="44"/>
      <c r="AF1407" s="48"/>
    </row>
    <row r="1408" spans="1:32" ht="21" customHeight="1">
      <c r="A1408" s="45" t="str">
        <f>IF(G1408="","",VLOOKUP(G1408,#REF!,3,0))</f>
        <v/>
      </c>
      <c r="B1408" s="45" t="str">
        <f>IF(Table1[[#This Row],[Day]]="","",WEEKNUM(F1408))</f>
        <v/>
      </c>
      <c r="C1408" s="45" t="str">
        <f>IF(Table1[[#This Row],[Day]]="","",MONTH(F1408))</f>
        <v/>
      </c>
      <c r="D1408" s="45" t="str">
        <f>IF(Table1[[#This Row],[Day]]="","",YEAR(F1408))</f>
        <v/>
      </c>
      <c r="E1408" s="117" t="s">
        <v>329</v>
      </c>
      <c r="F1408" s="51"/>
      <c r="J1408" s="102"/>
      <c r="K1408" s="124"/>
      <c r="R1408" s="46"/>
      <c r="V1408" s="112"/>
      <c r="W1408" s="72"/>
      <c r="X1408" s="46"/>
      <c r="Y1408" s="46"/>
      <c r="AC1408" s="47">
        <f t="shared" si="7"/>
        <v>0</v>
      </c>
      <c r="AD1408" s="54">
        <f t="shared" si="8"/>
        <v>0</v>
      </c>
      <c r="AE1408" s="44"/>
      <c r="AF1408" s="48"/>
    </row>
    <row r="1409" spans="1:32" ht="21" customHeight="1">
      <c r="A1409" s="45" t="str">
        <f>IF(G1409="","",VLOOKUP(G1409,#REF!,3,0))</f>
        <v/>
      </c>
      <c r="B1409" s="45" t="str">
        <f>IF(Table1[[#This Row],[Day]]="","",WEEKNUM(F1409))</f>
        <v/>
      </c>
      <c r="C1409" s="45" t="str">
        <f>IF(Table1[[#This Row],[Day]]="","",MONTH(F1409))</f>
        <v/>
      </c>
      <c r="D1409" s="45" t="str">
        <f>IF(Table1[[#This Row],[Day]]="","",YEAR(F1409))</f>
        <v/>
      </c>
      <c r="E1409" s="117" t="s">
        <v>329</v>
      </c>
      <c r="F1409" s="51"/>
      <c r="J1409" s="102"/>
      <c r="K1409" s="124"/>
      <c r="R1409" s="46"/>
      <c r="V1409" s="112"/>
      <c r="W1409" s="72"/>
      <c r="X1409" s="46"/>
      <c r="Y1409" s="46"/>
      <c r="AC1409" s="47">
        <f t="shared" si="7"/>
        <v>0</v>
      </c>
      <c r="AD1409" s="54">
        <f t="shared" si="8"/>
        <v>0</v>
      </c>
      <c r="AE1409" s="44"/>
      <c r="AF1409" s="48"/>
    </row>
    <row r="1410" spans="1:32" ht="21" customHeight="1">
      <c r="A1410" s="45" t="str">
        <f>IF(G1410="","",VLOOKUP(G1410,#REF!,3,0))</f>
        <v/>
      </c>
      <c r="B1410" s="45" t="str">
        <f>IF(Table1[[#This Row],[Day]]="","",WEEKNUM(F1410))</f>
        <v/>
      </c>
      <c r="C1410" s="45" t="str">
        <f>IF(Table1[[#This Row],[Day]]="","",MONTH(F1410))</f>
        <v/>
      </c>
      <c r="D1410" s="45" t="str">
        <f>IF(Table1[[#This Row],[Day]]="","",YEAR(F1410))</f>
        <v/>
      </c>
      <c r="E1410" s="117" t="s">
        <v>329</v>
      </c>
      <c r="F1410" s="51"/>
      <c r="J1410" s="102"/>
      <c r="K1410" s="124"/>
      <c r="R1410" s="46"/>
      <c r="V1410" s="112"/>
      <c r="W1410" s="72"/>
      <c r="X1410" s="46"/>
      <c r="Y1410" s="46"/>
      <c r="AC1410" s="47">
        <f t="shared" si="7"/>
        <v>0</v>
      </c>
      <c r="AD1410" s="54">
        <f t="shared" si="8"/>
        <v>0</v>
      </c>
      <c r="AE1410" s="44"/>
      <c r="AF1410" s="48"/>
    </row>
    <row r="1411" spans="1:32" ht="21" customHeight="1">
      <c r="A1411" s="45" t="str">
        <f>IF(G1411="","",VLOOKUP(G1411,#REF!,3,0))</f>
        <v/>
      </c>
      <c r="B1411" s="45" t="str">
        <f>IF(Table1[[#This Row],[Day]]="","",WEEKNUM(F1411))</f>
        <v/>
      </c>
      <c r="C1411" s="45" t="str">
        <f>IF(Table1[[#This Row],[Day]]="","",MONTH(F1411))</f>
        <v/>
      </c>
      <c r="D1411" s="45" t="str">
        <f>IF(Table1[[#This Row],[Day]]="","",YEAR(F1411))</f>
        <v/>
      </c>
      <c r="E1411" s="117" t="s">
        <v>329</v>
      </c>
      <c r="F1411" s="51"/>
      <c r="J1411" s="102"/>
      <c r="K1411" s="124"/>
      <c r="R1411" s="46"/>
      <c r="V1411" s="112"/>
      <c r="W1411" s="72"/>
      <c r="X1411" s="46"/>
      <c r="Y1411" s="46"/>
      <c r="AC1411" s="47">
        <f t="shared" si="7"/>
        <v>0</v>
      </c>
      <c r="AD1411" s="54">
        <f t="shared" si="8"/>
        <v>0</v>
      </c>
      <c r="AE1411" s="44"/>
      <c r="AF1411" s="48"/>
    </row>
    <row r="1412" spans="1:32" ht="21" customHeight="1">
      <c r="A1412" s="45" t="str">
        <f>IF(G1412="","",VLOOKUP(G1412,#REF!,3,0))</f>
        <v/>
      </c>
      <c r="B1412" s="45" t="str">
        <f>IF(Table1[[#This Row],[Day]]="","",WEEKNUM(F1412))</f>
        <v/>
      </c>
      <c r="C1412" s="45" t="str">
        <f>IF(Table1[[#This Row],[Day]]="","",MONTH(F1412))</f>
        <v/>
      </c>
      <c r="D1412" s="45" t="str">
        <f>IF(Table1[[#This Row],[Day]]="","",YEAR(F1412))</f>
        <v/>
      </c>
      <c r="E1412" s="117" t="s">
        <v>329</v>
      </c>
      <c r="F1412" s="51"/>
      <c r="J1412" s="102"/>
      <c r="K1412" s="124"/>
      <c r="R1412" s="46"/>
      <c r="V1412" s="112"/>
      <c r="W1412" s="72"/>
      <c r="X1412" s="46"/>
      <c r="Y1412" s="46"/>
      <c r="AC1412" s="47">
        <f t="shared" si="7"/>
        <v>0</v>
      </c>
      <c r="AD1412" s="54">
        <f t="shared" si="8"/>
        <v>0</v>
      </c>
      <c r="AE1412" s="44"/>
      <c r="AF1412" s="48"/>
    </row>
    <row r="1413" spans="1:32" ht="21" customHeight="1">
      <c r="A1413" s="45" t="str">
        <f>IF(G1413="","",VLOOKUP(G1413,#REF!,3,0))</f>
        <v/>
      </c>
      <c r="B1413" s="45" t="str">
        <f>IF(Table1[[#This Row],[Day]]="","",WEEKNUM(F1413))</f>
        <v/>
      </c>
      <c r="C1413" s="45" t="str">
        <f>IF(Table1[[#This Row],[Day]]="","",MONTH(F1413))</f>
        <v/>
      </c>
      <c r="D1413" s="45" t="str">
        <f>IF(Table1[[#This Row],[Day]]="","",YEAR(F1413))</f>
        <v/>
      </c>
      <c r="E1413" s="117" t="s">
        <v>329</v>
      </c>
      <c r="F1413" s="51"/>
      <c r="J1413" s="102"/>
      <c r="K1413" s="124"/>
      <c r="R1413" s="46"/>
      <c r="V1413" s="112"/>
      <c r="W1413" s="72"/>
      <c r="X1413" s="46"/>
      <c r="Y1413" s="46"/>
      <c r="AC1413" s="47">
        <f t="shared" si="7"/>
        <v>0</v>
      </c>
      <c r="AD1413" s="54">
        <f t="shared" si="8"/>
        <v>0</v>
      </c>
      <c r="AE1413" s="44"/>
      <c r="AF1413" s="48"/>
    </row>
    <row r="1414" spans="1:32" ht="21" customHeight="1">
      <c r="A1414" s="45" t="str">
        <f>IF(G1414="","",VLOOKUP(G1414,#REF!,3,0))</f>
        <v/>
      </c>
      <c r="B1414" s="45" t="str">
        <f>IF(Table1[[#This Row],[Day]]="","",WEEKNUM(F1414))</f>
        <v/>
      </c>
      <c r="C1414" s="45" t="str">
        <f>IF(Table1[[#This Row],[Day]]="","",MONTH(F1414))</f>
        <v/>
      </c>
      <c r="D1414" s="45" t="str">
        <f>IF(Table1[[#This Row],[Day]]="","",YEAR(F1414))</f>
        <v/>
      </c>
      <c r="E1414" s="117" t="s">
        <v>329</v>
      </c>
      <c r="F1414" s="51"/>
      <c r="J1414" s="102"/>
      <c r="K1414" s="124"/>
      <c r="R1414" s="46"/>
      <c r="V1414" s="112"/>
      <c r="W1414" s="72"/>
      <c r="X1414" s="46"/>
      <c r="Y1414" s="46"/>
      <c r="AC1414" s="47">
        <f t="shared" si="7"/>
        <v>0</v>
      </c>
      <c r="AD1414" s="54">
        <f t="shared" si="8"/>
        <v>0</v>
      </c>
      <c r="AE1414" s="44"/>
      <c r="AF1414" s="48"/>
    </row>
    <row r="1415" spans="1:32" ht="21" customHeight="1">
      <c r="A1415" s="45" t="str">
        <f>IF(G1415="","",VLOOKUP(G1415,#REF!,3,0))</f>
        <v/>
      </c>
      <c r="B1415" s="45" t="str">
        <f>IF(Table1[[#This Row],[Day]]="","",WEEKNUM(F1415))</f>
        <v/>
      </c>
      <c r="C1415" s="45" t="str">
        <f>IF(Table1[[#This Row],[Day]]="","",MONTH(F1415))</f>
        <v/>
      </c>
      <c r="D1415" s="45" t="str">
        <f>IF(Table1[[#This Row],[Day]]="","",YEAR(F1415))</f>
        <v/>
      </c>
      <c r="E1415" s="117" t="s">
        <v>329</v>
      </c>
      <c r="F1415" s="51"/>
      <c r="J1415" s="102"/>
      <c r="K1415" s="124"/>
      <c r="R1415" s="46"/>
      <c r="V1415" s="112"/>
      <c r="W1415" s="72"/>
      <c r="X1415" s="46"/>
      <c r="Y1415" s="46"/>
      <c r="AC1415" s="47">
        <f t="shared" si="7"/>
        <v>0</v>
      </c>
      <c r="AD1415" s="54">
        <f t="shared" si="8"/>
        <v>0</v>
      </c>
      <c r="AE1415" s="44"/>
      <c r="AF1415" s="48"/>
    </row>
    <row r="1416" spans="1:32" ht="21" customHeight="1">
      <c r="A1416" s="45" t="str">
        <f>IF(G1416="","",VLOOKUP(G1416,#REF!,3,0))</f>
        <v/>
      </c>
      <c r="B1416" s="45" t="str">
        <f>IF(Table1[[#This Row],[Day]]="","",WEEKNUM(F1416))</f>
        <v/>
      </c>
      <c r="C1416" s="45" t="str">
        <f>IF(Table1[[#This Row],[Day]]="","",MONTH(F1416))</f>
        <v/>
      </c>
      <c r="D1416" s="45" t="str">
        <f>IF(Table1[[#This Row],[Day]]="","",YEAR(F1416))</f>
        <v/>
      </c>
      <c r="E1416" s="117" t="s">
        <v>329</v>
      </c>
      <c r="F1416" s="51"/>
      <c r="J1416" s="102"/>
      <c r="K1416" s="124"/>
      <c r="R1416" s="46"/>
      <c r="V1416" s="112"/>
      <c r="W1416" s="72"/>
      <c r="X1416" s="46"/>
      <c r="Y1416" s="46"/>
      <c r="AC1416" s="47">
        <f t="shared" si="7"/>
        <v>0</v>
      </c>
      <c r="AD1416" s="54">
        <f t="shared" si="8"/>
        <v>0</v>
      </c>
      <c r="AE1416" s="44"/>
      <c r="AF1416" s="48"/>
    </row>
    <row r="1417" spans="1:32" ht="21" customHeight="1">
      <c r="A1417" s="45" t="str">
        <f>IF(G1417="","",VLOOKUP(G1417,#REF!,3,0))</f>
        <v/>
      </c>
      <c r="B1417" s="45" t="str">
        <f>IF(Table1[[#This Row],[Day]]="","",WEEKNUM(F1417))</f>
        <v/>
      </c>
      <c r="C1417" s="45" t="str">
        <f>IF(Table1[[#This Row],[Day]]="","",MONTH(F1417))</f>
        <v/>
      </c>
      <c r="D1417" s="45" t="str">
        <f>IF(Table1[[#This Row],[Day]]="","",YEAR(F1417))</f>
        <v/>
      </c>
      <c r="E1417" s="117" t="s">
        <v>329</v>
      </c>
      <c r="F1417" s="51"/>
      <c r="J1417" s="102"/>
      <c r="K1417" s="124"/>
      <c r="R1417" s="46"/>
      <c r="V1417" s="112"/>
      <c r="W1417" s="72"/>
      <c r="X1417" s="46"/>
      <c r="Y1417" s="46"/>
      <c r="AC1417" s="47">
        <f t="shared" si="7"/>
        <v>0</v>
      </c>
      <c r="AD1417" s="54">
        <f t="shared" si="8"/>
        <v>0</v>
      </c>
      <c r="AE1417" s="44"/>
      <c r="AF1417" s="48"/>
    </row>
    <row r="1418" spans="1:32" ht="21" customHeight="1">
      <c r="A1418" s="45" t="str">
        <f>IF(G1418="","",VLOOKUP(G1418,#REF!,3,0))</f>
        <v/>
      </c>
      <c r="B1418" s="45" t="str">
        <f>IF(Table1[[#This Row],[Day]]="","",WEEKNUM(F1418))</f>
        <v/>
      </c>
      <c r="C1418" s="45" t="str">
        <f>IF(Table1[[#This Row],[Day]]="","",MONTH(F1418))</f>
        <v/>
      </c>
      <c r="D1418" s="45" t="str">
        <f>IF(Table1[[#This Row],[Day]]="","",YEAR(F1418))</f>
        <v/>
      </c>
      <c r="E1418" s="117" t="s">
        <v>329</v>
      </c>
      <c r="F1418" s="51"/>
      <c r="J1418" s="102"/>
      <c r="K1418" s="124"/>
      <c r="R1418" s="46"/>
      <c r="V1418" s="112"/>
      <c r="W1418" s="72"/>
      <c r="X1418" s="46"/>
      <c r="Y1418" s="46"/>
      <c r="AC1418" s="47">
        <f t="shared" si="7"/>
        <v>0</v>
      </c>
      <c r="AD1418" s="54">
        <f t="shared" si="8"/>
        <v>0</v>
      </c>
      <c r="AE1418" s="44"/>
      <c r="AF1418" s="48"/>
    </row>
    <row r="1419" spans="1:32" ht="21" customHeight="1">
      <c r="A1419" s="45" t="str">
        <f>IF(G1419="","",VLOOKUP(G1419,#REF!,3,0))</f>
        <v/>
      </c>
      <c r="B1419" s="45" t="str">
        <f>IF(Table1[[#This Row],[Day]]="","",WEEKNUM(F1419))</f>
        <v/>
      </c>
      <c r="C1419" s="45" t="str">
        <f>IF(Table1[[#This Row],[Day]]="","",MONTH(F1419))</f>
        <v/>
      </c>
      <c r="D1419" s="45" t="str">
        <f>IF(Table1[[#This Row],[Day]]="","",YEAR(F1419))</f>
        <v/>
      </c>
      <c r="E1419" s="117" t="s">
        <v>329</v>
      </c>
      <c r="F1419" s="51"/>
      <c r="J1419" s="102"/>
      <c r="K1419" s="124"/>
      <c r="R1419" s="46"/>
      <c r="V1419" s="112"/>
      <c r="W1419" s="72"/>
      <c r="X1419" s="46"/>
      <c r="Y1419" s="46"/>
      <c r="AC1419" s="47">
        <f t="shared" si="7"/>
        <v>0</v>
      </c>
      <c r="AD1419" s="54">
        <f t="shared" si="8"/>
        <v>0</v>
      </c>
      <c r="AE1419" s="44"/>
      <c r="AF1419" s="48"/>
    </row>
    <row r="1420" spans="1:32" ht="21" customHeight="1">
      <c r="A1420" s="45" t="str">
        <f>IF(G1420="","",VLOOKUP(G1420,#REF!,3,0))</f>
        <v/>
      </c>
      <c r="B1420" s="45" t="str">
        <f>IF(Table1[[#This Row],[Day]]="","",WEEKNUM(F1420))</f>
        <v/>
      </c>
      <c r="C1420" s="45" t="str">
        <f>IF(Table1[[#This Row],[Day]]="","",MONTH(F1420))</f>
        <v/>
      </c>
      <c r="D1420" s="45" t="str">
        <f>IF(Table1[[#This Row],[Day]]="","",YEAR(F1420))</f>
        <v/>
      </c>
      <c r="E1420" s="117" t="s">
        <v>329</v>
      </c>
      <c r="F1420" s="51"/>
      <c r="J1420" s="102"/>
      <c r="K1420" s="124"/>
      <c r="R1420" s="46"/>
      <c r="V1420" s="112"/>
      <c r="W1420" s="72"/>
      <c r="X1420" s="46"/>
      <c r="Y1420" s="46"/>
      <c r="AC1420" s="47">
        <f t="shared" si="7"/>
        <v>0</v>
      </c>
      <c r="AD1420" s="54">
        <f t="shared" si="8"/>
        <v>0</v>
      </c>
      <c r="AE1420" s="44"/>
      <c r="AF1420" s="48"/>
    </row>
    <row r="1421" spans="1:32" ht="21" customHeight="1">
      <c r="A1421" s="45" t="str">
        <f>IF(G1421="","",VLOOKUP(G1421,#REF!,3,0))</f>
        <v/>
      </c>
      <c r="B1421" s="45" t="str">
        <f>IF(Table1[[#This Row],[Day]]="","",WEEKNUM(F1421))</f>
        <v/>
      </c>
      <c r="C1421" s="45" t="str">
        <f>IF(Table1[[#This Row],[Day]]="","",MONTH(F1421))</f>
        <v/>
      </c>
      <c r="D1421" s="45" t="str">
        <f>IF(Table1[[#This Row],[Day]]="","",YEAR(F1421))</f>
        <v/>
      </c>
      <c r="E1421" s="117" t="s">
        <v>329</v>
      </c>
      <c r="F1421" s="51"/>
      <c r="J1421" s="102"/>
      <c r="K1421" s="124"/>
      <c r="R1421" s="46"/>
      <c r="V1421" s="112"/>
      <c r="W1421" s="72"/>
      <c r="X1421" s="46"/>
      <c r="Y1421" s="46"/>
      <c r="AC1421" s="47">
        <f t="shared" si="7"/>
        <v>0</v>
      </c>
      <c r="AD1421" s="54">
        <f t="shared" si="8"/>
        <v>0</v>
      </c>
      <c r="AE1421" s="44"/>
      <c r="AF1421" s="48"/>
    </row>
    <row r="1422" spans="1:32" ht="21" customHeight="1">
      <c r="A1422" s="45" t="str">
        <f>IF(G1422="","",VLOOKUP(G1422,#REF!,3,0))</f>
        <v/>
      </c>
      <c r="B1422" s="45" t="str">
        <f>IF(Table1[[#This Row],[Day]]="","",WEEKNUM(F1422))</f>
        <v/>
      </c>
      <c r="C1422" s="45" t="str">
        <f>IF(Table1[[#This Row],[Day]]="","",MONTH(F1422))</f>
        <v/>
      </c>
      <c r="D1422" s="45" t="str">
        <f>IF(Table1[[#This Row],[Day]]="","",YEAR(F1422))</f>
        <v/>
      </c>
      <c r="E1422" s="117" t="s">
        <v>329</v>
      </c>
      <c r="F1422" s="51"/>
      <c r="J1422" s="102"/>
      <c r="K1422" s="124"/>
      <c r="R1422" s="46"/>
      <c r="V1422" s="112"/>
      <c r="W1422" s="72"/>
      <c r="X1422" s="46"/>
      <c r="Y1422" s="46"/>
      <c r="AC1422" s="47">
        <f t="shared" si="7"/>
        <v>0</v>
      </c>
      <c r="AD1422" s="54">
        <f t="shared" si="8"/>
        <v>0</v>
      </c>
      <c r="AE1422" s="44"/>
      <c r="AF1422" s="48"/>
    </row>
    <row r="1423" spans="1:32" ht="21" customHeight="1">
      <c r="A1423" s="45" t="str">
        <f>IF(G1423="","",VLOOKUP(G1423,#REF!,3,0))</f>
        <v/>
      </c>
      <c r="B1423" s="45" t="str">
        <f>IF(Table1[[#This Row],[Day]]="","",WEEKNUM(F1423))</f>
        <v/>
      </c>
      <c r="C1423" s="45" t="str">
        <f>IF(Table1[[#This Row],[Day]]="","",MONTH(F1423))</f>
        <v/>
      </c>
      <c r="D1423" s="45" t="str">
        <f>IF(Table1[[#This Row],[Day]]="","",YEAR(F1423))</f>
        <v/>
      </c>
      <c r="E1423" s="117" t="s">
        <v>329</v>
      </c>
      <c r="F1423" s="51"/>
      <c r="J1423" s="102"/>
      <c r="K1423" s="124"/>
      <c r="R1423" s="46"/>
      <c r="V1423" s="112"/>
      <c r="W1423" s="72"/>
      <c r="X1423" s="46"/>
      <c r="Y1423" s="46"/>
      <c r="AC1423" s="47">
        <f t="shared" si="7"/>
        <v>0</v>
      </c>
      <c r="AD1423" s="54">
        <f t="shared" si="8"/>
        <v>0</v>
      </c>
      <c r="AE1423" s="44"/>
      <c r="AF1423" s="48"/>
    </row>
    <row r="1424" spans="1:32" ht="21" customHeight="1">
      <c r="A1424" s="45" t="str">
        <f>IF(G1424="","",VLOOKUP(G1424,#REF!,3,0))</f>
        <v/>
      </c>
      <c r="B1424" s="45" t="str">
        <f>IF(Table1[[#This Row],[Day]]="","",WEEKNUM(F1424))</f>
        <v/>
      </c>
      <c r="C1424" s="45" t="str">
        <f>IF(Table1[[#This Row],[Day]]="","",MONTH(F1424))</f>
        <v/>
      </c>
      <c r="D1424" s="45" t="str">
        <f>IF(Table1[[#This Row],[Day]]="","",YEAR(F1424))</f>
        <v/>
      </c>
      <c r="E1424" s="117" t="s">
        <v>329</v>
      </c>
      <c r="F1424" s="51"/>
      <c r="J1424" s="102"/>
      <c r="K1424" s="124"/>
      <c r="R1424" s="46"/>
      <c r="V1424" s="112"/>
      <c r="W1424" s="72"/>
      <c r="X1424" s="46"/>
      <c r="Y1424" s="46"/>
      <c r="AC1424" s="47">
        <f t="shared" si="7"/>
        <v>0</v>
      </c>
      <c r="AD1424" s="54">
        <f t="shared" si="8"/>
        <v>0</v>
      </c>
      <c r="AE1424" s="44"/>
      <c r="AF1424" s="48"/>
    </row>
    <row r="1425" spans="1:32" ht="21" customHeight="1">
      <c r="A1425" s="45" t="str">
        <f>IF(G1425="","",VLOOKUP(G1425,#REF!,3,0))</f>
        <v/>
      </c>
      <c r="B1425" s="45" t="str">
        <f>IF(Table1[[#This Row],[Day]]="","",WEEKNUM(F1425))</f>
        <v/>
      </c>
      <c r="C1425" s="45" t="str">
        <f>IF(Table1[[#This Row],[Day]]="","",MONTH(F1425))</f>
        <v/>
      </c>
      <c r="D1425" s="45" t="str">
        <f>IF(Table1[[#This Row],[Day]]="","",YEAR(F1425))</f>
        <v/>
      </c>
      <c r="E1425" s="117" t="s">
        <v>329</v>
      </c>
      <c r="F1425" s="51"/>
      <c r="J1425" s="102"/>
      <c r="K1425" s="124"/>
      <c r="R1425" s="46"/>
      <c r="V1425" s="112"/>
      <c r="W1425" s="72"/>
      <c r="X1425" s="46"/>
      <c r="Y1425" s="46"/>
      <c r="AC1425" s="47">
        <f t="shared" si="7"/>
        <v>0</v>
      </c>
      <c r="AD1425" s="54">
        <f t="shared" si="8"/>
        <v>0</v>
      </c>
      <c r="AE1425" s="44"/>
      <c r="AF1425" s="48"/>
    </row>
    <row r="1426" spans="1:32" ht="21" customHeight="1">
      <c r="A1426" s="45" t="str">
        <f>IF(G1426="","",VLOOKUP(G1426,#REF!,3,0))</f>
        <v/>
      </c>
      <c r="B1426" s="45" t="str">
        <f>IF(Table1[[#This Row],[Day]]="","",WEEKNUM(F1426))</f>
        <v/>
      </c>
      <c r="C1426" s="45" t="str">
        <f>IF(Table1[[#This Row],[Day]]="","",MONTH(F1426))</f>
        <v/>
      </c>
      <c r="D1426" s="45" t="str">
        <f>IF(Table1[[#This Row],[Day]]="","",YEAR(F1426))</f>
        <v/>
      </c>
      <c r="E1426" s="117" t="s">
        <v>329</v>
      </c>
      <c r="F1426" s="51"/>
      <c r="J1426" s="102"/>
      <c r="K1426" s="124"/>
      <c r="R1426" s="46"/>
      <c r="V1426" s="112"/>
      <c r="W1426" s="72"/>
      <c r="X1426" s="46"/>
      <c r="Y1426" s="46"/>
      <c r="AC1426" s="47">
        <f t="shared" si="7"/>
        <v>0</v>
      </c>
      <c r="AD1426" s="54">
        <f t="shared" si="8"/>
        <v>0</v>
      </c>
      <c r="AE1426" s="44"/>
      <c r="AF1426" s="48"/>
    </row>
    <row r="1427" spans="1:32" ht="21" customHeight="1">
      <c r="A1427" s="45" t="str">
        <f>IF(G1427="","",VLOOKUP(G1427,#REF!,3,0))</f>
        <v/>
      </c>
      <c r="B1427" s="45" t="str">
        <f>IF(Table1[[#This Row],[Day]]="","",WEEKNUM(F1427))</f>
        <v/>
      </c>
      <c r="C1427" s="45" t="str">
        <f>IF(Table1[[#This Row],[Day]]="","",MONTH(F1427))</f>
        <v/>
      </c>
      <c r="D1427" s="45" t="str">
        <f>IF(Table1[[#This Row],[Day]]="","",YEAR(F1427))</f>
        <v/>
      </c>
      <c r="E1427" s="117" t="s">
        <v>329</v>
      </c>
      <c r="F1427" s="51"/>
      <c r="J1427" s="102"/>
      <c r="K1427" s="124"/>
      <c r="R1427" s="46"/>
      <c r="V1427" s="112"/>
      <c r="W1427" s="72"/>
      <c r="X1427" s="46"/>
      <c r="Y1427" s="46"/>
      <c r="AC1427" s="47">
        <f t="shared" si="7"/>
        <v>0</v>
      </c>
      <c r="AD1427" s="54">
        <f t="shared" si="8"/>
        <v>0</v>
      </c>
      <c r="AE1427" s="44"/>
      <c r="AF1427" s="48"/>
    </row>
    <row r="1428" spans="1:32" ht="21" customHeight="1">
      <c r="A1428" s="45" t="str">
        <f>IF(G1428="","",VLOOKUP(G1428,#REF!,3,0))</f>
        <v/>
      </c>
      <c r="B1428" s="45" t="str">
        <f>IF(Table1[[#This Row],[Day]]="","",WEEKNUM(F1428))</f>
        <v/>
      </c>
      <c r="C1428" s="45" t="str">
        <f>IF(Table1[[#This Row],[Day]]="","",MONTH(F1428))</f>
        <v/>
      </c>
      <c r="D1428" s="45" t="str">
        <f>IF(Table1[[#This Row],[Day]]="","",YEAR(F1428))</f>
        <v/>
      </c>
      <c r="E1428" s="117" t="s">
        <v>329</v>
      </c>
      <c r="F1428" s="51"/>
      <c r="J1428" s="102"/>
      <c r="K1428" s="124"/>
      <c r="R1428" s="46"/>
      <c r="V1428" s="112"/>
      <c r="W1428" s="72"/>
      <c r="X1428" s="46"/>
      <c r="Y1428" s="46"/>
      <c r="AC1428" s="47">
        <f t="shared" si="7"/>
        <v>0</v>
      </c>
      <c r="AD1428" s="54">
        <f t="shared" si="8"/>
        <v>0</v>
      </c>
      <c r="AE1428" s="44"/>
      <c r="AF1428" s="48"/>
    </row>
    <row r="1429" spans="1:32" ht="21" customHeight="1">
      <c r="A1429" s="45" t="str">
        <f>IF(G1429="","",VLOOKUP(G1429,#REF!,3,0))</f>
        <v/>
      </c>
      <c r="B1429" s="45" t="str">
        <f>IF(Table1[[#This Row],[Day]]="","",WEEKNUM(F1429))</f>
        <v/>
      </c>
      <c r="C1429" s="45" t="str">
        <f>IF(Table1[[#This Row],[Day]]="","",MONTH(F1429))</f>
        <v/>
      </c>
      <c r="D1429" s="45" t="str">
        <f>IF(Table1[[#This Row],[Day]]="","",YEAR(F1429))</f>
        <v/>
      </c>
      <c r="E1429" s="117" t="s">
        <v>329</v>
      </c>
      <c r="F1429" s="51"/>
      <c r="J1429" s="102"/>
      <c r="K1429" s="124"/>
      <c r="R1429" s="46"/>
      <c r="V1429" s="112"/>
      <c r="W1429" s="72"/>
      <c r="X1429" s="46"/>
      <c r="Y1429" s="46"/>
      <c r="AC1429" s="47">
        <f t="shared" si="7"/>
        <v>0</v>
      </c>
      <c r="AD1429" s="54">
        <f t="shared" si="8"/>
        <v>0</v>
      </c>
      <c r="AE1429" s="44"/>
      <c r="AF1429" s="48"/>
    </row>
    <row r="1430" spans="1:32" ht="21" customHeight="1">
      <c r="A1430" s="45" t="str">
        <f>IF(G1430="","",VLOOKUP(G1430,#REF!,3,0))</f>
        <v/>
      </c>
      <c r="B1430" s="45" t="str">
        <f>IF(Table1[[#This Row],[Day]]="","",WEEKNUM(F1430))</f>
        <v/>
      </c>
      <c r="C1430" s="45" t="str">
        <f>IF(Table1[[#This Row],[Day]]="","",MONTH(F1430))</f>
        <v/>
      </c>
      <c r="D1430" s="45" t="str">
        <f>IF(Table1[[#This Row],[Day]]="","",YEAR(F1430))</f>
        <v/>
      </c>
      <c r="E1430" s="117" t="s">
        <v>329</v>
      </c>
      <c r="F1430" s="51"/>
      <c r="J1430" s="102"/>
      <c r="K1430" s="124"/>
      <c r="R1430" s="46"/>
      <c r="V1430" s="112"/>
      <c r="W1430" s="72"/>
      <c r="X1430" s="46"/>
      <c r="Y1430" s="46"/>
      <c r="AC1430" s="47">
        <f t="shared" si="7"/>
        <v>0</v>
      </c>
      <c r="AD1430" s="54">
        <f t="shared" si="8"/>
        <v>0</v>
      </c>
      <c r="AE1430" s="44"/>
      <c r="AF1430" s="48"/>
    </row>
    <row r="1431" spans="1:32" ht="21" customHeight="1">
      <c r="A1431" s="45" t="str">
        <f>IF(G1431="","",VLOOKUP(G1431,#REF!,3,0))</f>
        <v/>
      </c>
      <c r="B1431" s="45" t="str">
        <f>IF(Table1[[#This Row],[Day]]="","",WEEKNUM(F1431))</f>
        <v/>
      </c>
      <c r="C1431" s="45" t="str">
        <f>IF(Table1[[#This Row],[Day]]="","",MONTH(F1431))</f>
        <v/>
      </c>
      <c r="D1431" s="45" t="str">
        <f>IF(Table1[[#This Row],[Day]]="","",YEAR(F1431))</f>
        <v/>
      </c>
      <c r="E1431" s="117" t="s">
        <v>329</v>
      </c>
      <c r="F1431" s="51"/>
      <c r="J1431" s="102"/>
      <c r="K1431" s="124"/>
      <c r="R1431" s="46"/>
      <c r="V1431" s="112"/>
      <c r="W1431" s="72"/>
      <c r="X1431" s="46"/>
      <c r="Y1431" s="46"/>
      <c r="AC1431" s="47">
        <f t="shared" si="7"/>
        <v>0</v>
      </c>
      <c r="AD1431" s="54">
        <f t="shared" si="8"/>
        <v>0</v>
      </c>
      <c r="AE1431" s="44"/>
      <c r="AF1431" s="48"/>
    </row>
    <row r="1432" spans="1:32" ht="21" customHeight="1">
      <c r="A1432" s="45" t="str">
        <f>IF(G1432="","",VLOOKUP(G1432,#REF!,3,0))</f>
        <v/>
      </c>
      <c r="B1432" s="45" t="str">
        <f>IF(Table1[[#This Row],[Day]]="","",WEEKNUM(F1432))</f>
        <v/>
      </c>
      <c r="C1432" s="45" t="str">
        <f>IF(Table1[[#This Row],[Day]]="","",MONTH(F1432))</f>
        <v/>
      </c>
      <c r="D1432" s="45" t="str">
        <f>IF(Table1[[#This Row],[Day]]="","",YEAR(F1432))</f>
        <v/>
      </c>
      <c r="E1432" s="117" t="s">
        <v>329</v>
      </c>
      <c r="F1432" s="51"/>
      <c r="J1432" s="102"/>
      <c r="K1432" s="124"/>
      <c r="R1432" s="46"/>
      <c r="V1432" s="112"/>
      <c r="W1432" s="72"/>
      <c r="X1432" s="46"/>
      <c r="Y1432" s="46"/>
      <c r="AC1432" s="47">
        <f t="shared" si="7"/>
        <v>0</v>
      </c>
      <c r="AD1432" s="54">
        <f t="shared" si="8"/>
        <v>0</v>
      </c>
      <c r="AE1432" s="44"/>
      <c r="AF1432" s="48"/>
    </row>
    <row r="1433" spans="1:32" ht="21" customHeight="1">
      <c r="A1433" s="45" t="str">
        <f>IF(G1433="","",VLOOKUP(G1433,#REF!,3,0))</f>
        <v/>
      </c>
      <c r="B1433" s="45" t="str">
        <f>IF(Table1[[#This Row],[Day]]="","",WEEKNUM(F1433))</f>
        <v/>
      </c>
      <c r="C1433" s="45" t="str">
        <f>IF(Table1[[#This Row],[Day]]="","",MONTH(F1433))</f>
        <v/>
      </c>
      <c r="D1433" s="45" t="str">
        <f>IF(Table1[[#This Row],[Day]]="","",YEAR(F1433))</f>
        <v/>
      </c>
      <c r="E1433" s="117" t="s">
        <v>329</v>
      </c>
      <c r="F1433" s="51"/>
      <c r="J1433" s="102"/>
      <c r="K1433" s="124"/>
      <c r="R1433" s="46"/>
      <c r="V1433" s="112"/>
      <c r="W1433" s="72"/>
      <c r="X1433" s="46"/>
      <c r="Y1433" s="46"/>
      <c r="AC1433" s="47">
        <f t="shared" si="7"/>
        <v>0</v>
      </c>
      <c r="AD1433" s="54">
        <f t="shared" si="8"/>
        <v>0</v>
      </c>
      <c r="AE1433" s="44"/>
      <c r="AF1433" s="48"/>
    </row>
    <row r="1434" spans="1:32" ht="21" customHeight="1">
      <c r="A1434" s="45" t="str">
        <f>IF(G1434="","",VLOOKUP(G1434,#REF!,3,0))</f>
        <v/>
      </c>
      <c r="B1434" s="45" t="str">
        <f>IF(Table1[[#This Row],[Day]]="","",WEEKNUM(F1434))</f>
        <v/>
      </c>
      <c r="C1434" s="45" t="str">
        <f>IF(Table1[[#This Row],[Day]]="","",MONTH(F1434))</f>
        <v/>
      </c>
      <c r="D1434" s="45" t="str">
        <f>IF(Table1[[#This Row],[Day]]="","",YEAR(F1434))</f>
        <v/>
      </c>
      <c r="E1434" s="117" t="s">
        <v>329</v>
      </c>
      <c r="F1434" s="51"/>
      <c r="J1434" s="102"/>
      <c r="K1434" s="124"/>
      <c r="R1434" s="46"/>
      <c r="V1434" s="112"/>
      <c r="W1434" s="72"/>
      <c r="X1434" s="46"/>
      <c r="Y1434" s="46"/>
      <c r="AC1434" s="47">
        <f t="shared" si="7"/>
        <v>0</v>
      </c>
      <c r="AD1434" s="54">
        <f t="shared" si="8"/>
        <v>0</v>
      </c>
      <c r="AE1434" s="44"/>
      <c r="AF1434" s="48"/>
    </row>
    <row r="1435" spans="1:32" ht="21" customHeight="1">
      <c r="A1435" s="45" t="str">
        <f>IF(G1435="","",VLOOKUP(G1435,#REF!,3,0))</f>
        <v/>
      </c>
      <c r="B1435" s="45" t="str">
        <f>IF(Table1[[#This Row],[Day]]="","",WEEKNUM(F1435))</f>
        <v/>
      </c>
      <c r="C1435" s="45" t="str">
        <f>IF(Table1[[#This Row],[Day]]="","",MONTH(F1435))</f>
        <v/>
      </c>
      <c r="D1435" s="45" t="str">
        <f>IF(Table1[[#This Row],[Day]]="","",YEAR(F1435))</f>
        <v/>
      </c>
      <c r="E1435" s="117" t="s">
        <v>329</v>
      </c>
      <c r="F1435" s="51"/>
      <c r="J1435" s="102"/>
      <c r="K1435" s="124"/>
      <c r="R1435" s="46"/>
      <c r="V1435" s="112"/>
      <c r="W1435" s="72"/>
      <c r="X1435" s="46"/>
      <c r="Y1435" s="46"/>
      <c r="AC1435" s="47">
        <f t="shared" si="7"/>
        <v>0</v>
      </c>
      <c r="AD1435" s="54">
        <f t="shared" si="8"/>
        <v>0</v>
      </c>
      <c r="AE1435" s="44"/>
      <c r="AF1435" s="48"/>
    </row>
    <row r="1436" spans="1:32" ht="21" customHeight="1">
      <c r="A1436" s="45" t="str">
        <f>IF(G1436="","",VLOOKUP(G1436,#REF!,3,0))</f>
        <v/>
      </c>
      <c r="B1436" s="45" t="str">
        <f>IF(Table1[[#This Row],[Day]]="","",WEEKNUM(F1436))</f>
        <v/>
      </c>
      <c r="C1436" s="45" t="str">
        <f>IF(Table1[[#This Row],[Day]]="","",MONTH(F1436))</f>
        <v/>
      </c>
      <c r="D1436" s="45" t="str">
        <f>IF(Table1[[#This Row],[Day]]="","",YEAR(F1436))</f>
        <v/>
      </c>
      <c r="E1436" s="117" t="s">
        <v>329</v>
      </c>
      <c r="F1436" s="51"/>
      <c r="J1436" s="102"/>
      <c r="K1436" s="124"/>
      <c r="R1436" s="46"/>
      <c r="V1436" s="112"/>
      <c r="W1436" s="72"/>
      <c r="X1436" s="46"/>
      <c r="Y1436" s="46"/>
      <c r="AC1436" s="47">
        <f t="shared" ref="AC1436:AC1499" si="9">SUM(I1436:AB1436)</f>
        <v>0</v>
      </c>
      <c r="AD1436" s="54">
        <f t="shared" ref="AD1436:AD1499" si="10">IFERROR(SUM(I1436:U1436)/H1436*1000000,0)</f>
        <v>0</v>
      </c>
      <c r="AE1436" s="44"/>
      <c r="AF1436" s="48"/>
    </row>
    <row r="1437" spans="1:32" ht="21" customHeight="1">
      <c r="A1437" s="45" t="str">
        <f>IF(G1437="","",VLOOKUP(G1437,#REF!,3,0))</f>
        <v/>
      </c>
      <c r="B1437" s="45" t="str">
        <f>IF(Table1[[#This Row],[Day]]="","",WEEKNUM(F1437))</f>
        <v/>
      </c>
      <c r="C1437" s="45" t="str">
        <f>IF(Table1[[#This Row],[Day]]="","",MONTH(F1437))</f>
        <v/>
      </c>
      <c r="D1437" s="45" t="str">
        <f>IF(Table1[[#This Row],[Day]]="","",YEAR(F1437))</f>
        <v/>
      </c>
      <c r="E1437" s="117" t="s">
        <v>329</v>
      </c>
      <c r="F1437" s="51"/>
      <c r="J1437" s="102"/>
      <c r="K1437" s="124"/>
      <c r="R1437" s="46"/>
      <c r="V1437" s="112"/>
      <c r="W1437" s="72"/>
      <c r="X1437" s="46"/>
      <c r="Y1437" s="46"/>
      <c r="AC1437" s="47">
        <f t="shared" si="9"/>
        <v>0</v>
      </c>
      <c r="AD1437" s="54">
        <f t="shared" si="10"/>
        <v>0</v>
      </c>
      <c r="AE1437" s="44"/>
      <c r="AF1437" s="48"/>
    </row>
    <row r="1438" spans="1:32" ht="21" customHeight="1">
      <c r="A1438" s="45" t="str">
        <f>IF(G1438="","",VLOOKUP(G1438,#REF!,3,0))</f>
        <v/>
      </c>
      <c r="B1438" s="45" t="str">
        <f>IF(Table1[[#This Row],[Day]]="","",WEEKNUM(F1438))</f>
        <v/>
      </c>
      <c r="C1438" s="45" t="str">
        <f>IF(Table1[[#This Row],[Day]]="","",MONTH(F1438))</f>
        <v/>
      </c>
      <c r="D1438" s="45" t="str">
        <f>IF(Table1[[#This Row],[Day]]="","",YEAR(F1438))</f>
        <v/>
      </c>
      <c r="E1438" s="117" t="s">
        <v>329</v>
      </c>
      <c r="F1438" s="51"/>
      <c r="J1438" s="102"/>
      <c r="K1438" s="124"/>
      <c r="R1438" s="46"/>
      <c r="V1438" s="112"/>
      <c r="W1438" s="72"/>
      <c r="X1438" s="46"/>
      <c r="Y1438" s="46"/>
      <c r="AC1438" s="47">
        <f t="shared" si="9"/>
        <v>0</v>
      </c>
      <c r="AD1438" s="54">
        <f t="shared" si="10"/>
        <v>0</v>
      </c>
      <c r="AE1438" s="44"/>
      <c r="AF1438" s="48"/>
    </row>
    <row r="1439" spans="1:32" ht="21" customHeight="1">
      <c r="A1439" s="45" t="str">
        <f>IF(G1439="","",VLOOKUP(G1439,#REF!,3,0))</f>
        <v/>
      </c>
      <c r="B1439" s="45" t="str">
        <f>IF(Table1[[#This Row],[Day]]="","",WEEKNUM(F1439))</f>
        <v/>
      </c>
      <c r="C1439" s="45" t="str">
        <f>IF(Table1[[#This Row],[Day]]="","",MONTH(F1439))</f>
        <v/>
      </c>
      <c r="D1439" s="45" t="str">
        <f>IF(Table1[[#This Row],[Day]]="","",YEAR(F1439))</f>
        <v/>
      </c>
      <c r="E1439" s="117" t="s">
        <v>329</v>
      </c>
      <c r="F1439" s="51"/>
      <c r="J1439" s="102"/>
      <c r="K1439" s="124"/>
      <c r="R1439" s="46"/>
      <c r="V1439" s="112"/>
      <c r="W1439" s="72"/>
      <c r="X1439" s="46"/>
      <c r="Y1439" s="46"/>
      <c r="AC1439" s="47">
        <f t="shared" si="9"/>
        <v>0</v>
      </c>
      <c r="AD1439" s="54">
        <f t="shared" si="10"/>
        <v>0</v>
      </c>
      <c r="AE1439" s="44"/>
      <c r="AF1439" s="48"/>
    </row>
    <row r="1440" spans="1:32" ht="21" customHeight="1">
      <c r="A1440" s="45" t="str">
        <f>IF(G1440="","",VLOOKUP(G1440,#REF!,3,0))</f>
        <v/>
      </c>
      <c r="B1440" s="45" t="str">
        <f>IF(Table1[[#This Row],[Day]]="","",WEEKNUM(F1440))</f>
        <v/>
      </c>
      <c r="C1440" s="45" t="str">
        <f>IF(Table1[[#This Row],[Day]]="","",MONTH(F1440))</f>
        <v/>
      </c>
      <c r="D1440" s="45" t="str">
        <f>IF(Table1[[#This Row],[Day]]="","",YEAR(F1440))</f>
        <v/>
      </c>
      <c r="E1440" s="117" t="s">
        <v>329</v>
      </c>
      <c r="F1440" s="51"/>
      <c r="J1440" s="102"/>
      <c r="K1440" s="124"/>
      <c r="R1440" s="46"/>
      <c r="V1440" s="112"/>
      <c r="W1440" s="72"/>
      <c r="X1440" s="46"/>
      <c r="Y1440" s="46"/>
      <c r="AC1440" s="47">
        <f t="shared" si="9"/>
        <v>0</v>
      </c>
      <c r="AD1440" s="54">
        <f t="shared" si="10"/>
        <v>0</v>
      </c>
      <c r="AE1440" s="44"/>
      <c r="AF1440" s="48"/>
    </row>
    <row r="1441" spans="1:32" ht="21" customHeight="1">
      <c r="A1441" s="45" t="str">
        <f>IF(G1441="","",VLOOKUP(G1441,#REF!,3,0))</f>
        <v/>
      </c>
      <c r="B1441" s="45" t="str">
        <f>IF(Table1[[#This Row],[Day]]="","",WEEKNUM(F1441))</f>
        <v/>
      </c>
      <c r="C1441" s="45" t="str">
        <f>IF(Table1[[#This Row],[Day]]="","",MONTH(F1441))</f>
        <v/>
      </c>
      <c r="D1441" s="45" t="str">
        <f>IF(Table1[[#This Row],[Day]]="","",YEAR(F1441))</f>
        <v/>
      </c>
      <c r="E1441" s="117" t="s">
        <v>329</v>
      </c>
      <c r="F1441" s="51"/>
      <c r="J1441" s="102"/>
      <c r="K1441" s="124"/>
      <c r="R1441" s="46"/>
      <c r="V1441" s="112"/>
      <c r="W1441" s="72"/>
      <c r="X1441" s="46"/>
      <c r="Y1441" s="46"/>
      <c r="AC1441" s="47">
        <f t="shared" si="9"/>
        <v>0</v>
      </c>
      <c r="AD1441" s="54">
        <f t="shared" si="10"/>
        <v>0</v>
      </c>
      <c r="AE1441" s="44"/>
      <c r="AF1441" s="48"/>
    </row>
    <row r="1442" spans="1:32" ht="21" customHeight="1">
      <c r="A1442" s="45" t="str">
        <f>IF(G1442="","",VLOOKUP(G1442,#REF!,3,0))</f>
        <v/>
      </c>
      <c r="B1442" s="45" t="str">
        <f>IF(Table1[[#This Row],[Day]]="","",WEEKNUM(F1442))</f>
        <v/>
      </c>
      <c r="C1442" s="45" t="str">
        <f>IF(Table1[[#This Row],[Day]]="","",MONTH(F1442))</f>
        <v/>
      </c>
      <c r="D1442" s="45" t="str">
        <f>IF(Table1[[#This Row],[Day]]="","",YEAR(F1442))</f>
        <v/>
      </c>
      <c r="E1442" s="117" t="s">
        <v>329</v>
      </c>
      <c r="F1442" s="51"/>
      <c r="J1442" s="102"/>
      <c r="K1442" s="124"/>
      <c r="R1442" s="46"/>
      <c r="V1442" s="112"/>
      <c r="W1442" s="72"/>
      <c r="X1442" s="46"/>
      <c r="Y1442" s="46"/>
      <c r="AC1442" s="47">
        <f t="shared" si="9"/>
        <v>0</v>
      </c>
      <c r="AD1442" s="54">
        <f t="shared" si="10"/>
        <v>0</v>
      </c>
      <c r="AE1442" s="44"/>
      <c r="AF1442" s="48"/>
    </row>
    <row r="1443" spans="1:32" ht="21" customHeight="1">
      <c r="A1443" s="45" t="str">
        <f>IF(G1443="","",VLOOKUP(G1443,#REF!,3,0))</f>
        <v/>
      </c>
      <c r="B1443" s="45" t="str">
        <f>IF(Table1[[#This Row],[Day]]="","",WEEKNUM(F1443))</f>
        <v/>
      </c>
      <c r="C1443" s="45" t="str">
        <f>IF(Table1[[#This Row],[Day]]="","",MONTH(F1443))</f>
        <v/>
      </c>
      <c r="D1443" s="45" t="str">
        <f>IF(Table1[[#This Row],[Day]]="","",YEAR(F1443))</f>
        <v/>
      </c>
      <c r="E1443" s="117" t="s">
        <v>329</v>
      </c>
      <c r="F1443" s="51"/>
      <c r="J1443" s="102"/>
      <c r="K1443" s="124"/>
      <c r="R1443" s="46"/>
      <c r="V1443" s="112"/>
      <c r="W1443" s="72"/>
      <c r="X1443" s="46"/>
      <c r="Y1443" s="46"/>
      <c r="AC1443" s="47">
        <f t="shared" si="9"/>
        <v>0</v>
      </c>
      <c r="AD1443" s="54">
        <f t="shared" si="10"/>
        <v>0</v>
      </c>
      <c r="AE1443" s="44"/>
      <c r="AF1443" s="48"/>
    </row>
    <row r="1444" spans="1:32" ht="21" customHeight="1">
      <c r="A1444" s="45" t="str">
        <f>IF(G1444="","",VLOOKUP(G1444,#REF!,3,0))</f>
        <v/>
      </c>
      <c r="B1444" s="45" t="str">
        <f>IF(Table1[[#This Row],[Day]]="","",WEEKNUM(F1444))</f>
        <v/>
      </c>
      <c r="C1444" s="45" t="str">
        <f>IF(Table1[[#This Row],[Day]]="","",MONTH(F1444))</f>
        <v/>
      </c>
      <c r="D1444" s="45" t="str">
        <f>IF(Table1[[#This Row],[Day]]="","",YEAR(F1444))</f>
        <v/>
      </c>
      <c r="E1444" s="117" t="s">
        <v>329</v>
      </c>
      <c r="F1444" s="51"/>
      <c r="J1444" s="102"/>
      <c r="K1444" s="124"/>
      <c r="R1444" s="46"/>
      <c r="V1444" s="112"/>
      <c r="W1444" s="72"/>
      <c r="X1444" s="46"/>
      <c r="Y1444" s="46"/>
      <c r="AC1444" s="47">
        <f t="shared" si="9"/>
        <v>0</v>
      </c>
      <c r="AD1444" s="54">
        <f t="shared" si="10"/>
        <v>0</v>
      </c>
      <c r="AE1444" s="44"/>
      <c r="AF1444" s="48"/>
    </row>
    <row r="1445" spans="1:32" ht="21" customHeight="1">
      <c r="A1445" s="45" t="str">
        <f>IF(G1445="","",VLOOKUP(G1445,#REF!,3,0))</f>
        <v/>
      </c>
      <c r="B1445" s="45" t="str">
        <f>IF(Table1[[#This Row],[Day]]="","",WEEKNUM(F1445))</f>
        <v/>
      </c>
      <c r="C1445" s="45" t="str">
        <f>IF(Table1[[#This Row],[Day]]="","",MONTH(F1445))</f>
        <v/>
      </c>
      <c r="D1445" s="45" t="str">
        <f>IF(Table1[[#This Row],[Day]]="","",YEAR(F1445))</f>
        <v/>
      </c>
      <c r="E1445" s="117" t="s">
        <v>329</v>
      </c>
      <c r="F1445" s="51"/>
      <c r="J1445" s="102"/>
      <c r="K1445" s="124"/>
      <c r="R1445" s="46"/>
      <c r="V1445" s="112"/>
      <c r="W1445" s="72"/>
      <c r="X1445" s="46"/>
      <c r="Y1445" s="46"/>
      <c r="AC1445" s="47">
        <f t="shared" si="9"/>
        <v>0</v>
      </c>
      <c r="AD1445" s="54">
        <f t="shared" si="10"/>
        <v>0</v>
      </c>
      <c r="AE1445" s="44"/>
      <c r="AF1445" s="48"/>
    </row>
    <row r="1446" spans="1:32" ht="21" customHeight="1">
      <c r="A1446" s="45" t="str">
        <f>IF(G1446="","",VLOOKUP(G1446,#REF!,3,0))</f>
        <v/>
      </c>
      <c r="B1446" s="45" t="str">
        <f>IF(Table1[[#This Row],[Day]]="","",WEEKNUM(F1446))</f>
        <v/>
      </c>
      <c r="C1446" s="45" t="str">
        <f>IF(Table1[[#This Row],[Day]]="","",MONTH(F1446))</f>
        <v/>
      </c>
      <c r="D1446" s="45" t="str">
        <f>IF(Table1[[#This Row],[Day]]="","",YEAR(F1446))</f>
        <v/>
      </c>
      <c r="E1446" s="117" t="s">
        <v>329</v>
      </c>
      <c r="F1446" s="51"/>
      <c r="J1446" s="102"/>
      <c r="K1446" s="124"/>
      <c r="R1446" s="46"/>
      <c r="V1446" s="112"/>
      <c r="W1446" s="72"/>
      <c r="X1446" s="46"/>
      <c r="Y1446" s="46"/>
      <c r="AC1446" s="47">
        <f t="shared" si="9"/>
        <v>0</v>
      </c>
      <c r="AD1446" s="54">
        <f t="shared" si="10"/>
        <v>0</v>
      </c>
      <c r="AE1446" s="44"/>
      <c r="AF1446" s="48"/>
    </row>
    <row r="1447" spans="1:32" ht="21" customHeight="1">
      <c r="A1447" s="45" t="str">
        <f>IF(G1447="","",VLOOKUP(G1447,#REF!,3,0))</f>
        <v/>
      </c>
      <c r="B1447" s="45" t="str">
        <f>IF(Table1[[#This Row],[Day]]="","",WEEKNUM(F1447))</f>
        <v/>
      </c>
      <c r="C1447" s="45" t="str">
        <f>IF(Table1[[#This Row],[Day]]="","",MONTH(F1447))</f>
        <v/>
      </c>
      <c r="D1447" s="45" t="str">
        <f>IF(Table1[[#This Row],[Day]]="","",YEAR(F1447))</f>
        <v/>
      </c>
      <c r="E1447" s="117" t="s">
        <v>329</v>
      </c>
      <c r="F1447" s="51"/>
      <c r="J1447" s="102"/>
      <c r="K1447" s="124"/>
      <c r="R1447" s="46"/>
      <c r="V1447" s="112"/>
      <c r="W1447" s="72"/>
      <c r="X1447" s="46"/>
      <c r="Y1447" s="46"/>
      <c r="AC1447" s="47">
        <f t="shared" si="9"/>
        <v>0</v>
      </c>
      <c r="AD1447" s="54">
        <f t="shared" si="10"/>
        <v>0</v>
      </c>
      <c r="AE1447" s="44"/>
      <c r="AF1447" s="48"/>
    </row>
    <row r="1448" spans="1:32" ht="21" customHeight="1">
      <c r="A1448" s="45" t="str">
        <f>IF(G1448="","",VLOOKUP(G1448,#REF!,3,0))</f>
        <v/>
      </c>
      <c r="B1448" s="45" t="str">
        <f>IF(Table1[[#This Row],[Day]]="","",WEEKNUM(F1448))</f>
        <v/>
      </c>
      <c r="C1448" s="45" t="str">
        <f>IF(Table1[[#This Row],[Day]]="","",MONTH(F1448))</f>
        <v/>
      </c>
      <c r="D1448" s="45" t="str">
        <f>IF(Table1[[#This Row],[Day]]="","",YEAR(F1448))</f>
        <v/>
      </c>
      <c r="E1448" s="117" t="s">
        <v>329</v>
      </c>
      <c r="F1448" s="51"/>
      <c r="J1448" s="102"/>
      <c r="K1448" s="124"/>
      <c r="R1448" s="46"/>
      <c r="V1448" s="112"/>
      <c r="W1448" s="72"/>
      <c r="X1448" s="46"/>
      <c r="Y1448" s="46"/>
      <c r="AC1448" s="47">
        <f t="shared" si="9"/>
        <v>0</v>
      </c>
      <c r="AD1448" s="54">
        <f t="shared" si="10"/>
        <v>0</v>
      </c>
      <c r="AE1448" s="44"/>
      <c r="AF1448" s="48"/>
    </row>
    <row r="1449" spans="1:32" ht="21" customHeight="1">
      <c r="A1449" s="45" t="str">
        <f>IF(G1449="","",VLOOKUP(G1449,#REF!,3,0))</f>
        <v/>
      </c>
      <c r="B1449" s="45" t="str">
        <f>IF(Table1[[#This Row],[Day]]="","",WEEKNUM(F1449))</f>
        <v/>
      </c>
      <c r="C1449" s="45" t="str">
        <f>IF(Table1[[#This Row],[Day]]="","",MONTH(F1449))</f>
        <v/>
      </c>
      <c r="D1449" s="45" t="str">
        <f>IF(Table1[[#This Row],[Day]]="","",YEAR(F1449))</f>
        <v/>
      </c>
      <c r="E1449" s="117" t="s">
        <v>329</v>
      </c>
      <c r="F1449" s="51"/>
      <c r="J1449" s="102"/>
      <c r="K1449" s="124"/>
      <c r="R1449" s="46"/>
      <c r="V1449" s="112"/>
      <c r="W1449" s="72"/>
      <c r="X1449" s="46"/>
      <c r="Y1449" s="46"/>
      <c r="AC1449" s="47">
        <f t="shared" si="9"/>
        <v>0</v>
      </c>
      <c r="AD1449" s="54">
        <f t="shared" si="10"/>
        <v>0</v>
      </c>
      <c r="AE1449" s="44"/>
      <c r="AF1449" s="48"/>
    </row>
    <row r="1450" spans="1:32" ht="21" customHeight="1">
      <c r="A1450" s="45" t="str">
        <f>IF(G1450="","",VLOOKUP(G1450,#REF!,3,0))</f>
        <v/>
      </c>
      <c r="B1450" s="45" t="str">
        <f>IF(Table1[[#This Row],[Day]]="","",WEEKNUM(F1450))</f>
        <v/>
      </c>
      <c r="C1450" s="45" t="str">
        <f>IF(Table1[[#This Row],[Day]]="","",MONTH(F1450))</f>
        <v/>
      </c>
      <c r="D1450" s="45" t="str">
        <f>IF(Table1[[#This Row],[Day]]="","",YEAR(F1450))</f>
        <v/>
      </c>
      <c r="E1450" s="117" t="s">
        <v>329</v>
      </c>
      <c r="F1450" s="51"/>
      <c r="J1450" s="102"/>
      <c r="K1450" s="124"/>
      <c r="R1450" s="46"/>
      <c r="V1450" s="112"/>
      <c r="W1450" s="72"/>
      <c r="X1450" s="46"/>
      <c r="Y1450" s="46"/>
      <c r="AC1450" s="47">
        <f t="shared" si="9"/>
        <v>0</v>
      </c>
      <c r="AD1450" s="54">
        <f t="shared" si="10"/>
        <v>0</v>
      </c>
      <c r="AE1450" s="44"/>
      <c r="AF1450" s="48"/>
    </row>
    <row r="1451" spans="1:32" ht="21" customHeight="1">
      <c r="A1451" s="45" t="str">
        <f>IF(G1451="","",VLOOKUP(G1451,#REF!,3,0))</f>
        <v/>
      </c>
      <c r="B1451" s="45" t="str">
        <f>IF(Table1[[#This Row],[Day]]="","",WEEKNUM(F1451))</f>
        <v/>
      </c>
      <c r="C1451" s="45" t="str">
        <f>IF(Table1[[#This Row],[Day]]="","",MONTH(F1451))</f>
        <v/>
      </c>
      <c r="D1451" s="45" t="str">
        <f>IF(Table1[[#This Row],[Day]]="","",YEAR(F1451))</f>
        <v/>
      </c>
      <c r="E1451" s="117" t="s">
        <v>329</v>
      </c>
      <c r="F1451" s="51"/>
      <c r="J1451" s="102"/>
      <c r="K1451" s="124"/>
      <c r="R1451" s="46"/>
      <c r="V1451" s="112"/>
      <c r="W1451" s="72"/>
      <c r="X1451" s="46"/>
      <c r="Y1451" s="46"/>
      <c r="AC1451" s="47">
        <f t="shared" si="9"/>
        <v>0</v>
      </c>
      <c r="AD1451" s="54">
        <f t="shared" si="10"/>
        <v>0</v>
      </c>
      <c r="AE1451" s="44"/>
      <c r="AF1451" s="48"/>
    </row>
    <row r="1452" spans="1:32" ht="21" customHeight="1">
      <c r="A1452" s="45" t="str">
        <f>IF(G1452="","",VLOOKUP(G1452,#REF!,3,0))</f>
        <v/>
      </c>
      <c r="B1452" s="45" t="str">
        <f>IF(Table1[[#This Row],[Day]]="","",WEEKNUM(F1452))</f>
        <v/>
      </c>
      <c r="C1452" s="45" t="str">
        <f>IF(Table1[[#This Row],[Day]]="","",MONTH(F1452))</f>
        <v/>
      </c>
      <c r="D1452" s="45" t="str">
        <f>IF(Table1[[#This Row],[Day]]="","",YEAR(F1452))</f>
        <v/>
      </c>
      <c r="E1452" s="117" t="s">
        <v>329</v>
      </c>
      <c r="F1452" s="51"/>
      <c r="J1452" s="102"/>
      <c r="K1452" s="124"/>
      <c r="R1452" s="46"/>
      <c r="V1452" s="112"/>
      <c r="W1452" s="72"/>
      <c r="X1452" s="46"/>
      <c r="Y1452" s="46"/>
      <c r="AC1452" s="47">
        <f t="shared" si="9"/>
        <v>0</v>
      </c>
      <c r="AD1452" s="54">
        <f t="shared" si="10"/>
        <v>0</v>
      </c>
      <c r="AE1452" s="44"/>
      <c r="AF1452" s="48"/>
    </row>
    <row r="1453" spans="1:32" ht="21" customHeight="1">
      <c r="A1453" s="45" t="str">
        <f>IF(G1453="","",VLOOKUP(G1453,#REF!,3,0))</f>
        <v/>
      </c>
      <c r="B1453" s="45" t="str">
        <f>IF(Table1[[#This Row],[Day]]="","",WEEKNUM(F1453))</f>
        <v/>
      </c>
      <c r="C1453" s="45" t="str">
        <f>IF(Table1[[#This Row],[Day]]="","",MONTH(F1453))</f>
        <v/>
      </c>
      <c r="D1453" s="45" t="str">
        <f>IF(Table1[[#This Row],[Day]]="","",YEAR(F1453))</f>
        <v/>
      </c>
      <c r="E1453" s="117" t="s">
        <v>329</v>
      </c>
      <c r="F1453" s="51"/>
      <c r="J1453" s="102"/>
      <c r="K1453" s="124"/>
      <c r="R1453" s="46"/>
      <c r="V1453" s="112"/>
      <c r="W1453" s="72"/>
      <c r="X1453" s="46"/>
      <c r="Y1453" s="46"/>
      <c r="AC1453" s="47">
        <f t="shared" si="9"/>
        <v>0</v>
      </c>
      <c r="AD1453" s="54">
        <f t="shared" si="10"/>
        <v>0</v>
      </c>
      <c r="AE1453" s="44"/>
      <c r="AF1453" s="48"/>
    </row>
    <row r="1454" spans="1:32" ht="21" customHeight="1">
      <c r="A1454" s="45" t="str">
        <f>IF(G1454="","",VLOOKUP(G1454,#REF!,3,0))</f>
        <v/>
      </c>
      <c r="B1454" s="45" t="str">
        <f>IF(Table1[[#This Row],[Day]]="","",WEEKNUM(F1454))</f>
        <v/>
      </c>
      <c r="C1454" s="45" t="str">
        <f>IF(Table1[[#This Row],[Day]]="","",MONTH(F1454))</f>
        <v/>
      </c>
      <c r="D1454" s="45" t="str">
        <f>IF(Table1[[#This Row],[Day]]="","",YEAR(F1454))</f>
        <v/>
      </c>
      <c r="E1454" s="117" t="s">
        <v>329</v>
      </c>
      <c r="F1454" s="51"/>
      <c r="J1454" s="102"/>
      <c r="K1454" s="124"/>
      <c r="R1454" s="46"/>
      <c r="V1454" s="112"/>
      <c r="W1454" s="72"/>
      <c r="X1454" s="46"/>
      <c r="Y1454" s="46"/>
      <c r="AC1454" s="47">
        <f t="shared" si="9"/>
        <v>0</v>
      </c>
      <c r="AD1454" s="54">
        <f t="shared" si="10"/>
        <v>0</v>
      </c>
      <c r="AE1454" s="44"/>
      <c r="AF1454" s="48"/>
    </row>
    <row r="1455" spans="1:32" ht="21" customHeight="1">
      <c r="A1455" s="45" t="str">
        <f>IF(G1455="","",VLOOKUP(G1455,#REF!,3,0))</f>
        <v/>
      </c>
      <c r="B1455" s="45" t="str">
        <f>IF(Table1[[#This Row],[Day]]="","",WEEKNUM(F1455))</f>
        <v/>
      </c>
      <c r="C1455" s="45" t="str">
        <f>IF(Table1[[#This Row],[Day]]="","",MONTH(F1455))</f>
        <v/>
      </c>
      <c r="D1455" s="45" t="str">
        <f>IF(Table1[[#This Row],[Day]]="","",YEAR(F1455))</f>
        <v/>
      </c>
      <c r="E1455" s="117" t="s">
        <v>329</v>
      </c>
      <c r="F1455" s="51"/>
      <c r="J1455" s="102"/>
      <c r="K1455" s="124"/>
      <c r="R1455" s="46"/>
      <c r="V1455" s="112"/>
      <c r="W1455" s="72"/>
      <c r="X1455" s="46"/>
      <c r="Y1455" s="46"/>
      <c r="AC1455" s="47">
        <f t="shared" si="9"/>
        <v>0</v>
      </c>
      <c r="AD1455" s="54">
        <f t="shared" si="10"/>
        <v>0</v>
      </c>
      <c r="AE1455" s="44"/>
      <c r="AF1455" s="48"/>
    </row>
    <row r="1456" spans="1:32" ht="21" customHeight="1">
      <c r="A1456" s="45" t="str">
        <f>IF(G1456="","",VLOOKUP(G1456,#REF!,3,0))</f>
        <v/>
      </c>
      <c r="B1456" s="45" t="str">
        <f>IF(Table1[[#This Row],[Day]]="","",WEEKNUM(F1456))</f>
        <v/>
      </c>
      <c r="C1456" s="45" t="str">
        <f>IF(Table1[[#This Row],[Day]]="","",MONTH(F1456))</f>
        <v/>
      </c>
      <c r="D1456" s="45" t="str">
        <f>IF(Table1[[#This Row],[Day]]="","",YEAR(F1456))</f>
        <v/>
      </c>
      <c r="E1456" s="117" t="s">
        <v>329</v>
      </c>
      <c r="F1456" s="51"/>
      <c r="J1456" s="102"/>
      <c r="K1456" s="124"/>
      <c r="R1456" s="46"/>
      <c r="V1456" s="112"/>
      <c r="W1456" s="72"/>
      <c r="X1456" s="46"/>
      <c r="Y1456" s="46"/>
      <c r="AC1456" s="47">
        <f t="shared" si="9"/>
        <v>0</v>
      </c>
      <c r="AD1456" s="54">
        <f t="shared" si="10"/>
        <v>0</v>
      </c>
      <c r="AE1456" s="44"/>
      <c r="AF1456" s="48"/>
    </row>
    <row r="1457" spans="1:32" ht="21" customHeight="1">
      <c r="A1457" s="45" t="str">
        <f>IF(G1457="","",VLOOKUP(G1457,#REF!,3,0))</f>
        <v/>
      </c>
      <c r="B1457" s="45" t="str">
        <f>IF(Table1[[#This Row],[Day]]="","",WEEKNUM(F1457))</f>
        <v/>
      </c>
      <c r="C1457" s="45" t="str">
        <f>IF(Table1[[#This Row],[Day]]="","",MONTH(F1457))</f>
        <v/>
      </c>
      <c r="D1457" s="45" t="str">
        <f>IF(Table1[[#This Row],[Day]]="","",YEAR(F1457))</f>
        <v/>
      </c>
      <c r="E1457" s="117" t="s">
        <v>329</v>
      </c>
      <c r="F1457" s="51"/>
      <c r="J1457" s="102"/>
      <c r="K1457" s="124"/>
      <c r="R1457" s="46"/>
      <c r="V1457" s="112"/>
      <c r="W1457" s="72"/>
      <c r="X1457" s="46"/>
      <c r="Y1457" s="46"/>
      <c r="AC1457" s="47">
        <f t="shared" si="9"/>
        <v>0</v>
      </c>
      <c r="AD1457" s="54">
        <f t="shared" si="10"/>
        <v>0</v>
      </c>
      <c r="AE1457" s="44"/>
      <c r="AF1457" s="48"/>
    </row>
    <row r="1458" spans="1:32" ht="21" customHeight="1">
      <c r="A1458" s="45" t="str">
        <f>IF(G1458="","",VLOOKUP(G1458,#REF!,3,0))</f>
        <v/>
      </c>
      <c r="B1458" s="45" t="str">
        <f>IF(Table1[[#This Row],[Day]]="","",WEEKNUM(F1458))</f>
        <v/>
      </c>
      <c r="C1458" s="45" t="str">
        <f>IF(Table1[[#This Row],[Day]]="","",MONTH(F1458))</f>
        <v/>
      </c>
      <c r="D1458" s="45" t="str">
        <f>IF(Table1[[#This Row],[Day]]="","",YEAR(F1458))</f>
        <v/>
      </c>
      <c r="E1458" s="117" t="s">
        <v>329</v>
      </c>
      <c r="F1458" s="51"/>
      <c r="J1458" s="102"/>
      <c r="K1458" s="124"/>
      <c r="R1458" s="46"/>
      <c r="V1458" s="112"/>
      <c r="W1458" s="72"/>
      <c r="X1458" s="46"/>
      <c r="Y1458" s="46"/>
      <c r="AC1458" s="47">
        <f t="shared" si="9"/>
        <v>0</v>
      </c>
      <c r="AD1458" s="54">
        <f t="shared" si="10"/>
        <v>0</v>
      </c>
      <c r="AE1458" s="44"/>
      <c r="AF1458" s="48"/>
    </row>
    <row r="1459" spans="1:32" ht="21" customHeight="1">
      <c r="A1459" s="45" t="str">
        <f>IF(G1459="","",VLOOKUP(G1459,#REF!,3,0))</f>
        <v/>
      </c>
      <c r="B1459" s="45" t="str">
        <f>IF(Table1[[#This Row],[Day]]="","",WEEKNUM(F1459))</f>
        <v/>
      </c>
      <c r="C1459" s="45" t="str">
        <f>IF(Table1[[#This Row],[Day]]="","",MONTH(F1459))</f>
        <v/>
      </c>
      <c r="D1459" s="45" t="str">
        <f>IF(Table1[[#This Row],[Day]]="","",YEAR(F1459))</f>
        <v/>
      </c>
      <c r="E1459" s="117" t="s">
        <v>329</v>
      </c>
      <c r="F1459" s="51"/>
      <c r="J1459" s="102"/>
      <c r="K1459" s="124"/>
      <c r="R1459" s="46"/>
      <c r="V1459" s="112"/>
      <c r="W1459" s="72"/>
      <c r="X1459" s="46"/>
      <c r="Y1459" s="46"/>
      <c r="AC1459" s="47">
        <f t="shared" si="9"/>
        <v>0</v>
      </c>
      <c r="AD1459" s="54">
        <f t="shared" si="10"/>
        <v>0</v>
      </c>
      <c r="AE1459" s="44"/>
      <c r="AF1459" s="48"/>
    </row>
    <row r="1460" spans="1:32" ht="21" customHeight="1">
      <c r="A1460" s="45" t="str">
        <f>IF(G1460="","",VLOOKUP(G1460,#REF!,3,0))</f>
        <v/>
      </c>
      <c r="B1460" s="45" t="str">
        <f>IF(Table1[[#This Row],[Day]]="","",WEEKNUM(F1460))</f>
        <v/>
      </c>
      <c r="C1460" s="45" t="str">
        <f>IF(Table1[[#This Row],[Day]]="","",MONTH(F1460))</f>
        <v/>
      </c>
      <c r="D1460" s="45" t="str">
        <f>IF(Table1[[#This Row],[Day]]="","",YEAR(F1460))</f>
        <v/>
      </c>
      <c r="E1460" s="117" t="s">
        <v>329</v>
      </c>
      <c r="F1460" s="51"/>
      <c r="J1460" s="102"/>
      <c r="K1460" s="124"/>
      <c r="R1460" s="46"/>
      <c r="V1460" s="112"/>
      <c r="W1460" s="72"/>
      <c r="X1460" s="46"/>
      <c r="Y1460" s="46"/>
      <c r="AC1460" s="47">
        <f t="shared" si="9"/>
        <v>0</v>
      </c>
      <c r="AD1460" s="54">
        <f t="shared" si="10"/>
        <v>0</v>
      </c>
      <c r="AE1460" s="44"/>
      <c r="AF1460" s="48"/>
    </row>
    <row r="1461" spans="1:32" ht="21" customHeight="1">
      <c r="A1461" s="45" t="str">
        <f>IF(G1461="","",VLOOKUP(G1461,#REF!,3,0))</f>
        <v/>
      </c>
      <c r="B1461" s="45" t="str">
        <f>IF(Table1[[#This Row],[Day]]="","",WEEKNUM(F1461))</f>
        <v/>
      </c>
      <c r="C1461" s="45" t="str">
        <f>IF(Table1[[#This Row],[Day]]="","",MONTH(F1461))</f>
        <v/>
      </c>
      <c r="D1461" s="45" t="str">
        <f>IF(Table1[[#This Row],[Day]]="","",YEAR(F1461))</f>
        <v/>
      </c>
      <c r="E1461" s="117" t="s">
        <v>329</v>
      </c>
      <c r="F1461" s="51"/>
      <c r="J1461" s="102"/>
      <c r="K1461" s="124"/>
      <c r="R1461" s="46"/>
      <c r="V1461" s="112"/>
      <c r="W1461" s="72"/>
      <c r="X1461" s="46"/>
      <c r="Y1461" s="46"/>
      <c r="AC1461" s="47">
        <f t="shared" si="9"/>
        <v>0</v>
      </c>
      <c r="AD1461" s="54">
        <f t="shared" si="10"/>
        <v>0</v>
      </c>
      <c r="AE1461" s="44"/>
      <c r="AF1461" s="48"/>
    </row>
    <row r="1462" spans="1:32" ht="21" customHeight="1">
      <c r="A1462" s="45" t="str">
        <f>IF(G1462="","",VLOOKUP(G1462,#REF!,3,0))</f>
        <v/>
      </c>
      <c r="B1462" s="45" t="str">
        <f>IF(Table1[[#This Row],[Day]]="","",WEEKNUM(F1462))</f>
        <v/>
      </c>
      <c r="C1462" s="45" t="str">
        <f>IF(Table1[[#This Row],[Day]]="","",MONTH(F1462))</f>
        <v/>
      </c>
      <c r="D1462" s="45" t="str">
        <f>IF(Table1[[#This Row],[Day]]="","",YEAR(F1462))</f>
        <v/>
      </c>
      <c r="E1462" s="117" t="s">
        <v>329</v>
      </c>
      <c r="F1462" s="51"/>
      <c r="J1462" s="102"/>
      <c r="K1462" s="124"/>
      <c r="R1462" s="46"/>
      <c r="V1462" s="112"/>
      <c r="W1462" s="72"/>
      <c r="X1462" s="46"/>
      <c r="Y1462" s="46"/>
      <c r="AC1462" s="47">
        <f t="shared" si="9"/>
        <v>0</v>
      </c>
      <c r="AD1462" s="54">
        <f t="shared" si="10"/>
        <v>0</v>
      </c>
      <c r="AE1462" s="44"/>
      <c r="AF1462" s="48"/>
    </row>
    <row r="1463" spans="1:32" ht="21" customHeight="1">
      <c r="A1463" s="45" t="str">
        <f>IF(G1463="","",VLOOKUP(G1463,#REF!,3,0))</f>
        <v/>
      </c>
      <c r="B1463" s="45" t="str">
        <f>IF(Table1[[#This Row],[Day]]="","",WEEKNUM(F1463))</f>
        <v/>
      </c>
      <c r="C1463" s="45" t="str">
        <f>IF(Table1[[#This Row],[Day]]="","",MONTH(F1463))</f>
        <v/>
      </c>
      <c r="D1463" s="45" t="str">
        <f>IF(Table1[[#This Row],[Day]]="","",YEAR(F1463))</f>
        <v/>
      </c>
      <c r="E1463" s="117" t="s">
        <v>329</v>
      </c>
      <c r="F1463" s="51"/>
      <c r="J1463" s="102"/>
      <c r="K1463" s="124"/>
      <c r="R1463" s="46"/>
      <c r="V1463" s="112"/>
      <c r="W1463" s="72"/>
      <c r="X1463" s="46"/>
      <c r="Y1463" s="46"/>
      <c r="AC1463" s="47">
        <f t="shared" si="9"/>
        <v>0</v>
      </c>
      <c r="AD1463" s="54">
        <f t="shared" si="10"/>
        <v>0</v>
      </c>
      <c r="AE1463" s="44"/>
      <c r="AF1463" s="48"/>
    </row>
    <row r="1464" spans="1:32" ht="21" customHeight="1">
      <c r="A1464" s="45" t="str">
        <f>IF(G1464="","",VLOOKUP(G1464,#REF!,3,0))</f>
        <v/>
      </c>
      <c r="B1464" s="45" t="str">
        <f>IF(Table1[[#This Row],[Day]]="","",WEEKNUM(F1464))</f>
        <v/>
      </c>
      <c r="C1464" s="45" t="str">
        <f>IF(Table1[[#This Row],[Day]]="","",MONTH(F1464))</f>
        <v/>
      </c>
      <c r="D1464" s="45" t="str">
        <f>IF(Table1[[#This Row],[Day]]="","",YEAR(F1464))</f>
        <v/>
      </c>
      <c r="E1464" s="117" t="s">
        <v>329</v>
      </c>
      <c r="F1464" s="51"/>
      <c r="J1464" s="102"/>
      <c r="K1464" s="124"/>
      <c r="R1464" s="46"/>
      <c r="V1464" s="112"/>
      <c r="W1464" s="72"/>
      <c r="X1464" s="46"/>
      <c r="Y1464" s="46"/>
      <c r="AC1464" s="47">
        <f t="shared" si="9"/>
        <v>0</v>
      </c>
      <c r="AD1464" s="54">
        <f t="shared" si="10"/>
        <v>0</v>
      </c>
      <c r="AE1464" s="44"/>
      <c r="AF1464" s="48"/>
    </row>
    <row r="1465" spans="1:32" ht="21" customHeight="1">
      <c r="A1465" s="45" t="str">
        <f>IF(G1465="","",VLOOKUP(G1465,#REF!,3,0))</f>
        <v/>
      </c>
      <c r="B1465" s="45" t="str">
        <f>IF(Table1[[#This Row],[Day]]="","",WEEKNUM(F1465))</f>
        <v/>
      </c>
      <c r="C1465" s="45" t="str">
        <f>IF(Table1[[#This Row],[Day]]="","",MONTH(F1465))</f>
        <v/>
      </c>
      <c r="D1465" s="45" t="str">
        <f>IF(Table1[[#This Row],[Day]]="","",YEAR(F1465))</f>
        <v/>
      </c>
      <c r="E1465" s="117" t="s">
        <v>329</v>
      </c>
      <c r="F1465" s="51"/>
      <c r="J1465" s="102"/>
      <c r="K1465" s="124"/>
      <c r="R1465" s="46"/>
      <c r="V1465" s="112"/>
      <c r="W1465" s="72"/>
      <c r="X1465" s="46"/>
      <c r="Y1465" s="46"/>
      <c r="AC1465" s="47">
        <f t="shared" si="9"/>
        <v>0</v>
      </c>
      <c r="AD1465" s="54">
        <f t="shared" si="10"/>
        <v>0</v>
      </c>
      <c r="AE1465" s="44"/>
      <c r="AF1465" s="48"/>
    </row>
    <row r="1466" spans="1:32" ht="21" customHeight="1">
      <c r="A1466" s="45" t="str">
        <f>IF(G1466="","",VLOOKUP(G1466,#REF!,3,0))</f>
        <v/>
      </c>
      <c r="B1466" s="45" t="str">
        <f>IF(Table1[[#This Row],[Day]]="","",WEEKNUM(F1466))</f>
        <v/>
      </c>
      <c r="C1466" s="45" t="str">
        <f>IF(Table1[[#This Row],[Day]]="","",MONTH(F1466))</f>
        <v/>
      </c>
      <c r="D1466" s="45" t="str">
        <f>IF(Table1[[#This Row],[Day]]="","",YEAR(F1466))</f>
        <v/>
      </c>
      <c r="E1466" s="117" t="s">
        <v>329</v>
      </c>
      <c r="F1466" s="51"/>
      <c r="J1466" s="102"/>
      <c r="K1466" s="124"/>
      <c r="R1466" s="46"/>
      <c r="V1466" s="112"/>
      <c r="W1466" s="72"/>
      <c r="X1466" s="46"/>
      <c r="Y1466" s="46"/>
      <c r="AC1466" s="47">
        <f t="shared" si="9"/>
        <v>0</v>
      </c>
      <c r="AD1466" s="54">
        <f t="shared" si="10"/>
        <v>0</v>
      </c>
      <c r="AE1466" s="44"/>
      <c r="AF1466" s="48"/>
    </row>
    <row r="1467" spans="1:32" ht="21" customHeight="1">
      <c r="A1467" s="45" t="str">
        <f>IF(G1467="","",VLOOKUP(G1467,#REF!,3,0))</f>
        <v/>
      </c>
      <c r="B1467" s="45" t="str">
        <f>IF(Table1[[#This Row],[Day]]="","",WEEKNUM(F1467))</f>
        <v/>
      </c>
      <c r="C1467" s="45" t="str">
        <f>IF(Table1[[#This Row],[Day]]="","",MONTH(F1467))</f>
        <v/>
      </c>
      <c r="D1467" s="45" t="str">
        <f>IF(Table1[[#This Row],[Day]]="","",YEAR(F1467))</f>
        <v/>
      </c>
      <c r="E1467" s="117" t="s">
        <v>329</v>
      </c>
      <c r="F1467" s="51"/>
      <c r="J1467" s="102"/>
      <c r="K1467" s="124"/>
      <c r="R1467" s="46"/>
      <c r="V1467" s="112"/>
      <c r="W1467" s="72"/>
      <c r="X1467" s="46"/>
      <c r="Y1467" s="46"/>
      <c r="AC1467" s="47">
        <f t="shared" si="9"/>
        <v>0</v>
      </c>
      <c r="AD1467" s="54">
        <f t="shared" si="10"/>
        <v>0</v>
      </c>
      <c r="AE1467" s="44"/>
      <c r="AF1467" s="48"/>
    </row>
    <row r="1468" spans="1:32" ht="21" customHeight="1">
      <c r="A1468" s="45" t="str">
        <f>IF(G1468="","",VLOOKUP(G1468,#REF!,3,0))</f>
        <v/>
      </c>
      <c r="B1468" s="45" t="str">
        <f>IF(Table1[[#This Row],[Day]]="","",WEEKNUM(F1468))</f>
        <v/>
      </c>
      <c r="C1468" s="45" t="str">
        <f>IF(Table1[[#This Row],[Day]]="","",MONTH(F1468))</f>
        <v/>
      </c>
      <c r="D1468" s="45" t="str">
        <f>IF(Table1[[#This Row],[Day]]="","",YEAR(F1468))</f>
        <v/>
      </c>
      <c r="E1468" s="117" t="s">
        <v>329</v>
      </c>
      <c r="F1468" s="51"/>
      <c r="J1468" s="102"/>
      <c r="K1468" s="124"/>
      <c r="R1468" s="46"/>
      <c r="V1468" s="112"/>
      <c r="W1468" s="72"/>
      <c r="X1468" s="46"/>
      <c r="Y1468" s="46"/>
      <c r="AC1468" s="47">
        <f t="shared" si="9"/>
        <v>0</v>
      </c>
      <c r="AD1468" s="54">
        <f t="shared" si="10"/>
        <v>0</v>
      </c>
      <c r="AE1468" s="44"/>
      <c r="AF1468" s="48"/>
    </row>
    <row r="1469" spans="1:32" ht="21" customHeight="1">
      <c r="A1469" s="45" t="str">
        <f>IF(G1469="","",VLOOKUP(G1469,#REF!,3,0))</f>
        <v/>
      </c>
      <c r="B1469" s="45" t="str">
        <f>IF(Table1[[#This Row],[Day]]="","",WEEKNUM(F1469))</f>
        <v/>
      </c>
      <c r="C1469" s="45" t="str">
        <f>IF(Table1[[#This Row],[Day]]="","",MONTH(F1469))</f>
        <v/>
      </c>
      <c r="D1469" s="45" t="str">
        <f>IF(Table1[[#This Row],[Day]]="","",YEAR(F1469))</f>
        <v/>
      </c>
      <c r="E1469" s="117" t="s">
        <v>329</v>
      </c>
      <c r="F1469" s="51"/>
      <c r="J1469" s="102"/>
      <c r="K1469" s="124"/>
      <c r="R1469" s="46"/>
      <c r="V1469" s="112"/>
      <c r="W1469" s="72"/>
      <c r="X1469" s="46"/>
      <c r="Y1469" s="46"/>
      <c r="AC1469" s="47">
        <f t="shared" si="9"/>
        <v>0</v>
      </c>
      <c r="AD1469" s="54">
        <f t="shared" si="10"/>
        <v>0</v>
      </c>
      <c r="AE1469" s="44"/>
      <c r="AF1469" s="48"/>
    </row>
    <row r="1470" spans="1:32" ht="21" customHeight="1">
      <c r="A1470" s="45" t="str">
        <f>IF(G1470="","",VLOOKUP(G1470,#REF!,3,0))</f>
        <v/>
      </c>
      <c r="B1470" s="45" t="str">
        <f>IF(Table1[[#This Row],[Day]]="","",WEEKNUM(F1470))</f>
        <v/>
      </c>
      <c r="C1470" s="45" t="str">
        <f>IF(Table1[[#This Row],[Day]]="","",MONTH(F1470))</f>
        <v/>
      </c>
      <c r="D1470" s="45" t="str">
        <f>IF(Table1[[#This Row],[Day]]="","",YEAR(F1470))</f>
        <v/>
      </c>
      <c r="E1470" s="117" t="s">
        <v>329</v>
      </c>
      <c r="F1470" s="51"/>
      <c r="J1470" s="102"/>
      <c r="K1470" s="124"/>
      <c r="R1470" s="46"/>
      <c r="V1470" s="112"/>
      <c r="W1470" s="72"/>
      <c r="X1470" s="46"/>
      <c r="Y1470" s="46"/>
      <c r="AC1470" s="47">
        <f t="shared" si="9"/>
        <v>0</v>
      </c>
      <c r="AD1470" s="54">
        <f t="shared" si="10"/>
        <v>0</v>
      </c>
      <c r="AE1470" s="44"/>
      <c r="AF1470" s="48"/>
    </row>
    <row r="1471" spans="1:32" ht="21" customHeight="1">
      <c r="A1471" s="45" t="str">
        <f>IF(G1471="","",VLOOKUP(G1471,#REF!,3,0))</f>
        <v/>
      </c>
      <c r="B1471" s="45" t="str">
        <f>IF(Table1[[#This Row],[Day]]="","",WEEKNUM(F1471))</f>
        <v/>
      </c>
      <c r="C1471" s="45" t="str">
        <f>IF(Table1[[#This Row],[Day]]="","",MONTH(F1471))</f>
        <v/>
      </c>
      <c r="D1471" s="45" t="str">
        <f>IF(Table1[[#This Row],[Day]]="","",YEAR(F1471))</f>
        <v/>
      </c>
      <c r="E1471" s="117" t="s">
        <v>329</v>
      </c>
      <c r="F1471" s="51"/>
      <c r="J1471" s="102"/>
      <c r="K1471" s="124"/>
      <c r="R1471" s="46"/>
      <c r="V1471" s="112"/>
      <c r="W1471" s="72"/>
      <c r="X1471" s="46"/>
      <c r="Y1471" s="46"/>
      <c r="AC1471" s="47">
        <f t="shared" si="9"/>
        <v>0</v>
      </c>
      <c r="AD1471" s="54">
        <f t="shared" si="10"/>
        <v>0</v>
      </c>
      <c r="AE1471" s="44"/>
      <c r="AF1471" s="48"/>
    </row>
    <row r="1472" spans="1:32" ht="21" customHeight="1">
      <c r="A1472" s="45" t="str">
        <f>IF(G1472="","",VLOOKUP(G1472,#REF!,3,0))</f>
        <v/>
      </c>
      <c r="B1472" s="45" t="str">
        <f>IF(Table1[[#This Row],[Day]]="","",WEEKNUM(F1472))</f>
        <v/>
      </c>
      <c r="C1472" s="45" t="str">
        <f>IF(Table1[[#This Row],[Day]]="","",MONTH(F1472))</f>
        <v/>
      </c>
      <c r="D1472" s="45" t="str">
        <f>IF(Table1[[#This Row],[Day]]="","",YEAR(F1472))</f>
        <v/>
      </c>
      <c r="E1472" s="117" t="s">
        <v>329</v>
      </c>
      <c r="F1472" s="51"/>
      <c r="J1472" s="102"/>
      <c r="K1472" s="124"/>
      <c r="R1472" s="46"/>
      <c r="V1472" s="112"/>
      <c r="W1472" s="72"/>
      <c r="X1472" s="46"/>
      <c r="Y1472" s="46"/>
      <c r="AC1472" s="47">
        <f t="shared" si="9"/>
        <v>0</v>
      </c>
      <c r="AD1472" s="54">
        <f t="shared" si="10"/>
        <v>0</v>
      </c>
      <c r="AE1472" s="44"/>
      <c r="AF1472" s="48"/>
    </row>
    <row r="1473" spans="1:32" ht="21" customHeight="1">
      <c r="A1473" s="45" t="str">
        <f>IF(G1473="","",VLOOKUP(G1473,#REF!,3,0))</f>
        <v/>
      </c>
      <c r="B1473" s="45" t="str">
        <f>IF(Table1[[#This Row],[Day]]="","",WEEKNUM(F1473))</f>
        <v/>
      </c>
      <c r="C1473" s="45" t="str">
        <f>IF(Table1[[#This Row],[Day]]="","",MONTH(F1473))</f>
        <v/>
      </c>
      <c r="D1473" s="45" t="str">
        <f>IF(Table1[[#This Row],[Day]]="","",YEAR(F1473))</f>
        <v/>
      </c>
      <c r="E1473" s="117" t="s">
        <v>329</v>
      </c>
      <c r="F1473" s="51"/>
      <c r="J1473" s="102"/>
      <c r="K1473" s="124"/>
      <c r="R1473" s="46"/>
      <c r="V1473" s="112"/>
      <c r="W1473" s="72"/>
      <c r="X1473" s="46"/>
      <c r="Y1473" s="46"/>
      <c r="AC1473" s="47">
        <f t="shared" si="9"/>
        <v>0</v>
      </c>
      <c r="AD1473" s="54">
        <f t="shared" si="10"/>
        <v>0</v>
      </c>
      <c r="AE1473" s="44"/>
      <c r="AF1473" s="48"/>
    </row>
    <row r="1474" spans="1:32" ht="21" customHeight="1">
      <c r="A1474" s="45" t="str">
        <f>IF(G1474="","",VLOOKUP(G1474,#REF!,3,0))</f>
        <v/>
      </c>
      <c r="B1474" s="45" t="str">
        <f>IF(Table1[[#This Row],[Day]]="","",WEEKNUM(F1474))</f>
        <v/>
      </c>
      <c r="C1474" s="45" t="str">
        <f>IF(Table1[[#This Row],[Day]]="","",MONTH(F1474))</f>
        <v/>
      </c>
      <c r="D1474" s="45" t="str">
        <f>IF(Table1[[#This Row],[Day]]="","",YEAR(F1474))</f>
        <v/>
      </c>
      <c r="E1474" s="117" t="s">
        <v>329</v>
      </c>
      <c r="F1474" s="51"/>
      <c r="J1474" s="102"/>
      <c r="K1474" s="124"/>
      <c r="R1474" s="46"/>
      <c r="V1474" s="112"/>
      <c r="W1474" s="72"/>
      <c r="X1474" s="46"/>
      <c r="Y1474" s="46"/>
      <c r="AC1474" s="47">
        <f t="shared" si="9"/>
        <v>0</v>
      </c>
      <c r="AD1474" s="54">
        <f t="shared" si="10"/>
        <v>0</v>
      </c>
      <c r="AE1474" s="44"/>
      <c r="AF1474" s="48"/>
    </row>
    <row r="1475" spans="1:32" ht="21" customHeight="1">
      <c r="A1475" s="45" t="str">
        <f>IF(G1475="","",VLOOKUP(G1475,#REF!,3,0))</f>
        <v/>
      </c>
      <c r="B1475" s="45" t="str">
        <f>IF(Table1[[#This Row],[Day]]="","",WEEKNUM(F1475))</f>
        <v/>
      </c>
      <c r="C1475" s="45" t="str">
        <f>IF(Table1[[#This Row],[Day]]="","",MONTH(F1475))</f>
        <v/>
      </c>
      <c r="D1475" s="45" t="str">
        <f>IF(Table1[[#This Row],[Day]]="","",YEAR(F1475))</f>
        <v/>
      </c>
      <c r="E1475" s="117" t="s">
        <v>329</v>
      </c>
      <c r="F1475" s="51"/>
      <c r="J1475" s="102"/>
      <c r="K1475" s="124"/>
      <c r="R1475" s="46"/>
      <c r="V1475" s="112"/>
      <c r="W1475" s="72"/>
      <c r="X1475" s="46"/>
      <c r="Y1475" s="46"/>
      <c r="AC1475" s="47">
        <f t="shared" si="9"/>
        <v>0</v>
      </c>
      <c r="AD1475" s="54">
        <f t="shared" si="10"/>
        <v>0</v>
      </c>
      <c r="AE1475" s="44"/>
      <c r="AF1475" s="48"/>
    </row>
    <row r="1476" spans="1:32" ht="21" customHeight="1">
      <c r="A1476" s="45" t="str">
        <f>IF(G1476="","",VLOOKUP(G1476,#REF!,3,0))</f>
        <v/>
      </c>
      <c r="B1476" s="45" t="str">
        <f>IF(Table1[[#This Row],[Day]]="","",WEEKNUM(F1476))</f>
        <v/>
      </c>
      <c r="C1476" s="45" t="str">
        <f>IF(Table1[[#This Row],[Day]]="","",MONTH(F1476))</f>
        <v/>
      </c>
      <c r="D1476" s="45" t="str">
        <f>IF(Table1[[#This Row],[Day]]="","",YEAR(F1476))</f>
        <v/>
      </c>
      <c r="E1476" s="117" t="s">
        <v>329</v>
      </c>
      <c r="F1476" s="51"/>
      <c r="J1476" s="102"/>
      <c r="K1476" s="124"/>
      <c r="R1476" s="46"/>
      <c r="V1476" s="112"/>
      <c r="W1476" s="72"/>
      <c r="X1476" s="46"/>
      <c r="Y1476" s="46"/>
      <c r="AC1476" s="47">
        <f t="shared" si="9"/>
        <v>0</v>
      </c>
      <c r="AD1476" s="54">
        <f t="shared" si="10"/>
        <v>0</v>
      </c>
      <c r="AE1476" s="44"/>
      <c r="AF1476" s="48"/>
    </row>
    <row r="1477" spans="1:32" ht="21" customHeight="1">
      <c r="A1477" s="45" t="str">
        <f>IF(G1477="","",VLOOKUP(G1477,#REF!,3,0))</f>
        <v/>
      </c>
      <c r="B1477" s="45" t="str">
        <f>IF(Table1[[#This Row],[Day]]="","",WEEKNUM(F1477))</f>
        <v/>
      </c>
      <c r="C1477" s="45" t="str">
        <f>IF(Table1[[#This Row],[Day]]="","",MONTH(F1477))</f>
        <v/>
      </c>
      <c r="D1477" s="45" t="str">
        <f>IF(Table1[[#This Row],[Day]]="","",YEAR(F1477))</f>
        <v/>
      </c>
      <c r="E1477" s="117" t="s">
        <v>329</v>
      </c>
      <c r="F1477" s="51"/>
      <c r="J1477" s="102"/>
      <c r="K1477" s="124"/>
      <c r="R1477" s="46"/>
      <c r="V1477" s="112"/>
      <c r="W1477" s="72"/>
      <c r="X1477" s="46"/>
      <c r="Y1477" s="46"/>
      <c r="AC1477" s="47">
        <f t="shared" si="9"/>
        <v>0</v>
      </c>
      <c r="AD1477" s="54">
        <f t="shared" si="10"/>
        <v>0</v>
      </c>
      <c r="AE1477" s="44"/>
      <c r="AF1477" s="48"/>
    </row>
    <row r="1478" spans="1:32" ht="21" customHeight="1">
      <c r="A1478" s="45" t="str">
        <f>IF(G1478="","",VLOOKUP(G1478,#REF!,3,0))</f>
        <v/>
      </c>
      <c r="B1478" s="45" t="str">
        <f>IF(Table1[[#This Row],[Day]]="","",WEEKNUM(F1478))</f>
        <v/>
      </c>
      <c r="C1478" s="45" t="str">
        <f>IF(Table1[[#This Row],[Day]]="","",MONTH(F1478))</f>
        <v/>
      </c>
      <c r="D1478" s="45" t="str">
        <f>IF(Table1[[#This Row],[Day]]="","",YEAR(F1478))</f>
        <v/>
      </c>
      <c r="E1478" s="117" t="s">
        <v>329</v>
      </c>
      <c r="F1478" s="51"/>
      <c r="J1478" s="102"/>
      <c r="K1478" s="124"/>
      <c r="R1478" s="46"/>
      <c r="V1478" s="112"/>
      <c r="W1478" s="72"/>
      <c r="X1478" s="46"/>
      <c r="Y1478" s="46"/>
      <c r="AC1478" s="47">
        <f t="shared" si="9"/>
        <v>0</v>
      </c>
      <c r="AD1478" s="54">
        <f t="shared" si="10"/>
        <v>0</v>
      </c>
      <c r="AE1478" s="44"/>
      <c r="AF1478" s="48"/>
    </row>
    <row r="1479" spans="1:32" ht="21" customHeight="1">
      <c r="A1479" s="45" t="str">
        <f>IF(G1479="","",VLOOKUP(G1479,#REF!,3,0))</f>
        <v/>
      </c>
      <c r="B1479" s="45" t="str">
        <f>IF(Table1[[#This Row],[Day]]="","",WEEKNUM(F1479))</f>
        <v/>
      </c>
      <c r="C1479" s="45" t="str">
        <f>IF(Table1[[#This Row],[Day]]="","",MONTH(F1479))</f>
        <v/>
      </c>
      <c r="D1479" s="45" t="str">
        <f>IF(Table1[[#This Row],[Day]]="","",YEAR(F1479))</f>
        <v/>
      </c>
      <c r="E1479" s="117" t="s">
        <v>329</v>
      </c>
      <c r="F1479" s="51"/>
      <c r="J1479" s="102"/>
      <c r="K1479" s="124"/>
      <c r="R1479" s="46"/>
      <c r="V1479" s="112"/>
      <c r="W1479" s="72"/>
      <c r="X1479" s="46"/>
      <c r="Y1479" s="46"/>
      <c r="AC1479" s="47">
        <f t="shared" si="9"/>
        <v>0</v>
      </c>
      <c r="AD1479" s="54">
        <f t="shared" si="10"/>
        <v>0</v>
      </c>
      <c r="AE1479" s="44"/>
      <c r="AF1479" s="48"/>
    </row>
    <row r="1480" spans="1:32" ht="21" customHeight="1">
      <c r="A1480" s="45" t="str">
        <f>IF(G1480="","",VLOOKUP(G1480,#REF!,3,0))</f>
        <v/>
      </c>
      <c r="B1480" s="45" t="str">
        <f>IF(Table1[[#This Row],[Day]]="","",WEEKNUM(F1480))</f>
        <v/>
      </c>
      <c r="C1480" s="45" t="str">
        <f>IF(Table1[[#This Row],[Day]]="","",MONTH(F1480))</f>
        <v/>
      </c>
      <c r="D1480" s="45" t="str">
        <f>IF(Table1[[#This Row],[Day]]="","",YEAR(F1480))</f>
        <v/>
      </c>
      <c r="E1480" s="117" t="s">
        <v>329</v>
      </c>
      <c r="F1480" s="51"/>
      <c r="J1480" s="102"/>
      <c r="K1480" s="124"/>
      <c r="R1480" s="46"/>
      <c r="V1480" s="112"/>
      <c r="W1480" s="72"/>
      <c r="X1480" s="46"/>
      <c r="Y1480" s="46"/>
      <c r="AC1480" s="47">
        <f t="shared" si="9"/>
        <v>0</v>
      </c>
      <c r="AD1480" s="54">
        <f t="shared" si="10"/>
        <v>0</v>
      </c>
      <c r="AE1480" s="44"/>
      <c r="AF1480" s="48"/>
    </row>
    <row r="1481" spans="1:32" ht="21" customHeight="1">
      <c r="A1481" s="45" t="str">
        <f>IF(G1481="","",VLOOKUP(G1481,#REF!,3,0))</f>
        <v/>
      </c>
      <c r="B1481" s="45" t="str">
        <f>IF(Table1[[#This Row],[Day]]="","",WEEKNUM(F1481))</f>
        <v/>
      </c>
      <c r="C1481" s="45" t="str">
        <f>IF(Table1[[#This Row],[Day]]="","",MONTH(F1481))</f>
        <v/>
      </c>
      <c r="D1481" s="45" t="str">
        <f>IF(Table1[[#This Row],[Day]]="","",YEAR(F1481))</f>
        <v/>
      </c>
      <c r="E1481" s="117" t="s">
        <v>329</v>
      </c>
      <c r="F1481" s="51"/>
      <c r="J1481" s="102"/>
      <c r="K1481" s="124"/>
      <c r="R1481" s="46"/>
      <c r="V1481" s="112"/>
      <c r="W1481" s="72"/>
      <c r="X1481" s="46"/>
      <c r="Y1481" s="46"/>
      <c r="AC1481" s="47">
        <f t="shared" si="9"/>
        <v>0</v>
      </c>
      <c r="AD1481" s="54">
        <f t="shared" si="10"/>
        <v>0</v>
      </c>
      <c r="AE1481" s="44"/>
      <c r="AF1481" s="48"/>
    </row>
    <row r="1482" spans="1:32" ht="21" customHeight="1">
      <c r="A1482" s="45" t="str">
        <f>IF(G1482="","",VLOOKUP(G1482,#REF!,3,0))</f>
        <v/>
      </c>
      <c r="B1482" s="45" t="str">
        <f>IF(Table1[[#This Row],[Day]]="","",WEEKNUM(F1482))</f>
        <v/>
      </c>
      <c r="C1482" s="45" t="str">
        <f>IF(Table1[[#This Row],[Day]]="","",MONTH(F1482))</f>
        <v/>
      </c>
      <c r="D1482" s="45" t="str">
        <f>IF(Table1[[#This Row],[Day]]="","",YEAR(F1482))</f>
        <v/>
      </c>
      <c r="E1482" s="117" t="s">
        <v>329</v>
      </c>
      <c r="F1482" s="51"/>
      <c r="J1482" s="102"/>
      <c r="K1482" s="124"/>
      <c r="R1482" s="46"/>
      <c r="V1482" s="112"/>
      <c r="W1482" s="72"/>
      <c r="X1482" s="46"/>
      <c r="Y1482" s="46"/>
      <c r="AC1482" s="47">
        <f t="shared" si="9"/>
        <v>0</v>
      </c>
      <c r="AD1482" s="54">
        <f t="shared" si="10"/>
        <v>0</v>
      </c>
      <c r="AE1482" s="44"/>
      <c r="AF1482" s="48"/>
    </row>
    <row r="1483" spans="1:32" ht="21" customHeight="1">
      <c r="A1483" s="45" t="str">
        <f>IF(G1483="","",VLOOKUP(G1483,#REF!,3,0))</f>
        <v/>
      </c>
      <c r="B1483" s="45" t="str">
        <f>IF(Table1[[#This Row],[Day]]="","",WEEKNUM(F1483))</f>
        <v/>
      </c>
      <c r="C1483" s="45" t="str">
        <f>IF(Table1[[#This Row],[Day]]="","",MONTH(F1483))</f>
        <v/>
      </c>
      <c r="D1483" s="45" t="str">
        <f>IF(Table1[[#This Row],[Day]]="","",YEAR(F1483))</f>
        <v/>
      </c>
      <c r="E1483" s="117" t="s">
        <v>329</v>
      </c>
      <c r="F1483" s="51"/>
      <c r="J1483" s="102"/>
      <c r="K1483" s="124"/>
      <c r="R1483" s="46"/>
      <c r="V1483" s="112"/>
      <c r="W1483" s="72"/>
      <c r="X1483" s="46"/>
      <c r="Y1483" s="46"/>
      <c r="AC1483" s="47">
        <f t="shared" si="9"/>
        <v>0</v>
      </c>
      <c r="AD1483" s="54">
        <f t="shared" si="10"/>
        <v>0</v>
      </c>
      <c r="AE1483" s="44"/>
      <c r="AF1483" s="48"/>
    </row>
    <row r="1484" spans="1:32" ht="21" customHeight="1">
      <c r="A1484" s="45" t="str">
        <f>IF(G1484="","",VLOOKUP(G1484,#REF!,3,0))</f>
        <v/>
      </c>
      <c r="B1484" s="45" t="str">
        <f>IF(Table1[[#This Row],[Day]]="","",WEEKNUM(F1484))</f>
        <v/>
      </c>
      <c r="C1484" s="45" t="str">
        <f>IF(Table1[[#This Row],[Day]]="","",MONTH(F1484))</f>
        <v/>
      </c>
      <c r="D1484" s="45" t="str">
        <f>IF(Table1[[#This Row],[Day]]="","",YEAR(F1484))</f>
        <v/>
      </c>
      <c r="E1484" s="117" t="s">
        <v>329</v>
      </c>
      <c r="F1484" s="51"/>
      <c r="J1484" s="102"/>
      <c r="K1484" s="124"/>
      <c r="R1484" s="46"/>
      <c r="V1484" s="112"/>
      <c r="W1484" s="72"/>
      <c r="X1484" s="46"/>
      <c r="Y1484" s="46"/>
      <c r="AC1484" s="47">
        <f t="shared" si="9"/>
        <v>0</v>
      </c>
      <c r="AD1484" s="54">
        <f t="shared" si="10"/>
        <v>0</v>
      </c>
      <c r="AE1484" s="44"/>
      <c r="AF1484" s="48"/>
    </row>
    <row r="1485" spans="1:32" ht="21" customHeight="1">
      <c r="A1485" s="45" t="str">
        <f>IF(G1485="","",VLOOKUP(G1485,#REF!,3,0))</f>
        <v/>
      </c>
      <c r="B1485" s="45" t="str">
        <f>IF(Table1[[#This Row],[Day]]="","",WEEKNUM(F1485))</f>
        <v/>
      </c>
      <c r="C1485" s="45" t="str">
        <f>IF(Table1[[#This Row],[Day]]="","",MONTH(F1485))</f>
        <v/>
      </c>
      <c r="D1485" s="45" t="str">
        <f>IF(Table1[[#This Row],[Day]]="","",YEAR(F1485))</f>
        <v/>
      </c>
      <c r="E1485" s="117" t="s">
        <v>329</v>
      </c>
      <c r="F1485" s="51"/>
      <c r="J1485" s="102"/>
      <c r="K1485" s="124"/>
      <c r="R1485" s="46"/>
      <c r="V1485" s="112"/>
      <c r="W1485" s="72"/>
      <c r="X1485" s="46"/>
      <c r="Y1485" s="46"/>
      <c r="AC1485" s="47">
        <f t="shared" si="9"/>
        <v>0</v>
      </c>
      <c r="AD1485" s="54">
        <f t="shared" si="10"/>
        <v>0</v>
      </c>
      <c r="AE1485" s="44"/>
      <c r="AF1485" s="48"/>
    </row>
    <row r="1486" spans="1:32" ht="21" customHeight="1">
      <c r="A1486" s="45" t="str">
        <f>IF(G1486="","",VLOOKUP(G1486,#REF!,3,0))</f>
        <v/>
      </c>
      <c r="B1486" s="45" t="str">
        <f>IF(Table1[[#This Row],[Day]]="","",WEEKNUM(F1486))</f>
        <v/>
      </c>
      <c r="C1486" s="45" t="str">
        <f>IF(Table1[[#This Row],[Day]]="","",MONTH(F1486))</f>
        <v/>
      </c>
      <c r="D1486" s="45" t="str">
        <f>IF(Table1[[#This Row],[Day]]="","",YEAR(F1486))</f>
        <v/>
      </c>
      <c r="E1486" s="117" t="s">
        <v>329</v>
      </c>
      <c r="F1486" s="51"/>
      <c r="J1486" s="102"/>
      <c r="K1486" s="124"/>
      <c r="R1486" s="46"/>
      <c r="V1486" s="112"/>
      <c r="W1486" s="72"/>
      <c r="X1486" s="46"/>
      <c r="Y1486" s="46"/>
      <c r="AC1486" s="47">
        <f t="shared" si="9"/>
        <v>0</v>
      </c>
      <c r="AD1486" s="54">
        <f t="shared" si="10"/>
        <v>0</v>
      </c>
      <c r="AE1486" s="44"/>
      <c r="AF1486" s="48"/>
    </row>
    <row r="1487" spans="1:32" ht="21" customHeight="1">
      <c r="A1487" s="45" t="str">
        <f>IF(G1487="","",VLOOKUP(G1487,#REF!,3,0))</f>
        <v/>
      </c>
      <c r="B1487" s="45" t="str">
        <f>IF(Table1[[#This Row],[Day]]="","",WEEKNUM(F1487))</f>
        <v/>
      </c>
      <c r="C1487" s="45" t="str">
        <f>IF(Table1[[#This Row],[Day]]="","",MONTH(F1487))</f>
        <v/>
      </c>
      <c r="D1487" s="45" t="str">
        <f>IF(Table1[[#This Row],[Day]]="","",YEAR(F1487))</f>
        <v/>
      </c>
      <c r="E1487" s="117" t="s">
        <v>329</v>
      </c>
      <c r="F1487" s="51"/>
      <c r="J1487" s="102"/>
      <c r="K1487" s="124"/>
      <c r="R1487" s="46"/>
      <c r="V1487" s="112"/>
      <c r="W1487" s="72"/>
      <c r="X1487" s="46"/>
      <c r="Y1487" s="46"/>
      <c r="AC1487" s="47">
        <f t="shared" si="9"/>
        <v>0</v>
      </c>
      <c r="AD1487" s="54">
        <f t="shared" si="10"/>
        <v>0</v>
      </c>
      <c r="AE1487" s="44"/>
      <c r="AF1487" s="48"/>
    </row>
    <row r="1488" spans="1:32" ht="21" customHeight="1">
      <c r="A1488" s="45" t="str">
        <f>IF(G1488="","",VLOOKUP(G1488,#REF!,3,0))</f>
        <v/>
      </c>
      <c r="B1488" s="45" t="str">
        <f>IF(Table1[[#This Row],[Day]]="","",WEEKNUM(F1488))</f>
        <v/>
      </c>
      <c r="C1488" s="45" t="str">
        <f>IF(Table1[[#This Row],[Day]]="","",MONTH(F1488))</f>
        <v/>
      </c>
      <c r="D1488" s="45" t="str">
        <f>IF(Table1[[#This Row],[Day]]="","",YEAR(F1488))</f>
        <v/>
      </c>
      <c r="E1488" s="117" t="s">
        <v>329</v>
      </c>
      <c r="F1488" s="51"/>
      <c r="J1488" s="102"/>
      <c r="K1488" s="124"/>
      <c r="R1488" s="46"/>
      <c r="V1488" s="112"/>
      <c r="W1488" s="72"/>
      <c r="X1488" s="46"/>
      <c r="Y1488" s="46"/>
      <c r="AC1488" s="47">
        <f t="shared" si="9"/>
        <v>0</v>
      </c>
      <c r="AD1488" s="54">
        <f t="shared" si="10"/>
        <v>0</v>
      </c>
      <c r="AE1488" s="44"/>
      <c r="AF1488" s="48"/>
    </row>
    <row r="1489" spans="1:32" ht="21" customHeight="1">
      <c r="A1489" s="45" t="str">
        <f>IF(G1489="","",VLOOKUP(G1489,#REF!,3,0))</f>
        <v/>
      </c>
      <c r="B1489" s="45" t="str">
        <f>IF(Table1[[#This Row],[Day]]="","",WEEKNUM(F1489))</f>
        <v/>
      </c>
      <c r="C1489" s="45" t="str">
        <f>IF(Table1[[#This Row],[Day]]="","",MONTH(F1489))</f>
        <v/>
      </c>
      <c r="D1489" s="45" t="str">
        <f>IF(Table1[[#This Row],[Day]]="","",YEAR(F1489))</f>
        <v/>
      </c>
      <c r="E1489" s="117" t="s">
        <v>329</v>
      </c>
      <c r="F1489" s="51"/>
      <c r="J1489" s="102"/>
      <c r="K1489" s="124"/>
      <c r="R1489" s="46"/>
      <c r="V1489" s="112"/>
      <c r="W1489" s="72"/>
      <c r="X1489" s="46"/>
      <c r="Y1489" s="46"/>
      <c r="AC1489" s="47">
        <f t="shared" si="9"/>
        <v>0</v>
      </c>
      <c r="AD1489" s="54">
        <f t="shared" si="10"/>
        <v>0</v>
      </c>
      <c r="AE1489" s="44"/>
      <c r="AF1489" s="48"/>
    </row>
    <row r="1490" spans="1:32" ht="21" customHeight="1">
      <c r="A1490" s="45" t="str">
        <f>IF(G1490="","",VLOOKUP(G1490,#REF!,3,0))</f>
        <v/>
      </c>
      <c r="B1490" s="45" t="str">
        <f>IF(Table1[[#This Row],[Day]]="","",WEEKNUM(F1490))</f>
        <v/>
      </c>
      <c r="C1490" s="45" t="str">
        <f>IF(Table1[[#This Row],[Day]]="","",MONTH(F1490))</f>
        <v/>
      </c>
      <c r="D1490" s="45" t="str">
        <f>IF(Table1[[#This Row],[Day]]="","",YEAR(F1490))</f>
        <v/>
      </c>
      <c r="E1490" s="117" t="s">
        <v>329</v>
      </c>
      <c r="F1490" s="51"/>
      <c r="J1490" s="102"/>
      <c r="K1490" s="124"/>
      <c r="R1490" s="46"/>
      <c r="V1490" s="112"/>
      <c r="W1490" s="72"/>
      <c r="X1490" s="46"/>
      <c r="Y1490" s="46"/>
      <c r="AC1490" s="47">
        <f t="shared" si="9"/>
        <v>0</v>
      </c>
      <c r="AD1490" s="54">
        <f t="shared" si="10"/>
        <v>0</v>
      </c>
      <c r="AE1490" s="44"/>
      <c r="AF1490" s="48"/>
    </row>
    <row r="1491" spans="1:32" ht="21" customHeight="1">
      <c r="A1491" s="45" t="str">
        <f>IF(G1491="","",VLOOKUP(G1491,#REF!,3,0))</f>
        <v/>
      </c>
      <c r="B1491" s="45" t="str">
        <f>IF(Table1[[#This Row],[Day]]="","",WEEKNUM(F1491))</f>
        <v/>
      </c>
      <c r="C1491" s="45" t="str">
        <f>IF(Table1[[#This Row],[Day]]="","",MONTH(F1491))</f>
        <v/>
      </c>
      <c r="D1491" s="45" t="str">
        <f>IF(Table1[[#This Row],[Day]]="","",YEAR(F1491))</f>
        <v/>
      </c>
      <c r="E1491" s="117" t="s">
        <v>329</v>
      </c>
      <c r="F1491" s="51"/>
      <c r="J1491" s="102"/>
      <c r="K1491" s="124"/>
      <c r="R1491" s="46"/>
      <c r="V1491" s="112"/>
      <c r="W1491" s="72"/>
      <c r="X1491" s="46"/>
      <c r="Y1491" s="46"/>
      <c r="AC1491" s="47">
        <f t="shared" si="9"/>
        <v>0</v>
      </c>
      <c r="AD1491" s="54">
        <f t="shared" si="10"/>
        <v>0</v>
      </c>
      <c r="AE1491" s="44"/>
      <c r="AF1491" s="48"/>
    </row>
    <row r="1492" spans="1:32" ht="21" customHeight="1">
      <c r="A1492" s="45" t="str">
        <f>IF(G1492="","",VLOOKUP(G1492,#REF!,3,0))</f>
        <v/>
      </c>
      <c r="B1492" s="45" t="str">
        <f>IF(Table1[[#This Row],[Day]]="","",WEEKNUM(F1492))</f>
        <v/>
      </c>
      <c r="C1492" s="45" t="str">
        <f>IF(Table1[[#This Row],[Day]]="","",MONTH(F1492))</f>
        <v/>
      </c>
      <c r="D1492" s="45" t="str">
        <f>IF(Table1[[#This Row],[Day]]="","",YEAR(F1492))</f>
        <v/>
      </c>
      <c r="E1492" s="117" t="s">
        <v>329</v>
      </c>
      <c r="F1492" s="51"/>
      <c r="J1492" s="102"/>
      <c r="K1492" s="124"/>
      <c r="R1492" s="46"/>
      <c r="V1492" s="112"/>
      <c r="W1492" s="72"/>
      <c r="X1492" s="46"/>
      <c r="Y1492" s="46"/>
      <c r="AC1492" s="47">
        <f t="shared" si="9"/>
        <v>0</v>
      </c>
      <c r="AD1492" s="54">
        <f t="shared" si="10"/>
        <v>0</v>
      </c>
      <c r="AE1492" s="44"/>
      <c r="AF1492" s="48"/>
    </row>
    <row r="1493" spans="1:32" ht="21" customHeight="1">
      <c r="A1493" s="45" t="str">
        <f>IF(G1493="","",VLOOKUP(G1493,#REF!,3,0))</f>
        <v/>
      </c>
      <c r="B1493" s="45" t="str">
        <f>IF(Table1[[#This Row],[Day]]="","",WEEKNUM(F1493))</f>
        <v/>
      </c>
      <c r="C1493" s="45" t="str">
        <f>IF(Table1[[#This Row],[Day]]="","",MONTH(F1493))</f>
        <v/>
      </c>
      <c r="D1493" s="45" t="str">
        <f>IF(Table1[[#This Row],[Day]]="","",YEAR(F1493))</f>
        <v/>
      </c>
      <c r="E1493" s="117" t="s">
        <v>329</v>
      </c>
      <c r="F1493" s="51"/>
      <c r="J1493" s="102"/>
      <c r="K1493" s="124"/>
      <c r="R1493" s="46"/>
      <c r="V1493" s="112"/>
      <c r="W1493" s="72"/>
      <c r="X1493" s="46"/>
      <c r="Y1493" s="46"/>
      <c r="AC1493" s="47">
        <f t="shared" si="9"/>
        <v>0</v>
      </c>
      <c r="AD1493" s="54">
        <f t="shared" si="10"/>
        <v>0</v>
      </c>
      <c r="AE1493" s="44"/>
      <c r="AF1493" s="48"/>
    </row>
    <row r="1494" spans="1:32" ht="21" customHeight="1">
      <c r="A1494" s="45" t="str">
        <f>IF(G1494="","",VLOOKUP(G1494,#REF!,3,0))</f>
        <v/>
      </c>
      <c r="B1494" s="45" t="str">
        <f>IF(Table1[[#This Row],[Day]]="","",WEEKNUM(F1494))</f>
        <v/>
      </c>
      <c r="C1494" s="45" t="str">
        <f>IF(Table1[[#This Row],[Day]]="","",MONTH(F1494))</f>
        <v/>
      </c>
      <c r="D1494" s="45" t="str">
        <f>IF(Table1[[#This Row],[Day]]="","",YEAR(F1494))</f>
        <v/>
      </c>
      <c r="E1494" s="117" t="s">
        <v>329</v>
      </c>
      <c r="F1494" s="51"/>
      <c r="J1494" s="102"/>
      <c r="K1494" s="124"/>
      <c r="R1494" s="46"/>
      <c r="V1494" s="112"/>
      <c r="W1494" s="72"/>
      <c r="X1494" s="46"/>
      <c r="Y1494" s="46"/>
      <c r="AC1494" s="47">
        <f t="shared" si="9"/>
        <v>0</v>
      </c>
      <c r="AD1494" s="54">
        <f t="shared" si="10"/>
        <v>0</v>
      </c>
      <c r="AE1494" s="44"/>
      <c r="AF1494" s="48"/>
    </row>
    <row r="1495" spans="1:32" ht="21" customHeight="1">
      <c r="A1495" s="45" t="str">
        <f>IF(G1495="","",VLOOKUP(G1495,#REF!,3,0))</f>
        <v/>
      </c>
      <c r="B1495" s="45" t="str">
        <f>IF(Table1[[#This Row],[Day]]="","",WEEKNUM(F1495))</f>
        <v/>
      </c>
      <c r="C1495" s="45" t="str">
        <f>IF(Table1[[#This Row],[Day]]="","",MONTH(F1495))</f>
        <v/>
      </c>
      <c r="D1495" s="45" t="str">
        <f>IF(Table1[[#This Row],[Day]]="","",YEAR(F1495))</f>
        <v/>
      </c>
      <c r="E1495" s="117" t="s">
        <v>329</v>
      </c>
      <c r="F1495" s="51"/>
      <c r="J1495" s="102"/>
      <c r="K1495" s="124"/>
      <c r="R1495" s="46"/>
      <c r="V1495" s="112"/>
      <c r="W1495" s="72"/>
      <c r="X1495" s="46"/>
      <c r="Y1495" s="46"/>
      <c r="AC1495" s="47">
        <f t="shared" si="9"/>
        <v>0</v>
      </c>
      <c r="AD1495" s="54">
        <f t="shared" si="10"/>
        <v>0</v>
      </c>
      <c r="AE1495" s="44"/>
      <c r="AF1495" s="48"/>
    </row>
    <row r="1496" spans="1:32" ht="21" customHeight="1">
      <c r="A1496" s="45" t="str">
        <f>IF(G1496="","",VLOOKUP(G1496,#REF!,3,0))</f>
        <v/>
      </c>
      <c r="B1496" s="45" t="str">
        <f>IF(Table1[[#This Row],[Day]]="","",WEEKNUM(F1496))</f>
        <v/>
      </c>
      <c r="C1496" s="45" t="str">
        <f>IF(Table1[[#This Row],[Day]]="","",MONTH(F1496))</f>
        <v/>
      </c>
      <c r="D1496" s="45" t="str">
        <f>IF(Table1[[#This Row],[Day]]="","",YEAR(F1496))</f>
        <v/>
      </c>
      <c r="E1496" s="117" t="s">
        <v>329</v>
      </c>
      <c r="F1496" s="51"/>
      <c r="J1496" s="102"/>
      <c r="K1496" s="124"/>
      <c r="R1496" s="46"/>
      <c r="V1496" s="112"/>
      <c r="W1496" s="72"/>
      <c r="X1496" s="46"/>
      <c r="Y1496" s="46"/>
      <c r="AC1496" s="47">
        <f t="shared" si="9"/>
        <v>0</v>
      </c>
      <c r="AD1496" s="54">
        <f t="shared" si="10"/>
        <v>0</v>
      </c>
      <c r="AE1496" s="44"/>
      <c r="AF1496" s="48"/>
    </row>
    <row r="1497" spans="1:32" ht="21" customHeight="1">
      <c r="A1497" s="45" t="str">
        <f>IF(G1497="","",VLOOKUP(G1497,#REF!,3,0))</f>
        <v/>
      </c>
      <c r="B1497" s="45" t="str">
        <f>IF(Table1[[#This Row],[Day]]="","",WEEKNUM(F1497))</f>
        <v/>
      </c>
      <c r="C1497" s="45" t="str">
        <f>IF(Table1[[#This Row],[Day]]="","",MONTH(F1497))</f>
        <v/>
      </c>
      <c r="D1497" s="45" t="str">
        <f>IF(Table1[[#This Row],[Day]]="","",YEAR(F1497))</f>
        <v/>
      </c>
      <c r="E1497" s="117" t="s">
        <v>329</v>
      </c>
      <c r="F1497" s="51"/>
      <c r="J1497" s="102"/>
      <c r="K1497" s="124"/>
      <c r="R1497" s="46"/>
      <c r="V1497" s="112"/>
      <c r="W1497" s="72"/>
      <c r="X1497" s="46"/>
      <c r="Y1497" s="46"/>
      <c r="AC1497" s="47">
        <f t="shared" si="9"/>
        <v>0</v>
      </c>
      <c r="AD1497" s="54">
        <f t="shared" si="10"/>
        <v>0</v>
      </c>
      <c r="AE1497" s="44"/>
      <c r="AF1497" s="48"/>
    </row>
    <row r="1498" spans="1:32" ht="21" customHeight="1">
      <c r="A1498" s="45" t="str">
        <f>IF(G1498="","",VLOOKUP(G1498,#REF!,3,0))</f>
        <v/>
      </c>
      <c r="B1498" s="45" t="str">
        <f>IF(Table1[[#This Row],[Day]]="","",WEEKNUM(F1498))</f>
        <v/>
      </c>
      <c r="C1498" s="45" t="str">
        <f>IF(Table1[[#This Row],[Day]]="","",MONTH(F1498))</f>
        <v/>
      </c>
      <c r="D1498" s="45" t="str">
        <f>IF(Table1[[#This Row],[Day]]="","",YEAR(F1498))</f>
        <v/>
      </c>
      <c r="E1498" s="117" t="s">
        <v>329</v>
      </c>
      <c r="F1498" s="51"/>
      <c r="J1498" s="102"/>
      <c r="K1498" s="124"/>
      <c r="R1498" s="46"/>
      <c r="V1498" s="112"/>
      <c r="W1498" s="72"/>
      <c r="X1498" s="46"/>
      <c r="Y1498" s="46"/>
      <c r="AC1498" s="47">
        <f t="shared" si="9"/>
        <v>0</v>
      </c>
      <c r="AD1498" s="54">
        <f t="shared" si="10"/>
        <v>0</v>
      </c>
      <c r="AE1498" s="44"/>
      <c r="AF1498" s="48"/>
    </row>
    <row r="1499" spans="1:32" ht="21" customHeight="1">
      <c r="A1499" s="45" t="str">
        <f>IF(G1499="","",VLOOKUP(G1499,#REF!,3,0))</f>
        <v/>
      </c>
      <c r="B1499" s="45" t="str">
        <f>IF(Table1[[#This Row],[Day]]="","",WEEKNUM(F1499))</f>
        <v/>
      </c>
      <c r="C1499" s="45" t="str">
        <f>IF(Table1[[#This Row],[Day]]="","",MONTH(F1499))</f>
        <v/>
      </c>
      <c r="D1499" s="45" t="str">
        <f>IF(Table1[[#This Row],[Day]]="","",YEAR(F1499))</f>
        <v/>
      </c>
      <c r="E1499" s="117" t="s">
        <v>329</v>
      </c>
      <c r="F1499" s="51"/>
      <c r="J1499" s="102"/>
      <c r="K1499" s="124"/>
      <c r="R1499" s="46"/>
      <c r="V1499" s="112"/>
      <c r="W1499" s="72"/>
      <c r="X1499" s="46"/>
      <c r="Y1499" s="46"/>
      <c r="AC1499" s="47">
        <f t="shared" si="9"/>
        <v>0</v>
      </c>
      <c r="AD1499" s="54">
        <f t="shared" si="10"/>
        <v>0</v>
      </c>
      <c r="AE1499" s="44"/>
      <c r="AF1499" s="48"/>
    </row>
    <row r="1500" spans="1:32" ht="21" customHeight="1">
      <c r="A1500" s="45" t="str">
        <f>IF(G1500="","",VLOOKUP(G1500,#REF!,3,0))</f>
        <v/>
      </c>
      <c r="B1500" s="45" t="str">
        <f>IF(Table1[[#This Row],[Day]]="","",WEEKNUM(F1500))</f>
        <v/>
      </c>
      <c r="C1500" s="45" t="str">
        <f>IF(Table1[[#This Row],[Day]]="","",MONTH(F1500))</f>
        <v/>
      </c>
      <c r="D1500" s="45" t="str">
        <f>IF(Table1[[#This Row],[Day]]="","",YEAR(F1500))</f>
        <v/>
      </c>
      <c r="E1500" s="117" t="s">
        <v>329</v>
      </c>
      <c r="F1500" s="51"/>
      <c r="J1500" s="102"/>
      <c r="K1500" s="124"/>
      <c r="R1500" s="46"/>
      <c r="V1500" s="112"/>
      <c r="W1500" s="72"/>
      <c r="X1500" s="46"/>
      <c r="Y1500" s="46"/>
      <c r="AC1500" s="47">
        <f t="shared" ref="AC1500:AC1563" si="11">SUM(I1500:AB1500)</f>
        <v>0</v>
      </c>
      <c r="AD1500" s="54">
        <f t="shared" ref="AD1500:AD1563" si="12">IFERROR(SUM(I1500:U1500)/H1500*1000000,0)</f>
        <v>0</v>
      </c>
      <c r="AE1500" s="44"/>
      <c r="AF1500" s="48"/>
    </row>
    <row r="1501" spans="1:32" ht="21" customHeight="1">
      <c r="A1501" s="45" t="str">
        <f>IF(G1501="","",VLOOKUP(G1501,#REF!,3,0))</f>
        <v/>
      </c>
      <c r="B1501" s="45" t="str">
        <f>IF(Table1[[#This Row],[Day]]="","",WEEKNUM(F1501))</f>
        <v/>
      </c>
      <c r="C1501" s="45" t="str">
        <f>IF(Table1[[#This Row],[Day]]="","",MONTH(F1501))</f>
        <v/>
      </c>
      <c r="D1501" s="45" t="str">
        <f>IF(Table1[[#This Row],[Day]]="","",YEAR(F1501))</f>
        <v/>
      </c>
      <c r="E1501" s="117" t="s">
        <v>329</v>
      </c>
      <c r="F1501" s="51"/>
      <c r="J1501" s="102"/>
      <c r="K1501" s="124"/>
      <c r="R1501" s="46"/>
      <c r="V1501" s="112"/>
      <c r="W1501" s="72"/>
      <c r="X1501" s="46"/>
      <c r="Y1501" s="46"/>
      <c r="AC1501" s="47">
        <f t="shared" si="11"/>
        <v>0</v>
      </c>
      <c r="AD1501" s="54">
        <f t="shared" si="12"/>
        <v>0</v>
      </c>
      <c r="AE1501" s="44"/>
      <c r="AF1501" s="48"/>
    </row>
    <row r="1502" spans="1:32" ht="21" customHeight="1">
      <c r="A1502" s="45" t="str">
        <f>IF(G1502="","",VLOOKUP(G1502,#REF!,3,0))</f>
        <v/>
      </c>
      <c r="B1502" s="45" t="str">
        <f>IF(Table1[[#This Row],[Day]]="","",WEEKNUM(F1502))</f>
        <v/>
      </c>
      <c r="C1502" s="45" t="str">
        <f>IF(Table1[[#This Row],[Day]]="","",MONTH(F1502))</f>
        <v/>
      </c>
      <c r="D1502" s="45" t="str">
        <f>IF(Table1[[#This Row],[Day]]="","",YEAR(F1502))</f>
        <v/>
      </c>
      <c r="E1502" s="117" t="s">
        <v>329</v>
      </c>
      <c r="F1502" s="51"/>
      <c r="J1502" s="102"/>
      <c r="K1502" s="124"/>
      <c r="R1502" s="46"/>
      <c r="V1502" s="112"/>
      <c r="W1502" s="72"/>
      <c r="X1502" s="46"/>
      <c r="Y1502" s="46"/>
      <c r="AC1502" s="47">
        <f t="shared" si="11"/>
        <v>0</v>
      </c>
      <c r="AD1502" s="54">
        <f t="shared" si="12"/>
        <v>0</v>
      </c>
      <c r="AE1502" s="44"/>
      <c r="AF1502" s="48"/>
    </row>
    <row r="1503" spans="1:32" ht="21" customHeight="1">
      <c r="A1503" s="45" t="str">
        <f>IF(G1503="","",VLOOKUP(G1503,#REF!,3,0))</f>
        <v/>
      </c>
      <c r="B1503" s="45" t="str">
        <f>IF(Table1[[#This Row],[Day]]="","",WEEKNUM(F1503))</f>
        <v/>
      </c>
      <c r="C1503" s="45" t="str">
        <f>IF(Table1[[#This Row],[Day]]="","",MONTH(F1503))</f>
        <v/>
      </c>
      <c r="D1503" s="45" t="str">
        <f>IF(Table1[[#This Row],[Day]]="","",YEAR(F1503))</f>
        <v/>
      </c>
      <c r="E1503" s="117" t="s">
        <v>329</v>
      </c>
      <c r="F1503" s="51"/>
      <c r="J1503" s="102"/>
      <c r="K1503" s="124"/>
      <c r="R1503" s="46"/>
      <c r="V1503" s="112"/>
      <c r="W1503" s="72"/>
      <c r="X1503" s="46"/>
      <c r="Y1503" s="46"/>
      <c r="AC1503" s="47">
        <f t="shared" si="11"/>
        <v>0</v>
      </c>
      <c r="AD1503" s="54">
        <f t="shared" si="12"/>
        <v>0</v>
      </c>
      <c r="AE1503" s="44"/>
      <c r="AF1503" s="48"/>
    </row>
    <row r="1504" spans="1:32" ht="21" customHeight="1">
      <c r="A1504" s="45" t="str">
        <f>IF(G1504="","",VLOOKUP(G1504,#REF!,3,0))</f>
        <v/>
      </c>
      <c r="B1504" s="45" t="str">
        <f>IF(Table1[[#This Row],[Day]]="","",WEEKNUM(F1504))</f>
        <v/>
      </c>
      <c r="C1504" s="45" t="str">
        <f>IF(Table1[[#This Row],[Day]]="","",MONTH(F1504))</f>
        <v/>
      </c>
      <c r="D1504" s="45" t="str">
        <f>IF(Table1[[#This Row],[Day]]="","",YEAR(F1504))</f>
        <v/>
      </c>
      <c r="E1504" s="117" t="s">
        <v>329</v>
      </c>
      <c r="F1504" s="51"/>
      <c r="J1504" s="102"/>
      <c r="K1504" s="124"/>
      <c r="R1504" s="46"/>
      <c r="V1504" s="112"/>
      <c r="W1504" s="72"/>
      <c r="X1504" s="46"/>
      <c r="Y1504" s="46"/>
      <c r="AC1504" s="47">
        <f t="shared" si="11"/>
        <v>0</v>
      </c>
      <c r="AD1504" s="54">
        <f t="shared" si="12"/>
        <v>0</v>
      </c>
      <c r="AE1504" s="44"/>
      <c r="AF1504" s="48"/>
    </row>
    <row r="1505" spans="1:32" ht="21" customHeight="1">
      <c r="A1505" s="45" t="str">
        <f>IF(G1505="","",VLOOKUP(G1505,#REF!,3,0))</f>
        <v/>
      </c>
      <c r="B1505" s="45" t="str">
        <f>IF(Table1[[#This Row],[Day]]="","",WEEKNUM(F1505))</f>
        <v/>
      </c>
      <c r="C1505" s="45" t="str">
        <f>IF(Table1[[#This Row],[Day]]="","",MONTH(F1505))</f>
        <v/>
      </c>
      <c r="D1505" s="45" t="str">
        <f>IF(Table1[[#This Row],[Day]]="","",YEAR(F1505))</f>
        <v/>
      </c>
      <c r="E1505" s="117" t="s">
        <v>329</v>
      </c>
      <c r="F1505" s="51"/>
      <c r="J1505" s="102"/>
      <c r="K1505" s="124"/>
      <c r="R1505" s="46"/>
      <c r="V1505" s="112"/>
      <c r="W1505" s="72"/>
      <c r="X1505" s="46"/>
      <c r="Y1505" s="46"/>
      <c r="AC1505" s="47">
        <f t="shared" si="11"/>
        <v>0</v>
      </c>
      <c r="AD1505" s="54">
        <f t="shared" si="12"/>
        <v>0</v>
      </c>
      <c r="AE1505" s="44"/>
      <c r="AF1505" s="48"/>
    </row>
    <row r="1506" spans="1:32" ht="21" customHeight="1">
      <c r="A1506" s="45" t="str">
        <f>IF(G1506="","",VLOOKUP(G1506,#REF!,3,0))</f>
        <v/>
      </c>
      <c r="B1506" s="45" t="str">
        <f>IF(Table1[[#This Row],[Day]]="","",WEEKNUM(F1506))</f>
        <v/>
      </c>
      <c r="C1506" s="45" t="str">
        <f>IF(Table1[[#This Row],[Day]]="","",MONTH(F1506))</f>
        <v/>
      </c>
      <c r="D1506" s="45" t="str">
        <f>IF(Table1[[#This Row],[Day]]="","",YEAR(F1506))</f>
        <v/>
      </c>
      <c r="E1506" s="117" t="s">
        <v>329</v>
      </c>
      <c r="F1506" s="51"/>
      <c r="J1506" s="102"/>
      <c r="K1506" s="124"/>
      <c r="R1506" s="46"/>
      <c r="V1506" s="112"/>
      <c r="W1506" s="72"/>
      <c r="X1506" s="46"/>
      <c r="Y1506" s="46"/>
      <c r="AC1506" s="47">
        <f t="shared" si="11"/>
        <v>0</v>
      </c>
      <c r="AD1506" s="54">
        <f t="shared" si="12"/>
        <v>0</v>
      </c>
      <c r="AE1506" s="44"/>
      <c r="AF1506" s="48"/>
    </row>
    <row r="1507" spans="1:32" ht="21" customHeight="1">
      <c r="A1507" s="45" t="str">
        <f>IF(G1507="","",VLOOKUP(G1507,#REF!,3,0))</f>
        <v/>
      </c>
      <c r="B1507" s="45" t="str">
        <f>IF(Table1[[#This Row],[Day]]="","",WEEKNUM(F1507))</f>
        <v/>
      </c>
      <c r="C1507" s="45" t="str">
        <f>IF(Table1[[#This Row],[Day]]="","",MONTH(F1507))</f>
        <v/>
      </c>
      <c r="D1507" s="45" t="str">
        <f>IF(Table1[[#This Row],[Day]]="","",YEAR(F1507))</f>
        <v/>
      </c>
      <c r="E1507" s="117" t="s">
        <v>329</v>
      </c>
      <c r="F1507" s="51"/>
      <c r="J1507" s="102"/>
      <c r="K1507" s="124"/>
      <c r="R1507" s="46"/>
      <c r="V1507" s="112"/>
      <c r="W1507" s="72"/>
      <c r="X1507" s="46"/>
      <c r="Y1507" s="46"/>
      <c r="AC1507" s="47">
        <f t="shared" si="11"/>
        <v>0</v>
      </c>
      <c r="AD1507" s="54">
        <f t="shared" si="12"/>
        <v>0</v>
      </c>
      <c r="AE1507" s="44"/>
      <c r="AF1507" s="48"/>
    </row>
    <row r="1508" spans="1:32" ht="21" customHeight="1">
      <c r="A1508" s="45" t="str">
        <f>IF(G1508="","",VLOOKUP(G1508,#REF!,3,0))</f>
        <v/>
      </c>
      <c r="B1508" s="45" t="str">
        <f>IF(Table1[[#This Row],[Day]]="","",WEEKNUM(F1508))</f>
        <v/>
      </c>
      <c r="C1508" s="45" t="str">
        <f>IF(Table1[[#This Row],[Day]]="","",MONTH(F1508))</f>
        <v/>
      </c>
      <c r="D1508" s="45" t="str">
        <f>IF(Table1[[#This Row],[Day]]="","",YEAR(F1508))</f>
        <v/>
      </c>
      <c r="E1508" s="117" t="s">
        <v>329</v>
      </c>
      <c r="F1508" s="51"/>
      <c r="J1508" s="102"/>
      <c r="K1508" s="124"/>
      <c r="R1508" s="46"/>
      <c r="V1508" s="112"/>
      <c r="W1508" s="72"/>
      <c r="X1508" s="46"/>
      <c r="Y1508" s="46"/>
      <c r="AC1508" s="47">
        <f t="shared" si="11"/>
        <v>0</v>
      </c>
      <c r="AD1508" s="54">
        <f t="shared" si="12"/>
        <v>0</v>
      </c>
      <c r="AE1508" s="44"/>
      <c r="AF1508" s="48"/>
    </row>
    <row r="1509" spans="1:32" ht="21" customHeight="1">
      <c r="A1509" s="45" t="str">
        <f>IF(G1509="","",VLOOKUP(G1509,#REF!,3,0))</f>
        <v/>
      </c>
      <c r="B1509" s="45" t="str">
        <f>IF(Table1[[#This Row],[Day]]="","",WEEKNUM(F1509))</f>
        <v/>
      </c>
      <c r="C1509" s="45" t="str">
        <f>IF(Table1[[#This Row],[Day]]="","",MONTH(F1509))</f>
        <v/>
      </c>
      <c r="D1509" s="45" t="str">
        <f>IF(Table1[[#This Row],[Day]]="","",YEAR(F1509))</f>
        <v/>
      </c>
      <c r="E1509" s="117" t="s">
        <v>329</v>
      </c>
      <c r="F1509" s="51"/>
      <c r="J1509" s="102"/>
      <c r="K1509" s="124"/>
      <c r="R1509" s="46"/>
      <c r="V1509" s="112"/>
      <c r="W1509" s="72"/>
      <c r="X1509" s="46"/>
      <c r="Y1509" s="46"/>
      <c r="AC1509" s="47">
        <f t="shared" si="11"/>
        <v>0</v>
      </c>
      <c r="AD1509" s="54">
        <f t="shared" si="12"/>
        <v>0</v>
      </c>
      <c r="AE1509" s="44"/>
      <c r="AF1509" s="48"/>
    </row>
    <row r="1510" spans="1:32" ht="21" customHeight="1">
      <c r="A1510" s="45" t="str">
        <f>IF(G1510="","",VLOOKUP(G1510,#REF!,3,0))</f>
        <v/>
      </c>
      <c r="B1510" s="45" t="str">
        <f>IF(Table1[[#This Row],[Day]]="","",WEEKNUM(F1510))</f>
        <v/>
      </c>
      <c r="C1510" s="45" t="str">
        <f>IF(Table1[[#This Row],[Day]]="","",MONTH(F1510))</f>
        <v/>
      </c>
      <c r="D1510" s="45" t="str">
        <f>IF(Table1[[#This Row],[Day]]="","",YEAR(F1510))</f>
        <v/>
      </c>
      <c r="E1510" s="117" t="s">
        <v>329</v>
      </c>
      <c r="F1510" s="51"/>
      <c r="J1510" s="102"/>
      <c r="K1510" s="124"/>
      <c r="R1510" s="46"/>
      <c r="V1510" s="112"/>
      <c r="W1510" s="72"/>
      <c r="X1510" s="46"/>
      <c r="Y1510" s="46"/>
      <c r="AC1510" s="47">
        <f t="shared" si="11"/>
        <v>0</v>
      </c>
      <c r="AD1510" s="54">
        <f t="shared" si="12"/>
        <v>0</v>
      </c>
      <c r="AE1510" s="44"/>
      <c r="AF1510" s="48"/>
    </row>
    <row r="1511" spans="1:32" ht="21" customHeight="1">
      <c r="A1511" s="45" t="str">
        <f>IF(G1511="","",VLOOKUP(G1511,#REF!,3,0))</f>
        <v/>
      </c>
      <c r="B1511" s="45" t="str">
        <f>IF(Table1[[#This Row],[Day]]="","",WEEKNUM(F1511))</f>
        <v/>
      </c>
      <c r="C1511" s="45" t="str">
        <f>IF(Table1[[#This Row],[Day]]="","",MONTH(F1511))</f>
        <v/>
      </c>
      <c r="D1511" s="45" t="str">
        <f>IF(Table1[[#This Row],[Day]]="","",YEAR(F1511))</f>
        <v/>
      </c>
      <c r="E1511" s="117" t="s">
        <v>329</v>
      </c>
      <c r="F1511" s="51"/>
      <c r="J1511" s="102"/>
      <c r="K1511" s="124"/>
      <c r="R1511" s="46"/>
      <c r="V1511" s="112"/>
      <c r="W1511" s="72"/>
      <c r="X1511" s="46"/>
      <c r="Y1511" s="46"/>
      <c r="AC1511" s="47">
        <f t="shared" si="11"/>
        <v>0</v>
      </c>
      <c r="AD1511" s="54">
        <f t="shared" si="12"/>
        <v>0</v>
      </c>
      <c r="AE1511" s="44"/>
      <c r="AF1511" s="48"/>
    </row>
    <row r="1512" spans="1:32" ht="21" customHeight="1">
      <c r="A1512" s="45" t="str">
        <f>IF(G1512="","",VLOOKUP(G1512,#REF!,3,0))</f>
        <v/>
      </c>
      <c r="B1512" s="45" t="str">
        <f>IF(Table1[[#This Row],[Day]]="","",WEEKNUM(F1512))</f>
        <v/>
      </c>
      <c r="C1512" s="45" t="str">
        <f>IF(Table1[[#This Row],[Day]]="","",MONTH(F1512))</f>
        <v/>
      </c>
      <c r="D1512" s="45" t="str">
        <f>IF(Table1[[#This Row],[Day]]="","",YEAR(F1512))</f>
        <v/>
      </c>
      <c r="E1512" s="117" t="s">
        <v>329</v>
      </c>
      <c r="F1512" s="51"/>
      <c r="J1512" s="102"/>
      <c r="K1512" s="124"/>
      <c r="R1512" s="46"/>
      <c r="V1512" s="112"/>
      <c r="W1512" s="72"/>
      <c r="X1512" s="46"/>
      <c r="Y1512" s="46"/>
      <c r="AC1512" s="47">
        <f t="shared" si="11"/>
        <v>0</v>
      </c>
      <c r="AD1512" s="54">
        <f t="shared" si="12"/>
        <v>0</v>
      </c>
      <c r="AE1512" s="44"/>
      <c r="AF1512" s="48"/>
    </row>
    <row r="1513" spans="1:32" ht="21" customHeight="1">
      <c r="A1513" s="45" t="str">
        <f>IF(G1513="","",VLOOKUP(G1513,#REF!,3,0))</f>
        <v/>
      </c>
      <c r="B1513" s="45" t="str">
        <f>IF(Table1[[#This Row],[Day]]="","",WEEKNUM(F1513))</f>
        <v/>
      </c>
      <c r="C1513" s="45" t="str">
        <f>IF(Table1[[#This Row],[Day]]="","",MONTH(F1513))</f>
        <v/>
      </c>
      <c r="D1513" s="45" t="str">
        <f>IF(Table1[[#This Row],[Day]]="","",YEAR(F1513))</f>
        <v/>
      </c>
      <c r="E1513" s="117" t="s">
        <v>329</v>
      </c>
      <c r="F1513" s="51"/>
      <c r="J1513" s="102"/>
      <c r="K1513" s="124"/>
      <c r="R1513" s="46"/>
      <c r="V1513" s="112"/>
      <c r="W1513" s="72"/>
      <c r="X1513" s="46"/>
      <c r="Y1513" s="46"/>
      <c r="AC1513" s="47">
        <f t="shared" si="11"/>
        <v>0</v>
      </c>
      <c r="AD1513" s="54">
        <f t="shared" si="12"/>
        <v>0</v>
      </c>
      <c r="AE1513" s="44"/>
      <c r="AF1513" s="48"/>
    </row>
    <row r="1514" spans="1:32" ht="21" customHeight="1">
      <c r="A1514" s="45" t="str">
        <f>IF(G1514="","",VLOOKUP(G1514,#REF!,3,0))</f>
        <v/>
      </c>
      <c r="B1514" s="45" t="str">
        <f>IF(Table1[[#This Row],[Day]]="","",WEEKNUM(F1514))</f>
        <v/>
      </c>
      <c r="C1514" s="45" t="str">
        <f>IF(Table1[[#This Row],[Day]]="","",MONTH(F1514))</f>
        <v/>
      </c>
      <c r="D1514" s="45" t="str">
        <f>IF(Table1[[#This Row],[Day]]="","",YEAR(F1514))</f>
        <v/>
      </c>
      <c r="E1514" s="117" t="s">
        <v>329</v>
      </c>
      <c r="F1514" s="51"/>
      <c r="J1514" s="102"/>
      <c r="K1514" s="124"/>
      <c r="R1514" s="46"/>
      <c r="V1514" s="112"/>
      <c r="W1514" s="72"/>
      <c r="X1514" s="46"/>
      <c r="Y1514" s="46"/>
      <c r="AC1514" s="47">
        <f t="shared" si="11"/>
        <v>0</v>
      </c>
      <c r="AD1514" s="54">
        <f t="shared" si="12"/>
        <v>0</v>
      </c>
      <c r="AE1514" s="44"/>
      <c r="AF1514" s="48"/>
    </row>
    <row r="1515" spans="1:32" ht="21" customHeight="1">
      <c r="A1515" s="45" t="str">
        <f>IF(G1515="","",VLOOKUP(G1515,#REF!,3,0))</f>
        <v/>
      </c>
      <c r="B1515" s="45" t="str">
        <f>IF(Table1[[#This Row],[Day]]="","",WEEKNUM(F1515))</f>
        <v/>
      </c>
      <c r="C1515" s="45" t="str">
        <f>IF(Table1[[#This Row],[Day]]="","",MONTH(F1515))</f>
        <v/>
      </c>
      <c r="D1515" s="45" t="str">
        <f>IF(Table1[[#This Row],[Day]]="","",YEAR(F1515))</f>
        <v/>
      </c>
      <c r="E1515" s="117" t="s">
        <v>329</v>
      </c>
      <c r="F1515" s="51"/>
      <c r="J1515" s="102"/>
      <c r="K1515" s="124"/>
      <c r="R1515" s="46"/>
      <c r="V1515" s="112"/>
      <c r="W1515" s="72"/>
      <c r="X1515" s="46"/>
      <c r="Y1515" s="46"/>
      <c r="AC1515" s="47">
        <f t="shared" si="11"/>
        <v>0</v>
      </c>
      <c r="AD1515" s="54">
        <f t="shared" si="12"/>
        <v>0</v>
      </c>
      <c r="AE1515" s="44"/>
      <c r="AF1515" s="48"/>
    </row>
    <row r="1516" spans="1:32" ht="21" customHeight="1">
      <c r="A1516" s="45" t="str">
        <f>IF(G1516="","",VLOOKUP(G1516,#REF!,3,0))</f>
        <v/>
      </c>
      <c r="B1516" s="45" t="str">
        <f>IF(Table1[[#This Row],[Day]]="","",WEEKNUM(F1516))</f>
        <v/>
      </c>
      <c r="C1516" s="45" t="str">
        <f>IF(Table1[[#This Row],[Day]]="","",MONTH(F1516))</f>
        <v/>
      </c>
      <c r="D1516" s="45" t="str">
        <f>IF(Table1[[#This Row],[Day]]="","",YEAR(F1516))</f>
        <v/>
      </c>
      <c r="E1516" s="117" t="s">
        <v>329</v>
      </c>
      <c r="F1516" s="51"/>
      <c r="J1516" s="102"/>
      <c r="K1516" s="124"/>
      <c r="R1516" s="46"/>
      <c r="V1516" s="112"/>
      <c r="W1516" s="72"/>
      <c r="X1516" s="46"/>
      <c r="Y1516" s="46"/>
      <c r="AC1516" s="47">
        <f t="shared" si="11"/>
        <v>0</v>
      </c>
      <c r="AD1516" s="54">
        <f t="shared" si="12"/>
        <v>0</v>
      </c>
      <c r="AE1516" s="44"/>
      <c r="AF1516" s="48"/>
    </row>
    <row r="1517" spans="1:32" ht="21" customHeight="1">
      <c r="A1517" s="45" t="str">
        <f>IF(G1517="","",VLOOKUP(G1517,#REF!,3,0))</f>
        <v/>
      </c>
      <c r="B1517" s="45" t="str">
        <f>IF(Table1[[#This Row],[Day]]="","",WEEKNUM(F1517))</f>
        <v/>
      </c>
      <c r="C1517" s="45" t="str">
        <f>IF(Table1[[#This Row],[Day]]="","",MONTH(F1517))</f>
        <v/>
      </c>
      <c r="D1517" s="45" t="str">
        <f>IF(Table1[[#This Row],[Day]]="","",YEAR(F1517))</f>
        <v/>
      </c>
      <c r="E1517" s="117" t="s">
        <v>329</v>
      </c>
      <c r="F1517" s="51"/>
      <c r="J1517" s="102"/>
      <c r="K1517" s="124"/>
      <c r="R1517" s="46"/>
      <c r="V1517" s="112"/>
      <c r="W1517" s="72"/>
      <c r="X1517" s="46"/>
      <c r="Y1517" s="46"/>
      <c r="AC1517" s="47">
        <f t="shared" si="11"/>
        <v>0</v>
      </c>
      <c r="AD1517" s="54">
        <f t="shared" si="12"/>
        <v>0</v>
      </c>
      <c r="AE1517" s="44"/>
      <c r="AF1517" s="48"/>
    </row>
    <row r="1518" spans="1:32" ht="21" customHeight="1">
      <c r="A1518" s="45" t="str">
        <f>IF(G1518="","",VLOOKUP(G1518,#REF!,3,0))</f>
        <v/>
      </c>
      <c r="B1518" s="45" t="str">
        <f>IF(Table1[[#This Row],[Day]]="","",WEEKNUM(F1518))</f>
        <v/>
      </c>
      <c r="C1518" s="45" t="str">
        <f>IF(Table1[[#This Row],[Day]]="","",MONTH(F1518))</f>
        <v/>
      </c>
      <c r="D1518" s="45" t="str">
        <f>IF(Table1[[#This Row],[Day]]="","",YEAR(F1518))</f>
        <v/>
      </c>
      <c r="E1518" s="117" t="s">
        <v>329</v>
      </c>
      <c r="F1518" s="51"/>
      <c r="J1518" s="102"/>
      <c r="K1518" s="124"/>
      <c r="R1518" s="46"/>
      <c r="V1518" s="112"/>
      <c r="W1518" s="72"/>
      <c r="X1518" s="46"/>
      <c r="Y1518" s="46"/>
      <c r="AC1518" s="47">
        <f t="shared" si="11"/>
        <v>0</v>
      </c>
      <c r="AD1518" s="54">
        <f t="shared" si="12"/>
        <v>0</v>
      </c>
      <c r="AE1518" s="44"/>
      <c r="AF1518" s="48"/>
    </row>
    <row r="1519" spans="1:32" ht="21" customHeight="1">
      <c r="A1519" s="45" t="str">
        <f>IF(G1519="","",VLOOKUP(G1519,#REF!,3,0))</f>
        <v/>
      </c>
      <c r="B1519" s="45" t="str">
        <f>IF(Table1[[#This Row],[Day]]="","",WEEKNUM(F1519))</f>
        <v/>
      </c>
      <c r="C1519" s="45" t="str">
        <f>IF(Table1[[#This Row],[Day]]="","",MONTH(F1519))</f>
        <v/>
      </c>
      <c r="D1519" s="45" t="str">
        <f>IF(Table1[[#This Row],[Day]]="","",YEAR(F1519))</f>
        <v/>
      </c>
      <c r="E1519" s="117" t="s">
        <v>329</v>
      </c>
      <c r="F1519" s="51"/>
      <c r="J1519" s="102"/>
      <c r="K1519" s="124"/>
      <c r="R1519" s="46"/>
      <c r="V1519" s="112"/>
      <c r="W1519" s="72"/>
      <c r="X1519" s="46"/>
      <c r="Y1519" s="46"/>
      <c r="AC1519" s="47">
        <f t="shared" si="11"/>
        <v>0</v>
      </c>
      <c r="AD1519" s="54">
        <f t="shared" si="12"/>
        <v>0</v>
      </c>
      <c r="AE1519" s="44"/>
      <c r="AF1519" s="48"/>
    </row>
    <row r="1520" spans="1:32" ht="21" customHeight="1">
      <c r="A1520" s="45" t="str">
        <f>IF(G1520="","",VLOOKUP(G1520,#REF!,3,0))</f>
        <v/>
      </c>
      <c r="B1520" s="45" t="str">
        <f>IF(Table1[[#This Row],[Day]]="","",WEEKNUM(F1520))</f>
        <v/>
      </c>
      <c r="C1520" s="45" t="str">
        <f>IF(Table1[[#This Row],[Day]]="","",MONTH(F1520))</f>
        <v/>
      </c>
      <c r="D1520" s="45" t="str">
        <f>IF(Table1[[#This Row],[Day]]="","",YEAR(F1520))</f>
        <v/>
      </c>
      <c r="E1520" s="117" t="s">
        <v>329</v>
      </c>
      <c r="F1520" s="51"/>
      <c r="J1520" s="102"/>
      <c r="K1520" s="124"/>
      <c r="R1520" s="46"/>
      <c r="V1520" s="112"/>
      <c r="W1520" s="72"/>
      <c r="X1520" s="46"/>
      <c r="Y1520" s="46"/>
      <c r="AC1520" s="47">
        <f t="shared" si="11"/>
        <v>0</v>
      </c>
      <c r="AD1520" s="54">
        <f t="shared" si="12"/>
        <v>0</v>
      </c>
      <c r="AE1520" s="44"/>
      <c r="AF1520" s="48"/>
    </row>
    <row r="1521" spans="1:32" ht="21" customHeight="1">
      <c r="A1521" s="45" t="str">
        <f>IF(G1521="","",VLOOKUP(G1521,#REF!,3,0))</f>
        <v/>
      </c>
      <c r="B1521" s="45" t="str">
        <f>IF(Table1[[#This Row],[Day]]="","",WEEKNUM(F1521))</f>
        <v/>
      </c>
      <c r="C1521" s="45" t="str">
        <f>IF(Table1[[#This Row],[Day]]="","",MONTH(F1521))</f>
        <v/>
      </c>
      <c r="D1521" s="45" t="str">
        <f>IF(Table1[[#This Row],[Day]]="","",YEAR(F1521))</f>
        <v/>
      </c>
      <c r="E1521" s="117" t="s">
        <v>329</v>
      </c>
      <c r="F1521" s="51"/>
      <c r="J1521" s="102"/>
      <c r="K1521" s="124"/>
      <c r="R1521" s="46"/>
      <c r="V1521" s="112"/>
      <c r="W1521" s="72"/>
      <c r="X1521" s="46"/>
      <c r="Y1521" s="46"/>
      <c r="AC1521" s="47">
        <f t="shared" si="11"/>
        <v>0</v>
      </c>
      <c r="AD1521" s="54">
        <f t="shared" si="12"/>
        <v>0</v>
      </c>
      <c r="AE1521" s="44"/>
      <c r="AF1521" s="48"/>
    </row>
    <row r="1522" spans="1:32" ht="21" customHeight="1">
      <c r="A1522" s="45" t="str">
        <f>IF(G1522="","",VLOOKUP(G1522,#REF!,3,0))</f>
        <v/>
      </c>
      <c r="B1522" s="45" t="str">
        <f>IF(Table1[[#This Row],[Day]]="","",WEEKNUM(F1522))</f>
        <v/>
      </c>
      <c r="C1522" s="45" t="str">
        <f>IF(Table1[[#This Row],[Day]]="","",MONTH(F1522))</f>
        <v/>
      </c>
      <c r="D1522" s="45" t="str">
        <f>IF(Table1[[#This Row],[Day]]="","",YEAR(F1522))</f>
        <v/>
      </c>
      <c r="E1522" s="117" t="s">
        <v>329</v>
      </c>
      <c r="F1522" s="51"/>
      <c r="J1522" s="102"/>
      <c r="K1522" s="124"/>
      <c r="R1522" s="46"/>
      <c r="V1522" s="112"/>
      <c r="W1522" s="72"/>
      <c r="X1522" s="46"/>
      <c r="Y1522" s="46"/>
      <c r="AC1522" s="47">
        <f t="shared" si="11"/>
        <v>0</v>
      </c>
      <c r="AD1522" s="54">
        <f t="shared" si="12"/>
        <v>0</v>
      </c>
      <c r="AE1522" s="44"/>
      <c r="AF1522" s="48"/>
    </row>
    <row r="1523" spans="1:32" ht="21" customHeight="1">
      <c r="A1523" s="45" t="str">
        <f>IF(G1523="","",VLOOKUP(G1523,#REF!,3,0))</f>
        <v/>
      </c>
      <c r="B1523" s="45" t="str">
        <f>IF(Table1[[#This Row],[Day]]="","",WEEKNUM(F1523))</f>
        <v/>
      </c>
      <c r="C1523" s="45" t="str">
        <f>IF(Table1[[#This Row],[Day]]="","",MONTH(F1523))</f>
        <v/>
      </c>
      <c r="D1523" s="45" t="str">
        <f>IF(Table1[[#This Row],[Day]]="","",YEAR(F1523))</f>
        <v/>
      </c>
      <c r="E1523" s="117" t="s">
        <v>329</v>
      </c>
      <c r="F1523" s="51"/>
      <c r="J1523" s="102"/>
      <c r="K1523" s="124"/>
      <c r="R1523" s="46"/>
      <c r="V1523" s="112"/>
      <c r="W1523" s="72"/>
      <c r="X1523" s="46"/>
      <c r="Y1523" s="46"/>
      <c r="AC1523" s="47">
        <f t="shared" si="11"/>
        <v>0</v>
      </c>
      <c r="AD1523" s="54">
        <f t="shared" si="12"/>
        <v>0</v>
      </c>
      <c r="AE1523" s="44"/>
      <c r="AF1523" s="48"/>
    </row>
    <row r="1524" spans="1:32" ht="21" customHeight="1">
      <c r="A1524" s="45" t="str">
        <f>IF(G1524="","",VLOOKUP(G1524,#REF!,3,0))</f>
        <v/>
      </c>
      <c r="B1524" s="45" t="str">
        <f>IF(Table1[[#This Row],[Day]]="","",WEEKNUM(F1524))</f>
        <v/>
      </c>
      <c r="C1524" s="45" t="str">
        <f>IF(Table1[[#This Row],[Day]]="","",MONTH(F1524))</f>
        <v/>
      </c>
      <c r="D1524" s="45" t="str">
        <f>IF(Table1[[#This Row],[Day]]="","",YEAR(F1524))</f>
        <v/>
      </c>
      <c r="E1524" s="117" t="s">
        <v>329</v>
      </c>
      <c r="F1524" s="51"/>
      <c r="J1524" s="102"/>
      <c r="K1524" s="124"/>
      <c r="R1524" s="46"/>
      <c r="V1524" s="112"/>
      <c r="W1524" s="72"/>
      <c r="X1524" s="46"/>
      <c r="Y1524" s="46"/>
      <c r="AC1524" s="47">
        <f t="shared" si="11"/>
        <v>0</v>
      </c>
      <c r="AD1524" s="54">
        <f t="shared" si="12"/>
        <v>0</v>
      </c>
      <c r="AE1524" s="44"/>
      <c r="AF1524" s="48"/>
    </row>
    <row r="1525" spans="1:32" ht="21" customHeight="1">
      <c r="A1525" s="45" t="str">
        <f>IF(G1525="","",VLOOKUP(G1525,#REF!,3,0))</f>
        <v/>
      </c>
      <c r="B1525" s="45" t="str">
        <f>IF(Table1[[#This Row],[Day]]="","",WEEKNUM(F1525))</f>
        <v/>
      </c>
      <c r="C1525" s="45" t="str">
        <f>IF(Table1[[#This Row],[Day]]="","",MONTH(F1525))</f>
        <v/>
      </c>
      <c r="D1525" s="45" t="str">
        <f>IF(Table1[[#This Row],[Day]]="","",YEAR(F1525))</f>
        <v/>
      </c>
      <c r="E1525" s="117" t="s">
        <v>329</v>
      </c>
      <c r="F1525" s="51"/>
      <c r="J1525" s="102"/>
      <c r="K1525" s="124"/>
      <c r="R1525" s="46"/>
      <c r="V1525" s="112"/>
      <c r="W1525" s="72"/>
      <c r="X1525" s="46"/>
      <c r="Y1525" s="46"/>
      <c r="AC1525" s="47">
        <f t="shared" si="11"/>
        <v>0</v>
      </c>
      <c r="AD1525" s="54">
        <f t="shared" si="12"/>
        <v>0</v>
      </c>
      <c r="AE1525" s="44"/>
      <c r="AF1525" s="48"/>
    </row>
    <row r="1526" spans="1:32" ht="21" customHeight="1">
      <c r="A1526" s="45" t="str">
        <f>IF(G1526="","",VLOOKUP(G1526,#REF!,3,0))</f>
        <v/>
      </c>
      <c r="B1526" s="45" t="str">
        <f>IF(Table1[[#This Row],[Day]]="","",WEEKNUM(F1526))</f>
        <v/>
      </c>
      <c r="C1526" s="45" t="str">
        <f>IF(Table1[[#This Row],[Day]]="","",MONTH(F1526))</f>
        <v/>
      </c>
      <c r="D1526" s="45" t="str">
        <f>IF(Table1[[#This Row],[Day]]="","",YEAR(F1526))</f>
        <v/>
      </c>
      <c r="E1526" s="117" t="s">
        <v>329</v>
      </c>
      <c r="F1526" s="51"/>
      <c r="J1526" s="102"/>
      <c r="K1526" s="124"/>
      <c r="R1526" s="46"/>
      <c r="V1526" s="112"/>
      <c r="W1526" s="72"/>
      <c r="X1526" s="46"/>
      <c r="Y1526" s="46"/>
      <c r="AC1526" s="47">
        <f t="shared" si="11"/>
        <v>0</v>
      </c>
      <c r="AD1526" s="54">
        <f t="shared" si="12"/>
        <v>0</v>
      </c>
      <c r="AE1526" s="44"/>
      <c r="AF1526" s="48"/>
    </row>
    <row r="1527" spans="1:32" ht="21" customHeight="1">
      <c r="A1527" s="45" t="str">
        <f>IF(G1527="","",VLOOKUP(G1527,#REF!,3,0))</f>
        <v/>
      </c>
      <c r="B1527" s="45" t="str">
        <f>IF(Table1[[#This Row],[Day]]="","",WEEKNUM(F1527))</f>
        <v/>
      </c>
      <c r="C1527" s="45" t="str">
        <f>IF(Table1[[#This Row],[Day]]="","",MONTH(F1527))</f>
        <v/>
      </c>
      <c r="D1527" s="45" t="str">
        <f>IF(Table1[[#This Row],[Day]]="","",YEAR(F1527))</f>
        <v/>
      </c>
      <c r="E1527" s="117" t="s">
        <v>329</v>
      </c>
      <c r="F1527" s="51"/>
      <c r="J1527" s="102"/>
      <c r="K1527" s="124"/>
      <c r="R1527" s="46"/>
      <c r="V1527" s="112"/>
      <c r="W1527" s="72"/>
      <c r="X1527" s="46"/>
      <c r="Y1527" s="46"/>
      <c r="AC1527" s="47">
        <f t="shared" si="11"/>
        <v>0</v>
      </c>
      <c r="AD1527" s="54">
        <f t="shared" si="12"/>
        <v>0</v>
      </c>
      <c r="AE1527" s="44"/>
      <c r="AF1527" s="48"/>
    </row>
    <row r="1528" spans="1:32" ht="21" customHeight="1">
      <c r="A1528" s="45" t="str">
        <f>IF(G1528="","",VLOOKUP(G1528,#REF!,3,0))</f>
        <v/>
      </c>
      <c r="B1528" s="45" t="str">
        <f>IF(Table1[[#This Row],[Day]]="","",WEEKNUM(F1528))</f>
        <v/>
      </c>
      <c r="C1528" s="45" t="str">
        <f>IF(Table1[[#This Row],[Day]]="","",MONTH(F1528))</f>
        <v/>
      </c>
      <c r="D1528" s="45" t="str">
        <f>IF(Table1[[#This Row],[Day]]="","",YEAR(F1528))</f>
        <v/>
      </c>
      <c r="E1528" s="117" t="s">
        <v>329</v>
      </c>
      <c r="F1528" s="51"/>
      <c r="J1528" s="102"/>
      <c r="K1528" s="124"/>
      <c r="R1528" s="46"/>
      <c r="V1528" s="112"/>
      <c r="W1528" s="72"/>
      <c r="X1528" s="46"/>
      <c r="Y1528" s="46"/>
      <c r="AC1528" s="47">
        <f t="shared" si="11"/>
        <v>0</v>
      </c>
      <c r="AD1528" s="54">
        <f t="shared" si="12"/>
        <v>0</v>
      </c>
      <c r="AE1528" s="44"/>
      <c r="AF1528" s="48"/>
    </row>
    <row r="1529" spans="1:32" ht="21" customHeight="1">
      <c r="A1529" s="45" t="str">
        <f>IF(G1529="","",VLOOKUP(G1529,#REF!,3,0))</f>
        <v/>
      </c>
      <c r="B1529" s="45" t="str">
        <f>IF(Table1[[#This Row],[Day]]="","",WEEKNUM(F1529))</f>
        <v/>
      </c>
      <c r="C1529" s="45" t="str">
        <f>IF(Table1[[#This Row],[Day]]="","",MONTH(F1529))</f>
        <v/>
      </c>
      <c r="D1529" s="45" t="str">
        <f>IF(Table1[[#This Row],[Day]]="","",YEAR(F1529))</f>
        <v/>
      </c>
      <c r="E1529" s="117" t="s">
        <v>329</v>
      </c>
      <c r="F1529" s="51"/>
      <c r="J1529" s="102"/>
      <c r="K1529" s="124"/>
      <c r="R1529" s="46"/>
      <c r="V1529" s="112"/>
      <c r="W1529" s="72"/>
      <c r="X1529" s="46"/>
      <c r="Y1529" s="46"/>
      <c r="AC1529" s="47">
        <f t="shared" si="11"/>
        <v>0</v>
      </c>
      <c r="AD1529" s="54">
        <f t="shared" si="12"/>
        <v>0</v>
      </c>
      <c r="AE1529" s="44"/>
      <c r="AF1529" s="48"/>
    </row>
    <row r="1530" spans="1:32" ht="21" customHeight="1">
      <c r="A1530" s="45" t="str">
        <f>IF(G1530="","",VLOOKUP(G1530,#REF!,3,0))</f>
        <v/>
      </c>
      <c r="B1530" s="45" t="str">
        <f>IF(Table1[[#This Row],[Day]]="","",WEEKNUM(F1530))</f>
        <v/>
      </c>
      <c r="C1530" s="45" t="str">
        <f>IF(Table1[[#This Row],[Day]]="","",MONTH(F1530))</f>
        <v/>
      </c>
      <c r="D1530" s="45" t="str">
        <f>IF(Table1[[#This Row],[Day]]="","",YEAR(F1530))</f>
        <v/>
      </c>
      <c r="E1530" s="117" t="s">
        <v>329</v>
      </c>
      <c r="F1530" s="51"/>
      <c r="J1530" s="102"/>
      <c r="K1530" s="124"/>
      <c r="R1530" s="46"/>
      <c r="V1530" s="112"/>
      <c r="W1530" s="72"/>
      <c r="X1530" s="46"/>
      <c r="Y1530" s="46"/>
      <c r="AC1530" s="47">
        <f t="shared" si="11"/>
        <v>0</v>
      </c>
      <c r="AD1530" s="54">
        <f t="shared" si="12"/>
        <v>0</v>
      </c>
      <c r="AE1530" s="44"/>
      <c r="AF1530" s="48"/>
    </row>
    <row r="1531" spans="1:32" ht="21" customHeight="1">
      <c r="A1531" s="45" t="str">
        <f>IF(G1531="","",VLOOKUP(G1531,#REF!,3,0))</f>
        <v/>
      </c>
      <c r="B1531" s="45" t="str">
        <f>IF(Table1[[#This Row],[Day]]="","",WEEKNUM(F1531))</f>
        <v/>
      </c>
      <c r="C1531" s="45" t="str">
        <f>IF(Table1[[#This Row],[Day]]="","",MONTH(F1531))</f>
        <v/>
      </c>
      <c r="D1531" s="45" t="str">
        <f>IF(Table1[[#This Row],[Day]]="","",YEAR(F1531))</f>
        <v/>
      </c>
      <c r="E1531" s="117" t="s">
        <v>329</v>
      </c>
      <c r="F1531" s="51"/>
      <c r="J1531" s="102"/>
      <c r="K1531" s="124"/>
      <c r="R1531" s="46"/>
      <c r="V1531" s="112"/>
      <c r="W1531" s="72"/>
      <c r="X1531" s="46"/>
      <c r="Y1531" s="46"/>
      <c r="AC1531" s="47">
        <f t="shared" si="11"/>
        <v>0</v>
      </c>
      <c r="AD1531" s="54">
        <f t="shared" si="12"/>
        <v>0</v>
      </c>
      <c r="AE1531" s="44"/>
      <c r="AF1531" s="48"/>
    </row>
    <row r="1532" spans="1:32" ht="21" customHeight="1">
      <c r="A1532" s="45" t="str">
        <f>IF(G1532="","",VLOOKUP(G1532,#REF!,3,0))</f>
        <v/>
      </c>
      <c r="B1532" s="45" t="str">
        <f>IF(Table1[[#This Row],[Day]]="","",WEEKNUM(F1532))</f>
        <v/>
      </c>
      <c r="C1532" s="45" t="str">
        <f>IF(Table1[[#This Row],[Day]]="","",MONTH(F1532))</f>
        <v/>
      </c>
      <c r="D1532" s="45" t="str">
        <f>IF(Table1[[#This Row],[Day]]="","",YEAR(F1532))</f>
        <v/>
      </c>
      <c r="E1532" s="117" t="s">
        <v>329</v>
      </c>
      <c r="F1532" s="51"/>
      <c r="J1532" s="102"/>
      <c r="K1532" s="124"/>
      <c r="R1532" s="46"/>
      <c r="V1532" s="112"/>
      <c r="W1532" s="72"/>
      <c r="X1532" s="46"/>
      <c r="Y1532" s="46"/>
      <c r="AC1532" s="47">
        <f t="shared" si="11"/>
        <v>0</v>
      </c>
      <c r="AD1532" s="54">
        <f t="shared" si="12"/>
        <v>0</v>
      </c>
      <c r="AE1532" s="44"/>
      <c r="AF1532" s="48"/>
    </row>
    <row r="1533" spans="1:32" ht="21" customHeight="1">
      <c r="A1533" s="45" t="str">
        <f>IF(G1533="","",VLOOKUP(G1533,#REF!,3,0))</f>
        <v/>
      </c>
      <c r="B1533" s="45" t="str">
        <f>IF(Table1[[#This Row],[Day]]="","",WEEKNUM(F1533))</f>
        <v/>
      </c>
      <c r="C1533" s="45" t="str">
        <f>IF(Table1[[#This Row],[Day]]="","",MONTH(F1533))</f>
        <v/>
      </c>
      <c r="D1533" s="45" t="str">
        <f>IF(Table1[[#This Row],[Day]]="","",YEAR(F1533))</f>
        <v/>
      </c>
      <c r="E1533" s="117" t="s">
        <v>329</v>
      </c>
      <c r="F1533" s="51"/>
      <c r="J1533" s="102"/>
      <c r="K1533" s="124"/>
      <c r="R1533" s="46"/>
      <c r="V1533" s="112"/>
      <c r="W1533" s="72"/>
      <c r="X1533" s="46"/>
      <c r="Y1533" s="46"/>
      <c r="AC1533" s="47">
        <f t="shared" si="11"/>
        <v>0</v>
      </c>
      <c r="AD1533" s="54">
        <f t="shared" si="12"/>
        <v>0</v>
      </c>
      <c r="AE1533" s="44"/>
      <c r="AF1533" s="48"/>
    </row>
    <row r="1534" spans="1:32" ht="21" customHeight="1">
      <c r="A1534" s="45" t="str">
        <f>IF(G1534="","",VLOOKUP(G1534,#REF!,3,0))</f>
        <v/>
      </c>
      <c r="B1534" s="45" t="str">
        <f>IF(Table1[[#This Row],[Day]]="","",WEEKNUM(F1534))</f>
        <v/>
      </c>
      <c r="C1534" s="45" t="str">
        <f>IF(Table1[[#This Row],[Day]]="","",MONTH(F1534))</f>
        <v/>
      </c>
      <c r="D1534" s="45" t="str">
        <f>IF(Table1[[#This Row],[Day]]="","",YEAR(F1534))</f>
        <v/>
      </c>
      <c r="E1534" s="117" t="s">
        <v>329</v>
      </c>
      <c r="F1534" s="51"/>
      <c r="J1534" s="102"/>
      <c r="K1534" s="124"/>
      <c r="R1534" s="46"/>
      <c r="V1534" s="112"/>
      <c r="W1534" s="72"/>
      <c r="X1534" s="46"/>
      <c r="Y1534" s="46"/>
      <c r="AC1534" s="47">
        <f t="shared" si="11"/>
        <v>0</v>
      </c>
      <c r="AD1534" s="54">
        <f t="shared" si="12"/>
        <v>0</v>
      </c>
      <c r="AE1534" s="44"/>
      <c r="AF1534" s="48"/>
    </row>
    <row r="1535" spans="1:32" ht="21" customHeight="1">
      <c r="A1535" s="45" t="str">
        <f>IF(G1535="","",VLOOKUP(G1535,#REF!,3,0))</f>
        <v/>
      </c>
      <c r="B1535" s="45" t="str">
        <f>IF(Table1[[#This Row],[Day]]="","",WEEKNUM(F1535))</f>
        <v/>
      </c>
      <c r="C1535" s="45" t="str">
        <f>IF(Table1[[#This Row],[Day]]="","",MONTH(F1535))</f>
        <v/>
      </c>
      <c r="D1535" s="45" t="str">
        <f>IF(Table1[[#This Row],[Day]]="","",YEAR(F1535))</f>
        <v/>
      </c>
      <c r="E1535" s="117" t="s">
        <v>329</v>
      </c>
      <c r="F1535" s="51"/>
      <c r="J1535" s="102"/>
      <c r="K1535" s="124"/>
      <c r="R1535" s="46"/>
      <c r="V1535" s="112"/>
      <c r="W1535" s="72"/>
      <c r="X1535" s="46"/>
      <c r="Y1535" s="46"/>
      <c r="AC1535" s="47">
        <f t="shared" si="11"/>
        <v>0</v>
      </c>
      <c r="AD1535" s="54">
        <f t="shared" si="12"/>
        <v>0</v>
      </c>
      <c r="AE1535" s="44"/>
      <c r="AF1535" s="48"/>
    </row>
    <row r="1536" spans="1:32" ht="21" customHeight="1">
      <c r="A1536" s="45" t="str">
        <f>IF(G1536="","",VLOOKUP(G1536,#REF!,3,0))</f>
        <v/>
      </c>
      <c r="B1536" s="45" t="str">
        <f>IF(Table1[[#This Row],[Day]]="","",WEEKNUM(F1536))</f>
        <v/>
      </c>
      <c r="C1536" s="45" t="str">
        <f>IF(Table1[[#This Row],[Day]]="","",MONTH(F1536))</f>
        <v/>
      </c>
      <c r="D1536" s="45" t="str">
        <f>IF(Table1[[#This Row],[Day]]="","",YEAR(F1536))</f>
        <v/>
      </c>
      <c r="E1536" s="117" t="s">
        <v>329</v>
      </c>
      <c r="F1536" s="51"/>
      <c r="J1536" s="102"/>
      <c r="K1536" s="124"/>
      <c r="R1536" s="46"/>
      <c r="V1536" s="112"/>
      <c r="W1536" s="72"/>
      <c r="X1536" s="46"/>
      <c r="Y1536" s="46"/>
      <c r="AC1536" s="47">
        <f t="shared" si="11"/>
        <v>0</v>
      </c>
      <c r="AD1536" s="54">
        <f t="shared" si="12"/>
        <v>0</v>
      </c>
      <c r="AE1536" s="44"/>
      <c r="AF1536" s="48"/>
    </row>
    <row r="1537" spans="1:32" ht="21" customHeight="1">
      <c r="A1537" s="45" t="str">
        <f>IF(G1537="","",VLOOKUP(G1537,#REF!,3,0))</f>
        <v/>
      </c>
      <c r="B1537" s="45" t="str">
        <f>IF(Table1[[#This Row],[Day]]="","",WEEKNUM(F1537))</f>
        <v/>
      </c>
      <c r="C1537" s="45" t="str">
        <f>IF(Table1[[#This Row],[Day]]="","",MONTH(F1537))</f>
        <v/>
      </c>
      <c r="D1537" s="45" t="str">
        <f>IF(Table1[[#This Row],[Day]]="","",YEAR(F1537))</f>
        <v/>
      </c>
      <c r="E1537" s="117" t="s">
        <v>329</v>
      </c>
      <c r="F1537" s="51"/>
      <c r="J1537" s="102"/>
      <c r="K1537" s="124"/>
      <c r="R1537" s="46"/>
      <c r="V1537" s="112"/>
      <c r="W1537" s="72"/>
      <c r="X1537" s="46"/>
      <c r="Y1537" s="46"/>
      <c r="AC1537" s="47">
        <f t="shared" si="11"/>
        <v>0</v>
      </c>
      <c r="AD1537" s="54">
        <f t="shared" si="12"/>
        <v>0</v>
      </c>
      <c r="AE1537" s="44"/>
      <c r="AF1537" s="48"/>
    </row>
    <row r="1538" spans="1:32" ht="21" customHeight="1">
      <c r="A1538" s="45" t="str">
        <f>IF(G1538="","",VLOOKUP(G1538,#REF!,3,0))</f>
        <v/>
      </c>
      <c r="B1538" s="45" t="str">
        <f>IF(Table1[[#This Row],[Day]]="","",WEEKNUM(F1538))</f>
        <v/>
      </c>
      <c r="C1538" s="45" t="str">
        <f>IF(Table1[[#This Row],[Day]]="","",MONTH(F1538))</f>
        <v/>
      </c>
      <c r="D1538" s="45" t="str">
        <f>IF(Table1[[#This Row],[Day]]="","",YEAR(F1538))</f>
        <v/>
      </c>
      <c r="E1538" s="117" t="s">
        <v>329</v>
      </c>
      <c r="F1538" s="51"/>
      <c r="J1538" s="102"/>
      <c r="K1538" s="124"/>
      <c r="R1538" s="46"/>
      <c r="V1538" s="112"/>
      <c r="W1538" s="72"/>
      <c r="X1538" s="46"/>
      <c r="Y1538" s="46"/>
      <c r="AC1538" s="47">
        <f t="shared" si="11"/>
        <v>0</v>
      </c>
      <c r="AD1538" s="54">
        <f t="shared" si="12"/>
        <v>0</v>
      </c>
      <c r="AE1538" s="44"/>
      <c r="AF1538" s="48"/>
    </row>
    <row r="1539" spans="1:32" ht="21" customHeight="1">
      <c r="A1539" s="45" t="str">
        <f>IF(G1539="","",VLOOKUP(G1539,#REF!,3,0))</f>
        <v/>
      </c>
      <c r="B1539" s="45" t="str">
        <f>IF(Table1[[#This Row],[Day]]="","",WEEKNUM(F1539))</f>
        <v/>
      </c>
      <c r="C1539" s="45" t="str">
        <f>IF(Table1[[#This Row],[Day]]="","",MONTH(F1539))</f>
        <v/>
      </c>
      <c r="D1539" s="45" t="str">
        <f>IF(Table1[[#This Row],[Day]]="","",YEAR(F1539))</f>
        <v/>
      </c>
      <c r="E1539" s="117" t="s">
        <v>329</v>
      </c>
      <c r="F1539" s="51"/>
      <c r="J1539" s="102"/>
      <c r="K1539" s="124"/>
      <c r="R1539" s="46"/>
      <c r="V1539" s="112"/>
      <c r="W1539" s="72"/>
      <c r="X1539" s="46"/>
      <c r="Y1539" s="46"/>
      <c r="AC1539" s="47">
        <f t="shared" si="11"/>
        <v>0</v>
      </c>
      <c r="AD1539" s="54">
        <f t="shared" si="12"/>
        <v>0</v>
      </c>
      <c r="AE1539" s="44"/>
      <c r="AF1539" s="48"/>
    </row>
    <row r="1540" spans="1:32" ht="21" customHeight="1">
      <c r="A1540" s="45" t="str">
        <f>IF(G1540="","",VLOOKUP(G1540,#REF!,3,0))</f>
        <v/>
      </c>
      <c r="B1540" s="45" t="str">
        <f>IF(Table1[[#This Row],[Day]]="","",WEEKNUM(F1540))</f>
        <v/>
      </c>
      <c r="C1540" s="45" t="str">
        <f>IF(Table1[[#This Row],[Day]]="","",MONTH(F1540))</f>
        <v/>
      </c>
      <c r="D1540" s="45" t="str">
        <f>IF(Table1[[#This Row],[Day]]="","",YEAR(F1540))</f>
        <v/>
      </c>
      <c r="E1540" s="117" t="s">
        <v>329</v>
      </c>
      <c r="F1540" s="51"/>
      <c r="J1540" s="102"/>
      <c r="K1540" s="124"/>
      <c r="R1540" s="46"/>
      <c r="V1540" s="112"/>
      <c r="W1540" s="72"/>
      <c r="X1540" s="46"/>
      <c r="Y1540" s="46"/>
      <c r="AC1540" s="47">
        <f t="shared" si="11"/>
        <v>0</v>
      </c>
      <c r="AD1540" s="54">
        <f t="shared" si="12"/>
        <v>0</v>
      </c>
      <c r="AE1540" s="44"/>
      <c r="AF1540" s="48"/>
    </row>
    <row r="1541" spans="1:32" ht="21" customHeight="1">
      <c r="A1541" s="45" t="str">
        <f>IF(G1541="","",VLOOKUP(G1541,#REF!,3,0))</f>
        <v/>
      </c>
      <c r="B1541" s="45" t="str">
        <f>IF(Table1[[#This Row],[Day]]="","",WEEKNUM(F1541))</f>
        <v/>
      </c>
      <c r="C1541" s="45" t="str">
        <f>IF(Table1[[#This Row],[Day]]="","",MONTH(F1541))</f>
        <v/>
      </c>
      <c r="D1541" s="45" t="str">
        <f>IF(Table1[[#This Row],[Day]]="","",YEAR(F1541))</f>
        <v/>
      </c>
      <c r="E1541" s="117" t="s">
        <v>329</v>
      </c>
      <c r="F1541" s="51"/>
      <c r="J1541" s="102"/>
      <c r="K1541" s="124"/>
      <c r="R1541" s="46"/>
      <c r="V1541" s="112"/>
      <c r="W1541" s="72"/>
      <c r="X1541" s="46"/>
      <c r="Y1541" s="46"/>
      <c r="AC1541" s="47">
        <f t="shared" si="11"/>
        <v>0</v>
      </c>
      <c r="AD1541" s="54">
        <f t="shared" si="12"/>
        <v>0</v>
      </c>
      <c r="AE1541" s="44"/>
      <c r="AF1541" s="48"/>
    </row>
    <row r="1542" spans="1:32" ht="21" customHeight="1">
      <c r="A1542" s="45" t="str">
        <f>IF(G1542="","",VLOOKUP(G1542,#REF!,3,0))</f>
        <v/>
      </c>
      <c r="B1542" s="45" t="str">
        <f>IF(Table1[[#This Row],[Day]]="","",WEEKNUM(F1542))</f>
        <v/>
      </c>
      <c r="C1542" s="45" t="str">
        <f>IF(Table1[[#This Row],[Day]]="","",MONTH(F1542))</f>
        <v/>
      </c>
      <c r="D1542" s="45" t="str">
        <f>IF(Table1[[#This Row],[Day]]="","",YEAR(F1542))</f>
        <v/>
      </c>
      <c r="E1542" s="117" t="s">
        <v>329</v>
      </c>
      <c r="F1542" s="51"/>
      <c r="J1542" s="102"/>
      <c r="K1542" s="124"/>
      <c r="R1542" s="46"/>
      <c r="V1542" s="112"/>
      <c r="W1542" s="72"/>
      <c r="X1542" s="46"/>
      <c r="Y1542" s="46"/>
      <c r="AC1542" s="47">
        <f t="shared" si="11"/>
        <v>0</v>
      </c>
      <c r="AD1542" s="54">
        <f t="shared" si="12"/>
        <v>0</v>
      </c>
      <c r="AE1542" s="44"/>
      <c r="AF1542" s="48"/>
    </row>
    <row r="1543" spans="1:32" ht="21" customHeight="1">
      <c r="A1543" s="45" t="str">
        <f>IF(G1543="","",VLOOKUP(G1543,#REF!,3,0))</f>
        <v/>
      </c>
      <c r="B1543" s="45" t="str">
        <f>IF(Table1[[#This Row],[Day]]="","",WEEKNUM(F1543))</f>
        <v/>
      </c>
      <c r="C1543" s="45" t="str">
        <f>IF(Table1[[#This Row],[Day]]="","",MONTH(F1543))</f>
        <v/>
      </c>
      <c r="D1543" s="45" t="str">
        <f>IF(Table1[[#This Row],[Day]]="","",YEAR(F1543))</f>
        <v/>
      </c>
      <c r="E1543" s="117" t="s">
        <v>329</v>
      </c>
      <c r="F1543" s="51"/>
      <c r="J1543" s="102"/>
      <c r="K1543" s="124"/>
      <c r="R1543" s="46"/>
      <c r="V1543" s="112"/>
      <c r="W1543" s="72"/>
      <c r="X1543" s="46"/>
      <c r="Y1543" s="46"/>
      <c r="AC1543" s="47">
        <f t="shared" si="11"/>
        <v>0</v>
      </c>
      <c r="AD1543" s="54">
        <f t="shared" si="12"/>
        <v>0</v>
      </c>
      <c r="AE1543" s="44"/>
      <c r="AF1543" s="48"/>
    </row>
    <row r="1544" spans="1:32" ht="21" customHeight="1">
      <c r="A1544" s="45" t="str">
        <f>IF(G1544="","",VLOOKUP(G1544,#REF!,3,0))</f>
        <v/>
      </c>
      <c r="B1544" s="45" t="str">
        <f>IF(Table1[[#This Row],[Day]]="","",WEEKNUM(F1544))</f>
        <v/>
      </c>
      <c r="C1544" s="45" t="str">
        <f>IF(Table1[[#This Row],[Day]]="","",MONTH(F1544))</f>
        <v/>
      </c>
      <c r="D1544" s="45" t="str">
        <f>IF(Table1[[#This Row],[Day]]="","",YEAR(F1544))</f>
        <v/>
      </c>
      <c r="E1544" s="117" t="s">
        <v>329</v>
      </c>
      <c r="F1544" s="51"/>
      <c r="J1544" s="102"/>
      <c r="K1544" s="124"/>
      <c r="R1544" s="46"/>
      <c r="V1544" s="112"/>
      <c r="W1544" s="72"/>
      <c r="X1544" s="46"/>
      <c r="Y1544" s="46"/>
      <c r="AC1544" s="47">
        <f t="shared" si="11"/>
        <v>0</v>
      </c>
      <c r="AD1544" s="54">
        <f t="shared" si="12"/>
        <v>0</v>
      </c>
      <c r="AE1544" s="44"/>
      <c r="AF1544" s="48"/>
    </row>
    <row r="1545" spans="1:32" ht="21" customHeight="1">
      <c r="A1545" s="45" t="str">
        <f>IF(G1545="","",VLOOKUP(G1545,#REF!,3,0))</f>
        <v/>
      </c>
      <c r="B1545" s="45" t="str">
        <f>IF(Table1[[#This Row],[Day]]="","",WEEKNUM(F1545))</f>
        <v/>
      </c>
      <c r="C1545" s="45" t="str">
        <f>IF(Table1[[#This Row],[Day]]="","",MONTH(F1545))</f>
        <v/>
      </c>
      <c r="D1545" s="45" t="str">
        <f>IF(Table1[[#This Row],[Day]]="","",YEAR(F1545))</f>
        <v/>
      </c>
      <c r="E1545" s="117" t="s">
        <v>329</v>
      </c>
      <c r="F1545" s="51"/>
      <c r="J1545" s="102"/>
      <c r="K1545" s="124"/>
      <c r="R1545" s="46"/>
      <c r="V1545" s="112"/>
      <c r="W1545" s="72"/>
      <c r="X1545" s="46"/>
      <c r="Y1545" s="46"/>
      <c r="AC1545" s="47">
        <f t="shared" si="11"/>
        <v>0</v>
      </c>
      <c r="AD1545" s="54">
        <f t="shared" si="12"/>
        <v>0</v>
      </c>
      <c r="AE1545" s="44"/>
      <c r="AF1545" s="48"/>
    </row>
    <row r="1546" spans="1:32" ht="21" customHeight="1">
      <c r="A1546" s="45" t="str">
        <f>IF(G1546="","",VLOOKUP(G1546,#REF!,3,0))</f>
        <v/>
      </c>
      <c r="B1546" s="45" t="str">
        <f>IF(Table1[[#This Row],[Day]]="","",WEEKNUM(F1546))</f>
        <v/>
      </c>
      <c r="C1546" s="45" t="str">
        <f>IF(Table1[[#This Row],[Day]]="","",MONTH(F1546))</f>
        <v/>
      </c>
      <c r="D1546" s="45" t="str">
        <f>IF(Table1[[#This Row],[Day]]="","",YEAR(F1546))</f>
        <v/>
      </c>
      <c r="E1546" s="117" t="s">
        <v>329</v>
      </c>
      <c r="F1546" s="51"/>
      <c r="J1546" s="102"/>
      <c r="K1546" s="124"/>
      <c r="R1546" s="46"/>
      <c r="V1546" s="112"/>
      <c r="W1546" s="72"/>
      <c r="X1546" s="46"/>
      <c r="Y1546" s="46"/>
      <c r="AC1546" s="47">
        <f t="shared" si="11"/>
        <v>0</v>
      </c>
      <c r="AD1546" s="54">
        <f t="shared" si="12"/>
        <v>0</v>
      </c>
      <c r="AE1546" s="44"/>
      <c r="AF1546" s="48"/>
    </row>
    <row r="1547" spans="1:32" ht="21" customHeight="1">
      <c r="A1547" s="45" t="str">
        <f>IF(G1547="","",VLOOKUP(G1547,#REF!,3,0))</f>
        <v/>
      </c>
      <c r="B1547" s="45" t="str">
        <f>IF(Table1[[#This Row],[Day]]="","",WEEKNUM(F1547))</f>
        <v/>
      </c>
      <c r="C1547" s="45" t="str">
        <f>IF(Table1[[#This Row],[Day]]="","",MONTH(F1547))</f>
        <v/>
      </c>
      <c r="D1547" s="45" t="str">
        <f>IF(Table1[[#This Row],[Day]]="","",YEAR(F1547))</f>
        <v/>
      </c>
      <c r="E1547" s="117" t="s">
        <v>329</v>
      </c>
      <c r="F1547" s="51"/>
      <c r="J1547" s="102"/>
      <c r="K1547" s="124"/>
      <c r="R1547" s="46"/>
      <c r="V1547" s="112"/>
      <c r="W1547" s="72"/>
      <c r="X1547" s="46"/>
      <c r="Y1547" s="46"/>
      <c r="AC1547" s="47">
        <f t="shared" si="11"/>
        <v>0</v>
      </c>
      <c r="AD1547" s="54">
        <f t="shared" si="12"/>
        <v>0</v>
      </c>
      <c r="AE1547" s="44"/>
      <c r="AF1547" s="48"/>
    </row>
    <row r="1548" spans="1:32" ht="21" customHeight="1">
      <c r="A1548" s="45" t="str">
        <f>IF(G1548="","",VLOOKUP(G1548,#REF!,3,0))</f>
        <v/>
      </c>
      <c r="B1548" s="45" t="str">
        <f>IF(Table1[[#This Row],[Day]]="","",WEEKNUM(F1548))</f>
        <v/>
      </c>
      <c r="C1548" s="45" t="str">
        <f>IF(Table1[[#This Row],[Day]]="","",MONTH(F1548))</f>
        <v/>
      </c>
      <c r="D1548" s="45" t="str">
        <f>IF(Table1[[#This Row],[Day]]="","",YEAR(F1548))</f>
        <v/>
      </c>
      <c r="E1548" s="117" t="s">
        <v>329</v>
      </c>
      <c r="F1548" s="51"/>
      <c r="J1548" s="102"/>
      <c r="K1548" s="124"/>
      <c r="R1548" s="46"/>
      <c r="V1548" s="112"/>
      <c r="W1548" s="72"/>
      <c r="X1548" s="46"/>
      <c r="Y1548" s="46"/>
      <c r="AC1548" s="47">
        <f t="shared" si="11"/>
        <v>0</v>
      </c>
      <c r="AD1548" s="54">
        <f t="shared" si="12"/>
        <v>0</v>
      </c>
      <c r="AE1548" s="44"/>
      <c r="AF1548" s="48"/>
    </row>
    <row r="1549" spans="1:32" ht="21" customHeight="1">
      <c r="A1549" s="45" t="str">
        <f>IF(G1549="","",VLOOKUP(G1549,#REF!,3,0))</f>
        <v/>
      </c>
      <c r="B1549" s="45" t="str">
        <f>IF(Table1[[#This Row],[Day]]="","",WEEKNUM(F1549))</f>
        <v/>
      </c>
      <c r="C1549" s="45" t="str">
        <f>IF(Table1[[#This Row],[Day]]="","",MONTH(F1549))</f>
        <v/>
      </c>
      <c r="D1549" s="45" t="str">
        <f>IF(Table1[[#This Row],[Day]]="","",YEAR(F1549))</f>
        <v/>
      </c>
      <c r="E1549" s="117" t="s">
        <v>329</v>
      </c>
      <c r="F1549" s="51"/>
      <c r="J1549" s="102"/>
      <c r="K1549" s="124"/>
      <c r="R1549" s="46"/>
      <c r="V1549" s="112"/>
      <c r="W1549" s="72"/>
      <c r="X1549" s="46"/>
      <c r="Y1549" s="46"/>
      <c r="AC1549" s="47">
        <f t="shared" si="11"/>
        <v>0</v>
      </c>
      <c r="AD1549" s="54">
        <f t="shared" si="12"/>
        <v>0</v>
      </c>
      <c r="AE1549" s="44"/>
      <c r="AF1549" s="48"/>
    </row>
    <row r="1550" spans="1:32" ht="21" customHeight="1">
      <c r="A1550" s="45" t="str">
        <f>IF(G1550="","",VLOOKUP(G1550,#REF!,3,0))</f>
        <v/>
      </c>
      <c r="B1550" s="45" t="str">
        <f>IF(Table1[[#This Row],[Day]]="","",WEEKNUM(F1550))</f>
        <v/>
      </c>
      <c r="C1550" s="45" t="str">
        <f>IF(Table1[[#This Row],[Day]]="","",MONTH(F1550))</f>
        <v/>
      </c>
      <c r="D1550" s="45" t="str">
        <f>IF(Table1[[#This Row],[Day]]="","",YEAR(F1550))</f>
        <v/>
      </c>
      <c r="E1550" s="117" t="s">
        <v>329</v>
      </c>
      <c r="F1550" s="51"/>
      <c r="J1550" s="102"/>
      <c r="K1550" s="124"/>
      <c r="R1550" s="46"/>
      <c r="V1550" s="112"/>
      <c r="W1550" s="72"/>
      <c r="X1550" s="46"/>
      <c r="Y1550" s="46"/>
      <c r="AC1550" s="47">
        <f t="shared" si="11"/>
        <v>0</v>
      </c>
      <c r="AD1550" s="54">
        <f t="shared" si="12"/>
        <v>0</v>
      </c>
      <c r="AE1550" s="44"/>
      <c r="AF1550" s="48"/>
    </row>
    <row r="1551" spans="1:32" ht="21" customHeight="1">
      <c r="A1551" s="45" t="str">
        <f>IF(G1551="","",VLOOKUP(G1551,#REF!,3,0))</f>
        <v/>
      </c>
      <c r="B1551" s="45" t="str">
        <f>IF(Table1[[#This Row],[Day]]="","",WEEKNUM(F1551))</f>
        <v/>
      </c>
      <c r="C1551" s="45" t="str">
        <f>IF(Table1[[#This Row],[Day]]="","",MONTH(F1551))</f>
        <v/>
      </c>
      <c r="D1551" s="45" t="str">
        <f>IF(Table1[[#This Row],[Day]]="","",YEAR(F1551))</f>
        <v/>
      </c>
      <c r="E1551" s="117" t="s">
        <v>329</v>
      </c>
      <c r="F1551" s="51"/>
      <c r="J1551" s="102"/>
      <c r="K1551" s="124"/>
      <c r="R1551" s="46"/>
      <c r="V1551" s="112"/>
      <c r="W1551" s="72"/>
      <c r="X1551" s="46"/>
      <c r="Y1551" s="46"/>
      <c r="AC1551" s="47">
        <f t="shared" si="11"/>
        <v>0</v>
      </c>
      <c r="AD1551" s="54">
        <f t="shared" si="12"/>
        <v>0</v>
      </c>
      <c r="AE1551" s="44"/>
      <c r="AF1551" s="48"/>
    </row>
    <row r="1552" spans="1:32" ht="21" customHeight="1">
      <c r="A1552" s="45" t="str">
        <f>IF(G1552="","",VLOOKUP(G1552,#REF!,3,0))</f>
        <v/>
      </c>
      <c r="B1552" s="45" t="str">
        <f>IF(Table1[[#This Row],[Day]]="","",WEEKNUM(F1552))</f>
        <v/>
      </c>
      <c r="C1552" s="45" t="str">
        <f>IF(Table1[[#This Row],[Day]]="","",MONTH(F1552))</f>
        <v/>
      </c>
      <c r="D1552" s="45" t="str">
        <f>IF(Table1[[#This Row],[Day]]="","",YEAR(F1552))</f>
        <v/>
      </c>
      <c r="E1552" s="117" t="s">
        <v>329</v>
      </c>
      <c r="F1552" s="51"/>
      <c r="J1552" s="102"/>
      <c r="K1552" s="124"/>
      <c r="R1552" s="46"/>
      <c r="V1552" s="112"/>
      <c r="W1552" s="72"/>
      <c r="X1552" s="46"/>
      <c r="Y1552" s="46"/>
      <c r="AC1552" s="47">
        <f t="shared" si="11"/>
        <v>0</v>
      </c>
      <c r="AD1552" s="54">
        <f t="shared" si="12"/>
        <v>0</v>
      </c>
      <c r="AE1552" s="44"/>
      <c r="AF1552" s="48"/>
    </row>
    <row r="1553" spans="1:32" ht="21" customHeight="1">
      <c r="A1553" s="45" t="str">
        <f>IF(G1553="","",VLOOKUP(G1553,#REF!,3,0))</f>
        <v/>
      </c>
      <c r="B1553" s="45" t="str">
        <f>IF(Table1[[#This Row],[Day]]="","",WEEKNUM(F1553))</f>
        <v/>
      </c>
      <c r="C1553" s="45" t="str">
        <f>IF(Table1[[#This Row],[Day]]="","",MONTH(F1553))</f>
        <v/>
      </c>
      <c r="D1553" s="45" t="str">
        <f>IF(Table1[[#This Row],[Day]]="","",YEAR(F1553))</f>
        <v/>
      </c>
      <c r="E1553" s="117" t="s">
        <v>329</v>
      </c>
      <c r="F1553" s="51"/>
      <c r="J1553" s="102"/>
      <c r="K1553" s="124"/>
      <c r="R1553" s="46"/>
      <c r="V1553" s="112"/>
      <c r="W1553" s="72"/>
      <c r="X1553" s="46"/>
      <c r="Y1553" s="46"/>
      <c r="AC1553" s="47">
        <f t="shared" si="11"/>
        <v>0</v>
      </c>
      <c r="AD1553" s="54">
        <f t="shared" si="12"/>
        <v>0</v>
      </c>
      <c r="AE1553" s="44"/>
      <c r="AF1553" s="48"/>
    </row>
    <row r="1554" spans="1:32" ht="21" customHeight="1">
      <c r="A1554" s="45" t="str">
        <f>IF(G1554="","",VLOOKUP(G1554,#REF!,3,0))</f>
        <v/>
      </c>
      <c r="B1554" s="45" t="str">
        <f>IF(Table1[[#This Row],[Day]]="","",WEEKNUM(F1554))</f>
        <v/>
      </c>
      <c r="C1554" s="45" t="str">
        <f>IF(Table1[[#This Row],[Day]]="","",MONTH(F1554))</f>
        <v/>
      </c>
      <c r="D1554" s="45" t="str">
        <f>IF(Table1[[#This Row],[Day]]="","",YEAR(F1554))</f>
        <v/>
      </c>
      <c r="E1554" s="117" t="s">
        <v>329</v>
      </c>
      <c r="F1554" s="51"/>
      <c r="J1554" s="102"/>
      <c r="K1554" s="124"/>
      <c r="R1554" s="46"/>
      <c r="V1554" s="112"/>
      <c r="W1554" s="72"/>
      <c r="X1554" s="46"/>
      <c r="Y1554" s="46"/>
      <c r="AC1554" s="47">
        <f t="shared" si="11"/>
        <v>0</v>
      </c>
      <c r="AD1554" s="54">
        <f t="shared" si="12"/>
        <v>0</v>
      </c>
      <c r="AE1554" s="44"/>
      <c r="AF1554" s="48"/>
    </row>
    <row r="1555" spans="1:32" ht="21" customHeight="1">
      <c r="A1555" s="45" t="str">
        <f>IF(G1555="","",VLOOKUP(G1555,#REF!,3,0))</f>
        <v/>
      </c>
      <c r="B1555" s="45" t="str">
        <f>IF(Table1[[#This Row],[Day]]="","",WEEKNUM(F1555))</f>
        <v/>
      </c>
      <c r="C1555" s="45" t="str">
        <f>IF(Table1[[#This Row],[Day]]="","",MONTH(F1555))</f>
        <v/>
      </c>
      <c r="D1555" s="45" t="str">
        <f>IF(Table1[[#This Row],[Day]]="","",YEAR(F1555))</f>
        <v/>
      </c>
      <c r="E1555" s="117" t="s">
        <v>329</v>
      </c>
      <c r="F1555" s="51"/>
      <c r="J1555" s="102"/>
      <c r="K1555" s="124"/>
      <c r="R1555" s="46"/>
      <c r="V1555" s="112"/>
      <c r="W1555" s="72"/>
      <c r="X1555" s="46"/>
      <c r="Y1555" s="46"/>
      <c r="AC1555" s="47">
        <f t="shared" si="11"/>
        <v>0</v>
      </c>
      <c r="AD1555" s="54">
        <f t="shared" si="12"/>
        <v>0</v>
      </c>
      <c r="AE1555" s="44"/>
      <c r="AF1555" s="48"/>
    </row>
    <row r="1556" spans="1:32" ht="21" customHeight="1">
      <c r="A1556" s="45" t="str">
        <f>IF(G1556="","",VLOOKUP(G1556,#REF!,3,0))</f>
        <v/>
      </c>
      <c r="B1556" s="45" t="str">
        <f>IF(Table1[[#This Row],[Day]]="","",WEEKNUM(F1556))</f>
        <v/>
      </c>
      <c r="C1556" s="45" t="str">
        <f>IF(Table1[[#This Row],[Day]]="","",MONTH(F1556))</f>
        <v/>
      </c>
      <c r="D1556" s="45" t="str">
        <f>IF(Table1[[#This Row],[Day]]="","",YEAR(F1556))</f>
        <v/>
      </c>
      <c r="E1556" s="117" t="s">
        <v>329</v>
      </c>
      <c r="F1556" s="51"/>
      <c r="J1556" s="102"/>
      <c r="K1556" s="124"/>
      <c r="R1556" s="46"/>
      <c r="V1556" s="112"/>
      <c r="W1556" s="72"/>
      <c r="X1556" s="46"/>
      <c r="Y1556" s="46"/>
      <c r="AC1556" s="47">
        <f t="shared" si="11"/>
        <v>0</v>
      </c>
      <c r="AD1556" s="54">
        <f t="shared" si="12"/>
        <v>0</v>
      </c>
      <c r="AE1556" s="44"/>
      <c r="AF1556" s="48"/>
    </row>
    <row r="1557" spans="1:32" ht="21" customHeight="1">
      <c r="A1557" s="45" t="str">
        <f>IF(G1557="","",VLOOKUP(G1557,#REF!,3,0))</f>
        <v/>
      </c>
      <c r="B1557" s="45" t="str">
        <f>IF(Table1[[#This Row],[Day]]="","",WEEKNUM(F1557))</f>
        <v/>
      </c>
      <c r="C1557" s="45" t="str">
        <f>IF(Table1[[#This Row],[Day]]="","",MONTH(F1557))</f>
        <v/>
      </c>
      <c r="D1557" s="45" t="str">
        <f>IF(Table1[[#This Row],[Day]]="","",YEAR(F1557))</f>
        <v/>
      </c>
      <c r="E1557" s="117" t="s">
        <v>329</v>
      </c>
      <c r="F1557" s="51"/>
      <c r="J1557" s="102"/>
      <c r="K1557" s="124"/>
      <c r="R1557" s="46"/>
      <c r="V1557" s="112"/>
      <c r="W1557" s="72"/>
      <c r="X1557" s="46"/>
      <c r="Y1557" s="46"/>
      <c r="AC1557" s="47">
        <f t="shared" si="11"/>
        <v>0</v>
      </c>
      <c r="AD1557" s="54">
        <f t="shared" si="12"/>
        <v>0</v>
      </c>
      <c r="AE1557" s="44"/>
      <c r="AF1557" s="48"/>
    </row>
    <row r="1558" spans="1:32" ht="21" customHeight="1">
      <c r="A1558" s="45" t="str">
        <f>IF(G1558="","",VLOOKUP(G1558,#REF!,3,0))</f>
        <v/>
      </c>
      <c r="B1558" s="45" t="str">
        <f>IF(Table1[[#This Row],[Day]]="","",WEEKNUM(F1558))</f>
        <v/>
      </c>
      <c r="C1558" s="45" t="str">
        <f>IF(Table1[[#This Row],[Day]]="","",MONTH(F1558))</f>
        <v/>
      </c>
      <c r="D1558" s="45" t="str">
        <f>IF(Table1[[#This Row],[Day]]="","",YEAR(F1558))</f>
        <v/>
      </c>
      <c r="E1558" s="117" t="s">
        <v>329</v>
      </c>
      <c r="F1558" s="51"/>
      <c r="J1558" s="102"/>
      <c r="K1558" s="124"/>
      <c r="R1558" s="46"/>
      <c r="V1558" s="112"/>
      <c r="W1558" s="72"/>
      <c r="X1558" s="46"/>
      <c r="Y1558" s="46"/>
      <c r="AC1558" s="47">
        <f t="shared" si="11"/>
        <v>0</v>
      </c>
      <c r="AD1558" s="54">
        <f t="shared" si="12"/>
        <v>0</v>
      </c>
      <c r="AE1558" s="44"/>
      <c r="AF1558" s="48"/>
    </row>
    <row r="1559" spans="1:32" ht="21" customHeight="1">
      <c r="A1559" s="45" t="str">
        <f>IF(G1559="","",VLOOKUP(G1559,#REF!,3,0))</f>
        <v/>
      </c>
      <c r="B1559" s="45" t="str">
        <f>IF(Table1[[#This Row],[Day]]="","",WEEKNUM(F1559))</f>
        <v/>
      </c>
      <c r="C1559" s="45" t="str">
        <f>IF(Table1[[#This Row],[Day]]="","",MONTH(F1559))</f>
        <v/>
      </c>
      <c r="D1559" s="45" t="str">
        <f>IF(Table1[[#This Row],[Day]]="","",YEAR(F1559))</f>
        <v/>
      </c>
      <c r="E1559" s="117" t="s">
        <v>329</v>
      </c>
      <c r="F1559" s="51"/>
      <c r="J1559" s="102"/>
      <c r="K1559" s="124"/>
      <c r="R1559" s="46"/>
      <c r="V1559" s="112"/>
      <c r="W1559" s="72"/>
      <c r="X1559" s="46"/>
      <c r="Y1559" s="46"/>
      <c r="AC1559" s="47">
        <f t="shared" si="11"/>
        <v>0</v>
      </c>
      <c r="AD1559" s="54">
        <f t="shared" si="12"/>
        <v>0</v>
      </c>
      <c r="AE1559" s="44"/>
      <c r="AF1559" s="48"/>
    </row>
    <row r="1560" spans="1:32" ht="21" customHeight="1">
      <c r="A1560" s="45" t="str">
        <f>IF(G1560="","",VLOOKUP(G1560,#REF!,3,0))</f>
        <v/>
      </c>
      <c r="B1560" s="45" t="str">
        <f>IF(Table1[[#This Row],[Day]]="","",WEEKNUM(F1560))</f>
        <v/>
      </c>
      <c r="C1560" s="45" t="str">
        <f>IF(Table1[[#This Row],[Day]]="","",MONTH(F1560))</f>
        <v/>
      </c>
      <c r="D1560" s="45" t="str">
        <f>IF(Table1[[#This Row],[Day]]="","",YEAR(F1560))</f>
        <v/>
      </c>
      <c r="E1560" s="117" t="s">
        <v>329</v>
      </c>
      <c r="F1560" s="51"/>
      <c r="J1560" s="102"/>
      <c r="K1560" s="124"/>
      <c r="R1560" s="46"/>
      <c r="V1560" s="112"/>
      <c r="W1560" s="72"/>
      <c r="X1560" s="46"/>
      <c r="Y1560" s="46"/>
      <c r="AC1560" s="47">
        <f t="shared" si="11"/>
        <v>0</v>
      </c>
      <c r="AD1560" s="54">
        <f t="shared" si="12"/>
        <v>0</v>
      </c>
      <c r="AE1560" s="44"/>
      <c r="AF1560" s="48"/>
    </row>
    <row r="1561" spans="1:32" ht="21" customHeight="1">
      <c r="A1561" s="45" t="str">
        <f>IF(G1561="","",VLOOKUP(G1561,#REF!,3,0))</f>
        <v/>
      </c>
      <c r="B1561" s="45" t="str">
        <f>IF(Table1[[#This Row],[Day]]="","",WEEKNUM(F1561))</f>
        <v/>
      </c>
      <c r="C1561" s="45" t="str">
        <f>IF(Table1[[#This Row],[Day]]="","",MONTH(F1561))</f>
        <v/>
      </c>
      <c r="D1561" s="45" t="str">
        <f>IF(Table1[[#This Row],[Day]]="","",YEAR(F1561))</f>
        <v/>
      </c>
      <c r="E1561" s="117" t="s">
        <v>329</v>
      </c>
      <c r="F1561" s="51"/>
      <c r="J1561" s="102"/>
      <c r="K1561" s="124"/>
      <c r="R1561" s="46"/>
      <c r="V1561" s="112"/>
      <c r="W1561" s="72"/>
      <c r="X1561" s="46"/>
      <c r="Y1561" s="46"/>
      <c r="AC1561" s="47">
        <f t="shared" si="11"/>
        <v>0</v>
      </c>
      <c r="AD1561" s="54">
        <f t="shared" si="12"/>
        <v>0</v>
      </c>
      <c r="AE1561" s="44"/>
      <c r="AF1561" s="48"/>
    </row>
    <row r="1562" spans="1:32" ht="21" customHeight="1">
      <c r="A1562" s="45" t="str">
        <f>IF(G1562="","",VLOOKUP(G1562,#REF!,3,0))</f>
        <v/>
      </c>
      <c r="B1562" s="45" t="str">
        <f>IF(Table1[[#This Row],[Day]]="","",WEEKNUM(F1562))</f>
        <v/>
      </c>
      <c r="C1562" s="45" t="str">
        <f>IF(Table1[[#This Row],[Day]]="","",MONTH(F1562))</f>
        <v/>
      </c>
      <c r="D1562" s="45" t="str">
        <f>IF(Table1[[#This Row],[Day]]="","",YEAR(F1562))</f>
        <v/>
      </c>
      <c r="E1562" s="117" t="s">
        <v>329</v>
      </c>
      <c r="F1562" s="51"/>
      <c r="J1562" s="102"/>
      <c r="K1562" s="124"/>
      <c r="R1562" s="46"/>
      <c r="V1562" s="112"/>
      <c r="W1562" s="72"/>
      <c r="X1562" s="46"/>
      <c r="Y1562" s="46"/>
      <c r="AC1562" s="47">
        <f t="shared" si="11"/>
        <v>0</v>
      </c>
      <c r="AD1562" s="54">
        <f t="shared" si="12"/>
        <v>0</v>
      </c>
      <c r="AE1562" s="44"/>
      <c r="AF1562" s="48"/>
    </row>
    <row r="1563" spans="1:32" ht="21" customHeight="1">
      <c r="A1563" s="45" t="str">
        <f>IF(G1563="","",VLOOKUP(G1563,#REF!,3,0))</f>
        <v/>
      </c>
      <c r="B1563" s="45" t="str">
        <f>IF(Table1[[#This Row],[Day]]="","",WEEKNUM(F1563))</f>
        <v/>
      </c>
      <c r="C1563" s="45" t="str">
        <f>IF(Table1[[#This Row],[Day]]="","",MONTH(F1563))</f>
        <v/>
      </c>
      <c r="D1563" s="45" t="str">
        <f>IF(Table1[[#This Row],[Day]]="","",YEAR(F1563))</f>
        <v/>
      </c>
      <c r="E1563" s="117" t="s">
        <v>329</v>
      </c>
      <c r="F1563" s="51"/>
      <c r="J1563" s="102"/>
      <c r="K1563" s="124"/>
      <c r="R1563" s="46"/>
      <c r="V1563" s="112"/>
      <c r="W1563" s="72"/>
      <c r="X1563" s="46"/>
      <c r="Y1563" s="46"/>
      <c r="AC1563" s="47">
        <f t="shared" si="11"/>
        <v>0</v>
      </c>
      <c r="AD1563" s="54">
        <f t="shared" si="12"/>
        <v>0</v>
      </c>
      <c r="AE1563" s="44"/>
      <c r="AF1563" s="48"/>
    </row>
    <row r="1564" spans="1:32" ht="21" customHeight="1">
      <c r="A1564" s="45" t="str">
        <f>IF(G1564="","",VLOOKUP(G1564,#REF!,3,0))</f>
        <v/>
      </c>
      <c r="B1564" s="45" t="str">
        <f>IF(Table1[[#This Row],[Day]]="","",WEEKNUM(F1564))</f>
        <v/>
      </c>
      <c r="C1564" s="45" t="str">
        <f>IF(Table1[[#This Row],[Day]]="","",MONTH(F1564))</f>
        <v/>
      </c>
      <c r="D1564" s="45" t="str">
        <f>IF(Table1[[#This Row],[Day]]="","",YEAR(F1564))</f>
        <v/>
      </c>
      <c r="E1564" s="117" t="s">
        <v>329</v>
      </c>
      <c r="F1564" s="51"/>
      <c r="J1564" s="102"/>
      <c r="K1564" s="124"/>
      <c r="R1564" s="46"/>
      <c r="V1564" s="112"/>
      <c r="W1564" s="72"/>
      <c r="X1564" s="46"/>
      <c r="Y1564" s="46"/>
      <c r="AC1564" s="47">
        <f t="shared" ref="AC1564:AC1627" si="13">SUM(I1564:AB1564)</f>
        <v>0</v>
      </c>
      <c r="AD1564" s="54">
        <f t="shared" ref="AD1564:AD1627" si="14">IFERROR(SUM(I1564:U1564)/H1564*1000000,0)</f>
        <v>0</v>
      </c>
      <c r="AE1564" s="44"/>
      <c r="AF1564" s="48"/>
    </row>
    <row r="1565" spans="1:32" ht="21" customHeight="1">
      <c r="A1565" s="45" t="str">
        <f>IF(G1565="","",VLOOKUP(G1565,#REF!,3,0))</f>
        <v/>
      </c>
      <c r="B1565" s="45" t="str">
        <f>IF(Table1[[#This Row],[Day]]="","",WEEKNUM(F1565))</f>
        <v/>
      </c>
      <c r="C1565" s="45" t="str">
        <f>IF(Table1[[#This Row],[Day]]="","",MONTH(F1565))</f>
        <v/>
      </c>
      <c r="D1565" s="45" t="str">
        <f>IF(Table1[[#This Row],[Day]]="","",YEAR(F1565))</f>
        <v/>
      </c>
      <c r="E1565" s="117" t="s">
        <v>329</v>
      </c>
      <c r="F1565" s="51"/>
      <c r="J1565" s="102"/>
      <c r="K1565" s="124"/>
      <c r="R1565" s="46"/>
      <c r="V1565" s="112"/>
      <c r="W1565" s="72"/>
      <c r="X1565" s="46"/>
      <c r="Y1565" s="46"/>
      <c r="AC1565" s="47">
        <f t="shared" si="13"/>
        <v>0</v>
      </c>
      <c r="AD1565" s="54">
        <f t="shared" si="14"/>
        <v>0</v>
      </c>
      <c r="AE1565" s="44"/>
      <c r="AF1565" s="48"/>
    </row>
    <row r="1566" spans="1:32" ht="21" customHeight="1">
      <c r="A1566" s="45" t="str">
        <f>IF(G1566="","",VLOOKUP(G1566,#REF!,3,0))</f>
        <v/>
      </c>
      <c r="B1566" s="45" t="str">
        <f>IF(Table1[[#This Row],[Day]]="","",WEEKNUM(F1566))</f>
        <v/>
      </c>
      <c r="C1566" s="45" t="str">
        <f>IF(Table1[[#This Row],[Day]]="","",MONTH(F1566))</f>
        <v/>
      </c>
      <c r="D1566" s="45" t="str">
        <f>IF(Table1[[#This Row],[Day]]="","",YEAR(F1566))</f>
        <v/>
      </c>
      <c r="E1566" s="117" t="s">
        <v>329</v>
      </c>
      <c r="F1566" s="51"/>
      <c r="J1566" s="102"/>
      <c r="K1566" s="124"/>
      <c r="R1566" s="46"/>
      <c r="V1566" s="112"/>
      <c r="W1566" s="72"/>
      <c r="X1566" s="46"/>
      <c r="Y1566" s="46"/>
      <c r="AC1566" s="47">
        <f t="shared" si="13"/>
        <v>0</v>
      </c>
      <c r="AD1566" s="54">
        <f t="shared" si="14"/>
        <v>0</v>
      </c>
      <c r="AE1566" s="44"/>
      <c r="AF1566" s="48"/>
    </row>
    <row r="1567" spans="1:32" ht="21" customHeight="1">
      <c r="A1567" s="45" t="str">
        <f>IF(G1567="","",VLOOKUP(G1567,#REF!,3,0))</f>
        <v/>
      </c>
      <c r="B1567" s="45" t="str">
        <f>IF(Table1[[#This Row],[Day]]="","",WEEKNUM(F1567))</f>
        <v/>
      </c>
      <c r="C1567" s="45" t="str">
        <f>IF(Table1[[#This Row],[Day]]="","",MONTH(F1567))</f>
        <v/>
      </c>
      <c r="D1567" s="45" t="str">
        <f>IF(Table1[[#This Row],[Day]]="","",YEAR(F1567))</f>
        <v/>
      </c>
      <c r="E1567" s="117" t="s">
        <v>329</v>
      </c>
      <c r="F1567" s="51"/>
      <c r="J1567" s="102"/>
      <c r="K1567" s="124"/>
      <c r="R1567" s="46"/>
      <c r="V1567" s="112"/>
      <c r="W1567" s="72"/>
      <c r="X1567" s="46"/>
      <c r="Y1567" s="46"/>
      <c r="AC1567" s="47">
        <f t="shared" si="13"/>
        <v>0</v>
      </c>
      <c r="AD1567" s="54">
        <f t="shared" si="14"/>
        <v>0</v>
      </c>
      <c r="AE1567" s="44"/>
      <c r="AF1567" s="48"/>
    </row>
    <row r="1568" spans="1:32" ht="21" customHeight="1">
      <c r="A1568" s="45" t="str">
        <f>IF(G1568="","",VLOOKUP(G1568,#REF!,3,0))</f>
        <v/>
      </c>
      <c r="B1568" s="45" t="str">
        <f>IF(Table1[[#This Row],[Day]]="","",WEEKNUM(F1568))</f>
        <v/>
      </c>
      <c r="C1568" s="45" t="str">
        <f>IF(Table1[[#This Row],[Day]]="","",MONTH(F1568))</f>
        <v/>
      </c>
      <c r="D1568" s="45" t="str">
        <f>IF(Table1[[#This Row],[Day]]="","",YEAR(F1568))</f>
        <v/>
      </c>
      <c r="E1568" s="117" t="s">
        <v>329</v>
      </c>
      <c r="F1568" s="51"/>
      <c r="J1568" s="102"/>
      <c r="K1568" s="124"/>
      <c r="R1568" s="46"/>
      <c r="V1568" s="112"/>
      <c r="W1568" s="72"/>
      <c r="X1568" s="46"/>
      <c r="Y1568" s="46"/>
      <c r="AC1568" s="47">
        <f t="shared" si="13"/>
        <v>0</v>
      </c>
      <c r="AD1568" s="54">
        <f t="shared" si="14"/>
        <v>0</v>
      </c>
      <c r="AE1568" s="44"/>
      <c r="AF1568" s="48"/>
    </row>
    <row r="1569" spans="1:32" ht="21" customHeight="1">
      <c r="A1569" s="45" t="str">
        <f>IF(G1569="","",VLOOKUP(G1569,#REF!,3,0))</f>
        <v/>
      </c>
      <c r="B1569" s="45" t="str">
        <f>IF(Table1[[#This Row],[Day]]="","",WEEKNUM(F1569))</f>
        <v/>
      </c>
      <c r="C1569" s="45" t="str">
        <f>IF(Table1[[#This Row],[Day]]="","",MONTH(F1569))</f>
        <v/>
      </c>
      <c r="D1569" s="45" t="str">
        <f>IF(Table1[[#This Row],[Day]]="","",YEAR(F1569))</f>
        <v/>
      </c>
      <c r="E1569" s="117" t="s">
        <v>329</v>
      </c>
      <c r="F1569" s="51"/>
      <c r="J1569" s="102"/>
      <c r="K1569" s="124"/>
      <c r="R1569" s="46"/>
      <c r="V1569" s="112"/>
      <c r="W1569" s="72"/>
      <c r="X1569" s="46"/>
      <c r="Y1569" s="46"/>
      <c r="AC1569" s="47">
        <f t="shared" si="13"/>
        <v>0</v>
      </c>
      <c r="AD1569" s="54">
        <f t="shared" si="14"/>
        <v>0</v>
      </c>
      <c r="AE1569" s="44"/>
      <c r="AF1569" s="48"/>
    </row>
    <row r="1570" spans="1:32" ht="21" customHeight="1">
      <c r="A1570" s="45" t="str">
        <f>IF(G1570="","",VLOOKUP(G1570,#REF!,3,0))</f>
        <v/>
      </c>
      <c r="B1570" s="45" t="str">
        <f>IF(Table1[[#This Row],[Day]]="","",WEEKNUM(F1570))</f>
        <v/>
      </c>
      <c r="C1570" s="45" t="str">
        <f>IF(Table1[[#This Row],[Day]]="","",MONTH(F1570))</f>
        <v/>
      </c>
      <c r="D1570" s="45" t="str">
        <f>IF(Table1[[#This Row],[Day]]="","",YEAR(F1570))</f>
        <v/>
      </c>
      <c r="E1570" s="117" t="s">
        <v>329</v>
      </c>
      <c r="F1570" s="51"/>
      <c r="J1570" s="102"/>
      <c r="K1570" s="124"/>
      <c r="R1570" s="46"/>
      <c r="V1570" s="112"/>
      <c r="W1570" s="72"/>
      <c r="X1570" s="46"/>
      <c r="Y1570" s="46"/>
      <c r="AC1570" s="47">
        <f t="shared" si="13"/>
        <v>0</v>
      </c>
      <c r="AD1570" s="54">
        <f t="shared" si="14"/>
        <v>0</v>
      </c>
      <c r="AE1570" s="44"/>
      <c r="AF1570" s="48"/>
    </row>
    <row r="1571" spans="1:32" ht="21" customHeight="1">
      <c r="A1571" s="45" t="str">
        <f>IF(G1571="","",VLOOKUP(G1571,#REF!,3,0))</f>
        <v/>
      </c>
      <c r="B1571" s="45" t="str">
        <f>IF(Table1[[#This Row],[Day]]="","",WEEKNUM(F1571))</f>
        <v/>
      </c>
      <c r="C1571" s="45" t="str">
        <f>IF(Table1[[#This Row],[Day]]="","",MONTH(F1571))</f>
        <v/>
      </c>
      <c r="D1571" s="45" t="str">
        <f>IF(Table1[[#This Row],[Day]]="","",YEAR(F1571))</f>
        <v/>
      </c>
      <c r="E1571" s="117" t="s">
        <v>329</v>
      </c>
      <c r="F1571" s="51"/>
      <c r="J1571" s="102"/>
      <c r="K1571" s="124"/>
      <c r="R1571" s="46"/>
      <c r="V1571" s="112"/>
      <c r="W1571" s="72"/>
      <c r="X1571" s="46"/>
      <c r="Y1571" s="46"/>
      <c r="AC1571" s="47">
        <f t="shared" si="13"/>
        <v>0</v>
      </c>
      <c r="AD1571" s="54">
        <f t="shared" si="14"/>
        <v>0</v>
      </c>
      <c r="AE1571" s="44"/>
      <c r="AF1571" s="48"/>
    </row>
    <row r="1572" spans="1:32" ht="21" customHeight="1">
      <c r="A1572" s="45" t="str">
        <f>IF(G1572="","",VLOOKUP(G1572,#REF!,3,0))</f>
        <v/>
      </c>
      <c r="B1572" s="45" t="str">
        <f>IF(Table1[[#This Row],[Day]]="","",WEEKNUM(F1572))</f>
        <v/>
      </c>
      <c r="C1572" s="45" t="str">
        <f>IF(Table1[[#This Row],[Day]]="","",MONTH(F1572))</f>
        <v/>
      </c>
      <c r="D1572" s="45" t="str">
        <f>IF(Table1[[#This Row],[Day]]="","",YEAR(F1572))</f>
        <v/>
      </c>
      <c r="E1572" s="117" t="s">
        <v>329</v>
      </c>
      <c r="F1572" s="51"/>
      <c r="J1572" s="102"/>
      <c r="K1572" s="124"/>
      <c r="R1572" s="46"/>
      <c r="V1572" s="112"/>
      <c r="W1572" s="72"/>
      <c r="X1572" s="46"/>
      <c r="Y1572" s="46"/>
      <c r="AC1572" s="47">
        <f t="shared" si="13"/>
        <v>0</v>
      </c>
      <c r="AD1572" s="54">
        <f t="shared" si="14"/>
        <v>0</v>
      </c>
      <c r="AE1572" s="44"/>
      <c r="AF1572" s="48"/>
    </row>
    <row r="1573" spans="1:32" ht="21" customHeight="1">
      <c r="A1573" s="45" t="str">
        <f>IF(G1573="","",VLOOKUP(G1573,#REF!,3,0))</f>
        <v/>
      </c>
      <c r="B1573" s="45" t="str">
        <f>IF(Table1[[#This Row],[Day]]="","",WEEKNUM(F1573))</f>
        <v/>
      </c>
      <c r="C1573" s="45" t="str">
        <f>IF(Table1[[#This Row],[Day]]="","",MONTH(F1573))</f>
        <v/>
      </c>
      <c r="D1573" s="45" t="str">
        <f>IF(Table1[[#This Row],[Day]]="","",YEAR(F1573))</f>
        <v/>
      </c>
      <c r="E1573" s="117" t="s">
        <v>329</v>
      </c>
      <c r="F1573" s="51"/>
      <c r="J1573" s="102"/>
      <c r="K1573" s="124"/>
      <c r="R1573" s="46"/>
      <c r="V1573" s="112"/>
      <c r="W1573" s="72"/>
      <c r="X1573" s="46"/>
      <c r="Y1573" s="46"/>
      <c r="AC1573" s="47">
        <f t="shared" si="13"/>
        <v>0</v>
      </c>
      <c r="AD1573" s="54">
        <f t="shared" si="14"/>
        <v>0</v>
      </c>
      <c r="AE1573" s="44"/>
      <c r="AF1573" s="48"/>
    </row>
    <row r="1574" spans="1:32" ht="21" customHeight="1">
      <c r="A1574" s="45" t="str">
        <f>IF(G1574="","",VLOOKUP(G1574,#REF!,3,0))</f>
        <v/>
      </c>
      <c r="B1574" s="45" t="str">
        <f>IF(Table1[[#This Row],[Day]]="","",WEEKNUM(F1574))</f>
        <v/>
      </c>
      <c r="C1574" s="45" t="str">
        <f>IF(Table1[[#This Row],[Day]]="","",MONTH(F1574))</f>
        <v/>
      </c>
      <c r="D1574" s="45" t="str">
        <f>IF(Table1[[#This Row],[Day]]="","",YEAR(F1574))</f>
        <v/>
      </c>
      <c r="E1574" s="117" t="s">
        <v>329</v>
      </c>
      <c r="F1574" s="51"/>
      <c r="J1574" s="102"/>
      <c r="K1574" s="124"/>
      <c r="R1574" s="46"/>
      <c r="V1574" s="112"/>
      <c r="W1574" s="72"/>
      <c r="X1574" s="46"/>
      <c r="Y1574" s="46"/>
      <c r="AC1574" s="47">
        <f t="shared" si="13"/>
        <v>0</v>
      </c>
      <c r="AD1574" s="54">
        <f t="shared" si="14"/>
        <v>0</v>
      </c>
      <c r="AE1574" s="44"/>
      <c r="AF1574" s="48"/>
    </row>
    <row r="1575" spans="1:32" ht="21" customHeight="1">
      <c r="A1575" s="45" t="str">
        <f>IF(G1575="","",VLOOKUP(G1575,#REF!,3,0))</f>
        <v/>
      </c>
      <c r="B1575" s="45" t="str">
        <f>IF(Table1[[#This Row],[Day]]="","",WEEKNUM(F1575))</f>
        <v/>
      </c>
      <c r="C1575" s="45" t="str">
        <f>IF(Table1[[#This Row],[Day]]="","",MONTH(F1575))</f>
        <v/>
      </c>
      <c r="D1575" s="45" t="str">
        <f>IF(Table1[[#This Row],[Day]]="","",YEAR(F1575))</f>
        <v/>
      </c>
      <c r="E1575" s="117" t="s">
        <v>329</v>
      </c>
      <c r="F1575" s="51"/>
      <c r="J1575" s="102"/>
      <c r="K1575" s="124"/>
      <c r="R1575" s="46"/>
      <c r="V1575" s="112"/>
      <c r="W1575" s="72"/>
      <c r="X1575" s="46"/>
      <c r="Y1575" s="46"/>
      <c r="AC1575" s="47">
        <f t="shared" si="13"/>
        <v>0</v>
      </c>
      <c r="AD1575" s="54">
        <f t="shared" si="14"/>
        <v>0</v>
      </c>
      <c r="AE1575" s="44"/>
      <c r="AF1575" s="48"/>
    </row>
    <row r="1576" spans="1:32" ht="21" customHeight="1">
      <c r="A1576" s="45" t="str">
        <f>IF(G1576="","",VLOOKUP(G1576,#REF!,3,0))</f>
        <v/>
      </c>
      <c r="B1576" s="45" t="str">
        <f>IF(Table1[[#This Row],[Day]]="","",WEEKNUM(F1576))</f>
        <v/>
      </c>
      <c r="C1576" s="45" t="str">
        <f>IF(Table1[[#This Row],[Day]]="","",MONTH(F1576))</f>
        <v/>
      </c>
      <c r="D1576" s="45" t="str">
        <f>IF(Table1[[#This Row],[Day]]="","",YEAR(F1576))</f>
        <v/>
      </c>
      <c r="E1576" s="117" t="s">
        <v>329</v>
      </c>
      <c r="F1576" s="51"/>
      <c r="J1576" s="102"/>
      <c r="K1576" s="124"/>
      <c r="R1576" s="46"/>
      <c r="V1576" s="112"/>
      <c r="W1576" s="72"/>
      <c r="X1576" s="46"/>
      <c r="Y1576" s="46"/>
      <c r="AC1576" s="47">
        <f t="shared" si="13"/>
        <v>0</v>
      </c>
      <c r="AD1576" s="54">
        <f t="shared" si="14"/>
        <v>0</v>
      </c>
      <c r="AE1576" s="44"/>
      <c r="AF1576" s="48"/>
    </row>
    <row r="1577" spans="1:32" ht="21" customHeight="1">
      <c r="A1577" s="45" t="str">
        <f>IF(G1577="","",VLOOKUP(G1577,#REF!,3,0))</f>
        <v/>
      </c>
      <c r="B1577" s="45" t="str">
        <f>IF(Table1[[#This Row],[Day]]="","",WEEKNUM(F1577))</f>
        <v/>
      </c>
      <c r="C1577" s="45" t="str">
        <f>IF(Table1[[#This Row],[Day]]="","",MONTH(F1577))</f>
        <v/>
      </c>
      <c r="D1577" s="45" t="str">
        <f>IF(Table1[[#This Row],[Day]]="","",YEAR(F1577))</f>
        <v/>
      </c>
      <c r="E1577" s="117" t="s">
        <v>329</v>
      </c>
      <c r="F1577" s="51"/>
      <c r="J1577" s="102"/>
      <c r="K1577" s="124"/>
      <c r="R1577" s="46"/>
      <c r="V1577" s="112"/>
      <c r="W1577" s="72"/>
      <c r="X1577" s="46"/>
      <c r="Y1577" s="46"/>
      <c r="AC1577" s="47">
        <f t="shared" si="13"/>
        <v>0</v>
      </c>
      <c r="AD1577" s="54">
        <f t="shared" si="14"/>
        <v>0</v>
      </c>
      <c r="AE1577" s="44"/>
      <c r="AF1577" s="48"/>
    </row>
    <row r="1578" spans="1:32" ht="21" customHeight="1">
      <c r="A1578" s="45" t="str">
        <f>IF(G1578="","",VLOOKUP(G1578,#REF!,3,0))</f>
        <v/>
      </c>
      <c r="B1578" s="45" t="str">
        <f>IF(Table1[[#This Row],[Day]]="","",WEEKNUM(F1578))</f>
        <v/>
      </c>
      <c r="C1578" s="45" t="str">
        <f>IF(Table1[[#This Row],[Day]]="","",MONTH(F1578))</f>
        <v/>
      </c>
      <c r="D1578" s="45" t="str">
        <f>IF(Table1[[#This Row],[Day]]="","",YEAR(F1578))</f>
        <v/>
      </c>
      <c r="E1578" s="117" t="s">
        <v>329</v>
      </c>
      <c r="F1578" s="51"/>
      <c r="J1578" s="102"/>
      <c r="K1578" s="124"/>
      <c r="R1578" s="46"/>
      <c r="V1578" s="112"/>
      <c r="W1578" s="72"/>
      <c r="X1578" s="46"/>
      <c r="Y1578" s="46"/>
      <c r="AC1578" s="47">
        <f t="shared" si="13"/>
        <v>0</v>
      </c>
      <c r="AD1578" s="54">
        <f t="shared" si="14"/>
        <v>0</v>
      </c>
      <c r="AE1578" s="44"/>
      <c r="AF1578" s="48"/>
    </row>
    <row r="1579" spans="1:32" ht="21" customHeight="1">
      <c r="A1579" s="45" t="str">
        <f>IF(G1579="","",VLOOKUP(G1579,#REF!,3,0))</f>
        <v/>
      </c>
      <c r="B1579" s="45" t="str">
        <f>IF(Table1[[#This Row],[Day]]="","",WEEKNUM(F1579))</f>
        <v/>
      </c>
      <c r="C1579" s="45" t="str">
        <f>IF(Table1[[#This Row],[Day]]="","",MONTH(F1579))</f>
        <v/>
      </c>
      <c r="D1579" s="45" t="str">
        <f>IF(Table1[[#This Row],[Day]]="","",YEAR(F1579))</f>
        <v/>
      </c>
      <c r="E1579" s="117" t="s">
        <v>329</v>
      </c>
      <c r="F1579" s="51"/>
      <c r="J1579" s="102"/>
      <c r="K1579" s="124"/>
      <c r="R1579" s="46"/>
      <c r="V1579" s="112"/>
      <c r="W1579" s="72"/>
      <c r="X1579" s="46"/>
      <c r="Y1579" s="46"/>
      <c r="AC1579" s="47">
        <f t="shared" si="13"/>
        <v>0</v>
      </c>
      <c r="AD1579" s="54">
        <f t="shared" si="14"/>
        <v>0</v>
      </c>
      <c r="AE1579" s="44"/>
      <c r="AF1579" s="48"/>
    </row>
    <row r="1580" spans="1:32" ht="21" customHeight="1">
      <c r="A1580" s="45" t="str">
        <f>IF(G1580="","",VLOOKUP(G1580,#REF!,3,0))</f>
        <v/>
      </c>
      <c r="B1580" s="45" t="str">
        <f>IF(Table1[[#This Row],[Day]]="","",WEEKNUM(F1580))</f>
        <v/>
      </c>
      <c r="C1580" s="45" t="str">
        <f>IF(Table1[[#This Row],[Day]]="","",MONTH(F1580))</f>
        <v/>
      </c>
      <c r="D1580" s="45" t="str">
        <f>IF(Table1[[#This Row],[Day]]="","",YEAR(F1580))</f>
        <v/>
      </c>
      <c r="E1580" s="117" t="s">
        <v>329</v>
      </c>
      <c r="F1580" s="51"/>
      <c r="J1580" s="102"/>
      <c r="K1580" s="124"/>
      <c r="R1580" s="46"/>
      <c r="V1580" s="112"/>
      <c r="W1580" s="72"/>
      <c r="X1580" s="46"/>
      <c r="Y1580" s="46"/>
      <c r="AC1580" s="47">
        <f t="shared" si="13"/>
        <v>0</v>
      </c>
      <c r="AD1580" s="54">
        <f t="shared" si="14"/>
        <v>0</v>
      </c>
      <c r="AE1580" s="44"/>
      <c r="AF1580" s="48"/>
    </row>
    <row r="1581" spans="1:32" ht="21" customHeight="1">
      <c r="A1581" s="45" t="str">
        <f>IF(G1581="","",VLOOKUP(G1581,#REF!,3,0))</f>
        <v/>
      </c>
      <c r="B1581" s="45" t="str">
        <f>IF(Table1[[#This Row],[Day]]="","",WEEKNUM(F1581))</f>
        <v/>
      </c>
      <c r="C1581" s="45" t="str">
        <f>IF(Table1[[#This Row],[Day]]="","",MONTH(F1581))</f>
        <v/>
      </c>
      <c r="D1581" s="45" t="str">
        <f>IF(Table1[[#This Row],[Day]]="","",YEAR(F1581))</f>
        <v/>
      </c>
      <c r="E1581" s="117" t="s">
        <v>329</v>
      </c>
      <c r="F1581" s="51"/>
      <c r="J1581" s="102"/>
      <c r="K1581" s="124"/>
      <c r="R1581" s="46"/>
      <c r="V1581" s="112"/>
      <c r="W1581" s="72"/>
      <c r="X1581" s="46"/>
      <c r="Y1581" s="46"/>
      <c r="AC1581" s="47">
        <f t="shared" si="13"/>
        <v>0</v>
      </c>
      <c r="AD1581" s="54">
        <f t="shared" si="14"/>
        <v>0</v>
      </c>
      <c r="AE1581" s="44"/>
      <c r="AF1581" s="48"/>
    </row>
    <row r="1582" spans="1:32" ht="21" customHeight="1">
      <c r="A1582" s="45" t="str">
        <f>IF(G1582="","",VLOOKUP(G1582,#REF!,3,0))</f>
        <v/>
      </c>
      <c r="B1582" s="45" t="str">
        <f>IF(Table1[[#This Row],[Day]]="","",WEEKNUM(F1582))</f>
        <v/>
      </c>
      <c r="C1582" s="45" t="str">
        <f>IF(Table1[[#This Row],[Day]]="","",MONTH(F1582))</f>
        <v/>
      </c>
      <c r="D1582" s="45" t="str">
        <f>IF(Table1[[#This Row],[Day]]="","",YEAR(F1582))</f>
        <v/>
      </c>
      <c r="E1582" s="117" t="s">
        <v>329</v>
      </c>
      <c r="F1582" s="51"/>
      <c r="J1582" s="102"/>
      <c r="K1582" s="124"/>
      <c r="R1582" s="46"/>
      <c r="V1582" s="112"/>
      <c r="W1582" s="72"/>
      <c r="X1582" s="46"/>
      <c r="Y1582" s="46"/>
      <c r="AC1582" s="47">
        <f t="shared" si="13"/>
        <v>0</v>
      </c>
      <c r="AD1582" s="54">
        <f t="shared" si="14"/>
        <v>0</v>
      </c>
      <c r="AE1582" s="44"/>
      <c r="AF1582" s="48"/>
    </row>
    <row r="1583" spans="1:32" ht="21" customHeight="1">
      <c r="A1583" s="45" t="str">
        <f>IF(G1583="","",VLOOKUP(G1583,#REF!,3,0))</f>
        <v/>
      </c>
      <c r="B1583" s="45" t="str">
        <f>IF(Table1[[#This Row],[Day]]="","",WEEKNUM(F1583))</f>
        <v/>
      </c>
      <c r="C1583" s="45" t="str">
        <f>IF(Table1[[#This Row],[Day]]="","",MONTH(F1583))</f>
        <v/>
      </c>
      <c r="D1583" s="45" t="str">
        <f>IF(Table1[[#This Row],[Day]]="","",YEAR(F1583))</f>
        <v/>
      </c>
      <c r="E1583" s="117" t="s">
        <v>329</v>
      </c>
      <c r="F1583" s="51"/>
      <c r="J1583" s="102"/>
      <c r="K1583" s="124"/>
      <c r="R1583" s="46"/>
      <c r="V1583" s="112"/>
      <c r="W1583" s="72"/>
      <c r="X1583" s="46"/>
      <c r="Y1583" s="46"/>
      <c r="AC1583" s="47">
        <f t="shared" si="13"/>
        <v>0</v>
      </c>
      <c r="AD1583" s="54">
        <f t="shared" si="14"/>
        <v>0</v>
      </c>
      <c r="AE1583" s="44"/>
      <c r="AF1583" s="48"/>
    </row>
    <row r="1584" spans="1:32" ht="21" customHeight="1">
      <c r="A1584" s="45" t="str">
        <f>IF(G1584="","",VLOOKUP(G1584,#REF!,3,0))</f>
        <v/>
      </c>
      <c r="B1584" s="45" t="str">
        <f>IF(Table1[[#This Row],[Day]]="","",WEEKNUM(F1584))</f>
        <v/>
      </c>
      <c r="C1584" s="45" t="str">
        <f>IF(Table1[[#This Row],[Day]]="","",MONTH(F1584))</f>
        <v/>
      </c>
      <c r="D1584" s="45" t="str">
        <f>IF(Table1[[#This Row],[Day]]="","",YEAR(F1584))</f>
        <v/>
      </c>
      <c r="E1584" s="117" t="s">
        <v>329</v>
      </c>
      <c r="F1584" s="51"/>
      <c r="J1584" s="102"/>
      <c r="K1584" s="124"/>
      <c r="R1584" s="46"/>
      <c r="V1584" s="112"/>
      <c r="W1584" s="72"/>
      <c r="X1584" s="46"/>
      <c r="Y1584" s="46"/>
      <c r="AC1584" s="47">
        <f t="shared" si="13"/>
        <v>0</v>
      </c>
      <c r="AD1584" s="54">
        <f t="shared" si="14"/>
        <v>0</v>
      </c>
      <c r="AE1584" s="44"/>
      <c r="AF1584" s="48"/>
    </row>
    <row r="1585" spans="1:32" ht="21" customHeight="1">
      <c r="A1585" s="45" t="str">
        <f>IF(G1585="","",VLOOKUP(G1585,#REF!,3,0))</f>
        <v/>
      </c>
      <c r="B1585" s="45" t="str">
        <f>IF(Table1[[#This Row],[Day]]="","",WEEKNUM(F1585))</f>
        <v/>
      </c>
      <c r="C1585" s="45" t="str">
        <f>IF(Table1[[#This Row],[Day]]="","",MONTH(F1585))</f>
        <v/>
      </c>
      <c r="D1585" s="45" t="str">
        <f>IF(Table1[[#This Row],[Day]]="","",YEAR(F1585))</f>
        <v/>
      </c>
      <c r="E1585" s="117" t="s">
        <v>329</v>
      </c>
      <c r="F1585" s="51"/>
      <c r="J1585" s="102"/>
      <c r="K1585" s="124"/>
      <c r="R1585" s="46"/>
      <c r="V1585" s="112"/>
      <c r="W1585" s="72"/>
      <c r="X1585" s="46"/>
      <c r="Y1585" s="46"/>
      <c r="AC1585" s="47">
        <f t="shared" si="13"/>
        <v>0</v>
      </c>
      <c r="AD1585" s="54">
        <f t="shared" si="14"/>
        <v>0</v>
      </c>
      <c r="AE1585" s="44"/>
      <c r="AF1585" s="48"/>
    </row>
    <row r="1586" spans="1:32" ht="21" customHeight="1">
      <c r="A1586" s="45" t="str">
        <f>IF(G1586="","",VLOOKUP(G1586,#REF!,3,0))</f>
        <v/>
      </c>
      <c r="B1586" s="45" t="str">
        <f>IF(Table1[[#This Row],[Day]]="","",WEEKNUM(F1586))</f>
        <v/>
      </c>
      <c r="C1586" s="45" t="str">
        <f>IF(Table1[[#This Row],[Day]]="","",MONTH(F1586))</f>
        <v/>
      </c>
      <c r="D1586" s="45" t="str">
        <f>IF(Table1[[#This Row],[Day]]="","",YEAR(F1586))</f>
        <v/>
      </c>
      <c r="E1586" s="117" t="s">
        <v>329</v>
      </c>
      <c r="F1586" s="51"/>
      <c r="J1586" s="102"/>
      <c r="K1586" s="124"/>
      <c r="R1586" s="46"/>
      <c r="V1586" s="112"/>
      <c r="W1586" s="72"/>
      <c r="X1586" s="46"/>
      <c r="Y1586" s="46"/>
      <c r="AC1586" s="47">
        <f t="shared" si="13"/>
        <v>0</v>
      </c>
      <c r="AD1586" s="54">
        <f t="shared" si="14"/>
        <v>0</v>
      </c>
      <c r="AE1586" s="44"/>
      <c r="AF1586" s="48"/>
    </row>
    <row r="1587" spans="1:32" ht="21" customHeight="1">
      <c r="A1587" s="45" t="str">
        <f>IF(G1587="","",VLOOKUP(G1587,#REF!,3,0))</f>
        <v/>
      </c>
      <c r="B1587" s="45" t="str">
        <f>IF(Table1[[#This Row],[Day]]="","",WEEKNUM(F1587))</f>
        <v/>
      </c>
      <c r="C1587" s="45" t="str">
        <f>IF(Table1[[#This Row],[Day]]="","",MONTH(F1587))</f>
        <v/>
      </c>
      <c r="D1587" s="45" t="str">
        <f>IF(Table1[[#This Row],[Day]]="","",YEAR(F1587))</f>
        <v/>
      </c>
      <c r="E1587" s="117" t="s">
        <v>329</v>
      </c>
      <c r="F1587" s="51"/>
      <c r="J1587" s="102"/>
      <c r="K1587" s="124"/>
      <c r="R1587" s="46"/>
      <c r="V1587" s="112"/>
      <c r="W1587" s="72"/>
      <c r="X1587" s="46"/>
      <c r="Y1587" s="46"/>
      <c r="AC1587" s="47">
        <f t="shared" si="13"/>
        <v>0</v>
      </c>
      <c r="AD1587" s="54">
        <f t="shared" si="14"/>
        <v>0</v>
      </c>
      <c r="AE1587" s="44"/>
      <c r="AF1587" s="48"/>
    </row>
    <row r="1588" spans="1:32" ht="21" customHeight="1">
      <c r="A1588" s="45" t="str">
        <f>IF(G1588="","",VLOOKUP(G1588,#REF!,3,0))</f>
        <v/>
      </c>
      <c r="B1588" s="45" t="str">
        <f>IF(Table1[[#This Row],[Day]]="","",WEEKNUM(F1588))</f>
        <v/>
      </c>
      <c r="C1588" s="45" t="str">
        <f>IF(Table1[[#This Row],[Day]]="","",MONTH(F1588))</f>
        <v/>
      </c>
      <c r="D1588" s="45" t="str">
        <f>IF(Table1[[#This Row],[Day]]="","",YEAR(F1588))</f>
        <v/>
      </c>
      <c r="E1588" s="117" t="s">
        <v>329</v>
      </c>
      <c r="F1588" s="51"/>
      <c r="J1588" s="102"/>
      <c r="K1588" s="124"/>
      <c r="R1588" s="46"/>
      <c r="V1588" s="112"/>
      <c r="W1588" s="72"/>
      <c r="X1588" s="46"/>
      <c r="Y1588" s="46"/>
      <c r="AC1588" s="47">
        <f t="shared" si="13"/>
        <v>0</v>
      </c>
      <c r="AD1588" s="54">
        <f t="shared" si="14"/>
        <v>0</v>
      </c>
      <c r="AE1588" s="44"/>
      <c r="AF1588" s="48"/>
    </row>
    <row r="1589" spans="1:32" ht="21" customHeight="1">
      <c r="A1589" s="45" t="str">
        <f>IF(G1589="","",VLOOKUP(G1589,#REF!,3,0))</f>
        <v/>
      </c>
      <c r="B1589" s="45" t="str">
        <f>IF(Table1[[#This Row],[Day]]="","",WEEKNUM(F1589))</f>
        <v/>
      </c>
      <c r="C1589" s="45" t="str">
        <f>IF(Table1[[#This Row],[Day]]="","",MONTH(F1589))</f>
        <v/>
      </c>
      <c r="D1589" s="45" t="str">
        <f>IF(Table1[[#This Row],[Day]]="","",YEAR(F1589))</f>
        <v/>
      </c>
      <c r="E1589" s="117" t="s">
        <v>329</v>
      </c>
      <c r="F1589" s="51"/>
      <c r="J1589" s="102"/>
      <c r="K1589" s="124"/>
      <c r="R1589" s="46"/>
      <c r="V1589" s="112"/>
      <c r="W1589" s="72"/>
      <c r="X1589" s="46"/>
      <c r="Y1589" s="46"/>
      <c r="AC1589" s="47">
        <f t="shared" si="13"/>
        <v>0</v>
      </c>
      <c r="AD1589" s="54">
        <f t="shared" si="14"/>
        <v>0</v>
      </c>
      <c r="AE1589" s="44"/>
      <c r="AF1589" s="48"/>
    </row>
    <row r="1590" spans="1:32" ht="21" customHeight="1">
      <c r="A1590" s="45" t="str">
        <f>IF(G1590="","",VLOOKUP(G1590,#REF!,3,0))</f>
        <v/>
      </c>
      <c r="B1590" s="45" t="str">
        <f>IF(Table1[[#This Row],[Day]]="","",WEEKNUM(F1590))</f>
        <v/>
      </c>
      <c r="C1590" s="45" t="str">
        <f>IF(Table1[[#This Row],[Day]]="","",MONTH(F1590))</f>
        <v/>
      </c>
      <c r="D1590" s="45" t="str">
        <f>IF(Table1[[#This Row],[Day]]="","",YEAR(F1590))</f>
        <v/>
      </c>
      <c r="E1590" s="117" t="s">
        <v>329</v>
      </c>
      <c r="F1590" s="51"/>
      <c r="J1590" s="102"/>
      <c r="K1590" s="124"/>
      <c r="R1590" s="46"/>
      <c r="V1590" s="112"/>
      <c r="W1590" s="72"/>
      <c r="X1590" s="46"/>
      <c r="Y1590" s="46"/>
      <c r="AC1590" s="47">
        <f t="shared" si="13"/>
        <v>0</v>
      </c>
      <c r="AD1590" s="54">
        <f t="shared" si="14"/>
        <v>0</v>
      </c>
      <c r="AE1590" s="44"/>
      <c r="AF1590" s="48"/>
    </row>
    <row r="1591" spans="1:32" ht="21" customHeight="1">
      <c r="A1591" s="45" t="str">
        <f>IF(G1591="","",VLOOKUP(G1591,#REF!,3,0))</f>
        <v/>
      </c>
      <c r="B1591" s="45" t="str">
        <f>IF(Table1[[#This Row],[Day]]="","",WEEKNUM(F1591))</f>
        <v/>
      </c>
      <c r="C1591" s="45" t="str">
        <f>IF(Table1[[#This Row],[Day]]="","",MONTH(F1591))</f>
        <v/>
      </c>
      <c r="D1591" s="45" t="str">
        <f>IF(Table1[[#This Row],[Day]]="","",YEAR(F1591))</f>
        <v/>
      </c>
      <c r="E1591" s="117" t="s">
        <v>329</v>
      </c>
      <c r="F1591" s="51"/>
      <c r="J1591" s="102"/>
      <c r="K1591" s="124"/>
      <c r="R1591" s="46"/>
      <c r="V1591" s="112"/>
      <c r="W1591" s="72"/>
      <c r="X1591" s="46"/>
      <c r="Y1591" s="46"/>
      <c r="AC1591" s="47">
        <f t="shared" si="13"/>
        <v>0</v>
      </c>
      <c r="AD1591" s="54">
        <f t="shared" si="14"/>
        <v>0</v>
      </c>
      <c r="AE1591" s="44"/>
      <c r="AF1591" s="48"/>
    </row>
    <row r="1592" spans="1:32" ht="21" customHeight="1">
      <c r="A1592" s="45" t="str">
        <f>IF(G1592="","",VLOOKUP(G1592,#REF!,3,0))</f>
        <v/>
      </c>
      <c r="B1592" s="45" t="str">
        <f>IF(Table1[[#This Row],[Day]]="","",WEEKNUM(F1592))</f>
        <v/>
      </c>
      <c r="C1592" s="45" t="str">
        <f>IF(Table1[[#This Row],[Day]]="","",MONTH(F1592))</f>
        <v/>
      </c>
      <c r="D1592" s="45" t="str">
        <f>IF(Table1[[#This Row],[Day]]="","",YEAR(F1592))</f>
        <v/>
      </c>
      <c r="E1592" s="117" t="s">
        <v>329</v>
      </c>
      <c r="F1592" s="51"/>
      <c r="J1592" s="102"/>
      <c r="K1592" s="124"/>
      <c r="R1592" s="46"/>
      <c r="V1592" s="112"/>
      <c r="W1592" s="72"/>
      <c r="X1592" s="46"/>
      <c r="Y1592" s="46"/>
      <c r="AC1592" s="47">
        <f t="shared" si="13"/>
        <v>0</v>
      </c>
      <c r="AD1592" s="54">
        <f t="shared" si="14"/>
        <v>0</v>
      </c>
      <c r="AE1592" s="44"/>
      <c r="AF1592" s="48"/>
    </row>
    <row r="1593" spans="1:32" ht="21" customHeight="1">
      <c r="A1593" s="45" t="str">
        <f>IF(G1593="","",VLOOKUP(G1593,#REF!,3,0))</f>
        <v/>
      </c>
      <c r="B1593" s="45" t="str">
        <f>IF(Table1[[#This Row],[Day]]="","",WEEKNUM(F1593))</f>
        <v/>
      </c>
      <c r="C1593" s="45" t="str">
        <f>IF(Table1[[#This Row],[Day]]="","",MONTH(F1593))</f>
        <v/>
      </c>
      <c r="D1593" s="45" t="str">
        <f>IF(Table1[[#This Row],[Day]]="","",YEAR(F1593))</f>
        <v/>
      </c>
      <c r="E1593" s="117" t="s">
        <v>329</v>
      </c>
      <c r="F1593" s="51"/>
      <c r="J1593" s="102"/>
      <c r="K1593" s="124"/>
      <c r="R1593" s="46"/>
      <c r="V1593" s="112"/>
      <c r="W1593" s="72"/>
      <c r="X1593" s="46"/>
      <c r="Y1593" s="46"/>
      <c r="AC1593" s="47">
        <f t="shared" si="13"/>
        <v>0</v>
      </c>
      <c r="AD1593" s="54">
        <f t="shared" si="14"/>
        <v>0</v>
      </c>
      <c r="AE1593" s="44"/>
      <c r="AF1593" s="48"/>
    </row>
    <row r="1594" spans="1:32" ht="21" customHeight="1">
      <c r="A1594" s="45" t="str">
        <f>IF(G1594="","",VLOOKUP(G1594,#REF!,3,0))</f>
        <v/>
      </c>
      <c r="B1594" s="45" t="str">
        <f>IF(Table1[[#This Row],[Day]]="","",WEEKNUM(F1594))</f>
        <v/>
      </c>
      <c r="C1594" s="45" t="str">
        <f>IF(Table1[[#This Row],[Day]]="","",MONTH(F1594))</f>
        <v/>
      </c>
      <c r="D1594" s="45" t="str">
        <f>IF(Table1[[#This Row],[Day]]="","",YEAR(F1594))</f>
        <v/>
      </c>
      <c r="E1594" s="117" t="s">
        <v>329</v>
      </c>
      <c r="F1594" s="51"/>
      <c r="J1594" s="102"/>
      <c r="K1594" s="124"/>
      <c r="R1594" s="46"/>
      <c r="V1594" s="112"/>
      <c r="W1594" s="72"/>
      <c r="X1594" s="46"/>
      <c r="Y1594" s="46"/>
      <c r="AC1594" s="47">
        <f t="shared" si="13"/>
        <v>0</v>
      </c>
      <c r="AD1594" s="54">
        <f t="shared" si="14"/>
        <v>0</v>
      </c>
      <c r="AE1594" s="44"/>
      <c r="AF1594" s="48"/>
    </row>
    <row r="1595" spans="1:32" ht="21" customHeight="1">
      <c r="A1595" s="45" t="str">
        <f>IF(G1595="","",VLOOKUP(G1595,#REF!,3,0))</f>
        <v/>
      </c>
      <c r="B1595" s="45" t="str">
        <f>IF(Table1[[#This Row],[Day]]="","",WEEKNUM(F1595))</f>
        <v/>
      </c>
      <c r="C1595" s="45" t="str">
        <f>IF(Table1[[#This Row],[Day]]="","",MONTH(F1595))</f>
        <v/>
      </c>
      <c r="D1595" s="45" t="str">
        <f>IF(Table1[[#This Row],[Day]]="","",YEAR(F1595))</f>
        <v/>
      </c>
      <c r="E1595" s="117" t="s">
        <v>329</v>
      </c>
      <c r="F1595" s="51"/>
      <c r="J1595" s="102"/>
      <c r="K1595" s="124"/>
      <c r="R1595" s="46"/>
      <c r="V1595" s="112"/>
      <c r="W1595" s="72"/>
      <c r="X1595" s="46"/>
      <c r="Y1595" s="46"/>
      <c r="AC1595" s="47">
        <f t="shared" si="13"/>
        <v>0</v>
      </c>
      <c r="AD1595" s="54">
        <f t="shared" si="14"/>
        <v>0</v>
      </c>
      <c r="AE1595" s="44"/>
      <c r="AF1595" s="48"/>
    </row>
    <row r="1596" spans="1:32" ht="21" customHeight="1">
      <c r="A1596" s="45" t="str">
        <f>IF(G1596="","",VLOOKUP(G1596,#REF!,3,0))</f>
        <v/>
      </c>
      <c r="B1596" s="45" t="str">
        <f>IF(Table1[[#This Row],[Day]]="","",WEEKNUM(F1596))</f>
        <v/>
      </c>
      <c r="C1596" s="45" t="str">
        <f>IF(Table1[[#This Row],[Day]]="","",MONTH(F1596))</f>
        <v/>
      </c>
      <c r="D1596" s="45" t="str">
        <f>IF(Table1[[#This Row],[Day]]="","",YEAR(F1596))</f>
        <v/>
      </c>
      <c r="E1596" s="117" t="s">
        <v>329</v>
      </c>
      <c r="F1596" s="51"/>
      <c r="J1596" s="102"/>
      <c r="K1596" s="124"/>
      <c r="R1596" s="46"/>
      <c r="V1596" s="112"/>
      <c r="W1596" s="72"/>
      <c r="X1596" s="46"/>
      <c r="Y1596" s="46"/>
      <c r="AC1596" s="47">
        <f t="shared" si="13"/>
        <v>0</v>
      </c>
      <c r="AD1596" s="54">
        <f t="shared" si="14"/>
        <v>0</v>
      </c>
      <c r="AE1596" s="44"/>
      <c r="AF1596" s="48"/>
    </row>
    <row r="1597" spans="1:32" ht="21" customHeight="1">
      <c r="A1597" s="45" t="str">
        <f>IF(G1597="","",VLOOKUP(G1597,#REF!,3,0))</f>
        <v/>
      </c>
      <c r="B1597" s="45" t="str">
        <f>IF(Table1[[#This Row],[Day]]="","",WEEKNUM(F1597))</f>
        <v/>
      </c>
      <c r="C1597" s="45" t="str">
        <f>IF(Table1[[#This Row],[Day]]="","",MONTH(F1597))</f>
        <v/>
      </c>
      <c r="D1597" s="45" t="str">
        <f>IF(Table1[[#This Row],[Day]]="","",YEAR(F1597))</f>
        <v/>
      </c>
      <c r="E1597" s="117" t="s">
        <v>329</v>
      </c>
      <c r="F1597" s="51"/>
      <c r="J1597" s="102"/>
      <c r="K1597" s="124"/>
      <c r="R1597" s="46"/>
      <c r="V1597" s="112"/>
      <c r="W1597" s="72"/>
      <c r="X1597" s="46"/>
      <c r="Y1597" s="46"/>
      <c r="AC1597" s="47">
        <f t="shared" si="13"/>
        <v>0</v>
      </c>
      <c r="AD1597" s="54">
        <f t="shared" si="14"/>
        <v>0</v>
      </c>
      <c r="AE1597" s="44"/>
      <c r="AF1597" s="48"/>
    </row>
    <row r="1598" spans="1:32" ht="21" customHeight="1">
      <c r="A1598" s="45" t="str">
        <f>IF(G1598="","",VLOOKUP(G1598,#REF!,3,0))</f>
        <v/>
      </c>
      <c r="B1598" s="45" t="str">
        <f>IF(Table1[[#This Row],[Day]]="","",WEEKNUM(F1598))</f>
        <v/>
      </c>
      <c r="C1598" s="45" t="str">
        <f>IF(Table1[[#This Row],[Day]]="","",MONTH(F1598))</f>
        <v/>
      </c>
      <c r="D1598" s="45" t="str">
        <f>IF(Table1[[#This Row],[Day]]="","",YEAR(F1598))</f>
        <v/>
      </c>
      <c r="E1598" s="117" t="s">
        <v>329</v>
      </c>
      <c r="F1598" s="51"/>
      <c r="J1598" s="102"/>
      <c r="K1598" s="124"/>
      <c r="R1598" s="46"/>
      <c r="V1598" s="112"/>
      <c r="W1598" s="72"/>
      <c r="X1598" s="46"/>
      <c r="Y1598" s="46"/>
      <c r="AC1598" s="47">
        <f t="shared" si="13"/>
        <v>0</v>
      </c>
      <c r="AD1598" s="54">
        <f t="shared" si="14"/>
        <v>0</v>
      </c>
      <c r="AE1598" s="44"/>
      <c r="AF1598" s="48"/>
    </row>
    <row r="1599" spans="1:32" ht="21" customHeight="1">
      <c r="A1599" s="45" t="str">
        <f>IF(G1599="","",VLOOKUP(G1599,#REF!,3,0))</f>
        <v/>
      </c>
      <c r="B1599" s="45" t="str">
        <f>IF(Table1[[#This Row],[Day]]="","",WEEKNUM(F1599))</f>
        <v/>
      </c>
      <c r="C1599" s="45" t="str">
        <f>IF(Table1[[#This Row],[Day]]="","",MONTH(F1599))</f>
        <v/>
      </c>
      <c r="D1599" s="45" t="str">
        <f>IF(Table1[[#This Row],[Day]]="","",YEAR(F1599))</f>
        <v/>
      </c>
      <c r="E1599" s="117" t="s">
        <v>329</v>
      </c>
      <c r="F1599" s="51"/>
      <c r="J1599" s="102"/>
      <c r="K1599" s="124"/>
      <c r="R1599" s="46"/>
      <c r="V1599" s="112"/>
      <c r="W1599" s="72"/>
      <c r="X1599" s="46"/>
      <c r="Y1599" s="46"/>
      <c r="AC1599" s="47">
        <f t="shared" si="13"/>
        <v>0</v>
      </c>
      <c r="AD1599" s="54">
        <f t="shared" si="14"/>
        <v>0</v>
      </c>
      <c r="AE1599" s="44"/>
      <c r="AF1599" s="48"/>
    </row>
    <row r="1600" spans="1:32" ht="21" customHeight="1">
      <c r="A1600" s="45" t="str">
        <f>IF(G1600="","",VLOOKUP(G1600,#REF!,3,0))</f>
        <v/>
      </c>
      <c r="B1600" s="45" t="str">
        <f>IF(Table1[[#This Row],[Day]]="","",WEEKNUM(F1600))</f>
        <v/>
      </c>
      <c r="C1600" s="45" t="str">
        <f>IF(Table1[[#This Row],[Day]]="","",MONTH(F1600))</f>
        <v/>
      </c>
      <c r="D1600" s="45" t="str">
        <f>IF(Table1[[#This Row],[Day]]="","",YEAR(F1600))</f>
        <v/>
      </c>
      <c r="E1600" s="117" t="s">
        <v>329</v>
      </c>
      <c r="F1600" s="51"/>
      <c r="J1600" s="102"/>
      <c r="K1600" s="124"/>
      <c r="R1600" s="46"/>
      <c r="V1600" s="112"/>
      <c r="W1600" s="72"/>
      <c r="X1600" s="46"/>
      <c r="Y1600" s="46"/>
      <c r="AC1600" s="47">
        <f t="shared" si="13"/>
        <v>0</v>
      </c>
      <c r="AD1600" s="54">
        <f t="shared" si="14"/>
        <v>0</v>
      </c>
      <c r="AE1600" s="44"/>
      <c r="AF1600" s="48"/>
    </row>
    <row r="1601" spans="1:32" ht="21" customHeight="1">
      <c r="A1601" s="45" t="str">
        <f>IF(G1601="","",VLOOKUP(G1601,#REF!,3,0))</f>
        <v/>
      </c>
      <c r="B1601" s="45" t="str">
        <f>IF(Table1[[#This Row],[Day]]="","",WEEKNUM(F1601))</f>
        <v/>
      </c>
      <c r="C1601" s="45" t="str">
        <f>IF(Table1[[#This Row],[Day]]="","",MONTH(F1601))</f>
        <v/>
      </c>
      <c r="D1601" s="45" t="str">
        <f>IF(Table1[[#This Row],[Day]]="","",YEAR(F1601))</f>
        <v/>
      </c>
      <c r="E1601" s="117" t="s">
        <v>329</v>
      </c>
      <c r="F1601" s="51"/>
      <c r="J1601" s="102"/>
      <c r="K1601" s="124"/>
      <c r="R1601" s="46"/>
      <c r="V1601" s="112"/>
      <c r="W1601" s="72"/>
      <c r="X1601" s="46"/>
      <c r="Y1601" s="46"/>
      <c r="AC1601" s="47">
        <f t="shared" si="13"/>
        <v>0</v>
      </c>
      <c r="AD1601" s="54">
        <f t="shared" si="14"/>
        <v>0</v>
      </c>
      <c r="AE1601" s="44"/>
      <c r="AF1601" s="48"/>
    </row>
    <row r="1602" spans="1:32" ht="21" customHeight="1">
      <c r="A1602" s="45" t="str">
        <f>IF(G1602="","",VLOOKUP(G1602,#REF!,3,0))</f>
        <v/>
      </c>
      <c r="B1602" s="45" t="str">
        <f>IF(Table1[[#This Row],[Day]]="","",WEEKNUM(F1602))</f>
        <v/>
      </c>
      <c r="C1602" s="45" t="str">
        <f>IF(Table1[[#This Row],[Day]]="","",MONTH(F1602))</f>
        <v/>
      </c>
      <c r="D1602" s="45" t="str">
        <f>IF(Table1[[#This Row],[Day]]="","",YEAR(F1602))</f>
        <v/>
      </c>
      <c r="E1602" s="117" t="s">
        <v>329</v>
      </c>
      <c r="F1602" s="51"/>
      <c r="J1602" s="102"/>
      <c r="K1602" s="124"/>
      <c r="R1602" s="46"/>
      <c r="V1602" s="112"/>
      <c r="W1602" s="72"/>
      <c r="X1602" s="46"/>
      <c r="Y1602" s="46"/>
      <c r="AC1602" s="47">
        <f t="shared" si="13"/>
        <v>0</v>
      </c>
      <c r="AD1602" s="54">
        <f t="shared" si="14"/>
        <v>0</v>
      </c>
      <c r="AE1602" s="44"/>
      <c r="AF1602" s="48"/>
    </row>
    <row r="1603" spans="1:32" ht="21" customHeight="1">
      <c r="A1603" s="45" t="str">
        <f>IF(G1603="","",VLOOKUP(G1603,#REF!,3,0))</f>
        <v/>
      </c>
      <c r="B1603" s="45" t="str">
        <f>IF(Table1[[#This Row],[Day]]="","",WEEKNUM(F1603))</f>
        <v/>
      </c>
      <c r="C1603" s="45" t="str">
        <f>IF(Table1[[#This Row],[Day]]="","",MONTH(F1603))</f>
        <v/>
      </c>
      <c r="D1603" s="45" t="str">
        <f>IF(Table1[[#This Row],[Day]]="","",YEAR(F1603))</f>
        <v/>
      </c>
      <c r="E1603" s="117" t="s">
        <v>329</v>
      </c>
      <c r="F1603" s="51"/>
      <c r="J1603" s="102"/>
      <c r="K1603" s="124"/>
      <c r="R1603" s="46"/>
      <c r="V1603" s="112"/>
      <c r="W1603" s="72"/>
      <c r="X1603" s="46"/>
      <c r="Y1603" s="46"/>
      <c r="AC1603" s="47">
        <f t="shared" si="13"/>
        <v>0</v>
      </c>
      <c r="AD1603" s="54">
        <f t="shared" si="14"/>
        <v>0</v>
      </c>
      <c r="AE1603" s="44"/>
      <c r="AF1603" s="48"/>
    </row>
    <row r="1604" spans="1:32" ht="21" customHeight="1">
      <c r="A1604" s="45" t="str">
        <f>IF(G1604="","",VLOOKUP(G1604,#REF!,3,0))</f>
        <v/>
      </c>
      <c r="B1604" s="45" t="str">
        <f>IF(Table1[[#This Row],[Day]]="","",WEEKNUM(F1604))</f>
        <v/>
      </c>
      <c r="C1604" s="45" t="str">
        <f>IF(Table1[[#This Row],[Day]]="","",MONTH(F1604))</f>
        <v/>
      </c>
      <c r="D1604" s="45" t="str">
        <f>IF(Table1[[#This Row],[Day]]="","",YEAR(F1604))</f>
        <v/>
      </c>
      <c r="E1604" s="117" t="s">
        <v>329</v>
      </c>
      <c r="F1604" s="51"/>
      <c r="J1604" s="102"/>
      <c r="K1604" s="124"/>
      <c r="R1604" s="46"/>
      <c r="V1604" s="112"/>
      <c r="W1604" s="72"/>
      <c r="X1604" s="46"/>
      <c r="Y1604" s="46"/>
      <c r="AC1604" s="47">
        <f t="shared" si="13"/>
        <v>0</v>
      </c>
      <c r="AD1604" s="54">
        <f t="shared" si="14"/>
        <v>0</v>
      </c>
      <c r="AE1604" s="44"/>
      <c r="AF1604" s="48"/>
    </row>
    <row r="1605" spans="1:32" ht="21" customHeight="1">
      <c r="A1605" s="45" t="str">
        <f>IF(G1605="","",VLOOKUP(G1605,#REF!,3,0))</f>
        <v/>
      </c>
      <c r="B1605" s="45" t="str">
        <f>IF(Table1[[#This Row],[Day]]="","",WEEKNUM(F1605))</f>
        <v/>
      </c>
      <c r="C1605" s="45" t="str">
        <f>IF(Table1[[#This Row],[Day]]="","",MONTH(F1605))</f>
        <v/>
      </c>
      <c r="D1605" s="45" t="str">
        <f>IF(Table1[[#This Row],[Day]]="","",YEAR(F1605))</f>
        <v/>
      </c>
      <c r="E1605" s="117" t="s">
        <v>329</v>
      </c>
      <c r="F1605" s="51"/>
      <c r="J1605" s="102"/>
      <c r="K1605" s="124"/>
      <c r="R1605" s="46"/>
      <c r="V1605" s="112"/>
      <c r="W1605" s="72"/>
      <c r="X1605" s="46"/>
      <c r="Y1605" s="46"/>
      <c r="AC1605" s="47">
        <f t="shared" si="13"/>
        <v>0</v>
      </c>
      <c r="AD1605" s="54">
        <f t="shared" si="14"/>
        <v>0</v>
      </c>
      <c r="AE1605" s="44"/>
      <c r="AF1605" s="48"/>
    </row>
    <row r="1606" spans="1:32" ht="21" customHeight="1">
      <c r="A1606" s="45" t="str">
        <f>IF(G1606="","",VLOOKUP(G1606,#REF!,3,0))</f>
        <v/>
      </c>
      <c r="B1606" s="45" t="str">
        <f>IF(Table1[[#This Row],[Day]]="","",WEEKNUM(F1606))</f>
        <v/>
      </c>
      <c r="C1606" s="45" t="str">
        <f>IF(Table1[[#This Row],[Day]]="","",MONTH(F1606))</f>
        <v/>
      </c>
      <c r="D1606" s="45" t="str">
        <f>IF(Table1[[#This Row],[Day]]="","",YEAR(F1606))</f>
        <v/>
      </c>
      <c r="E1606" s="117" t="s">
        <v>329</v>
      </c>
      <c r="F1606" s="51"/>
      <c r="J1606" s="102"/>
      <c r="K1606" s="124"/>
      <c r="R1606" s="46"/>
      <c r="V1606" s="112"/>
      <c r="W1606" s="72"/>
      <c r="X1606" s="46"/>
      <c r="Y1606" s="46"/>
      <c r="AC1606" s="47">
        <f t="shared" si="13"/>
        <v>0</v>
      </c>
      <c r="AD1606" s="54">
        <f t="shared" si="14"/>
        <v>0</v>
      </c>
      <c r="AE1606" s="44"/>
      <c r="AF1606" s="48"/>
    </row>
    <row r="1607" spans="1:32" ht="21" customHeight="1">
      <c r="A1607" s="45" t="str">
        <f>IF(G1607="","",VLOOKUP(G1607,#REF!,3,0))</f>
        <v/>
      </c>
      <c r="B1607" s="45" t="str">
        <f>IF(Table1[[#This Row],[Day]]="","",WEEKNUM(F1607))</f>
        <v/>
      </c>
      <c r="C1607" s="45" t="str">
        <f>IF(Table1[[#This Row],[Day]]="","",MONTH(F1607))</f>
        <v/>
      </c>
      <c r="D1607" s="45" t="str">
        <f>IF(Table1[[#This Row],[Day]]="","",YEAR(F1607))</f>
        <v/>
      </c>
      <c r="E1607" s="117" t="s">
        <v>329</v>
      </c>
      <c r="F1607" s="51"/>
      <c r="J1607" s="102"/>
      <c r="K1607" s="124"/>
      <c r="R1607" s="46"/>
      <c r="V1607" s="112"/>
      <c r="W1607" s="72"/>
      <c r="X1607" s="46"/>
      <c r="Y1607" s="46"/>
      <c r="AC1607" s="47">
        <f t="shared" si="13"/>
        <v>0</v>
      </c>
      <c r="AD1607" s="54">
        <f t="shared" si="14"/>
        <v>0</v>
      </c>
      <c r="AE1607" s="44"/>
      <c r="AF1607" s="48"/>
    </row>
    <row r="1608" spans="1:32" ht="21" customHeight="1">
      <c r="A1608" s="45" t="str">
        <f>IF(G1608="","",VLOOKUP(G1608,#REF!,3,0))</f>
        <v/>
      </c>
      <c r="B1608" s="45" t="str">
        <f>IF(Table1[[#This Row],[Day]]="","",WEEKNUM(F1608))</f>
        <v/>
      </c>
      <c r="C1608" s="45" t="str">
        <f>IF(Table1[[#This Row],[Day]]="","",MONTH(F1608))</f>
        <v/>
      </c>
      <c r="D1608" s="45" t="str">
        <f>IF(Table1[[#This Row],[Day]]="","",YEAR(F1608))</f>
        <v/>
      </c>
      <c r="E1608" s="117" t="s">
        <v>329</v>
      </c>
      <c r="F1608" s="51"/>
      <c r="J1608" s="102"/>
      <c r="K1608" s="124"/>
      <c r="R1608" s="46"/>
      <c r="V1608" s="112"/>
      <c r="W1608" s="72"/>
      <c r="X1608" s="46"/>
      <c r="Y1608" s="46"/>
      <c r="AC1608" s="47">
        <f t="shared" si="13"/>
        <v>0</v>
      </c>
      <c r="AD1608" s="54">
        <f t="shared" si="14"/>
        <v>0</v>
      </c>
      <c r="AE1608" s="44"/>
      <c r="AF1608" s="48"/>
    </row>
    <row r="1609" spans="1:32" ht="21" customHeight="1">
      <c r="A1609" s="45" t="str">
        <f>IF(G1609="","",VLOOKUP(G1609,#REF!,3,0))</f>
        <v/>
      </c>
      <c r="B1609" s="45" t="str">
        <f>IF(Table1[[#This Row],[Day]]="","",WEEKNUM(F1609))</f>
        <v/>
      </c>
      <c r="C1609" s="45" t="str">
        <f>IF(Table1[[#This Row],[Day]]="","",MONTH(F1609))</f>
        <v/>
      </c>
      <c r="D1609" s="45" t="str">
        <f>IF(Table1[[#This Row],[Day]]="","",YEAR(F1609))</f>
        <v/>
      </c>
      <c r="E1609" s="117" t="s">
        <v>329</v>
      </c>
      <c r="F1609" s="51"/>
      <c r="J1609" s="102"/>
      <c r="K1609" s="124"/>
      <c r="R1609" s="46"/>
      <c r="V1609" s="112"/>
      <c r="W1609" s="72"/>
      <c r="X1609" s="46"/>
      <c r="Y1609" s="46"/>
      <c r="AC1609" s="47">
        <f t="shared" si="13"/>
        <v>0</v>
      </c>
      <c r="AD1609" s="54">
        <f t="shared" si="14"/>
        <v>0</v>
      </c>
      <c r="AE1609" s="44"/>
      <c r="AF1609" s="48"/>
    </row>
    <row r="1610" spans="1:32" ht="21" customHeight="1">
      <c r="A1610" s="45" t="str">
        <f>IF(G1610="","",VLOOKUP(G1610,#REF!,3,0))</f>
        <v/>
      </c>
      <c r="B1610" s="45" t="str">
        <f>IF(Table1[[#This Row],[Day]]="","",WEEKNUM(F1610))</f>
        <v/>
      </c>
      <c r="C1610" s="45" t="str">
        <f>IF(Table1[[#This Row],[Day]]="","",MONTH(F1610))</f>
        <v/>
      </c>
      <c r="D1610" s="45" t="str">
        <f>IF(Table1[[#This Row],[Day]]="","",YEAR(F1610))</f>
        <v/>
      </c>
      <c r="E1610" s="117" t="s">
        <v>329</v>
      </c>
      <c r="F1610" s="51"/>
      <c r="J1610" s="102"/>
      <c r="K1610" s="124"/>
      <c r="R1610" s="46"/>
      <c r="V1610" s="112"/>
      <c r="W1610" s="72"/>
      <c r="X1610" s="46"/>
      <c r="Y1610" s="46"/>
      <c r="AC1610" s="47">
        <f t="shared" si="13"/>
        <v>0</v>
      </c>
      <c r="AD1610" s="54">
        <f t="shared" si="14"/>
        <v>0</v>
      </c>
      <c r="AE1610" s="44"/>
      <c r="AF1610" s="48"/>
    </row>
    <row r="1611" spans="1:32" ht="21" customHeight="1">
      <c r="A1611" s="45" t="str">
        <f>IF(G1611="","",VLOOKUP(G1611,#REF!,3,0))</f>
        <v/>
      </c>
      <c r="B1611" s="45" t="str">
        <f>IF(Table1[[#This Row],[Day]]="","",WEEKNUM(F1611))</f>
        <v/>
      </c>
      <c r="C1611" s="45" t="str">
        <f>IF(Table1[[#This Row],[Day]]="","",MONTH(F1611))</f>
        <v/>
      </c>
      <c r="D1611" s="45" t="str">
        <f>IF(Table1[[#This Row],[Day]]="","",YEAR(F1611))</f>
        <v/>
      </c>
      <c r="E1611" s="117" t="s">
        <v>329</v>
      </c>
      <c r="F1611" s="51"/>
      <c r="J1611" s="102"/>
      <c r="K1611" s="124"/>
      <c r="R1611" s="46"/>
      <c r="V1611" s="112"/>
      <c r="W1611" s="72"/>
      <c r="X1611" s="46"/>
      <c r="Y1611" s="46"/>
      <c r="AC1611" s="47">
        <f t="shared" si="13"/>
        <v>0</v>
      </c>
      <c r="AD1611" s="54">
        <f t="shared" si="14"/>
        <v>0</v>
      </c>
      <c r="AE1611" s="44"/>
      <c r="AF1611" s="48"/>
    </row>
    <row r="1612" spans="1:32" ht="21" customHeight="1">
      <c r="A1612" s="45" t="str">
        <f>IF(G1612="","",VLOOKUP(G1612,#REF!,3,0))</f>
        <v/>
      </c>
      <c r="B1612" s="45" t="str">
        <f>IF(Table1[[#This Row],[Day]]="","",WEEKNUM(F1612))</f>
        <v/>
      </c>
      <c r="C1612" s="45" t="str">
        <f>IF(Table1[[#This Row],[Day]]="","",MONTH(F1612))</f>
        <v/>
      </c>
      <c r="D1612" s="45" t="str">
        <f>IF(Table1[[#This Row],[Day]]="","",YEAR(F1612))</f>
        <v/>
      </c>
      <c r="E1612" s="117" t="s">
        <v>329</v>
      </c>
      <c r="F1612" s="51"/>
      <c r="J1612" s="102"/>
      <c r="K1612" s="124"/>
      <c r="R1612" s="46"/>
      <c r="V1612" s="112"/>
      <c r="W1612" s="72"/>
      <c r="X1612" s="46"/>
      <c r="Y1612" s="46"/>
      <c r="AC1612" s="47">
        <f t="shared" si="13"/>
        <v>0</v>
      </c>
      <c r="AD1612" s="54">
        <f t="shared" si="14"/>
        <v>0</v>
      </c>
      <c r="AE1612" s="44"/>
      <c r="AF1612" s="48"/>
    </row>
    <row r="1613" spans="1:32" ht="21" customHeight="1">
      <c r="A1613" s="45" t="str">
        <f>IF(G1613="","",VLOOKUP(G1613,#REF!,3,0))</f>
        <v/>
      </c>
      <c r="B1613" s="45" t="str">
        <f>IF(Table1[[#This Row],[Day]]="","",WEEKNUM(F1613))</f>
        <v/>
      </c>
      <c r="C1613" s="45" t="str">
        <f>IF(Table1[[#This Row],[Day]]="","",MONTH(F1613))</f>
        <v/>
      </c>
      <c r="D1613" s="45" t="str">
        <f>IF(Table1[[#This Row],[Day]]="","",YEAR(F1613))</f>
        <v/>
      </c>
      <c r="E1613" s="117" t="s">
        <v>329</v>
      </c>
      <c r="F1613" s="51"/>
      <c r="J1613" s="102"/>
      <c r="K1613" s="124"/>
      <c r="R1613" s="46"/>
      <c r="V1613" s="112"/>
      <c r="W1613" s="72"/>
      <c r="X1613" s="46"/>
      <c r="Y1613" s="46"/>
      <c r="AC1613" s="47">
        <f t="shared" si="13"/>
        <v>0</v>
      </c>
      <c r="AD1613" s="54">
        <f t="shared" si="14"/>
        <v>0</v>
      </c>
      <c r="AE1613" s="44"/>
      <c r="AF1613" s="48"/>
    </row>
    <row r="1614" spans="1:32" ht="21" customHeight="1">
      <c r="A1614" s="45" t="str">
        <f>IF(G1614="","",VLOOKUP(G1614,#REF!,3,0))</f>
        <v/>
      </c>
      <c r="B1614" s="45" t="str">
        <f>IF(Table1[[#This Row],[Day]]="","",WEEKNUM(F1614))</f>
        <v/>
      </c>
      <c r="C1614" s="45" t="str">
        <f>IF(Table1[[#This Row],[Day]]="","",MONTH(F1614))</f>
        <v/>
      </c>
      <c r="D1614" s="45" t="str">
        <f>IF(Table1[[#This Row],[Day]]="","",YEAR(F1614))</f>
        <v/>
      </c>
      <c r="E1614" s="117" t="s">
        <v>329</v>
      </c>
      <c r="F1614" s="51"/>
      <c r="J1614" s="102"/>
      <c r="K1614" s="124"/>
      <c r="R1614" s="46"/>
      <c r="V1614" s="112"/>
      <c r="W1614" s="72"/>
      <c r="X1614" s="46"/>
      <c r="Y1614" s="46"/>
      <c r="AC1614" s="47">
        <f t="shared" si="13"/>
        <v>0</v>
      </c>
      <c r="AD1614" s="54">
        <f t="shared" si="14"/>
        <v>0</v>
      </c>
      <c r="AE1614" s="44"/>
      <c r="AF1614" s="48"/>
    </row>
    <row r="1615" spans="1:32" ht="21" customHeight="1">
      <c r="A1615" s="45" t="str">
        <f>IF(G1615="","",VLOOKUP(G1615,#REF!,3,0))</f>
        <v/>
      </c>
      <c r="B1615" s="45" t="str">
        <f>IF(Table1[[#This Row],[Day]]="","",WEEKNUM(F1615))</f>
        <v/>
      </c>
      <c r="C1615" s="45" t="str">
        <f>IF(Table1[[#This Row],[Day]]="","",MONTH(F1615))</f>
        <v/>
      </c>
      <c r="D1615" s="45" t="str">
        <f>IF(Table1[[#This Row],[Day]]="","",YEAR(F1615))</f>
        <v/>
      </c>
      <c r="E1615" s="117" t="s">
        <v>329</v>
      </c>
      <c r="F1615" s="51"/>
      <c r="J1615" s="102"/>
      <c r="K1615" s="124"/>
      <c r="R1615" s="46"/>
      <c r="V1615" s="112"/>
      <c r="W1615" s="72"/>
      <c r="X1615" s="46"/>
      <c r="Y1615" s="46"/>
      <c r="AC1615" s="47">
        <f t="shared" si="13"/>
        <v>0</v>
      </c>
      <c r="AD1615" s="54">
        <f t="shared" si="14"/>
        <v>0</v>
      </c>
      <c r="AE1615" s="44"/>
      <c r="AF1615" s="48"/>
    </row>
    <row r="1616" spans="1:32" ht="21" customHeight="1">
      <c r="A1616" s="45" t="str">
        <f>IF(G1616="","",VLOOKUP(G1616,#REF!,3,0))</f>
        <v/>
      </c>
      <c r="B1616" s="45" t="str">
        <f>IF(Table1[[#This Row],[Day]]="","",WEEKNUM(F1616))</f>
        <v/>
      </c>
      <c r="C1616" s="45" t="str">
        <f>IF(Table1[[#This Row],[Day]]="","",MONTH(F1616))</f>
        <v/>
      </c>
      <c r="D1616" s="45" t="str">
        <f>IF(Table1[[#This Row],[Day]]="","",YEAR(F1616))</f>
        <v/>
      </c>
      <c r="E1616" s="117" t="s">
        <v>329</v>
      </c>
      <c r="F1616" s="51"/>
      <c r="J1616" s="102"/>
      <c r="K1616" s="124"/>
      <c r="R1616" s="46"/>
      <c r="V1616" s="112"/>
      <c r="W1616" s="72"/>
      <c r="X1616" s="46"/>
      <c r="Y1616" s="46"/>
      <c r="AC1616" s="47">
        <f t="shared" si="13"/>
        <v>0</v>
      </c>
      <c r="AD1616" s="54">
        <f t="shared" si="14"/>
        <v>0</v>
      </c>
      <c r="AE1616" s="44"/>
      <c r="AF1616" s="48"/>
    </row>
    <row r="1617" spans="1:32" ht="21" customHeight="1">
      <c r="A1617" s="45" t="str">
        <f>IF(G1617="","",VLOOKUP(G1617,#REF!,3,0))</f>
        <v/>
      </c>
      <c r="B1617" s="45" t="str">
        <f>IF(Table1[[#This Row],[Day]]="","",WEEKNUM(F1617))</f>
        <v/>
      </c>
      <c r="C1617" s="45" t="str">
        <f>IF(Table1[[#This Row],[Day]]="","",MONTH(F1617))</f>
        <v/>
      </c>
      <c r="D1617" s="45" t="str">
        <f>IF(Table1[[#This Row],[Day]]="","",YEAR(F1617))</f>
        <v/>
      </c>
      <c r="E1617" s="117" t="s">
        <v>329</v>
      </c>
      <c r="F1617" s="51"/>
      <c r="J1617" s="102"/>
      <c r="K1617" s="124"/>
      <c r="R1617" s="46"/>
      <c r="V1617" s="112"/>
      <c r="W1617" s="72"/>
      <c r="X1617" s="46"/>
      <c r="Y1617" s="46"/>
      <c r="AC1617" s="47">
        <f t="shared" si="13"/>
        <v>0</v>
      </c>
      <c r="AD1617" s="54">
        <f t="shared" si="14"/>
        <v>0</v>
      </c>
      <c r="AE1617" s="44"/>
      <c r="AF1617" s="48"/>
    </row>
    <row r="1618" spans="1:32" ht="21" customHeight="1">
      <c r="A1618" s="45" t="str">
        <f>IF(G1618="","",VLOOKUP(G1618,#REF!,3,0))</f>
        <v/>
      </c>
      <c r="B1618" s="45" t="str">
        <f>IF(Table1[[#This Row],[Day]]="","",WEEKNUM(F1618))</f>
        <v/>
      </c>
      <c r="C1618" s="45" t="str">
        <f>IF(Table1[[#This Row],[Day]]="","",MONTH(F1618))</f>
        <v/>
      </c>
      <c r="D1618" s="45" t="str">
        <f>IF(Table1[[#This Row],[Day]]="","",YEAR(F1618))</f>
        <v/>
      </c>
      <c r="E1618" s="117" t="s">
        <v>329</v>
      </c>
      <c r="F1618" s="51"/>
      <c r="J1618" s="102"/>
      <c r="K1618" s="124"/>
      <c r="R1618" s="46"/>
      <c r="V1618" s="112"/>
      <c r="W1618" s="72"/>
      <c r="X1618" s="46"/>
      <c r="Y1618" s="46"/>
      <c r="AC1618" s="47">
        <f t="shared" si="13"/>
        <v>0</v>
      </c>
      <c r="AD1618" s="54">
        <f t="shared" si="14"/>
        <v>0</v>
      </c>
      <c r="AE1618" s="44"/>
      <c r="AF1618" s="48"/>
    </row>
    <row r="1619" spans="1:32" ht="21" customHeight="1">
      <c r="A1619" s="45" t="str">
        <f>IF(G1619="","",VLOOKUP(G1619,#REF!,3,0))</f>
        <v/>
      </c>
      <c r="B1619" s="45" t="str">
        <f>IF(Table1[[#This Row],[Day]]="","",WEEKNUM(F1619))</f>
        <v/>
      </c>
      <c r="C1619" s="45" t="str">
        <f>IF(Table1[[#This Row],[Day]]="","",MONTH(F1619))</f>
        <v/>
      </c>
      <c r="D1619" s="45" t="str">
        <f>IF(Table1[[#This Row],[Day]]="","",YEAR(F1619))</f>
        <v/>
      </c>
      <c r="E1619" s="117" t="s">
        <v>329</v>
      </c>
      <c r="F1619" s="51"/>
      <c r="J1619" s="102"/>
      <c r="K1619" s="124"/>
      <c r="R1619" s="46"/>
      <c r="V1619" s="112"/>
      <c r="W1619" s="72"/>
      <c r="X1619" s="46"/>
      <c r="Y1619" s="46"/>
      <c r="AC1619" s="47">
        <f t="shared" si="13"/>
        <v>0</v>
      </c>
      <c r="AD1619" s="54">
        <f t="shared" si="14"/>
        <v>0</v>
      </c>
      <c r="AE1619" s="44"/>
      <c r="AF1619" s="48"/>
    </row>
    <row r="1620" spans="1:32" ht="21" customHeight="1">
      <c r="A1620" s="45" t="str">
        <f>IF(G1620="","",VLOOKUP(G1620,#REF!,3,0))</f>
        <v/>
      </c>
      <c r="B1620" s="45" t="str">
        <f>IF(Table1[[#This Row],[Day]]="","",WEEKNUM(F1620))</f>
        <v/>
      </c>
      <c r="C1620" s="45" t="str">
        <f>IF(Table1[[#This Row],[Day]]="","",MONTH(F1620))</f>
        <v/>
      </c>
      <c r="D1620" s="45" t="str">
        <f>IF(Table1[[#This Row],[Day]]="","",YEAR(F1620))</f>
        <v/>
      </c>
      <c r="E1620" s="117" t="s">
        <v>329</v>
      </c>
      <c r="F1620" s="51"/>
      <c r="J1620" s="102"/>
      <c r="K1620" s="124"/>
      <c r="R1620" s="46"/>
      <c r="V1620" s="112"/>
      <c r="W1620" s="72"/>
      <c r="X1620" s="46"/>
      <c r="Y1620" s="46"/>
      <c r="AC1620" s="47">
        <f t="shared" si="13"/>
        <v>0</v>
      </c>
      <c r="AD1620" s="54">
        <f t="shared" si="14"/>
        <v>0</v>
      </c>
      <c r="AE1620" s="44"/>
      <c r="AF1620" s="48"/>
    </row>
    <row r="1621" spans="1:32" ht="21" customHeight="1">
      <c r="A1621" s="45" t="str">
        <f>IF(G1621="","",VLOOKUP(G1621,#REF!,3,0))</f>
        <v/>
      </c>
      <c r="B1621" s="45" t="str">
        <f>IF(Table1[[#This Row],[Day]]="","",WEEKNUM(F1621))</f>
        <v/>
      </c>
      <c r="C1621" s="45" t="str">
        <f>IF(Table1[[#This Row],[Day]]="","",MONTH(F1621))</f>
        <v/>
      </c>
      <c r="D1621" s="45" t="str">
        <f>IF(Table1[[#This Row],[Day]]="","",YEAR(F1621))</f>
        <v/>
      </c>
      <c r="E1621" s="117" t="s">
        <v>329</v>
      </c>
      <c r="F1621" s="51"/>
      <c r="J1621" s="102"/>
      <c r="K1621" s="124"/>
      <c r="R1621" s="46"/>
      <c r="V1621" s="112"/>
      <c r="W1621" s="72"/>
      <c r="X1621" s="46"/>
      <c r="Y1621" s="46"/>
      <c r="AC1621" s="47">
        <f t="shared" si="13"/>
        <v>0</v>
      </c>
      <c r="AD1621" s="54">
        <f t="shared" si="14"/>
        <v>0</v>
      </c>
      <c r="AE1621" s="44"/>
      <c r="AF1621" s="48"/>
    </row>
    <row r="1622" spans="1:32" ht="21" customHeight="1">
      <c r="A1622" s="45" t="str">
        <f>IF(G1622="","",VLOOKUP(G1622,#REF!,3,0))</f>
        <v/>
      </c>
      <c r="B1622" s="45" t="str">
        <f>IF(Table1[[#This Row],[Day]]="","",WEEKNUM(F1622))</f>
        <v/>
      </c>
      <c r="C1622" s="45" t="str">
        <f>IF(Table1[[#This Row],[Day]]="","",MONTH(F1622))</f>
        <v/>
      </c>
      <c r="D1622" s="45" t="str">
        <f>IF(Table1[[#This Row],[Day]]="","",YEAR(F1622))</f>
        <v/>
      </c>
      <c r="E1622" s="117" t="s">
        <v>329</v>
      </c>
      <c r="F1622" s="51"/>
      <c r="J1622" s="102"/>
      <c r="K1622" s="124"/>
      <c r="R1622" s="46"/>
      <c r="V1622" s="112"/>
      <c r="W1622" s="72"/>
      <c r="X1622" s="46"/>
      <c r="Y1622" s="46"/>
      <c r="AC1622" s="47">
        <f t="shared" si="13"/>
        <v>0</v>
      </c>
      <c r="AD1622" s="54">
        <f t="shared" si="14"/>
        <v>0</v>
      </c>
      <c r="AE1622" s="44"/>
      <c r="AF1622" s="48"/>
    </row>
    <row r="1623" spans="1:32" ht="21" customHeight="1">
      <c r="A1623" s="45" t="str">
        <f>IF(G1623="","",VLOOKUP(G1623,#REF!,3,0))</f>
        <v/>
      </c>
      <c r="B1623" s="45" t="str">
        <f>IF(Table1[[#This Row],[Day]]="","",WEEKNUM(F1623))</f>
        <v/>
      </c>
      <c r="C1623" s="45" t="str">
        <f>IF(Table1[[#This Row],[Day]]="","",MONTH(F1623))</f>
        <v/>
      </c>
      <c r="D1623" s="45" t="str">
        <f>IF(Table1[[#This Row],[Day]]="","",YEAR(F1623))</f>
        <v/>
      </c>
      <c r="E1623" s="117" t="s">
        <v>329</v>
      </c>
      <c r="F1623" s="51"/>
      <c r="J1623" s="102"/>
      <c r="K1623" s="124"/>
      <c r="R1623" s="46"/>
      <c r="V1623" s="112"/>
      <c r="W1623" s="72"/>
      <c r="X1623" s="46"/>
      <c r="Y1623" s="46"/>
      <c r="AC1623" s="47">
        <f t="shared" si="13"/>
        <v>0</v>
      </c>
      <c r="AD1623" s="54">
        <f t="shared" si="14"/>
        <v>0</v>
      </c>
      <c r="AE1623" s="44"/>
      <c r="AF1623" s="48"/>
    </row>
    <row r="1624" spans="1:32" ht="21" customHeight="1">
      <c r="A1624" s="45" t="str">
        <f>IF(G1624="","",VLOOKUP(G1624,#REF!,3,0))</f>
        <v/>
      </c>
      <c r="B1624" s="45" t="str">
        <f>IF(Table1[[#This Row],[Day]]="","",WEEKNUM(F1624))</f>
        <v/>
      </c>
      <c r="C1624" s="45" t="str">
        <f>IF(Table1[[#This Row],[Day]]="","",MONTH(F1624))</f>
        <v/>
      </c>
      <c r="D1624" s="45" t="str">
        <f>IF(Table1[[#This Row],[Day]]="","",YEAR(F1624))</f>
        <v/>
      </c>
      <c r="E1624" s="117" t="s">
        <v>329</v>
      </c>
      <c r="F1624" s="51"/>
      <c r="J1624" s="102"/>
      <c r="K1624" s="124"/>
      <c r="R1624" s="46"/>
      <c r="V1624" s="112"/>
      <c r="W1624" s="72"/>
      <c r="X1624" s="46"/>
      <c r="Y1624" s="46"/>
      <c r="AC1624" s="47">
        <f t="shared" si="13"/>
        <v>0</v>
      </c>
      <c r="AD1624" s="54">
        <f t="shared" si="14"/>
        <v>0</v>
      </c>
      <c r="AE1624" s="44"/>
      <c r="AF1624" s="48"/>
    </row>
    <row r="1625" spans="1:32" ht="21" customHeight="1">
      <c r="A1625" s="45" t="str">
        <f>IF(G1625="","",VLOOKUP(G1625,#REF!,3,0))</f>
        <v/>
      </c>
      <c r="B1625" s="45" t="str">
        <f>IF(Table1[[#This Row],[Day]]="","",WEEKNUM(F1625))</f>
        <v/>
      </c>
      <c r="C1625" s="45" t="str">
        <f>IF(Table1[[#This Row],[Day]]="","",MONTH(F1625))</f>
        <v/>
      </c>
      <c r="D1625" s="45" t="str">
        <f>IF(Table1[[#This Row],[Day]]="","",YEAR(F1625))</f>
        <v/>
      </c>
      <c r="E1625" s="117" t="s">
        <v>329</v>
      </c>
      <c r="F1625" s="51"/>
      <c r="J1625" s="102"/>
      <c r="K1625" s="124"/>
      <c r="R1625" s="46"/>
      <c r="V1625" s="112"/>
      <c r="W1625" s="72"/>
      <c r="X1625" s="46"/>
      <c r="Y1625" s="46"/>
      <c r="AC1625" s="47">
        <f t="shared" si="13"/>
        <v>0</v>
      </c>
      <c r="AD1625" s="54">
        <f t="shared" si="14"/>
        <v>0</v>
      </c>
      <c r="AE1625" s="44"/>
      <c r="AF1625" s="48"/>
    </row>
    <row r="1626" spans="1:32" ht="21" customHeight="1">
      <c r="A1626" s="45" t="str">
        <f>IF(G1626="","",VLOOKUP(G1626,#REF!,3,0))</f>
        <v/>
      </c>
      <c r="B1626" s="45" t="str">
        <f>IF(Table1[[#This Row],[Day]]="","",WEEKNUM(F1626))</f>
        <v/>
      </c>
      <c r="C1626" s="45" t="str">
        <f>IF(Table1[[#This Row],[Day]]="","",MONTH(F1626))</f>
        <v/>
      </c>
      <c r="D1626" s="45" t="str">
        <f>IF(Table1[[#This Row],[Day]]="","",YEAR(F1626))</f>
        <v/>
      </c>
      <c r="E1626" s="117" t="s">
        <v>329</v>
      </c>
      <c r="F1626" s="51"/>
      <c r="J1626" s="102"/>
      <c r="K1626" s="124"/>
      <c r="R1626" s="46"/>
      <c r="V1626" s="112"/>
      <c r="W1626" s="72"/>
      <c r="X1626" s="46"/>
      <c r="Y1626" s="46"/>
      <c r="AC1626" s="47">
        <f t="shared" si="13"/>
        <v>0</v>
      </c>
      <c r="AD1626" s="54">
        <f t="shared" si="14"/>
        <v>0</v>
      </c>
      <c r="AE1626" s="44"/>
      <c r="AF1626" s="48"/>
    </row>
    <row r="1627" spans="1:32" ht="21" customHeight="1">
      <c r="A1627" s="45" t="str">
        <f>IF(G1627="","",VLOOKUP(G1627,#REF!,3,0))</f>
        <v/>
      </c>
      <c r="B1627" s="45" t="str">
        <f>IF(Table1[[#This Row],[Day]]="","",WEEKNUM(F1627))</f>
        <v/>
      </c>
      <c r="C1627" s="45" t="str">
        <f>IF(Table1[[#This Row],[Day]]="","",MONTH(F1627))</f>
        <v/>
      </c>
      <c r="D1627" s="45" t="str">
        <f>IF(Table1[[#This Row],[Day]]="","",YEAR(F1627))</f>
        <v/>
      </c>
      <c r="E1627" s="117" t="s">
        <v>329</v>
      </c>
      <c r="F1627" s="51"/>
      <c r="J1627" s="102"/>
      <c r="K1627" s="124"/>
      <c r="R1627" s="46"/>
      <c r="V1627" s="112"/>
      <c r="W1627" s="72"/>
      <c r="X1627" s="46"/>
      <c r="Y1627" s="46"/>
      <c r="AC1627" s="47">
        <f t="shared" si="13"/>
        <v>0</v>
      </c>
      <c r="AD1627" s="54">
        <f t="shared" si="14"/>
        <v>0</v>
      </c>
      <c r="AE1627" s="44"/>
      <c r="AF1627" s="48"/>
    </row>
    <row r="1628" spans="1:32" ht="21" customHeight="1">
      <c r="A1628" s="45" t="str">
        <f>IF(G1628="","",VLOOKUP(G1628,#REF!,3,0))</f>
        <v/>
      </c>
      <c r="B1628" s="45" t="str">
        <f>IF(Table1[[#This Row],[Day]]="","",WEEKNUM(F1628))</f>
        <v/>
      </c>
      <c r="C1628" s="45" t="str">
        <f>IF(Table1[[#This Row],[Day]]="","",MONTH(F1628))</f>
        <v/>
      </c>
      <c r="D1628" s="45" t="str">
        <f>IF(Table1[[#This Row],[Day]]="","",YEAR(F1628))</f>
        <v/>
      </c>
      <c r="E1628" s="117" t="s">
        <v>329</v>
      </c>
      <c r="F1628" s="51"/>
      <c r="J1628" s="102"/>
      <c r="K1628" s="124"/>
      <c r="R1628" s="46"/>
      <c r="V1628" s="112"/>
      <c r="W1628" s="72"/>
      <c r="X1628" s="46"/>
      <c r="Y1628" s="46"/>
      <c r="AC1628" s="47">
        <f t="shared" ref="AC1628:AC1691" si="15">SUM(I1628:AB1628)</f>
        <v>0</v>
      </c>
      <c r="AD1628" s="54">
        <f t="shared" ref="AD1628:AD1691" si="16">IFERROR(SUM(I1628:U1628)/H1628*1000000,0)</f>
        <v>0</v>
      </c>
      <c r="AE1628" s="44"/>
      <c r="AF1628" s="48"/>
    </row>
    <row r="1629" spans="1:32" ht="21" customHeight="1">
      <c r="A1629" s="45" t="str">
        <f>IF(G1629="","",VLOOKUP(G1629,#REF!,3,0))</f>
        <v/>
      </c>
      <c r="B1629" s="45" t="str">
        <f>IF(Table1[[#This Row],[Day]]="","",WEEKNUM(F1629))</f>
        <v/>
      </c>
      <c r="C1629" s="45" t="str">
        <f>IF(Table1[[#This Row],[Day]]="","",MONTH(F1629))</f>
        <v/>
      </c>
      <c r="D1629" s="45" t="str">
        <f>IF(Table1[[#This Row],[Day]]="","",YEAR(F1629))</f>
        <v/>
      </c>
      <c r="E1629" s="117" t="s">
        <v>329</v>
      </c>
      <c r="F1629" s="51"/>
      <c r="J1629" s="102"/>
      <c r="K1629" s="124"/>
      <c r="R1629" s="46"/>
      <c r="V1629" s="112"/>
      <c r="W1629" s="72"/>
      <c r="X1629" s="46"/>
      <c r="Y1629" s="46"/>
      <c r="AC1629" s="47">
        <f t="shared" si="15"/>
        <v>0</v>
      </c>
      <c r="AD1629" s="54">
        <f t="shared" si="16"/>
        <v>0</v>
      </c>
      <c r="AE1629" s="44"/>
      <c r="AF1629" s="48"/>
    </row>
    <row r="1630" spans="1:32" ht="21" customHeight="1">
      <c r="A1630" s="45" t="str">
        <f>IF(G1630="","",VLOOKUP(G1630,#REF!,3,0))</f>
        <v/>
      </c>
      <c r="B1630" s="45" t="str">
        <f>IF(Table1[[#This Row],[Day]]="","",WEEKNUM(F1630))</f>
        <v/>
      </c>
      <c r="C1630" s="45" t="str">
        <f>IF(Table1[[#This Row],[Day]]="","",MONTH(F1630))</f>
        <v/>
      </c>
      <c r="D1630" s="45" t="str">
        <f>IF(Table1[[#This Row],[Day]]="","",YEAR(F1630))</f>
        <v/>
      </c>
      <c r="E1630" s="117" t="s">
        <v>329</v>
      </c>
      <c r="F1630" s="51"/>
      <c r="J1630" s="102"/>
      <c r="K1630" s="124"/>
      <c r="R1630" s="46"/>
      <c r="V1630" s="112"/>
      <c r="W1630" s="72"/>
      <c r="X1630" s="46"/>
      <c r="Y1630" s="46"/>
      <c r="AC1630" s="47">
        <f t="shared" si="15"/>
        <v>0</v>
      </c>
      <c r="AD1630" s="54">
        <f t="shared" si="16"/>
        <v>0</v>
      </c>
      <c r="AE1630" s="44"/>
      <c r="AF1630" s="48"/>
    </row>
    <row r="1631" spans="1:32" ht="21" customHeight="1">
      <c r="A1631" s="45" t="str">
        <f>IF(G1631="","",VLOOKUP(G1631,#REF!,3,0))</f>
        <v/>
      </c>
      <c r="B1631" s="45" t="str">
        <f>IF(Table1[[#This Row],[Day]]="","",WEEKNUM(F1631))</f>
        <v/>
      </c>
      <c r="C1631" s="45" t="str">
        <f>IF(Table1[[#This Row],[Day]]="","",MONTH(F1631))</f>
        <v/>
      </c>
      <c r="D1631" s="45" t="str">
        <f>IF(Table1[[#This Row],[Day]]="","",YEAR(F1631))</f>
        <v/>
      </c>
      <c r="E1631" s="117" t="s">
        <v>329</v>
      </c>
      <c r="F1631" s="51"/>
      <c r="J1631" s="102"/>
      <c r="K1631" s="124"/>
      <c r="R1631" s="46"/>
      <c r="V1631" s="112"/>
      <c r="W1631" s="72"/>
      <c r="X1631" s="46"/>
      <c r="Y1631" s="46"/>
      <c r="AC1631" s="47">
        <f t="shared" si="15"/>
        <v>0</v>
      </c>
      <c r="AD1631" s="54">
        <f t="shared" si="16"/>
        <v>0</v>
      </c>
      <c r="AE1631" s="44"/>
      <c r="AF1631" s="48"/>
    </row>
    <row r="1632" spans="1:32" ht="21" customHeight="1">
      <c r="A1632" s="45" t="str">
        <f>IF(G1632="","",VLOOKUP(G1632,#REF!,3,0))</f>
        <v/>
      </c>
      <c r="B1632" s="45" t="str">
        <f>IF(Table1[[#This Row],[Day]]="","",WEEKNUM(F1632))</f>
        <v/>
      </c>
      <c r="C1632" s="45" t="str">
        <f>IF(Table1[[#This Row],[Day]]="","",MONTH(F1632))</f>
        <v/>
      </c>
      <c r="D1632" s="45" t="str">
        <f>IF(Table1[[#This Row],[Day]]="","",YEAR(F1632))</f>
        <v/>
      </c>
      <c r="E1632" s="117" t="s">
        <v>329</v>
      </c>
      <c r="F1632" s="51"/>
      <c r="J1632" s="102"/>
      <c r="K1632" s="124"/>
      <c r="R1632" s="46"/>
      <c r="V1632" s="112"/>
      <c r="W1632" s="72"/>
      <c r="X1632" s="46"/>
      <c r="Y1632" s="46"/>
      <c r="AC1632" s="47">
        <f t="shared" si="15"/>
        <v>0</v>
      </c>
      <c r="AD1632" s="54">
        <f t="shared" si="16"/>
        <v>0</v>
      </c>
      <c r="AE1632" s="44"/>
      <c r="AF1632" s="48"/>
    </row>
    <row r="1633" spans="1:32" ht="21" customHeight="1">
      <c r="A1633" s="45" t="str">
        <f>IF(G1633="","",VLOOKUP(G1633,#REF!,3,0))</f>
        <v/>
      </c>
      <c r="B1633" s="45" t="str">
        <f>IF(Table1[[#This Row],[Day]]="","",WEEKNUM(F1633))</f>
        <v/>
      </c>
      <c r="C1633" s="45" t="str">
        <f>IF(Table1[[#This Row],[Day]]="","",MONTH(F1633))</f>
        <v/>
      </c>
      <c r="D1633" s="45" t="str">
        <f>IF(Table1[[#This Row],[Day]]="","",YEAR(F1633))</f>
        <v/>
      </c>
      <c r="E1633" s="117" t="s">
        <v>329</v>
      </c>
      <c r="F1633" s="51"/>
      <c r="J1633" s="102"/>
      <c r="K1633" s="124"/>
      <c r="R1633" s="46"/>
      <c r="V1633" s="112"/>
      <c r="W1633" s="72"/>
      <c r="X1633" s="46"/>
      <c r="Y1633" s="46"/>
      <c r="AC1633" s="47">
        <f t="shared" si="15"/>
        <v>0</v>
      </c>
      <c r="AD1633" s="54">
        <f t="shared" si="16"/>
        <v>0</v>
      </c>
      <c r="AE1633" s="44"/>
      <c r="AF1633" s="48"/>
    </row>
    <row r="1634" spans="1:32" ht="21" customHeight="1">
      <c r="A1634" s="45" t="str">
        <f>IF(G1634="","",VLOOKUP(G1634,#REF!,3,0))</f>
        <v/>
      </c>
      <c r="B1634" s="45" t="str">
        <f>IF(Table1[[#This Row],[Day]]="","",WEEKNUM(F1634))</f>
        <v/>
      </c>
      <c r="C1634" s="45" t="str">
        <f>IF(Table1[[#This Row],[Day]]="","",MONTH(F1634))</f>
        <v/>
      </c>
      <c r="D1634" s="45" t="str">
        <f>IF(Table1[[#This Row],[Day]]="","",YEAR(F1634))</f>
        <v/>
      </c>
      <c r="E1634" s="117" t="s">
        <v>329</v>
      </c>
      <c r="F1634" s="51"/>
      <c r="J1634" s="102"/>
      <c r="K1634" s="124"/>
      <c r="R1634" s="46"/>
      <c r="V1634" s="112"/>
      <c r="W1634" s="72"/>
      <c r="X1634" s="46"/>
      <c r="Y1634" s="46"/>
      <c r="AC1634" s="47">
        <f t="shared" si="15"/>
        <v>0</v>
      </c>
      <c r="AD1634" s="54">
        <f t="shared" si="16"/>
        <v>0</v>
      </c>
      <c r="AE1634" s="44"/>
      <c r="AF1634" s="48"/>
    </row>
    <row r="1635" spans="1:32" ht="21" customHeight="1">
      <c r="A1635" s="45" t="str">
        <f>IF(G1635="","",VLOOKUP(G1635,#REF!,3,0))</f>
        <v/>
      </c>
      <c r="B1635" s="45" t="str">
        <f>IF(Table1[[#This Row],[Day]]="","",WEEKNUM(F1635))</f>
        <v/>
      </c>
      <c r="C1635" s="45" t="str">
        <f>IF(Table1[[#This Row],[Day]]="","",MONTH(F1635))</f>
        <v/>
      </c>
      <c r="D1635" s="45" t="str">
        <f>IF(Table1[[#This Row],[Day]]="","",YEAR(F1635))</f>
        <v/>
      </c>
      <c r="E1635" s="117" t="s">
        <v>329</v>
      </c>
      <c r="F1635" s="51"/>
      <c r="J1635" s="102"/>
      <c r="K1635" s="124"/>
      <c r="R1635" s="46"/>
      <c r="V1635" s="112"/>
      <c r="W1635" s="72"/>
      <c r="X1635" s="46"/>
      <c r="Y1635" s="46"/>
      <c r="AC1635" s="47">
        <f t="shared" si="15"/>
        <v>0</v>
      </c>
      <c r="AD1635" s="54">
        <f t="shared" si="16"/>
        <v>0</v>
      </c>
      <c r="AE1635" s="44"/>
      <c r="AF1635" s="48"/>
    </row>
    <row r="1636" spans="1:32" ht="21" customHeight="1">
      <c r="A1636" s="45" t="str">
        <f>IF(G1636="","",VLOOKUP(G1636,#REF!,3,0))</f>
        <v/>
      </c>
      <c r="B1636" s="45" t="str">
        <f>IF(Table1[[#This Row],[Day]]="","",WEEKNUM(F1636))</f>
        <v/>
      </c>
      <c r="C1636" s="45" t="str">
        <f>IF(Table1[[#This Row],[Day]]="","",MONTH(F1636))</f>
        <v/>
      </c>
      <c r="D1636" s="45" t="str">
        <f>IF(Table1[[#This Row],[Day]]="","",YEAR(F1636))</f>
        <v/>
      </c>
      <c r="E1636" s="117" t="s">
        <v>329</v>
      </c>
      <c r="F1636" s="51"/>
      <c r="J1636" s="102"/>
      <c r="K1636" s="124"/>
      <c r="R1636" s="46"/>
      <c r="V1636" s="112"/>
      <c r="W1636" s="72"/>
      <c r="X1636" s="46"/>
      <c r="Y1636" s="46"/>
      <c r="AC1636" s="47">
        <f t="shared" si="15"/>
        <v>0</v>
      </c>
      <c r="AD1636" s="54">
        <f t="shared" si="16"/>
        <v>0</v>
      </c>
      <c r="AE1636" s="44"/>
      <c r="AF1636" s="48"/>
    </row>
    <row r="1637" spans="1:32" ht="21" customHeight="1">
      <c r="A1637" s="45" t="str">
        <f>IF(G1637="","",VLOOKUP(G1637,#REF!,3,0))</f>
        <v/>
      </c>
      <c r="B1637" s="45" t="str">
        <f>IF(Table1[[#This Row],[Day]]="","",WEEKNUM(F1637))</f>
        <v/>
      </c>
      <c r="C1637" s="45" t="str">
        <f>IF(Table1[[#This Row],[Day]]="","",MONTH(F1637))</f>
        <v/>
      </c>
      <c r="D1637" s="45" t="str">
        <f>IF(Table1[[#This Row],[Day]]="","",YEAR(F1637))</f>
        <v/>
      </c>
      <c r="E1637" s="117" t="s">
        <v>329</v>
      </c>
      <c r="F1637" s="51"/>
      <c r="J1637" s="102"/>
      <c r="K1637" s="124"/>
      <c r="R1637" s="46"/>
      <c r="V1637" s="112"/>
      <c r="W1637" s="72"/>
      <c r="X1637" s="46"/>
      <c r="Y1637" s="46"/>
      <c r="AC1637" s="47">
        <f t="shared" si="15"/>
        <v>0</v>
      </c>
      <c r="AD1637" s="54">
        <f t="shared" si="16"/>
        <v>0</v>
      </c>
      <c r="AE1637" s="44"/>
      <c r="AF1637" s="48"/>
    </row>
    <row r="1638" spans="1:32" ht="21" customHeight="1">
      <c r="A1638" s="45" t="str">
        <f>IF(G1638="","",VLOOKUP(G1638,#REF!,3,0))</f>
        <v/>
      </c>
      <c r="B1638" s="45" t="str">
        <f>IF(Table1[[#This Row],[Day]]="","",WEEKNUM(F1638))</f>
        <v/>
      </c>
      <c r="C1638" s="45" t="str">
        <f>IF(Table1[[#This Row],[Day]]="","",MONTH(F1638))</f>
        <v/>
      </c>
      <c r="D1638" s="45" t="str">
        <f>IF(Table1[[#This Row],[Day]]="","",YEAR(F1638))</f>
        <v/>
      </c>
      <c r="E1638" s="117" t="s">
        <v>329</v>
      </c>
      <c r="F1638" s="51"/>
      <c r="J1638" s="102"/>
      <c r="K1638" s="124"/>
      <c r="R1638" s="46"/>
      <c r="V1638" s="112"/>
      <c r="W1638" s="72"/>
      <c r="X1638" s="46"/>
      <c r="Y1638" s="46"/>
      <c r="AC1638" s="47">
        <f t="shared" si="15"/>
        <v>0</v>
      </c>
      <c r="AD1638" s="54">
        <f t="shared" si="16"/>
        <v>0</v>
      </c>
      <c r="AE1638" s="44"/>
      <c r="AF1638" s="48"/>
    </row>
    <row r="1639" spans="1:32" ht="21" customHeight="1">
      <c r="A1639" s="45" t="str">
        <f>IF(G1639="","",VLOOKUP(G1639,#REF!,3,0))</f>
        <v/>
      </c>
      <c r="B1639" s="45" t="str">
        <f>IF(Table1[[#This Row],[Day]]="","",WEEKNUM(F1639))</f>
        <v/>
      </c>
      <c r="C1639" s="45" t="str">
        <f>IF(Table1[[#This Row],[Day]]="","",MONTH(F1639))</f>
        <v/>
      </c>
      <c r="D1639" s="45" t="str">
        <f>IF(Table1[[#This Row],[Day]]="","",YEAR(F1639))</f>
        <v/>
      </c>
      <c r="E1639" s="117" t="s">
        <v>329</v>
      </c>
      <c r="F1639" s="51"/>
      <c r="J1639" s="102"/>
      <c r="K1639" s="124"/>
      <c r="R1639" s="46"/>
      <c r="V1639" s="112"/>
      <c r="W1639" s="72"/>
      <c r="X1639" s="46"/>
      <c r="Y1639" s="46"/>
      <c r="AC1639" s="47">
        <f t="shared" si="15"/>
        <v>0</v>
      </c>
      <c r="AD1639" s="54">
        <f t="shared" si="16"/>
        <v>0</v>
      </c>
      <c r="AE1639" s="44"/>
      <c r="AF1639" s="48"/>
    </row>
    <row r="1640" spans="1:32" ht="21" customHeight="1">
      <c r="A1640" s="45" t="str">
        <f>IF(G1640="","",VLOOKUP(G1640,#REF!,3,0))</f>
        <v/>
      </c>
      <c r="B1640" s="45" t="str">
        <f>IF(Table1[[#This Row],[Day]]="","",WEEKNUM(F1640))</f>
        <v/>
      </c>
      <c r="C1640" s="45" t="str">
        <f>IF(Table1[[#This Row],[Day]]="","",MONTH(F1640))</f>
        <v/>
      </c>
      <c r="D1640" s="45" t="str">
        <f>IF(Table1[[#This Row],[Day]]="","",YEAR(F1640))</f>
        <v/>
      </c>
      <c r="E1640" s="117" t="s">
        <v>329</v>
      </c>
      <c r="F1640" s="51"/>
      <c r="J1640" s="102"/>
      <c r="K1640" s="124"/>
      <c r="R1640" s="46"/>
      <c r="V1640" s="112"/>
      <c r="W1640" s="72"/>
      <c r="X1640" s="46"/>
      <c r="Y1640" s="46"/>
      <c r="AC1640" s="47">
        <f t="shared" si="15"/>
        <v>0</v>
      </c>
      <c r="AD1640" s="54">
        <f t="shared" si="16"/>
        <v>0</v>
      </c>
      <c r="AE1640" s="44"/>
      <c r="AF1640" s="48"/>
    </row>
    <row r="1641" spans="1:32" ht="21" customHeight="1">
      <c r="A1641" s="45" t="str">
        <f>IF(G1641="","",VLOOKUP(G1641,#REF!,3,0))</f>
        <v/>
      </c>
      <c r="B1641" s="45" t="str">
        <f>IF(Table1[[#This Row],[Day]]="","",WEEKNUM(F1641))</f>
        <v/>
      </c>
      <c r="C1641" s="45" t="str">
        <f>IF(Table1[[#This Row],[Day]]="","",MONTH(F1641))</f>
        <v/>
      </c>
      <c r="D1641" s="45" t="str">
        <f>IF(Table1[[#This Row],[Day]]="","",YEAR(F1641))</f>
        <v/>
      </c>
      <c r="E1641" s="117" t="s">
        <v>329</v>
      </c>
      <c r="F1641" s="51"/>
      <c r="J1641" s="102"/>
      <c r="K1641" s="124"/>
      <c r="R1641" s="46"/>
      <c r="V1641" s="112"/>
      <c r="W1641" s="72"/>
      <c r="X1641" s="46"/>
      <c r="Y1641" s="46"/>
      <c r="AC1641" s="47">
        <f t="shared" si="15"/>
        <v>0</v>
      </c>
      <c r="AD1641" s="54">
        <f t="shared" si="16"/>
        <v>0</v>
      </c>
      <c r="AE1641" s="44"/>
      <c r="AF1641" s="48"/>
    </row>
    <row r="1642" spans="1:32" ht="21" customHeight="1">
      <c r="A1642" s="45" t="str">
        <f>IF(G1642="","",VLOOKUP(G1642,#REF!,3,0))</f>
        <v/>
      </c>
      <c r="B1642" s="45" t="str">
        <f>IF(Table1[[#This Row],[Day]]="","",WEEKNUM(F1642))</f>
        <v/>
      </c>
      <c r="C1642" s="45" t="str">
        <f>IF(Table1[[#This Row],[Day]]="","",MONTH(F1642))</f>
        <v/>
      </c>
      <c r="D1642" s="45" t="str">
        <f>IF(Table1[[#This Row],[Day]]="","",YEAR(F1642))</f>
        <v/>
      </c>
      <c r="E1642" s="117" t="s">
        <v>329</v>
      </c>
      <c r="F1642" s="51"/>
      <c r="J1642" s="102"/>
      <c r="K1642" s="124"/>
      <c r="R1642" s="46"/>
      <c r="V1642" s="112"/>
      <c r="W1642" s="72"/>
      <c r="X1642" s="46"/>
      <c r="Y1642" s="46"/>
      <c r="AC1642" s="47">
        <f t="shared" si="15"/>
        <v>0</v>
      </c>
      <c r="AD1642" s="54">
        <f t="shared" si="16"/>
        <v>0</v>
      </c>
      <c r="AE1642" s="44"/>
      <c r="AF1642" s="48"/>
    </row>
    <row r="1643" spans="1:32" ht="21" customHeight="1">
      <c r="A1643" s="45" t="str">
        <f>IF(G1643="","",VLOOKUP(G1643,#REF!,3,0))</f>
        <v/>
      </c>
      <c r="B1643" s="45" t="str">
        <f>IF(Table1[[#This Row],[Day]]="","",WEEKNUM(F1643))</f>
        <v/>
      </c>
      <c r="C1643" s="45" t="str">
        <f>IF(Table1[[#This Row],[Day]]="","",MONTH(F1643))</f>
        <v/>
      </c>
      <c r="D1643" s="45" t="str">
        <f>IF(Table1[[#This Row],[Day]]="","",YEAR(F1643))</f>
        <v/>
      </c>
      <c r="E1643" s="117" t="s">
        <v>329</v>
      </c>
      <c r="F1643" s="51"/>
      <c r="J1643" s="102"/>
      <c r="K1643" s="124"/>
      <c r="R1643" s="46"/>
      <c r="V1643" s="112"/>
      <c r="W1643" s="72"/>
      <c r="X1643" s="46"/>
      <c r="Y1643" s="46"/>
      <c r="AC1643" s="47">
        <f t="shared" si="15"/>
        <v>0</v>
      </c>
      <c r="AD1643" s="54">
        <f t="shared" si="16"/>
        <v>0</v>
      </c>
      <c r="AE1643" s="44"/>
      <c r="AF1643" s="48"/>
    </row>
    <row r="1644" spans="1:32" ht="21" customHeight="1">
      <c r="A1644" s="45" t="str">
        <f>IF(G1644="","",VLOOKUP(G1644,#REF!,3,0))</f>
        <v/>
      </c>
      <c r="B1644" s="45" t="str">
        <f>IF(Table1[[#This Row],[Day]]="","",WEEKNUM(F1644))</f>
        <v/>
      </c>
      <c r="C1644" s="45" t="str">
        <f>IF(Table1[[#This Row],[Day]]="","",MONTH(F1644))</f>
        <v/>
      </c>
      <c r="D1644" s="45" t="str">
        <f>IF(Table1[[#This Row],[Day]]="","",YEAR(F1644))</f>
        <v/>
      </c>
      <c r="E1644" s="117" t="s">
        <v>329</v>
      </c>
      <c r="F1644" s="51"/>
      <c r="J1644" s="102"/>
      <c r="K1644" s="124"/>
      <c r="R1644" s="46"/>
      <c r="V1644" s="112"/>
      <c r="W1644" s="72"/>
      <c r="X1644" s="46"/>
      <c r="Y1644" s="46"/>
      <c r="AC1644" s="47">
        <f t="shared" si="15"/>
        <v>0</v>
      </c>
      <c r="AD1644" s="54">
        <f t="shared" si="16"/>
        <v>0</v>
      </c>
      <c r="AE1644" s="44"/>
      <c r="AF1644" s="48"/>
    </row>
    <row r="1645" spans="1:32" ht="21" customHeight="1">
      <c r="A1645" s="45" t="str">
        <f>IF(G1645="","",VLOOKUP(G1645,#REF!,3,0))</f>
        <v/>
      </c>
      <c r="B1645" s="45" t="str">
        <f>IF(Table1[[#This Row],[Day]]="","",WEEKNUM(F1645))</f>
        <v/>
      </c>
      <c r="C1645" s="45" t="str">
        <f>IF(Table1[[#This Row],[Day]]="","",MONTH(F1645))</f>
        <v/>
      </c>
      <c r="D1645" s="45" t="str">
        <f>IF(Table1[[#This Row],[Day]]="","",YEAR(F1645))</f>
        <v/>
      </c>
      <c r="E1645" s="117" t="s">
        <v>329</v>
      </c>
      <c r="F1645" s="51"/>
      <c r="J1645" s="102"/>
      <c r="K1645" s="124"/>
      <c r="R1645" s="46"/>
      <c r="V1645" s="112"/>
      <c r="W1645" s="72"/>
      <c r="X1645" s="46"/>
      <c r="Y1645" s="46"/>
      <c r="AC1645" s="47">
        <f t="shared" si="15"/>
        <v>0</v>
      </c>
      <c r="AD1645" s="54">
        <f t="shared" si="16"/>
        <v>0</v>
      </c>
      <c r="AE1645" s="44"/>
      <c r="AF1645" s="48"/>
    </row>
    <row r="1646" spans="1:32" ht="21" customHeight="1">
      <c r="A1646" s="45" t="str">
        <f>IF(G1646="","",VLOOKUP(G1646,#REF!,3,0))</f>
        <v/>
      </c>
      <c r="B1646" s="45" t="str">
        <f>IF(Table1[[#This Row],[Day]]="","",WEEKNUM(F1646))</f>
        <v/>
      </c>
      <c r="C1646" s="45" t="str">
        <f>IF(Table1[[#This Row],[Day]]="","",MONTH(F1646))</f>
        <v/>
      </c>
      <c r="D1646" s="45" t="str">
        <f>IF(Table1[[#This Row],[Day]]="","",YEAR(F1646))</f>
        <v/>
      </c>
      <c r="E1646" s="117" t="s">
        <v>329</v>
      </c>
      <c r="F1646" s="51"/>
      <c r="J1646" s="102"/>
      <c r="K1646" s="124"/>
      <c r="R1646" s="46"/>
      <c r="V1646" s="112"/>
      <c r="W1646" s="72"/>
      <c r="X1646" s="46"/>
      <c r="Y1646" s="46"/>
      <c r="AC1646" s="47">
        <f t="shared" si="15"/>
        <v>0</v>
      </c>
      <c r="AD1646" s="54">
        <f t="shared" si="16"/>
        <v>0</v>
      </c>
      <c r="AE1646" s="44"/>
      <c r="AF1646" s="48"/>
    </row>
    <row r="1647" spans="1:32" ht="21" customHeight="1">
      <c r="A1647" s="45" t="str">
        <f>IF(G1647="","",VLOOKUP(G1647,#REF!,3,0))</f>
        <v/>
      </c>
      <c r="B1647" s="45" t="str">
        <f>IF(Table1[[#This Row],[Day]]="","",WEEKNUM(F1647))</f>
        <v/>
      </c>
      <c r="C1647" s="45" t="str">
        <f>IF(Table1[[#This Row],[Day]]="","",MONTH(F1647))</f>
        <v/>
      </c>
      <c r="D1647" s="45" t="str">
        <f>IF(Table1[[#This Row],[Day]]="","",YEAR(F1647))</f>
        <v/>
      </c>
      <c r="E1647" s="117" t="s">
        <v>329</v>
      </c>
      <c r="F1647" s="51"/>
      <c r="J1647" s="102"/>
      <c r="K1647" s="124"/>
      <c r="R1647" s="46"/>
      <c r="V1647" s="112"/>
      <c r="W1647" s="72"/>
      <c r="X1647" s="46"/>
      <c r="Y1647" s="46"/>
      <c r="AC1647" s="47">
        <f t="shared" si="15"/>
        <v>0</v>
      </c>
      <c r="AD1647" s="54">
        <f t="shared" si="16"/>
        <v>0</v>
      </c>
      <c r="AE1647" s="44"/>
      <c r="AF1647" s="48"/>
    </row>
    <row r="1648" spans="1:32" ht="21" customHeight="1">
      <c r="A1648" s="45" t="str">
        <f>IF(G1648="","",VLOOKUP(G1648,#REF!,3,0))</f>
        <v/>
      </c>
      <c r="B1648" s="45" t="str">
        <f>IF(Table1[[#This Row],[Day]]="","",WEEKNUM(F1648))</f>
        <v/>
      </c>
      <c r="C1648" s="45" t="str">
        <f>IF(Table1[[#This Row],[Day]]="","",MONTH(F1648))</f>
        <v/>
      </c>
      <c r="D1648" s="45" t="str">
        <f>IF(Table1[[#This Row],[Day]]="","",YEAR(F1648))</f>
        <v/>
      </c>
      <c r="E1648" s="117" t="s">
        <v>329</v>
      </c>
      <c r="F1648" s="51"/>
      <c r="J1648" s="102"/>
      <c r="K1648" s="124"/>
      <c r="R1648" s="46"/>
      <c r="V1648" s="112"/>
      <c r="W1648" s="72"/>
      <c r="X1648" s="46"/>
      <c r="Y1648" s="46"/>
      <c r="AC1648" s="47">
        <f t="shared" si="15"/>
        <v>0</v>
      </c>
      <c r="AD1648" s="54">
        <f t="shared" si="16"/>
        <v>0</v>
      </c>
      <c r="AE1648" s="44"/>
      <c r="AF1648" s="48"/>
    </row>
    <row r="1649" spans="1:32" ht="21" customHeight="1">
      <c r="A1649" s="45" t="str">
        <f>IF(G1649="","",VLOOKUP(G1649,#REF!,3,0))</f>
        <v/>
      </c>
      <c r="B1649" s="45" t="str">
        <f>IF(Table1[[#This Row],[Day]]="","",WEEKNUM(F1649))</f>
        <v/>
      </c>
      <c r="C1649" s="45" t="str">
        <f>IF(Table1[[#This Row],[Day]]="","",MONTH(F1649))</f>
        <v/>
      </c>
      <c r="D1649" s="45" t="str">
        <f>IF(Table1[[#This Row],[Day]]="","",YEAR(F1649))</f>
        <v/>
      </c>
      <c r="E1649" s="117" t="s">
        <v>329</v>
      </c>
      <c r="F1649" s="51"/>
      <c r="J1649" s="102"/>
      <c r="K1649" s="124"/>
      <c r="R1649" s="46"/>
      <c r="V1649" s="112"/>
      <c r="W1649" s="72"/>
      <c r="X1649" s="46"/>
      <c r="Y1649" s="46"/>
      <c r="AC1649" s="47">
        <f t="shared" si="15"/>
        <v>0</v>
      </c>
      <c r="AD1649" s="54">
        <f t="shared" si="16"/>
        <v>0</v>
      </c>
      <c r="AE1649" s="44"/>
      <c r="AF1649" s="48"/>
    </row>
    <row r="1650" spans="1:32" ht="21" customHeight="1">
      <c r="A1650" s="45" t="str">
        <f>IF(G1650="","",VLOOKUP(G1650,#REF!,3,0))</f>
        <v/>
      </c>
      <c r="B1650" s="45" t="str">
        <f>IF(Table1[[#This Row],[Day]]="","",WEEKNUM(F1650))</f>
        <v/>
      </c>
      <c r="C1650" s="45" t="str">
        <f>IF(Table1[[#This Row],[Day]]="","",MONTH(F1650))</f>
        <v/>
      </c>
      <c r="D1650" s="45" t="str">
        <f>IF(Table1[[#This Row],[Day]]="","",YEAR(F1650))</f>
        <v/>
      </c>
      <c r="E1650" s="117" t="s">
        <v>329</v>
      </c>
      <c r="F1650" s="51"/>
      <c r="J1650" s="102"/>
      <c r="K1650" s="124"/>
      <c r="R1650" s="46"/>
      <c r="V1650" s="112"/>
      <c r="W1650" s="72"/>
      <c r="X1650" s="46"/>
      <c r="Y1650" s="46"/>
      <c r="AC1650" s="47">
        <f t="shared" si="15"/>
        <v>0</v>
      </c>
      <c r="AD1650" s="54">
        <f t="shared" si="16"/>
        <v>0</v>
      </c>
      <c r="AE1650" s="44"/>
      <c r="AF1650" s="48"/>
    </row>
    <row r="1651" spans="1:32" ht="21" customHeight="1">
      <c r="A1651" s="45" t="str">
        <f>IF(G1651="","",VLOOKUP(G1651,#REF!,3,0))</f>
        <v/>
      </c>
      <c r="B1651" s="45" t="str">
        <f>IF(Table1[[#This Row],[Day]]="","",WEEKNUM(F1651))</f>
        <v/>
      </c>
      <c r="C1651" s="45" t="str">
        <f>IF(Table1[[#This Row],[Day]]="","",MONTH(F1651))</f>
        <v/>
      </c>
      <c r="D1651" s="45" t="str">
        <f>IF(Table1[[#This Row],[Day]]="","",YEAR(F1651))</f>
        <v/>
      </c>
      <c r="E1651" s="117" t="s">
        <v>329</v>
      </c>
      <c r="F1651" s="51"/>
      <c r="J1651" s="102"/>
      <c r="K1651" s="124"/>
      <c r="R1651" s="46"/>
      <c r="V1651" s="112"/>
      <c r="W1651" s="72"/>
      <c r="X1651" s="46"/>
      <c r="Y1651" s="46"/>
      <c r="AC1651" s="47">
        <f t="shared" si="15"/>
        <v>0</v>
      </c>
      <c r="AD1651" s="54">
        <f t="shared" si="16"/>
        <v>0</v>
      </c>
      <c r="AE1651" s="44"/>
      <c r="AF1651" s="48"/>
    </row>
    <row r="1652" spans="1:32" ht="21" customHeight="1">
      <c r="A1652" s="45" t="str">
        <f>IF(G1652="","",VLOOKUP(G1652,#REF!,3,0))</f>
        <v/>
      </c>
      <c r="B1652" s="45" t="str">
        <f>IF(Table1[[#This Row],[Day]]="","",WEEKNUM(F1652))</f>
        <v/>
      </c>
      <c r="C1652" s="45" t="str">
        <f>IF(Table1[[#This Row],[Day]]="","",MONTH(F1652))</f>
        <v/>
      </c>
      <c r="D1652" s="45" t="str">
        <f>IF(Table1[[#This Row],[Day]]="","",YEAR(F1652))</f>
        <v/>
      </c>
      <c r="E1652" s="117" t="s">
        <v>329</v>
      </c>
      <c r="F1652" s="51"/>
      <c r="J1652" s="102"/>
      <c r="K1652" s="124"/>
      <c r="R1652" s="46"/>
      <c r="V1652" s="112"/>
      <c r="W1652" s="72"/>
      <c r="X1652" s="46"/>
      <c r="Y1652" s="46"/>
      <c r="AC1652" s="47">
        <f t="shared" si="15"/>
        <v>0</v>
      </c>
      <c r="AD1652" s="54">
        <f t="shared" si="16"/>
        <v>0</v>
      </c>
      <c r="AE1652" s="44"/>
      <c r="AF1652" s="48"/>
    </row>
    <row r="1653" spans="1:32" ht="21" customHeight="1">
      <c r="A1653" s="45" t="str">
        <f>IF(G1653="","",VLOOKUP(G1653,#REF!,3,0))</f>
        <v/>
      </c>
      <c r="B1653" s="45" t="str">
        <f>IF(Table1[[#This Row],[Day]]="","",WEEKNUM(F1653))</f>
        <v/>
      </c>
      <c r="C1653" s="45" t="str">
        <f>IF(Table1[[#This Row],[Day]]="","",MONTH(F1653))</f>
        <v/>
      </c>
      <c r="D1653" s="45" t="str">
        <f>IF(Table1[[#This Row],[Day]]="","",YEAR(F1653))</f>
        <v/>
      </c>
      <c r="E1653" s="117" t="s">
        <v>329</v>
      </c>
      <c r="F1653" s="51"/>
      <c r="J1653" s="102"/>
      <c r="K1653" s="124"/>
      <c r="R1653" s="46"/>
      <c r="V1653" s="112"/>
      <c r="W1653" s="72"/>
      <c r="X1653" s="46"/>
      <c r="Y1653" s="46"/>
      <c r="AC1653" s="47">
        <f t="shared" si="15"/>
        <v>0</v>
      </c>
      <c r="AD1653" s="54">
        <f t="shared" si="16"/>
        <v>0</v>
      </c>
      <c r="AE1653" s="44"/>
      <c r="AF1653" s="48"/>
    </row>
    <row r="1654" spans="1:32" ht="21" customHeight="1">
      <c r="A1654" s="45" t="str">
        <f>IF(G1654="","",VLOOKUP(G1654,#REF!,3,0))</f>
        <v/>
      </c>
      <c r="B1654" s="45" t="str">
        <f>IF(Table1[[#This Row],[Day]]="","",WEEKNUM(F1654))</f>
        <v/>
      </c>
      <c r="C1654" s="45" t="str">
        <f>IF(Table1[[#This Row],[Day]]="","",MONTH(F1654))</f>
        <v/>
      </c>
      <c r="D1654" s="45" t="str">
        <f>IF(Table1[[#This Row],[Day]]="","",YEAR(F1654))</f>
        <v/>
      </c>
      <c r="E1654" s="117" t="s">
        <v>329</v>
      </c>
      <c r="F1654" s="51"/>
      <c r="J1654" s="102"/>
      <c r="K1654" s="124"/>
      <c r="R1654" s="46"/>
      <c r="V1654" s="112"/>
      <c r="W1654" s="72"/>
      <c r="X1654" s="46"/>
      <c r="Y1654" s="46"/>
      <c r="AC1654" s="47">
        <f t="shared" si="15"/>
        <v>0</v>
      </c>
      <c r="AD1654" s="54">
        <f t="shared" si="16"/>
        <v>0</v>
      </c>
      <c r="AE1654" s="44"/>
      <c r="AF1654" s="48"/>
    </row>
    <row r="1655" spans="1:32" ht="21" customHeight="1">
      <c r="A1655" s="45" t="str">
        <f>IF(G1655="","",VLOOKUP(G1655,#REF!,3,0))</f>
        <v/>
      </c>
      <c r="B1655" s="45" t="str">
        <f>IF(Table1[[#This Row],[Day]]="","",WEEKNUM(F1655))</f>
        <v/>
      </c>
      <c r="C1655" s="45" t="str">
        <f>IF(Table1[[#This Row],[Day]]="","",MONTH(F1655))</f>
        <v/>
      </c>
      <c r="D1655" s="45" t="str">
        <f>IF(Table1[[#This Row],[Day]]="","",YEAR(F1655))</f>
        <v/>
      </c>
      <c r="E1655" s="117" t="s">
        <v>329</v>
      </c>
      <c r="F1655" s="51"/>
      <c r="J1655" s="102"/>
      <c r="K1655" s="124"/>
      <c r="R1655" s="46"/>
      <c r="V1655" s="112"/>
      <c r="W1655" s="72"/>
      <c r="X1655" s="46"/>
      <c r="Y1655" s="46"/>
      <c r="AC1655" s="47">
        <f t="shared" si="15"/>
        <v>0</v>
      </c>
      <c r="AD1655" s="54">
        <f t="shared" si="16"/>
        <v>0</v>
      </c>
      <c r="AE1655" s="44"/>
      <c r="AF1655" s="48"/>
    </row>
    <row r="1656" spans="1:32" ht="21" customHeight="1">
      <c r="A1656" s="45" t="str">
        <f>IF(G1656="","",VLOOKUP(G1656,#REF!,3,0))</f>
        <v/>
      </c>
      <c r="B1656" s="45" t="str">
        <f>IF(Table1[[#This Row],[Day]]="","",WEEKNUM(F1656))</f>
        <v/>
      </c>
      <c r="C1656" s="45" t="str">
        <f>IF(Table1[[#This Row],[Day]]="","",MONTH(F1656))</f>
        <v/>
      </c>
      <c r="D1656" s="45" t="str">
        <f>IF(Table1[[#This Row],[Day]]="","",YEAR(F1656))</f>
        <v/>
      </c>
      <c r="E1656" s="117" t="s">
        <v>329</v>
      </c>
      <c r="F1656" s="51"/>
      <c r="J1656" s="102"/>
      <c r="K1656" s="124"/>
      <c r="R1656" s="46"/>
      <c r="V1656" s="112"/>
      <c r="W1656" s="72"/>
      <c r="X1656" s="46"/>
      <c r="Y1656" s="46"/>
      <c r="AC1656" s="47">
        <f t="shared" si="15"/>
        <v>0</v>
      </c>
      <c r="AD1656" s="54">
        <f t="shared" si="16"/>
        <v>0</v>
      </c>
      <c r="AE1656" s="44"/>
      <c r="AF1656" s="48"/>
    </row>
    <row r="1657" spans="1:32" ht="21" customHeight="1">
      <c r="A1657" s="45" t="str">
        <f>IF(G1657="","",VLOOKUP(G1657,#REF!,3,0))</f>
        <v/>
      </c>
      <c r="B1657" s="45" t="str">
        <f>IF(Table1[[#This Row],[Day]]="","",WEEKNUM(F1657))</f>
        <v/>
      </c>
      <c r="C1657" s="45" t="str">
        <f>IF(Table1[[#This Row],[Day]]="","",MONTH(F1657))</f>
        <v/>
      </c>
      <c r="D1657" s="45" t="str">
        <f>IF(Table1[[#This Row],[Day]]="","",YEAR(F1657))</f>
        <v/>
      </c>
      <c r="E1657" s="117" t="s">
        <v>329</v>
      </c>
      <c r="F1657" s="51"/>
      <c r="J1657" s="102"/>
      <c r="K1657" s="124"/>
      <c r="R1657" s="46"/>
      <c r="V1657" s="112"/>
      <c r="W1657" s="72"/>
      <c r="X1657" s="46"/>
      <c r="Y1657" s="46"/>
      <c r="AC1657" s="47">
        <f t="shared" si="15"/>
        <v>0</v>
      </c>
      <c r="AD1657" s="54">
        <f t="shared" si="16"/>
        <v>0</v>
      </c>
      <c r="AE1657" s="44"/>
      <c r="AF1657" s="48"/>
    </row>
    <row r="1658" spans="1:32" ht="21" customHeight="1">
      <c r="A1658" s="45" t="str">
        <f>IF(G1658="","",VLOOKUP(G1658,#REF!,3,0))</f>
        <v/>
      </c>
      <c r="B1658" s="45" t="str">
        <f>IF(Table1[[#This Row],[Day]]="","",WEEKNUM(F1658))</f>
        <v/>
      </c>
      <c r="C1658" s="45" t="str">
        <f>IF(Table1[[#This Row],[Day]]="","",MONTH(F1658))</f>
        <v/>
      </c>
      <c r="D1658" s="45" t="str">
        <f>IF(Table1[[#This Row],[Day]]="","",YEAR(F1658))</f>
        <v/>
      </c>
      <c r="E1658" s="117" t="s">
        <v>329</v>
      </c>
      <c r="F1658" s="51"/>
      <c r="J1658" s="102"/>
      <c r="K1658" s="124"/>
      <c r="R1658" s="46"/>
      <c r="V1658" s="112"/>
      <c r="W1658" s="72"/>
      <c r="X1658" s="46"/>
      <c r="Y1658" s="46"/>
      <c r="AC1658" s="47">
        <f t="shared" si="15"/>
        <v>0</v>
      </c>
      <c r="AD1658" s="54">
        <f t="shared" si="16"/>
        <v>0</v>
      </c>
      <c r="AE1658" s="44"/>
      <c r="AF1658" s="48"/>
    </row>
    <row r="1659" spans="1:32" ht="21" customHeight="1">
      <c r="A1659" s="45" t="str">
        <f>IF(G1659="","",VLOOKUP(G1659,#REF!,3,0))</f>
        <v/>
      </c>
      <c r="B1659" s="45" t="str">
        <f>IF(Table1[[#This Row],[Day]]="","",WEEKNUM(F1659))</f>
        <v/>
      </c>
      <c r="C1659" s="45" t="str">
        <f>IF(Table1[[#This Row],[Day]]="","",MONTH(F1659))</f>
        <v/>
      </c>
      <c r="D1659" s="45" t="str">
        <f>IF(Table1[[#This Row],[Day]]="","",YEAR(F1659))</f>
        <v/>
      </c>
      <c r="E1659" s="117" t="s">
        <v>329</v>
      </c>
      <c r="F1659" s="51"/>
      <c r="J1659" s="102"/>
      <c r="K1659" s="124"/>
      <c r="R1659" s="46"/>
      <c r="V1659" s="112"/>
      <c r="W1659" s="72"/>
      <c r="X1659" s="46"/>
      <c r="Y1659" s="46"/>
      <c r="AC1659" s="47">
        <f t="shared" si="15"/>
        <v>0</v>
      </c>
      <c r="AD1659" s="54">
        <f t="shared" si="16"/>
        <v>0</v>
      </c>
      <c r="AE1659" s="44"/>
      <c r="AF1659" s="48"/>
    </row>
    <row r="1660" spans="1:32" ht="21" customHeight="1">
      <c r="A1660" s="45" t="str">
        <f>IF(G1660="","",VLOOKUP(G1660,#REF!,3,0))</f>
        <v/>
      </c>
      <c r="B1660" s="45" t="str">
        <f>IF(Table1[[#This Row],[Day]]="","",WEEKNUM(F1660))</f>
        <v/>
      </c>
      <c r="C1660" s="45" t="str">
        <f>IF(Table1[[#This Row],[Day]]="","",MONTH(F1660))</f>
        <v/>
      </c>
      <c r="D1660" s="45" t="str">
        <f>IF(Table1[[#This Row],[Day]]="","",YEAR(F1660))</f>
        <v/>
      </c>
      <c r="E1660" s="117" t="s">
        <v>329</v>
      </c>
      <c r="F1660" s="51"/>
      <c r="J1660" s="102"/>
      <c r="K1660" s="124"/>
      <c r="R1660" s="46"/>
      <c r="V1660" s="112"/>
      <c r="W1660" s="72"/>
      <c r="X1660" s="46"/>
      <c r="Y1660" s="46"/>
      <c r="AC1660" s="47">
        <f t="shared" si="15"/>
        <v>0</v>
      </c>
      <c r="AD1660" s="54">
        <f t="shared" si="16"/>
        <v>0</v>
      </c>
      <c r="AE1660" s="44"/>
      <c r="AF1660" s="48"/>
    </row>
    <row r="1661" spans="1:32" ht="21" customHeight="1">
      <c r="A1661" s="45" t="str">
        <f>IF(G1661="","",VLOOKUP(G1661,#REF!,3,0))</f>
        <v/>
      </c>
      <c r="B1661" s="45" t="str">
        <f>IF(Table1[[#This Row],[Day]]="","",WEEKNUM(F1661))</f>
        <v/>
      </c>
      <c r="C1661" s="45" t="str">
        <f>IF(Table1[[#This Row],[Day]]="","",MONTH(F1661))</f>
        <v/>
      </c>
      <c r="D1661" s="45" t="str">
        <f>IF(Table1[[#This Row],[Day]]="","",YEAR(F1661))</f>
        <v/>
      </c>
      <c r="E1661" s="117" t="s">
        <v>329</v>
      </c>
      <c r="F1661" s="51"/>
      <c r="J1661" s="102"/>
      <c r="K1661" s="124"/>
      <c r="R1661" s="46"/>
      <c r="V1661" s="112"/>
      <c r="W1661" s="72"/>
      <c r="X1661" s="46"/>
      <c r="Y1661" s="46"/>
      <c r="AC1661" s="47">
        <f t="shared" si="15"/>
        <v>0</v>
      </c>
      <c r="AD1661" s="54">
        <f t="shared" si="16"/>
        <v>0</v>
      </c>
      <c r="AE1661" s="44"/>
      <c r="AF1661" s="48"/>
    </row>
    <row r="1662" spans="1:32" ht="21" customHeight="1">
      <c r="A1662" s="45" t="str">
        <f>IF(G1662="","",VLOOKUP(G1662,#REF!,3,0))</f>
        <v/>
      </c>
      <c r="B1662" s="45" t="str">
        <f>IF(Table1[[#This Row],[Day]]="","",WEEKNUM(F1662))</f>
        <v/>
      </c>
      <c r="C1662" s="45" t="str">
        <f>IF(Table1[[#This Row],[Day]]="","",MONTH(F1662))</f>
        <v/>
      </c>
      <c r="D1662" s="45" t="str">
        <f>IF(Table1[[#This Row],[Day]]="","",YEAR(F1662))</f>
        <v/>
      </c>
      <c r="E1662" s="117" t="s">
        <v>329</v>
      </c>
      <c r="F1662" s="51"/>
      <c r="J1662" s="102"/>
      <c r="K1662" s="124"/>
      <c r="R1662" s="46"/>
      <c r="V1662" s="112"/>
      <c r="W1662" s="72"/>
      <c r="X1662" s="46"/>
      <c r="Y1662" s="46"/>
      <c r="AC1662" s="47">
        <f t="shared" si="15"/>
        <v>0</v>
      </c>
      <c r="AD1662" s="54">
        <f t="shared" si="16"/>
        <v>0</v>
      </c>
      <c r="AE1662" s="44"/>
      <c r="AF1662" s="48"/>
    </row>
    <row r="1663" spans="1:32" ht="21" customHeight="1">
      <c r="A1663" s="45" t="str">
        <f>IF(G1663="","",VLOOKUP(G1663,#REF!,3,0))</f>
        <v/>
      </c>
      <c r="B1663" s="45" t="str">
        <f>IF(Table1[[#This Row],[Day]]="","",WEEKNUM(F1663))</f>
        <v/>
      </c>
      <c r="C1663" s="45" t="str">
        <f>IF(Table1[[#This Row],[Day]]="","",MONTH(F1663))</f>
        <v/>
      </c>
      <c r="D1663" s="45" t="str">
        <f>IF(Table1[[#This Row],[Day]]="","",YEAR(F1663))</f>
        <v/>
      </c>
      <c r="E1663" s="117" t="s">
        <v>329</v>
      </c>
      <c r="F1663" s="51"/>
      <c r="J1663" s="102"/>
      <c r="K1663" s="124"/>
      <c r="R1663" s="46"/>
      <c r="V1663" s="112"/>
      <c r="W1663" s="72"/>
      <c r="X1663" s="46"/>
      <c r="Y1663" s="46"/>
      <c r="AC1663" s="47">
        <f t="shared" si="15"/>
        <v>0</v>
      </c>
      <c r="AD1663" s="54">
        <f t="shared" si="16"/>
        <v>0</v>
      </c>
      <c r="AE1663" s="44"/>
      <c r="AF1663" s="48"/>
    </row>
    <row r="1664" spans="1:32" ht="21" customHeight="1">
      <c r="A1664" s="45" t="str">
        <f>IF(G1664="","",VLOOKUP(G1664,#REF!,3,0))</f>
        <v/>
      </c>
      <c r="B1664" s="45" t="str">
        <f>IF(Table1[[#This Row],[Day]]="","",WEEKNUM(F1664))</f>
        <v/>
      </c>
      <c r="C1664" s="45" t="str">
        <f>IF(Table1[[#This Row],[Day]]="","",MONTH(F1664))</f>
        <v/>
      </c>
      <c r="D1664" s="45" t="str">
        <f>IF(Table1[[#This Row],[Day]]="","",YEAR(F1664))</f>
        <v/>
      </c>
      <c r="E1664" s="117" t="s">
        <v>329</v>
      </c>
      <c r="F1664" s="51"/>
      <c r="J1664" s="102"/>
      <c r="K1664" s="124"/>
      <c r="R1664" s="46"/>
      <c r="V1664" s="112"/>
      <c r="W1664" s="72"/>
      <c r="X1664" s="46"/>
      <c r="Y1664" s="46"/>
      <c r="AC1664" s="47">
        <f t="shared" si="15"/>
        <v>0</v>
      </c>
      <c r="AD1664" s="54">
        <f t="shared" si="16"/>
        <v>0</v>
      </c>
      <c r="AE1664" s="44"/>
      <c r="AF1664" s="48"/>
    </row>
    <row r="1665" spans="1:32" ht="21" customHeight="1">
      <c r="A1665" s="45" t="str">
        <f>IF(G1665="","",VLOOKUP(G1665,#REF!,3,0))</f>
        <v/>
      </c>
      <c r="B1665" s="45" t="str">
        <f>IF(Table1[[#This Row],[Day]]="","",WEEKNUM(F1665))</f>
        <v/>
      </c>
      <c r="C1665" s="45" t="str">
        <f>IF(Table1[[#This Row],[Day]]="","",MONTH(F1665))</f>
        <v/>
      </c>
      <c r="D1665" s="45" t="str">
        <f>IF(Table1[[#This Row],[Day]]="","",YEAR(F1665))</f>
        <v/>
      </c>
      <c r="E1665" s="117" t="s">
        <v>329</v>
      </c>
      <c r="F1665" s="51"/>
      <c r="J1665" s="102"/>
      <c r="K1665" s="124"/>
      <c r="R1665" s="46"/>
      <c r="V1665" s="112"/>
      <c r="W1665" s="72"/>
      <c r="X1665" s="46"/>
      <c r="Y1665" s="46"/>
      <c r="AC1665" s="47">
        <f t="shared" si="15"/>
        <v>0</v>
      </c>
      <c r="AD1665" s="54">
        <f t="shared" si="16"/>
        <v>0</v>
      </c>
      <c r="AE1665" s="44"/>
      <c r="AF1665" s="48"/>
    </row>
    <row r="1666" spans="1:32" ht="21" customHeight="1">
      <c r="A1666" s="45" t="str">
        <f>IF(G1666="","",VLOOKUP(G1666,#REF!,3,0))</f>
        <v/>
      </c>
      <c r="B1666" s="45" t="str">
        <f>IF(Table1[[#This Row],[Day]]="","",WEEKNUM(F1666))</f>
        <v/>
      </c>
      <c r="C1666" s="45" t="str">
        <f>IF(Table1[[#This Row],[Day]]="","",MONTH(F1666))</f>
        <v/>
      </c>
      <c r="D1666" s="45" t="str">
        <f>IF(Table1[[#This Row],[Day]]="","",YEAR(F1666))</f>
        <v/>
      </c>
      <c r="E1666" s="117" t="s">
        <v>329</v>
      </c>
      <c r="F1666" s="51"/>
      <c r="J1666" s="102"/>
      <c r="K1666" s="124"/>
      <c r="R1666" s="46"/>
      <c r="V1666" s="112"/>
      <c r="W1666" s="72"/>
      <c r="X1666" s="46"/>
      <c r="Y1666" s="46"/>
      <c r="AC1666" s="47">
        <f t="shared" si="15"/>
        <v>0</v>
      </c>
      <c r="AD1666" s="54">
        <f t="shared" si="16"/>
        <v>0</v>
      </c>
      <c r="AE1666" s="44"/>
      <c r="AF1666" s="48"/>
    </row>
    <row r="1667" spans="1:32" ht="21" customHeight="1">
      <c r="A1667" s="45" t="str">
        <f>IF(G1667="","",VLOOKUP(G1667,#REF!,3,0))</f>
        <v/>
      </c>
      <c r="B1667" s="45" t="str">
        <f>IF(Table1[[#This Row],[Day]]="","",WEEKNUM(F1667))</f>
        <v/>
      </c>
      <c r="C1667" s="45" t="str">
        <f>IF(Table1[[#This Row],[Day]]="","",MONTH(F1667))</f>
        <v/>
      </c>
      <c r="D1667" s="45" t="str">
        <f>IF(Table1[[#This Row],[Day]]="","",YEAR(F1667))</f>
        <v/>
      </c>
      <c r="E1667" s="117" t="s">
        <v>329</v>
      </c>
      <c r="F1667" s="51"/>
      <c r="J1667" s="102"/>
      <c r="K1667" s="124"/>
      <c r="R1667" s="46"/>
      <c r="V1667" s="112"/>
      <c r="W1667" s="72"/>
      <c r="X1667" s="46"/>
      <c r="Y1667" s="46"/>
      <c r="AC1667" s="47">
        <f t="shared" si="15"/>
        <v>0</v>
      </c>
      <c r="AD1667" s="54">
        <f t="shared" si="16"/>
        <v>0</v>
      </c>
      <c r="AE1667" s="44"/>
      <c r="AF1667" s="48"/>
    </row>
    <row r="1668" spans="1:32" ht="21" customHeight="1">
      <c r="A1668" s="45" t="str">
        <f>IF(G1668="","",VLOOKUP(G1668,#REF!,3,0))</f>
        <v/>
      </c>
      <c r="B1668" s="45" t="str">
        <f>IF(Table1[[#This Row],[Day]]="","",WEEKNUM(F1668))</f>
        <v/>
      </c>
      <c r="C1668" s="45" t="str">
        <f>IF(Table1[[#This Row],[Day]]="","",MONTH(F1668))</f>
        <v/>
      </c>
      <c r="D1668" s="45" t="str">
        <f>IF(Table1[[#This Row],[Day]]="","",YEAR(F1668))</f>
        <v/>
      </c>
      <c r="E1668" s="117" t="s">
        <v>329</v>
      </c>
      <c r="F1668" s="51"/>
      <c r="J1668" s="102"/>
      <c r="K1668" s="124"/>
      <c r="R1668" s="46"/>
      <c r="V1668" s="112"/>
      <c r="W1668" s="72"/>
      <c r="X1668" s="46"/>
      <c r="Y1668" s="46"/>
      <c r="AC1668" s="47">
        <f t="shared" si="15"/>
        <v>0</v>
      </c>
      <c r="AD1668" s="54">
        <f t="shared" si="16"/>
        <v>0</v>
      </c>
      <c r="AE1668" s="44"/>
      <c r="AF1668" s="48"/>
    </row>
    <row r="1669" spans="1:32" ht="21" customHeight="1">
      <c r="A1669" s="45" t="str">
        <f>IF(G1669="","",VLOOKUP(G1669,#REF!,3,0))</f>
        <v/>
      </c>
      <c r="B1669" s="45" t="str">
        <f>IF(Table1[[#This Row],[Day]]="","",WEEKNUM(F1669))</f>
        <v/>
      </c>
      <c r="C1669" s="45" t="str">
        <f>IF(Table1[[#This Row],[Day]]="","",MONTH(F1669))</f>
        <v/>
      </c>
      <c r="D1669" s="45" t="str">
        <f>IF(Table1[[#This Row],[Day]]="","",YEAR(F1669))</f>
        <v/>
      </c>
      <c r="E1669" s="117" t="s">
        <v>329</v>
      </c>
      <c r="F1669" s="51"/>
      <c r="J1669" s="102"/>
      <c r="K1669" s="124"/>
      <c r="R1669" s="46"/>
      <c r="V1669" s="112"/>
      <c r="W1669" s="72"/>
      <c r="X1669" s="46"/>
      <c r="Y1669" s="46"/>
      <c r="AC1669" s="47">
        <f t="shared" si="15"/>
        <v>0</v>
      </c>
      <c r="AD1669" s="54">
        <f t="shared" si="16"/>
        <v>0</v>
      </c>
      <c r="AE1669" s="44"/>
      <c r="AF1669" s="48"/>
    </row>
    <row r="1670" spans="1:32" ht="21" customHeight="1">
      <c r="A1670" s="45" t="str">
        <f>IF(G1670="","",VLOOKUP(G1670,#REF!,3,0))</f>
        <v/>
      </c>
      <c r="B1670" s="45" t="str">
        <f>IF(Table1[[#This Row],[Day]]="","",WEEKNUM(F1670))</f>
        <v/>
      </c>
      <c r="C1670" s="45" t="str">
        <f>IF(Table1[[#This Row],[Day]]="","",MONTH(F1670))</f>
        <v/>
      </c>
      <c r="D1670" s="45" t="str">
        <f>IF(Table1[[#This Row],[Day]]="","",YEAR(F1670))</f>
        <v/>
      </c>
      <c r="E1670" s="117" t="s">
        <v>329</v>
      </c>
      <c r="F1670" s="51"/>
      <c r="J1670" s="102"/>
      <c r="K1670" s="124"/>
      <c r="R1670" s="46"/>
      <c r="V1670" s="112"/>
      <c r="W1670" s="72"/>
      <c r="X1670" s="46"/>
      <c r="Y1670" s="46"/>
      <c r="AC1670" s="47">
        <f t="shared" si="15"/>
        <v>0</v>
      </c>
      <c r="AD1670" s="54">
        <f t="shared" si="16"/>
        <v>0</v>
      </c>
      <c r="AE1670" s="44"/>
      <c r="AF1670" s="48"/>
    </row>
    <row r="1671" spans="1:32" ht="21" customHeight="1">
      <c r="A1671" s="45" t="str">
        <f>IF(G1671="","",VLOOKUP(G1671,#REF!,3,0))</f>
        <v/>
      </c>
      <c r="B1671" s="45" t="str">
        <f>IF(Table1[[#This Row],[Day]]="","",WEEKNUM(F1671))</f>
        <v/>
      </c>
      <c r="C1671" s="45" t="str">
        <f>IF(Table1[[#This Row],[Day]]="","",MONTH(F1671))</f>
        <v/>
      </c>
      <c r="D1671" s="45" t="str">
        <f>IF(Table1[[#This Row],[Day]]="","",YEAR(F1671))</f>
        <v/>
      </c>
      <c r="E1671" s="117" t="s">
        <v>329</v>
      </c>
      <c r="F1671" s="51"/>
      <c r="J1671" s="102"/>
      <c r="K1671" s="124"/>
      <c r="R1671" s="46"/>
      <c r="V1671" s="112"/>
      <c r="W1671" s="72"/>
      <c r="X1671" s="46"/>
      <c r="Y1671" s="46"/>
      <c r="AC1671" s="47">
        <f t="shared" si="15"/>
        <v>0</v>
      </c>
      <c r="AD1671" s="54">
        <f t="shared" si="16"/>
        <v>0</v>
      </c>
      <c r="AE1671" s="44"/>
      <c r="AF1671" s="48"/>
    </row>
    <row r="1672" spans="1:32" ht="21" customHeight="1">
      <c r="A1672" s="45" t="str">
        <f>IF(G1672="","",VLOOKUP(G1672,#REF!,3,0))</f>
        <v/>
      </c>
      <c r="B1672" s="45" t="str">
        <f>IF(Table1[[#This Row],[Day]]="","",WEEKNUM(F1672))</f>
        <v/>
      </c>
      <c r="C1672" s="45" t="str">
        <f>IF(Table1[[#This Row],[Day]]="","",MONTH(F1672))</f>
        <v/>
      </c>
      <c r="D1672" s="45" t="str">
        <f>IF(Table1[[#This Row],[Day]]="","",YEAR(F1672))</f>
        <v/>
      </c>
      <c r="E1672" s="117" t="s">
        <v>329</v>
      </c>
      <c r="F1672" s="51"/>
      <c r="J1672" s="102"/>
      <c r="K1672" s="124"/>
      <c r="R1672" s="46"/>
      <c r="V1672" s="112"/>
      <c r="W1672" s="72"/>
      <c r="X1672" s="46"/>
      <c r="Y1672" s="46"/>
      <c r="AC1672" s="47">
        <f t="shared" si="15"/>
        <v>0</v>
      </c>
      <c r="AD1672" s="54">
        <f t="shared" si="16"/>
        <v>0</v>
      </c>
      <c r="AE1672" s="44"/>
      <c r="AF1672" s="48"/>
    </row>
    <row r="1673" spans="1:32" ht="21" customHeight="1">
      <c r="A1673" s="45" t="str">
        <f>IF(G1673="","",VLOOKUP(G1673,#REF!,3,0))</f>
        <v/>
      </c>
      <c r="B1673" s="45" t="str">
        <f>IF(Table1[[#This Row],[Day]]="","",WEEKNUM(F1673))</f>
        <v/>
      </c>
      <c r="C1673" s="45" t="str">
        <f>IF(Table1[[#This Row],[Day]]="","",MONTH(F1673))</f>
        <v/>
      </c>
      <c r="D1673" s="45" t="str">
        <f>IF(Table1[[#This Row],[Day]]="","",YEAR(F1673))</f>
        <v/>
      </c>
      <c r="E1673" s="117" t="s">
        <v>329</v>
      </c>
      <c r="F1673" s="51"/>
      <c r="J1673" s="102"/>
      <c r="K1673" s="124"/>
      <c r="R1673" s="46"/>
      <c r="V1673" s="112"/>
      <c r="W1673" s="72"/>
      <c r="X1673" s="46"/>
      <c r="Y1673" s="46"/>
      <c r="AC1673" s="47">
        <f t="shared" si="15"/>
        <v>0</v>
      </c>
      <c r="AD1673" s="54">
        <f t="shared" si="16"/>
        <v>0</v>
      </c>
      <c r="AE1673" s="44"/>
      <c r="AF1673" s="48"/>
    </row>
    <row r="1674" spans="1:32" ht="21" customHeight="1">
      <c r="A1674" s="45" t="str">
        <f>IF(G1674="","",VLOOKUP(G1674,#REF!,3,0))</f>
        <v/>
      </c>
      <c r="B1674" s="45" t="str">
        <f>IF(Table1[[#This Row],[Day]]="","",WEEKNUM(F1674))</f>
        <v/>
      </c>
      <c r="C1674" s="45" t="str">
        <f>IF(Table1[[#This Row],[Day]]="","",MONTH(F1674))</f>
        <v/>
      </c>
      <c r="D1674" s="45" t="str">
        <f>IF(Table1[[#This Row],[Day]]="","",YEAR(F1674))</f>
        <v/>
      </c>
      <c r="E1674" s="117" t="s">
        <v>329</v>
      </c>
      <c r="F1674" s="51"/>
      <c r="J1674" s="102"/>
      <c r="K1674" s="124"/>
      <c r="R1674" s="46"/>
      <c r="V1674" s="112"/>
      <c r="W1674" s="72"/>
      <c r="X1674" s="46"/>
      <c r="Y1674" s="46"/>
      <c r="AC1674" s="47">
        <f t="shared" si="15"/>
        <v>0</v>
      </c>
      <c r="AD1674" s="54">
        <f t="shared" si="16"/>
        <v>0</v>
      </c>
      <c r="AE1674" s="44"/>
      <c r="AF1674" s="48"/>
    </row>
    <row r="1675" spans="1:32" ht="21" customHeight="1">
      <c r="A1675" s="45" t="str">
        <f>IF(G1675="","",VLOOKUP(G1675,#REF!,3,0))</f>
        <v/>
      </c>
      <c r="B1675" s="45" t="str">
        <f>IF(Table1[[#This Row],[Day]]="","",WEEKNUM(F1675))</f>
        <v/>
      </c>
      <c r="C1675" s="45" t="str">
        <f>IF(Table1[[#This Row],[Day]]="","",MONTH(F1675))</f>
        <v/>
      </c>
      <c r="D1675" s="45" t="str">
        <f>IF(Table1[[#This Row],[Day]]="","",YEAR(F1675))</f>
        <v/>
      </c>
      <c r="E1675" s="117" t="s">
        <v>329</v>
      </c>
      <c r="F1675" s="51"/>
      <c r="J1675" s="102"/>
      <c r="K1675" s="124"/>
      <c r="R1675" s="46"/>
      <c r="V1675" s="112"/>
      <c r="W1675" s="72"/>
      <c r="X1675" s="46"/>
      <c r="Y1675" s="46"/>
      <c r="AC1675" s="47">
        <f t="shared" si="15"/>
        <v>0</v>
      </c>
      <c r="AD1675" s="54">
        <f t="shared" si="16"/>
        <v>0</v>
      </c>
      <c r="AE1675" s="44"/>
      <c r="AF1675" s="48"/>
    </row>
    <row r="1676" spans="1:32" ht="21" customHeight="1">
      <c r="A1676" s="45" t="str">
        <f>IF(G1676="","",VLOOKUP(G1676,#REF!,3,0))</f>
        <v/>
      </c>
      <c r="B1676" s="45" t="str">
        <f>IF(Table1[[#This Row],[Day]]="","",WEEKNUM(F1676))</f>
        <v/>
      </c>
      <c r="C1676" s="45" t="str">
        <f>IF(Table1[[#This Row],[Day]]="","",MONTH(F1676))</f>
        <v/>
      </c>
      <c r="D1676" s="45" t="str">
        <f>IF(Table1[[#This Row],[Day]]="","",YEAR(F1676))</f>
        <v/>
      </c>
      <c r="E1676" s="117" t="s">
        <v>329</v>
      </c>
      <c r="F1676" s="51"/>
      <c r="J1676" s="102"/>
      <c r="K1676" s="124"/>
      <c r="R1676" s="46"/>
      <c r="V1676" s="112"/>
      <c r="W1676" s="72"/>
      <c r="X1676" s="46"/>
      <c r="Y1676" s="46"/>
      <c r="AC1676" s="47">
        <f t="shared" si="15"/>
        <v>0</v>
      </c>
      <c r="AD1676" s="54">
        <f t="shared" si="16"/>
        <v>0</v>
      </c>
      <c r="AE1676" s="44"/>
      <c r="AF1676" s="48"/>
    </row>
    <row r="1677" spans="1:32" ht="21" customHeight="1">
      <c r="A1677" s="45" t="str">
        <f>IF(G1677="","",VLOOKUP(G1677,#REF!,3,0))</f>
        <v/>
      </c>
      <c r="B1677" s="45" t="str">
        <f>IF(Table1[[#This Row],[Day]]="","",WEEKNUM(F1677))</f>
        <v/>
      </c>
      <c r="C1677" s="45" t="str">
        <f>IF(Table1[[#This Row],[Day]]="","",MONTH(F1677))</f>
        <v/>
      </c>
      <c r="D1677" s="45" t="str">
        <f>IF(Table1[[#This Row],[Day]]="","",YEAR(F1677))</f>
        <v/>
      </c>
      <c r="E1677" s="117" t="s">
        <v>329</v>
      </c>
      <c r="F1677" s="51"/>
      <c r="J1677" s="102"/>
      <c r="K1677" s="124"/>
      <c r="R1677" s="46"/>
      <c r="V1677" s="112"/>
      <c r="W1677" s="72"/>
      <c r="X1677" s="46"/>
      <c r="Y1677" s="46"/>
      <c r="AC1677" s="47">
        <f t="shared" si="15"/>
        <v>0</v>
      </c>
      <c r="AD1677" s="54">
        <f t="shared" si="16"/>
        <v>0</v>
      </c>
      <c r="AE1677" s="44"/>
      <c r="AF1677" s="48"/>
    </row>
    <row r="1678" spans="1:32" ht="21" customHeight="1">
      <c r="A1678" s="45" t="str">
        <f>IF(G1678="","",VLOOKUP(G1678,#REF!,3,0))</f>
        <v/>
      </c>
      <c r="B1678" s="45" t="str">
        <f>IF(Table1[[#This Row],[Day]]="","",WEEKNUM(F1678))</f>
        <v/>
      </c>
      <c r="C1678" s="45" t="str">
        <f>IF(Table1[[#This Row],[Day]]="","",MONTH(F1678))</f>
        <v/>
      </c>
      <c r="D1678" s="45" t="str">
        <f>IF(Table1[[#This Row],[Day]]="","",YEAR(F1678))</f>
        <v/>
      </c>
      <c r="E1678" s="117" t="s">
        <v>329</v>
      </c>
      <c r="F1678" s="51"/>
      <c r="J1678" s="102"/>
      <c r="K1678" s="124"/>
      <c r="R1678" s="46"/>
      <c r="V1678" s="112"/>
      <c r="W1678" s="72"/>
      <c r="X1678" s="46"/>
      <c r="Y1678" s="46"/>
      <c r="AC1678" s="47">
        <f t="shared" si="15"/>
        <v>0</v>
      </c>
      <c r="AD1678" s="54">
        <f t="shared" si="16"/>
        <v>0</v>
      </c>
      <c r="AE1678" s="44"/>
      <c r="AF1678" s="48"/>
    </row>
    <row r="1679" spans="1:32" ht="21" customHeight="1">
      <c r="A1679" s="45" t="str">
        <f>IF(G1679="","",VLOOKUP(G1679,#REF!,3,0))</f>
        <v/>
      </c>
      <c r="B1679" s="45" t="str">
        <f>IF(Table1[[#This Row],[Day]]="","",WEEKNUM(F1679))</f>
        <v/>
      </c>
      <c r="C1679" s="45" t="str">
        <f>IF(Table1[[#This Row],[Day]]="","",MONTH(F1679))</f>
        <v/>
      </c>
      <c r="D1679" s="45" t="str">
        <f>IF(Table1[[#This Row],[Day]]="","",YEAR(F1679))</f>
        <v/>
      </c>
      <c r="E1679" s="117" t="s">
        <v>329</v>
      </c>
      <c r="F1679" s="51"/>
      <c r="J1679" s="102"/>
      <c r="K1679" s="124"/>
      <c r="R1679" s="46"/>
      <c r="V1679" s="112"/>
      <c r="W1679" s="72"/>
      <c r="X1679" s="46"/>
      <c r="Y1679" s="46"/>
      <c r="AC1679" s="47">
        <f t="shared" si="15"/>
        <v>0</v>
      </c>
      <c r="AD1679" s="54">
        <f t="shared" si="16"/>
        <v>0</v>
      </c>
      <c r="AE1679" s="44"/>
      <c r="AF1679" s="48"/>
    </row>
    <row r="1680" spans="1:32" ht="21" customHeight="1">
      <c r="A1680" s="45" t="str">
        <f>IF(G1680="","",VLOOKUP(G1680,#REF!,3,0))</f>
        <v/>
      </c>
      <c r="B1680" s="45" t="str">
        <f>IF(Table1[[#This Row],[Day]]="","",WEEKNUM(F1680))</f>
        <v/>
      </c>
      <c r="C1680" s="45" t="str">
        <f>IF(Table1[[#This Row],[Day]]="","",MONTH(F1680))</f>
        <v/>
      </c>
      <c r="D1680" s="45" t="str">
        <f>IF(Table1[[#This Row],[Day]]="","",YEAR(F1680))</f>
        <v/>
      </c>
      <c r="E1680" s="117" t="s">
        <v>329</v>
      </c>
      <c r="F1680" s="51"/>
      <c r="J1680" s="102"/>
      <c r="K1680" s="124"/>
      <c r="R1680" s="46"/>
      <c r="V1680" s="112"/>
      <c r="W1680" s="72"/>
      <c r="X1680" s="46"/>
      <c r="Y1680" s="46"/>
      <c r="AC1680" s="47">
        <f t="shared" si="15"/>
        <v>0</v>
      </c>
      <c r="AD1680" s="54">
        <f t="shared" si="16"/>
        <v>0</v>
      </c>
      <c r="AE1680" s="44"/>
      <c r="AF1680" s="48"/>
    </row>
    <row r="1681" spans="1:32" ht="21" customHeight="1">
      <c r="A1681" s="45" t="str">
        <f>IF(G1681="","",VLOOKUP(G1681,#REF!,3,0))</f>
        <v/>
      </c>
      <c r="B1681" s="45" t="str">
        <f>IF(Table1[[#This Row],[Day]]="","",WEEKNUM(F1681))</f>
        <v/>
      </c>
      <c r="C1681" s="45" t="str">
        <f>IF(Table1[[#This Row],[Day]]="","",MONTH(F1681))</f>
        <v/>
      </c>
      <c r="D1681" s="45" t="str">
        <f>IF(Table1[[#This Row],[Day]]="","",YEAR(F1681))</f>
        <v/>
      </c>
      <c r="E1681" s="117" t="s">
        <v>329</v>
      </c>
      <c r="F1681" s="51"/>
      <c r="J1681" s="102"/>
      <c r="K1681" s="124"/>
      <c r="R1681" s="46"/>
      <c r="V1681" s="112"/>
      <c r="W1681" s="72"/>
      <c r="X1681" s="46"/>
      <c r="Y1681" s="46"/>
      <c r="AC1681" s="47">
        <f t="shared" si="15"/>
        <v>0</v>
      </c>
      <c r="AD1681" s="54">
        <f t="shared" si="16"/>
        <v>0</v>
      </c>
      <c r="AE1681" s="44"/>
      <c r="AF1681" s="48"/>
    </row>
    <row r="1682" spans="1:32" ht="21" customHeight="1">
      <c r="A1682" s="45" t="str">
        <f>IF(G1682="","",VLOOKUP(G1682,#REF!,3,0))</f>
        <v/>
      </c>
      <c r="B1682" s="45" t="str">
        <f>IF(Table1[[#This Row],[Day]]="","",WEEKNUM(F1682))</f>
        <v/>
      </c>
      <c r="C1682" s="45" t="str">
        <f>IF(Table1[[#This Row],[Day]]="","",MONTH(F1682))</f>
        <v/>
      </c>
      <c r="D1682" s="45" t="str">
        <f>IF(Table1[[#This Row],[Day]]="","",YEAR(F1682))</f>
        <v/>
      </c>
      <c r="E1682" s="117" t="s">
        <v>329</v>
      </c>
      <c r="F1682" s="51"/>
      <c r="J1682" s="102"/>
      <c r="K1682" s="124"/>
      <c r="R1682" s="46"/>
      <c r="V1682" s="112"/>
      <c r="W1682" s="72"/>
      <c r="X1682" s="46"/>
      <c r="Y1682" s="46"/>
      <c r="AC1682" s="47">
        <f t="shared" si="15"/>
        <v>0</v>
      </c>
      <c r="AD1682" s="54">
        <f t="shared" si="16"/>
        <v>0</v>
      </c>
      <c r="AE1682" s="44"/>
      <c r="AF1682" s="48"/>
    </row>
    <row r="1683" spans="1:32" ht="21" customHeight="1">
      <c r="A1683" s="45" t="str">
        <f>IF(G1683="","",VLOOKUP(G1683,#REF!,3,0))</f>
        <v/>
      </c>
      <c r="B1683" s="45" t="str">
        <f>IF(Table1[[#This Row],[Day]]="","",WEEKNUM(F1683))</f>
        <v/>
      </c>
      <c r="C1683" s="45" t="str">
        <f>IF(Table1[[#This Row],[Day]]="","",MONTH(F1683))</f>
        <v/>
      </c>
      <c r="D1683" s="45" t="str">
        <f>IF(Table1[[#This Row],[Day]]="","",YEAR(F1683))</f>
        <v/>
      </c>
      <c r="E1683" s="117" t="s">
        <v>329</v>
      </c>
      <c r="F1683" s="51"/>
      <c r="J1683" s="102"/>
      <c r="K1683" s="124"/>
      <c r="R1683" s="46"/>
      <c r="V1683" s="112"/>
      <c r="W1683" s="72"/>
      <c r="X1683" s="46"/>
      <c r="Y1683" s="46"/>
      <c r="AC1683" s="47">
        <f t="shared" si="15"/>
        <v>0</v>
      </c>
      <c r="AD1683" s="54">
        <f t="shared" si="16"/>
        <v>0</v>
      </c>
      <c r="AE1683" s="44"/>
      <c r="AF1683" s="48"/>
    </row>
    <row r="1684" spans="1:32" ht="21" customHeight="1">
      <c r="A1684" s="45" t="str">
        <f>IF(G1684="","",VLOOKUP(G1684,#REF!,3,0))</f>
        <v/>
      </c>
      <c r="B1684" s="45" t="str">
        <f>IF(Table1[[#This Row],[Day]]="","",WEEKNUM(F1684))</f>
        <v/>
      </c>
      <c r="C1684" s="45" t="str">
        <f>IF(Table1[[#This Row],[Day]]="","",MONTH(F1684))</f>
        <v/>
      </c>
      <c r="D1684" s="45" t="str">
        <f>IF(Table1[[#This Row],[Day]]="","",YEAR(F1684))</f>
        <v/>
      </c>
      <c r="E1684" s="117" t="s">
        <v>329</v>
      </c>
      <c r="F1684" s="51"/>
      <c r="J1684" s="102"/>
      <c r="K1684" s="124"/>
      <c r="R1684" s="46"/>
      <c r="V1684" s="112"/>
      <c r="W1684" s="72"/>
      <c r="X1684" s="46"/>
      <c r="Y1684" s="46"/>
      <c r="AC1684" s="47">
        <f t="shared" si="15"/>
        <v>0</v>
      </c>
      <c r="AD1684" s="54">
        <f t="shared" si="16"/>
        <v>0</v>
      </c>
      <c r="AE1684" s="44"/>
      <c r="AF1684" s="48"/>
    </row>
    <row r="1685" spans="1:32" ht="21" customHeight="1">
      <c r="A1685" s="45" t="str">
        <f>IF(G1685="","",VLOOKUP(G1685,#REF!,3,0))</f>
        <v/>
      </c>
      <c r="B1685" s="45" t="str">
        <f>IF(Table1[[#This Row],[Day]]="","",WEEKNUM(F1685))</f>
        <v/>
      </c>
      <c r="C1685" s="45" t="str">
        <f>IF(Table1[[#This Row],[Day]]="","",MONTH(F1685))</f>
        <v/>
      </c>
      <c r="D1685" s="45" t="str">
        <f>IF(Table1[[#This Row],[Day]]="","",YEAR(F1685))</f>
        <v/>
      </c>
      <c r="E1685" s="117" t="s">
        <v>329</v>
      </c>
      <c r="F1685" s="51"/>
      <c r="J1685" s="102"/>
      <c r="K1685" s="124"/>
      <c r="R1685" s="46"/>
      <c r="V1685" s="112"/>
      <c r="W1685" s="72"/>
      <c r="X1685" s="46"/>
      <c r="Y1685" s="46"/>
      <c r="AC1685" s="47">
        <f t="shared" si="15"/>
        <v>0</v>
      </c>
      <c r="AD1685" s="54">
        <f t="shared" si="16"/>
        <v>0</v>
      </c>
      <c r="AE1685" s="44"/>
      <c r="AF1685" s="48"/>
    </row>
    <row r="1686" spans="1:32" ht="21" customHeight="1">
      <c r="A1686" s="45" t="str">
        <f>IF(G1686="","",VLOOKUP(G1686,#REF!,3,0))</f>
        <v/>
      </c>
      <c r="B1686" s="45" t="str">
        <f>IF(Table1[[#This Row],[Day]]="","",WEEKNUM(F1686))</f>
        <v/>
      </c>
      <c r="C1686" s="45" t="str">
        <f>IF(Table1[[#This Row],[Day]]="","",MONTH(F1686))</f>
        <v/>
      </c>
      <c r="D1686" s="45" t="str">
        <f>IF(Table1[[#This Row],[Day]]="","",YEAR(F1686))</f>
        <v/>
      </c>
      <c r="E1686" s="117" t="s">
        <v>329</v>
      </c>
      <c r="F1686" s="51"/>
      <c r="J1686" s="102"/>
      <c r="K1686" s="124"/>
      <c r="R1686" s="46"/>
      <c r="V1686" s="112"/>
      <c r="W1686" s="72"/>
      <c r="X1686" s="46"/>
      <c r="Y1686" s="46"/>
      <c r="AC1686" s="47">
        <f t="shared" si="15"/>
        <v>0</v>
      </c>
      <c r="AD1686" s="54">
        <f t="shared" si="16"/>
        <v>0</v>
      </c>
      <c r="AE1686" s="44"/>
      <c r="AF1686" s="48"/>
    </row>
    <row r="1687" spans="1:32" ht="21" customHeight="1">
      <c r="A1687" s="45" t="str">
        <f>IF(G1687="","",VLOOKUP(G1687,#REF!,3,0))</f>
        <v/>
      </c>
      <c r="B1687" s="45" t="str">
        <f>IF(Table1[[#This Row],[Day]]="","",WEEKNUM(F1687))</f>
        <v/>
      </c>
      <c r="C1687" s="45" t="str">
        <f>IF(Table1[[#This Row],[Day]]="","",MONTH(F1687))</f>
        <v/>
      </c>
      <c r="D1687" s="45" t="str">
        <f>IF(Table1[[#This Row],[Day]]="","",YEAR(F1687))</f>
        <v/>
      </c>
      <c r="E1687" s="117" t="s">
        <v>329</v>
      </c>
      <c r="F1687" s="51"/>
      <c r="J1687" s="102"/>
      <c r="K1687" s="124"/>
      <c r="R1687" s="46"/>
      <c r="V1687" s="112"/>
      <c r="W1687" s="72"/>
      <c r="X1687" s="46"/>
      <c r="Y1687" s="46"/>
      <c r="AC1687" s="47">
        <f t="shared" si="15"/>
        <v>0</v>
      </c>
      <c r="AD1687" s="54">
        <f t="shared" si="16"/>
        <v>0</v>
      </c>
      <c r="AE1687" s="44"/>
      <c r="AF1687" s="48"/>
    </row>
    <row r="1688" spans="1:32" ht="21" customHeight="1">
      <c r="A1688" s="45" t="str">
        <f>IF(G1688="","",VLOOKUP(G1688,#REF!,3,0))</f>
        <v/>
      </c>
      <c r="B1688" s="45" t="str">
        <f>IF(Table1[[#This Row],[Day]]="","",WEEKNUM(F1688))</f>
        <v/>
      </c>
      <c r="C1688" s="45" t="str">
        <f>IF(Table1[[#This Row],[Day]]="","",MONTH(F1688))</f>
        <v/>
      </c>
      <c r="D1688" s="45" t="str">
        <f>IF(Table1[[#This Row],[Day]]="","",YEAR(F1688))</f>
        <v/>
      </c>
      <c r="E1688" s="117" t="s">
        <v>329</v>
      </c>
      <c r="F1688" s="51"/>
      <c r="J1688" s="102"/>
      <c r="K1688" s="124"/>
      <c r="R1688" s="46"/>
      <c r="V1688" s="112"/>
      <c r="W1688" s="72"/>
      <c r="X1688" s="46"/>
      <c r="Y1688" s="46"/>
      <c r="AC1688" s="47">
        <f t="shared" si="15"/>
        <v>0</v>
      </c>
      <c r="AD1688" s="54">
        <f t="shared" si="16"/>
        <v>0</v>
      </c>
      <c r="AE1688" s="44"/>
      <c r="AF1688" s="48"/>
    </row>
    <row r="1689" spans="1:32" ht="21" customHeight="1">
      <c r="A1689" s="45" t="str">
        <f>IF(G1689="","",VLOOKUP(G1689,#REF!,3,0))</f>
        <v/>
      </c>
      <c r="B1689" s="45" t="str">
        <f>IF(Table1[[#This Row],[Day]]="","",WEEKNUM(F1689))</f>
        <v/>
      </c>
      <c r="C1689" s="45" t="str">
        <f>IF(Table1[[#This Row],[Day]]="","",MONTH(F1689))</f>
        <v/>
      </c>
      <c r="D1689" s="45" t="str">
        <f>IF(Table1[[#This Row],[Day]]="","",YEAR(F1689))</f>
        <v/>
      </c>
      <c r="E1689" s="117" t="s">
        <v>329</v>
      </c>
      <c r="F1689" s="51"/>
      <c r="J1689" s="102"/>
      <c r="K1689" s="124"/>
      <c r="R1689" s="46"/>
      <c r="V1689" s="112"/>
      <c r="W1689" s="72"/>
      <c r="X1689" s="46"/>
      <c r="Y1689" s="46"/>
      <c r="AC1689" s="47">
        <f t="shared" si="15"/>
        <v>0</v>
      </c>
      <c r="AD1689" s="54">
        <f t="shared" si="16"/>
        <v>0</v>
      </c>
      <c r="AE1689" s="44"/>
      <c r="AF1689" s="48"/>
    </row>
    <row r="1690" spans="1:32" ht="21" customHeight="1">
      <c r="A1690" s="45" t="str">
        <f>IF(G1690="","",VLOOKUP(G1690,#REF!,3,0))</f>
        <v/>
      </c>
      <c r="B1690" s="45" t="str">
        <f>IF(Table1[[#This Row],[Day]]="","",WEEKNUM(F1690))</f>
        <v/>
      </c>
      <c r="C1690" s="45" t="str">
        <f>IF(Table1[[#This Row],[Day]]="","",MONTH(F1690))</f>
        <v/>
      </c>
      <c r="D1690" s="45" t="str">
        <f>IF(Table1[[#This Row],[Day]]="","",YEAR(F1690))</f>
        <v/>
      </c>
      <c r="E1690" s="117" t="s">
        <v>329</v>
      </c>
      <c r="F1690" s="51"/>
      <c r="J1690" s="102"/>
      <c r="K1690" s="124"/>
      <c r="R1690" s="46"/>
      <c r="V1690" s="112"/>
      <c r="W1690" s="72"/>
      <c r="X1690" s="46"/>
      <c r="Y1690" s="46"/>
      <c r="AC1690" s="47">
        <f t="shared" si="15"/>
        <v>0</v>
      </c>
      <c r="AD1690" s="54">
        <f t="shared" si="16"/>
        <v>0</v>
      </c>
      <c r="AE1690" s="44"/>
      <c r="AF1690" s="48"/>
    </row>
    <row r="1691" spans="1:32" ht="21" customHeight="1">
      <c r="A1691" s="45" t="str">
        <f>IF(G1691="","",VLOOKUP(G1691,#REF!,3,0))</f>
        <v/>
      </c>
      <c r="B1691" s="45" t="str">
        <f>IF(Table1[[#This Row],[Day]]="","",WEEKNUM(F1691))</f>
        <v/>
      </c>
      <c r="C1691" s="45" t="str">
        <f>IF(Table1[[#This Row],[Day]]="","",MONTH(F1691))</f>
        <v/>
      </c>
      <c r="D1691" s="45" t="str">
        <f>IF(Table1[[#This Row],[Day]]="","",YEAR(F1691))</f>
        <v/>
      </c>
      <c r="E1691" s="117" t="s">
        <v>329</v>
      </c>
      <c r="F1691" s="51"/>
      <c r="J1691" s="102"/>
      <c r="K1691" s="124"/>
      <c r="R1691" s="46"/>
      <c r="V1691" s="112"/>
      <c r="W1691" s="72"/>
      <c r="X1691" s="46"/>
      <c r="Y1691" s="46"/>
      <c r="AC1691" s="47">
        <f t="shared" si="15"/>
        <v>0</v>
      </c>
      <c r="AD1691" s="54">
        <f t="shared" si="16"/>
        <v>0</v>
      </c>
      <c r="AE1691" s="44"/>
      <c r="AF1691" s="48"/>
    </row>
    <row r="1692" spans="1:32" ht="21" customHeight="1">
      <c r="A1692" s="45" t="str">
        <f>IF(G1692="","",VLOOKUP(G1692,#REF!,3,0))</f>
        <v/>
      </c>
      <c r="B1692" s="45" t="str">
        <f>IF(Table1[[#This Row],[Day]]="","",WEEKNUM(F1692))</f>
        <v/>
      </c>
      <c r="C1692" s="45" t="str">
        <f>IF(Table1[[#This Row],[Day]]="","",MONTH(F1692))</f>
        <v/>
      </c>
      <c r="D1692" s="45" t="str">
        <f>IF(Table1[[#This Row],[Day]]="","",YEAR(F1692))</f>
        <v/>
      </c>
      <c r="E1692" s="117" t="s">
        <v>329</v>
      </c>
      <c r="F1692" s="51"/>
      <c r="J1692" s="102"/>
      <c r="K1692" s="124"/>
      <c r="R1692" s="46"/>
      <c r="V1692" s="112"/>
      <c r="W1692" s="72"/>
      <c r="X1692" s="46"/>
      <c r="Y1692" s="46"/>
      <c r="AC1692" s="47">
        <f t="shared" ref="AC1692:AC1755" si="17">SUM(I1692:AB1692)</f>
        <v>0</v>
      </c>
      <c r="AD1692" s="54">
        <f t="shared" ref="AD1692:AD1755" si="18">IFERROR(SUM(I1692:U1692)/H1692*1000000,0)</f>
        <v>0</v>
      </c>
      <c r="AE1692" s="44"/>
      <c r="AF1692" s="48"/>
    </row>
    <row r="1693" spans="1:32" ht="21" customHeight="1">
      <c r="A1693" s="45" t="str">
        <f>IF(G1693="","",VLOOKUP(G1693,#REF!,3,0))</f>
        <v/>
      </c>
      <c r="B1693" s="45" t="str">
        <f>IF(Table1[[#This Row],[Day]]="","",WEEKNUM(F1693))</f>
        <v/>
      </c>
      <c r="C1693" s="45" t="str">
        <f>IF(Table1[[#This Row],[Day]]="","",MONTH(F1693))</f>
        <v/>
      </c>
      <c r="D1693" s="45" t="str">
        <f>IF(Table1[[#This Row],[Day]]="","",YEAR(F1693))</f>
        <v/>
      </c>
      <c r="E1693" s="117" t="s">
        <v>329</v>
      </c>
      <c r="F1693" s="51"/>
      <c r="J1693" s="102"/>
      <c r="K1693" s="124"/>
      <c r="R1693" s="46"/>
      <c r="V1693" s="112"/>
      <c r="W1693" s="72"/>
      <c r="X1693" s="46"/>
      <c r="Y1693" s="46"/>
      <c r="AC1693" s="47">
        <f t="shared" si="17"/>
        <v>0</v>
      </c>
      <c r="AD1693" s="54">
        <f t="shared" si="18"/>
        <v>0</v>
      </c>
      <c r="AE1693" s="44"/>
      <c r="AF1693" s="48"/>
    </row>
    <row r="1694" spans="1:32" ht="21" customHeight="1">
      <c r="A1694" s="45" t="str">
        <f>IF(G1694="","",VLOOKUP(G1694,#REF!,3,0))</f>
        <v/>
      </c>
      <c r="B1694" s="45" t="str">
        <f>IF(Table1[[#This Row],[Day]]="","",WEEKNUM(F1694))</f>
        <v/>
      </c>
      <c r="C1694" s="45" t="str">
        <f>IF(Table1[[#This Row],[Day]]="","",MONTH(F1694))</f>
        <v/>
      </c>
      <c r="D1694" s="45" t="str">
        <f>IF(Table1[[#This Row],[Day]]="","",YEAR(F1694))</f>
        <v/>
      </c>
      <c r="E1694" s="117" t="s">
        <v>329</v>
      </c>
      <c r="F1694" s="51"/>
      <c r="J1694" s="102"/>
      <c r="K1694" s="124"/>
      <c r="R1694" s="46"/>
      <c r="V1694" s="112"/>
      <c r="W1694" s="72"/>
      <c r="X1694" s="46"/>
      <c r="Y1694" s="46"/>
      <c r="AC1694" s="47">
        <f t="shared" si="17"/>
        <v>0</v>
      </c>
      <c r="AD1694" s="54">
        <f t="shared" si="18"/>
        <v>0</v>
      </c>
      <c r="AE1694" s="44"/>
      <c r="AF1694" s="48"/>
    </row>
    <row r="1695" spans="1:32" ht="21" customHeight="1">
      <c r="A1695" s="45" t="str">
        <f>IF(G1695="","",VLOOKUP(G1695,#REF!,3,0))</f>
        <v/>
      </c>
      <c r="B1695" s="45" t="str">
        <f>IF(Table1[[#This Row],[Day]]="","",WEEKNUM(F1695))</f>
        <v/>
      </c>
      <c r="C1695" s="45" t="str">
        <f>IF(Table1[[#This Row],[Day]]="","",MONTH(F1695))</f>
        <v/>
      </c>
      <c r="D1695" s="45" t="str">
        <f>IF(Table1[[#This Row],[Day]]="","",YEAR(F1695))</f>
        <v/>
      </c>
      <c r="E1695" s="117" t="s">
        <v>329</v>
      </c>
      <c r="F1695" s="51"/>
      <c r="J1695" s="102"/>
      <c r="K1695" s="124"/>
      <c r="R1695" s="46"/>
      <c r="V1695" s="112"/>
      <c r="W1695" s="72"/>
      <c r="X1695" s="46"/>
      <c r="Y1695" s="46"/>
      <c r="AC1695" s="47">
        <f t="shared" si="17"/>
        <v>0</v>
      </c>
      <c r="AD1695" s="54">
        <f t="shared" si="18"/>
        <v>0</v>
      </c>
      <c r="AE1695" s="44"/>
      <c r="AF1695" s="48"/>
    </row>
    <row r="1696" spans="1:32" ht="21" customHeight="1">
      <c r="A1696" s="45" t="str">
        <f>IF(G1696="","",VLOOKUP(G1696,#REF!,3,0))</f>
        <v/>
      </c>
      <c r="B1696" s="45" t="str">
        <f>IF(Table1[[#This Row],[Day]]="","",WEEKNUM(F1696))</f>
        <v/>
      </c>
      <c r="C1696" s="45" t="str">
        <f>IF(Table1[[#This Row],[Day]]="","",MONTH(F1696))</f>
        <v/>
      </c>
      <c r="D1696" s="45" t="str">
        <f>IF(Table1[[#This Row],[Day]]="","",YEAR(F1696))</f>
        <v/>
      </c>
      <c r="E1696" s="117" t="s">
        <v>329</v>
      </c>
      <c r="F1696" s="51"/>
      <c r="J1696" s="102"/>
      <c r="K1696" s="124"/>
      <c r="R1696" s="46"/>
      <c r="V1696" s="112"/>
      <c r="W1696" s="72"/>
      <c r="X1696" s="46"/>
      <c r="Y1696" s="46"/>
      <c r="AC1696" s="47">
        <f t="shared" si="17"/>
        <v>0</v>
      </c>
      <c r="AD1696" s="54">
        <f t="shared" si="18"/>
        <v>0</v>
      </c>
      <c r="AE1696" s="44"/>
      <c r="AF1696" s="48"/>
    </row>
    <row r="1697" spans="1:32" ht="21" customHeight="1">
      <c r="A1697" s="45" t="str">
        <f>IF(G1697="","",VLOOKUP(G1697,#REF!,3,0))</f>
        <v/>
      </c>
      <c r="B1697" s="45" t="str">
        <f>IF(Table1[[#This Row],[Day]]="","",WEEKNUM(F1697))</f>
        <v/>
      </c>
      <c r="C1697" s="45" t="str">
        <f>IF(Table1[[#This Row],[Day]]="","",MONTH(F1697))</f>
        <v/>
      </c>
      <c r="D1697" s="45" t="str">
        <f>IF(Table1[[#This Row],[Day]]="","",YEAR(F1697))</f>
        <v/>
      </c>
      <c r="E1697" s="117" t="s">
        <v>329</v>
      </c>
      <c r="F1697" s="51"/>
      <c r="J1697" s="102"/>
      <c r="K1697" s="124"/>
      <c r="R1697" s="46"/>
      <c r="V1697" s="112"/>
      <c r="W1697" s="72"/>
      <c r="X1697" s="46"/>
      <c r="Y1697" s="46"/>
      <c r="AC1697" s="47">
        <f t="shared" si="17"/>
        <v>0</v>
      </c>
      <c r="AD1697" s="54">
        <f t="shared" si="18"/>
        <v>0</v>
      </c>
      <c r="AE1697" s="44"/>
      <c r="AF1697" s="48"/>
    </row>
    <row r="1698" spans="1:32" ht="21" customHeight="1">
      <c r="A1698" s="45" t="str">
        <f>IF(G1698="","",VLOOKUP(G1698,#REF!,3,0))</f>
        <v/>
      </c>
      <c r="B1698" s="45" t="str">
        <f>IF(Table1[[#This Row],[Day]]="","",WEEKNUM(F1698))</f>
        <v/>
      </c>
      <c r="C1698" s="45" t="str">
        <f>IF(Table1[[#This Row],[Day]]="","",MONTH(F1698))</f>
        <v/>
      </c>
      <c r="D1698" s="45" t="str">
        <f>IF(Table1[[#This Row],[Day]]="","",YEAR(F1698))</f>
        <v/>
      </c>
      <c r="E1698" s="117" t="s">
        <v>329</v>
      </c>
      <c r="F1698" s="51"/>
      <c r="J1698" s="102"/>
      <c r="K1698" s="124"/>
      <c r="R1698" s="46"/>
      <c r="V1698" s="112"/>
      <c r="W1698" s="72"/>
      <c r="X1698" s="46"/>
      <c r="Y1698" s="46"/>
      <c r="AC1698" s="47">
        <f t="shared" si="17"/>
        <v>0</v>
      </c>
      <c r="AD1698" s="54">
        <f t="shared" si="18"/>
        <v>0</v>
      </c>
      <c r="AE1698" s="44"/>
      <c r="AF1698" s="48"/>
    </row>
    <row r="1699" spans="1:32" ht="21" customHeight="1">
      <c r="A1699" s="45" t="str">
        <f>IF(G1699="","",VLOOKUP(G1699,#REF!,3,0))</f>
        <v/>
      </c>
      <c r="B1699" s="45" t="str">
        <f>IF(Table1[[#This Row],[Day]]="","",WEEKNUM(F1699))</f>
        <v/>
      </c>
      <c r="C1699" s="45" t="str">
        <f>IF(Table1[[#This Row],[Day]]="","",MONTH(F1699))</f>
        <v/>
      </c>
      <c r="D1699" s="45" t="str">
        <f>IF(Table1[[#This Row],[Day]]="","",YEAR(F1699))</f>
        <v/>
      </c>
      <c r="E1699" s="117" t="s">
        <v>329</v>
      </c>
      <c r="F1699" s="51"/>
      <c r="J1699" s="102"/>
      <c r="K1699" s="124"/>
      <c r="R1699" s="46"/>
      <c r="V1699" s="112"/>
      <c r="W1699" s="72"/>
      <c r="X1699" s="46"/>
      <c r="Y1699" s="46"/>
      <c r="AC1699" s="47">
        <f t="shared" si="17"/>
        <v>0</v>
      </c>
      <c r="AD1699" s="54">
        <f t="shared" si="18"/>
        <v>0</v>
      </c>
      <c r="AE1699" s="44"/>
      <c r="AF1699" s="48"/>
    </row>
    <row r="1700" spans="1:32" ht="21" customHeight="1">
      <c r="A1700" s="45" t="str">
        <f>IF(G1700="","",VLOOKUP(G1700,#REF!,3,0))</f>
        <v/>
      </c>
      <c r="B1700" s="45" t="str">
        <f>IF(Table1[[#This Row],[Day]]="","",WEEKNUM(F1700))</f>
        <v/>
      </c>
      <c r="C1700" s="45" t="str">
        <f>IF(Table1[[#This Row],[Day]]="","",MONTH(F1700))</f>
        <v/>
      </c>
      <c r="D1700" s="45" t="str">
        <f>IF(Table1[[#This Row],[Day]]="","",YEAR(F1700))</f>
        <v/>
      </c>
      <c r="E1700" s="117" t="s">
        <v>329</v>
      </c>
      <c r="F1700" s="51"/>
      <c r="J1700" s="102"/>
      <c r="K1700" s="124"/>
      <c r="R1700" s="46"/>
      <c r="V1700" s="112"/>
      <c r="W1700" s="72"/>
      <c r="X1700" s="46"/>
      <c r="Y1700" s="46"/>
      <c r="AC1700" s="47">
        <f t="shared" si="17"/>
        <v>0</v>
      </c>
      <c r="AD1700" s="54">
        <f t="shared" si="18"/>
        <v>0</v>
      </c>
      <c r="AE1700" s="44"/>
      <c r="AF1700" s="48"/>
    </row>
    <row r="1701" spans="1:32" ht="21" customHeight="1">
      <c r="A1701" s="45" t="str">
        <f>IF(G1701="","",VLOOKUP(G1701,#REF!,3,0))</f>
        <v/>
      </c>
      <c r="B1701" s="45" t="str">
        <f>IF(Table1[[#This Row],[Day]]="","",WEEKNUM(F1701))</f>
        <v/>
      </c>
      <c r="C1701" s="45" t="str">
        <f>IF(Table1[[#This Row],[Day]]="","",MONTH(F1701))</f>
        <v/>
      </c>
      <c r="D1701" s="45" t="str">
        <f>IF(Table1[[#This Row],[Day]]="","",YEAR(F1701))</f>
        <v/>
      </c>
      <c r="E1701" s="117" t="s">
        <v>329</v>
      </c>
      <c r="F1701" s="51"/>
      <c r="J1701" s="102"/>
      <c r="K1701" s="124"/>
      <c r="R1701" s="46"/>
      <c r="V1701" s="112"/>
      <c r="W1701" s="72"/>
      <c r="X1701" s="46"/>
      <c r="Y1701" s="46"/>
      <c r="AC1701" s="47">
        <f t="shared" si="17"/>
        <v>0</v>
      </c>
      <c r="AD1701" s="54">
        <f t="shared" si="18"/>
        <v>0</v>
      </c>
      <c r="AE1701" s="44"/>
      <c r="AF1701" s="48"/>
    </row>
    <row r="1702" spans="1:32" ht="21" customHeight="1">
      <c r="A1702" s="45" t="str">
        <f>IF(G1702="","",VLOOKUP(G1702,#REF!,3,0))</f>
        <v/>
      </c>
      <c r="B1702" s="45" t="str">
        <f>IF(Table1[[#This Row],[Day]]="","",WEEKNUM(F1702))</f>
        <v/>
      </c>
      <c r="C1702" s="45" t="str">
        <f>IF(Table1[[#This Row],[Day]]="","",MONTH(F1702))</f>
        <v/>
      </c>
      <c r="D1702" s="45" t="str">
        <f>IF(Table1[[#This Row],[Day]]="","",YEAR(F1702))</f>
        <v/>
      </c>
      <c r="E1702" s="117" t="s">
        <v>329</v>
      </c>
      <c r="F1702" s="51"/>
      <c r="J1702" s="102"/>
      <c r="K1702" s="124"/>
      <c r="R1702" s="46"/>
      <c r="V1702" s="112"/>
      <c r="W1702" s="72"/>
      <c r="X1702" s="46"/>
      <c r="Y1702" s="46"/>
      <c r="AC1702" s="47">
        <f t="shared" si="17"/>
        <v>0</v>
      </c>
      <c r="AD1702" s="54">
        <f t="shared" si="18"/>
        <v>0</v>
      </c>
      <c r="AE1702" s="44"/>
      <c r="AF1702" s="48"/>
    </row>
    <row r="1703" spans="1:32" ht="21" customHeight="1">
      <c r="A1703" s="45" t="str">
        <f>IF(G1703="","",VLOOKUP(G1703,#REF!,3,0))</f>
        <v/>
      </c>
      <c r="B1703" s="45" t="str">
        <f>IF(Table1[[#This Row],[Day]]="","",WEEKNUM(F1703))</f>
        <v/>
      </c>
      <c r="C1703" s="45" t="str">
        <f>IF(Table1[[#This Row],[Day]]="","",MONTH(F1703))</f>
        <v/>
      </c>
      <c r="D1703" s="45" t="str">
        <f>IF(Table1[[#This Row],[Day]]="","",YEAR(F1703))</f>
        <v/>
      </c>
      <c r="E1703" s="117" t="s">
        <v>329</v>
      </c>
      <c r="F1703" s="51"/>
      <c r="J1703" s="102"/>
      <c r="K1703" s="124"/>
      <c r="R1703" s="46"/>
      <c r="V1703" s="112"/>
      <c r="W1703" s="72"/>
      <c r="X1703" s="46"/>
      <c r="Y1703" s="46"/>
      <c r="AC1703" s="47">
        <f t="shared" si="17"/>
        <v>0</v>
      </c>
      <c r="AD1703" s="54">
        <f t="shared" si="18"/>
        <v>0</v>
      </c>
      <c r="AE1703" s="44"/>
      <c r="AF1703" s="48"/>
    </row>
    <row r="1704" spans="1:32" ht="21" customHeight="1">
      <c r="A1704" s="45" t="str">
        <f>IF(G1704="","",VLOOKUP(G1704,#REF!,3,0))</f>
        <v/>
      </c>
      <c r="B1704" s="45" t="str">
        <f>IF(Table1[[#This Row],[Day]]="","",WEEKNUM(F1704))</f>
        <v/>
      </c>
      <c r="C1704" s="45" t="str">
        <f>IF(Table1[[#This Row],[Day]]="","",MONTH(F1704))</f>
        <v/>
      </c>
      <c r="D1704" s="45" t="str">
        <f>IF(Table1[[#This Row],[Day]]="","",YEAR(F1704))</f>
        <v/>
      </c>
      <c r="E1704" s="117" t="s">
        <v>329</v>
      </c>
      <c r="F1704" s="51"/>
      <c r="J1704" s="102"/>
      <c r="K1704" s="124"/>
      <c r="R1704" s="46"/>
      <c r="V1704" s="112"/>
      <c r="W1704" s="72"/>
      <c r="X1704" s="46"/>
      <c r="Y1704" s="46"/>
      <c r="AC1704" s="47">
        <f t="shared" si="17"/>
        <v>0</v>
      </c>
      <c r="AD1704" s="54">
        <f t="shared" si="18"/>
        <v>0</v>
      </c>
      <c r="AE1704" s="44"/>
      <c r="AF1704" s="48"/>
    </row>
    <row r="1705" spans="1:32" ht="21" customHeight="1">
      <c r="A1705" s="45" t="str">
        <f>IF(G1705="","",VLOOKUP(G1705,#REF!,3,0))</f>
        <v/>
      </c>
      <c r="B1705" s="45" t="str">
        <f>IF(Table1[[#This Row],[Day]]="","",WEEKNUM(F1705))</f>
        <v/>
      </c>
      <c r="C1705" s="45" t="str">
        <f>IF(Table1[[#This Row],[Day]]="","",MONTH(F1705))</f>
        <v/>
      </c>
      <c r="D1705" s="45" t="str">
        <f>IF(Table1[[#This Row],[Day]]="","",YEAR(F1705))</f>
        <v/>
      </c>
      <c r="E1705" s="117" t="s">
        <v>329</v>
      </c>
      <c r="F1705" s="51"/>
      <c r="J1705" s="102"/>
      <c r="K1705" s="124"/>
      <c r="R1705" s="46"/>
      <c r="V1705" s="112"/>
      <c r="W1705" s="72"/>
      <c r="X1705" s="46"/>
      <c r="Y1705" s="46"/>
      <c r="AC1705" s="47">
        <f t="shared" si="17"/>
        <v>0</v>
      </c>
      <c r="AD1705" s="54">
        <f t="shared" si="18"/>
        <v>0</v>
      </c>
      <c r="AE1705" s="44"/>
      <c r="AF1705" s="48"/>
    </row>
    <row r="1706" spans="1:32" ht="21" customHeight="1">
      <c r="A1706" s="45" t="str">
        <f>IF(G1706="","",VLOOKUP(G1706,#REF!,3,0))</f>
        <v/>
      </c>
      <c r="B1706" s="45" t="str">
        <f>IF(Table1[[#This Row],[Day]]="","",WEEKNUM(F1706))</f>
        <v/>
      </c>
      <c r="C1706" s="45" t="str">
        <f>IF(Table1[[#This Row],[Day]]="","",MONTH(F1706))</f>
        <v/>
      </c>
      <c r="D1706" s="45" t="str">
        <f>IF(Table1[[#This Row],[Day]]="","",YEAR(F1706))</f>
        <v/>
      </c>
      <c r="E1706" s="117" t="s">
        <v>329</v>
      </c>
      <c r="F1706" s="51"/>
      <c r="J1706" s="102"/>
      <c r="K1706" s="124"/>
      <c r="R1706" s="46"/>
      <c r="V1706" s="112"/>
      <c r="W1706" s="72"/>
      <c r="X1706" s="46"/>
      <c r="Y1706" s="46"/>
      <c r="AC1706" s="47">
        <f t="shared" si="17"/>
        <v>0</v>
      </c>
      <c r="AD1706" s="54">
        <f t="shared" si="18"/>
        <v>0</v>
      </c>
      <c r="AE1706" s="44"/>
      <c r="AF1706" s="48"/>
    </row>
    <row r="1707" spans="1:32" ht="21" customHeight="1">
      <c r="A1707" s="45" t="str">
        <f>IF(G1707="","",VLOOKUP(G1707,#REF!,3,0))</f>
        <v/>
      </c>
      <c r="B1707" s="45" t="str">
        <f>IF(Table1[[#This Row],[Day]]="","",WEEKNUM(F1707))</f>
        <v/>
      </c>
      <c r="C1707" s="45" t="str">
        <f>IF(Table1[[#This Row],[Day]]="","",MONTH(F1707))</f>
        <v/>
      </c>
      <c r="D1707" s="45" t="str">
        <f>IF(Table1[[#This Row],[Day]]="","",YEAR(F1707))</f>
        <v/>
      </c>
      <c r="E1707" s="117" t="s">
        <v>329</v>
      </c>
      <c r="F1707" s="51"/>
      <c r="J1707" s="102"/>
      <c r="K1707" s="124"/>
      <c r="R1707" s="46"/>
      <c r="V1707" s="112"/>
      <c r="W1707" s="72"/>
      <c r="X1707" s="46"/>
      <c r="Y1707" s="46"/>
      <c r="AC1707" s="47">
        <f t="shared" si="17"/>
        <v>0</v>
      </c>
      <c r="AD1707" s="54">
        <f t="shared" si="18"/>
        <v>0</v>
      </c>
      <c r="AE1707" s="44"/>
      <c r="AF1707" s="48"/>
    </row>
    <row r="1708" spans="1:32" ht="21" customHeight="1">
      <c r="A1708" s="45" t="str">
        <f>IF(G1708="","",VLOOKUP(G1708,#REF!,3,0))</f>
        <v/>
      </c>
      <c r="B1708" s="45" t="str">
        <f>IF(Table1[[#This Row],[Day]]="","",WEEKNUM(F1708))</f>
        <v/>
      </c>
      <c r="C1708" s="45" t="str">
        <f>IF(Table1[[#This Row],[Day]]="","",MONTH(F1708))</f>
        <v/>
      </c>
      <c r="D1708" s="45" t="str">
        <f>IF(Table1[[#This Row],[Day]]="","",YEAR(F1708))</f>
        <v/>
      </c>
      <c r="E1708" s="117" t="s">
        <v>329</v>
      </c>
      <c r="F1708" s="51"/>
      <c r="J1708" s="102"/>
      <c r="K1708" s="124"/>
      <c r="R1708" s="46"/>
      <c r="V1708" s="112"/>
      <c r="W1708" s="72"/>
      <c r="X1708" s="46"/>
      <c r="Y1708" s="46"/>
      <c r="AC1708" s="47">
        <f t="shared" si="17"/>
        <v>0</v>
      </c>
      <c r="AD1708" s="54">
        <f t="shared" si="18"/>
        <v>0</v>
      </c>
      <c r="AE1708" s="44"/>
      <c r="AF1708" s="48"/>
    </row>
    <row r="1709" spans="1:32" ht="21" customHeight="1">
      <c r="A1709" s="45" t="str">
        <f>IF(G1709="","",VLOOKUP(G1709,#REF!,3,0))</f>
        <v/>
      </c>
      <c r="B1709" s="45" t="str">
        <f>IF(Table1[[#This Row],[Day]]="","",WEEKNUM(F1709))</f>
        <v/>
      </c>
      <c r="C1709" s="45" t="str">
        <f>IF(Table1[[#This Row],[Day]]="","",MONTH(F1709))</f>
        <v/>
      </c>
      <c r="D1709" s="45" t="str">
        <f>IF(Table1[[#This Row],[Day]]="","",YEAR(F1709))</f>
        <v/>
      </c>
      <c r="E1709" s="117" t="s">
        <v>329</v>
      </c>
      <c r="F1709" s="51"/>
      <c r="J1709" s="102"/>
      <c r="K1709" s="124"/>
      <c r="R1709" s="46"/>
      <c r="V1709" s="112"/>
      <c r="W1709" s="72"/>
      <c r="X1709" s="46"/>
      <c r="Y1709" s="46"/>
      <c r="AC1709" s="47">
        <f t="shared" si="17"/>
        <v>0</v>
      </c>
      <c r="AD1709" s="54">
        <f t="shared" si="18"/>
        <v>0</v>
      </c>
      <c r="AE1709" s="44"/>
      <c r="AF1709" s="48"/>
    </row>
    <row r="1710" spans="1:32" ht="21" customHeight="1">
      <c r="A1710" s="45" t="str">
        <f>IF(G1710="","",VLOOKUP(G1710,#REF!,3,0))</f>
        <v/>
      </c>
      <c r="B1710" s="45" t="str">
        <f>IF(Table1[[#This Row],[Day]]="","",WEEKNUM(F1710))</f>
        <v/>
      </c>
      <c r="C1710" s="45" t="str">
        <f>IF(Table1[[#This Row],[Day]]="","",MONTH(F1710))</f>
        <v/>
      </c>
      <c r="D1710" s="45" t="str">
        <f>IF(Table1[[#This Row],[Day]]="","",YEAR(F1710))</f>
        <v/>
      </c>
      <c r="E1710" s="117" t="s">
        <v>329</v>
      </c>
      <c r="F1710" s="51"/>
      <c r="J1710" s="102"/>
      <c r="K1710" s="124"/>
      <c r="R1710" s="46"/>
      <c r="V1710" s="112"/>
      <c r="W1710" s="72"/>
      <c r="X1710" s="46"/>
      <c r="Y1710" s="46"/>
      <c r="AC1710" s="47">
        <f t="shared" si="17"/>
        <v>0</v>
      </c>
      <c r="AD1710" s="54">
        <f t="shared" si="18"/>
        <v>0</v>
      </c>
      <c r="AE1710" s="44"/>
      <c r="AF1710" s="48"/>
    </row>
    <row r="1711" spans="1:32" ht="21" customHeight="1">
      <c r="A1711" s="45" t="str">
        <f>IF(G1711="","",VLOOKUP(G1711,#REF!,3,0))</f>
        <v/>
      </c>
      <c r="B1711" s="45" t="str">
        <f>IF(Table1[[#This Row],[Day]]="","",WEEKNUM(F1711))</f>
        <v/>
      </c>
      <c r="C1711" s="45" t="str">
        <f>IF(Table1[[#This Row],[Day]]="","",MONTH(F1711))</f>
        <v/>
      </c>
      <c r="D1711" s="45" t="str">
        <f>IF(Table1[[#This Row],[Day]]="","",YEAR(F1711))</f>
        <v/>
      </c>
      <c r="E1711" s="117" t="s">
        <v>329</v>
      </c>
      <c r="F1711" s="51"/>
      <c r="J1711" s="102"/>
      <c r="K1711" s="124"/>
      <c r="R1711" s="46"/>
      <c r="V1711" s="112"/>
      <c r="W1711" s="72"/>
      <c r="X1711" s="46"/>
      <c r="Y1711" s="46"/>
      <c r="AC1711" s="47">
        <f t="shared" si="17"/>
        <v>0</v>
      </c>
      <c r="AD1711" s="54">
        <f t="shared" si="18"/>
        <v>0</v>
      </c>
      <c r="AE1711" s="44"/>
      <c r="AF1711" s="48"/>
    </row>
    <row r="1712" spans="1:32" ht="21" customHeight="1">
      <c r="A1712" s="45" t="str">
        <f>IF(G1712="","",VLOOKUP(G1712,#REF!,3,0))</f>
        <v/>
      </c>
      <c r="B1712" s="45" t="str">
        <f>IF(Table1[[#This Row],[Day]]="","",WEEKNUM(F1712))</f>
        <v/>
      </c>
      <c r="C1712" s="45" t="str">
        <f>IF(Table1[[#This Row],[Day]]="","",MONTH(F1712))</f>
        <v/>
      </c>
      <c r="D1712" s="45" t="str">
        <f>IF(Table1[[#This Row],[Day]]="","",YEAR(F1712))</f>
        <v/>
      </c>
      <c r="E1712" s="117" t="s">
        <v>329</v>
      </c>
      <c r="F1712" s="51"/>
      <c r="J1712" s="102"/>
      <c r="K1712" s="124"/>
      <c r="R1712" s="46"/>
      <c r="V1712" s="112"/>
      <c r="W1712" s="72"/>
      <c r="X1712" s="46"/>
      <c r="Y1712" s="46"/>
      <c r="AC1712" s="47">
        <f t="shared" si="17"/>
        <v>0</v>
      </c>
      <c r="AD1712" s="54">
        <f t="shared" si="18"/>
        <v>0</v>
      </c>
      <c r="AE1712" s="44"/>
      <c r="AF1712" s="48"/>
    </row>
    <row r="1713" spans="1:32" ht="21" customHeight="1">
      <c r="A1713" s="45" t="str">
        <f>IF(G1713="","",VLOOKUP(G1713,#REF!,3,0))</f>
        <v/>
      </c>
      <c r="B1713" s="45" t="str">
        <f>IF(Table1[[#This Row],[Day]]="","",WEEKNUM(F1713))</f>
        <v/>
      </c>
      <c r="C1713" s="45" t="str">
        <f>IF(Table1[[#This Row],[Day]]="","",MONTH(F1713))</f>
        <v/>
      </c>
      <c r="D1713" s="45" t="str">
        <f>IF(Table1[[#This Row],[Day]]="","",YEAR(F1713))</f>
        <v/>
      </c>
      <c r="E1713" s="117" t="s">
        <v>329</v>
      </c>
      <c r="F1713" s="51"/>
      <c r="J1713" s="102"/>
      <c r="K1713" s="124"/>
      <c r="R1713" s="46"/>
      <c r="V1713" s="112"/>
      <c r="W1713" s="72"/>
      <c r="X1713" s="46"/>
      <c r="Y1713" s="46"/>
      <c r="AC1713" s="47">
        <f t="shared" si="17"/>
        <v>0</v>
      </c>
      <c r="AD1713" s="54">
        <f t="shared" si="18"/>
        <v>0</v>
      </c>
      <c r="AE1713" s="44"/>
      <c r="AF1713" s="48"/>
    </row>
    <row r="1714" spans="1:32" ht="21" customHeight="1">
      <c r="A1714" s="45" t="str">
        <f>IF(G1714="","",VLOOKUP(G1714,#REF!,3,0))</f>
        <v/>
      </c>
      <c r="B1714" s="45" t="str">
        <f>IF(Table1[[#This Row],[Day]]="","",WEEKNUM(F1714))</f>
        <v/>
      </c>
      <c r="C1714" s="45" t="str">
        <f>IF(Table1[[#This Row],[Day]]="","",MONTH(F1714))</f>
        <v/>
      </c>
      <c r="D1714" s="45" t="str">
        <f>IF(Table1[[#This Row],[Day]]="","",YEAR(F1714))</f>
        <v/>
      </c>
      <c r="E1714" s="117" t="s">
        <v>329</v>
      </c>
      <c r="F1714" s="51"/>
      <c r="J1714" s="102"/>
      <c r="K1714" s="124"/>
      <c r="R1714" s="46"/>
      <c r="V1714" s="112"/>
      <c r="W1714" s="72"/>
      <c r="X1714" s="46"/>
      <c r="Y1714" s="46"/>
      <c r="AC1714" s="47">
        <f t="shared" si="17"/>
        <v>0</v>
      </c>
      <c r="AD1714" s="54">
        <f t="shared" si="18"/>
        <v>0</v>
      </c>
      <c r="AE1714" s="44"/>
      <c r="AF1714" s="48"/>
    </row>
    <row r="1715" spans="1:32" ht="21" customHeight="1">
      <c r="A1715" s="45" t="str">
        <f>IF(G1715="","",VLOOKUP(G1715,#REF!,3,0))</f>
        <v/>
      </c>
      <c r="B1715" s="45" t="str">
        <f>IF(Table1[[#This Row],[Day]]="","",WEEKNUM(F1715))</f>
        <v/>
      </c>
      <c r="C1715" s="45" t="str">
        <f>IF(Table1[[#This Row],[Day]]="","",MONTH(F1715))</f>
        <v/>
      </c>
      <c r="D1715" s="45" t="str">
        <f>IF(Table1[[#This Row],[Day]]="","",YEAR(F1715))</f>
        <v/>
      </c>
      <c r="E1715" s="117" t="s">
        <v>329</v>
      </c>
      <c r="F1715" s="51"/>
      <c r="J1715" s="102"/>
      <c r="K1715" s="124"/>
      <c r="R1715" s="46"/>
      <c r="V1715" s="112"/>
      <c r="W1715" s="72"/>
      <c r="X1715" s="46"/>
      <c r="Y1715" s="46"/>
      <c r="AC1715" s="47">
        <f t="shared" si="17"/>
        <v>0</v>
      </c>
      <c r="AD1715" s="54">
        <f t="shared" si="18"/>
        <v>0</v>
      </c>
      <c r="AE1715" s="44"/>
      <c r="AF1715" s="48"/>
    </row>
    <row r="1716" spans="1:32" ht="21" customHeight="1">
      <c r="A1716" s="45" t="str">
        <f>IF(G1716="","",VLOOKUP(G1716,#REF!,3,0))</f>
        <v/>
      </c>
      <c r="B1716" s="45" t="str">
        <f>IF(Table1[[#This Row],[Day]]="","",WEEKNUM(F1716))</f>
        <v/>
      </c>
      <c r="C1716" s="45" t="str">
        <f>IF(Table1[[#This Row],[Day]]="","",MONTH(F1716))</f>
        <v/>
      </c>
      <c r="D1716" s="45" t="str">
        <f>IF(Table1[[#This Row],[Day]]="","",YEAR(F1716))</f>
        <v/>
      </c>
      <c r="E1716" s="117" t="s">
        <v>329</v>
      </c>
      <c r="F1716" s="51"/>
      <c r="J1716" s="102"/>
      <c r="K1716" s="124"/>
      <c r="R1716" s="46"/>
      <c r="V1716" s="112"/>
      <c r="W1716" s="72"/>
      <c r="X1716" s="46"/>
      <c r="Y1716" s="46"/>
      <c r="AC1716" s="47">
        <f t="shared" si="17"/>
        <v>0</v>
      </c>
      <c r="AD1716" s="54">
        <f t="shared" si="18"/>
        <v>0</v>
      </c>
      <c r="AE1716" s="44"/>
      <c r="AF1716" s="48"/>
    </row>
    <row r="1717" spans="1:32" ht="21" customHeight="1">
      <c r="A1717" s="45" t="str">
        <f>IF(G1717="","",VLOOKUP(G1717,#REF!,3,0))</f>
        <v/>
      </c>
      <c r="B1717" s="45" t="str">
        <f>IF(Table1[[#This Row],[Day]]="","",WEEKNUM(F1717))</f>
        <v/>
      </c>
      <c r="C1717" s="45" t="str">
        <f>IF(Table1[[#This Row],[Day]]="","",MONTH(F1717))</f>
        <v/>
      </c>
      <c r="D1717" s="45" t="str">
        <f>IF(Table1[[#This Row],[Day]]="","",YEAR(F1717))</f>
        <v/>
      </c>
      <c r="E1717" s="117" t="s">
        <v>329</v>
      </c>
      <c r="F1717" s="51"/>
      <c r="J1717" s="102"/>
      <c r="K1717" s="124"/>
      <c r="R1717" s="46"/>
      <c r="V1717" s="112"/>
      <c r="W1717" s="72"/>
      <c r="X1717" s="46"/>
      <c r="Y1717" s="46"/>
      <c r="AC1717" s="47">
        <f t="shared" si="17"/>
        <v>0</v>
      </c>
      <c r="AD1717" s="54">
        <f t="shared" si="18"/>
        <v>0</v>
      </c>
      <c r="AE1717" s="44"/>
      <c r="AF1717" s="48"/>
    </row>
    <row r="1718" spans="1:32" ht="21" customHeight="1">
      <c r="A1718" s="45" t="str">
        <f>IF(G1718="","",VLOOKUP(G1718,#REF!,3,0))</f>
        <v/>
      </c>
      <c r="B1718" s="45" t="str">
        <f>IF(Table1[[#This Row],[Day]]="","",WEEKNUM(F1718))</f>
        <v/>
      </c>
      <c r="C1718" s="45" t="str">
        <f>IF(Table1[[#This Row],[Day]]="","",MONTH(F1718))</f>
        <v/>
      </c>
      <c r="D1718" s="45" t="str">
        <f>IF(Table1[[#This Row],[Day]]="","",YEAR(F1718))</f>
        <v/>
      </c>
      <c r="E1718" s="117" t="s">
        <v>329</v>
      </c>
      <c r="F1718" s="51"/>
      <c r="J1718" s="102"/>
      <c r="K1718" s="124"/>
      <c r="R1718" s="46"/>
      <c r="V1718" s="112"/>
      <c r="W1718" s="72"/>
      <c r="X1718" s="46"/>
      <c r="Y1718" s="46"/>
      <c r="AC1718" s="47">
        <f t="shared" si="17"/>
        <v>0</v>
      </c>
      <c r="AD1718" s="54">
        <f t="shared" si="18"/>
        <v>0</v>
      </c>
      <c r="AE1718" s="44"/>
      <c r="AF1718" s="48"/>
    </row>
    <row r="1719" spans="1:32" ht="21" customHeight="1">
      <c r="A1719" s="45" t="str">
        <f>IF(G1719="","",VLOOKUP(G1719,#REF!,3,0))</f>
        <v/>
      </c>
      <c r="B1719" s="45" t="str">
        <f>IF(Table1[[#This Row],[Day]]="","",WEEKNUM(F1719))</f>
        <v/>
      </c>
      <c r="C1719" s="45" t="str">
        <f>IF(Table1[[#This Row],[Day]]="","",MONTH(F1719))</f>
        <v/>
      </c>
      <c r="D1719" s="45" t="str">
        <f>IF(Table1[[#This Row],[Day]]="","",YEAR(F1719))</f>
        <v/>
      </c>
      <c r="E1719" s="117" t="s">
        <v>329</v>
      </c>
      <c r="F1719" s="51"/>
      <c r="J1719" s="102"/>
      <c r="K1719" s="124"/>
      <c r="R1719" s="46"/>
      <c r="V1719" s="112"/>
      <c r="W1719" s="72"/>
      <c r="X1719" s="46"/>
      <c r="Y1719" s="46"/>
      <c r="AC1719" s="47">
        <f t="shared" si="17"/>
        <v>0</v>
      </c>
      <c r="AD1719" s="54">
        <f t="shared" si="18"/>
        <v>0</v>
      </c>
      <c r="AE1719" s="44"/>
      <c r="AF1719" s="48"/>
    </row>
    <row r="1720" spans="1:32" ht="21" customHeight="1">
      <c r="A1720" s="45" t="str">
        <f>IF(G1720="","",VLOOKUP(G1720,#REF!,3,0))</f>
        <v/>
      </c>
      <c r="B1720" s="45" t="str">
        <f>IF(Table1[[#This Row],[Day]]="","",WEEKNUM(F1720))</f>
        <v/>
      </c>
      <c r="C1720" s="45" t="str">
        <f>IF(Table1[[#This Row],[Day]]="","",MONTH(F1720))</f>
        <v/>
      </c>
      <c r="D1720" s="45" t="str">
        <f>IF(Table1[[#This Row],[Day]]="","",YEAR(F1720))</f>
        <v/>
      </c>
      <c r="E1720" s="117" t="s">
        <v>329</v>
      </c>
      <c r="F1720" s="51"/>
      <c r="J1720" s="102"/>
      <c r="K1720" s="124"/>
      <c r="R1720" s="46"/>
      <c r="V1720" s="112"/>
      <c r="W1720" s="72"/>
      <c r="X1720" s="46"/>
      <c r="Y1720" s="46"/>
      <c r="AC1720" s="47">
        <f t="shared" si="17"/>
        <v>0</v>
      </c>
      <c r="AD1720" s="54">
        <f t="shared" si="18"/>
        <v>0</v>
      </c>
      <c r="AE1720" s="44"/>
      <c r="AF1720" s="48"/>
    </row>
    <row r="1721" spans="1:32" ht="21" customHeight="1">
      <c r="A1721" s="45" t="str">
        <f>IF(G1721="","",VLOOKUP(G1721,#REF!,3,0))</f>
        <v/>
      </c>
      <c r="B1721" s="45" t="str">
        <f>IF(Table1[[#This Row],[Day]]="","",WEEKNUM(F1721))</f>
        <v/>
      </c>
      <c r="C1721" s="45" t="str">
        <f>IF(Table1[[#This Row],[Day]]="","",MONTH(F1721))</f>
        <v/>
      </c>
      <c r="D1721" s="45" t="str">
        <f>IF(Table1[[#This Row],[Day]]="","",YEAR(F1721))</f>
        <v/>
      </c>
      <c r="E1721" s="117" t="s">
        <v>329</v>
      </c>
      <c r="F1721" s="51"/>
      <c r="J1721" s="102"/>
      <c r="K1721" s="124"/>
      <c r="R1721" s="46"/>
      <c r="V1721" s="112"/>
      <c r="W1721" s="72"/>
      <c r="X1721" s="46"/>
      <c r="Y1721" s="46"/>
      <c r="AC1721" s="47">
        <f t="shared" si="17"/>
        <v>0</v>
      </c>
      <c r="AD1721" s="54">
        <f t="shared" si="18"/>
        <v>0</v>
      </c>
      <c r="AE1721" s="44"/>
      <c r="AF1721" s="48"/>
    </row>
    <row r="1722" spans="1:32" ht="21" customHeight="1">
      <c r="A1722" s="45" t="str">
        <f>IF(G1722="","",VLOOKUP(G1722,#REF!,3,0))</f>
        <v/>
      </c>
      <c r="B1722" s="45" t="str">
        <f>IF(Table1[[#This Row],[Day]]="","",WEEKNUM(F1722))</f>
        <v/>
      </c>
      <c r="C1722" s="45" t="str">
        <f>IF(Table1[[#This Row],[Day]]="","",MONTH(F1722))</f>
        <v/>
      </c>
      <c r="D1722" s="45" t="str">
        <f>IF(Table1[[#This Row],[Day]]="","",YEAR(F1722))</f>
        <v/>
      </c>
      <c r="E1722" s="117" t="s">
        <v>329</v>
      </c>
      <c r="F1722" s="51"/>
      <c r="J1722" s="102"/>
      <c r="K1722" s="124"/>
      <c r="R1722" s="46"/>
      <c r="V1722" s="112"/>
      <c r="W1722" s="72"/>
      <c r="X1722" s="46"/>
      <c r="Y1722" s="46"/>
      <c r="AC1722" s="47">
        <f t="shared" si="17"/>
        <v>0</v>
      </c>
      <c r="AD1722" s="54">
        <f t="shared" si="18"/>
        <v>0</v>
      </c>
      <c r="AE1722" s="44"/>
      <c r="AF1722" s="48"/>
    </row>
    <row r="1723" spans="1:32" ht="21" customHeight="1">
      <c r="A1723" s="45" t="str">
        <f>IF(G1723="","",VLOOKUP(G1723,#REF!,3,0))</f>
        <v/>
      </c>
      <c r="B1723" s="45" t="str">
        <f>IF(Table1[[#This Row],[Day]]="","",WEEKNUM(F1723))</f>
        <v/>
      </c>
      <c r="C1723" s="45" t="str">
        <f>IF(Table1[[#This Row],[Day]]="","",MONTH(F1723))</f>
        <v/>
      </c>
      <c r="D1723" s="45" t="str">
        <f>IF(Table1[[#This Row],[Day]]="","",YEAR(F1723))</f>
        <v/>
      </c>
      <c r="E1723" s="117" t="s">
        <v>329</v>
      </c>
      <c r="F1723" s="51"/>
      <c r="J1723" s="102"/>
      <c r="K1723" s="124"/>
      <c r="R1723" s="46"/>
      <c r="V1723" s="112"/>
      <c r="W1723" s="72"/>
      <c r="X1723" s="46"/>
      <c r="Y1723" s="46"/>
      <c r="AC1723" s="47">
        <f t="shared" si="17"/>
        <v>0</v>
      </c>
      <c r="AD1723" s="54">
        <f t="shared" si="18"/>
        <v>0</v>
      </c>
      <c r="AE1723" s="44"/>
      <c r="AF1723" s="48"/>
    </row>
    <row r="1724" spans="1:32" ht="21" customHeight="1">
      <c r="A1724" s="45" t="str">
        <f>IF(G1724="","",VLOOKUP(G1724,#REF!,3,0))</f>
        <v/>
      </c>
      <c r="B1724" s="45" t="str">
        <f>IF(Table1[[#This Row],[Day]]="","",WEEKNUM(F1724))</f>
        <v/>
      </c>
      <c r="C1724" s="45" t="str">
        <f>IF(Table1[[#This Row],[Day]]="","",MONTH(F1724))</f>
        <v/>
      </c>
      <c r="D1724" s="45" t="str">
        <f>IF(Table1[[#This Row],[Day]]="","",YEAR(F1724))</f>
        <v/>
      </c>
      <c r="E1724" s="117" t="s">
        <v>329</v>
      </c>
      <c r="F1724" s="51"/>
      <c r="J1724" s="102"/>
      <c r="K1724" s="124"/>
      <c r="R1724" s="46"/>
      <c r="V1724" s="112"/>
      <c r="W1724" s="72"/>
      <c r="X1724" s="46"/>
      <c r="Y1724" s="46"/>
      <c r="AC1724" s="47">
        <f t="shared" si="17"/>
        <v>0</v>
      </c>
      <c r="AD1724" s="54">
        <f t="shared" si="18"/>
        <v>0</v>
      </c>
      <c r="AE1724" s="44"/>
      <c r="AF1724" s="48"/>
    </row>
    <row r="1725" spans="1:32" ht="21" customHeight="1">
      <c r="A1725" s="45" t="str">
        <f>IF(G1725="","",VLOOKUP(G1725,#REF!,3,0))</f>
        <v/>
      </c>
      <c r="B1725" s="45" t="str">
        <f>IF(Table1[[#This Row],[Day]]="","",WEEKNUM(F1725))</f>
        <v/>
      </c>
      <c r="C1725" s="45" t="str">
        <f>IF(Table1[[#This Row],[Day]]="","",MONTH(F1725))</f>
        <v/>
      </c>
      <c r="D1725" s="45" t="str">
        <f>IF(Table1[[#This Row],[Day]]="","",YEAR(F1725))</f>
        <v/>
      </c>
      <c r="E1725" s="117" t="s">
        <v>329</v>
      </c>
      <c r="F1725" s="51"/>
      <c r="J1725" s="102"/>
      <c r="K1725" s="124"/>
      <c r="R1725" s="46"/>
      <c r="V1725" s="112"/>
      <c r="W1725" s="72"/>
      <c r="X1725" s="46"/>
      <c r="Y1725" s="46"/>
      <c r="AC1725" s="47">
        <f t="shared" si="17"/>
        <v>0</v>
      </c>
      <c r="AD1725" s="54">
        <f t="shared" si="18"/>
        <v>0</v>
      </c>
      <c r="AE1725" s="44"/>
      <c r="AF1725" s="48"/>
    </row>
    <row r="1726" spans="1:32" ht="21" customHeight="1">
      <c r="A1726" s="45" t="str">
        <f>IF(G1726="","",VLOOKUP(G1726,#REF!,3,0))</f>
        <v/>
      </c>
      <c r="B1726" s="45" t="str">
        <f>IF(Table1[[#This Row],[Day]]="","",WEEKNUM(F1726))</f>
        <v/>
      </c>
      <c r="C1726" s="45" t="str">
        <f>IF(Table1[[#This Row],[Day]]="","",MONTH(F1726))</f>
        <v/>
      </c>
      <c r="D1726" s="45" t="str">
        <f>IF(Table1[[#This Row],[Day]]="","",YEAR(F1726))</f>
        <v/>
      </c>
      <c r="E1726" s="117" t="s">
        <v>329</v>
      </c>
      <c r="F1726" s="51"/>
      <c r="J1726" s="102"/>
      <c r="K1726" s="124"/>
      <c r="R1726" s="46"/>
      <c r="V1726" s="112"/>
      <c r="W1726" s="72"/>
      <c r="X1726" s="46"/>
      <c r="Y1726" s="46"/>
      <c r="AC1726" s="47">
        <f t="shared" si="17"/>
        <v>0</v>
      </c>
      <c r="AD1726" s="54">
        <f t="shared" si="18"/>
        <v>0</v>
      </c>
      <c r="AE1726" s="44"/>
      <c r="AF1726" s="48"/>
    </row>
    <row r="1727" spans="1:32" ht="21" customHeight="1">
      <c r="A1727" s="45" t="str">
        <f>IF(G1727="","",VLOOKUP(G1727,#REF!,3,0))</f>
        <v/>
      </c>
      <c r="B1727" s="45" t="str">
        <f>IF(Table1[[#This Row],[Day]]="","",WEEKNUM(F1727))</f>
        <v/>
      </c>
      <c r="C1727" s="45" t="str">
        <f>IF(Table1[[#This Row],[Day]]="","",MONTH(F1727))</f>
        <v/>
      </c>
      <c r="D1727" s="45" t="str">
        <f>IF(Table1[[#This Row],[Day]]="","",YEAR(F1727))</f>
        <v/>
      </c>
      <c r="E1727" s="117" t="s">
        <v>329</v>
      </c>
      <c r="F1727" s="51"/>
      <c r="J1727" s="102"/>
      <c r="K1727" s="124"/>
      <c r="R1727" s="46"/>
      <c r="V1727" s="112"/>
      <c r="W1727" s="72"/>
      <c r="X1727" s="46"/>
      <c r="Y1727" s="46"/>
      <c r="AC1727" s="47">
        <f t="shared" si="17"/>
        <v>0</v>
      </c>
      <c r="AD1727" s="54">
        <f t="shared" si="18"/>
        <v>0</v>
      </c>
      <c r="AE1727" s="44"/>
      <c r="AF1727" s="48"/>
    </row>
    <row r="1728" spans="1:32" ht="21" customHeight="1">
      <c r="A1728" s="45" t="str">
        <f>IF(G1728="","",VLOOKUP(G1728,#REF!,3,0))</f>
        <v/>
      </c>
      <c r="B1728" s="45" t="str">
        <f>IF(Table1[[#This Row],[Day]]="","",WEEKNUM(F1728))</f>
        <v/>
      </c>
      <c r="C1728" s="45" t="str">
        <f>IF(Table1[[#This Row],[Day]]="","",MONTH(F1728))</f>
        <v/>
      </c>
      <c r="D1728" s="45" t="str">
        <f>IF(Table1[[#This Row],[Day]]="","",YEAR(F1728))</f>
        <v/>
      </c>
      <c r="E1728" s="117" t="s">
        <v>329</v>
      </c>
      <c r="F1728" s="51"/>
      <c r="J1728" s="102"/>
      <c r="K1728" s="124"/>
      <c r="R1728" s="46"/>
      <c r="V1728" s="112"/>
      <c r="W1728" s="72"/>
      <c r="X1728" s="46"/>
      <c r="Y1728" s="46"/>
      <c r="AC1728" s="47">
        <f t="shared" si="17"/>
        <v>0</v>
      </c>
      <c r="AD1728" s="54">
        <f t="shared" si="18"/>
        <v>0</v>
      </c>
      <c r="AE1728" s="44"/>
      <c r="AF1728" s="48"/>
    </row>
    <row r="1729" spans="1:32" ht="21" customHeight="1">
      <c r="A1729" s="45" t="str">
        <f>IF(G1729="","",VLOOKUP(G1729,#REF!,3,0))</f>
        <v/>
      </c>
      <c r="B1729" s="45" t="str">
        <f>IF(Table1[[#This Row],[Day]]="","",WEEKNUM(F1729))</f>
        <v/>
      </c>
      <c r="C1729" s="45" t="str">
        <f>IF(Table1[[#This Row],[Day]]="","",MONTH(F1729))</f>
        <v/>
      </c>
      <c r="D1729" s="45" t="str">
        <f>IF(Table1[[#This Row],[Day]]="","",YEAR(F1729))</f>
        <v/>
      </c>
      <c r="E1729" s="117" t="s">
        <v>329</v>
      </c>
      <c r="F1729" s="51"/>
      <c r="J1729" s="102"/>
      <c r="K1729" s="124"/>
      <c r="R1729" s="46"/>
      <c r="V1729" s="112"/>
      <c r="W1729" s="72"/>
      <c r="X1729" s="46"/>
      <c r="Y1729" s="46"/>
      <c r="AC1729" s="47">
        <f t="shared" si="17"/>
        <v>0</v>
      </c>
      <c r="AD1729" s="54">
        <f t="shared" si="18"/>
        <v>0</v>
      </c>
      <c r="AE1729" s="44"/>
      <c r="AF1729" s="48"/>
    </row>
    <row r="1730" spans="1:32" ht="21" customHeight="1">
      <c r="A1730" s="45" t="str">
        <f>IF(G1730="","",VLOOKUP(G1730,#REF!,3,0))</f>
        <v/>
      </c>
      <c r="B1730" s="45" t="str">
        <f>IF(Table1[[#This Row],[Day]]="","",WEEKNUM(F1730))</f>
        <v/>
      </c>
      <c r="C1730" s="45" t="str">
        <f>IF(Table1[[#This Row],[Day]]="","",MONTH(F1730))</f>
        <v/>
      </c>
      <c r="D1730" s="45" t="str">
        <f>IF(Table1[[#This Row],[Day]]="","",YEAR(F1730))</f>
        <v/>
      </c>
      <c r="E1730" s="117" t="s">
        <v>329</v>
      </c>
      <c r="F1730" s="51"/>
      <c r="J1730" s="102"/>
      <c r="K1730" s="124"/>
      <c r="R1730" s="46"/>
      <c r="V1730" s="112"/>
      <c r="W1730" s="72"/>
      <c r="X1730" s="46"/>
      <c r="Y1730" s="46"/>
      <c r="AC1730" s="47">
        <f t="shared" si="17"/>
        <v>0</v>
      </c>
      <c r="AD1730" s="54">
        <f t="shared" si="18"/>
        <v>0</v>
      </c>
      <c r="AE1730" s="44"/>
      <c r="AF1730" s="48"/>
    </row>
    <row r="1731" spans="1:32" ht="21" customHeight="1">
      <c r="A1731" s="45" t="str">
        <f>IF(G1731="","",VLOOKUP(G1731,#REF!,3,0))</f>
        <v/>
      </c>
      <c r="B1731" s="45" t="str">
        <f>IF(Table1[[#This Row],[Day]]="","",WEEKNUM(F1731))</f>
        <v/>
      </c>
      <c r="C1731" s="45" t="str">
        <f>IF(Table1[[#This Row],[Day]]="","",MONTH(F1731))</f>
        <v/>
      </c>
      <c r="D1731" s="45" t="str">
        <f>IF(Table1[[#This Row],[Day]]="","",YEAR(F1731))</f>
        <v/>
      </c>
      <c r="E1731" s="117" t="s">
        <v>329</v>
      </c>
      <c r="F1731" s="51"/>
      <c r="J1731" s="102"/>
      <c r="K1731" s="124"/>
      <c r="R1731" s="46"/>
      <c r="V1731" s="112"/>
      <c r="W1731" s="72"/>
      <c r="X1731" s="46"/>
      <c r="Y1731" s="46"/>
      <c r="AC1731" s="47">
        <f t="shared" si="17"/>
        <v>0</v>
      </c>
      <c r="AD1731" s="54">
        <f t="shared" si="18"/>
        <v>0</v>
      </c>
      <c r="AE1731" s="44"/>
      <c r="AF1731" s="48"/>
    </row>
    <row r="1732" spans="1:32" ht="21" customHeight="1">
      <c r="A1732" s="45" t="str">
        <f>IF(G1732="","",VLOOKUP(G1732,#REF!,3,0))</f>
        <v/>
      </c>
      <c r="B1732" s="45" t="str">
        <f>IF(Table1[[#This Row],[Day]]="","",WEEKNUM(F1732))</f>
        <v/>
      </c>
      <c r="C1732" s="45" t="str">
        <f>IF(Table1[[#This Row],[Day]]="","",MONTH(F1732))</f>
        <v/>
      </c>
      <c r="D1732" s="45" t="str">
        <f>IF(Table1[[#This Row],[Day]]="","",YEAR(F1732))</f>
        <v/>
      </c>
      <c r="E1732" s="117" t="s">
        <v>329</v>
      </c>
      <c r="F1732" s="51"/>
      <c r="J1732" s="102"/>
      <c r="K1732" s="124"/>
      <c r="R1732" s="46"/>
      <c r="V1732" s="112"/>
      <c r="W1732" s="72"/>
      <c r="X1732" s="46"/>
      <c r="Y1732" s="46"/>
      <c r="AC1732" s="47">
        <f t="shared" si="17"/>
        <v>0</v>
      </c>
      <c r="AD1732" s="54">
        <f t="shared" si="18"/>
        <v>0</v>
      </c>
      <c r="AE1732" s="44"/>
      <c r="AF1732" s="48"/>
    </row>
    <row r="1733" spans="1:32" ht="21" customHeight="1">
      <c r="A1733" s="45" t="str">
        <f>IF(G1733="","",VLOOKUP(G1733,#REF!,3,0))</f>
        <v/>
      </c>
      <c r="B1733" s="45" t="str">
        <f>IF(Table1[[#This Row],[Day]]="","",WEEKNUM(F1733))</f>
        <v/>
      </c>
      <c r="C1733" s="45" t="str">
        <f>IF(Table1[[#This Row],[Day]]="","",MONTH(F1733))</f>
        <v/>
      </c>
      <c r="D1733" s="45" t="str">
        <f>IF(Table1[[#This Row],[Day]]="","",YEAR(F1733))</f>
        <v/>
      </c>
      <c r="E1733" s="117" t="s">
        <v>329</v>
      </c>
      <c r="F1733" s="51"/>
      <c r="J1733" s="102"/>
      <c r="K1733" s="124"/>
      <c r="R1733" s="46"/>
      <c r="V1733" s="112"/>
      <c r="W1733" s="72"/>
      <c r="X1733" s="46"/>
      <c r="Y1733" s="46"/>
      <c r="AC1733" s="47">
        <f t="shared" si="17"/>
        <v>0</v>
      </c>
      <c r="AD1733" s="54">
        <f t="shared" si="18"/>
        <v>0</v>
      </c>
      <c r="AE1733" s="44"/>
      <c r="AF1733" s="48"/>
    </row>
    <row r="1734" spans="1:32" ht="21" customHeight="1">
      <c r="A1734" s="45" t="str">
        <f>IF(G1734="","",VLOOKUP(G1734,#REF!,3,0))</f>
        <v/>
      </c>
      <c r="B1734" s="45" t="str">
        <f>IF(Table1[[#This Row],[Day]]="","",WEEKNUM(F1734))</f>
        <v/>
      </c>
      <c r="C1734" s="45" t="str">
        <f>IF(Table1[[#This Row],[Day]]="","",MONTH(F1734))</f>
        <v/>
      </c>
      <c r="D1734" s="45" t="str">
        <f>IF(Table1[[#This Row],[Day]]="","",YEAR(F1734))</f>
        <v/>
      </c>
      <c r="E1734" s="117" t="s">
        <v>329</v>
      </c>
      <c r="F1734" s="51"/>
      <c r="J1734" s="102"/>
      <c r="K1734" s="124"/>
      <c r="R1734" s="46"/>
      <c r="V1734" s="112"/>
      <c r="W1734" s="72"/>
      <c r="X1734" s="46"/>
      <c r="Y1734" s="46"/>
      <c r="AC1734" s="47">
        <f t="shared" si="17"/>
        <v>0</v>
      </c>
      <c r="AD1734" s="54">
        <f t="shared" si="18"/>
        <v>0</v>
      </c>
      <c r="AE1734" s="44"/>
      <c r="AF1734" s="48"/>
    </row>
    <row r="1735" spans="1:32" ht="21" customHeight="1">
      <c r="A1735" s="45" t="str">
        <f>IF(G1735="","",VLOOKUP(G1735,#REF!,3,0))</f>
        <v/>
      </c>
      <c r="B1735" s="45" t="str">
        <f>IF(Table1[[#This Row],[Day]]="","",WEEKNUM(F1735))</f>
        <v/>
      </c>
      <c r="C1735" s="45" t="str">
        <f>IF(Table1[[#This Row],[Day]]="","",MONTH(F1735))</f>
        <v/>
      </c>
      <c r="D1735" s="45" t="str">
        <f>IF(Table1[[#This Row],[Day]]="","",YEAR(F1735))</f>
        <v/>
      </c>
      <c r="E1735" s="117" t="s">
        <v>329</v>
      </c>
      <c r="F1735" s="51"/>
      <c r="J1735" s="102"/>
      <c r="K1735" s="124"/>
      <c r="R1735" s="46"/>
      <c r="V1735" s="112"/>
      <c r="W1735" s="72"/>
      <c r="X1735" s="46"/>
      <c r="Y1735" s="46"/>
      <c r="AC1735" s="47">
        <f t="shared" si="17"/>
        <v>0</v>
      </c>
      <c r="AD1735" s="54">
        <f t="shared" si="18"/>
        <v>0</v>
      </c>
      <c r="AE1735" s="44"/>
      <c r="AF1735" s="48"/>
    </row>
    <row r="1736" spans="1:32" ht="21" customHeight="1">
      <c r="A1736" s="45" t="str">
        <f>IF(G1736="","",VLOOKUP(G1736,#REF!,3,0))</f>
        <v/>
      </c>
      <c r="B1736" s="45" t="str">
        <f>IF(Table1[[#This Row],[Day]]="","",WEEKNUM(F1736))</f>
        <v/>
      </c>
      <c r="C1736" s="45" t="str">
        <f>IF(Table1[[#This Row],[Day]]="","",MONTH(F1736))</f>
        <v/>
      </c>
      <c r="D1736" s="45" t="str">
        <f>IF(Table1[[#This Row],[Day]]="","",YEAR(F1736))</f>
        <v/>
      </c>
      <c r="E1736" s="117" t="s">
        <v>329</v>
      </c>
      <c r="F1736" s="51"/>
      <c r="J1736" s="102"/>
      <c r="K1736" s="124"/>
      <c r="R1736" s="46"/>
      <c r="V1736" s="112"/>
      <c r="W1736" s="72"/>
      <c r="X1736" s="46"/>
      <c r="Y1736" s="46"/>
      <c r="AC1736" s="47">
        <f t="shared" si="17"/>
        <v>0</v>
      </c>
      <c r="AD1736" s="54">
        <f t="shared" si="18"/>
        <v>0</v>
      </c>
      <c r="AE1736" s="44"/>
      <c r="AF1736" s="48"/>
    </row>
    <row r="1737" spans="1:32" ht="21" customHeight="1">
      <c r="A1737" s="45" t="str">
        <f>IF(G1737="","",VLOOKUP(G1737,#REF!,3,0))</f>
        <v/>
      </c>
      <c r="B1737" s="45" t="str">
        <f>IF(Table1[[#This Row],[Day]]="","",WEEKNUM(F1737))</f>
        <v/>
      </c>
      <c r="C1737" s="45" t="str">
        <f>IF(Table1[[#This Row],[Day]]="","",MONTH(F1737))</f>
        <v/>
      </c>
      <c r="D1737" s="45" t="str">
        <f>IF(Table1[[#This Row],[Day]]="","",YEAR(F1737))</f>
        <v/>
      </c>
      <c r="E1737" s="117" t="s">
        <v>329</v>
      </c>
      <c r="F1737" s="51"/>
      <c r="J1737" s="102"/>
      <c r="K1737" s="124"/>
      <c r="R1737" s="46"/>
      <c r="V1737" s="112"/>
      <c r="W1737" s="72"/>
      <c r="X1737" s="46"/>
      <c r="Y1737" s="46"/>
      <c r="AC1737" s="47">
        <f t="shared" si="17"/>
        <v>0</v>
      </c>
      <c r="AD1737" s="54">
        <f t="shared" si="18"/>
        <v>0</v>
      </c>
      <c r="AE1737" s="44"/>
      <c r="AF1737" s="48"/>
    </row>
    <row r="1738" spans="1:32" ht="21" customHeight="1">
      <c r="A1738" s="45" t="str">
        <f>IF(G1738="","",VLOOKUP(G1738,#REF!,3,0))</f>
        <v/>
      </c>
      <c r="B1738" s="45" t="str">
        <f>IF(Table1[[#This Row],[Day]]="","",WEEKNUM(F1738))</f>
        <v/>
      </c>
      <c r="C1738" s="45" t="str">
        <f>IF(Table1[[#This Row],[Day]]="","",MONTH(F1738))</f>
        <v/>
      </c>
      <c r="D1738" s="45" t="str">
        <f>IF(Table1[[#This Row],[Day]]="","",YEAR(F1738))</f>
        <v/>
      </c>
      <c r="E1738" s="117" t="s">
        <v>329</v>
      </c>
      <c r="F1738" s="51"/>
      <c r="J1738" s="102"/>
      <c r="K1738" s="124"/>
      <c r="R1738" s="46"/>
      <c r="V1738" s="112"/>
      <c r="W1738" s="72"/>
      <c r="X1738" s="46"/>
      <c r="Y1738" s="46"/>
      <c r="AC1738" s="47">
        <f t="shared" si="17"/>
        <v>0</v>
      </c>
      <c r="AD1738" s="54">
        <f t="shared" si="18"/>
        <v>0</v>
      </c>
      <c r="AE1738" s="44"/>
      <c r="AF1738" s="48"/>
    </row>
    <row r="1739" spans="1:32" ht="21" customHeight="1">
      <c r="A1739" s="45" t="str">
        <f>IF(G1739="","",VLOOKUP(G1739,#REF!,3,0))</f>
        <v/>
      </c>
      <c r="B1739" s="45" t="str">
        <f>IF(Table1[[#This Row],[Day]]="","",WEEKNUM(F1739))</f>
        <v/>
      </c>
      <c r="C1739" s="45" t="str">
        <f>IF(Table1[[#This Row],[Day]]="","",MONTH(F1739))</f>
        <v/>
      </c>
      <c r="D1739" s="45" t="str">
        <f>IF(Table1[[#This Row],[Day]]="","",YEAR(F1739))</f>
        <v/>
      </c>
      <c r="E1739" s="117" t="s">
        <v>329</v>
      </c>
      <c r="F1739" s="51"/>
      <c r="J1739" s="102"/>
      <c r="K1739" s="124"/>
      <c r="R1739" s="46"/>
      <c r="V1739" s="112"/>
      <c r="W1739" s="72"/>
      <c r="X1739" s="46"/>
      <c r="Y1739" s="46"/>
      <c r="AC1739" s="47">
        <f t="shared" si="17"/>
        <v>0</v>
      </c>
      <c r="AD1739" s="54">
        <f t="shared" si="18"/>
        <v>0</v>
      </c>
      <c r="AE1739" s="44"/>
      <c r="AF1739" s="48"/>
    </row>
    <row r="1740" spans="1:32" ht="21" customHeight="1">
      <c r="A1740" s="45" t="str">
        <f>IF(G1740="","",VLOOKUP(G1740,#REF!,3,0))</f>
        <v/>
      </c>
      <c r="B1740" s="45" t="str">
        <f>IF(Table1[[#This Row],[Day]]="","",WEEKNUM(F1740))</f>
        <v/>
      </c>
      <c r="C1740" s="45" t="str">
        <f>IF(Table1[[#This Row],[Day]]="","",MONTH(F1740))</f>
        <v/>
      </c>
      <c r="D1740" s="45" t="str">
        <f>IF(Table1[[#This Row],[Day]]="","",YEAR(F1740))</f>
        <v/>
      </c>
      <c r="E1740" s="117" t="s">
        <v>329</v>
      </c>
      <c r="F1740" s="51"/>
      <c r="J1740" s="102"/>
      <c r="K1740" s="124"/>
      <c r="R1740" s="46"/>
      <c r="V1740" s="112"/>
      <c r="W1740" s="72"/>
      <c r="X1740" s="46"/>
      <c r="Y1740" s="46"/>
      <c r="AC1740" s="47">
        <f t="shared" si="17"/>
        <v>0</v>
      </c>
      <c r="AD1740" s="54">
        <f t="shared" si="18"/>
        <v>0</v>
      </c>
      <c r="AE1740" s="44"/>
      <c r="AF1740" s="48"/>
    </row>
    <row r="1741" spans="1:32" ht="21" customHeight="1">
      <c r="A1741" s="45" t="str">
        <f>IF(G1741="","",VLOOKUP(G1741,#REF!,3,0))</f>
        <v/>
      </c>
      <c r="B1741" s="45" t="str">
        <f>IF(Table1[[#This Row],[Day]]="","",WEEKNUM(F1741))</f>
        <v/>
      </c>
      <c r="C1741" s="45" t="str">
        <f>IF(Table1[[#This Row],[Day]]="","",MONTH(F1741))</f>
        <v/>
      </c>
      <c r="D1741" s="45" t="str">
        <f>IF(Table1[[#This Row],[Day]]="","",YEAR(F1741))</f>
        <v/>
      </c>
      <c r="E1741" s="117" t="s">
        <v>329</v>
      </c>
      <c r="F1741" s="51"/>
      <c r="J1741" s="102"/>
      <c r="K1741" s="124"/>
      <c r="R1741" s="46"/>
      <c r="V1741" s="112"/>
      <c r="W1741" s="72"/>
      <c r="X1741" s="46"/>
      <c r="Y1741" s="46"/>
      <c r="AC1741" s="47">
        <f t="shared" si="17"/>
        <v>0</v>
      </c>
      <c r="AD1741" s="54">
        <f t="shared" si="18"/>
        <v>0</v>
      </c>
      <c r="AE1741" s="44"/>
      <c r="AF1741" s="48"/>
    </row>
    <row r="1742" spans="1:32" ht="21" customHeight="1">
      <c r="A1742" s="45" t="str">
        <f>IF(G1742="","",VLOOKUP(G1742,#REF!,3,0))</f>
        <v/>
      </c>
      <c r="B1742" s="45" t="str">
        <f>IF(Table1[[#This Row],[Day]]="","",WEEKNUM(F1742))</f>
        <v/>
      </c>
      <c r="C1742" s="45" t="str">
        <f>IF(Table1[[#This Row],[Day]]="","",MONTH(F1742))</f>
        <v/>
      </c>
      <c r="D1742" s="45" t="str">
        <f>IF(Table1[[#This Row],[Day]]="","",YEAR(F1742))</f>
        <v/>
      </c>
      <c r="E1742" s="117" t="s">
        <v>329</v>
      </c>
      <c r="F1742" s="51"/>
      <c r="J1742" s="102"/>
      <c r="K1742" s="124"/>
      <c r="R1742" s="46"/>
      <c r="V1742" s="112"/>
      <c r="W1742" s="72"/>
      <c r="X1742" s="46"/>
      <c r="Y1742" s="46"/>
      <c r="AC1742" s="47">
        <f t="shared" si="17"/>
        <v>0</v>
      </c>
      <c r="AD1742" s="54">
        <f t="shared" si="18"/>
        <v>0</v>
      </c>
      <c r="AE1742" s="44"/>
      <c r="AF1742" s="48"/>
    </row>
    <row r="1743" spans="1:32" ht="21" customHeight="1">
      <c r="A1743" s="45" t="str">
        <f>IF(G1743="","",VLOOKUP(G1743,#REF!,3,0))</f>
        <v/>
      </c>
      <c r="B1743" s="45" t="str">
        <f>IF(Table1[[#This Row],[Day]]="","",WEEKNUM(F1743))</f>
        <v/>
      </c>
      <c r="C1743" s="45" t="str">
        <f>IF(Table1[[#This Row],[Day]]="","",MONTH(F1743))</f>
        <v/>
      </c>
      <c r="D1743" s="45" t="str">
        <f>IF(Table1[[#This Row],[Day]]="","",YEAR(F1743))</f>
        <v/>
      </c>
      <c r="E1743" s="117" t="s">
        <v>329</v>
      </c>
      <c r="F1743" s="51"/>
      <c r="J1743" s="102"/>
      <c r="K1743" s="124"/>
      <c r="R1743" s="46"/>
      <c r="V1743" s="112"/>
      <c r="W1743" s="72"/>
      <c r="X1743" s="46"/>
      <c r="Y1743" s="46"/>
      <c r="AC1743" s="47">
        <f t="shared" si="17"/>
        <v>0</v>
      </c>
      <c r="AD1743" s="54">
        <f t="shared" si="18"/>
        <v>0</v>
      </c>
      <c r="AE1743" s="44"/>
      <c r="AF1743" s="48"/>
    </row>
    <row r="1744" spans="1:32" ht="21" customHeight="1">
      <c r="A1744" s="45" t="str">
        <f>IF(G1744="","",VLOOKUP(G1744,#REF!,3,0))</f>
        <v/>
      </c>
      <c r="B1744" s="45" t="str">
        <f>IF(Table1[[#This Row],[Day]]="","",WEEKNUM(F1744))</f>
        <v/>
      </c>
      <c r="C1744" s="45" t="str">
        <f>IF(Table1[[#This Row],[Day]]="","",MONTH(F1744))</f>
        <v/>
      </c>
      <c r="D1744" s="45" t="str">
        <f>IF(Table1[[#This Row],[Day]]="","",YEAR(F1744))</f>
        <v/>
      </c>
      <c r="E1744" s="117" t="s">
        <v>329</v>
      </c>
      <c r="F1744" s="51"/>
      <c r="J1744" s="102"/>
      <c r="K1744" s="124"/>
      <c r="R1744" s="46"/>
      <c r="V1744" s="112"/>
      <c r="W1744" s="72"/>
      <c r="X1744" s="46"/>
      <c r="Y1744" s="46"/>
      <c r="AC1744" s="47">
        <f t="shared" si="17"/>
        <v>0</v>
      </c>
      <c r="AD1744" s="54">
        <f t="shared" si="18"/>
        <v>0</v>
      </c>
      <c r="AE1744" s="44"/>
      <c r="AF1744" s="48"/>
    </row>
    <row r="1745" spans="1:32" ht="21" customHeight="1">
      <c r="A1745" s="45" t="str">
        <f>IF(G1745="","",VLOOKUP(G1745,#REF!,3,0))</f>
        <v/>
      </c>
      <c r="B1745" s="45" t="str">
        <f>IF(Table1[[#This Row],[Day]]="","",WEEKNUM(F1745))</f>
        <v/>
      </c>
      <c r="C1745" s="45" t="str">
        <f>IF(Table1[[#This Row],[Day]]="","",MONTH(F1745))</f>
        <v/>
      </c>
      <c r="D1745" s="45" t="str">
        <f>IF(Table1[[#This Row],[Day]]="","",YEAR(F1745))</f>
        <v/>
      </c>
      <c r="E1745" s="117" t="s">
        <v>329</v>
      </c>
      <c r="F1745" s="51"/>
      <c r="J1745" s="102"/>
      <c r="K1745" s="124"/>
      <c r="R1745" s="46"/>
      <c r="V1745" s="112"/>
      <c r="W1745" s="72"/>
      <c r="X1745" s="46"/>
      <c r="Y1745" s="46"/>
      <c r="AC1745" s="47">
        <f t="shared" si="17"/>
        <v>0</v>
      </c>
      <c r="AD1745" s="54">
        <f t="shared" si="18"/>
        <v>0</v>
      </c>
      <c r="AE1745" s="44"/>
      <c r="AF1745" s="48"/>
    </row>
    <row r="1746" spans="1:32" ht="21" customHeight="1">
      <c r="A1746" s="45" t="str">
        <f>IF(G1746="","",VLOOKUP(G1746,#REF!,3,0))</f>
        <v/>
      </c>
      <c r="B1746" s="45" t="str">
        <f>IF(Table1[[#This Row],[Day]]="","",WEEKNUM(F1746))</f>
        <v/>
      </c>
      <c r="C1746" s="45" t="str">
        <f>IF(Table1[[#This Row],[Day]]="","",MONTH(F1746))</f>
        <v/>
      </c>
      <c r="D1746" s="45" t="str">
        <f>IF(Table1[[#This Row],[Day]]="","",YEAR(F1746))</f>
        <v/>
      </c>
      <c r="E1746" s="117" t="s">
        <v>329</v>
      </c>
      <c r="F1746" s="51"/>
      <c r="J1746" s="102"/>
      <c r="K1746" s="124"/>
      <c r="R1746" s="46"/>
      <c r="V1746" s="112"/>
      <c r="W1746" s="72"/>
      <c r="X1746" s="46"/>
      <c r="Y1746" s="46"/>
      <c r="AC1746" s="47">
        <f t="shared" si="17"/>
        <v>0</v>
      </c>
      <c r="AD1746" s="54">
        <f t="shared" si="18"/>
        <v>0</v>
      </c>
      <c r="AE1746" s="44"/>
      <c r="AF1746" s="48"/>
    </row>
    <row r="1747" spans="1:32" ht="21" customHeight="1">
      <c r="A1747" s="45" t="str">
        <f>IF(G1747="","",VLOOKUP(G1747,#REF!,3,0))</f>
        <v/>
      </c>
      <c r="B1747" s="45" t="str">
        <f>IF(Table1[[#This Row],[Day]]="","",WEEKNUM(F1747))</f>
        <v/>
      </c>
      <c r="C1747" s="45" t="str">
        <f>IF(Table1[[#This Row],[Day]]="","",MONTH(F1747))</f>
        <v/>
      </c>
      <c r="D1747" s="45" t="str">
        <f>IF(Table1[[#This Row],[Day]]="","",YEAR(F1747))</f>
        <v/>
      </c>
      <c r="E1747" s="117" t="s">
        <v>329</v>
      </c>
      <c r="F1747" s="51"/>
      <c r="J1747" s="102"/>
      <c r="K1747" s="124"/>
      <c r="R1747" s="46"/>
      <c r="V1747" s="112"/>
      <c r="W1747" s="72"/>
      <c r="X1747" s="46"/>
      <c r="Y1747" s="46"/>
      <c r="AC1747" s="47">
        <f t="shared" si="17"/>
        <v>0</v>
      </c>
      <c r="AD1747" s="54">
        <f t="shared" si="18"/>
        <v>0</v>
      </c>
      <c r="AE1747" s="44"/>
      <c r="AF1747" s="48"/>
    </row>
    <row r="1748" spans="1:32" ht="21" customHeight="1">
      <c r="A1748" s="45" t="str">
        <f>IF(G1748="","",VLOOKUP(G1748,#REF!,3,0))</f>
        <v/>
      </c>
      <c r="B1748" s="45" t="str">
        <f>IF(Table1[[#This Row],[Day]]="","",WEEKNUM(F1748))</f>
        <v/>
      </c>
      <c r="C1748" s="45" t="str">
        <f>IF(Table1[[#This Row],[Day]]="","",MONTH(F1748))</f>
        <v/>
      </c>
      <c r="D1748" s="45" t="str">
        <f>IF(Table1[[#This Row],[Day]]="","",YEAR(F1748))</f>
        <v/>
      </c>
      <c r="E1748" s="117" t="s">
        <v>329</v>
      </c>
      <c r="F1748" s="51"/>
      <c r="J1748" s="102"/>
      <c r="K1748" s="124"/>
      <c r="R1748" s="46"/>
      <c r="V1748" s="112"/>
      <c r="W1748" s="72"/>
      <c r="X1748" s="46"/>
      <c r="Y1748" s="46"/>
      <c r="AC1748" s="47">
        <f t="shared" si="17"/>
        <v>0</v>
      </c>
      <c r="AD1748" s="54">
        <f t="shared" si="18"/>
        <v>0</v>
      </c>
      <c r="AE1748" s="44"/>
      <c r="AF1748" s="48"/>
    </row>
    <row r="1749" spans="1:32" ht="21" customHeight="1">
      <c r="A1749" s="45" t="str">
        <f>IF(G1749="","",VLOOKUP(G1749,#REF!,3,0))</f>
        <v/>
      </c>
      <c r="B1749" s="45" t="str">
        <f>IF(Table1[[#This Row],[Day]]="","",WEEKNUM(F1749))</f>
        <v/>
      </c>
      <c r="C1749" s="45" t="str">
        <f>IF(Table1[[#This Row],[Day]]="","",MONTH(F1749))</f>
        <v/>
      </c>
      <c r="D1749" s="45" t="str">
        <f>IF(Table1[[#This Row],[Day]]="","",YEAR(F1749))</f>
        <v/>
      </c>
      <c r="E1749" s="117" t="s">
        <v>329</v>
      </c>
      <c r="F1749" s="51"/>
      <c r="J1749" s="102"/>
      <c r="K1749" s="124"/>
      <c r="R1749" s="46"/>
      <c r="V1749" s="112"/>
      <c r="W1749" s="72"/>
      <c r="X1749" s="46"/>
      <c r="Y1749" s="46"/>
      <c r="AC1749" s="47">
        <f t="shared" si="17"/>
        <v>0</v>
      </c>
      <c r="AD1749" s="54">
        <f t="shared" si="18"/>
        <v>0</v>
      </c>
      <c r="AE1749" s="44"/>
      <c r="AF1749" s="48"/>
    </row>
    <row r="1750" spans="1:32" ht="21" customHeight="1">
      <c r="A1750" s="45" t="str">
        <f>IF(G1750="","",VLOOKUP(G1750,#REF!,3,0))</f>
        <v/>
      </c>
      <c r="B1750" s="45" t="str">
        <f>IF(Table1[[#This Row],[Day]]="","",WEEKNUM(F1750))</f>
        <v/>
      </c>
      <c r="C1750" s="45" t="str">
        <f>IF(Table1[[#This Row],[Day]]="","",MONTH(F1750))</f>
        <v/>
      </c>
      <c r="D1750" s="45" t="str">
        <f>IF(Table1[[#This Row],[Day]]="","",YEAR(F1750))</f>
        <v/>
      </c>
      <c r="E1750" s="117" t="s">
        <v>329</v>
      </c>
      <c r="F1750" s="51"/>
      <c r="J1750" s="102"/>
      <c r="K1750" s="124"/>
      <c r="R1750" s="46"/>
      <c r="V1750" s="112"/>
      <c r="W1750" s="72"/>
      <c r="X1750" s="46"/>
      <c r="Y1750" s="46"/>
      <c r="AC1750" s="47">
        <f t="shared" si="17"/>
        <v>0</v>
      </c>
      <c r="AD1750" s="54">
        <f t="shared" si="18"/>
        <v>0</v>
      </c>
      <c r="AE1750" s="44"/>
      <c r="AF1750" s="48"/>
    </row>
    <row r="1751" spans="1:32" ht="21" customHeight="1">
      <c r="A1751" s="45" t="str">
        <f>IF(G1751="","",VLOOKUP(G1751,#REF!,3,0))</f>
        <v/>
      </c>
      <c r="B1751" s="45" t="str">
        <f>IF(Table1[[#This Row],[Day]]="","",WEEKNUM(F1751))</f>
        <v/>
      </c>
      <c r="C1751" s="45" t="str">
        <f>IF(Table1[[#This Row],[Day]]="","",MONTH(F1751))</f>
        <v/>
      </c>
      <c r="D1751" s="45" t="str">
        <f>IF(Table1[[#This Row],[Day]]="","",YEAR(F1751))</f>
        <v/>
      </c>
      <c r="E1751" s="117" t="s">
        <v>329</v>
      </c>
      <c r="F1751" s="51"/>
      <c r="J1751" s="102"/>
      <c r="K1751" s="124"/>
      <c r="R1751" s="46"/>
      <c r="V1751" s="112"/>
      <c r="W1751" s="72"/>
      <c r="X1751" s="46"/>
      <c r="Y1751" s="46"/>
      <c r="AC1751" s="47">
        <f t="shared" si="17"/>
        <v>0</v>
      </c>
      <c r="AD1751" s="54">
        <f t="shared" si="18"/>
        <v>0</v>
      </c>
      <c r="AE1751" s="44"/>
      <c r="AF1751" s="48"/>
    </row>
    <row r="1752" spans="1:32" ht="21" customHeight="1">
      <c r="A1752" s="45" t="str">
        <f>IF(G1752="","",VLOOKUP(G1752,#REF!,3,0))</f>
        <v/>
      </c>
      <c r="B1752" s="45" t="str">
        <f>IF(Table1[[#This Row],[Day]]="","",WEEKNUM(F1752))</f>
        <v/>
      </c>
      <c r="C1752" s="45" t="str">
        <f>IF(Table1[[#This Row],[Day]]="","",MONTH(F1752))</f>
        <v/>
      </c>
      <c r="D1752" s="45" t="str">
        <f>IF(Table1[[#This Row],[Day]]="","",YEAR(F1752))</f>
        <v/>
      </c>
      <c r="E1752" s="117" t="s">
        <v>329</v>
      </c>
      <c r="F1752" s="51"/>
      <c r="J1752" s="102"/>
      <c r="K1752" s="124"/>
      <c r="R1752" s="46"/>
      <c r="V1752" s="112"/>
      <c r="W1752" s="72"/>
      <c r="X1752" s="46"/>
      <c r="Y1752" s="46"/>
      <c r="AC1752" s="47">
        <f t="shared" si="17"/>
        <v>0</v>
      </c>
      <c r="AD1752" s="54">
        <f t="shared" si="18"/>
        <v>0</v>
      </c>
      <c r="AE1752" s="44"/>
      <c r="AF1752" s="48"/>
    </row>
    <row r="1753" spans="1:32" ht="21" customHeight="1">
      <c r="A1753" s="45" t="str">
        <f>IF(G1753="","",VLOOKUP(G1753,#REF!,3,0))</f>
        <v/>
      </c>
      <c r="B1753" s="45" t="str">
        <f>IF(Table1[[#This Row],[Day]]="","",WEEKNUM(F1753))</f>
        <v/>
      </c>
      <c r="C1753" s="45" t="str">
        <f>IF(Table1[[#This Row],[Day]]="","",MONTH(F1753))</f>
        <v/>
      </c>
      <c r="D1753" s="45" t="str">
        <f>IF(Table1[[#This Row],[Day]]="","",YEAR(F1753))</f>
        <v/>
      </c>
      <c r="E1753" s="117" t="s">
        <v>329</v>
      </c>
      <c r="F1753" s="51"/>
      <c r="J1753" s="102"/>
      <c r="K1753" s="124"/>
      <c r="R1753" s="46"/>
      <c r="V1753" s="112"/>
      <c r="W1753" s="72"/>
      <c r="X1753" s="46"/>
      <c r="Y1753" s="46"/>
      <c r="AC1753" s="47">
        <f t="shared" si="17"/>
        <v>0</v>
      </c>
      <c r="AD1753" s="54">
        <f t="shared" si="18"/>
        <v>0</v>
      </c>
      <c r="AE1753" s="44"/>
      <c r="AF1753" s="48"/>
    </row>
    <row r="1754" spans="1:32" ht="21" customHeight="1">
      <c r="A1754" s="45" t="str">
        <f>IF(G1754="","",VLOOKUP(G1754,#REF!,3,0))</f>
        <v/>
      </c>
      <c r="B1754" s="45" t="str">
        <f>IF(Table1[[#This Row],[Day]]="","",WEEKNUM(F1754))</f>
        <v/>
      </c>
      <c r="C1754" s="45" t="str">
        <f>IF(Table1[[#This Row],[Day]]="","",MONTH(F1754))</f>
        <v/>
      </c>
      <c r="D1754" s="45" t="str">
        <f>IF(Table1[[#This Row],[Day]]="","",YEAR(F1754))</f>
        <v/>
      </c>
      <c r="E1754" s="117" t="s">
        <v>329</v>
      </c>
      <c r="F1754" s="51"/>
      <c r="J1754" s="102"/>
      <c r="K1754" s="124"/>
      <c r="R1754" s="46"/>
      <c r="V1754" s="112"/>
      <c r="W1754" s="72"/>
      <c r="X1754" s="46"/>
      <c r="Y1754" s="46"/>
      <c r="AC1754" s="47">
        <f t="shared" si="17"/>
        <v>0</v>
      </c>
      <c r="AD1754" s="54">
        <f t="shared" si="18"/>
        <v>0</v>
      </c>
      <c r="AE1754" s="44"/>
      <c r="AF1754" s="48"/>
    </row>
    <row r="1755" spans="1:32" ht="21" customHeight="1">
      <c r="A1755" s="45" t="str">
        <f>IF(G1755="","",VLOOKUP(G1755,#REF!,3,0))</f>
        <v/>
      </c>
      <c r="B1755" s="45" t="str">
        <f>IF(Table1[[#This Row],[Day]]="","",WEEKNUM(F1755))</f>
        <v/>
      </c>
      <c r="C1755" s="45" t="str">
        <f>IF(Table1[[#This Row],[Day]]="","",MONTH(F1755))</f>
        <v/>
      </c>
      <c r="D1755" s="45" t="str">
        <f>IF(Table1[[#This Row],[Day]]="","",YEAR(F1755))</f>
        <v/>
      </c>
      <c r="E1755" s="117" t="s">
        <v>329</v>
      </c>
      <c r="F1755" s="51"/>
      <c r="J1755" s="102"/>
      <c r="K1755" s="124"/>
      <c r="R1755" s="46"/>
      <c r="V1755" s="112"/>
      <c r="W1755" s="72"/>
      <c r="X1755" s="46"/>
      <c r="Y1755" s="46"/>
      <c r="AC1755" s="47">
        <f t="shared" si="17"/>
        <v>0</v>
      </c>
      <c r="AD1755" s="54">
        <f t="shared" si="18"/>
        <v>0</v>
      </c>
      <c r="AE1755" s="44"/>
      <c r="AF1755" s="48"/>
    </row>
    <row r="1756" spans="1:32" ht="21" customHeight="1">
      <c r="A1756" s="45" t="str">
        <f>IF(G1756="","",VLOOKUP(G1756,#REF!,3,0))</f>
        <v/>
      </c>
      <c r="B1756" s="45" t="str">
        <f>IF(Table1[[#This Row],[Day]]="","",WEEKNUM(F1756))</f>
        <v/>
      </c>
      <c r="C1756" s="45" t="str">
        <f>IF(Table1[[#This Row],[Day]]="","",MONTH(F1756))</f>
        <v/>
      </c>
      <c r="D1756" s="45" t="str">
        <f>IF(Table1[[#This Row],[Day]]="","",YEAR(F1756))</f>
        <v/>
      </c>
      <c r="E1756" s="117" t="s">
        <v>329</v>
      </c>
      <c r="F1756" s="51"/>
      <c r="J1756" s="102"/>
      <c r="K1756" s="124"/>
      <c r="R1756" s="46"/>
      <c r="V1756" s="112"/>
      <c r="W1756" s="72"/>
      <c r="X1756" s="46"/>
      <c r="Y1756" s="46"/>
      <c r="AC1756" s="47">
        <f t="shared" ref="AC1756:AC1819" si="19">SUM(I1756:AB1756)</f>
        <v>0</v>
      </c>
      <c r="AD1756" s="54">
        <f t="shared" ref="AD1756:AD1819" si="20">IFERROR(SUM(I1756:U1756)/H1756*1000000,0)</f>
        <v>0</v>
      </c>
      <c r="AE1756" s="44"/>
      <c r="AF1756" s="48"/>
    </row>
    <row r="1757" spans="1:32" ht="21" customHeight="1">
      <c r="A1757" s="45" t="str">
        <f>IF(G1757="","",VLOOKUP(G1757,#REF!,3,0))</f>
        <v/>
      </c>
      <c r="B1757" s="45" t="str">
        <f>IF(Table1[[#This Row],[Day]]="","",WEEKNUM(F1757))</f>
        <v/>
      </c>
      <c r="C1757" s="45" t="str">
        <f>IF(Table1[[#This Row],[Day]]="","",MONTH(F1757))</f>
        <v/>
      </c>
      <c r="D1757" s="45" t="str">
        <f>IF(Table1[[#This Row],[Day]]="","",YEAR(F1757))</f>
        <v/>
      </c>
      <c r="E1757" s="117" t="s">
        <v>329</v>
      </c>
      <c r="F1757" s="51"/>
      <c r="J1757" s="102"/>
      <c r="K1757" s="124"/>
      <c r="R1757" s="46"/>
      <c r="V1757" s="112"/>
      <c r="W1757" s="72"/>
      <c r="X1757" s="46"/>
      <c r="Y1757" s="46"/>
      <c r="AC1757" s="47">
        <f t="shared" si="19"/>
        <v>0</v>
      </c>
      <c r="AD1757" s="54">
        <f t="shared" si="20"/>
        <v>0</v>
      </c>
      <c r="AE1757" s="44"/>
      <c r="AF1757" s="48"/>
    </row>
    <row r="1758" spans="1:32" ht="21" customHeight="1">
      <c r="A1758" s="45" t="str">
        <f>IF(G1758="","",VLOOKUP(G1758,#REF!,3,0))</f>
        <v/>
      </c>
      <c r="B1758" s="45" t="str">
        <f>IF(Table1[[#This Row],[Day]]="","",WEEKNUM(F1758))</f>
        <v/>
      </c>
      <c r="C1758" s="45" t="str">
        <f>IF(Table1[[#This Row],[Day]]="","",MONTH(F1758))</f>
        <v/>
      </c>
      <c r="D1758" s="45" t="str">
        <f>IF(Table1[[#This Row],[Day]]="","",YEAR(F1758))</f>
        <v/>
      </c>
      <c r="E1758" s="117" t="s">
        <v>329</v>
      </c>
      <c r="F1758" s="51"/>
      <c r="J1758" s="102"/>
      <c r="K1758" s="124"/>
      <c r="R1758" s="46"/>
      <c r="V1758" s="112"/>
      <c r="W1758" s="72"/>
      <c r="X1758" s="46"/>
      <c r="Y1758" s="46"/>
      <c r="AC1758" s="47">
        <f t="shared" si="19"/>
        <v>0</v>
      </c>
      <c r="AD1758" s="54">
        <f t="shared" si="20"/>
        <v>0</v>
      </c>
      <c r="AE1758" s="44"/>
      <c r="AF1758" s="48"/>
    </row>
    <row r="1759" spans="1:32" ht="21" customHeight="1">
      <c r="A1759" s="45" t="str">
        <f>IF(G1759="","",VLOOKUP(G1759,#REF!,3,0))</f>
        <v/>
      </c>
      <c r="B1759" s="45" t="str">
        <f>IF(Table1[[#This Row],[Day]]="","",WEEKNUM(F1759))</f>
        <v/>
      </c>
      <c r="C1759" s="45" t="str">
        <f>IF(Table1[[#This Row],[Day]]="","",MONTH(F1759))</f>
        <v/>
      </c>
      <c r="D1759" s="45" t="str">
        <f>IF(Table1[[#This Row],[Day]]="","",YEAR(F1759))</f>
        <v/>
      </c>
      <c r="E1759" s="117" t="s">
        <v>329</v>
      </c>
      <c r="F1759" s="51"/>
      <c r="J1759" s="102"/>
      <c r="K1759" s="124"/>
      <c r="R1759" s="46"/>
      <c r="V1759" s="112"/>
      <c r="W1759" s="72"/>
      <c r="X1759" s="46"/>
      <c r="Y1759" s="46"/>
      <c r="AC1759" s="47">
        <f t="shared" si="19"/>
        <v>0</v>
      </c>
      <c r="AD1759" s="54">
        <f t="shared" si="20"/>
        <v>0</v>
      </c>
      <c r="AE1759" s="44"/>
      <c r="AF1759" s="48"/>
    </row>
    <row r="1760" spans="1:32" ht="21" customHeight="1">
      <c r="A1760" s="45" t="str">
        <f>IF(G1760="","",VLOOKUP(G1760,#REF!,3,0))</f>
        <v/>
      </c>
      <c r="B1760" s="45" t="str">
        <f>IF(Table1[[#This Row],[Day]]="","",WEEKNUM(F1760))</f>
        <v/>
      </c>
      <c r="C1760" s="45" t="str">
        <f>IF(Table1[[#This Row],[Day]]="","",MONTH(F1760))</f>
        <v/>
      </c>
      <c r="D1760" s="45" t="str">
        <f>IF(Table1[[#This Row],[Day]]="","",YEAR(F1760))</f>
        <v/>
      </c>
      <c r="E1760" s="117" t="s">
        <v>329</v>
      </c>
      <c r="F1760" s="51"/>
      <c r="J1760" s="102"/>
      <c r="K1760" s="124"/>
      <c r="R1760" s="46"/>
      <c r="V1760" s="112"/>
      <c r="W1760" s="72"/>
      <c r="X1760" s="46"/>
      <c r="Y1760" s="46"/>
      <c r="AC1760" s="47">
        <f t="shared" si="19"/>
        <v>0</v>
      </c>
      <c r="AD1760" s="54">
        <f t="shared" si="20"/>
        <v>0</v>
      </c>
      <c r="AE1760" s="44"/>
      <c r="AF1760" s="48"/>
    </row>
    <row r="1761" spans="1:32" ht="21" customHeight="1">
      <c r="A1761" s="45" t="str">
        <f>IF(G1761="","",VLOOKUP(G1761,#REF!,3,0))</f>
        <v/>
      </c>
      <c r="B1761" s="45" t="str">
        <f>IF(Table1[[#This Row],[Day]]="","",WEEKNUM(F1761))</f>
        <v/>
      </c>
      <c r="C1761" s="45" t="str">
        <f>IF(Table1[[#This Row],[Day]]="","",MONTH(F1761))</f>
        <v/>
      </c>
      <c r="D1761" s="45" t="str">
        <f>IF(Table1[[#This Row],[Day]]="","",YEAR(F1761))</f>
        <v/>
      </c>
      <c r="E1761" s="117" t="s">
        <v>329</v>
      </c>
      <c r="F1761" s="51"/>
      <c r="J1761" s="102"/>
      <c r="K1761" s="124"/>
      <c r="R1761" s="46"/>
      <c r="V1761" s="112"/>
      <c r="W1761" s="72"/>
      <c r="X1761" s="46"/>
      <c r="Y1761" s="46"/>
      <c r="AC1761" s="47">
        <f t="shared" si="19"/>
        <v>0</v>
      </c>
      <c r="AD1761" s="54">
        <f t="shared" si="20"/>
        <v>0</v>
      </c>
      <c r="AE1761" s="44"/>
      <c r="AF1761" s="48"/>
    </row>
    <row r="1762" spans="1:32" ht="21" customHeight="1">
      <c r="A1762" s="45" t="str">
        <f>IF(G1762="","",VLOOKUP(G1762,#REF!,3,0))</f>
        <v/>
      </c>
      <c r="B1762" s="45" t="str">
        <f>IF(Table1[[#This Row],[Day]]="","",WEEKNUM(F1762))</f>
        <v/>
      </c>
      <c r="C1762" s="45" t="str">
        <f>IF(Table1[[#This Row],[Day]]="","",MONTH(F1762))</f>
        <v/>
      </c>
      <c r="D1762" s="45" t="str">
        <f>IF(Table1[[#This Row],[Day]]="","",YEAR(F1762))</f>
        <v/>
      </c>
      <c r="E1762" s="117" t="s">
        <v>329</v>
      </c>
      <c r="F1762" s="51"/>
      <c r="J1762" s="102"/>
      <c r="K1762" s="124"/>
      <c r="R1762" s="46"/>
      <c r="V1762" s="112"/>
      <c r="W1762" s="72"/>
      <c r="X1762" s="46"/>
      <c r="Y1762" s="46"/>
      <c r="AC1762" s="47">
        <f t="shared" si="19"/>
        <v>0</v>
      </c>
      <c r="AD1762" s="54">
        <f t="shared" si="20"/>
        <v>0</v>
      </c>
      <c r="AE1762" s="44"/>
      <c r="AF1762" s="48"/>
    </row>
    <row r="1763" spans="1:32" ht="21" customHeight="1">
      <c r="A1763" s="45" t="str">
        <f>IF(G1763="","",VLOOKUP(G1763,#REF!,3,0))</f>
        <v/>
      </c>
      <c r="B1763" s="45" t="str">
        <f>IF(Table1[[#This Row],[Day]]="","",WEEKNUM(F1763))</f>
        <v/>
      </c>
      <c r="C1763" s="45" t="str">
        <f>IF(Table1[[#This Row],[Day]]="","",MONTH(F1763))</f>
        <v/>
      </c>
      <c r="D1763" s="45" t="str">
        <f>IF(Table1[[#This Row],[Day]]="","",YEAR(F1763))</f>
        <v/>
      </c>
      <c r="E1763" s="117" t="s">
        <v>329</v>
      </c>
      <c r="F1763" s="51"/>
      <c r="J1763" s="102"/>
      <c r="K1763" s="124"/>
      <c r="R1763" s="46"/>
      <c r="V1763" s="112"/>
      <c r="W1763" s="72"/>
      <c r="X1763" s="46"/>
      <c r="Y1763" s="46"/>
      <c r="AC1763" s="47">
        <f t="shared" si="19"/>
        <v>0</v>
      </c>
      <c r="AD1763" s="54">
        <f t="shared" si="20"/>
        <v>0</v>
      </c>
      <c r="AE1763" s="44"/>
      <c r="AF1763" s="48"/>
    </row>
    <row r="1764" spans="1:32" ht="21" customHeight="1">
      <c r="A1764" s="45" t="str">
        <f>IF(G1764="","",VLOOKUP(G1764,#REF!,3,0))</f>
        <v/>
      </c>
      <c r="B1764" s="45" t="str">
        <f>IF(Table1[[#This Row],[Day]]="","",WEEKNUM(F1764))</f>
        <v/>
      </c>
      <c r="C1764" s="45" t="str">
        <f>IF(Table1[[#This Row],[Day]]="","",MONTH(F1764))</f>
        <v/>
      </c>
      <c r="D1764" s="45" t="str">
        <f>IF(Table1[[#This Row],[Day]]="","",YEAR(F1764))</f>
        <v/>
      </c>
      <c r="E1764" s="117" t="s">
        <v>329</v>
      </c>
      <c r="F1764" s="51"/>
      <c r="J1764" s="102"/>
      <c r="K1764" s="124"/>
      <c r="R1764" s="46"/>
      <c r="V1764" s="112"/>
      <c r="W1764" s="72"/>
      <c r="X1764" s="46"/>
      <c r="Y1764" s="46"/>
      <c r="AC1764" s="47">
        <f t="shared" si="19"/>
        <v>0</v>
      </c>
      <c r="AD1764" s="54">
        <f t="shared" si="20"/>
        <v>0</v>
      </c>
      <c r="AE1764" s="44"/>
      <c r="AF1764" s="48"/>
    </row>
    <row r="1765" spans="1:32" ht="21" customHeight="1">
      <c r="A1765" s="45" t="str">
        <f>IF(G1765="","",VLOOKUP(G1765,#REF!,3,0))</f>
        <v/>
      </c>
      <c r="B1765" s="45" t="str">
        <f>IF(Table1[[#This Row],[Day]]="","",WEEKNUM(F1765))</f>
        <v/>
      </c>
      <c r="C1765" s="45" t="str">
        <f>IF(Table1[[#This Row],[Day]]="","",MONTH(F1765))</f>
        <v/>
      </c>
      <c r="D1765" s="45" t="str">
        <f>IF(Table1[[#This Row],[Day]]="","",YEAR(F1765))</f>
        <v/>
      </c>
      <c r="E1765" s="117" t="s">
        <v>329</v>
      </c>
      <c r="F1765" s="51"/>
      <c r="J1765" s="102"/>
      <c r="K1765" s="124"/>
      <c r="R1765" s="46"/>
      <c r="V1765" s="112"/>
      <c r="W1765" s="72"/>
      <c r="X1765" s="46"/>
      <c r="Y1765" s="46"/>
      <c r="AC1765" s="47">
        <f t="shared" si="19"/>
        <v>0</v>
      </c>
      <c r="AD1765" s="54">
        <f t="shared" si="20"/>
        <v>0</v>
      </c>
      <c r="AE1765" s="44"/>
      <c r="AF1765" s="48"/>
    </row>
    <row r="1766" spans="1:32" ht="21" customHeight="1">
      <c r="A1766" s="45" t="str">
        <f>IF(G1766="","",VLOOKUP(G1766,#REF!,3,0))</f>
        <v/>
      </c>
      <c r="B1766" s="45" t="str">
        <f>IF(Table1[[#This Row],[Day]]="","",WEEKNUM(F1766))</f>
        <v/>
      </c>
      <c r="C1766" s="45" t="str">
        <f>IF(Table1[[#This Row],[Day]]="","",MONTH(F1766))</f>
        <v/>
      </c>
      <c r="D1766" s="45" t="str">
        <f>IF(Table1[[#This Row],[Day]]="","",YEAR(F1766))</f>
        <v/>
      </c>
      <c r="E1766" s="117" t="s">
        <v>329</v>
      </c>
      <c r="F1766" s="51"/>
      <c r="J1766" s="102"/>
      <c r="K1766" s="124"/>
      <c r="R1766" s="46"/>
      <c r="V1766" s="112"/>
      <c r="W1766" s="72"/>
      <c r="X1766" s="46"/>
      <c r="Y1766" s="46"/>
      <c r="AC1766" s="47">
        <f t="shared" si="19"/>
        <v>0</v>
      </c>
      <c r="AD1766" s="54">
        <f t="shared" si="20"/>
        <v>0</v>
      </c>
      <c r="AE1766" s="44"/>
      <c r="AF1766" s="48"/>
    </row>
    <row r="1767" spans="1:32" ht="21" customHeight="1">
      <c r="A1767" s="45" t="str">
        <f>IF(G1767="","",VLOOKUP(G1767,#REF!,3,0))</f>
        <v/>
      </c>
      <c r="B1767" s="45" t="str">
        <f>IF(Table1[[#This Row],[Day]]="","",WEEKNUM(F1767))</f>
        <v/>
      </c>
      <c r="C1767" s="45" t="str">
        <f>IF(Table1[[#This Row],[Day]]="","",MONTH(F1767))</f>
        <v/>
      </c>
      <c r="D1767" s="45" t="str">
        <f>IF(Table1[[#This Row],[Day]]="","",YEAR(F1767))</f>
        <v/>
      </c>
      <c r="E1767" s="117" t="s">
        <v>329</v>
      </c>
      <c r="F1767" s="51"/>
      <c r="J1767" s="102"/>
      <c r="K1767" s="124"/>
      <c r="R1767" s="46"/>
      <c r="V1767" s="112"/>
      <c r="W1767" s="72"/>
      <c r="X1767" s="46"/>
      <c r="Y1767" s="46"/>
      <c r="AC1767" s="47">
        <f t="shared" si="19"/>
        <v>0</v>
      </c>
      <c r="AD1767" s="54">
        <f t="shared" si="20"/>
        <v>0</v>
      </c>
      <c r="AE1767" s="44"/>
      <c r="AF1767" s="48"/>
    </row>
    <row r="1768" spans="1:32" ht="21" customHeight="1">
      <c r="A1768" s="45" t="str">
        <f>IF(G1768="","",VLOOKUP(G1768,#REF!,3,0))</f>
        <v/>
      </c>
      <c r="B1768" s="45" t="str">
        <f>IF(Table1[[#This Row],[Day]]="","",WEEKNUM(F1768))</f>
        <v/>
      </c>
      <c r="C1768" s="45" t="str">
        <f>IF(Table1[[#This Row],[Day]]="","",MONTH(F1768))</f>
        <v/>
      </c>
      <c r="D1768" s="45" t="str">
        <f>IF(Table1[[#This Row],[Day]]="","",YEAR(F1768))</f>
        <v/>
      </c>
      <c r="E1768" s="117" t="s">
        <v>329</v>
      </c>
      <c r="F1768" s="51"/>
      <c r="J1768" s="102"/>
      <c r="K1768" s="124"/>
      <c r="R1768" s="46"/>
      <c r="V1768" s="112"/>
      <c r="W1768" s="72"/>
      <c r="X1768" s="46"/>
      <c r="Y1768" s="46"/>
      <c r="AC1768" s="47">
        <f t="shared" si="19"/>
        <v>0</v>
      </c>
      <c r="AD1768" s="54">
        <f t="shared" si="20"/>
        <v>0</v>
      </c>
      <c r="AE1768" s="44"/>
      <c r="AF1768" s="48"/>
    </row>
    <row r="1769" spans="1:32" ht="21" customHeight="1">
      <c r="A1769" s="45" t="str">
        <f>IF(G1769="","",VLOOKUP(G1769,#REF!,3,0))</f>
        <v/>
      </c>
      <c r="B1769" s="45" t="str">
        <f>IF(Table1[[#This Row],[Day]]="","",WEEKNUM(F1769))</f>
        <v/>
      </c>
      <c r="C1769" s="45" t="str">
        <f>IF(Table1[[#This Row],[Day]]="","",MONTH(F1769))</f>
        <v/>
      </c>
      <c r="D1769" s="45" t="str">
        <f>IF(Table1[[#This Row],[Day]]="","",YEAR(F1769))</f>
        <v/>
      </c>
      <c r="E1769" s="117" t="s">
        <v>329</v>
      </c>
      <c r="F1769" s="51"/>
      <c r="J1769" s="102"/>
      <c r="K1769" s="124"/>
      <c r="R1769" s="46"/>
      <c r="V1769" s="112"/>
      <c r="W1769" s="72"/>
      <c r="X1769" s="46"/>
      <c r="Y1769" s="46"/>
      <c r="AC1769" s="47">
        <f t="shared" si="19"/>
        <v>0</v>
      </c>
      <c r="AD1769" s="54">
        <f t="shared" si="20"/>
        <v>0</v>
      </c>
      <c r="AE1769" s="44"/>
      <c r="AF1769" s="48"/>
    </row>
    <row r="1770" spans="1:32" ht="21" customHeight="1">
      <c r="A1770" s="45" t="str">
        <f>IF(G1770="","",VLOOKUP(G1770,#REF!,3,0))</f>
        <v/>
      </c>
      <c r="B1770" s="45" t="str">
        <f>IF(Table1[[#This Row],[Day]]="","",WEEKNUM(F1770))</f>
        <v/>
      </c>
      <c r="C1770" s="45" t="str">
        <f>IF(Table1[[#This Row],[Day]]="","",MONTH(F1770))</f>
        <v/>
      </c>
      <c r="D1770" s="45" t="str">
        <f>IF(Table1[[#This Row],[Day]]="","",YEAR(F1770))</f>
        <v/>
      </c>
      <c r="E1770" s="117" t="s">
        <v>329</v>
      </c>
      <c r="F1770" s="51"/>
      <c r="J1770" s="102"/>
      <c r="K1770" s="124"/>
      <c r="R1770" s="46"/>
      <c r="V1770" s="112"/>
      <c r="W1770" s="72"/>
      <c r="X1770" s="46"/>
      <c r="Y1770" s="46"/>
      <c r="AC1770" s="47">
        <f t="shared" si="19"/>
        <v>0</v>
      </c>
      <c r="AD1770" s="54">
        <f t="shared" si="20"/>
        <v>0</v>
      </c>
      <c r="AE1770" s="44"/>
      <c r="AF1770" s="48"/>
    </row>
    <row r="1771" spans="1:32" ht="21" customHeight="1">
      <c r="A1771" s="45" t="str">
        <f>IF(G1771="","",VLOOKUP(G1771,#REF!,3,0))</f>
        <v/>
      </c>
      <c r="B1771" s="45" t="str">
        <f>IF(Table1[[#This Row],[Day]]="","",WEEKNUM(F1771))</f>
        <v/>
      </c>
      <c r="C1771" s="45" t="str">
        <f>IF(Table1[[#This Row],[Day]]="","",MONTH(F1771))</f>
        <v/>
      </c>
      <c r="D1771" s="45" t="str">
        <f>IF(Table1[[#This Row],[Day]]="","",YEAR(F1771))</f>
        <v/>
      </c>
      <c r="E1771" s="117" t="s">
        <v>329</v>
      </c>
      <c r="F1771" s="51"/>
      <c r="J1771" s="102"/>
      <c r="K1771" s="124"/>
      <c r="R1771" s="46"/>
      <c r="V1771" s="112"/>
      <c r="W1771" s="72"/>
      <c r="X1771" s="46"/>
      <c r="Y1771" s="46"/>
      <c r="AC1771" s="47">
        <f t="shared" si="19"/>
        <v>0</v>
      </c>
      <c r="AD1771" s="54">
        <f t="shared" si="20"/>
        <v>0</v>
      </c>
      <c r="AE1771" s="44"/>
      <c r="AF1771" s="48"/>
    </row>
    <row r="1772" spans="1:32" ht="21" customHeight="1">
      <c r="A1772" s="45" t="str">
        <f>IF(G1772="","",VLOOKUP(G1772,#REF!,3,0))</f>
        <v/>
      </c>
      <c r="B1772" s="45" t="str">
        <f>IF(Table1[[#This Row],[Day]]="","",WEEKNUM(F1772))</f>
        <v/>
      </c>
      <c r="C1772" s="45" t="str">
        <f>IF(Table1[[#This Row],[Day]]="","",MONTH(F1772))</f>
        <v/>
      </c>
      <c r="D1772" s="45" t="str">
        <f>IF(Table1[[#This Row],[Day]]="","",YEAR(F1772))</f>
        <v/>
      </c>
      <c r="E1772" s="117" t="s">
        <v>329</v>
      </c>
      <c r="F1772" s="51"/>
      <c r="J1772" s="102"/>
      <c r="K1772" s="124"/>
      <c r="R1772" s="46"/>
      <c r="V1772" s="112"/>
      <c r="W1772" s="72"/>
      <c r="X1772" s="46"/>
      <c r="Y1772" s="46"/>
      <c r="AC1772" s="47">
        <f t="shared" si="19"/>
        <v>0</v>
      </c>
      <c r="AD1772" s="54">
        <f t="shared" si="20"/>
        <v>0</v>
      </c>
      <c r="AE1772" s="44"/>
      <c r="AF1772" s="48"/>
    </row>
    <row r="1773" spans="1:32" ht="21" customHeight="1">
      <c r="A1773" s="45" t="str">
        <f>IF(G1773="","",VLOOKUP(G1773,#REF!,3,0))</f>
        <v/>
      </c>
      <c r="B1773" s="45" t="str">
        <f>IF(Table1[[#This Row],[Day]]="","",WEEKNUM(F1773))</f>
        <v/>
      </c>
      <c r="C1773" s="45" t="str">
        <f>IF(Table1[[#This Row],[Day]]="","",MONTH(F1773))</f>
        <v/>
      </c>
      <c r="D1773" s="45" t="str">
        <f>IF(Table1[[#This Row],[Day]]="","",YEAR(F1773))</f>
        <v/>
      </c>
      <c r="E1773" s="117" t="s">
        <v>329</v>
      </c>
      <c r="F1773" s="51"/>
      <c r="J1773" s="102"/>
      <c r="K1773" s="124"/>
      <c r="R1773" s="46"/>
      <c r="V1773" s="112"/>
      <c r="W1773" s="72"/>
      <c r="X1773" s="46"/>
      <c r="Y1773" s="46"/>
      <c r="AC1773" s="47">
        <f t="shared" si="19"/>
        <v>0</v>
      </c>
      <c r="AD1773" s="54">
        <f t="shared" si="20"/>
        <v>0</v>
      </c>
      <c r="AE1773" s="44"/>
      <c r="AF1773" s="48"/>
    </row>
    <row r="1774" spans="1:32" ht="21" customHeight="1">
      <c r="A1774" s="45" t="str">
        <f>IF(G1774="","",VLOOKUP(G1774,#REF!,3,0))</f>
        <v/>
      </c>
      <c r="B1774" s="45" t="str">
        <f>IF(Table1[[#This Row],[Day]]="","",WEEKNUM(F1774))</f>
        <v/>
      </c>
      <c r="C1774" s="45" t="str">
        <f>IF(Table1[[#This Row],[Day]]="","",MONTH(F1774))</f>
        <v/>
      </c>
      <c r="D1774" s="45" t="str">
        <f>IF(Table1[[#This Row],[Day]]="","",YEAR(F1774))</f>
        <v/>
      </c>
      <c r="E1774" s="117" t="s">
        <v>329</v>
      </c>
      <c r="F1774" s="51"/>
      <c r="J1774" s="102"/>
      <c r="K1774" s="124"/>
      <c r="R1774" s="46"/>
      <c r="V1774" s="112"/>
      <c r="W1774" s="72"/>
      <c r="X1774" s="46"/>
      <c r="Y1774" s="46"/>
      <c r="AC1774" s="47">
        <f t="shared" si="19"/>
        <v>0</v>
      </c>
      <c r="AD1774" s="54">
        <f t="shared" si="20"/>
        <v>0</v>
      </c>
      <c r="AE1774" s="44"/>
      <c r="AF1774" s="48"/>
    </row>
    <row r="1775" spans="1:32" ht="21" customHeight="1">
      <c r="A1775" s="45" t="str">
        <f>IF(G1775="","",VLOOKUP(G1775,#REF!,3,0))</f>
        <v/>
      </c>
      <c r="B1775" s="45" t="str">
        <f>IF(Table1[[#This Row],[Day]]="","",WEEKNUM(F1775))</f>
        <v/>
      </c>
      <c r="C1775" s="45" t="str">
        <f>IF(Table1[[#This Row],[Day]]="","",MONTH(F1775))</f>
        <v/>
      </c>
      <c r="D1775" s="45" t="str">
        <f>IF(Table1[[#This Row],[Day]]="","",YEAR(F1775))</f>
        <v/>
      </c>
      <c r="E1775" s="117" t="s">
        <v>329</v>
      </c>
      <c r="F1775" s="51"/>
      <c r="J1775" s="102"/>
      <c r="K1775" s="124"/>
      <c r="R1775" s="46"/>
      <c r="V1775" s="112"/>
      <c r="W1775" s="72"/>
      <c r="X1775" s="46"/>
      <c r="Y1775" s="46"/>
      <c r="AC1775" s="47">
        <f t="shared" si="19"/>
        <v>0</v>
      </c>
      <c r="AD1775" s="54">
        <f t="shared" si="20"/>
        <v>0</v>
      </c>
      <c r="AE1775" s="44"/>
      <c r="AF1775" s="48"/>
    </row>
    <row r="1776" spans="1:32" ht="21" customHeight="1">
      <c r="A1776" s="45" t="str">
        <f>IF(G1776="","",VLOOKUP(G1776,#REF!,3,0))</f>
        <v/>
      </c>
      <c r="B1776" s="45" t="str">
        <f>IF(Table1[[#This Row],[Day]]="","",WEEKNUM(F1776))</f>
        <v/>
      </c>
      <c r="C1776" s="45" t="str">
        <f>IF(Table1[[#This Row],[Day]]="","",MONTH(F1776))</f>
        <v/>
      </c>
      <c r="D1776" s="45" t="str">
        <f>IF(Table1[[#This Row],[Day]]="","",YEAR(F1776))</f>
        <v/>
      </c>
      <c r="E1776" s="117" t="s">
        <v>329</v>
      </c>
      <c r="F1776" s="51"/>
      <c r="J1776" s="102"/>
      <c r="K1776" s="124"/>
      <c r="R1776" s="46"/>
      <c r="V1776" s="112"/>
      <c r="W1776" s="72"/>
      <c r="X1776" s="46"/>
      <c r="Y1776" s="46"/>
      <c r="AC1776" s="47">
        <f t="shared" si="19"/>
        <v>0</v>
      </c>
      <c r="AD1776" s="54">
        <f t="shared" si="20"/>
        <v>0</v>
      </c>
      <c r="AE1776" s="44"/>
      <c r="AF1776" s="48"/>
    </row>
    <row r="1777" spans="1:32" ht="21" customHeight="1">
      <c r="A1777" s="45" t="str">
        <f>IF(G1777="","",VLOOKUP(G1777,#REF!,3,0))</f>
        <v/>
      </c>
      <c r="B1777" s="45" t="str">
        <f>IF(Table1[[#This Row],[Day]]="","",WEEKNUM(F1777))</f>
        <v/>
      </c>
      <c r="C1777" s="45" t="str">
        <f>IF(Table1[[#This Row],[Day]]="","",MONTH(F1777))</f>
        <v/>
      </c>
      <c r="D1777" s="45" t="str">
        <f>IF(Table1[[#This Row],[Day]]="","",YEAR(F1777))</f>
        <v/>
      </c>
      <c r="E1777" s="117" t="s">
        <v>329</v>
      </c>
      <c r="F1777" s="51"/>
      <c r="J1777" s="102"/>
      <c r="K1777" s="124"/>
      <c r="R1777" s="46"/>
      <c r="V1777" s="112"/>
      <c r="W1777" s="72"/>
      <c r="X1777" s="46"/>
      <c r="Y1777" s="46"/>
      <c r="AC1777" s="47">
        <f t="shared" si="19"/>
        <v>0</v>
      </c>
      <c r="AD1777" s="54">
        <f t="shared" si="20"/>
        <v>0</v>
      </c>
      <c r="AE1777" s="44"/>
      <c r="AF1777" s="48"/>
    </row>
    <row r="1778" spans="1:32" ht="21" customHeight="1">
      <c r="A1778" s="45" t="str">
        <f>IF(G1778="","",VLOOKUP(G1778,#REF!,3,0))</f>
        <v/>
      </c>
      <c r="B1778" s="45" t="str">
        <f>IF(Table1[[#This Row],[Day]]="","",WEEKNUM(F1778))</f>
        <v/>
      </c>
      <c r="C1778" s="45" t="str">
        <f>IF(Table1[[#This Row],[Day]]="","",MONTH(F1778))</f>
        <v/>
      </c>
      <c r="D1778" s="45" t="str">
        <f>IF(Table1[[#This Row],[Day]]="","",YEAR(F1778))</f>
        <v/>
      </c>
      <c r="E1778" s="117" t="s">
        <v>329</v>
      </c>
      <c r="F1778" s="51"/>
      <c r="J1778" s="102"/>
      <c r="K1778" s="124"/>
      <c r="R1778" s="46"/>
      <c r="V1778" s="112"/>
      <c r="W1778" s="72"/>
      <c r="X1778" s="46"/>
      <c r="Y1778" s="46"/>
      <c r="AC1778" s="47">
        <f t="shared" si="19"/>
        <v>0</v>
      </c>
      <c r="AD1778" s="54">
        <f t="shared" si="20"/>
        <v>0</v>
      </c>
      <c r="AE1778" s="44"/>
      <c r="AF1778" s="48"/>
    </row>
    <row r="1779" spans="1:32" ht="21" customHeight="1">
      <c r="A1779" s="45" t="str">
        <f>IF(G1779="","",VLOOKUP(G1779,#REF!,3,0))</f>
        <v/>
      </c>
      <c r="B1779" s="45" t="str">
        <f>IF(Table1[[#This Row],[Day]]="","",WEEKNUM(F1779))</f>
        <v/>
      </c>
      <c r="C1779" s="45" t="str">
        <f>IF(Table1[[#This Row],[Day]]="","",MONTH(F1779))</f>
        <v/>
      </c>
      <c r="D1779" s="45" t="str">
        <f>IF(Table1[[#This Row],[Day]]="","",YEAR(F1779))</f>
        <v/>
      </c>
      <c r="E1779" s="117" t="s">
        <v>329</v>
      </c>
      <c r="F1779" s="51"/>
      <c r="J1779" s="102"/>
      <c r="K1779" s="124"/>
      <c r="R1779" s="46"/>
      <c r="V1779" s="112"/>
      <c r="W1779" s="72"/>
      <c r="X1779" s="46"/>
      <c r="Y1779" s="46"/>
      <c r="AC1779" s="47">
        <f t="shared" si="19"/>
        <v>0</v>
      </c>
      <c r="AD1779" s="54">
        <f t="shared" si="20"/>
        <v>0</v>
      </c>
      <c r="AE1779" s="44"/>
      <c r="AF1779" s="48"/>
    </row>
    <row r="1780" spans="1:32" ht="21" customHeight="1">
      <c r="A1780" s="45" t="str">
        <f>IF(G1780="","",VLOOKUP(G1780,#REF!,3,0))</f>
        <v/>
      </c>
      <c r="B1780" s="45" t="str">
        <f>IF(Table1[[#This Row],[Day]]="","",WEEKNUM(F1780))</f>
        <v/>
      </c>
      <c r="C1780" s="45" t="str">
        <f>IF(Table1[[#This Row],[Day]]="","",MONTH(F1780))</f>
        <v/>
      </c>
      <c r="D1780" s="45" t="str">
        <f>IF(Table1[[#This Row],[Day]]="","",YEAR(F1780))</f>
        <v/>
      </c>
      <c r="E1780" s="117" t="s">
        <v>329</v>
      </c>
      <c r="F1780" s="51"/>
      <c r="J1780" s="102"/>
      <c r="K1780" s="124"/>
      <c r="R1780" s="46"/>
      <c r="V1780" s="112"/>
      <c r="W1780" s="72"/>
      <c r="X1780" s="46"/>
      <c r="Y1780" s="46"/>
      <c r="AC1780" s="47">
        <f t="shared" si="19"/>
        <v>0</v>
      </c>
      <c r="AD1780" s="54">
        <f t="shared" si="20"/>
        <v>0</v>
      </c>
      <c r="AE1780" s="44"/>
      <c r="AF1780" s="48"/>
    </row>
    <row r="1781" spans="1:32" ht="21" customHeight="1">
      <c r="A1781" s="45" t="str">
        <f>IF(G1781="","",VLOOKUP(G1781,#REF!,3,0))</f>
        <v/>
      </c>
      <c r="B1781" s="45" t="str">
        <f>IF(Table1[[#This Row],[Day]]="","",WEEKNUM(F1781))</f>
        <v/>
      </c>
      <c r="C1781" s="45" t="str">
        <f>IF(Table1[[#This Row],[Day]]="","",MONTH(F1781))</f>
        <v/>
      </c>
      <c r="D1781" s="45" t="str">
        <f>IF(Table1[[#This Row],[Day]]="","",YEAR(F1781))</f>
        <v/>
      </c>
      <c r="E1781" s="117" t="s">
        <v>329</v>
      </c>
      <c r="F1781" s="51"/>
      <c r="J1781" s="102"/>
      <c r="K1781" s="124"/>
      <c r="R1781" s="46"/>
      <c r="V1781" s="112"/>
      <c r="W1781" s="72"/>
      <c r="X1781" s="46"/>
      <c r="Y1781" s="46"/>
      <c r="AC1781" s="47">
        <f t="shared" si="19"/>
        <v>0</v>
      </c>
      <c r="AD1781" s="54">
        <f t="shared" si="20"/>
        <v>0</v>
      </c>
      <c r="AE1781" s="44"/>
      <c r="AF1781" s="48"/>
    </row>
    <row r="1782" spans="1:32" ht="21" customHeight="1">
      <c r="A1782" s="45" t="str">
        <f>IF(G1782="","",VLOOKUP(G1782,#REF!,3,0))</f>
        <v/>
      </c>
      <c r="B1782" s="45" t="str">
        <f>IF(Table1[[#This Row],[Day]]="","",WEEKNUM(F1782))</f>
        <v/>
      </c>
      <c r="C1782" s="45" t="str">
        <f>IF(Table1[[#This Row],[Day]]="","",MONTH(F1782))</f>
        <v/>
      </c>
      <c r="D1782" s="45" t="str">
        <f>IF(Table1[[#This Row],[Day]]="","",YEAR(F1782))</f>
        <v/>
      </c>
      <c r="E1782" s="117" t="s">
        <v>329</v>
      </c>
      <c r="F1782" s="51"/>
      <c r="J1782" s="102"/>
      <c r="K1782" s="124"/>
      <c r="R1782" s="46"/>
      <c r="V1782" s="112"/>
      <c r="W1782" s="72"/>
      <c r="X1782" s="46"/>
      <c r="Y1782" s="46"/>
      <c r="AC1782" s="47">
        <f t="shared" si="19"/>
        <v>0</v>
      </c>
      <c r="AD1782" s="54">
        <f t="shared" si="20"/>
        <v>0</v>
      </c>
      <c r="AE1782" s="44"/>
      <c r="AF1782" s="48"/>
    </row>
    <row r="1783" spans="1:32" ht="21" customHeight="1">
      <c r="A1783" s="45" t="str">
        <f>IF(G1783="","",VLOOKUP(G1783,#REF!,3,0))</f>
        <v/>
      </c>
      <c r="B1783" s="45" t="str">
        <f>IF(Table1[[#This Row],[Day]]="","",WEEKNUM(F1783))</f>
        <v/>
      </c>
      <c r="C1783" s="45" t="str">
        <f>IF(Table1[[#This Row],[Day]]="","",MONTH(F1783))</f>
        <v/>
      </c>
      <c r="D1783" s="45" t="str">
        <f>IF(Table1[[#This Row],[Day]]="","",YEAR(F1783))</f>
        <v/>
      </c>
      <c r="E1783" s="117" t="s">
        <v>329</v>
      </c>
      <c r="F1783" s="51"/>
      <c r="J1783" s="102"/>
      <c r="K1783" s="124"/>
      <c r="R1783" s="46"/>
      <c r="V1783" s="112"/>
      <c r="W1783" s="72"/>
      <c r="X1783" s="46"/>
      <c r="Y1783" s="46"/>
      <c r="AC1783" s="47">
        <f t="shared" si="19"/>
        <v>0</v>
      </c>
      <c r="AD1783" s="54">
        <f t="shared" si="20"/>
        <v>0</v>
      </c>
      <c r="AE1783" s="44"/>
      <c r="AF1783" s="48"/>
    </row>
    <row r="1784" spans="1:32" ht="21" customHeight="1">
      <c r="A1784" s="45" t="str">
        <f>IF(G1784="","",VLOOKUP(G1784,#REF!,3,0))</f>
        <v/>
      </c>
      <c r="B1784" s="45" t="str">
        <f>IF(Table1[[#This Row],[Day]]="","",WEEKNUM(F1784))</f>
        <v/>
      </c>
      <c r="C1784" s="45" t="str">
        <f>IF(Table1[[#This Row],[Day]]="","",MONTH(F1784))</f>
        <v/>
      </c>
      <c r="D1784" s="45" t="str">
        <f>IF(Table1[[#This Row],[Day]]="","",YEAR(F1784))</f>
        <v/>
      </c>
      <c r="E1784" s="117" t="s">
        <v>329</v>
      </c>
      <c r="F1784" s="51"/>
      <c r="J1784" s="102"/>
      <c r="K1784" s="124"/>
      <c r="R1784" s="46"/>
      <c r="V1784" s="112"/>
      <c r="W1784" s="72"/>
      <c r="X1784" s="46"/>
      <c r="Y1784" s="46"/>
      <c r="AC1784" s="47">
        <f t="shared" si="19"/>
        <v>0</v>
      </c>
      <c r="AD1784" s="54">
        <f t="shared" si="20"/>
        <v>0</v>
      </c>
      <c r="AE1784" s="44"/>
      <c r="AF1784" s="48"/>
    </row>
    <row r="1785" spans="1:32" ht="21" customHeight="1">
      <c r="A1785" s="45" t="str">
        <f>IF(G1785="","",VLOOKUP(G1785,#REF!,3,0))</f>
        <v/>
      </c>
      <c r="B1785" s="45" t="str">
        <f>IF(Table1[[#This Row],[Day]]="","",WEEKNUM(F1785))</f>
        <v/>
      </c>
      <c r="C1785" s="45" t="str">
        <f>IF(Table1[[#This Row],[Day]]="","",MONTH(F1785))</f>
        <v/>
      </c>
      <c r="D1785" s="45" t="str">
        <f>IF(Table1[[#This Row],[Day]]="","",YEAR(F1785))</f>
        <v/>
      </c>
      <c r="E1785" s="117" t="s">
        <v>329</v>
      </c>
      <c r="F1785" s="51"/>
      <c r="J1785" s="102"/>
      <c r="K1785" s="124"/>
      <c r="R1785" s="46"/>
      <c r="V1785" s="112"/>
      <c r="W1785" s="72"/>
      <c r="X1785" s="46"/>
      <c r="Y1785" s="46"/>
      <c r="AC1785" s="47">
        <f t="shared" si="19"/>
        <v>0</v>
      </c>
      <c r="AD1785" s="54">
        <f t="shared" si="20"/>
        <v>0</v>
      </c>
      <c r="AE1785" s="44"/>
      <c r="AF1785" s="48"/>
    </row>
    <row r="1786" spans="1:32" ht="21" customHeight="1">
      <c r="A1786" s="45" t="str">
        <f>IF(G1786="","",VLOOKUP(G1786,#REF!,3,0))</f>
        <v/>
      </c>
      <c r="B1786" s="45" t="str">
        <f>IF(Table1[[#This Row],[Day]]="","",WEEKNUM(F1786))</f>
        <v/>
      </c>
      <c r="C1786" s="45" t="str">
        <f>IF(Table1[[#This Row],[Day]]="","",MONTH(F1786))</f>
        <v/>
      </c>
      <c r="D1786" s="45" t="str">
        <f>IF(Table1[[#This Row],[Day]]="","",YEAR(F1786))</f>
        <v/>
      </c>
      <c r="E1786" s="117" t="s">
        <v>329</v>
      </c>
      <c r="F1786" s="51"/>
      <c r="J1786" s="102"/>
      <c r="K1786" s="124"/>
      <c r="R1786" s="46"/>
      <c r="V1786" s="112"/>
      <c r="W1786" s="72"/>
      <c r="X1786" s="46"/>
      <c r="Y1786" s="46"/>
      <c r="AC1786" s="47">
        <f t="shared" si="19"/>
        <v>0</v>
      </c>
      <c r="AD1786" s="54">
        <f t="shared" si="20"/>
        <v>0</v>
      </c>
      <c r="AE1786" s="44"/>
      <c r="AF1786" s="48"/>
    </row>
    <row r="1787" spans="1:32" ht="21" customHeight="1">
      <c r="A1787" s="45" t="str">
        <f>IF(G1787="","",VLOOKUP(G1787,#REF!,3,0))</f>
        <v/>
      </c>
      <c r="B1787" s="45" t="str">
        <f>IF(Table1[[#This Row],[Day]]="","",WEEKNUM(F1787))</f>
        <v/>
      </c>
      <c r="C1787" s="45" t="str">
        <f>IF(Table1[[#This Row],[Day]]="","",MONTH(F1787))</f>
        <v/>
      </c>
      <c r="D1787" s="45" t="str">
        <f>IF(Table1[[#This Row],[Day]]="","",YEAR(F1787))</f>
        <v/>
      </c>
      <c r="E1787" s="117" t="s">
        <v>329</v>
      </c>
      <c r="F1787" s="51"/>
      <c r="J1787" s="102"/>
      <c r="K1787" s="124"/>
      <c r="R1787" s="46"/>
      <c r="V1787" s="112"/>
      <c r="W1787" s="72"/>
      <c r="X1787" s="46"/>
      <c r="Y1787" s="46"/>
      <c r="AC1787" s="47">
        <f t="shared" si="19"/>
        <v>0</v>
      </c>
      <c r="AD1787" s="54">
        <f t="shared" si="20"/>
        <v>0</v>
      </c>
      <c r="AE1787" s="44"/>
      <c r="AF1787" s="48"/>
    </row>
    <row r="1788" spans="1:32" ht="21" customHeight="1">
      <c r="A1788" s="45" t="str">
        <f>IF(G1788="","",VLOOKUP(G1788,#REF!,3,0))</f>
        <v/>
      </c>
      <c r="B1788" s="45" t="str">
        <f>IF(Table1[[#This Row],[Day]]="","",WEEKNUM(F1788))</f>
        <v/>
      </c>
      <c r="C1788" s="45" t="str">
        <f>IF(Table1[[#This Row],[Day]]="","",MONTH(F1788))</f>
        <v/>
      </c>
      <c r="D1788" s="45" t="str">
        <f>IF(Table1[[#This Row],[Day]]="","",YEAR(F1788))</f>
        <v/>
      </c>
      <c r="E1788" s="117" t="s">
        <v>329</v>
      </c>
      <c r="F1788" s="51"/>
      <c r="J1788" s="102"/>
      <c r="K1788" s="124"/>
      <c r="R1788" s="46"/>
      <c r="V1788" s="112"/>
      <c r="W1788" s="72"/>
      <c r="X1788" s="46"/>
      <c r="Y1788" s="46"/>
      <c r="AC1788" s="47">
        <f t="shared" si="19"/>
        <v>0</v>
      </c>
      <c r="AD1788" s="54">
        <f t="shared" si="20"/>
        <v>0</v>
      </c>
      <c r="AE1788" s="44"/>
      <c r="AF1788" s="48"/>
    </row>
    <row r="1789" spans="1:32" ht="21" customHeight="1">
      <c r="A1789" s="45" t="str">
        <f>IF(G1789="","",VLOOKUP(G1789,#REF!,3,0))</f>
        <v/>
      </c>
      <c r="B1789" s="45" t="str">
        <f>IF(Table1[[#This Row],[Day]]="","",WEEKNUM(F1789))</f>
        <v/>
      </c>
      <c r="C1789" s="45" t="str">
        <f>IF(Table1[[#This Row],[Day]]="","",MONTH(F1789))</f>
        <v/>
      </c>
      <c r="D1789" s="45" t="str">
        <f>IF(Table1[[#This Row],[Day]]="","",YEAR(F1789))</f>
        <v/>
      </c>
      <c r="E1789" s="117" t="s">
        <v>329</v>
      </c>
      <c r="F1789" s="51"/>
      <c r="J1789" s="102"/>
      <c r="K1789" s="124"/>
      <c r="R1789" s="46"/>
      <c r="V1789" s="112"/>
      <c r="W1789" s="72"/>
      <c r="X1789" s="46"/>
      <c r="Y1789" s="46"/>
      <c r="AC1789" s="47">
        <f t="shared" si="19"/>
        <v>0</v>
      </c>
      <c r="AD1789" s="54">
        <f t="shared" si="20"/>
        <v>0</v>
      </c>
      <c r="AE1789" s="44"/>
      <c r="AF1789" s="48"/>
    </row>
    <row r="1790" spans="1:32" ht="21" customHeight="1">
      <c r="A1790" s="45" t="str">
        <f>IF(G1790="","",VLOOKUP(G1790,#REF!,3,0))</f>
        <v/>
      </c>
      <c r="B1790" s="45" t="str">
        <f>IF(Table1[[#This Row],[Day]]="","",WEEKNUM(F1790))</f>
        <v/>
      </c>
      <c r="C1790" s="45" t="str">
        <f>IF(Table1[[#This Row],[Day]]="","",MONTH(F1790))</f>
        <v/>
      </c>
      <c r="D1790" s="45" t="str">
        <f>IF(Table1[[#This Row],[Day]]="","",YEAR(F1790))</f>
        <v/>
      </c>
      <c r="E1790" s="117" t="s">
        <v>329</v>
      </c>
      <c r="F1790" s="51"/>
      <c r="J1790" s="102"/>
      <c r="K1790" s="124"/>
      <c r="R1790" s="46"/>
      <c r="V1790" s="112"/>
      <c r="W1790" s="72"/>
      <c r="X1790" s="46"/>
      <c r="Y1790" s="46"/>
      <c r="AC1790" s="47">
        <f t="shared" si="19"/>
        <v>0</v>
      </c>
      <c r="AD1790" s="54">
        <f t="shared" si="20"/>
        <v>0</v>
      </c>
      <c r="AE1790" s="44"/>
      <c r="AF1790" s="48"/>
    </row>
    <row r="1791" spans="1:32" ht="21" customHeight="1">
      <c r="A1791" s="45" t="str">
        <f>IF(G1791="","",VLOOKUP(G1791,#REF!,3,0))</f>
        <v/>
      </c>
      <c r="B1791" s="45" t="str">
        <f>IF(Table1[[#This Row],[Day]]="","",WEEKNUM(F1791))</f>
        <v/>
      </c>
      <c r="C1791" s="45" t="str">
        <f>IF(Table1[[#This Row],[Day]]="","",MONTH(F1791))</f>
        <v/>
      </c>
      <c r="D1791" s="45" t="str">
        <f>IF(Table1[[#This Row],[Day]]="","",YEAR(F1791))</f>
        <v/>
      </c>
      <c r="E1791" s="117" t="s">
        <v>329</v>
      </c>
      <c r="F1791" s="51"/>
      <c r="J1791" s="102"/>
      <c r="K1791" s="124"/>
      <c r="R1791" s="46"/>
      <c r="V1791" s="112"/>
      <c r="W1791" s="72"/>
      <c r="X1791" s="46"/>
      <c r="Y1791" s="46"/>
      <c r="AC1791" s="47">
        <f t="shared" si="19"/>
        <v>0</v>
      </c>
      <c r="AD1791" s="54">
        <f t="shared" si="20"/>
        <v>0</v>
      </c>
      <c r="AE1791" s="44"/>
      <c r="AF1791" s="48"/>
    </row>
    <row r="1792" spans="1:32" ht="21" customHeight="1">
      <c r="A1792" s="45" t="str">
        <f>IF(G1792="","",VLOOKUP(G1792,#REF!,3,0))</f>
        <v/>
      </c>
      <c r="B1792" s="45" t="str">
        <f>IF(Table1[[#This Row],[Day]]="","",WEEKNUM(F1792))</f>
        <v/>
      </c>
      <c r="C1792" s="45" t="str">
        <f>IF(Table1[[#This Row],[Day]]="","",MONTH(F1792))</f>
        <v/>
      </c>
      <c r="D1792" s="45" t="str">
        <f>IF(Table1[[#This Row],[Day]]="","",YEAR(F1792))</f>
        <v/>
      </c>
      <c r="E1792" s="117" t="s">
        <v>329</v>
      </c>
      <c r="F1792" s="51"/>
      <c r="J1792" s="102"/>
      <c r="K1792" s="124"/>
      <c r="R1792" s="46"/>
      <c r="V1792" s="112"/>
      <c r="W1792" s="72"/>
      <c r="X1792" s="46"/>
      <c r="Y1792" s="46"/>
      <c r="AC1792" s="47">
        <f t="shared" si="19"/>
        <v>0</v>
      </c>
      <c r="AD1792" s="54">
        <f t="shared" si="20"/>
        <v>0</v>
      </c>
      <c r="AE1792" s="44"/>
      <c r="AF1792" s="48"/>
    </row>
    <row r="1793" spans="1:32" ht="21" customHeight="1">
      <c r="A1793" s="45" t="str">
        <f>IF(G1793="","",VLOOKUP(G1793,#REF!,3,0))</f>
        <v/>
      </c>
      <c r="B1793" s="45" t="str">
        <f>IF(Table1[[#This Row],[Day]]="","",WEEKNUM(F1793))</f>
        <v/>
      </c>
      <c r="C1793" s="45" t="str">
        <f>IF(Table1[[#This Row],[Day]]="","",MONTH(F1793))</f>
        <v/>
      </c>
      <c r="D1793" s="45" t="str">
        <f>IF(Table1[[#This Row],[Day]]="","",YEAR(F1793))</f>
        <v/>
      </c>
      <c r="E1793" s="117" t="s">
        <v>329</v>
      </c>
      <c r="F1793" s="51"/>
      <c r="J1793" s="102"/>
      <c r="K1793" s="124"/>
      <c r="R1793" s="46"/>
      <c r="V1793" s="112"/>
      <c r="W1793" s="72"/>
      <c r="X1793" s="46"/>
      <c r="Y1793" s="46"/>
      <c r="AC1793" s="47">
        <f t="shared" si="19"/>
        <v>0</v>
      </c>
      <c r="AD1793" s="54">
        <f t="shared" si="20"/>
        <v>0</v>
      </c>
      <c r="AE1793" s="44"/>
      <c r="AF1793" s="48"/>
    </row>
    <row r="1794" spans="1:32" ht="21" customHeight="1">
      <c r="A1794" s="45" t="str">
        <f>IF(G1794="","",VLOOKUP(G1794,#REF!,3,0))</f>
        <v/>
      </c>
      <c r="B1794" s="45" t="str">
        <f>IF(Table1[[#This Row],[Day]]="","",WEEKNUM(F1794))</f>
        <v/>
      </c>
      <c r="C1794" s="45" t="str">
        <f>IF(Table1[[#This Row],[Day]]="","",MONTH(F1794))</f>
        <v/>
      </c>
      <c r="D1794" s="45" t="str">
        <f>IF(Table1[[#This Row],[Day]]="","",YEAR(F1794))</f>
        <v/>
      </c>
      <c r="E1794" s="117" t="s">
        <v>329</v>
      </c>
      <c r="F1794" s="51"/>
      <c r="J1794" s="102"/>
      <c r="K1794" s="124"/>
      <c r="R1794" s="46"/>
      <c r="V1794" s="112"/>
      <c r="W1794" s="72"/>
      <c r="X1794" s="46"/>
      <c r="Y1794" s="46"/>
      <c r="AC1794" s="47">
        <f t="shared" si="19"/>
        <v>0</v>
      </c>
      <c r="AD1794" s="54">
        <f t="shared" si="20"/>
        <v>0</v>
      </c>
      <c r="AE1794" s="44"/>
      <c r="AF1794" s="48"/>
    </row>
    <row r="1795" spans="1:32" ht="21" customHeight="1">
      <c r="A1795" s="45" t="str">
        <f>IF(G1795="","",VLOOKUP(G1795,#REF!,3,0))</f>
        <v/>
      </c>
      <c r="B1795" s="45" t="str">
        <f>IF(Table1[[#This Row],[Day]]="","",WEEKNUM(F1795))</f>
        <v/>
      </c>
      <c r="C1795" s="45" t="str">
        <f>IF(Table1[[#This Row],[Day]]="","",MONTH(F1795))</f>
        <v/>
      </c>
      <c r="D1795" s="45" t="str">
        <f>IF(Table1[[#This Row],[Day]]="","",YEAR(F1795))</f>
        <v/>
      </c>
      <c r="E1795" s="117" t="s">
        <v>329</v>
      </c>
      <c r="F1795" s="51"/>
      <c r="J1795" s="102"/>
      <c r="K1795" s="124"/>
      <c r="R1795" s="46"/>
      <c r="V1795" s="112"/>
      <c r="W1795" s="72"/>
      <c r="X1795" s="46"/>
      <c r="Y1795" s="46"/>
      <c r="AC1795" s="47">
        <f t="shared" si="19"/>
        <v>0</v>
      </c>
      <c r="AD1795" s="54">
        <f t="shared" si="20"/>
        <v>0</v>
      </c>
      <c r="AE1795" s="44"/>
      <c r="AF1795" s="48"/>
    </row>
    <row r="1796" spans="1:32" ht="21" customHeight="1">
      <c r="A1796" s="45" t="str">
        <f>IF(G1796="","",VLOOKUP(G1796,#REF!,3,0))</f>
        <v/>
      </c>
      <c r="B1796" s="45" t="str">
        <f>IF(Table1[[#This Row],[Day]]="","",WEEKNUM(F1796))</f>
        <v/>
      </c>
      <c r="C1796" s="45" t="str">
        <f>IF(Table1[[#This Row],[Day]]="","",MONTH(F1796))</f>
        <v/>
      </c>
      <c r="D1796" s="45" t="str">
        <f>IF(Table1[[#This Row],[Day]]="","",YEAR(F1796))</f>
        <v/>
      </c>
      <c r="E1796" s="117" t="s">
        <v>329</v>
      </c>
      <c r="F1796" s="51"/>
      <c r="J1796" s="102"/>
      <c r="K1796" s="124"/>
      <c r="R1796" s="46"/>
      <c r="V1796" s="112"/>
      <c r="W1796" s="72"/>
      <c r="X1796" s="46"/>
      <c r="Y1796" s="46"/>
      <c r="AC1796" s="47">
        <f t="shared" si="19"/>
        <v>0</v>
      </c>
      <c r="AD1796" s="54">
        <f t="shared" si="20"/>
        <v>0</v>
      </c>
      <c r="AE1796" s="44"/>
      <c r="AF1796" s="48"/>
    </row>
    <row r="1797" spans="1:32" ht="21" customHeight="1">
      <c r="A1797" s="45" t="str">
        <f>IF(G1797="","",VLOOKUP(G1797,#REF!,3,0))</f>
        <v/>
      </c>
      <c r="B1797" s="45" t="str">
        <f>IF(Table1[[#This Row],[Day]]="","",WEEKNUM(F1797))</f>
        <v/>
      </c>
      <c r="C1797" s="45" t="str">
        <f>IF(Table1[[#This Row],[Day]]="","",MONTH(F1797))</f>
        <v/>
      </c>
      <c r="D1797" s="45" t="str">
        <f>IF(Table1[[#This Row],[Day]]="","",YEAR(F1797))</f>
        <v/>
      </c>
      <c r="E1797" s="117" t="s">
        <v>329</v>
      </c>
      <c r="F1797" s="51"/>
      <c r="J1797" s="102"/>
      <c r="K1797" s="124"/>
      <c r="R1797" s="46"/>
      <c r="V1797" s="112"/>
      <c r="W1797" s="72"/>
      <c r="X1797" s="46"/>
      <c r="Y1797" s="46"/>
      <c r="AC1797" s="47">
        <f t="shared" si="19"/>
        <v>0</v>
      </c>
      <c r="AD1797" s="54">
        <f t="shared" si="20"/>
        <v>0</v>
      </c>
      <c r="AE1797" s="44"/>
      <c r="AF1797" s="48"/>
    </row>
    <row r="1798" spans="1:32" ht="21" customHeight="1">
      <c r="A1798" s="45" t="str">
        <f>IF(G1798="","",VLOOKUP(G1798,#REF!,3,0))</f>
        <v/>
      </c>
      <c r="B1798" s="45" t="str">
        <f>IF(Table1[[#This Row],[Day]]="","",WEEKNUM(F1798))</f>
        <v/>
      </c>
      <c r="C1798" s="45" t="str">
        <f>IF(Table1[[#This Row],[Day]]="","",MONTH(F1798))</f>
        <v/>
      </c>
      <c r="D1798" s="45" t="str">
        <f>IF(Table1[[#This Row],[Day]]="","",YEAR(F1798))</f>
        <v/>
      </c>
      <c r="E1798" s="117" t="s">
        <v>329</v>
      </c>
      <c r="F1798" s="51"/>
      <c r="J1798" s="102"/>
      <c r="K1798" s="124"/>
      <c r="R1798" s="46"/>
      <c r="V1798" s="112"/>
      <c r="W1798" s="72"/>
      <c r="X1798" s="46"/>
      <c r="Y1798" s="46"/>
      <c r="AC1798" s="47">
        <f t="shared" si="19"/>
        <v>0</v>
      </c>
      <c r="AD1798" s="54">
        <f t="shared" si="20"/>
        <v>0</v>
      </c>
      <c r="AE1798" s="44"/>
      <c r="AF1798" s="48"/>
    </row>
    <row r="1799" spans="1:32" ht="21" customHeight="1">
      <c r="A1799" s="45" t="str">
        <f>IF(G1799="","",VLOOKUP(G1799,#REF!,3,0))</f>
        <v/>
      </c>
      <c r="B1799" s="45" t="str">
        <f>IF(Table1[[#This Row],[Day]]="","",WEEKNUM(F1799))</f>
        <v/>
      </c>
      <c r="C1799" s="45" t="str">
        <f>IF(Table1[[#This Row],[Day]]="","",MONTH(F1799))</f>
        <v/>
      </c>
      <c r="D1799" s="45" t="str">
        <f>IF(Table1[[#This Row],[Day]]="","",YEAR(F1799))</f>
        <v/>
      </c>
      <c r="E1799" s="117" t="s">
        <v>329</v>
      </c>
      <c r="F1799" s="51"/>
      <c r="J1799" s="102"/>
      <c r="K1799" s="124"/>
      <c r="R1799" s="46"/>
      <c r="V1799" s="112"/>
      <c r="W1799" s="72"/>
      <c r="X1799" s="46"/>
      <c r="Y1799" s="46"/>
      <c r="AC1799" s="47">
        <f t="shared" si="19"/>
        <v>0</v>
      </c>
      <c r="AD1799" s="54">
        <f t="shared" si="20"/>
        <v>0</v>
      </c>
      <c r="AE1799" s="44"/>
      <c r="AF1799" s="48"/>
    </row>
    <row r="1800" spans="1:32" ht="21" customHeight="1">
      <c r="A1800" s="45" t="str">
        <f>IF(G1800="","",VLOOKUP(G1800,#REF!,3,0))</f>
        <v/>
      </c>
      <c r="B1800" s="45" t="str">
        <f>IF(Table1[[#This Row],[Day]]="","",WEEKNUM(F1800))</f>
        <v/>
      </c>
      <c r="C1800" s="45" t="str">
        <f>IF(Table1[[#This Row],[Day]]="","",MONTH(F1800))</f>
        <v/>
      </c>
      <c r="D1800" s="45" t="str">
        <f>IF(Table1[[#This Row],[Day]]="","",YEAR(F1800))</f>
        <v/>
      </c>
      <c r="E1800" s="117" t="s">
        <v>329</v>
      </c>
      <c r="F1800" s="51"/>
      <c r="J1800" s="102"/>
      <c r="K1800" s="124"/>
      <c r="R1800" s="46"/>
      <c r="V1800" s="112"/>
      <c r="W1800" s="72"/>
      <c r="X1800" s="46"/>
      <c r="Y1800" s="46"/>
      <c r="AC1800" s="47">
        <f t="shared" si="19"/>
        <v>0</v>
      </c>
      <c r="AD1800" s="54">
        <f t="shared" si="20"/>
        <v>0</v>
      </c>
      <c r="AE1800" s="44"/>
      <c r="AF1800" s="48"/>
    </row>
    <row r="1801" spans="1:32" ht="21" customHeight="1">
      <c r="A1801" s="45" t="str">
        <f>IF(G1801="","",VLOOKUP(G1801,#REF!,3,0))</f>
        <v/>
      </c>
      <c r="B1801" s="45" t="str">
        <f>IF(Table1[[#This Row],[Day]]="","",WEEKNUM(F1801))</f>
        <v/>
      </c>
      <c r="C1801" s="45" t="str">
        <f>IF(Table1[[#This Row],[Day]]="","",MONTH(F1801))</f>
        <v/>
      </c>
      <c r="D1801" s="45" t="str">
        <f>IF(Table1[[#This Row],[Day]]="","",YEAR(F1801))</f>
        <v/>
      </c>
      <c r="E1801" s="117" t="s">
        <v>329</v>
      </c>
      <c r="F1801" s="51"/>
      <c r="J1801" s="102"/>
      <c r="K1801" s="124"/>
      <c r="R1801" s="46"/>
      <c r="V1801" s="112"/>
      <c r="W1801" s="72"/>
      <c r="X1801" s="46"/>
      <c r="Y1801" s="46"/>
      <c r="AC1801" s="47">
        <f t="shared" si="19"/>
        <v>0</v>
      </c>
      <c r="AD1801" s="54">
        <f t="shared" si="20"/>
        <v>0</v>
      </c>
      <c r="AE1801" s="44"/>
      <c r="AF1801" s="48"/>
    </row>
    <row r="1802" spans="1:32" ht="21" customHeight="1">
      <c r="A1802" s="45" t="str">
        <f>IF(G1802="","",VLOOKUP(G1802,#REF!,3,0))</f>
        <v/>
      </c>
      <c r="B1802" s="45" t="str">
        <f>IF(Table1[[#This Row],[Day]]="","",WEEKNUM(F1802))</f>
        <v/>
      </c>
      <c r="C1802" s="45" t="str">
        <f>IF(Table1[[#This Row],[Day]]="","",MONTH(F1802))</f>
        <v/>
      </c>
      <c r="D1802" s="45" t="str">
        <f>IF(Table1[[#This Row],[Day]]="","",YEAR(F1802))</f>
        <v/>
      </c>
      <c r="E1802" s="117" t="s">
        <v>329</v>
      </c>
      <c r="F1802" s="51"/>
      <c r="J1802" s="102"/>
      <c r="K1802" s="124"/>
      <c r="R1802" s="46"/>
      <c r="V1802" s="112"/>
      <c r="W1802" s="72"/>
      <c r="X1802" s="46"/>
      <c r="Y1802" s="46"/>
      <c r="AC1802" s="47">
        <f t="shared" si="19"/>
        <v>0</v>
      </c>
      <c r="AD1802" s="54">
        <f t="shared" si="20"/>
        <v>0</v>
      </c>
      <c r="AE1802" s="44"/>
      <c r="AF1802" s="48"/>
    </row>
    <row r="1803" spans="1:32" ht="21" customHeight="1">
      <c r="A1803" s="45" t="str">
        <f>IF(G1803="","",VLOOKUP(G1803,#REF!,3,0))</f>
        <v/>
      </c>
      <c r="B1803" s="45" t="str">
        <f>IF(Table1[[#This Row],[Day]]="","",WEEKNUM(F1803))</f>
        <v/>
      </c>
      <c r="C1803" s="45" t="str">
        <f>IF(Table1[[#This Row],[Day]]="","",MONTH(F1803))</f>
        <v/>
      </c>
      <c r="D1803" s="45" t="str">
        <f>IF(Table1[[#This Row],[Day]]="","",YEAR(F1803))</f>
        <v/>
      </c>
      <c r="E1803" s="117" t="s">
        <v>329</v>
      </c>
      <c r="F1803" s="51"/>
      <c r="J1803" s="102"/>
      <c r="K1803" s="124"/>
      <c r="R1803" s="46"/>
      <c r="V1803" s="112"/>
      <c r="W1803" s="72"/>
      <c r="X1803" s="46"/>
      <c r="Y1803" s="46"/>
      <c r="AC1803" s="47">
        <f t="shared" si="19"/>
        <v>0</v>
      </c>
      <c r="AD1803" s="54">
        <f t="shared" si="20"/>
        <v>0</v>
      </c>
      <c r="AE1803" s="44"/>
      <c r="AF1803" s="48"/>
    </row>
    <row r="1804" spans="1:32" ht="21" customHeight="1">
      <c r="A1804" s="45" t="str">
        <f>IF(G1804="","",VLOOKUP(G1804,#REF!,3,0))</f>
        <v/>
      </c>
      <c r="B1804" s="45" t="str">
        <f>IF(Table1[[#This Row],[Day]]="","",WEEKNUM(F1804))</f>
        <v/>
      </c>
      <c r="C1804" s="45" t="str">
        <f>IF(Table1[[#This Row],[Day]]="","",MONTH(F1804))</f>
        <v/>
      </c>
      <c r="D1804" s="45" t="str">
        <f>IF(Table1[[#This Row],[Day]]="","",YEAR(F1804))</f>
        <v/>
      </c>
      <c r="E1804" s="117" t="s">
        <v>329</v>
      </c>
      <c r="F1804" s="51"/>
      <c r="J1804" s="102"/>
      <c r="K1804" s="124"/>
      <c r="R1804" s="46"/>
      <c r="V1804" s="112"/>
      <c r="W1804" s="72"/>
      <c r="X1804" s="46"/>
      <c r="Y1804" s="46"/>
      <c r="AC1804" s="47">
        <f t="shared" si="19"/>
        <v>0</v>
      </c>
      <c r="AD1804" s="54">
        <f t="shared" si="20"/>
        <v>0</v>
      </c>
      <c r="AE1804" s="44"/>
      <c r="AF1804" s="48"/>
    </row>
    <row r="1805" spans="1:32" ht="21" customHeight="1">
      <c r="A1805" s="45" t="str">
        <f>IF(G1805="","",VLOOKUP(G1805,#REF!,3,0))</f>
        <v/>
      </c>
      <c r="B1805" s="45" t="str">
        <f>IF(Table1[[#This Row],[Day]]="","",WEEKNUM(F1805))</f>
        <v/>
      </c>
      <c r="C1805" s="45" t="str">
        <f>IF(Table1[[#This Row],[Day]]="","",MONTH(F1805))</f>
        <v/>
      </c>
      <c r="D1805" s="45" t="str">
        <f>IF(Table1[[#This Row],[Day]]="","",YEAR(F1805))</f>
        <v/>
      </c>
      <c r="E1805" s="117" t="s">
        <v>329</v>
      </c>
      <c r="F1805" s="51"/>
      <c r="J1805" s="102"/>
      <c r="K1805" s="124"/>
      <c r="R1805" s="46"/>
      <c r="V1805" s="112"/>
      <c r="W1805" s="72"/>
      <c r="X1805" s="46"/>
      <c r="Y1805" s="46"/>
      <c r="AC1805" s="47">
        <f t="shared" si="19"/>
        <v>0</v>
      </c>
      <c r="AD1805" s="54">
        <f t="shared" si="20"/>
        <v>0</v>
      </c>
      <c r="AE1805" s="44"/>
      <c r="AF1805" s="48"/>
    </row>
    <row r="1806" spans="1:32" ht="21" customHeight="1">
      <c r="A1806" s="45" t="str">
        <f>IF(G1806="","",VLOOKUP(G1806,#REF!,3,0))</f>
        <v/>
      </c>
      <c r="B1806" s="45" t="str">
        <f>IF(Table1[[#This Row],[Day]]="","",WEEKNUM(F1806))</f>
        <v/>
      </c>
      <c r="C1806" s="45" t="str">
        <f>IF(Table1[[#This Row],[Day]]="","",MONTH(F1806))</f>
        <v/>
      </c>
      <c r="D1806" s="45" t="str">
        <f>IF(Table1[[#This Row],[Day]]="","",YEAR(F1806))</f>
        <v/>
      </c>
      <c r="E1806" s="117" t="s">
        <v>329</v>
      </c>
      <c r="F1806" s="51"/>
      <c r="J1806" s="102"/>
      <c r="K1806" s="124"/>
      <c r="R1806" s="46"/>
      <c r="V1806" s="112"/>
      <c r="W1806" s="72"/>
      <c r="X1806" s="46"/>
      <c r="Y1806" s="46"/>
      <c r="AC1806" s="47">
        <f t="shared" si="19"/>
        <v>0</v>
      </c>
      <c r="AD1806" s="54">
        <f t="shared" si="20"/>
        <v>0</v>
      </c>
      <c r="AE1806" s="44"/>
      <c r="AF1806" s="48"/>
    </row>
    <row r="1807" spans="1:32" ht="21" customHeight="1">
      <c r="A1807" s="45" t="str">
        <f>IF(G1807="","",VLOOKUP(G1807,#REF!,3,0))</f>
        <v/>
      </c>
      <c r="B1807" s="45" t="str">
        <f>IF(Table1[[#This Row],[Day]]="","",WEEKNUM(F1807))</f>
        <v/>
      </c>
      <c r="C1807" s="45" t="str">
        <f>IF(Table1[[#This Row],[Day]]="","",MONTH(F1807))</f>
        <v/>
      </c>
      <c r="D1807" s="45" t="str">
        <f>IF(Table1[[#This Row],[Day]]="","",YEAR(F1807))</f>
        <v/>
      </c>
      <c r="E1807" s="117" t="s">
        <v>329</v>
      </c>
      <c r="F1807" s="51"/>
      <c r="J1807" s="102"/>
      <c r="K1807" s="124"/>
      <c r="R1807" s="46"/>
      <c r="V1807" s="112"/>
      <c r="W1807" s="72"/>
      <c r="X1807" s="46"/>
      <c r="Y1807" s="46"/>
      <c r="AC1807" s="47">
        <f t="shared" si="19"/>
        <v>0</v>
      </c>
      <c r="AD1807" s="54">
        <f t="shared" si="20"/>
        <v>0</v>
      </c>
      <c r="AE1807" s="44"/>
      <c r="AF1807" s="48"/>
    </row>
    <row r="1808" spans="1:32" ht="21" customHeight="1">
      <c r="A1808" s="45" t="str">
        <f>IF(G1808="","",VLOOKUP(G1808,#REF!,3,0))</f>
        <v/>
      </c>
      <c r="B1808" s="45" t="str">
        <f>IF(Table1[[#This Row],[Day]]="","",WEEKNUM(F1808))</f>
        <v/>
      </c>
      <c r="C1808" s="45" t="str">
        <f>IF(Table1[[#This Row],[Day]]="","",MONTH(F1808))</f>
        <v/>
      </c>
      <c r="D1808" s="45" t="str">
        <f>IF(Table1[[#This Row],[Day]]="","",YEAR(F1808))</f>
        <v/>
      </c>
      <c r="E1808" s="117" t="s">
        <v>329</v>
      </c>
      <c r="F1808" s="51"/>
      <c r="J1808" s="102"/>
      <c r="K1808" s="124"/>
      <c r="R1808" s="46"/>
      <c r="V1808" s="112"/>
      <c r="W1808" s="72"/>
      <c r="X1808" s="46"/>
      <c r="Y1808" s="46"/>
      <c r="AC1808" s="47">
        <f t="shared" si="19"/>
        <v>0</v>
      </c>
      <c r="AD1808" s="54">
        <f t="shared" si="20"/>
        <v>0</v>
      </c>
      <c r="AE1808" s="44"/>
      <c r="AF1808" s="48"/>
    </row>
    <row r="1809" spans="1:32" ht="21" customHeight="1">
      <c r="A1809" s="45" t="str">
        <f>IF(G1809="","",VLOOKUP(G1809,#REF!,3,0))</f>
        <v/>
      </c>
      <c r="B1809" s="45" t="str">
        <f>IF(Table1[[#This Row],[Day]]="","",WEEKNUM(F1809))</f>
        <v/>
      </c>
      <c r="C1809" s="45" t="str">
        <f>IF(Table1[[#This Row],[Day]]="","",MONTH(F1809))</f>
        <v/>
      </c>
      <c r="D1809" s="45" t="str">
        <f>IF(Table1[[#This Row],[Day]]="","",YEAR(F1809))</f>
        <v/>
      </c>
      <c r="E1809" s="117" t="s">
        <v>329</v>
      </c>
      <c r="F1809" s="51"/>
      <c r="J1809" s="102"/>
      <c r="K1809" s="124"/>
      <c r="R1809" s="46"/>
      <c r="V1809" s="112"/>
      <c r="W1809" s="72"/>
      <c r="X1809" s="46"/>
      <c r="Y1809" s="46"/>
      <c r="AC1809" s="47">
        <f t="shared" si="19"/>
        <v>0</v>
      </c>
      <c r="AD1809" s="54">
        <f t="shared" si="20"/>
        <v>0</v>
      </c>
      <c r="AE1809" s="44"/>
      <c r="AF1809" s="48"/>
    </row>
    <row r="1810" spans="1:32" ht="21" customHeight="1">
      <c r="A1810" s="45" t="str">
        <f>IF(G1810="","",VLOOKUP(G1810,#REF!,3,0))</f>
        <v/>
      </c>
      <c r="B1810" s="45" t="str">
        <f>IF(Table1[[#This Row],[Day]]="","",WEEKNUM(F1810))</f>
        <v/>
      </c>
      <c r="C1810" s="45" t="str">
        <f>IF(Table1[[#This Row],[Day]]="","",MONTH(F1810))</f>
        <v/>
      </c>
      <c r="D1810" s="45" t="str">
        <f>IF(Table1[[#This Row],[Day]]="","",YEAR(F1810))</f>
        <v/>
      </c>
      <c r="E1810" s="117" t="s">
        <v>329</v>
      </c>
      <c r="F1810" s="51"/>
      <c r="J1810" s="102"/>
      <c r="K1810" s="124"/>
      <c r="R1810" s="46"/>
      <c r="V1810" s="112"/>
      <c r="W1810" s="72"/>
      <c r="X1810" s="46"/>
      <c r="Y1810" s="46"/>
      <c r="AC1810" s="47">
        <f t="shared" si="19"/>
        <v>0</v>
      </c>
      <c r="AD1810" s="54">
        <f t="shared" si="20"/>
        <v>0</v>
      </c>
      <c r="AE1810" s="44"/>
      <c r="AF1810" s="48"/>
    </row>
    <row r="1811" spans="1:32" ht="21" customHeight="1">
      <c r="A1811" s="45" t="str">
        <f>IF(G1811="","",VLOOKUP(G1811,#REF!,3,0))</f>
        <v/>
      </c>
      <c r="B1811" s="45" t="str">
        <f>IF(Table1[[#This Row],[Day]]="","",WEEKNUM(F1811))</f>
        <v/>
      </c>
      <c r="C1811" s="45" t="str">
        <f>IF(Table1[[#This Row],[Day]]="","",MONTH(F1811))</f>
        <v/>
      </c>
      <c r="D1811" s="45" t="str">
        <f>IF(Table1[[#This Row],[Day]]="","",YEAR(F1811))</f>
        <v/>
      </c>
      <c r="E1811" s="117" t="s">
        <v>329</v>
      </c>
      <c r="F1811" s="51"/>
      <c r="J1811" s="102"/>
      <c r="K1811" s="124"/>
      <c r="R1811" s="46"/>
      <c r="V1811" s="112"/>
      <c r="W1811" s="72"/>
      <c r="X1811" s="46"/>
      <c r="Y1811" s="46"/>
      <c r="AC1811" s="47">
        <f t="shared" si="19"/>
        <v>0</v>
      </c>
      <c r="AD1811" s="54">
        <f t="shared" si="20"/>
        <v>0</v>
      </c>
      <c r="AE1811" s="44"/>
      <c r="AF1811" s="48"/>
    </row>
    <row r="1812" spans="1:32" ht="21" customHeight="1">
      <c r="A1812" s="45" t="str">
        <f>IF(G1812="","",VLOOKUP(G1812,#REF!,3,0))</f>
        <v/>
      </c>
      <c r="B1812" s="45" t="str">
        <f>IF(Table1[[#This Row],[Day]]="","",WEEKNUM(F1812))</f>
        <v/>
      </c>
      <c r="C1812" s="45" t="str">
        <f>IF(Table1[[#This Row],[Day]]="","",MONTH(F1812))</f>
        <v/>
      </c>
      <c r="D1812" s="45" t="str">
        <f>IF(Table1[[#This Row],[Day]]="","",YEAR(F1812))</f>
        <v/>
      </c>
      <c r="E1812" s="117" t="s">
        <v>329</v>
      </c>
      <c r="F1812" s="51"/>
      <c r="J1812" s="102"/>
      <c r="K1812" s="124"/>
      <c r="R1812" s="46"/>
      <c r="V1812" s="112"/>
      <c r="W1812" s="72"/>
      <c r="X1812" s="46"/>
      <c r="Y1812" s="46"/>
      <c r="AC1812" s="47">
        <f t="shared" si="19"/>
        <v>0</v>
      </c>
      <c r="AD1812" s="54">
        <f t="shared" si="20"/>
        <v>0</v>
      </c>
      <c r="AE1812" s="44"/>
      <c r="AF1812" s="48"/>
    </row>
    <row r="1813" spans="1:32" ht="21" customHeight="1">
      <c r="A1813" s="45" t="str">
        <f>IF(G1813="","",VLOOKUP(G1813,#REF!,3,0))</f>
        <v/>
      </c>
      <c r="B1813" s="45" t="str">
        <f>IF(Table1[[#This Row],[Day]]="","",WEEKNUM(F1813))</f>
        <v/>
      </c>
      <c r="C1813" s="45" t="str">
        <f>IF(Table1[[#This Row],[Day]]="","",MONTH(F1813))</f>
        <v/>
      </c>
      <c r="D1813" s="45" t="str">
        <f>IF(Table1[[#This Row],[Day]]="","",YEAR(F1813))</f>
        <v/>
      </c>
      <c r="E1813" s="117" t="s">
        <v>329</v>
      </c>
      <c r="F1813" s="51"/>
      <c r="J1813" s="102"/>
      <c r="K1813" s="124"/>
      <c r="R1813" s="46"/>
      <c r="V1813" s="112"/>
      <c r="W1813" s="72"/>
      <c r="X1813" s="46"/>
      <c r="Y1813" s="46"/>
      <c r="AC1813" s="47">
        <f t="shared" si="19"/>
        <v>0</v>
      </c>
      <c r="AD1813" s="54">
        <f t="shared" si="20"/>
        <v>0</v>
      </c>
      <c r="AE1813" s="44"/>
      <c r="AF1813" s="48"/>
    </row>
    <row r="1814" spans="1:32" ht="21" customHeight="1">
      <c r="A1814" s="45" t="str">
        <f>IF(G1814="","",VLOOKUP(G1814,#REF!,3,0))</f>
        <v/>
      </c>
      <c r="B1814" s="45" t="str">
        <f>IF(Table1[[#This Row],[Day]]="","",WEEKNUM(F1814))</f>
        <v/>
      </c>
      <c r="C1814" s="45" t="str">
        <f>IF(Table1[[#This Row],[Day]]="","",MONTH(F1814))</f>
        <v/>
      </c>
      <c r="D1814" s="45" t="str">
        <f>IF(Table1[[#This Row],[Day]]="","",YEAR(F1814))</f>
        <v/>
      </c>
      <c r="E1814" s="117" t="s">
        <v>329</v>
      </c>
      <c r="F1814" s="51"/>
      <c r="J1814" s="102"/>
      <c r="K1814" s="124"/>
      <c r="R1814" s="46"/>
      <c r="V1814" s="112"/>
      <c r="W1814" s="72"/>
      <c r="X1814" s="46"/>
      <c r="Y1814" s="46"/>
      <c r="AC1814" s="47">
        <f t="shared" si="19"/>
        <v>0</v>
      </c>
      <c r="AD1814" s="54">
        <f t="shared" si="20"/>
        <v>0</v>
      </c>
      <c r="AE1814" s="44"/>
      <c r="AF1814" s="48"/>
    </row>
    <row r="1815" spans="1:32" ht="21" customHeight="1">
      <c r="A1815" s="45" t="str">
        <f>IF(G1815="","",VLOOKUP(G1815,#REF!,3,0))</f>
        <v/>
      </c>
      <c r="B1815" s="45" t="str">
        <f>IF(Table1[[#This Row],[Day]]="","",WEEKNUM(F1815))</f>
        <v/>
      </c>
      <c r="C1815" s="45" t="str">
        <f>IF(Table1[[#This Row],[Day]]="","",MONTH(F1815))</f>
        <v/>
      </c>
      <c r="D1815" s="45" t="str">
        <f>IF(Table1[[#This Row],[Day]]="","",YEAR(F1815))</f>
        <v/>
      </c>
      <c r="E1815" s="117" t="s">
        <v>329</v>
      </c>
      <c r="F1815" s="51"/>
      <c r="J1815" s="102"/>
      <c r="K1815" s="124"/>
      <c r="R1815" s="46"/>
      <c r="V1815" s="112"/>
      <c r="W1815" s="72"/>
      <c r="X1815" s="46"/>
      <c r="Y1815" s="46"/>
      <c r="AC1815" s="47">
        <f t="shared" si="19"/>
        <v>0</v>
      </c>
      <c r="AD1815" s="54">
        <f t="shared" si="20"/>
        <v>0</v>
      </c>
      <c r="AE1815" s="44"/>
      <c r="AF1815" s="48"/>
    </row>
    <row r="1816" spans="1:32" ht="21" customHeight="1">
      <c r="A1816" s="45" t="str">
        <f>IF(G1816="","",VLOOKUP(G1816,#REF!,3,0))</f>
        <v/>
      </c>
      <c r="B1816" s="45" t="str">
        <f>IF(Table1[[#This Row],[Day]]="","",WEEKNUM(F1816))</f>
        <v/>
      </c>
      <c r="C1816" s="45" t="str">
        <f>IF(Table1[[#This Row],[Day]]="","",MONTH(F1816))</f>
        <v/>
      </c>
      <c r="D1816" s="45" t="str">
        <f>IF(Table1[[#This Row],[Day]]="","",YEAR(F1816))</f>
        <v/>
      </c>
      <c r="E1816" s="117" t="s">
        <v>329</v>
      </c>
      <c r="F1816" s="51"/>
      <c r="J1816" s="102"/>
      <c r="K1816" s="124"/>
      <c r="R1816" s="46"/>
      <c r="V1816" s="112"/>
      <c r="W1816" s="72"/>
      <c r="X1816" s="46"/>
      <c r="Y1816" s="46"/>
      <c r="AC1816" s="47">
        <f t="shared" si="19"/>
        <v>0</v>
      </c>
      <c r="AD1816" s="54">
        <f t="shared" si="20"/>
        <v>0</v>
      </c>
      <c r="AE1816" s="44"/>
      <c r="AF1816" s="48"/>
    </row>
    <row r="1817" spans="1:32" ht="21" customHeight="1">
      <c r="A1817" s="45" t="str">
        <f>IF(G1817="","",VLOOKUP(G1817,#REF!,3,0))</f>
        <v/>
      </c>
      <c r="B1817" s="45" t="str">
        <f>IF(Table1[[#This Row],[Day]]="","",WEEKNUM(F1817))</f>
        <v/>
      </c>
      <c r="C1817" s="45" t="str">
        <f>IF(Table1[[#This Row],[Day]]="","",MONTH(F1817))</f>
        <v/>
      </c>
      <c r="D1817" s="45" t="str">
        <f>IF(Table1[[#This Row],[Day]]="","",YEAR(F1817))</f>
        <v/>
      </c>
      <c r="E1817" s="117" t="s">
        <v>329</v>
      </c>
      <c r="F1817" s="51"/>
      <c r="J1817" s="102"/>
      <c r="K1817" s="124"/>
      <c r="R1817" s="46"/>
      <c r="V1817" s="112"/>
      <c r="W1817" s="72"/>
      <c r="X1817" s="46"/>
      <c r="Y1817" s="46"/>
      <c r="AC1817" s="47">
        <f t="shared" si="19"/>
        <v>0</v>
      </c>
      <c r="AD1817" s="54">
        <f t="shared" si="20"/>
        <v>0</v>
      </c>
      <c r="AE1817" s="44"/>
      <c r="AF1817" s="48"/>
    </row>
    <row r="1818" spans="1:32" ht="21" customHeight="1">
      <c r="A1818" s="45" t="str">
        <f>IF(G1818="","",VLOOKUP(G1818,#REF!,3,0))</f>
        <v/>
      </c>
      <c r="B1818" s="45" t="str">
        <f>IF(Table1[[#This Row],[Day]]="","",WEEKNUM(F1818))</f>
        <v/>
      </c>
      <c r="C1818" s="45" t="str">
        <f>IF(Table1[[#This Row],[Day]]="","",MONTH(F1818))</f>
        <v/>
      </c>
      <c r="D1818" s="45" t="str">
        <f>IF(Table1[[#This Row],[Day]]="","",YEAR(F1818))</f>
        <v/>
      </c>
      <c r="E1818" s="117" t="s">
        <v>329</v>
      </c>
      <c r="F1818" s="51"/>
      <c r="J1818" s="102"/>
      <c r="K1818" s="124"/>
      <c r="R1818" s="46"/>
      <c r="V1818" s="112"/>
      <c r="W1818" s="72"/>
      <c r="X1818" s="46"/>
      <c r="Y1818" s="46"/>
      <c r="AC1818" s="47">
        <f t="shared" si="19"/>
        <v>0</v>
      </c>
      <c r="AD1818" s="54">
        <f t="shared" si="20"/>
        <v>0</v>
      </c>
      <c r="AE1818" s="44"/>
      <c r="AF1818" s="48"/>
    </row>
    <row r="1819" spans="1:32" ht="21" customHeight="1">
      <c r="A1819" s="45" t="str">
        <f>IF(G1819="","",VLOOKUP(G1819,#REF!,3,0))</f>
        <v/>
      </c>
      <c r="B1819" s="45" t="str">
        <f>IF(Table1[[#This Row],[Day]]="","",WEEKNUM(F1819))</f>
        <v/>
      </c>
      <c r="C1819" s="45" t="str">
        <f>IF(Table1[[#This Row],[Day]]="","",MONTH(F1819))</f>
        <v/>
      </c>
      <c r="D1819" s="45" t="str">
        <f>IF(Table1[[#This Row],[Day]]="","",YEAR(F1819))</f>
        <v/>
      </c>
      <c r="E1819" s="117" t="s">
        <v>329</v>
      </c>
      <c r="F1819" s="51"/>
      <c r="J1819" s="102"/>
      <c r="K1819" s="124"/>
      <c r="R1819" s="46"/>
      <c r="V1819" s="112"/>
      <c r="W1819" s="72"/>
      <c r="X1819" s="46"/>
      <c r="Y1819" s="46"/>
      <c r="AC1819" s="47">
        <f t="shared" si="19"/>
        <v>0</v>
      </c>
      <c r="AD1819" s="54">
        <f t="shared" si="20"/>
        <v>0</v>
      </c>
      <c r="AE1819" s="44"/>
      <c r="AF1819" s="48"/>
    </row>
    <row r="1820" spans="1:32" ht="21" customHeight="1">
      <c r="A1820" s="45" t="str">
        <f>IF(G1820="","",VLOOKUP(G1820,#REF!,3,0))</f>
        <v/>
      </c>
      <c r="B1820" s="45" t="str">
        <f>IF(Table1[[#This Row],[Day]]="","",WEEKNUM(F1820))</f>
        <v/>
      </c>
      <c r="C1820" s="45" t="str">
        <f>IF(Table1[[#This Row],[Day]]="","",MONTH(F1820))</f>
        <v/>
      </c>
      <c r="D1820" s="45" t="str">
        <f>IF(Table1[[#This Row],[Day]]="","",YEAR(F1820))</f>
        <v/>
      </c>
      <c r="E1820" s="117" t="s">
        <v>329</v>
      </c>
      <c r="F1820" s="51"/>
      <c r="J1820" s="102"/>
      <c r="K1820" s="124"/>
      <c r="R1820" s="46"/>
      <c r="V1820" s="112"/>
      <c r="W1820" s="72"/>
      <c r="X1820" s="46"/>
      <c r="Y1820" s="46"/>
      <c r="AC1820" s="47">
        <f t="shared" ref="AC1820:AC1883" si="21">SUM(I1820:AB1820)</f>
        <v>0</v>
      </c>
      <c r="AD1820" s="54">
        <f t="shared" ref="AD1820:AD1883" si="22">IFERROR(SUM(I1820:U1820)/H1820*1000000,0)</f>
        <v>0</v>
      </c>
      <c r="AE1820" s="44"/>
      <c r="AF1820" s="48"/>
    </row>
    <row r="1821" spans="1:32" ht="21" customHeight="1">
      <c r="A1821" s="45" t="str">
        <f>IF(G1821="","",VLOOKUP(G1821,#REF!,3,0))</f>
        <v/>
      </c>
      <c r="B1821" s="45" t="str">
        <f>IF(Table1[[#This Row],[Day]]="","",WEEKNUM(F1821))</f>
        <v/>
      </c>
      <c r="C1821" s="45" t="str">
        <f>IF(Table1[[#This Row],[Day]]="","",MONTH(F1821))</f>
        <v/>
      </c>
      <c r="D1821" s="45" t="str">
        <f>IF(Table1[[#This Row],[Day]]="","",YEAR(F1821))</f>
        <v/>
      </c>
      <c r="E1821" s="117" t="s">
        <v>329</v>
      </c>
      <c r="F1821" s="51"/>
      <c r="J1821" s="102"/>
      <c r="K1821" s="124"/>
      <c r="R1821" s="46"/>
      <c r="V1821" s="112"/>
      <c r="W1821" s="72"/>
      <c r="X1821" s="46"/>
      <c r="Y1821" s="46"/>
      <c r="AC1821" s="47">
        <f t="shared" si="21"/>
        <v>0</v>
      </c>
      <c r="AD1821" s="54">
        <f t="shared" si="22"/>
        <v>0</v>
      </c>
      <c r="AE1821" s="44"/>
      <c r="AF1821" s="48"/>
    </row>
    <row r="1822" spans="1:32" ht="21" customHeight="1">
      <c r="A1822" s="45" t="str">
        <f>IF(G1822="","",VLOOKUP(G1822,#REF!,3,0))</f>
        <v/>
      </c>
      <c r="B1822" s="45" t="str">
        <f>IF(Table1[[#This Row],[Day]]="","",WEEKNUM(F1822))</f>
        <v/>
      </c>
      <c r="C1822" s="45" t="str">
        <f>IF(Table1[[#This Row],[Day]]="","",MONTH(F1822))</f>
        <v/>
      </c>
      <c r="D1822" s="45" t="str">
        <f>IF(Table1[[#This Row],[Day]]="","",YEAR(F1822))</f>
        <v/>
      </c>
      <c r="E1822" s="117" t="s">
        <v>329</v>
      </c>
      <c r="F1822" s="51"/>
      <c r="J1822" s="102"/>
      <c r="K1822" s="124"/>
      <c r="R1822" s="46"/>
      <c r="V1822" s="112"/>
      <c r="W1822" s="72"/>
      <c r="X1822" s="46"/>
      <c r="Y1822" s="46"/>
      <c r="AC1822" s="47">
        <f t="shared" si="21"/>
        <v>0</v>
      </c>
      <c r="AD1822" s="54">
        <f t="shared" si="22"/>
        <v>0</v>
      </c>
      <c r="AE1822" s="44"/>
      <c r="AF1822" s="48"/>
    </row>
    <row r="1823" spans="1:32" ht="21" customHeight="1">
      <c r="A1823" s="45" t="str">
        <f>IF(G1823="","",VLOOKUP(G1823,#REF!,3,0))</f>
        <v/>
      </c>
      <c r="B1823" s="45" t="str">
        <f>IF(Table1[[#This Row],[Day]]="","",WEEKNUM(F1823))</f>
        <v/>
      </c>
      <c r="C1823" s="45" t="str">
        <f>IF(Table1[[#This Row],[Day]]="","",MONTH(F1823))</f>
        <v/>
      </c>
      <c r="D1823" s="45" t="str">
        <f>IF(Table1[[#This Row],[Day]]="","",YEAR(F1823))</f>
        <v/>
      </c>
      <c r="E1823" s="117" t="s">
        <v>329</v>
      </c>
      <c r="F1823" s="51"/>
      <c r="J1823" s="102"/>
      <c r="K1823" s="124"/>
      <c r="R1823" s="46"/>
      <c r="V1823" s="112"/>
      <c r="W1823" s="72"/>
      <c r="X1823" s="46"/>
      <c r="Y1823" s="46"/>
      <c r="AC1823" s="47">
        <f t="shared" si="21"/>
        <v>0</v>
      </c>
      <c r="AD1823" s="54">
        <f t="shared" si="22"/>
        <v>0</v>
      </c>
      <c r="AE1823" s="44"/>
      <c r="AF1823" s="48"/>
    </row>
    <row r="1824" spans="1:32" ht="21" customHeight="1">
      <c r="A1824" s="45" t="str">
        <f>IF(G1824="","",VLOOKUP(G1824,#REF!,3,0))</f>
        <v/>
      </c>
      <c r="B1824" s="45" t="str">
        <f>IF(Table1[[#This Row],[Day]]="","",WEEKNUM(F1824))</f>
        <v/>
      </c>
      <c r="C1824" s="45" t="str">
        <f>IF(Table1[[#This Row],[Day]]="","",MONTH(F1824))</f>
        <v/>
      </c>
      <c r="D1824" s="45" t="str">
        <f>IF(Table1[[#This Row],[Day]]="","",YEAR(F1824))</f>
        <v/>
      </c>
      <c r="E1824" s="117" t="s">
        <v>329</v>
      </c>
      <c r="F1824" s="51"/>
      <c r="J1824" s="102"/>
      <c r="K1824" s="124"/>
      <c r="R1824" s="46"/>
      <c r="V1824" s="112"/>
      <c r="W1824" s="72"/>
      <c r="X1824" s="46"/>
      <c r="Y1824" s="46"/>
      <c r="AC1824" s="47">
        <f t="shared" si="21"/>
        <v>0</v>
      </c>
      <c r="AD1824" s="54">
        <f t="shared" si="22"/>
        <v>0</v>
      </c>
      <c r="AE1824" s="44"/>
      <c r="AF1824" s="48"/>
    </row>
    <row r="1825" spans="1:32" ht="21" customHeight="1">
      <c r="A1825" s="45" t="str">
        <f>IF(G1825="","",VLOOKUP(G1825,#REF!,3,0))</f>
        <v/>
      </c>
      <c r="B1825" s="45" t="str">
        <f>IF(Table1[[#This Row],[Day]]="","",WEEKNUM(F1825))</f>
        <v/>
      </c>
      <c r="C1825" s="45" t="str">
        <f>IF(Table1[[#This Row],[Day]]="","",MONTH(F1825))</f>
        <v/>
      </c>
      <c r="D1825" s="45" t="str">
        <f>IF(Table1[[#This Row],[Day]]="","",YEAR(F1825))</f>
        <v/>
      </c>
      <c r="E1825" s="117" t="s">
        <v>329</v>
      </c>
      <c r="F1825" s="51"/>
      <c r="J1825" s="102"/>
      <c r="K1825" s="124"/>
      <c r="R1825" s="46"/>
      <c r="V1825" s="112"/>
      <c r="W1825" s="72"/>
      <c r="X1825" s="46"/>
      <c r="Y1825" s="46"/>
      <c r="AC1825" s="47">
        <f t="shared" si="21"/>
        <v>0</v>
      </c>
      <c r="AD1825" s="54">
        <f t="shared" si="22"/>
        <v>0</v>
      </c>
      <c r="AE1825" s="44"/>
      <c r="AF1825" s="48"/>
    </row>
    <row r="1826" spans="1:32" ht="21" customHeight="1">
      <c r="A1826" s="45" t="str">
        <f>IF(G1826="","",VLOOKUP(G1826,#REF!,3,0))</f>
        <v/>
      </c>
      <c r="B1826" s="45" t="str">
        <f>IF(Table1[[#This Row],[Day]]="","",WEEKNUM(F1826))</f>
        <v/>
      </c>
      <c r="C1826" s="45" t="str">
        <f>IF(Table1[[#This Row],[Day]]="","",MONTH(F1826))</f>
        <v/>
      </c>
      <c r="D1826" s="45" t="str">
        <f>IF(Table1[[#This Row],[Day]]="","",YEAR(F1826))</f>
        <v/>
      </c>
      <c r="E1826" s="117" t="s">
        <v>329</v>
      </c>
      <c r="F1826" s="51"/>
      <c r="J1826" s="102"/>
      <c r="K1826" s="124"/>
      <c r="R1826" s="46"/>
      <c r="V1826" s="112"/>
      <c r="W1826" s="72"/>
      <c r="X1826" s="46"/>
      <c r="Y1826" s="46"/>
      <c r="AC1826" s="47">
        <f t="shared" si="21"/>
        <v>0</v>
      </c>
      <c r="AD1826" s="54">
        <f t="shared" si="22"/>
        <v>0</v>
      </c>
      <c r="AE1826" s="44"/>
      <c r="AF1826" s="48"/>
    </row>
    <row r="1827" spans="1:32" ht="21" customHeight="1">
      <c r="A1827" s="45" t="str">
        <f>IF(G1827="","",VLOOKUP(G1827,#REF!,3,0))</f>
        <v/>
      </c>
      <c r="B1827" s="45" t="str">
        <f>IF(Table1[[#This Row],[Day]]="","",WEEKNUM(F1827))</f>
        <v/>
      </c>
      <c r="C1827" s="45" t="str">
        <f>IF(Table1[[#This Row],[Day]]="","",MONTH(F1827))</f>
        <v/>
      </c>
      <c r="D1827" s="45" t="str">
        <f>IF(Table1[[#This Row],[Day]]="","",YEAR(F1827))</f>
        <v/>
      </c>
      <c r="E1827" s="117" t="s">
        <v>329</v>
      </c>
      <c r="F1827" s="51"/>
      <c r="J1827" s="102"/>
      <c r="K1827" s="124"/>
      <c r="R1827" s="46"/>
      <c r="V1827" s="112"/>
      <c r="W1827" s="72"/>
      <c r="X1827" s="46"/>
      <c r="Y1827" s="46"/>
      <c r="AC1827" s="47">
        <f t="shared" si="21"/>
        <v>0</v>
      </c>
      <c r="AD1827" s="54">
        <f t="shared" si="22"/>
        <v>0</v>
      </c>
      <c r="AE1827" s="44"/>
      <c r="AF1827" s="48"/>
    </row>
    <row r="1828" spans="1:32" ht="21" customHeight="1">
      <c r="A1828" s="45" t="str">
        <f>IF(G1828="","",VLOOKUP(G1828,#REF!,3,0))</f>
        <v/>
      </c>
      <c r="B1828" s="45" t="str">
        <f>IF(Table1[[#This Row],[Day]]="","",WEEKNUM(F1828))</f>
        <v/>
      </c>
      <c r="C1828" s="45" t="str">
        <f>IF(Table1[[#This Row],[Day]]="","",MONTH(F1828))</f>
        <v/>
      </c>
      <c r="D1828" s="45" t="str">
        <f>IF(Table1[[#This Row],[Day]]="","",YEAR(F1828))</f>
        <v/>
      </c>
      <c r="E1828" s="117" t="s">
        <v>329</v>
      </c>
      <c r="F1828" s="51"/>
      <c r="J1828" s="102"/>
      <c r="K1828" s="124"/>
      <c r="R1828" s="46"/>
      <c r="V1828" s="112"/>
      <c r="W1828" s="72"/>
      <c r="X1828" s="46"/>
      <c r="Y1828" s="46"/>
      <c r="AC1828" s="47">
        <f t="shared" si="21"/>
        <v>0</v>
      </c>
      <c r="AD1828" s="54">
        <f t="shared" si="22"/>
        <v>0</v>
      </c>
      <c r="AE1828" s="44"/>
      <c r="AF1828" s="48"/>
    </row>
    <row r="1829" spans="1:32" ht="21" customHeight="1">
      <c r="A1829" s="45" t="str">
        <f>IF(G1829="","",VLOOKUP(G1829,#REF!,3,0))</f>
        <v/>
      </c>
      <c r="B1829" s="45" t="str">
        <f>IF(Table1[[#This Row],[Day]]="","",WEEKNUM(F1829))</f>
        <v/>
      </c>
      <c r="C1829" s="45" t="str">
        <f>IF(Table1[[#This Row],[Day]]="","",MONTH(F1829))</f>
        <v/>
      </c>
      <c r="D1829" s="45" t="str">
        <f>IF(Table1[[#This Row],[Day]]="","",YEAR(F1829))</f>
        <v/>
      </c>
      <c r="E1829" s="117" t="s">
        <v>329</v>
      </c>
      <c r="F1829" s="51"/>
      <c r="J1829" s="102"/>
      <c r="K1829" s="124"/>
      <c r="R1829" s="46"/>
      <c r="V1829" s="112"/>
      <c r="W1829" s="72"/>
      <c r="X1829" s="46"/>
      <c r="Y1829" s="46"/>
      <c r="AC1829" s="47">
        <f t="shared" si="21"/>
        <v>0</v>
      </c>
      <c r="AD1829" s="54">
        <f t="shared" si="22"/>
        <v>0</v>
      </c>
      <c r="AE1829" s="44"/>
      <c r="AF1829" s="48"/>
    </row>
    <row r="1830" spans="1:32" ht="21" customHeight="1">
      <c r="A1830" s="45" t="str">
        <f>IF(G1830="","",VLOOKUP(G1830,#REF!,3,0))</f>
        <v/>
      </c>
      <c r="B1830" s="45" t="str">
        <f>IF(Table1[[#This Row],[Day]]="","",WEEKNUM(F1830))</f>
        <v/>
      </c>
      <c r="C1830" s="45" t="str">
        <f>IF(Table1[[#This Row],[Day]]="","",MONTH(F1830))</f>
        <v/>
      </c>
      <c r="D1830" s="45" t="str">
        <f>IF(Table1[[#This Row],[Day]]="","",YEAR(F1830))</f>
        <v/>
      </c>
      <c r="E1830" s="117" t="s">
        <v>329</v>
      </c>
      <c r="F1830" s="51"/>
      <c r="J1830" s="102"/>
      <c r="K1830" s="124"/>
      <c r="R1830" s="46"/>
      <c r="V1830" s="112"/>
      <c r="W1830" s="72"/>
      <c r="X1830" s="46"/>
      <c r="Y1830" s="46"/>
      <c r="AC1830" s="47">
        <f t="shared" si="21"/>
        <v>0</v>
      </c>
      <c r="AD1830" s="54">
        <f t="shared" si="22"/>
        <v>0</v>
      </c>
      <c r="AE1830" s="44"/>
      <c r="AF1830" s="48"/>
    </row>
    <row r="1831" spans="1:32" ht="21" customHeight="1">
      <c r="A1831" s="45" t="str">
        <f>IF(G1831="","",VLOOKUP(G1831,#REF!,3,0))</f>
        <v/>
      </c>
      <c r="B1831" s="45" t="str">
        <f>IF(Table1[[#This Row],[Day]]="","",WEEKNUM(F1831))</f>
        <v/>
      </c>
      <c r="C1831" s="45" t="str">
        <f>IF(Table1[[#This Row],[Day]]="","",MONTH(F1831))</f>
        <v/>
      </c>
      <c r="D1831" s="45" t="str">
        <f>IF(Table1[[#This Row],[Day]]="","",YEAR(F1831))</f>
        <v/>
      </c>
      <c r="E1831" s="117" t="s">
        <v>329</v>
      </c>
      <c r="F1831" s="51"/>
      <c r="J1831" s="102"/>
      <c r="K1831" s="124"/>
      <c r="R1831" s="46"/>
      <c r="V1831" s="112"/>
      <c r="W1831" s="72"/>
      <c r="X1831" s="46"/>
      <c r="Y1831" s="46"/>
      <c r="AC1831" s="47">
        <f t="shared" si="21"/>
        <v>0</v>
      </c>
      <c r="AD1831" s="54">
        <f t="shared" si="22"/>
        <v>0</v>
      </c>
      <c r="AE1831" s="44"/>
      <c r="AF1831" s="48"/>
    </row>
    <row r="1832" spans="1:32" ht="21" customHeight="1">
      <c r="A1832" s="45" t="str">
        <f>IF(G1832="","",VLOOKUP(G1832,#REF!,3,0))</f>
        <v/>
      </c>
      <c r="B1832" s="45" t="str">
        <f>IF(Table1[[#This Row],[Day]]="","",WEEKNUM(F1832))</f>
        <v/>
      </c>
      <c r="C1832" s="45" t="str">
        <f>IF(Table1[[#This Row],[Day]]="","",MONTH(F1832))</f>
        <v/>
      </c>
      <c r="D1832" s="45" t="str">
        <f>IF(Table1[[#This Row],[Day]]="","",YEAR(F1832))</f>
        <v/>
      </c>
      <c r="E1832" s="117" t="s">
        <v>329</v>
      </c>
      <c r="F1832" s="51"/>
      <c r="J1832" s="102"/>
      <c r="K1832" s="124"/>
      <c r="R1832" s="46"/>
      <c r="V1832" s="112"/>
      <c r="W1832" s="72"/>
      <c r="X1832" s="46"/>
      <c r="Y1832" s="46"/>
      <c r="AC1832" s="47">
        <f t="shared" si="21"/>
        <v>0</v>
      </c>
      <c r="AD1832" s="54">
        <f t="shared" si="22"/>
        <v>0</v>
      </c>
      <c r="AE1832" s="44"/>
      <c r="AF1832" s="48"/>
    </row>
    <row r="1833" spans="1:32" ht="21" customHeight="1">
      <c r="A1833" s="45" t="str">
        <f>IF(G1833="","",VLOOKUP(G1833,#REF!,3,0))</f>
        <v/>
      </c>
      <c r="B1833" s="45" t="str">
        <f>IF(Table1[[#This Row],[Day]]="","",WEEKNUM(F1833))</f>
        <v/>
      </c>
      <c r="C1833" s="45" t="str">
        <f>IF(Table1[[#This Row],[Day]]="","",MONTH(F1833))</f>
        <v/>
      </c>
      <c r="D1833" s="45" t="str">
        <f>IF(Table1[[#This Row],[Day]]="","",YEAR(F1833))</f>
        <v/>
      </c>
      <c r="E1833" s="117" t="s">
        <v>329</v>
      </c>
      <c r="F1833" s="51"/>
      <c r="J1833" s="102"/>
      <c r="K1833" s="124"/>
      <c r="R1833" s="46"/>
      <c r="V1833" s="112"/>
      <c r="W1833" s="72"/>
      <c r="X1833" s="46"/>
      <c r="Y1833" s="46"/>
      <c r="AC1833" s="47">
        <f t="shared" si="21"/>
        <v>0</v>
      </c>
      <c r="AD1833" s="54">
        <f t="shared" si="22"/>
        <v>0</v>
      </c>
      <c r="AE1833" s="44"/>
      <c r="AF1833" s="48"/>
    </row>
    <row r="1834" spans="1:32" ht="21" customHeight="1">
      <c r="A1834" s="45" t="str">
        <f>IF(G1834="","",VLOOKUP(G1834,#REF!,3,0))</f>
        <v/>
      </c>
      <c r="B1834" s="45" t="str">
        <f>IF(Table1[[#This Row],[Day]]="","",WEEKNUM(F1834))</f>
        <v/>
      </c>
      <c r="C1834" s="45" t="str">
        <f>IF(Table1[[#This Row],[Day]]="","",MONTH(F1834))</f>
        <v/>
      </c>
      <c r="D1834" s="45" t="str">
        <f>IF(Table1[[#This Row],[Day]]="","",YEAR(F1834))</f>
        <v/>
      </c>
      <c r="E1834" s="117" t="s">
        <v>329</v>
      </c>
      <c r="F1834" s="51"/>
      <c r="J1834" s="102"/>
      <c r="K1834" s="124"/>
      <c r="R1834" s="46"/>
      <c r="V1834" s="112"/>
      <c r="W1834" s="72"/>
      <c r="X1834" s="46"/>
      <c r="Y1834" s="46"/>
      <c r="AC1834" s="47">
        <f t="shared" si="21"/>
        <v>0</v>
      </c>
      <c r="AD1834" s="54">
        <f t="shared" si="22"/>
        <v>0</v>
      </c>
      <c r="AE1834" s="44"/>
      <c r="AF1834" s="48"/>
    </row>
    <row r="1835" spans="1:32" ht="21" customHeight="1">
      <c r="A1835" s="45" t="str">
        <f>IF(G1835="","",VLOOKUP(G1835,#REF!,3,0))</f>
        <v/>
      </c>
      <c r="B1835" s="45" t="str">
        <f>IF(Table1[[#This Row],[Day]]="","",WEEKNUM(F1835))</f>
        <v/>
      </c>
      <c r="C1835" s="45" t="str">
        <f>IF(Table1[[#This Row],[Day]]="","",MONTH(F1835))</f>
        <v/>
      </c>
      <c r="D1835" s="45" t="str">
        <f>IF(Table1[[#This Row],[Day]]="","",YEAR(F1835))</f>
        <v/>
      </c>
      <c r="E1835" s="117" t="s">
        <v>329</v>
      </c>
      <c r="F1835" s="51"/>
      <c r="J1835" s="102"/>
      <c r="K1835" s="124"/>
      <c r="R1835" s="46"/>
      <c r="V1835" s="112"/>
      <c r="W1835" s="72"/>
      <c r="X1835" s="46"/>
      <c r="Y1835" s="46"/>
      <c r="AC1835" s="47">
        <f t="shared" si="21"/>
        <v>0</v>
      </c>
      <c r="AD1835" s="54">
        <f t="shared" si="22"/>
        <v>0</v>
      </c>
      <c r="AE1835" s="44"/>
      <c r="AF1835" s="48"/>
    </row>
    <row r="1836" spans="1:32" ht="21" customHeight="1">
      <c r="A1836" s="45" t="str">
        <f>IF(G1836="","",VLOOKUP(G1836,#REF!,3,0))</f>
        <v/>
      </c>
      <c r="B1836" s="45" t="str">
        <f>IF(Table1[[#This Row],[Day]]="","",WEEKNUM(F1836))</f>
        <v/>
      </c>
      <c r="C1836" s="45" t="str">
        <f>IF(Table1[[#This Row],[Day]]="","",MONTH(F1836))</f>
        <v/>
      </c>
      <c r="D1836" s="45" t="str">
        <f>IF(Table1[[#This Row],[Day]]="","",YEAR(F1836))</f>
        <v/>
      </c>
      <c r="E1836" s="117" t="s">
        <v>329</v>
      </c>
      <c r="F1836" s="51"/>
      <c r="J1836" s="102"/>
      <c r="K1836" s="124"/>
      <c r="R1836" s="46"/>
      <c r="V1836" s="112"/>
      <c r="W1836" s="72"/>
      <c r="X1836" s="46"/>
      <c r="Y1836" s="46"/>
      <c r="AC1836" s="47">
        <f t="shared" si="21"/>
        <v>0</v>
      </c>
      <c r="AD1836" s="54">
        <f t="shared" si="22"/>
        <v>0</v>
      </c>
      <c r="AE1836" s="44"/>
      <c r="AF1836" s="48"/>
    </row>
    <row r="1837" spans="1:32" ht="21" customHeight="1">
      <c r="A1837" s="45" t="str">
        <f>IF(G1837="","",VLOOKUP(G1837,#REF!,3,0))</f>
        <v/>
      </c>
      <c r="B1837" s="45" t="str">
        <f>IF(Table1[[#This Row],[Day]]="","",WEEKNUM(F1837))</f>
        <v/>
      </c>
      <c r="C1837" s="45" t="str">
        <f>IF(Table1[[#This Row],[Day]]="","",MONTH(F1837))</f>
        <v/>
      </c>
      <c r="D1837" s="45" t="str">
        <f>IF(Table1[[#This Row],[Day]]="","",YEAR(F1837))</f>
        <v/>
      </c>
      <c r="E1837" s="117" t="s">
        <v>329</v>
      </c>
      <c r="F1837" s="51"/>
      <c r="J1837" s="102"/>
      <c r="K1837" s="124"/>
      <c r="R1837" s="46"/>
      <c r="V1837" s="112"/>
      <c r="W1837" s="72"/>
      <c r="X1837" s="46"/>
      <c r="Y1837" s="46"/>
      <c r="AC1837" s="47">
        <f t="shared" si="21"/>
        <v>0</v>
      </c>
      <c r="AD1837" s="54">
        <f t="shared" si="22"/>
        <v>0</v>
      </c>
      <c r="AE1837" s="44"/>
      <c r="AF1837" s="48"/>
    </row>
    <row r="1838" spans="1:32" ht="21" customHeight="1">
      <c r="A1838" s="45" t="str">
        <f>IF(G1838="","",VLOOKUP(G1838,#REF!,3,0))</f>
        <v/>
      </c>
      <c r="B1838" s="45" t="str">
        <f>IF(Table1[[#This Row],[Day]]="","",WEEKNUM(F1838))</f>
        <v/>
      </c>
      <c r="C1838" s="45" t="str">
        <f>IF(Table1[[#This Row],[Day]]="","",MONTH(F1838))</f>
        <v/>
      </c>
      <c r="D1838" s="45" t="str">
        <f>IF(Table1[[#This Row],[Day]]="","",YEAR(F1838))</f>
        <v/>
      </c>
      <c r="E1838" s="117" t="s">
        <v>329</v>
      </c>
      <c r="F1838" s="51"/>
      <c r="J1838" s="102"/>
      <c r="K1838" s="124"/>
      <c r="R1838" s="46"/>
      <c r="V1838" s="112"/>
      <c r="W1838" s="72"/>
      <c r="X1838" s="46"/>
      <c r="Y1838" s="46"/>
      <c r="AC1838" s="47">
        <f t="shared" si="21"/>
        <v>0</v>
      </c>
      <c r="AD1838" s="54">
        <f t="shared" si="22"/>
        <v>0</v>
      </c>
      <c r="AE1838" s="44"/>
      <c r="AF1838" s="48"/>
    </row>
    <row r="1839" spans="1:32" ht="21" customHeight="1">
      <c r="A1839" s="45" t="str">
        <f>IF(G1839="","",VLOOKUP(G1839,#REF!,3,0))</f>
        <v/>
      </c>
      <c r="B1839" s="45" t="str">
        <f>IF(Table1[[#This Row],[Day]]="","",WEEKNUM(F1839))</f>
        <v/>
      </c>
      <c r="C1839" s="45" t="str">
        <f>IF(Table1[[#This Row],[Day]]="","",MONTH(F1839))</f>
        <v/>
      </c>
      <c r="D1839" s="45" t="str">
        <f>IF(Table1[[#This Row],[Day]]="","",YEAR(F1839))</f>
        <v/>
      </c>
      <c r="E1839" s="117" t="s">
        <v>329</v>
      </c>
      <c r="F1839" s="51"/>
      <c r="J1839" s="102"/>
      <c r="K1839" s="124"/>
      <c r="R1839" s="46"/>
      <c r="V1839" s="112"/>
      <c r="W1839" s="72"/>
      <c r="X1839" s="46"/>
      <c r="Y1839" s="46"/>
      <c r="AC1839" s="47">
        <f t="shared" si="21"/>
        <v>0</v>
      </c>
      <c r="AD1839" s="54">
        <f t="shared" si="22"/>
        <v>0</v>
      </c>
      <c r="AE1839" s="44"/>
      <c r="AF1839" s="48"/>
    </row>
    <row r="1840" spans="1:32" ht="21" customHeight="1">
      <c r="A1840" s="45" t="str">
        <f>IF(G1840="","",VLOOKUP(G1840,#REF!,3,0))</f>
        <v/>
      </c>
      <c r="B1840" s="45" t="str">
        <f>IF(Table1[[#This Row],[Day]]="","",WEEKNUM(F1840))</f>
        <v/>
      </c>
      <c r="C1840" s="45" t="str">
        <f>IF(Table1[[#This Row],[Day]]="","",MONTH(F1840))</f>
        <v/>
      </c>
      <c r="D1840" s="45" t="str">
        <f>IF(Table1[[#This Row],[Day]]="","",YEAR(F1840))</f>
        <v/>
      </c>
      <c r="E1840" s="117" t="s">
        <v>329</v>
      </c>
      <c r="F1840" s="51"/>
      <c r="J1840" s="102"/>
      <c r="K1840" s="124"/>
      <c r="R1840" s="46"/>
      <c r="V1840" s="112"/>
      <c r="W1840" s="72"/>
      <c r="X1840" s="46"/>
      <c r="Y1840" s="46"/>
      <c r="AC1840" s="47">
        <f t="shared" si="21"/>
        <v>0</v>
      </c>
      <c r="AD1840" s="54">
        <f t="shared" si="22"/>
        <v>0</v>
      </c>
      <c r="AE1840" s="44"/>
      <c r="AF1840" s="48"/>
    </row>
    <row r="1841" spans="1:32" ht="21" customHeight="1">
      <c r="A1841" s="45" t="str">
        <f>IF(G1841="","",VLOOKUP(G1841,#REF!,3,0))</f>
        <v/>
      </c>
      <c r="B1841" s="45" t="str">
        <f>IF(Table1[[#This Row],[Day]]="","",WEEKNUM(F1841))</f>
        <v/>
      </c>
      <c r="C1841" s="45" t="str">
        <f>IF(Table1[[#This Row],[Day]]="","",MONTH(F1841))</f>
        <v/>
      </c>
      <c r="D1841" s="45" t="str">
        <f>IF(Table1[[#This Row],[Day]]="","",YEAR(F1841))</f>
        <v/>
      </c>
      <c r="E1841" s="117" t="s">
        <v>329</v>
      </c>
      <c r="F1841" s="51"/>
      <c r="J1841" s="102"/>
      <c r="K1841" s="124"/>
      <c r="R1841" s="46"/>
      <c r="V1841" s="112"/>
      <c r="W1841" s="72"/>
      <c r="X1841" s="46"/>
      <c r="Y1841" s="46"/>
      <c r="AC1841" s="47">
        <f t="shared" si="21"/>
        <v>0</v>
      </c>
      <c r="AD1841" s="54">
        <f t="shared" si="22"/>
        <v>0</v>
      </c>
      <c r="AE1841" s="44"/>
      <c r="AF1841" s="48"/>
    </row>
    <row r="1842" spans="1:32" ht="21" customHeight="1">
      <c r="A1842" s="45" t="str">
        <f>IF(G1842="","",VLOOKUP(G1842,#REF!,3,0))</f>
        <v/>
      </c>
      <c r="B1842" s="45" t="str">
        <f>IF(Table1[[#This Row],[Day]]="","",WEEKNUM(F1842))</f>
        <v/>
      </c>
      <c r="C1842" s="45" t="str">
        <f>IF(Table1[[#This Row],[Day]]="","",MONTH(F1842))</f>
        <v/>
      </c>
      <c r="D1842" s="45" t="str">
        <f>IF(Table1[[#This Row],[Day]]="","",YEAR(F1842))</f>
        <v/>
      </c>
      <c r="E1842" s="117" t="s">
        <v>329</v>
      </c>
      <c r="F1842" s="51"/>
      <c r="J1842" s="102"/>
      <c r="K1842" s="124"/>
      <c r="R1842" s="46"/>
      <c r="V1842" s="112"/>
      <c r="W1842" s="72"/>
      <c r="X1842" s="46"/>
      <c r="Y1842" s="46"/>
      <c r="AC1842" s="47">
        <f t="shared" si="21"/>
        <v>0</v>
      </c>
      <c r="AD1842" s="54">
        <f t="shared" si="22"/>
        <v>0</v>
      </c>
      <c r="AE1842" s="44"/>
      <c r="AF1842" s="48"/>
    </row>
    <row r="1843" spans="1:32" ht="21" customHeight="1">
      <c r="A1843" s="45" t="str">
        <f>IF(G1843="","",VLOOKUP(G1843,#REF!,3,0))</f>
        <v/>
      </c>
      <c r="B1843" s="45" t="str">
        <f>IF(Table1[[#This Row],[Day]]="","",WEEKNUM(F1843))</f>
        <v/>
      </c>
      <c r="C1843" s="45" t="str">
        <f>IF(Table1[[#This Row],[Day]]="","",MONTH(F1843))</f>
        <v/>
      </c>
      <c r="D1843" s="45" t="str">
        <f>IF(Table1[[#This Row],[Day]]="","",YEAR(F1843))</f>
        <v/>
      </c>
      <c r="E1843" s="117" t="s">
        <v>329</v>
      </c>
      <c r="F1843" s="51"/>
      <c r="J1843" s="102"/>
      <c r="K1843" s="124"/>
      <c r="R1843" s="46"/>
      <c r="V1843" s="112"/>
      <c r="W1843" s="72"/>
      <c r="X1843" s="46"/>
      <c r="Y1843" s="46"/>
      <c r="AC1843" s="47">
        <f t="shared" si="21"/>
        <v>0</v>
      </c>
      <c r="AD1843" s="54">
        <f t="shared" si="22"/>
        <v>0</v>
      </c>
      <c r="AE1843" s="44"/>
      <c r="AF1843" s="48"/>
    </row>
    <row r="1844" spans="1:32" ht="21" customHeight="1">
      <c r="A1844" s="45" t="str">
        <f>IF(G1844="","",VLOOKUP(G1844,#REF!,3,0))</f>
        <v/>
      </c>
      <c r="B1844" s="45" t="str">
        <f>IF(Table1[[#This Row],[Day]]="","",WEEKNUM(F1844))</f>
        <v/>
      </c>
      <c r="C1844" s="45" t="str">
        <f>IF(Table1[[#This Row],[Day]]="","",MONTH(F1844))</f>
        <v/>
      </c>
      <c r="D1844" s="45" t="str">
        <f>IF(Table1[[#This Row],[Day]]="","",YEAR(F1844))</f>
        <v/>
      </c>
      <c r="E1844" s="117" t="s">
        <v>329</v>
      </c>
      <c r="F1844" s="51"/>
      <c r="J1844" s="102"/>
      <c r="K1844" s="124"/>
      <c r="R1844" s="46"/>
      <c r="V1844" s="112"/>
      <c r="W1844" s="72"/>
      <c r="X1844" s="46"/>
      <c r="Y1844" s="46"/>
      <c r="AC1844" s="47">
        <f t="shared" si="21"/>
        <v>0</v>
      </c>
      <c r="AD1844" s="54">
        <f t="shared" si="22"/>
        <v>0</v>
      </c>
      <c r="AE1844" s="44"/>
      <c r="AF1844" s="48"/>
    </row>
    <row r="1845" spans="1:32" ht="21" customHeight="1">
      <c r="A1845" s="45" t="str">
        <f>IF(G1845="","",VLOOKUP(G1845,#REF!,3,0))</f>
        <v/>
      </c>
      <c r="B1845" s="45" t="str">
        <f>IF(Table1[[#This Row],[Day]]="","",WEEKNUM(F1845))</f>
        <v/>
      </c>
      <c r="C1845" s="45" t="str">
        <f>IF(Table1[[#This Row],[Day]]="","",MONTH(F1845))</f>
        <v/>
      </c>
      <c r="D1845" s="45" t="str">
        <f>IF(Table1[[#This Row],[Day]]="","",YEAR(F1845))</f>
        <v/>
      </c>
      <c r="E1845" s="117" t="s">
        <v>329</v>
      </c>
      <c r="F1845" s="51"/>
      <c r="J1845" s="102"/>
      <c r="K1845" s="124"/>
      <c r="R1845" s="46"/>
      <c r="V1845" s="112"/>
      <c r="W1845" s="72"/>
      <c r="X1845" s="46"/>
      <c r="Y1845" s="46"/>
      <c r="AC1845" s="47">
        <f t="shared" si="21"/>
        <v>0</v>
      </c>
      <c r="AD1845" s="54">
        <f t="shared" si="22"/>
        <v>0</v>
      </c>
      <c r="AE1845" s="44"/>
      <c r="AF1845" s="48"/>
    </row>
    <row r="1846" spans="1:32" ht="21" customHeight="1">
      <c r="A1846" s="45" t="str">
        <f>IF(G1846="","",VLOOKUP(G1846,#REF!,3,0))</f>
        <v/>
      </c>
      <c r="B1846" s="45" t="str">
        <f>IF(Table1[[#This Row],[Day]]="","",WEEKNUM(F1846))</f>
        <v/>
      </c>
      <c r="C1846" s="45" t="str">
        <f>IF(Table1[[#This Row],[Day]]="","",MONTH(F1846))</f>
        <v/>
      </c>
      <c r="D1846" s="45" t="str">
        <f>IF(Table1[[#This Row],[Day]]="","",YEAR(F1846))</f>
        <v/>
      </c>
      <c r="E1846" s="117" t="s">
        <v>329</v>
      </c>
      <c r="F1846" s="51"/>
      <c r="J1846" s="102"/>
      <c r="K1846" s="124"/>
      <c r="R1846" s="46"/>
      <c r="V1846" s="112"/>
      <c r="W1846" s="72"/>
      <c r="X1846" s="46"/>
      <c r="Y1846" s="46"/>
      <c r="AC1846" s="47">
        <f t="shared" si="21"/>
        <v>0</v>
      </c>
      <c r="AD1846" s="54">
        <f t="shared" si="22"/>
        <v>0</v>
      </c>
      <c r="AE1846" s="44"/>
      <c r="AF1846" s="48"/>
    </row>
    <row r="1847" spans="1:32" ht="21" customHeight="1">
      <c r="A1847" s="45" t="str">
        <f>IF(G1847="","",VLOOKUP(G1847,#REF!,3,0))</f>
        <v/>
      </c>
      <c r="B1847" s="45" t="str">
        <f>IF(Table1[[#This Row],[Day]]="","",WEEKNUM(F1847))</f>
        <v/>
      </c>
      <c r="C1847" s="45" t="str">
        <f>IF(Table1[[#This Row],[Day]]="","",MONTH(F1847))</f>
        <v/>
      </c>
      <c r="D1847" s="45" t="str">
        <f>IF(Table1[[#This Row],[Day]]="","",YEAR(F1847))</f>
        <v/>
      </c>
      <c r="E1847" s="117" t="s">
        <v>329</v>
      </c>
      <c r="F1847" s="51"/>
      <c r="J1847" s="102"/>
      <c r="K1847" s="124"/>
      <c r="R1847" s="46"/>
      <c r="V1847" s="112"/>
      <c r="W1847" s="72"/>
      <c r="X1847" s="46"/>
      <c r="Y1847" s="46"/>
      <c r="AC1847" s="47">
        <f t="shared" si="21"/>
        <v>0</v>
      </c>
      <c r="AD1847" s="54">
        <f t="shared" si="22"/>
        <v>0</v>
      </c>
      <c r="AE1847" s="44"/>
      <c r="AF1847" s="48"/>
    </row>
    <row r="1848" spans="1:32" ht="21" customHeight="1">
      <c r="A1848" s="45" t="str">
        <f>IF(G1848="","",VLOOKUP(G1848,#REF!,3,0))</f>
        <v/>
      </c>
      <c r="B1848" s="45" t="str">
        <f>IF(Table1[[#This Row],[Day]]="","",WEEKNUM(F1848))</f>
        <v/>
      </c>
      <c r="C1848" s="45" t="str">
        <f>IF(Table1[[#This Row],[Day]]="","",MONTH(F1848))</f>
        <v/>
      </c>
      <c r="D1848" s="45" t="str">
        <f>IF(Table1[[#This Row],[Day]]="","",YEAR(F1848))</f>
        <v/>
      </c>
      <c r="E1848" s="117" t="s">
        <v>329</v>
      </c>
      <c r="F1848" s="51"/>
      <c r="J1848" s="102"/>
      <c r="K1848" s="124"/>
      <c r="R1848" s="46"/>
      <c r="V1848" s="112"/>
      <c r="W1848" s="72"/>
      <c r="X1848" s="46"/>
      <c r="Y1848" s="46"/>
      <c r="AC1848" s="47">
        <f t="shared" si="21"/>
        <v>0</v>
      </c>
      <c r="AD1848" s="54">
        <f t="shared" si="22"/>
        <v>0</v>
      </c>
      <c r="AE1848" s="44"/>
      <c r="AF1848" s="48"/>
    </row>
    <row r="1849" spans="1:32" ht="21" customHeight="1">
      <c r="A1849" s="45" t="str">
        <f>IF(G1849="","",VLOOKUP(G1849,#REF!,3,0))</f>
        <v/>
      </c>
      <c r="B1849" s="45" t="str">
        <f>IF(Table1[[#This Row],[Day]]="","",WEEKNUM(F1849))</f>
        <v/>
      </c>
      <c r="C1849" s="45" t="str">
        <f>IF(Table1[[#This Row],[Day]]="","",MONTH(F1849))</f>
        <v/>
      </c>
      <c r="D1849" s="45" t="str">
        <f>IF(Table1[[#This Row],[Day]]="","",YEAR(F1849))</f>
        <v/>
      </c>
      <c r="E1849" s="117" t="s">
        <v>329</v>
      </c>
      <c r="F1849" s="51"/>
      <c r="J1849" s="102"/>
      <c r="K1849" s="124"/>
      <c r="R1849" s="46"/>
      <c r="V1849" s="112"/>
      <c r="W1849" s="72"/>
      <c r="X1849" s="46"/>
      <c r="Y1849" s="46"/>
      <c r="AC1849" s="47">
        <f t="shared" si="21"/>
        <v>0</v>
      </c>
      <c r="AD1849" s="54">
        <f t="shared" si="22"/>
        <v>0</v>
      </c>
      <c r="AE1849" s="44"/>
      <c r="AF1849" s="48"/>
    </row>
    <row r="1850" spans="1:32" ht="21" customHeight="1">
      <c r="A1850" s="45" t="str">
        <f>IF(G1850="","",VLOOKUP(G1850,#REF!,3,0))</f>
        <v/>
      </c>
      <c r="B1850" s="45" t="str">
        <f>IF(Table1[[#This Row],[Day]]="","",WEEKNUM(F1850))</f>
        <v/>
      </c>
      <c r="C1850" s="45" t="str">
        <f>IF(Table1[[#This Row],[Day]]="","",MONTH(F1850))</f>
        <v/>
      </c>
      <c r="D1850" s="45" t="str">
        <f>IF(Table1[[#This Row],[Day]]="","",YEAR(F1850))</f>
        <v/>
      </c>
      <c r="E1850" s="117" t="s">
        <v>329</v>
      </c>
      <c r="F1850" s="51"/>
      <c r="J1850" s="102"/>
      <c r="K1850" s="124"/>
      <c r="R1850" s="46"/>
      <c r="V1850" s="112"/>
      <c r="W1850" s="72"/>
      <c r="X1850" s="46"/>
      <c r="Y1850" s="46"/>
      <c r="AC1850" s="47">
        <f t="shared" si="21"/>
        <v>0</v>
      </c>
      <c r="AD1850" s="54">
        <f t="shared" si="22"/>
        <v>0</v>
      </c>
      <c r="AE1850" s="44"/>
      <c r="AF1850" s="48"/>
    </row>
    <row r="1851" spans="1:32" ht="21" customHeight="1">
      <c r="A1851" s="45" t="str">
        <f>IF(G1851="","",VLOOKUP(G1851,#REF!,3,0))</f>
        <v/>
      </c>
      <c r="B1851" s="45" t="str">
        <f>IF(Table1[[#This Row],[Day]]="","",WEEKNUM(F1851))</f>
        <v/>
      </c>
      <c r="C1851" s="45" t="str">
        <f>IF(Table1[[#This Row],[Day]]="","",MONTH(F1851))</f>
        <v/>
      </c>
      <c r="D1851" s="45" t="str">
        <f>IF(Table1[[#This Row],[Day]]="","",YEAR(F1851))</f>
        <v/>
      </c>
      <c r="E1851" s="117" t="s">
        <v>329</v>
      </c>
      <c r="F1851" s="51"/>
      <c r="J1851" s="102"/>
      <c r="K1851" s="124"/>
      <c r="R1851" s="46"/>
      <c r="V1851" s="112"/>
      <c r="W1851" s="72"/>
      <c r="X1851" s="46"/>
      <c r="Y1851" s="46"/>
      <c r="AC1851" s="47">
        <f t="shared" si="21"/>
        <v>0</v>
      </c>
      <c r="AD1851" s="54">
        <f t="shared" si="22"/>
        <v>0</v>
      </c>
      <c r="AE1851" s="44"/>
      <c r="AF1851" s="48"/>
    </row>
    <row r="1852" spans="1:32" ht="21" customHeight="1">
      <c r="A1852" s="45" t="str">
        <f>IF(G1852="","",VLOOKUP(G1852,#REF!,3,0))</f>
        <v/>
      </c>
      <c r="B1852" s="45" t="str">
        <f>IF(Table1[[#This Row],[Day]]="","",WEEKNUM(F1852))</f>
        <v/>
      </c>
      <c r="C1852" s="45" t="str">
        <f>IF(Table1[[#This Row],[Day]]="","",MONTH(F1852))</f>
        <v/>
      </c>
      <c r="D1852" s="45" t="str">
        <f>IF(Table1[[#This Row],[Day]]="","",YEAR(F1852))</f>
        <v/>
      </c>
      <c r="E1852" s="117" t="s">
        <v>329</v>
      </c>
      <c r="F1852" s="51"/>
      <c r="J1852" s="102"/>
      <c r="K1852" s="124"/>
      <c r="R1852" s="46"/>
      <c r="V1852" s="112"/>
      <c r="W1852" s="72"/>
      <c r="X1852" s="46"/>
      <c r="Y1852" s="46"/>
      <c r="AC1852" s="47">
        <f t="shared" si="21"/>
        <v>0</v>
      </c>
      <c r="AD1852" s="54">
        <f t="shared" si="22"/>
        <v>0</v>
      </c>
      <c r="AE1852" s="44"/>
      <c r="AF1852" s="48"/>
    </row>
    <row r="1853" spans="1:32" ht="21" customHeight="1">
      <c r="A1853" s="45" t="str">
        <f>IF(G1853="","",VLOOKUP(G1853,#REF!,3,0))</f>
        <v/>
      </c>
      <c r="B1853" s="45" t="str">
        <f>IF(Table1[[#This Row],[Day]]="","",WEEKNUM(F1853))</f>
        <v/>
      </c>
      <c r="C1853" s="45" t="str">
        <f>IF(Table1[[#This Row],[Day]]="","",MONTH(F1853))</f>
        <v/>
      </c>
      <c r="D1853" s="45" t="str">
        <f>IF(Table1[[#This Row],[Day]]="","",YEAR(F1853))</f>
        <v/>
      </c>
      <c r="E1853" s="117" t="s">
        <v>329</v>
      </c>
      <c r="F1853" s="51"/>
      <c r="J1853" s="102"/>
      <c r="K1853" s="124"/>
      <c r="R1853" s="46"/>
      <c r="V1853" s="112"/>
      <c r="W1853" s="72"/>
      <c r="X1853" s="46"/>
      <c r="Y1853" s="46"/>
      <c r="AC1853" s="47">
        <f t="shared" si="21"/>
        <v>0</v>
      </c>
      <c r="AD1853" s="54">
        <f t="shared" si="22"/>
        <v>0</v>
      </c>
      <c r="AE1853" s="44"/>
      <c r="AF1853" s="48"/>
    </row>
    <row r="1854" spans="1:32" ht="21" customHeight="1">
      <c r="A1854" s="45" t="str">
        <f>IF(G1854="","",VLOOKUP(G1854,#REF!,3,0))</f>
        <v/>
      </c>
      <c r="B1854" s="45" t="str">
        <f>IF(Table1[[#This Row],[Day]]="","",WEEKNUM(F1854))</f>
        <v/>
      </c>
      <c r="C1854" s="45" t="str">
        <f>IF(Table1[[#This Row],[Day]]="","",MONTH(F1854))</f>
        <v/>
      </c>
      <c r="D1854" s="45" t="str">
        <f>IF(Table1[[#This Row],[Day]]="","",YEAR(F1854))</f>
        <v/>
      </c>
      <c r="E1854" s="117" t="s">
        <v>329</v>
      </c>
      <c r="F1854" s="51"/>
      <c r="J1854" s="102"/>
      <c r="K1854" s="124"/>
      <c r="R1854" s="46"/>
      <c r="V1854" s="112"/>
      <c r="W1854" s="72"/>
      <c r="X1854" s="46"/>
      <c r="Y1854" s="46"/>
      <c r="AC1854" s="47">
        <f t="shared" si="21"/>
        <v>0</v>
      </c>
      <c r="AD1854" s="54">
        <f t="shared" si="22"/>
        <v>0</v>
      </c>
      <c r="AE1854" s="44"/>
      <c r="AF1854" s="48"/>
    </row>
    <row r="1855" spans="1:32" ht="21" customHeight="1">
      <c r="A1855" s="45" t="str">
        <f>IF(G1855="","",VLOOKUP(G1855,#REF!,3,0))</f>
        <v/>
      </c>
      <c r="B1855" s="45" t="str">
        <f>IF(Table1[[#This Row],[Day]]="","",WEEKNUM(F1855))</f>
        <v/>
      </c>
      <c r="C1855" s="45" t="str">
        <f>IF(Table1[[#This Row],[Day]]="","",MONTH(F1855))</f>
        <v/>
      </c>
      <c r="D1855" s="45" t="str">
        <f>IF(Table1[[#This Row],[Day]]="","",YEAR(F1855))</f>
        <v/>
      </c>
      <c r="E1855" s="117" t="s">
        <v>329</v>
      </c>
      <c r="F1855" s="51"/>
      <c r="J1855" s="102"/>
      <c r="K1855" s="124"/>
      <c r="R1855" s="46"/>
      <c r="V1855" s="112"/>
      <c r="W1855" s="72"/>
      <c r="X1855" s="46"/>
      <c r="Y1855" s="46"/>
      <c r="AC1855" s="47">
        <f t="shared" si="21"/>
        <v>0</v>
      </c>
      <c r="AD1855" s="54">
        <f t="shared" si="22"/>
        <v>0</v>
      </c>
      <c r="AE1855" s="44"/>
      <c r="AF1855" s="48"/>
    </row>
    <row r="1856" spans="1:32" ht="21" customHeight="1">
      <c r="A1856" s="45" t="str">
        <f>IF(G1856="","",VLOOKUP(G1856,#REF!,3,0))</f>
        <v/>
      </c>
      <c r="B1856" s="45" t="str">
        <f>IF(Table1[[#This Row],[Day]]="","",WEEKNUM(F1856))</f>
        <v/>
      </c>
      <c r="C1856" s="45" t="str">
        <f>IF(Table1[[#This Row],[Day]]="","",MONTH(F1856))</f>
        <v/>
      </c>
      <c r="D1856" s="45" t="str">
        <f>IF(Table1[[#This Row],[Day]]="","",YEAR(F1856))</f>
        <v/>
      </c>
      <c r="E1856" s="117" t="s">
        <v>329</v>
      </c>
      <c r="F1856" s="51"/>
      <c r="J1856" s="102"/>
      <c r="K1856" s="124"/>
      <c r="R1856" s="46"/>
      <c r="V1856" s="112"/>
      <c r="W1856" s="72"/>
      <c r="X1856" s="46"/>
      <c r="Y1856" s="46"/>
      <c r="AC1856" s="47">
        <f t="shared" si="21"/>
        <v>0</v>
      </c>
      <c r="AD1856" s="54">
        <f t="shared" si="22"/>
        <v>0</v>
      </c>
      <c r="AE1856" s="44"/>
      <c r="AF1856" s="48"/>
    </row>
    <row r="1857" spans="1:32" ht="21" customHeight="1">
      <c r="A1857" s="45" t="str">
        <f>IF(G1857="","",VLOOKUP(G1857,#REF!,3,0))</f>
        <v/>
      </c>
      <c r="B1857" s="45" t="str">
        <f>IF(Table1[[#This Row],[Day]]="","",WEEKNUM(F1857))</f>
        <v/>
      </c>
      <c r="C1857" s="45" t="str">
        <f>IF(Table1[[#This Row],[Day]]="","",MONTH(F1857))</f>
        <v/>
      </c>
      <c r="D1857" s="45" t="str">
        <f>IF(Table1[[#This Row],[Day]]="","",YEAR(F1857))</f>
        <v/>
      </c>
      <c r="E1857" s="117" t="s">
        <v>329</v>
      </c>
      <c r="F1857" s="51"/>
      <c r="J1857" s="102"/>
      <c r="K1857" s="124"/>
      <c r="R1857" s="46"/>
      <c r="V1857" s="112"/>
      <c r="W1857" s="72"/>
      <c r="X1857" s="46"/>
      <c r="Y1857" s="46"/>
      <c r="AC1857" s="47">
        <f t="shared" si="21"/>
        <v>0</v>
      </c>
      <c r="AD1857" s="54">
        <f t="shared" si="22"/>
        <v>0</v>
      </c>
      <c r="AE1857" s="44"/>
      <c r="AF1857" s="48"/>
    </row>
    <row r="1858" spans="1:32" ht="21" customHeight="1">
      <c r="A1858" s="45" t="str">
        <f>IF(G1858="","",VLOOKUP(G1858,#REF!,3,0))</f>
        <v/>
      </c>
      <c r="B1858" s="45" t="str">
        <f>IF(Table1[[#This Row],[Day]]="","",WEEKNUM(F1858))</f>
        <v/>
      </c>
      <c r="C1858" s="45" t="str">
        <f>IF(Table1[[#This Row],[Day]]="","",MONTH(F1858))</f>
        <v/>
      </c>
      <c r="D1858" s="45" t="str">
        <f>IF(Table1[[#This Row],[Day]]="","",YEAR(F1858))</f>
        <v/>
      </c>
      <c r="E1858" s="117" t="s">
        <v>329</v>
      </c>
      <c r="F1858" s="51"/>
      <c r="J1858" s="102"/>
      <c r="K1858" s="124"/>
      <c r="R1858" s="46"/>
      <c r="V1858" s="112"/>
      <c r="W1858" s="72"/>
      <c r="X1858" s="46"/>
      <c r="Y1858" s="46"/>
      <c r="AC1858" s="47">
        <f t="shared" si="21"/>
        <v>0</v>
      </c>
      <c r="AD1858" s="54">
        <f t="shared" si="22"/>
        <v>0</v>
      </c>
      <c r="AE1858" s="44"/>
      <c r="AF1858" s="48"/>
    </row>
    <row r="1859" spans="1:32" ht="21" customHeight="1">
      <c r="A1859" s="45" t="str">
        <f>IF(G1859="","",VLOOKUP(G1859,#REF!,3,0))</f>
        <v/>
      </c>
      <c r="B1859" s="45" t="str">
        <f>IF(Table1[[#This Row],[Day]]="","",WEEKNUM(F1859))</f>
        <v/>
      </c>
      <c r="C1859" s="45" t="str">
        <f>IF(Table1[[#This Row],[Day]]="","",MONTH(F1859))</f>
        <v/>
      </c>
      <c r="D1859" s="45" t="str">
        <f>IF(Table1[[#This Row],[Day]]="","",YEAR(F1859))</f>
        <v/>
      </c>
      <c r="E1859" s="117" t="s">
        <v>329</v>
      </c>
      <c r="F1859" s="51"/>
      <c r="J1859" s="102"/>
      <c r="K1859" s="124"/>
      <c r="R1859" s="46"/>
      <c r="V1859" s="112"/>
      <c r="W1859" s="72"/>
      <c r="X1859" s="46"/>
      <c r="Y1859" s="46"/>
      <c r="AC1859" s="47">
        <f t="shared" si="21"/>
        <v>0</v>
      </c>
      <c r="AD1859" s="54">
        <f t="shared" si="22"/>
        <v>0</v>
      </c>
      <c r="AE1859" s="44"/>
      <c r="AF1859" s="48"/>
    </row>
    <row r="1860" spans="1:32" ht="21" customHeight="1">
      <c r="A1860" s="45" t="str">
        <f>IF(G1860="","",VLOOKUP(G1860,#REF!,3,0))</f>
        <v/>
      </c>
      <c r="B1860" s="45" t="str">
        <f>IF(Table1[[#This Row],[Day]]="","",WEEKNUM(F1860))</f>
        <v/>
      </c>
      <c r="C1860" s="45" t="str">
        <f>IF(Table1[[#This Row],[Day]]="","",MONTH(F1860))</f>
        <v/>
      </c>
      <c r="D1860" s="45" t="str">
        <f>IF(Table1[[#This Row],[Day]]="","",YEAR(F1860))</f>
        <v/>
      </c>
      <c r="E1860" s="117" t="s">
        <v>329</v>
      </c>
      <c r="F1860" s="51"/>
      <c r="J1860" s="102"/>
      <c r="K1860" s="124"/>
      <c r="R1860" s="46"/>
      <c r="V1860" s="112"/>
      <c r="W1860" s="72"/>
      <c r="X1860" s="46"/>
      <c r="Y1860" s="46"/>
      <c r="AC1860" s="47">
        <f t="shared" si="21"/>
        <v>0</v>
      </c>
      <c r="AD1860" s="54">
        <f t="shared" si="22"/>
        <v>0</v>
      </c>
      <c r="AE1860" s="44"/>
      <c r="AF1860" s="48"/>
    </row>
    <row r="1861" spans="1:32" ht="21" customHeight="1">
      <c r="A1861" s="45" t="str">
        <f>IF(G1861="","",VLOOKUP(G1861,#REF!,3,0))</f>
        <v/>
      </c>
      <c r="B1861" s="45" t="str">
        <f>IF(Table1[[#This Row],[Day]]="","",WEEKNUM(F1861))</f>
        <v/>
      </c>
      <c r="C1861" s="45" t="str">
        <f>IF(Table1[[#This Row],[Day]]="","",MONTH(F1861))</f>
        <v/>
      </c>
      <c r="D1861" s="45" t="str">
        <f>IF(Table1[[#This Row],[Day]]="","",YEAR(F1861))</f>
        <v/>
      </c>
      <c r="E1861" s="117" t="s">
        <v>329</v>
      </c>
      <c r="F1861" s="51"/>
      <c r="J1861" s="102"/>
      <c r="K1861" s="124"/>
      <c r="R1861" s="46"/>
      <c r="V1861" s="112"/>
      <c r="W1861" s="72"/>
      <c r="X1861" s="46"/>
      <c r="Y1861" s="46"/>
      <c r="AC1861" s="47">
        <f t="shared" si="21"/>
        <v>0</v>
      </c>
      <c r="AD1861" s="54">
        <f t="shared" si="22"/>
        <v>0</v>
      </c>
      <c r="AE1861" s="44"/>
      <c r="AF1861" s="48"/>
    </row>
    <row r="1862" spans="1:32" ht="21" customHeight="1">
      <c r="A1862" s="45" t="str">
        <f>IF(G1862="","",VLOOKUP(G1862,#REF!,3,0))</f>
        <v/>
      </c>
      <c r="B1862" s="45" t="str">
        <f>IF(Table1[[#This Row],[Day]]="","",WEEKNUM(F1862))</f>
        <v/>
      </c>
      <c r="C1862" s="45" t="str">
        <f>IF(Table1[[#This Row],[Day]]="","",MONTH(F1862))</f>
        <v/>
      </c>
      <c r="D1862" s="45" t="str">
        <f>IF(Table1[[#This Row],[Day]]="","",YEAR(F1862))</f>
        <v/>
      </c>
      <c r="E1862" s="117" t="s">
        <v>329</v>
      </c>
      <c r="F1862" s="51"/>
      <c r="J1862" s="102"/>
      <c r="K1862" s="124"/>
      <c r="R1862" s="46"/>
      <c r="V1862" s="112"/>
      <c r="W1862" s="72"/>
      <c r="X1862" s="46"/>
      <c r="Y1862" s="46"/>
      <c r="AC1862" s="47">
        <f t="shared" si="21"/>
        <v>0</v>
      </c>
      <c r="AD1862" s="54">
        <f t="shared" si="22"/>
        <v>0</v>
      </c>
      <c r="AE1862" s="44"/>
      <c r="AF1862" s="48"/>
    </row>
    <row r="1863" spans="1:32" ht="21" customHeight="1">
      <c r="A1863" s="45" t="str">
        <f>IF(G1863="","",VLOOKUP(G1863,#REF!,3,0))</f>
        <v/>
      </c>
      <c r="B1863" s="45" t="str">
        <f>IF(Table1[[#This Row],[Day]]="","",WEEKNUM(F1863))</f>
        <v/>
      </c>
      <c r="C1863" s="45" t="str">
        <f>IF(Table1[[#This Row],[Day]]="","",MONTH(F1863))</f>
        <v/>
      </c>
      <c r="D1863" s="45" t="str">
        <f>IF(Table1[[#This Row],[Day]]="","",YEAR(F1863))</f>
        <v/>
      </c>
      <c r="E1863" s="117" t="s">
        <v>329</v>
      </c>
      <c r="F1863" s="51"/>
      <c r="J1863" s="102"/>
      <c r="K1863" s="124"/>
      <c r="R1863" s="46"/>
      <c r="V1863" s="112"/>
      <c r="W1863" s="72"/>
      <c r="X1863" s="46"/>
      <c r="Y1863" s="46"/>
      <c r="AC1863" s="47">
        <f t="shared" si="21"/>
        <v>0</v>
      </c>
      <c r="AD1863" s="54">
        <f t="shared" si="22"/>
        <v>0</v>
      </c>
      <c r="AE1863" s="44"/>
      <c r="AF1863" s="48"/>
    </row>
    <row r="1864" spans="1:32" ht="21" customHeight="1">
      <c r="A1864" s="45" t="str">
        <f>IF(G1864="","",VLOOKUP(G1864,#REF!,3,0))</f>
        <v/>
      </c>
      <c r="B1864" s="45" t="str">
        <f>IF(Table1[[#This Row],[Day]]="","",WEEKNUM(F1864))</f>
        <v/>
      </c>
      <c r="C1864" s="45" t="str">
        <f>IF(Table1[[#This Row],[Day]]="","",MONTH(F1864))</f>
        <v/>
      </c>
      <c r="D1864" s="45" t="str">
        <f>IF(Table1[[#This Row],[Day]]="","",YEAR(F1864))</f>
        <v/>
      </c>
      <c r="E1864" s="117" t="s">
        <v>329</v>
      </c>
      <c r="F1864" s="51"/>
      <c r="J1864" s="102"/>
      <c r="K1864" s="124"/>
      <c r="R1864" s="46"/>
      <c r="V1864" s="112"/>
      <c r="W1864" s="72"/>
      <c r="X1864" s="46"/>
      <c r="Y1864" s="46"/>
      <c r="AC1864" s="47">
        <f t="shared" si="21"/>
        <v>0</v>
      </c>
      <c r="AD1864" s="54">
        <f t="shared" si="22"/>
        <v>0</v>
      </c>
      <c r="AE1864" s="44"/>
      <c r="AF1864" s="48"/>
    </row>
    <row r="1865" spans="1:32" ht="21" customHeight="1">
      <c r="A1865" s="45" t="str">
        <f>IF(G1865="","",VLOOKUP(G1865,#REF!,3,0))</f>
        <v/>
      </c>
      <c r="B1865" s="45" t="str">
        <f>IF(Table1[[#This Row],[Day]]="","",WEEKNUM(F1865))</f>
        <v/>
      </c>
      <c r="C1865" s="45" t="str">
        <f>IF(Table1[[#This Row],[Day]]="","",MONTH(F1865))</f>
        <v/>
      </c>
      <c r="D1865" s="45" t="str">
        <f>IF(Table1[[#This Row],[Day]]="","",YEAR(F1865))</f>
        <v/>
      </c>
      <c r="E1865" s="117" t="s">
        <v>329</v>
      </c>
      <c r="F1865" s="51"/>
      <c r="J1865" s="102"/>
      <c r="K1865" s="124"/>
      <c r="R1865" s="46"/>
      <c r="V1865" s="112"/>
      <c r="W1865" s="72"/>
      <c r="X1865" s="46"/>
      <c r="Y1865" s="46"/>
      <c r="AC1865" s="47">
        <f t="shared" si="21"/>
        <v>0</v>
      </c>
      <c r="AD1865" s="54">
        <f t="shared" si="22"/>
        <v>0</v>
      </c>
      <c r="AE1865" s="44"/>
      <c r="AF1865" s="48"/>
    </row>
    <row r="1866" spans="1:32" ht="21" customHeight="1">
      <c r="A1866" s="45" t="str">
        <f>IF(G1866="","",VLOOKUP(G1866,#REF!,3,0))</f>
        <v/>
      </c>
      <c r="B1866" s="45" t="str">
        <f>IF(Table1[[#This Row],[Day]]="","",WEEKNUM(F1866))</f>
        <v/>
      </c>
      <c r="C1866" s="45" t="str">
        <f>IF(Table1[[#This Row],[Day]]="","",MONTH(F1866))</f>
        <v/>
      </c>
      <c r="D1866" s="45" t="str">
        <f>IF(Table1[[#This Row],[Day]]="","",YEAR(F1866))</f>
        <v/>
      </c>
      <c r="E1866" s="117" t="s">
        <v>329</v>
      </c>
      <c r="F1866" s="51"/>
      <c r="J1866" s="102"/>
      <c r="K1866" s="124"/>
      <c r="R1866" s="46"/>
      <c r="V1866" s="112"/>
      <c r="W1866" s="72"/>
      <c r="X1866" s="46"/>
      <c r="Y1866" s="46"/>
      <c r="AC1866" s="47">
        <f t="shared" si="21"/>
        <v>0</v>
      </c>
      <c r="AD1866" s="54">
        <f t="shared" si="22"/>
        <v>0</v>
      </c>
      <c r="AE1866" s="44"/>
      <c r="AF1866" s="48"/>
    </row>
    <row r="1867" spans="1:32" ht="21" customHeight="1">
      <c r="A1867" s="45" t="str">
        <f>IF(G1867="","",VLOOKUP(G1867,#REF!,3,0))</f>
        <v/>
      </c>
      <c r="B1867" s="45" t="str">
        <f>IF(Table1[[#This Row],[Day]]="","",WEEKNUM(F1867))</f>
        <v/>
      </c>
      <c r="C1867" s="45" t="str">
        <f>IF(Table1[[#This Row],[Day]]="","",MONTH(F1867))</f>
        <v/>
      </c>
      <c r="D1867" s="45" t="str">
        <f>IF(Table1[[#This Row],[Day]]="","",YEAR(F1867))</f>
        <v/>
      </c>
      <c r="E1867" s="117" t="s">
        <v>329</v>
      </c>
      <c r="F1867" s="51"/>
      <c r="J1867" s="102"/>
      <c r="K1867" s="124"/>
      <c r="R1867" s="46"/>
      <c r="V1867" s="112"/>
      <c r="W1867" s="72"/>
      <c r="X1867" s="46"/>
      <c r="Y1867" s="46"/>
      <c r="AC1867" s="47">
        <f t="shared" si="21"/>
        <v>0</v>
      </c>
      <c r="AD1867" s="54">
        <f t="shared" si="22"/>
        <v>0</v>
      </c>
      <c r="AE1867" s="44"/>
      <c r="AF1867" s="48"/>
    </row>
    <row r="1868" spans="1:32" ht="21" customHeight="1">
      <c r="A1868" s="45" t="str">
        <f>IF(G1868="","",VLOOKUP(G1868,#REF!,3,0))</f>
        <v/>
      </c>
      <c r="B1868" s="45" t="str">
        <f>IF(Table1[[#This Row],[Day]]="","",WEEKNUM(F1868))</f>
        <v/>
      </c>
      <c r="C1868" s="45" t="str">
        <f>IF(Table1[[#This Row],[Day]]="","",MONTH(F1868))</f>
        <v/>
      </c>
      <c r="D1868" s="45" t="str">
        <f>IF(Table1[[#This Row],[Day]]="","",YEAR(F1868))</f>
        <v/>
      </c>
      <c r="E1868" s="117" t="s">
        <v>329</v>
      </c>
      <c r="F1868" s="51"/>
      <c r="J1868" s="102"/>
      <c r="K1868" s="124"/>
      <c r="R1868" s="46"/>
      <c r="V1868" s="112"/>
      <c r="W1868" s="72"/>
      <c r="X1868" s="46"/>
      <c r="Y1868" s="46"/>
      <c r="AC1868" s="47">
        <f t="shared" si="21"/>
        <v>0</v>
      </c>
      <c r="AD1868" s="54">
        <f t="shared" si="22"/>
        <v>0</v>
      </c>
      <c r="AE1868" s="44"/>
      <c r="AF1868" s="48"/>
    </row>
    <row r="1869" spans="1:32" ht="21" customHeight="1">
      <c r="A1869" s="45" t="str">
        <f>IF(G1869="","",VLOOKUP(G1869,#REF!,3,0))</f>
        <v/>
      </c>
      <c r="B1869" s="45" t="str">
        <f>IF(Table1[[#This Row],[Day]]="","",WEEKNUM(F1869))</f>
        <v/>
      </c>
      <c r="C1869" s="45" t="str">
        <f>IF(Table1[[#This Row],[Day]]="","",MONTH(F1869))</f>
        <v/>
      </c>
      <c r="D1869" s="45" t="str">
        <f>IF(Table1[[#This Row],[Day]]="","",YEAR(F1869))</f>
        <v/>
      </c>
      <c r="E1869" s="117" t="s">
        <v>329</v>
      </c>
      <c r="F1869" s="51"/>
      <c r="J1869" s="102"/>
      <c r="K1869" s="124"/>
      <c r="R1869" s="46"/>
      <c r="V1869" s="112"/>
      <c r="W1869" s="72"/>
      <c r="X1869" s="46"/>
      <c r="Y1869" s="46"/>
      <c r="AC1869" s="47">
        <f t="shared" si="21"/>
        <v>0</v>
      </c>
      <c r="AD1869" s="54">
        <f t="shared" si="22"/>
        <v>0</v>
      </c>
      <c r="AE1869" s="44"/>
      <c r="AF1869" s="48"/>
    </row>
    <row r="1870" spans="1:32" ht="21" customHeight="1">
      <c r="A1870" s="45" t="str">
        <f>IF(G1870="","",VLOOKUP(G1870,#REF!,3,0))</f>
        <v/>
      </c>
      <c r="B1870" s="45" t="str">
        <f>IF(Table1[[#This Row],[Day]]="","",WEEKNUM(F1870))</f>
        <v/>
      </c>
      <c r="C1870" s="45" t="str">
        <f>IF(Table1[[#This Row],[Day]]="","",MONTH(F1870))</f>
        <v/>
      </c>
      <c r="D1870" s="45" t="str">
        <f>IF(Table1[[#This Row],[Day]]="","",YEAR(F1870))</f>
        <v/>
      </c>
      <c r="E1870" s="117" t="s">
        <v>329</v>
      </c>
      <c r="F1870" s="51"/>
      <c r="J1870" s="102"/>
      <c r="K1870" s="124"/>
      <c r="R1870" s="46"/>
      <c r="V1870" s="112"/>
      <c r="W1870" s="72"/>
      <c r="X1870" s="46"/>
      <c r="Y1870" s="46"/>
      <c r="AC1870" s="47">
        <f t="shared" si="21"/>
        <v>0</v>
      </c>
      <c r="AD1870" s="54">
        <f t="shared" si="22"/>
        <v>0</v>
      </c>
      <c r="AE1870" s="44"/>
      <c r="AF1870" s="48"/>
    </row>
    <row r="1871" spans="1:32" ht="21" customHeight="1">
      <c r="A1871" s="45" t="str">
        <f>IF(G1871="","",VLOOKUP(G1871,#REF!,3,0))</f>
        <v/>
      </c>
      <c r="B1871" s="45" t="str">
        <f>IF(Table1[[#This Row],[Day]]="","",WEEKNUM(F1871))</f>
        <v/>
      </c>
      <c r="C1871" s="45" t="str">
        <f>IF(Table1[[#This Row],[Day]]="","",MONTH(F1871))</f>
        <v/>
      </c>
      <c r="D1871" s="45" t="str">
        <f>IF(Table1[[#This Row],[Day]]="","",YEAR(F1871))</f>
        <v/>
      </c>
      <c r="E1871" s="117" t="s">
        <v>329</v>
      </c>
      <c r="F1871" s="51"/>
      <c r="J1871" s="102"/>
      <c r="K1871" s="124"/>
      <c r="R1871" s="46"/>
      <c r="V1871" s="112"/>
      <c r="W1871" s="72"/>
      <c r="X1871" s="46"/>
      <c r="Y1871" s="46"/>
      <c r="AC1871" s="47">
        <f t="shared" si="21"/>
        <v>0</v>
      </c>
      <c r="AD1871" s="54">
        <f t="shared" si="22"/>
        <v>0</v>
      </c>
      <c r="AE1871" s="44"/>
      <c r="AF1871" s="48"/>
    </row>
    <row r="1872" spans="1:32" ht="21" customHeight="1">
      <c r="A1872" s="45" t="str">
        <f>IF(G1872="","",VLOOKUP(G1872,#REF!,3,0))</f>
        <v/>
      </c>
      <c r="B1872" s="45" t="str">
        <f>IF(Table1[[#This Row],[Day]]="","",WEEKNUM(F1872))</f>
        <v/>
      </c>
      <c r="C1872" s="45" t="str">
        <f>IF(Table1[[#This Row],[Day]]="","",MONTH(F1872))</f>
        <v/>
      </c>
      <c r="D1872" s="45" t="str">
        <f>IF(Table1[[#This Row],[Day]]="","",YEAR(F1872))</f>
        <v/>
      </c>
      <c r="E1872" s="117" t="s">
        <v>329</v>
      </c>
      <c r="F1872" s="51"/>
      <c r="J1872" s="102"/>
      <c r="K1872" s="124"/>
      <c r="R1872" s="46"/>
      <c r="V1872" s="112"/>
      <c r="W1872" s="72"/>
      <c r="X1872" s="46"/>
      <c r="Y1872" s="46"/>
      <c r="AC1872" s="47">
        <f t="shared" si="21"/>
        <v>0</v>
      </c>
      <c r="AD1872" s="54">
        <f t="shared" si="22"/>
        <v>0</v>
      </c>
      <c r="AE1872" s="44"/>
      <c r="AF1872" s="48"/>
    </row>
    <row r="1873" spans="1:32" ht="21" customHeight="1">
      <c r="A1873" s="45" t="str">
        <f>IF(G1873="","",VLOOKUP(G1873,#REF!,3,0))</f>
        <v/>
      </c>
      <c r="B1873" s="45" t="str">
        <f>IF(Table1[[#This Row],[Day]]="","",WEEKNUM(F1873))</f>
        <v/>
      </c>
      <c r="C1873" s="45" t="str">
        <f>IF(Table1[[#This Row],[Day]]="","",MONTH(F1873))</f>
        <v/>
      </c>
      <c r="D1873" s="45" t="str">
        <f>IF(Table1[[#This Row],[Day]]="","",YEAR(F1873))</f>
        <v/>
      </c>
      <c r="E1873" s="117" t="s">
        <v>329</v>
      </c>
      <c r="F1873" s="51"/>
      <c r="J1873" s="102"/>
      <c r="K1873" s="124"/>
      <c r="R1873" s="46"/>
      <c r="V1873" s="112"/>
      <c r="W1873" s="72"/>
      <c r="X1873" s="46"/>
      <c r="Y1873" s="46"/>
      <c r="AC1873" s="47">
        <f t="shared" si="21"/>
        <v>0</v>
      </c>
      <c r="AD1873" s="54">
        <f t="shared" si="22"/>
        <v>0</v>
      </c>
      <c r="AE1873" s="44"/>
      <c r="AF1873" s="48"/>
    </row>
    <row r="1874" spans="1:32" ht="21" customHeight="1">
      <c r="A1874" s="45" t="str">
        <f>IF(G1874="","",VLOOKUP(G1874,#REF!,3,0))</f>
        <v/>
      </c>
      <c r="B1874" s="45" t="str">
        <f>IF(Table1[[#This Row],[Day]]="","",WEEKNUM(F1874))</f>
        <v/>
      </c>
      <c r="C1874" s="45" t="str">
        <f>IF(Table1[[#This Row],[Day]]="","",MONTH(F1874))</f>
        <v/>
      </c>
      <c r="D1874" s="45" t="str">
        <f>IF(Table1[[#This Row],[Day]]="","",YEAR(F1874))</f>
        <v/>
      </c>
      <c r="E1874" s="117" t="s">
        <v>329</v>
      </c>
      <c r="F1874" s="51"/>
      <c r="J1874" s="102"/>
      <c r="K1874" s="124"/>
      <c r="R1874" s="46"/>
      <c r="V1874" s="112"/>
      <c r="W1874" s="72"/>
      <c r="X1874" s="46"/>
      <c r="Y1874" s="46"/>
      <c r="AC1874" s="47">
        <f t="shared" si="21"/>
        <v>0</v>
      </c>
      <c r="AD1874" s="54">
        <f t="shared" si="22"/>
        <v>0</v>
      </c>
      <c r="AE1874" s="44"/>
      <c r="AF1874" s="48"/>
    </row>
    <row r="1875" spans="1:32" ht="21" customHeight="1">
      <c r="A1875" s="45" t="str">
        <f>IF(G1875="","",VLOOKUP(G1875,#REF!,3,0))</f>
        <v/>
      </c>
      <c r="B1875" s="45" t="str">
        <f>IF(Table1[[#This Row],[Day]]="","",WEEKNUM(F1875))</f>
        <v/>
      </c>
      <c r="C1875" s="45" t="str">
        <f>IF(Table1[[#This Row],[Day]]="","",MONTH(F1875))</f>
        <v/>
      </c>
      <c r="D1875" s="45" t="str">
        <f>IF(Table1[[#This Row],[Day]]="","",YEAR(F1875))</f>
        <v/>
      </c>
      <c r="E1875" s="117" t="s">
        <v>329</v>
      </c>
      <c r="F1875" s="51"/>
      <c r="J1875" s="102"/>
      <c r="K1875" s="124"/>
      <c r="R1875" s="46"/>
      <c r="V1875" s="112"/>
      <c r="W1875" s="72"/>
      <c r="X1875" s="46"/>
      <c r="Y1875" s="46"/>
      <c r="AC1875" s="47">
        <f t="shared" si="21"/>
        <v>0</v>
      </c>
      <c r="AD1875" s="54">
        <f t="shared" si="22"/>
        <v>0</v>
      </c>
      <c r="AE1875" s="44"/>
      <c r="AF1875" s="48"/>
    </row>
    <row r="1876" spans="1:32" ht="21" customHeight="1">
      <c r="A1876" s="45" t="str">
        <f>IF(G1876="","",VLOOKUP(G1876,#REF!,3,0))</f>
        <v/>
      </c>
      <c r="B1876" s="45" t="str">
        <f>IF(Table1[[#This Row],[Day]]="","",WEEKNUM(F1876))</f>
        <v/>
      </c>
      <c r="C1876" s="45" t="str">
        <f>IF(Table1[[#This Row],[Day]]="","",MONTH(F1876))</f>
        <v/>
      </c>
      <c r="D1876" s="45" t="str">
        <f>IF(Table1[[#This Row],[Day]]="","",YEAR(F1876))</f>
        <v/>
      </c>
      <c r="E1876" s="117" t="s">
        <v>329</v>
      </c>
      <c r="F1876" s="51"/>
      <c r="J1876" s="102"/>
      <c r="K1876" s="124"/>
      <c r="R1876" s="46"/>
      <c r="V1876" s="112"/>
      <c r="W1876" s="72"/>
      <c r="X1876" s="46"/>
      <c r="Y1876" s="46"/>
      <c r="AC1876" s="47">
        <f t="shared" si="21"/>
        <v>0</v>
      </c>
      <c r="AD1876" s="54">
        <f t="shared" si="22"/>
        <v>0</v>
      </c>
      <c r="AE1876" s="44"/>
      <c r="AF1876" s="48"/>
    </row>
    <row r="1877" spans="1:32" ht="21" customHeight="1">
      <c r="A1877" s="45" t="str">
        <f>IF(G1877="","",VLOOKUP(G1877,#REF!,3,0))</f>
        <v/>
      </c>
      <c r="B1877" s="45" t="str">
        <f>IF(Table1[[#This Row],[Day]]="","",WEEKNUM(F1877))</f>
        <v/>
      </c>
      <c r="C1877" s="45" t="str">
        <f>IF(Table1[[#This Row],[Day]]="","",MONTH(F1877))</f>
        <v/>
      </c>
      <c r="D1877" s="45" t="str">
        <f>IF(Table1[[#This Row],[Day]]="","",YEAR(F1877))</f>
        <v/>
      </c>
      <c r="E1877" s="117" t="s">
        <v>329</v>
      </c>
      <c r="F1877" s="51"/>
      <c r="J1877" s="102"/>
      <c r="K1877" s="124"/>
      <c r="R1877" s="46"/>
      <c r="V1877" s="112"/>
      <c r="W1877" s="72"/>
      <c r="X1877" s="46"/>
      <c r="Y1877" s="46"/>
      <c r="AC1877" s="47">
        <f t="shared" si="21"/>
        <v>0</v>
      </c>
      <c r="AD1877" s="54">
        <f t="shared" si="22"/>
        <v>0</v>
      </c>
      <c r="AE1877" s="44"/>
      <c r="AF1877" s="48"/>
    </row>
    <row r="1878" spans="1:32" ht="21" customHeight="1">
      <c r="A1878" s="45" t="str">
        <f>IF(G1878="","",VLOOKUP(G1878,#REF!,3,0))</f>
        <v/>
      </c>
      <c r="B1878" s="45" t="str">
        <f>IF(Table1[[#This Row],[Day]]="","",WEEKNUM(F1878))</f>
        <v/>
      </c>
      <c r="C1878" s="45" t="str">
        <f>IF(Table1[[#This Row],[Day]]="","",MONTH(F1878))</f>
        <v/>
      </c>
      <c r="D1878" s="45" t="str">
        <f>IF(Table1[[#This Row],[Day]]="","",YEAR(F1878))</f>
        <v/>
      </c>
      <c r="E1878" s="117" t="s">
        <v>329</v>
      </c>
      <c r="F1878" s="51"/>
      <c r="J1878" s="102"/>
      <c r="K1878" s="124"/>
      <c r="R1878" s="46"/>
      <c r="V1878" s="112"/>
      <c r="W1878" s="72"/>
      <c r="X1878" s="46"/>
      <c r="Y1878" s="46"/>
      <c r="AC1878" s="47">
        <f t="shared" si="21"/>
        <v>0</v>
      </c>
      <c r="AD1878" s="54">
        <f t="shared" si="22"/>
        <v>0</v>
      </c>
      <c r="AE1878" s="44"/>
      <c r="AF1878" s="48"/>
    </row>
    <row r="1879" spans="1:32" ht="21" customHeight="1">
      <c r="A1879" s="45" t="str">
        <f>IF(G1879="","",VLOOKUP(G1879,#REF!,3,0))</f>
        <v/>
      </c>
      <c r="B1879" s="45" t="str">
        <f>IF(Table1[[#This Row],[Day]]="","",WEEKNUM(F1879))</f>
        <v/>
      </c>
      <c r="C1879" s="45" t="str">
        <f>IF(Table1[[#This Row],[Day]]="","",MONTH(F1879))</f>
        <v/>
      </c>
      <c r="D1879" s="45" t="str">
        <f>IF(Table1[[#This Row],[Day]]="","",YEAR(F1879))</f>
        <v/>
      </c>
      <c r="E1879" s="117" t="s">
        <v>329</v>
      </c>
      <c r="F1879" s="51"/>
      <c r="J1879" s="102"/>
      <c r="K1879" s="124"/>
      <c r="R1879" s="46"/>
      <c r="V1879" s="112"/>
      <c r="W1879" s="72"/>
      <c r="X1879" s="46"/>
      <c r="Y1879" s="46"/>
      <c r="AC1879" s="47">
        <f t="shared" si="21"/>
        <v>0</v>
      </c>
      <c r="AD1879" s="54">
        <f t="shared" si="22"/>
        <v>0</v>
      </c>
      <c r="AE1879" s="44"/>
      <c r="AF1879" s="48"/>
    </row>
    <row r="1880" spans="1:32" ht="21" customHeight="1">
      <c r="A1880" s="45" t="str">
        <f>IF(G1880="","",VLOOKUP(G1880,#REF!,3,0))</f>
        <v/>
      </c>
      <c r="B1880" s="45" t="str">
        <f>IF(Table1[[#This Row],[Day]]="","",WEEKNUM(F1880))</f>
        <v/>
      </c>
      <c r="C1880" s="45" t="str">
        <f>IF(Table1[[#This Row],[Day]]="","",MONTH(F1880))</f>
        <v/>
      </c>
      <c r="D1880" s="45" t="str">
        <f>IF(Table1[[#This Row],[Day]]="","",YEAR(F1880))</f>
        <v/>
      </c>
      <c r="E1880" s="117" t="s">
        <v>329</v>
      </c>
      <c r="F1880" s="51"/>
      <c r="J1880" s="102"/>
      <c r="K1880" s="124"/>
      <c r="R1880" s="46"/>
      <c r="V1880" s="112"/>
      <c r="W1880" s="72"/>
      <c r="X1880" s="46"/>
      <c r="Y1880" s="46"/>
      <c r="AC1880" s="47">
        <f t="shared" si="21"/>
        <v>0</v>
      </c>
      <c r="AD1880" s="54">
        <f t="shared" si="22"/>
        <v>0</v>
      </c>
      <c r="AE1880" s="44"/>
      <c r="AF1880" s="48"/>
    </row>
    <row r="1881" spans="1:32" ht="21" customHeight="1">
      <c r="A1881" s="45" t="str">
        <f>IF(G1881="","",VLOOKUP(G1881,#REF!,3,0))</f>
        <v/>
      </c>
      <c r="B1881" s="45" t="str">
        <f>IF(Table1[[#This Row],[Day]]="","",WEEKNUM(F1881))</f>
        <v/>
      </c>
      <c r="C1881" s="45" t="str">
        <f>IF(Table1[[#This Row],[Day]]="","",MONTH(F1881))</f>
        <v/>
      </c>
      <c r="D1881" s="45" t="str">
        <f>IF(Table1[[#This Row],[Day]]="","",YEAR(F1881))</f>
        <v/>
      </c>
      <c r="E1881" s="117" t="s">
        <v>329</v>
      </c>
      <c r="F1881" s="51"/>
      <c r="J1881" s="102"/>
      <c r="K1881" s="124"/>
      <c r="R1881" s="46"/>
      <c r="V1881" s="112"/>
      <c r="W1881" s="72"/>
      <c r="X1881" s="46"/>
      <c r="Y1881" s="46"/>
      <c r="AC1881" s="47">
        <f t="shared" si="21"/>
        <v>0</v>
      </c>
      <c r="AD1881" s="54">
        <f t="shared" si="22"/>
        <v>0</v>
      </c>
      <c r="AE1881" s="44"/>
      <c r="AF1881" s="48"/>
    </row>
    <row r="1882" spans="1:32" ht="21" customHeight="1">
      <c r="A1882" s="45" t="str">
        <f>IF(G1882="","",VLOOKUP(G1882,#REF!,3,0))</f>
        <v/>
      </c>
      <c r="B1882" s="45" t="str">
        <f>IF(Table1[[#This Row],[Day]]="","",WEEKNUM(F1882))</f>
        <v/>
      </c>
      <c r="C1882" s="45" t="str">
        <f>IF(Table1[[#This Row],[Day]]="","",MONTH(F1882))</f>
        <v/>
      </c>
      <c r="D1882" s="45" t="str">
        <f>IF(Table1[[#This Row],[Day]]="","",YEAR(F1882))</f>
        <v/>
      </c>
      <c r="E1882" s="117" t="s">
        <v>329</v>
      </c>
      <c r="F1882" s="51"/>
      <c r="J1882" s="102"/>
      <c r="K1882" s="124"/>
      <c r="R1882" s="46"/>
      <c r="V1882" s="112"/>
      <c r="W1882" s="72"/>
      <c r="X1882" s="46"/>
      <c r="Y1882" s="46"/>
      <c r="AC1882" s="47">
        <f t="shared" si="21"/>
        <v>0</v>
      </c>
      <c r="AD1882" s="54">
        <f t="shared" si="22"/>
        <v>0</v>
      </c>
      <c r="AE1882" s="44"/>
      <c r="AF1882" s="48"/>
    </row>
    <row r="1883" spans="1:32" ht="21" customHeight="1">
      <c r="A1883" s="45" t="str">
        <f>IF(G1883="","",VLOOKUP(G1883,#REF!,3,0))</f>
        <v/>
      </c>
      <c r="B1883" s="45" t="str">
        <f>IF(Table1[[#This Row],[Day]]="","",WEEKNUM(F1883))</f>
        <v/>
      </c>
      <c r="C1883" s="45" t="str">
        <f>IF(Table1[[#This Row],[Day]]="","",MONTH(F1883))</f>
        <v/>
      </c>
      <c r="D1883" s="45" t="str">
        <f>IF(Table1[[#This Row],[Day]]="","",YEAR(F1883))</f>
        <v/>
      </c>
      <c r="E1883" s="117" t="s">
        <v>329</v>
      </c>
      <c r="F1883" s="51"/>
      <c r="J1883" s="102"/>
      <c r="K1883" s="124"/>
      <c r="R1883" s="46"/>
      <c r="V1883" s="112"/>
      <c r="W1883" s="72"/>
      <c r="X1883" s="46"/>
      <c r="Y1883" s="46"/>
      <c r="AC1883" s="47">
        <f t="shared" si="21"/>
        <v>0</v>
      </c>
      <c r="AD1883" s="54">
        <f t="shared" si="22"/>
        <v>0</v>
      </c>
      <c r="AE1883" s="44"/>
      <c r="AF1883" s="48"/>
    </row>
    <row r="1884" spans="1:32" ht="21" customHeight="1">
      <c r="A1884" s="45" t="str">
        <f>IF(G1884="","",VLOOKUP(G1884,#REF!,3,0))</f>
        <v/>
      </c>
      <c r="B1884" s="45" t="str">
        <f>IF(Table1[[#This Row],[Day]]="","",WEEKNUM(F1884))</f>
        <v/>
      </c>
      <c r="C1884" s="45" t="str">
        <f>IF(Table1[[#This Row],[Day]]="","",MONTH(F1884))</f>
        <v/>
      </c>
      <c r="D1884" s="45" t="str">
        <f>IF(Table1[[#This Row],[Day]]="","",YEAR(F1884))</f>
        <v/>
      </c>
      <c r="E1884" s="117" t="s">
        <v>329</v>
      </c>
      <c r="F1884" s="51"/>
      <c r="J1884" s="102"/>
      <c r="K1884" s="124"/>
      <c r="R1884" s="46"/>
      <c r="V1884" s="112"/>
      <c r="W1884" s="72"/>
      <c r="X1884" s="46"/>
      <c r="Y1884" s="46"/>
      <c r="AC1884" s="47">
        <f t="shared" ref="AC1884:AC1947" si="23">SUM(I1884:AB1884)</f>
        <v>0</v>
      </c>
      <c r="AD1884" s="54">
        <f t="shared" ref="AD1884:AD1947" si="24">IFERROR(SUM(I1884:U1884)/H1884*1000000,0)</f>
        <v>0</v>
      </c>
      <c r="AE1884" s="44"/>
      <c r="AF1884" s="48"/>
    </row>
    <row r="1885" spans="1:32" ht="21" customHeight="1">
      <c r="A1885" s="45" t="str">
        <f>IF(G1885="","",VLOOKUP(G1885,#REF!,3,0))</f>
        <v/>
      </c>
      <c r="B1885" s="45" t="str">
        <f>IF(Table1[[#This Row],[Day]]="","",WEEKNUM(F1885))</f>
        <v/>
      </c>
      <c r="C1885" s="45" t="str">
        <f>IF(Table1[[#This Row],[Day]]="","",MONTH(F1885))</f>
        <v/>
      </c>
      <c r="D1885" s="45" t="str">
        <f>IF(Table1[[#This Row],[Day]]="","",YEAR(F1885))</f>
        <v/>
      </c>
      <c r="E1885" s="117" t="s">
        <v>329</v>
      </c>
      <c r="F1885" s="51"/>
      <c r="J1885" s="102"/>
      <c r="K1885" s="124"/>
      <c r="R1885" s="46"/>
      <c r="V1885" s="112"/>
      <c r="W1885" s="72"/>
      <c r="X1885" s="46"/>
      <c r="Y1885" s="46"/>
      <c r="AC1885" s="47">
        <f t="shared" si="23"/>
        <v>0</v>
      </c>
      <c r="AD1885" s="54">
        <f t="shared" si="24"/>
        <v>0</v>
      </c>
      <c r="AE1885" s="44"/>
      <c r="AF1885" s="48"/>
    </row>
    <row r="1886" spans="1:32" ht="21" customHeight="1">
      <c r="A1886" s="45" t="str">
        <f>IF(G1886="","",VLOOKUP(G1886,#REF!,3,0))</f>
        <v/>
      </c>
      <c r="B1886" s="45" t="str">
        <f>IF(Table1[[#This Row],[Day]]="","",WEEKNUM(F1886))</f>
        <v/>
      </c>
      <c r="C1886" s="45" t="str">
        <f>IF(Table1[[#This Row],[Day]]="","",MONTH(F1886))</f>
        <v/>
      </c>
      <c r="D1886" s="45" t="str">
        <f>IF(Table1[[#This Row],[Day]]="","",YEAR(F1886))</f>
        <v/>
      </c>
      <c r="E1886" s="117" t="s">
        <v>329</v>
      </c>
      <c r="F1886" s="51"/>
      <c r="J1886" s="102"/>
      <c r="K1886" s="124"/>
      <c r="R1886" s="46"/>
      <c r="V1886" s="112"/>
      <c r="W1886" s="72"/>
      <c r="X1886" s="46"/>
      <c r="Y1886" s="46"/>
      <c r="AC1886" s="47">
        <f t="shared" si="23"/>
        <v>0</v>
      </c>
      <c r="AD1886" s="54">
        <f t="shared" si="24"/>
        <v>0</v>
      </c>
      <c r="AE1886" s="44"/>
      <c r="AF1886" s="48"/>
    </row>
    <row r="1887" spans="1:32" ht="21" customHeight="1">
      <c r="A1887" s="45" t="str">
        <f>IF(G1887="","",VLOOKUP(G1887,#REF!,3,0))</f>
        <v/>
      </c>
      <c r="B1887" s="45" t="str">
        <f>IF(Table1[[#This Row],[Day]]="","",WEEKNUM(F1887))</f>
        <v/>
      </c>
      <c r="C1887" s="45" t="str">
        <f>IF(Table1[[#This Row],[Day]]="","",MONTH(F1887))</f>
        <v/>
      </c>
      <c r="D1887" s="45" t="str">
        <f>IF(Table1[[#This Row],[Day]]="","",YEAR(F1887))</f>
        <v/>
      </c>
      <c r="E1887" s="117" t="s">
        <v>329</v>
      </c>
      <c r="F1887" s="51"/>
      <c r="J1887" s="102"/>
      <c r="K1887" s="124"/>
      <c r="R1887" s="46"/>
      <c r="V1887" s="112"/>
      <c r="W1887" s="72"/>
      <c r="X1887" s="46"/>
      <c r="Y1887" s="46"/>
      <c r="AC1887" s="47">
        <f t="shared" si="23"/>
        <v>0</v>
      </c>
      <c r="AD1887" s="54">
        <f t="shared" si="24"/>
        <v>0</v>
      </c>
      <c r="AE1887" s="44"/>
      <c r="AF1887" s="48"/>
    </row>
    <row r="1888" spans="1:32" ht="21" customHeight="1">
      <c r="A1888" s="45" t="str">
        <f>IF(G1888="","",VLOOKUP(G1888,#REF!,3,0))</f>
        <v/>
      </c>
      <c r="B1888" s="45" t="str">
        <f>IF(Table1[[#This Row],[Day]]="","",WEEKNUM(F1888))</f>
        <v/>
      </c>
      <c r="C1888" s="45" t="str">
        <f>IF(Table1[[#This Row],[Day]]="","",MONTH(F1888))</f>
        <v/>
      </c>
      <c r="D1888" s="45" t="str">
        <f>IF(Table1[[#This Row],[Day]]="","",YEAR(F1888))</f>
        <v/>
      </c>
      <c r="E1888" s="117" t="s">
        <v>329</v>
      </c>
      <c r="F1888" s="51"/>
      <c r="J1888" s="102"/>
      <c r="K1888" s="124"/>
      <c r="R1888" s="46"/>
      <c r="V1888" s="112"/>
      <c r="W1888" s="72"/>
      <c r="X1888" s="46"/>
      <c r="Y1888" s="46"/>
      <c r="AC1888" s="47">
        <f t="shared" si="23"/>
        <v>0</v>
      </c>
      <c r="AD1888" s="54">
        <f t="shared" si="24"/>
        <v>0</v>
      </c>
      <c r="AE1888" s="44"/>
      <c r="AF1888" s="48"/>
    </row>
    <row r="1889" spans="1:32" ht="21" customHeight="1">
      <c r="A1889" s="45" t="str">
        <f>IF(G1889="","",VLOOKUP(G1889,#REF!,3,0))</f>
        <v/>
      </c>
      <c r="B1889" s="45" t="str">
        <f>IF(Table1[[#This Row],[Day]]="","",WEEKNUM(F1889))</f>
        <v/>
      </c>
      <c r="C1889" s="45" t="str">
        <f>IF(Table1[[#This Row],[Day]]="","",MONTH(F1889))</f>
        <v/>
      </c>
      <c r="D1889" s="45" t="str">
        <f>IF(Table1[[#This Row],[Day]]="","",YEAR(F1889))</f>
        <v/>
      </c>
      <c r="E1889" s="117" t="s">
        <v>329</v>
      </c>
      <c r="F1889" s="51"/>
      <c r="J1889" s="102"/>
      <c r="K1889" s="124"/>
      <c r="R1889" s="46"/>
      <c r="V1889" s="112"/>
      <c r="W1889" s="72"/>
      <c r="X1889" s="46"/>
      <c r="Y1889" s="46"/>
      <c r="AC1889" s="47">
        <f t="shared" si="23"/>
        <v>0</v>
      </c>
      <c r="AD1889" s="54">
        <f t="shared" si="24"/>
        <v>0</v>
      </c>
      <c r="AE1889" s="44"/>
      <c r="AF1889" s="48"/>
    </row>
    <row r="1890" spans="1:32" ht="21" customHeight="1">
      <c r="A1890" s="45" t="str">
        <f>IF(G1890="","",VLOOKUP(G1890,#REF!,3,0))</f>
        <v/>
      </c>
      <c r="B1890" s="45" t="str">
        <f>IF(Table1[[#This Row],[Day]]="","",WEEKNUM(F1890))</f>
        <v/>
      </c>
      <c r="C1890" s="45" t="str">
        <f>IF(Table1[[#This Row],[Day]]="","",MONTH(F1890))</f>
        <v/>
      </c>
      <c r="D1890" s="45" t="str">
        <f>IF(Table1[[#This Row],[Day]]="","",YEAR(F1890))</f>
        <v/>
      </c>
      <c r="E1890" s="117" t="s">
        <v>329</v>
      </c>
      <c r="F1890" s="51"/>
      <c r="J1890" s="102"/>
      <c r="K1890" s="124"/>
      <c r="R1890" s="46"/>
      <c r="V1890" s="112"/>
      <c r="W1890" s="72"/>
      <c r="X1890" s="46"/>
      <c r="Y1890" s="46"/>
      <c r="AC1890" s="47">
        <f t="shared" si="23"/>
        <v>0</v>
      </c>
      <c r="AD1890" s="54">
        <f t="shared" si="24"/>
        <v>0</v>
      </c>
      <c r="AE1890" s="44"/>
      <c r="AF1890" s="48"/>
    </row>
    <row r="1891" spans="1:32" ht="21" customHeight="1">
      <c r="A1891" s="45" t="str">
        <f>IF(G1891="","",VLOOKUP(G1891,#REF!,3,0))</f>
        <v/>
      </c>
      <c r="B1891" s="45" t="str">
        <f>IF(Table1[[#This Row],[Day]]="","",WEEKNUM(F1891))</f>
        <v/>
      </c>
      <c r="C1891" s="45" t="str">
        <f>IF(Table1[[#This Row],[Day]]="","",MONTH(F1891))</f>
        <v/>
      </c>
      <c r="D1891" s="45" t="str">
        <f>IF(Table1[[#This Row],[Day]]="","",YEAR(F1891))</f>
        <v/>
      </c>
      <c r="E1891" s="117" t="s">
        <v>329</v>
      </c>
      <c r="F1891" s="51"/>
      <c r="J1891" s="102"/>
      <c r="K1891" s="124"/>
      <c r="R1891" s="46"/>
      <c r="V1891" s="112"/>
      <c r="W1891" s="72"/>
      <c r="X1891" s="46"/>
      <c r="Y1891" s="46"/>
      <c r="AC1891" s="47">
        <f t="shared" si="23"/>
        <v>0</v>
      </c>
      <c r="AD1891" s="54">
        <f t="shared" si="24"/>
        <v>0</v>
      </c>
      <c r="AE1891" s="44"/>
      <c r="AF1891" s="48"/>
    </row>
    <row r="1892" spans="1:32" ht="21" customHeight="1">
      <c r="A1892" s="45" t="str">
        <f>IF(G1892="","",VLOOKUP(G1892,#REF!,3,0))</f>
        <v/>
      </c>
      <c r="B1892" s="45" t="str">
        <f>IF(Table1[[#This Row],[Day]]="","",WEEKNUM(F1892))</f>
        <v/>
      </c>
      <c r="C1892" s="45" t="str">
        <f>IF(Table1[[#This Row],[Day]]="","",MONTH(F1892))</f>
        <v/>
      </c>
      <c r="D1892" s="45" t="str">
        <f>IF(Table1[[#This Row],[Day]]="","",YEAR(F1892))</f>
        <v/>
      </c>
      <c r="E1892" s="117" t="s">
        <v>329</v>
      </c>
      <c r="F1892" s="51"/>
      <c r="J1892" s="102"/>
      <c r="K1892" s="124"/>
      <c r="R1892" s="46"/>
      <c r="V1892" s="112"/>
      <c r="W1892" s="72"/>
      <c r="X1892" s="46"/>
      <c r="Y1892" s="46"/>
      <c r="AC1892" s="47">
        <f t="shared" si="23"/>
        <v>0</v>
      </c>
      <c r="AD1892" s="54">
        <f t="shared" si="24"/>
        <v>0</v>
      </c>
      <c r="AE1892" s="44"/>
      <c r="AF1892" s="48"/>
    </row>
    <row r="1893" spans="1:32" ht="21" customHeight="1">
      <c r="A1893" s="45" t="str">
        <f>IF(G1893="","",VLOOKUP(G1893,#REF!,3,0))</f>
        <v/>
      </c>
      <c r="B1893" s="45" t="str">
        <f>IF(Table1[[#This Row],[Day]]="","",WEEKNUM(F1893))</f>
        <v/>
      </c>
      <c r="C1893" s="45" t="str">
        <f>IF(Table1[[#This Row],[Day]]="","",MONTH(F1893))</f>
        <v/>
      </c>
      <c r="D1893" s="45" t="str">
        <f>IF(Table1[[#This Row],[Day]]="","",YEAR(F1893))</f>
        <v/>
      </c>
      <c r="E1893" s="117" t="s">
        <v>329</v>
      </c>
      <c r="F1893" s="51"/>
      <c r="J1893" s="102"/>
      <c r="K1893" s="124"/>
      <c r="R1893" s="46"/>
      <c r="V1893" s="112"/>
      <c r="W1893" s="72"/>
      <c r="X1893" s="46"/>
      <c r="Y1893" s="46"/>
      <c r="AC1893" s="47">
        <f t="shared" si="23"/>
        <v>0</v>
      </c>
      <c r="AD1893" s="54">
        <f t="shared" si="24"/>
        <v>0</v>
      </c>
      <c r="AE1893" s="44"/>
      <c r="AF1893" s="48"/>
    </row>
    <row r="1894" spans="1:32" ht="21" customHeight="1">
      <c r="A1894" s="45" t="str">
        <f>IF(G1894="","",VLOOKUP(G1894,#REF!,3,0))</f>
        <v/>
      </c>
      <c r="B1894" s="45" t="str">
        <f>IF(Table1[[#This Row],[Day]]="","",WEEKNUM(F1894))</f>
        <v/>
      </c>
      <c r="C1894" s="45" t="str">
        <f>IF(Table1[[#This Row],[Day]]="","",MONTH(F1894))</f>
        <v/>
      </c>
      <c r="D1894" s="45" t="str">
        <f>IF(Table1[[#This Row],[Day]]="","",YEAR(F1894))</f>
        <v/>
      </c>
      <c r="E1894" s="117" t="s">
        <v>329</v>
      </c>
      <c r="F1894" s="51"/>
      <c r="J1894" s="102"/>
      <c r="K1894" s="124"/>
      <c r="R1894" s="46"/>
      <c r="V1894" s="112"/>
      <c r="W1894" s="72"/>
      <c r="X1894" s="46"/>
      <c r="Y1894" s="46"/>
      <c r="AC1894" s="47">
        <f t="shared" si="23"/>
        <v>0</v>
      </c>
      <c r="AD1894" s="54">
        <f t="shared" si="24"/>
        <v>0</v>
      </c>
      <c r="AE1894" s="44"/>
      <c r="AF1894" s="48"/>
    </row>
    <row r="1895" spans="1:32" ht="21" customHeight="1">
      <c r="A1895" s="45" t="str">
        <f>IF(G1895="","",VLOOKUP(G1895,#REF!,3,0))</f>
        <v/>
      </c>
      <c r="B1895" s="45" t="str">
        <f>IF(Table1[[#This Row],[Day]]="","",WEEKNUM(F1895))</f>
        <v/>
      </c>
      <c r="C1895" s="45" t="str">
        <f>IF(Table1[[#This Row],[Day]]="","",MONTH(F1895))</f>
        <v/>
      </c>
      <c r="D1895" s="45" t="str">
        <f>IF(Table1[[#This Row],[Day]]="","",YEAR(F1895))</f>
        <v/>
      </c>
      <c r="E1895" s="117" t="s">
        <v>329</v>
      </c>
      <c r="F1895" s="51"/>
      <c r="J1895" s="102"/>
      <c r="K1895" s="124"/>
      <c r="R1895" s="46"/>
      <c r="V1895" s="112"/>
      <c r="W1895" s="72"/>
      <c r="X1895" s="46"/>
      <c r="Y1895" s="46"/>
      <c r="AC1895" s="47">
        <f t="shared" si="23"/>
        <v>0</v>
      </c>
      <c r="AD1895" s="54">
        <f t="shared" si="24"/>
        <v>0</v>
      </c>
      <c r="AE1895" s="44"/>
      <c r="AF1895" s="48"/>
    </row>
    <row r="1896" spans="1:32" ht="21" customHeight="1">
      <c r="A1896" s="45" t="str">
        <f>IF(G1896="","",VLOOKUP(G1896,#REF!,3,0))</f>
        <v/>
      </c>
      <c r="B1896" s="45" t="str">
        <f>IF(Table1[[#This Row],[Day]]="","",WEEKNUM(F1896))</f>
        <v/>
      </c>
      <c r="C1896" s="45" t="str">
        <f>IF(Table1[[#This Row],[Day]]="","",MONTH(F1896))</f>
        <v/>
      </c>
      <c r="D1896" s="45" t="str">
        <f>IF(Table1[[#This Row],[Day]]="","",YEAR(F1896))</f>
        <v/>
      </c>
      <c r="E1896" s="117" t="s">
        <v>329</v>
      </c>
      <c r="F1896" s="51"/>
      <c r="J1896" s="102"/>
      <c r="K1896" s="124"/>
      <c r="R1896" s="46"/>
      <c r="V1896" s="112"/>
      <c r="W1896" s="72"/>
      <c r="X1896" s="46"/>
      <c r="Y1896" s="46"/>
      <c r="AC1896" s="47">
        <f t="shared" si="23"/>
        <v>0</v>
      </c>
      <c r="AD1896" s="54">
        <f t="shared" si="24"/>
        <v>0</v>
      </c>
      <c r="AE1896" s="44"/>
      <c r="AF1896" s="48"/>
    </row>
    <row r="1897" spans="1:32" ht="21" customHeight="1">
      <c r="A1897" s="45" t="str">
        <f>IF(G1897="","",VLOOKUP(G1897,#REF!,3,0))</f>
        <v/>
      </c>
      <c r="B1897" s="45" t="str">
        <f>IF(Table1[[#This Row],[Day]]="","",WEEKNUM(F1897))</f>
        <v/>
      </c>
      <c r="C1897" s="45" t="str">
        <f>IF(Table1[[#This Row],[Day]]="","",MONTH(F1897))</f>
        <v/>
      </c>
      <c r="D1897" s="45" t="str">
        <f>IF(Table1[[#This Row],[Day]]="","",YEAR(F1897))</f>
        <v/>
      </c>
      <c r="E1897" s="117" t="s">
        <v>329</v>
      </c>
      <c r="F1897" s="51"/>
      <c r="J1897" s="102"/>
      <c r="K1897" s="124"/>
      <c r="R1897" s="46"/>
      <c r="V1897" s="112"/>
      <c r="W1897" s="72"/>
      <c r="X1897" s="46"/>
      <c r="Y1897" s="46"/>
      <c r="AC1897" s="47">
        <f t="shared" si="23"/>
        <v>0</v>
      </c>
      <c r="AD1897" s="54">
        <f t="shared" si="24"/>
        <v>0</v>
      </c>
      <c r="AE1897" s="44"/>
      <c r="AF1897" s="48"/>
    </row>
    <row r="1898" spans="1:32" ht="21" customHeight="1">
      <c r="A1898" s="45" t="str">
        <f>IF(G1898="","",VLOOKUP(G1898,#REF!,3,0))</f>
        <v/>
      </c>
      <c r="B1898" s="45" t="str">
        <f>IF(Table1[[#This Row],[Day]]="","",WEEKNUM(F1898))</f>
        <v/>
      </c>
      <c r="C1898" s="45" t="str">
        <f>IF(Table1[[#This Row],[Day]]="","",MONTH(F1898))</f>
        <v/>
      </c>
      <c r="D1898" s="45" t="str">
        <f>IF(Table1[[#This Row],[Day]]="","",YEAR(F1898))</f>
        <v/>
      </c>
      <c r="E1898" s="117" t="s">
        <v>329</v>
      </c>
      <c r="F1898" s="51"/>
      <c r="J1898" s="102"/>
      <c r="K1898" s="124"/>
      <c r="R1898" s="46"/>
      <c r="V1898" s="112"/>
      <c r="W1898" s="72"/>
      <c r="X1898" s="46"/>
      <c r="Y1898" s="46"/>
      <c r="AC1898" s="47">
        <f t="shared" si="23"/>
        <v>0</v>
      </c>
      <c r="AD1898" s="54">
        <f t="shared" si="24"/>
        <v>0</v>
      </c>
      <c r="AE1898" s="44"/>
      <c r="AF1898" s="48"/>
    </row>
    <row r="1899" spans="1:32" ht="21" customHeight="1">
      <c r="A1899" s="45" t="str">
        <f>IF(G1899="","",VLOOKUP(G1899,#REF!,3,0))</f>
        <v/>
      </c>
      <c r="B1899" s="45" t="str">
        <f>IF(Table1[[#This Row],[Day]]="","",WEEKNUM(F1899))</f>
        <v/>
      </c>
      <c r="C1899" s="45" t="str">
        <f>IF(Table1[[#This Row],[Day]]="","",MONTH(F1899))</f>
        <v/>
      </c>
      <c r="D1899" s="45" t="str">
        <f>IF(Table1[[#This Row],[Day]]="","",YEAR(F1899))</f>
        <v/>
      </c>
      <c r="E1899" s="117" t="s">
        <v>329</v>
      </c>
      <c r="F1899" s="51"/>
      <c r="J1899" s="102"/>
      <c r="K1899" s="124"/>
      <c r="R1899" s="46"/>
      <c r="V1899" s="112"/>
      <c r="W1899" s="72"/>
      <c r="X1899" s="46"/>
      <c r="Y1899" s="46"/>
      <c r="AC1899" s="47">
        <f t="shared" si="23"/>
        <v>0</v>
      </c>
      <c r="AD1899" s="54">
        <f t="shared" si="24"/>
        <v>0</v>
      </c>
      <c r="AE1899" s="44"/>
      <c r="AF1899" s="48"/>
    </row>
    <row r="1900" spans="1:32" ht="21" customHeight="1">
      <c r="A1900" s="45" t="str">
        <f>IF(G1900="","",VLOOKUP(G1900,#REF!,3,0))</f>
        <v/>
      </c>
      <c r="B1900" s="45" t="str">
        <f>IF(Table1[[#This Row],[Day]]="","",WEEKNUM(F1900))</f>
        <v/>
      </c>
      <c r="C1900" s="45" t="str">
        <f>IF(Table1[[#This Row],[Day]]="","",MONTH(F1900))</f>
        <v/>
      </c>
      <c r="D1900" s="45" t="str">
        <f>IF(Table1[[#This Row],[Day]]="","",YEAR(F1900))</f>
        <v/>
      </c>
      <c r="E1900" s="117" t="s">
        <v>329</v>
      </c>
      <c r="F1900" s="51"/>
      <c r="J1900" s="102"/>
      <c r="K1900" s="124"/>
      <c r="R1900" s="46"/>
      <c r="V1900" s="112"/>
      <c r="W1900" s="72"/>
      <c r="X1900" s="46"/>
      <c r="Y1900" s="46"/>
      <c r="AC1900" s="47">
        <f t="shared" si="23"/>
        <v>0</v>
      </c>
      <c r="AD1900" s="54">
        <f t="shared" si="24"/>
        <v>0</v>
      </c>
      <c r="AE1900" s="44"/>
      <c r="AF1900" s="48"/>
    </row>
    <row r="1901" spans="1:32" ht="21" customHeight="1">
      <c r="A1901" s="45" t="str">
        <f>IF(G1901="","",VLOOKUP(G1901,#REF!,3,0))</f>
        <v/>
      </c>
      <c r="B1901" s="45" t="str">
        <f>IF(Table1[[#This Row],[Day]]="","",WEEKNUM(F1901))</f>
        <v/>
      </c>
      <c r="C1901" s="45" t="str">
        <f>IF(Table1[[#This Row],[Day]]="","",MONTH(F1901))</f>
        <v/>
      </c>
      <c r="D1901" s="45" t="str">
        <f>IF(Table1[[#This Row],[Day]]="","",YEAR(F1901))</f>
        <v/>
      </c>
      <c r="E1901" s="117" t="s">
        <v>329</v>
      </c>
      <c r="F1901" s="51"/>
      <c r="J1901" s="102"/>
      <c r="K1901" s="124"/>
      <c r="R1901" s="46"/>
      <c r="V1901" s="112"/>
      <c r="W1901" s="72"/>
      <c r="X1901" s="46"/>
      <c r="Y1901" s="46"/>
      <c r="AC1901" s="47">
        <f t="shared" si="23"/>
        <v>0</v>
      </c>
      <c r="AD1901" s="54">
        <f t="shared" si="24"/>
        <v>0</v>
      </c>
      <c r="AE1901" s="44"/>
      <c r="AF1901" s="48"/>
    </row>
    <row r="1902" spans="1:32" ht="21" customHeight="1">
      <c r="A1902" s="45" t="str">
        <f>IF(G1902="","",VLOOKUP(G1902,#REF!,3,0))</f>
        <v/>
      </c>
      <c r="B1902" s="45" t="str">
        <f>IF(Table1[[#This Row],[Day]]="","",WEEKNUM(F1902))</f>
        <v/>
      </c>
      <c r="C1902" s="45" t="str">
        <f>IF(Table1[[#This Row],[Day]]="","",MONTH(F1902))</f>
        <v/>
      </c>
      <c r="D1902" s="45" t="str">
        <f>IF(Table1[[#This Row],[Day]]="","",YEAR(F1902))</f>
        <v/>
      </c>
      <c r="E1902" s="117" t="s">
        <v>329</v>
      </c>
      <c r="F1902" s="51"/>
      <c r="J1902" s="102"/>
      <c r="K1902" s="124"/>
      <c r="R1902" s="46"/>
      <c r="V1902" s="112"/>
      <c r="W1902" s="72"/>
      <c r="X1902" s="46"/>
      <c r="Y1902" s="46"/>
      <c r="AC1902" s="47">
        <f t="shared" si="23"/>
        <v>0</v>
      </c>
      <c r="AD1902" s="54">
        <f t="shared" si="24"/>
        <v>0</v>
      </c>
      <c r="AE1902" s="44"/>
      <c r="AF1902" s="48"/>
    </row>
    <row r="1903" spans="1:32" ht="21" customHeight="1">
      <c r="A1903" s="45" t="str">
        <f>IF(G1903="","",VLOOKUP(G1903,#REF!,3,0))</f>
        <v/>
      </c>
      <c r="B1903" s="45" t="str">
        <f>IF(Table1[[#This Row],[Day]]="","",WEEKNUM(F1903))</f>
        <v/>
      </c>
      <c r="C1903" s="45" t="str">
        <f>IF(Table1[[#This Row],[Day]]="","",MONTH(F1903))</f>
        <v/>
      </c>
      <c r="D1903" s="45" t="str">
        <f>IF(Table1[[#This Row],[Day]]="","",YEAR(F1903))</f>
        <v/>
      </c>
      <c r="E1903" s="117" t="s">
        <v>329</v>
      </c>
      <c r="F1903" s="51"/>
      <c r="J1903" s="102"/>
      <c r="K1903" s="124"/>
      <c r="R1903" s="46"/>
      <c r="V1903" s="112"/>
      <c r="W1903" s="72"/>
      <c r="X1903" s="46"/>
      <c r="Y1903" s="46"/>
      <c r="AC1903" s="47">
        <f t="shared" si="23"/>
        <v>0</v>
      </c>
      <c r="AD1903" s="54">
        <f t="shared" si="24"/>
        <v>0</v>
      </c>
      <c r="AE1903" s="44"/>
      <c r="AF1903" s="48"/>
    </row>
    <row r="1904" spans="1:32" ht="21" customHeight="1">
      <c r="A1904" s="45" t="str">
        <f>IF(G1904="","",VLOOKUP(G1904,#REF!,3,0))</f>
        <v/>
      </c>
      <c r="B1904" s="45" t="str">
        <f>IF(Table1[[#This Row],[Day]]="","",WEEKNUM(F1904))</f>
        <v/>
      </c>
      <c r="C1904" s="45" t="str">
        <f>IF(Table1[[#This Row],[Day]]="","",MONTH(F1904))</f>
        <v/>
      </c>
      <c r="D1904" s="45" t="str">
        <f>IF(Table1[[#This Row],[Day]]="","",YEAR(F1904))</f>
        <v/>
      </c>
      <c r="E1904" s="117" t="s">
        <v>329</v>
      </c>
      <c r="F1904" s="51"/>
      <c r="J1904" s="102"/>
      <c r="K1904" s="124"/>
      <c r="R1904" s="46"/>
      <c r="V1904" s="112"/>
      <c r="W1904" s="72"/>
      <c r="X1904" s="46"/>
      <c r="Y1904" s="46"/>
      <c r="AC1904" s="47">
        <f t="shared" si="23"/>
        <v>0</v>
      </c>
      <c r="AD1904" s="54">
        <f t="shared" si="24"/>
        <v>0</v>
      </c>
      <c r="AE1904" s="44"/>
      <c r="AF1904" s="48"/>
    </row>
    <row r="1905" spans="1:32" ht="21" customHeight="1">
      <c r="A1905" s="45" t="str">
        <f>IF(G1905="","",VLOOKUP(G1905,#REF!,3,0))</f>
        <v/>
      </c>
      <c r="B1905" s="45" t="str">
        <f>IF(Table1[[#This Row],[Day]]="","",WEEKNUM(F1905))</f>
        <v/>
      </c>
      <c r="C1905" s="45" t="str">
        <f>IF(Table1[[#This Row],[Day]]="","",MONTH(F1905))</f>
        <v/>
      </c>
      <c r="D1905" s="45" t="str">
        <f>IF(Table1[[#This Row],[Day]]="","",YEAR(F1905))</f>
        <v/>
      </c>
      <c r="E1905" s="117" t="s">
        <v>329</v>
      </c>
      <c r="F1905" s="51"/>
      <c r="J1905" s="102"/>
      <c r="K1905" s="124"/>
      <c r="R1905" s="46"/>
      <c r="V1905" s="112"/>
      <c r="W1905" s="72"/>
      <c r="X1905" s="46"/>
      <c r="Y1905" s="46"/>
      <c r="AC1905" s="47">
        <f t="shared" si="23"/>
        <v>0</v>
      </c>
      <c r="AD1905" s="54">
        <f t="shared" si="24"/>
        <v>0</v>
      </c>
      <c r="AE1905" s="44"/>
      <c r="AF1905" s="48"/>
    </row>
    <row r="1906" spans="1:32" ht="21" customHeight="1">
      <c r="A1906" s="45" t="str">
        <f>IF(G1906="","",VLOOKUP(G1906,#REF!,3,0))</f>
        <v/>
      </c>
      <c r="B1906" s="45" t="str">
        <f>IF(Table1[[#This Row],[Day]]="","",WEEKNUM(F1906))</f>
        <v/>
      </c>
      <c r="C1906" s="45" t="str">
        <f>IF(Table1[[#This Row],[Day]]="","",MONTH(F1906))</f>
        <v/>
      </c>
      <c r="D1906" s="45" t="str">
        <f>IF(Table1[[#This Row],[Day]]="","",YEAR(F1906))</f>
        <v/>
      </c>
      <c r="E1906" s="117" t="s">
        <v>329</v>
      </c>
      <c r="F1906" s="51"/>
      <c r="J1906" s="102"/>
      <c r="K1906" s="124"/>
      <c r="R1906" s="46"/>
      <c r="V1906" s="112"/>
      <c r="W1906" s="72"/>
      <c r="X1906" s="46"/>
      <c r="Y1906" s="46"/>
      <c r="AC1906" s="47">
        <f t="shared" si="23"/>
        <v>0</v>
      </c>
      <c r="AD1906" s="54">
        <f t="shared" si="24"/>
        <v>0</v>
      </c>
      <c r="AE1906" s="44"/>
      <c r="AF1906" s="48"/>
    </row>
    <row r="1907" spans="1:32" ht="21" customHeight="1">
      <c r="A1907" s="45" t="str">
        <f>IF(G1907="","",VLOOKUP(G1907,#REF!,3,0))</f>
        <v/>
      </c>
      <c r="B1907" s="45" t="str">
        <f>IF(Table1[[#This Row],[Day]]="","",WEEKNUM(F1907))</f>
        <v/>
      </c>
      <c r="C1907" s="45" t="str">
        <f>IF(Table1[[#This Row],[Day]]="","",MONTH(F1907))</f>
        <v/>
      </c>
      <c r="D1907" s="45" t="str">
        <f>IF(Table1[[#This Row],[Day]]="","",YEAR(F1907))</f>
        <v/>
      </c>
      <c r="E1907" s="117" t="s">
        <v>329</v>
      </c>
      <c r="F1907" s="51"/>
      <c r="J1907" s="102"/>
      <c r="K1907" s="124"/>
      <c r="R1907" s="46"/>
      <c r="V1907" s="112"/>
      <c r="W1907" s="72"/>
      <c r="X1907" s="46"/>
      <c r="Y1907" s="46"/>
      <c r="AC1907" s="47">
        <f t="shared" si="23"/>
        <v>0</v>
      </c>
      <c r="AD1907" s="54">
        <f t="shared" si="24"/>
        <v>0</v>
      </c>
      <c r="AE1907" s="44"/>
      <c r="AF1907" s="48"/>
    </row>
    <row r="1908" spans="1:32" ht="21" customHeight="1">
      <c r="A1908" s="45" t="str">
        <f>IF(G1908="","",VLOOKUP(G1908,#REF!,3,0))</f>
        <v/>
      </c>
      <c r="B1908" s="45" t="str">
        <f>IF(Table1[[#This Row],[Day]]="","",WEEKNUM(F1908))</f>
        <v/>
      </c>
      <c r="C1908" s="45" t="str">
        <f>IF(Table1[[#This Row],[Day]]="","",MONTH(F1908))</f>
        <v/>
      </c>
      <c r="D1908" s="45" t="str">
        <f>IF(Table1[[#This Row],[Day]]="","",YEAR(F1908))</f>
        <v/>
      </c>
      <c r="E1908" s="117" t="s">
        <v>329</v>
      </c>
      <c r="F1908" s="51"/>
      <c r="J1908" s="102"/>
      <c r="K1908" s="124"/>
      <c r="R1908" s="46"/>
      <c r="V1908" s="112"/>
      <c r="W1908" s="72"/>
      <c r="X1908" s="46"/>
      <c r="Y1908" s="46"/>
      <c r="AC1908" s="47">
        <f t="shared" si="23"/>
        <v>0</v>
      </c>
      <c r="AD1908" s="54">
        <f t="shared" si="24"/>
        <v>0</v>
      </c>
      <c r="AE1908" s="44"/>
      <c r="AF1908" s="48"/>
    </row>
    <row r="1909" spans="1:32" ht="21" customHeight="1">
      <c r="A1909" s="45" t="str">
        <f>IF(G1909="","",VLOOKUP(G1909,#REF!,3,0))</f>
        <v/>
      </c>
      <c r="B1909" s="45" t="str">
        <f>IF(Table1[[#This Row],[Day]]="","",WEEKNUM(F1909))</f>
        <v/>
      </c>
      <c r="C1909" s="45" t="str">
        <f>IF(Table1[[#This Row],[Day]]="","",MONTH(F1909))</f>
        <v/>
      </c>
      <c r="D1909" s="45" t="str">
        <f>IF(Table1[[#This Row],[Day]]="","",YEAR(F1909))</f>
        <v/>
      </c>
      <c r="E1909" s="117" t="s">
        <v>329</v>
      </c>
      <c r="F1909" s="51"/>
      <c r="J1909" s="102"/>
      <c r="K1909" s="124"/>
      <c r="R1909" s="46"/>
      <c r="V1909" s="112"/>
      <c r="W1909" s="72"/>
      <c r="X1909" s="46"/>
      <c r="Y1909" s="46"/>
      <c r="AC1909" s="47">
        <f t="shared" si="23"/>
        <v>0</v>
      </c>
      <c r="AD1909" s="54">
        <f t="shared" si="24"/>
        <v>0</v>
      </c>
      <c r="AE1909" s="44"/>
      <c r="AF1909" s="48"/>
    </row>
    <row r="1910" spans="1:32" ht="21" customHeight="1">
      <c r="A1910" s="45" t="str">
        <f>IF(G1910="","",VLOOKUP(G1910,#REF!,3,0))</f>
        <v/>
      </c>
      <c r="B1910" s="45" t="str">
        <f>IF(Table1[[#This Row],[Day]]="","",WEEKNUM(F1910))</f>
        <v/>
      </c>
      <c r="C1910" s="45" t="str">
        <f>IF(Table1[[#This Row],[Day]]="","",MONTH(F1910))</f>
        <v/>
      </c>
      <c r="D1910" s="45" t="str">
        <f>IF(Table1[[#This Row],[Day]]="","",YEAR(F1910))</f>
        <v/>
      </c>
      <c r="E1910" s="117" t="s">
        <v>329</v>
      </c>
      <c r="F1910" s="51"/>
      <c r="J1910" s="102"/>
      <c r="K1910" s="124"/>
      <c r="R1910" s="46"/>
      <c r="V1910" s="112"/>
      <c r="W1910" s="72"/>
      <c r="X1910" s="46"/>
      <c r="Y1910" s="46"/>
      <c r="AC1910" s="47">
        <f t="shared" si="23"/>
        <v>0</v>
      </c>
      <c r="AD1910" s="54">
        <f t="shared" si="24"/>
        <v>0</v>
      </c>
      <c r="AE1910" s="44"/>
      <c r="AF1910" s="48"/>
    </row>
    <row r="1911" spans="1:32" ht="21" customHeight="1">
      <c r="A1911" s="45" t="str">
        <f>IF(G1911="","",VLOOKUP(G1911,#REF!,3,0))</f>
        <v/>
      </c>
      <c r="B1911" s="45" t="str">
        <f>IF(Table1[[#This Row],[Day]]="","",WEEKNUM(F1911))</f>
        <v/>
      </c>
      <c r="C1911" s="45" t="str">
        <f>IF(Table1[[#This Row],[Day]]="","",MONTH(F1911))</f>
        <v/>
      </c>
      <c r="D1911" s="45" t="str">
        <f>IF(Table1[[#This Row],[Day]]="","",YEAR(F1911))</f>
        <v/>
      </c>
      <c r="E1911" s="117" t="s">
        <v>329</v>
      </c>
      <c r="F1911" s="51"/>
      <c r="J1911" s="102"/>
      <c r="K1911" s="124"/>
      <c r="R1911" s="46"/>
      <c r="V1911" s="112"/>
      <c r="W1911" s="72"/>
      <c r="X1911" s="46"/>
      <c r="Y1911" s="46"/>
      <c r="AC1911" s="47">
        <f t="shared" si="23"/>
        <v>0</v>
      </c>
      <c r="AD1911" s="54">
        <f t="shared" si="24"/>
        <v>0</v>
      </c>
      <c r="AE1911" s="44"/>
      <c r="AF1911" s="48"/>
    </row>
    <row r="1912" spans="1:32" ht="21" customHeight="1">
      <c r="A1912" s="45" t="str">
        <f>IF(G1912="","",VLOOKUP(G1912,#REF!,3,0))</f>
        <v/>
      </c>
      <c r="B1912" s="45" t="str">
        <f>IF(Table1[[#This Row],[Day]]="","",WEEKNUM(F1912))</f>
        <v/>
      </c>
      <c r="C1912" s="45" t="str">
        <f>IF(Table1[[#This Row],[Day]]="","",MONTH(F1912))</f>
        <v/>
      </c>
      <c r="D1912" s="45" t="str">
        <f>IF(Table1[[#This Row],[Day]]="","",YEAR(F1912))</f>
        <v/>
      </c>
      <c r="E1912" s="117" t="s">
        <v>329</v>
      </c>
      <c r="F1912" s="51"/>
      <c r="J1912" s="102"/>
      <c r="K1912" s="124"/>
      <c r="R1912" s="46"/>
      <c r="V1912" s="112"/>
      <c r="W1912" s="72"/>
      <c r="X1912" s="46"/>
      <c r="Y1912" s="46"/>
      <c r="AC1912" s="47">
        <f t="shared" si="23"/>
        <v>0</v>
      </c>
      <c r="AD1912" s="54">
        <f t="shared" si="24"/>
        <v>0</v>
      </c>
      <c r="AE1912" s="44"/>
      <c r="AF1912" s="48"/>
    </row>
    <row r="1913" spans="1:32" ht="21" customHeight="1">
      <c r="A1913" s="45" t="str">
        <f>IF(G1913="","",VLOOKUP(G1913,#REF!,3,0))</f>
        <v/>
      </c>
      <c r="B1913" s="45" t="str">
        <f>IF(Table1[[#This Row],[Day]]="","",WEEKNUM(F1913))</f>
        <v/>
      </c>
      <c r="C1913" s="45" t="str">
        <f>IF(Table1[[#This Row],[Day]]="","",MONTH(F1913))</f>
        <v/>
      </c>
      <c r="D1913" s="45" t="str">
        <f>IF(Table1[[#This Row],[Day]]="","",YEAR(F1913))</f>
        <v/>
      </c>
      <c r="E1913" s="117" t="s">
        <v>329</v>
      </c>
      <c r="F1913" s="51"/>
      <c r="J1913" s="102"/>
      <c r="K1913" s="124"/>
      <c r="R1913" s="46"/>
      <c r="V1913" s="112"/>
      <c r="W1913" s="72"/>
      <c r="X1913" s="46"/>
      <c r="Y1913" s="46"/>
      <c r="AC1913" s="47">
        <f t="shared" si="23"/>
        <v>0</v>
      </c>
      <c r="AD1913" s="54">
        <f t="shared" si="24"/>
        <v>0</v>
      </c>
      <c r="AE1913" s="44"/>
      <c r="AF1913" s="48"/>
    </row>
    <row r="1914" spans="1:32" ht="21" customHeight="1">
      <c r="A1914" s="45" t="str">
        <f>IF(G1914="","",VLOOKUP(G1914,#REF!,3,0))</f>
        <v/>
      </c>
      <c r="B1914" s="45" t="str">
        <f>IF(Table1[[#This Row],[Day]]="","",WEEKNUM(F1914))</f>
        <v/>
      </c>
      <c r="C1914" s="45" t="str">
        <f>IF(Table1[[#This Row],[Day]]="","",MONTH(F1914))</f>
        <v/>
      </c>
      <c r="D1914" s="45" t="str">
        <f>IF(Table1[[#This Row],[Day]]="","",YEAR(F1914))</f>
        <v/>
      </c>
      <c r="E1914" s="117" t="s">
        <v>329</v>
      </c>
      <c r="F1914" s="51"/>
      <c r="J1914" s="102"/>
      <c r="K1914" s="124"/>
      <c r="R1914" s="46"/>
      <c r="V1914" s="112"/>
      <c r="W1914" s="72"/>
      <c r="X1914" s="46"/>
      <c r="Y1914" s="46"/>
      <c r="AC1914" s="47">
        <f t="shared" si="23"/>
        <v>0</v>
      </c>
      <c r="AD1914" s="54">
        <f t="shared" si="24"/>
        <v>0</v>
      </c>
      <c r="AE1914" s="44"/>
      <c r="AF1914" s="48"/>
    </row>
    <row r="1915" spans="1:32" ht="21" customHeight="1">
      <c r="A1915" s="45" t="str">
        <f>IF(G1915="","",VLOOKUP(G1915,#REF!,3,0))</f>
        <v/>
      </c>
      <c r="B1915" s="45" t="str">
        <f>IF(Table1[[#This Row],[Day]]="","",WEEKNUM(F1915))</f>
        <v/>
      </c>
      <c r="C1915" s="45" t="str">
        <f>IF(Table1[[#This Row],[Day]]="","",MONTH(F1915))</f>
        <v/>
      </c>
      <c r="D1915" s="45" t="str">
        <f>IF(Table1[[#This Row],[Day]]="","",YEAR(F1915))</f>
        <v/>
      </c>
      <c r="E1915" s="117" t="s">
        <v>329</v>
      </c>
      <c r="F1915" s="51"/>
      <c r="J1915" s="102"/>
      <c r="K1915" s="124"/>
      <c r="R1915" s="46"/>
      <c r="V1915" s="112"/>
      <c r="W1915" s="72"/>
      <c r="X1915" s="46"/>
      <c r="Y1915" s="46"/>
      <c r="AC1915" s="47">
        <f t="shared" si="23"/>
        <v>0</v>
      </c>
      <c r="AD1915" s="54">
        <f t="shared" si="24"/>
        <v>0</v>
      </c>
      <c r="AE1915" s="44"/>
      <c r="AF1915" s="48"/>
    </row>
    <row r="1916" spans="1:32" ht="21" customHeight="1">
      <c r="A1916" s="45" t="str">
        <f>IF(G1916="","",VLOOKUP(G1916,#REF!,3,0))</f>
        <v/>
      </c>
      <c r="B1916" s="45" t="str">
        <f>IF(Table1[[#This Row],[Day]]="","",WEEKNUM(F1916))</f>
        <v/>
      </c>
      <c r="C1916" s="45" t="str">
        <f>IF(Table1[[#This Row],[Day]]="","",MONTH(F1916))</f>
        <v/>
      </c>
      <c r="D1916" s="45" t="str">
        <f>IF(Table1[[#This Row],[Day]]="","",YEAR(F1916))</f>
        <v/>
      </c>
      <c r="E1916" s="117" t="s">
        <v>329</v>
      </c>
      <c r="F1916" s="51"/>
      <c r="J1916" s="102"/>
      <c r="K1916" s="124"/>
      <c r="R1916" s="46"/>
      <c r="V1916" s="112"/>
      <c r="W1916" s="72"/>
      <c r="X1916" s="46"/>
      <c r="Y1916" s="46"/>
      <c r="AC1916" s="47">
        <f t="shared" si="23"/>
        <v>0</v>
      </c>
      <c r="AD1916" s="54">
        <f t="shared" si="24"/>
        <v>0</v>
      </c>
      <c r="AE1916" s="44"/>
      <c r="AF1916" s="48"/>
    </row>
    <row r="1917" spans="1:32" ht="21" customHeight="1">
      <c r="A1917" s="45" t="str">
        <f>IF(G1917="","",VLOOKUP(G1917,#REF!,3,0))</f>
        <v/>
      </c>
      <c r="B1917" s="45" t="str">
        <f>IF(Table1[[#This Row],[Day]]="","",WEEKNUM(F1917))</f>
        <v/>
      </c>
      <c r="C1917" s="45" t="str">
        <f>IF(Table1[[#This Row],[Day]]="","",MONTH(F1917))</f>
        <v/>
      </c>
      <c r="D1917" s="45" t="str">
        <f>IF(Table1[[#This Row],[Day]]="","",YEAR(F1917))</f>
        <v/>
      </c>
      <c r="E1917" s="117" t="s">
        <v>329</v>
      </c>
      <c r="F1917" s="51"/>
      <c r="J1917" s="102"/>
      <c r="K1917" s="124"/>
      <c r="R1917" s="46"/>
      <c r="V1917" s="112"/>
      <c r="W1917" s="72"/>
      <c r="X1917" s="46"/>
      <c r="Y1917" s="46"/>
      <c r="AC1917" s="47">
        <f t="shared" si="23"/>
        <v>0</v>
      </c>
      <c r="AD1917" s="54">
        <f t="shared" si="24"/>
        <v>0</v>
      </c>
      <c r="AE1917" s="44"/>
      <c r="AF1917" s="48"/>
    </row>
    <row r="1918" spans="1:32" ht="21" customHeight="1">
      <c r="A1918" s="45" t="str">
        <f>IF(G1918="","",VLOOKUP(G1918,#REF!,3,0))</f>
        <v/>
      </c>
      <c r="B1918" s="45" t="str">
        <f>IF(Table1[[#This Row],[Day]]="","",WEEKNUM(F1918))</f>
        <v/>
      </c>
      <c r="C1918" s="45" t="str">
        <f>IF(Table1[[#This Row],[Day]]="","",MONTH(F1918))</f>
        <v/>
      </c>
      <c r="D1918" s="45" t="str">
        <f>IF(Table1[[#This Row],[Day]]="","",YEAR(F1918))</f>
        <v/>
      </c>
      <c r="E1918" s="117" t="s">
        <v>329</v>
      </c>
      <c r="F1918" s="51"/>
      <c r="J1918" s="102"/>
      <c r="K1918" s="124"/>
      <c r="R1918" s="46"/>
      <c r="V1918" s="112"/>
      <c r="W1918" s="72"/>
      <c r="X1918" s="46"/>
      <c r="Y1918" s="46"/>
      <c r="AC1918" s="47">
        <f t="shared" si="23"/>
        <v>0</v>
      </c>
      <c r="AD1918" s="54">
        <f t="shared" si="24"/>
        <v>0</v>
      </c>
      <c r="AE1918" s="44"/>
      <c r="AF1918" s="48"/>
    </row>
    <row r="1919" spans="1:32" ht="21" customHeight="1">
      <c r="A1919" s="45" t="str">
        <f>IF(G1919="","",VLOOKUP(G1919,#REF!,3,0))</f>
        <v/>
      </c>
      <c r="B1919" s="45" t="str">
        <f>IF(Table1[[#This Row],[Day]]="","",WEEKNUM(F1919))</f>
        <v/>
      </c>
      <c r="C1919" s="45" t="str">
        <f>IF(Table1[[#This Row],[Day]]="","",MONTH(F1919))</f>
        <v/>
      </c>
      <c r="D1919" s="45" t="str">
        <f>IF(Table1[[#This Row],[Day]]="","",YEAR(F1919))</f>
        <v/>
      </c>
      <c r="E1919" s="117" t="s">
        <v>329</v>
      </c>
      <c r="F1919" s="51"/>
      <c r="J1919" s="102"/>
      <c r="K1919" s="124"/>
      <c r="R1919" s="46"/>
      <c r="V1919" s="112"/>
      <c r="W1919" s="72"/>
      <c r="X1919" s="46"/>
      <c r="Y1919" s="46"/>
      <c r="AC1919" s="47">
        <f t="shared" si="23"/>
        <v>0</v>
      </c>
      <c r="AD1919" s="54">
        <f t="shared" si="24"/>
        <v>0</v>
      </c>
      <c r="AE1919" s="44"/>
      <c r="AF1919" s="48"/>
    </row>
    <row r="1920" spans="1:32" ht="21" customHeight="1">
      <c r="A1920" s="45" t="str">
        <f>IF(G1920="","",VLOOKUP(G1920,#REF!,3,0))</f>
        <v/>
      </c>
      <c r="B1920" s="45" t="str">
        <f>IF(Table1[[#This Row],[Day]]="","",WEEKNUM(F1920))</f>
        <v/>
      </c>
      <c r="C1920" s="45" t="str">
        <f>IF(Table1[[#This Row],[Day]]="","",MONTH(F1920))</f>
        <v/>
      </c>
      <c r="D1920" s="45" t="str">
        <f>IF(Table1[[#This Row],[Day]]="","",YEAR(F1920))</f>
        <v/>
      </c>
      <c r="E1920" s="117" t="s">
        <v>329</v>
      </c>
      <c r="F1920" s="51"/>
      <c r="J1920" s="102"/>
      <c r="K1920" s="124"/>
      <c r="R1920" s="46"/>
      <c r="V1920" s="112"/>
      <c r="W1920" s="72"/>
      <c r="X1920" s="46"/>
      <c r="Y1920" s="46"/>
      <c r="AC1920" s="47">
        <f t="shared" si="23"/>
        <v>0</v>
      </c>
      <c r="AD1920" s="54">
        <f t="shared" si="24"/>
        <v>0</v>
      </c>
      <c r="AE1920" s="44"/>
      <c r="AF1920" s="48"/>
    </row>
    <row r="1921" spans="1:32" ht="21" customHeight="1">
      <c r="A1921" s="45" t="str">
        <f>IF(G1921="","",VLOOKUP(G1921,#REF!,3,0))</f>
        <v/>
      </c>
      <c r="B1921" s="45" t="str">
        <f>IF(Table1[[#This Row],[Day]]="","",WEEKNUM(F1921))</f>
        <v/>
      </c>
      <c r="C1921" s="45" t="str">
        <f>IF(Table1[[#This Row],[Day]]="","",MONTH(F1921))</f>
        <v/>
      </c>
      <c r="D1921" s="45" t="str">
        <f>IF(Table1[[#This Row],[Day]]="","",YEAR(F1921))</f>
        <v/>
      </c>
      <c r="E1921" s="117" t="s">
        <v>329</v>
      </c>
      <c r="F1921" s="51"/>
      <c r="J1921" s="102"/>
      <c r="K1921" s="124"/>
      <c r="R1921" s="46"/>
      <c r="V1921" s="112"/>
      <c r="W1921" s="72"/>
      <c r="X1921" s="46"/>
      <c r="Y1921" s="46"/>
      <c r="AC1921" s="47">
        <f t="shared" si="23"/>
        <v>0</v>
      </c>
      <c r="AD1921" s="54">
        <f t="shared" si="24"/>
        <v>0</v>
      </c>
      <c r="AE1921" s="44"/>
      <c r="AF1921" s="48"/>
    </row>
    <row r="1922" spans="1:32" ht="21" customHeight="1">
      <c r="A1922" s="45" t="str">
        <f>IF(G1922="","",VLOOKUP(G1922,#REF!,3,0))</f>
        <v/>
      </c>
      <c r="B1922" s="45" t="str">
        <f>IF(Table1[[#This Row],[Day]]="","",WEEKNUM(F1922))</f>
        <v/>
      </c>
      <c r="C1922" s="45" t="str">
        <f>IF(Table1[[#This Row],[Day]]="","",MONTH(F1922))</f>
        <v/>
      </c>
      <c r="D1922" s="45" t="str">
        <f>IF(Table1[[#This Row],[Day]]="","",YEAR(F1922))</f>
        <v/>
      </c>
      <c r="E1922" s="117" t="s">
        <v>329</v>
      </c>
      <c r="F1922" s="51"/>
      <c r="J1922" s="102"/>
      <c r="K1922" s="124"/>
      <c r="R1922" s="46"/>
      <c r="V1922" s="112"/>
      <c r="W1922" s="72"/>
      <c r="X1922" s="46"/>
      <c r="Y1922" s="46"/>
      <c r="AC1922" s="47">
        <f t="shared" si="23"/>
        <v>0</v>
      </c>
      <c r="AD1922" s="54">
        <f t="shared" si="24"/>
        <v>0</v>
      </c>
      <c r="AE1922" s="44"/>
      <c r="AF1922" s="48"/>
    </row>
    <row r="1923" spans="1:32" ht="21" customHeight="1">
      <c r="A1923" s="45" t="str">
        <f>IF(G1923="","",VLOOKUP(G1923,#REF!,3,0))</f>
        <v/>
      </c>
      <c r="B1923" s="45" t="str">
        <f>IF(Table1[[#This Row],[Day]]="","",WEEKNUM(F1923))</f>
        <v/>
      </c>
      <c r="C1923" s="45" t="str">
        <f>IF(Table1[[#This Row],[Day]]="","",MONTH(F1923))</f>
        <v/>
      </c>
      <c r="D1923" s="45" t="str">
        <f>IF(Table1[[#This Row],[Day]]="","",YEAR(F1923))</f>
        <v/>
      </c>
      <c r="E1923" s="117" t="s">
        <v>329</v>
      </c>
      <c r="F1923" s="51"/>
      <c r="J1923" s="102"/>
      <c r="K1923" s="124"/>
      <c r="R1923" s="46"/>
      <c r="V1923" s="112"/>
      <c r="W1923" s="72"/>
      <c r="X1923" s="46"/>
      <c r="Y1923" s="46"/>
      <c r="AC1923" s="47">
        <f t="shared" si="23"/>
        <v>0</v>
      </c>
      <c r="AD1923" s="54">
        <f t="shared" si="24"/>
        <v>0</v>
      </c>
      <c r="AE1923" s="44"/>
      <c r="AF1923" s="48"/>
    </row>
    <row r="1924" spans="1:32" ht="21" customHeight="1">
      <c r="A1924" s="45" t="str">
        <f>IF(G1924="","",VLOOKUP(G1924,#REF!,3,0))</f>
        <v/>
      </c>
      <c r="B1924" s="45" t="str">
        <f>IF(Table1[[#This Row],[Day]]="","",WEEKNUM(F1924))</f>
        <v/>
      </c>
      <c r="C1924" s="45" t="str">
        <f>IF(Table1[[#This Row],[Day]]="","",MONTH(F1924))</f>
        <v/>
      </c>
      <c r="D1924" s="45" t="str">
        <f>IF(Table1[[#This Row],[Day]]="","",YEAR(F1924))</f>
        <v/>
      </c>
      <c r="E1924" s="117" t="s">
        <v>329</v>
      </c>
      <c r="F1924" s="51"/>
      <c r="J1924" s="102"/>
      <c r="K1924" s="124"/>
      <c r="R1924" s="46"/>
      <c r="V1924" s="112"/>
      <c r="W1924" s="72"/>
      <c r="X1924" s="46"/>
      <c r="Y1924" s="46"/>
      <c r="AC1924" s="47">
        <f t="shared" si="23"/>
        <v>0</v>
      </c>
      <c r="AD1924" s="54">
        <f t="shared" si="24"/>
        <v>0</v>
      </c>
      <c r="AE1924" s="44"/>
      <c r="AF1924" s="48"/>
    </row>
    <row r="1925" spans="1:32" ht="21" customHeight="1">
      <c r="A1925" s="45" t="str">
        <f>IF(G1925="","",VLOOKUP(G1925,#REF!,3,0))</f>
        <v/>
      </c>
      <c r="B1925" s="45" t="str">
        <f>IF(Table1[[#This Row],[Day]]="","",WEEKNUM(F1925))</f>
        <v/>
      </c>
      <c r="C1925" s="45" t="str">
        <f>IF(Table1[[#This Row],[Day]]="","",MONTH(F1925))</f>
        <v/>
      </c>
      <c r="D1925" s="45" t="str">
        <f>IF(Table1[[#This Row],[Day]]="","",YEAR(F1925))</f>
        <v/>
      </c>
      <c r="E1925" s="117" t="s">
        <v>329</v>
      </c>
      <c r="F1925" s="51"/>
      <c r="J1925" s="102"/>
      <c r="K1925" s="124"/>
      <c r="R1925" s="46"/>
      <c r="V1925" s="112"/>
      <c r="W1925" s="72"/>
      <c r="X1925" s="46"/>
      <c r="Y1925" s="46"/>
      <c r="AC1925" s="47">
        <f t="shared" si="23"/>
        <v>0</v>
      </c>
      <c r="AD1925" s="54">
        <f t="shared" si="24"/>
        <v>0</v>
      </c>
      <c r="AE1925" s="44"/>
      <c r="AF1925" s="48"/>
    </row>
    <row r="1926" spans="1:32" ht="21" customHeight="1">
      <c r="A1926" s="45" t="str">
        <f>IF(G1926="","",VLOOKUP(G1926,#REF!,3,0))</f>
        <v/>
      </c>
      <c r="B1926" s="45" t="str">
        <f>IF(Table1[[#This Row],[Day]]="","",WEEKNUM(F1926))</f>
        <v/>
      </c>
      <c r="C1926" s="45" t="str">
        <f>IF(Table1[[#This Row],[Day]]="","",MONTH(F1926))</f>
        <v/>
      </c>
      <c r="D1926" s="45" t="str">
        <f>IF(Table1[[#This Row],[Day]]="","",YEAR(F1926))</f>
        <v/>
      </c>
      <c r="E1926" s="117" t="s">
        <v>329</v>
      </c>
      <c r="F1926" s="51"/>
      <c r="J1926" s="102"/>
      <c r="K1926" s="124"/>
      <c r="R1926" s="46"/>
      <c r="V1926" s="112"/>
      <c r="W1926" s="72"/>
      <c r="X1926" s="46"/>
      <c r="Y1926" s="46"/>
      <c r="AC1926" s="47">
        <f t="shared" si="23"/>
        <v>0</v>
      </c>
      <c r="AD1926" s="54">
        <f t="shared" si="24"/>
        <v>0</v>
      </c>
      <c r="AE1926" s="44"/>
      <c r="AF1926" s="48"/>
    </row>
    <row r="1927" spans="1:32" ht="21" customHeight="1">
      <c r="A1927" s="45" t="str">
        <f>IF(G1927="","",VLOOKUP(G1927,#REF!,3,0))</f>
        <v/>
      </c>
      <c r="B1927" s="45" t="str">
        <f>IF(Table1[[#This Row],[Day]]="","",WEEKNUM(F1927))</f>
        <v/>
      </c>
      <c r="C1927" s="45" t="str">
        <f>IF(Table1[[#This Row],[Day]]="","",MONTH(F1927))</f>
        <v/>
      </c>
      <c r="D1927" s="45" t="str">
        <f>IF(Table1[[#This Row],[Day]]="","",YEAR(F1927))</f>
        <v/>
      </c>
      <c r="E1927" s="117" t="s">
        <v>329</v>
      </c>
      <c r="F1927" s="51"/>
      <c r="J1927" s="102"/>
      <c r="K1927" s="124"/>
      <c r="R1927" s="46"/>
      <c r="V1927" s="112"/>
      <c r="W1927" s="72"/>
      <c r="X1927" s="46"/>
      <c r="Y1927" s="46"/>
      <c r="AC1927" s="47">
        <f t="shared" si="23"/>
        <v>0</v>
      </c>
      <c r="AD1927" s="54">
        <f t="shared" si="24"/>
        <v>0</v>
      </c>
      <c r="AE1927" s="44"/>
      <c r="AF1927" s="48"/>
    </row>
    <row r="1928" spans="1:32" ht="21" customHeight="1">
      <c r="A1928" s="45" t="str">
        <f>IF(G1928="","",VLOOKUP(G1928,#REF!,3,0))</f>
        <v/>
      </c>
      <c r="B1928" s="45" t="str">
        <f>IF(Table1[[#This Row],[Day]]="","",WEEKNUM(F1928))</f>
        <v/>
      </c>
      <c r="C1928" s="45" t="str">
        <f>IF(Table1[[#This Row],[Day]]="","",MONTH(F1928))</f>
        <v/>
      </c>
      <c r="D1928" s="45" t="str">
        <f>IF(Table1[[#This Row],[Day]]="","",YEAR(F1928))</f>
        <v/>
      </c>
      <c r="E1928" s="117" t="s">
        <v>329</v>
      </c>
      <c r="F1928" s="51"/>
      <c r="J1928" s="102"/>
      <c r="K1928" s="124"/>
      <c r="R1928" s="46"/>
      <c r="V1928" s="112"/>
      <c r="W1928" s="72"/>
      <c r="X1928" s="46"/>
      <c r="Y1928" s="46"/>
      <c r="AC1928" s="47">
        <f t="shared" si="23"/>
        <v>0</v>
      </c>
      <c r="AD1928" s="54">
        <f t="shared" si="24"/>
        <v>0</v>
      </c>
      <c r="AE1928" s="44"/>
      <c r="AF1928" s="48"/>
    </row>
    <row r="1929" spans="1:32" ht="21" customHeight="1">
      <c r="A1929" s="45" t="str">
        <f>IF(G1929="","",VLOOKUP(G1929,#REF!,3,0))</f>
        <v/>
      </c>
      <c r="B1929" s="45" t="str">
        <f>IF(Table1[[#This Row],[Day]]="","",WEEKNUM(F1929))</f>
        <v/>
      </c>
      <c r="C1929" s="45" t="str">
        <f>IF(Table1[[#This Row],[Day]]="","",MONTH(F1929))</f>
        <v/>
      </c>
      <c r="D1929" s="45" t="str">
        <f>IF(Table1[[#This Row],[Day]]="","",YEAR(F1929))</f>
        <v/>
      </c>
      <c r="E1929" s="117" t="s">
        <v>329</v>
      </c>
      <c r="F1929" s="51"/>
      <c r="J1929" s="102"/>
      <c r="K1929" s="124"/>
      <c r="R1929" s="46"/>
      <c r="V1929" s="112"/>
      <c r="W1929" s="72"/>
      <c r="X1929" s="46"/>
      <c r="Y1929" s="46"/>
      <c r="AC1929" s="47">
        <f t="shared" si="23"/>
        <v>0</v>
      </c>
      <c r="AD1929" s="54">
        <f t="shared" si="24"/>
        <v>0</v>
      </c>
      <c r="AE1929" s="44"/>
      <c r="AF1929" s="48"/>
    </row>
    <row r="1930" spans="1:32" ht="21" customHeight="1">
      <c r="A1930" s="45" t="str">
        <f>IF(G1930="","",VLOOKUP(G1930,#REF!,3,0))</f>
        <v/>
      </c>
      <c r="B1930" s="45" t="str">
        <f>IF(Table1[[#This Row],[Day]]="","",WEEKNUM(F1930))</f>
        <v/>
      </c>
      <c r="C1930" s="45" t="str">
        <f>IF(Table1[[#This Row],[Day]]="","",MONTH(F1930))</f>
        <v/>
      </c>
      <c r="D1930" s="45" t="str">
        <f>IF(Table1[[#This Row],[Day]]="","",YEAR(F1930))</f>
        <v/>
      </c>
      <c r="E1930" s="117" t="s">
        <v>329</v>
      </c>
      <c r="F1930" s="51"/>
      <c r="J1930" s="102"/>
      <c r="K1930" s="124"/>
      <c r="R1930" s="46"/>
      <c r="V1930" s="112"/>
      <c r="W1930" s="72"/>
      <c r="X1930" s="46"/>
      <c r="Y1930" s="46"/>
      <c r="AC1930" s="47">
        <f t="shared" si="23"/>
        <v>0</v>
      </c>
      <c r="AD1930" s="54">
        <f t="shared" si="24"/>
        <v>0</v>
      </c>
      <c r="AE1930" s="44"/>
      <c r="AF1930" s="48"/>
    </row>
    <row r="1931" spans="1:32" ht="21" customHeight="1">
      <c r="A1931" s="45" t="str">
        <f>IF(G1931="","",VLOOKUP(G1931,#REF!,3,0))</f>
        <v/>
      </c>
      <c r="B1931" s="45" t="str">
        <f>IF(Table1[[#This Row],[Day]]="","",WEEKNUM(F1931))</f>
        <v/>
      </c>
      <c r="C1931" s="45" t="str">
        <f>IF(Table1[[#This Row],[Day]]="","",MONTH(F1931))</f>
        <v/>
      </c>
      <c r="D1931" s="45" t="str">
        <f>IF(Table1[[#This Row],[Day]]="","",YEAR(F1931))</f>
        <v/>
      </c>
      <c r="E1931" s="117" t="s">
        <v>329</v>
      </c>
      <c r="F1931" s="51"/>
      <c r="J1931" s="102"/>
      <c r="K1931" s="124"/>
      <c r="R1931" s="46"/>
      <c r="V1931" s="112"/>
      <c r="W1931" s="72"/>
      <c r="X1931" s="46"/>
      <c r="Y1931" s="46"/>
      <c r="AC1931" s="47">
        <f t="shared" si="23"/>
        <v>0</v>
      </c>
      <c r="AD1931" s="54">
        <f t="shared" si="24"/>
        <v>0</v>
      </c>
      <c r="AE1931" s="44"/>
      <c r="AF1931" s="48"/>
    </row>
    <row r="1932" spans="1:32" ht="21" customHeight="1">
      <c r="A1932" s="45" t="str">
        <f>IF(G1932="","",VLOOKUP(G1932,#REF!,3,0))</f>
        <v/>
      </c>
      <c r="B1932" s="45" t="str">
        <f>IF(Table1[[#This Row],[Day]]="","",WEEKNUM(F1932))</f>
        <v/>
      </c>
      <c r="C1932" s="45" t="str">
        <f>IF(Table1[[#This Row],[Day]]="","",MONTH(F1932))</f>
        <v/>
      </c>
      <c r="D1932" s="45" t="str">
        <f>IF(Table1[[#This Row],[Day]]="","",YEAR(F1932))</f>
        <v/>
      </c>
      <c r="E1932" s="117" t="s">
        <v>329</v>
      </c>
      <c r="F1932" s="51"/>
      <c r="J1932" s="102"/>
      <c r="K1932" s="124"/>
      <c r="R1932" s="46"/>
      <c r="V1932" s="112"/>
      <c r="W1932" s="72"/>
      <c r="X1932" s="46"/>
      <c r="Y1932" s="46"/>
      <c r="AC1932" s="47">
        <f t="shared" si="23"/>
        <v>0</v>
      </c>
      <c r="AD1932" s="54">
        <f t="shared" si="24"/>
        <v>0</v>
      </c>
      <c r="AE1932" s="44"/>
      <c r="AF1932" s="48"/>
    </row>
    <row r="1933" spans="1:32" ht="21" customHeight="1">
      <c r="A1933" s="45" t="str">
        <f>IF(G1933="","",VLOOKUP(G1933,#REF!,3,0))</f>
        <v/>
      </c>
      <c r="B1933" s="45" t="str">
        <f>IF(Table1[[#This Row],[Day]]="","",WEEKNUM(F1933))</f>
        <v/>
      </c>
      <c r="C1933" s="45" t="str">
        <f>IF(Table1[[#This Row],[Day]]="","",MONTH(F1933))</f>
        <v/>
      </c>
      <c r="D1933" s="45" t="str">
        <f>IF(Table1[[#This Row],[Day]]="","",YEAR(F1933))</f>
        <v/>
      </c>
      <c r="E1933" s="117" t="s">
        <v>329</v>
      </c>
      <c r="F1933" s="51"/>
      <c r="J1933" s="102"/>
      <c r="K1933" s="124"/>
      <c r="R1933" s="46"/>
      <c r="V1933" s="112"/>
      <c r="W1933" s="72"/>
      <c r="X1933" s="46"/>
      <c r="Y1933" s="46"/>
      <c r="AC1933" s="47">
        <f t="shared" si="23"/>
        <v>0</v>
      </c>
      <c r="AD1933" s="54">
        <f t="shared" si="24"/>
        <v>0</v>
      </c>
      <c r="AE1933" s="44"/>
      <c r="AF1933" s="48"/>
    </row>
    <row r="1934" spans="1:32" ht="21" customHeight="1">
      <c r="A1934" s="45" t="str">
        <f>IF(G1934="","",VLOOKUP(G1934,#REF!,3,0))</f>
        <v/>
      </c>
      <c r="B1934" s="45" t="str">
        <f>IF(Table1[[#This Row],[Day]]="","",WEEKNUM(F1934))</f>
        <v/>
      </c>
      <c r="C1934" s="45" t="str">
        <f>IF(Table1[[#This Row],[Day]]="","",MONTH(F1934))</f>
        <v/>
      </c>
      <c r="D1934" s="45" t="str">
        <f>IF(Table1[[#This Row],[Day]]="","",YEAR(F1934))</f>
        <v/>
      </c>
      <c r="E1934" s="117" t="s">
        <v>329</v>
      </c>
      <c r="F1934" s="51"/>
      <c r="J1934" s="102"/>
      <c r="K1934" s="124"/>
      <c r="R1934" s="46"/>
      <c r="V1934" s="112"/>
      <c r="W1934" s="72"/>
      <c r="X1934" s="46"/>
      <c r="Y1934" s="46"/>
      <c r="AC1934" s="47">
        <f t="shared" si="23"/>
        <v>0</v>
      </c>
      <c r="AD1934" s="54">
        <f t="shared" si="24"/>
        <v>0</v>
      </c>
      <c r="AE1934" s="44"/>
      <c r="AF1934" s="48"/>
    </row>
    <row r="1935" spans="1:32" ht="21" customHeight="1">
      <c r="A1935" s="45" t="str">
        <f>IF(G1935="","",VLOOKUP(G1935,#REF!,3,0))</f>
        <v/>
      </c>
      <c r="B1935" s="45" t="str">
        <f>IF(Table1[[#This Row],[Day]]="","",WEEKNUM(F1935))</f>
        <v/>
      </c>
      <c r="C1935" s="45" t="str">
        <f>IF(Table1[[#This Row],[Day]]="","",MONTH(F1935))</f>
        <v/>
      </c>
      <c r="D1935" s="45" t="str">
        <f>IF(Table1[[#This Row],[Day]]="","",YEAR(F1935))</f>
        <v/>
      </c>
      <c r="E1935" s="117" t="s">
        <v>329</v>
      </c>
      <c r="F1935" s="51"/>
      <c r="J1935" s="102"/>
      <c r="K1935" s="124"/>
      <c r="R1935" s="46"/>
      <c r="V1935" s="112"/>
      <c r="W1935" s="72"/>
      <c r="X1935" s="46"/>
      <c r="Y1935" s="46"/>
      <c r="AC1935" s="47">
        <f t="shared" si="23"/>
        <v>0</v>
      </c>
      <c r="AD1935" s="54">
        <f t="shared" si="24"/>
        <v>0</v>
      </c>
      <c r="AE1935" s="44"/>
      <c r="AF1935" s="48"/>
    </row>
    <row r="1936" spans="1:32" ht="21" customHeight="1">
      <c r="A1936" s="45" t="str">
        <f>IF(G1936="","",VLOOKUP(G1936,#REF!,3,0))</f>
        <v/>
      </c>
      <c r="B1936" s="45" t="str">
        <f>IF(Table1[[#This Row],[Day]]="","",WEEKNUM(F1936))</f>
        <v/>
      </c>
      <c r="C1936" s="45" t="str">
        <f>IF(Table1[[#This Row],[Day]]="","",MONTH(F1936))</f>
        <v/>
      </c>
      <c r="D1936" s="45" t="str">
        <f>IF(Table1[[#This Row],[Day]]="","",YEAR(F1936))</f>
        <v/>
      </c>
      <c r="E1936" s="117" t="s">
        <v>329</v>
      </c>
      <c r="F1936" s="51"/>
      <c r="J1936" s="102"/>
      <c r="K1936" s="124"/>
      <c r="R1936" s="46"/>
      <c r="V1936" s="112"/>
      <c r="W1936" s="72"/>
      <c r="X1936" s="46"/>
      <c r="Y1936" s="46"/>
      <c r="AC1936" s="47">
        <f t="shared" si="23"/>
        <v>0</v>
      </c>
      <c r="AD1936" s="54">
        <f t="shared" si="24"/>
        <v>0</v>
      </c>
      <c r="AE1936" s="44"/>
      <c r="AF1936" s="48"/>
    </row>
    <row r="1937" spans="1:32" ht="21" customHeight="1">
      <c r="A1937" s="45" t="str">
        <f>IF(G1937="","",VLOOKUP(G1937,#REF!,3,0))</f>
        <v/>
      </c>
      <c r="B1937" s="45" t="str">
        <f>IF(Table1[[#This Row],[Day]]="","",WEEKNUM(F1937))</f>
        <v/>
      </c>
      <c r="C1937" s="45" t="str">
        <f>IF(Table1[[#This Row],[Day]]="","",MONTH(F1937))</f>
        <v/>
      </c>
      <c r="D1937" s="45" t="str">
        <f>IF(Table1[[#This Row],[Day]]="","",YEAR(F1937))</f>
        <v/>
      </c>
      <c r="E1937" s="117" t="s">
        <v>329</v>
      </c>
      <c r="F1937" s="51"/>
      <c r="J1937" s="102"/>
      <c r="K1937" s="124"/>
      <c r="R1937" s="46"/>
      <c r="V1937" s="112"/>
      <c r="W1937" s="72"/>
      <c r="X1937" s="46"/>
      <c r="Y1937" s="46"/>
      <c r="AC1937" s="47">
        <f t="shared" si="23"/>
        <v>0</v>
      </c>
      <c r="AD1937" s="54">
        <f t="shared" si="24"/>
        <v>0</v>
      </c>
      <c r="AE1937" s="44"/>
      <c r="AF1937" s="48"/>
    </row>
    <row r="1938" spans="1:32" ht="21" customHeight="1">
      <c r="A1938" s="45" t="str">
        <f>IF(G1938="","",VLOOKUP(G1938,#REF!,3,0))</f>
        <v/>
      </c>
      <c r="B1938" s="45" t="str">
        <f>IF(Table1[[#This Row],[Day]]="","",WEEKNUM(F1938))</f>
        <v/>
      </c>
      <c r="C1938" s="45" t="str">
        <f>IF(Table1[[#This Row],[Day]]="","",MONTH(F1938))</f>
        <v/>
      </c>
      <c r="D1938" s="45" t="str">
        <f>IF(Table1[[#This Row],[Day]]="","",YEAR(F1938))</f>
        <v/>
      </c>
      <c r="E1938" s="117" t="s">
        <v>329</v>
      </c>
      <c r="F1938" s="51"/>
      <c r="J1938" s="102"/>
      <c r="K1938" s="124"/>
      <c r="R1938" s="46"/>
      <c r="V1938" s="112"/>
      <c r="W1938" s="72"/>
      <c r="X1938" s="46"/>
      <c r="Y1938" s="46"/>
      <c r="AC1938" s="47">
        <f t="shared" si="23"/>
        <v>0</v>
      </c>
      <c r="AD1938" s="54">
        <f t="shared" si="24"/>
        <v>0</v>
      </c>
      <c r="AE1938" s="44"/>
      <c r="AF1938" s="48"/>
    </row>
    <row r="1939" spans="1:32" ht="21" customHeight="1">
      <c r="A1939" s="45" t="str">
        <f>IF(G1939="","",VLOOKUP(G1939,#REF!,3,0))</f>
        <v/>
      </c>
      <c r="B1939" s="45" t="str">
        <f>IF(Table1[[#This Row],[Day]]="","",WEEKNUM(F1939))</f>
        <v/>
      </c>
      <c r="C1939" s="45" t="str">
        <f>IF(Table1[[#This Row],[Day]]="","",MONTH(F1939))</f>
        <v/>
      </c>
      <c r="D1939" s="45" t="str">
        <f>IF(Table1[[#This Row],[Day]]="","",YEAR(F1939))</f>
        <v/>
      </c>
      <c r="E1939" s="117" t="s">
        <v>329</v>
      </c>
      <c r="F1939" s="51"/>
      <c r="J1939" s="102"/>
      <c r="K1939" s="124"/>
      <c r="R1939" s="46"/>
      <c r="V1939" s="112"/>
      <c r="W1939" s="72"/>
      <c r="X1939" s="46"/>
      <c r="Y1939" s="46"/>
      <c r="AC1939" s="47">
        <f t="shared" si="23"/>
        <v>0</v>
      </c>
      <c r="AD1939" s="54">
        <f t="shared" si="24"/>
        <v>0</v>
      </c>
      <c r="AE1939" s="44"/>
      <c r="AF1939" s="48"/>
    </row>
    <row r="1940" spans="1:32" ht="21" customHeight="1">
      <c r="A1940" s="45" t="str">
        <f>IF(G1940="","",VLOOKUP(G1940,#REF!,3,0))</f>
        <v/>
      </c>
      <c r="B1940" s="45" t="str">
        <f>IF(Table1[[#This Row],[Day]]="","",WEEKNUM(F1940))</f>
        <v/>
      </c>
      <c r="C1940" s="45" t="str">
        <f>IF(Table1[[#This Row],[Day]]="","",MONTH(F1940))</f>
        <v/>
      </c>
      <c r="D1940" s="45" t="str">
        <f>IF(Table1[[#This Row],[Day]]="","",YEAR(F1940))</f>
        <v/>
      </c>
      <c r="E1940" s="117" t="s">
        <v>329</v>
      </c>
      <c r="F1940" s="51"/>
      <c r="J1940" s="102"/>
      <c r="K1940" s="124"/>
      <c r="R1940" s="46"/>
      <c r="V1940" s="112"/>
      <c r="W1940" s="72"/>
      <c r="X1940" s="46"/>
      <c r="Y1940" s="46"/>
      <c r="AC1940" s="47">
        <f t="shared" si="23"/>
        <v>0</v>
      </c>
      <c r="AD1940" s="54">
        <f t="shared" si="24"/>
        <v>0</v>
      </c>
      <c r="AE1940" s="44"/>
      <c r="AF1940" s="48"/>
    </row>
    <row r="1941" spans="1:32" ht="21" customHeight="1">
      <c r="A1941" s="45" t="str">
        <f>IF(G1941="","",VLOOKUP(G1941,#REF!,3,0))</f>
        <v/>
      </c>
      <c r="B1941" s="45" t="str">
        <f>IF(Table1[[#This Row],[Day]]="","",WEEKNUM(F1941))</f>
        <v/>
      </c>
      <c r="C1941" s="45" t="str">
        <f>IF(Table1[[#This Row],[Day]]="","",MONTH(F1941))</f>
        <v/>
      </c>
      <c r="D1941" s="45" t="str">
        <f>IF(Table1[[#This Row],[Day]]="","",YEAR(F1941))</f>
        <v/>
      </c>
      <c r="E1941" s="117" t="s">
        <v>329</v>
      </c>
      <c r="F1941" s="51"/>
      <c r="J1941" s="102"/>
      <c r="K1941" s="124"/>
      <c r="R1941" s="46"/>
      <c r="V1941" s="112"/>
      <c r="W1941" s="72"/>
      <c r="X1941" s="46"/>
      <c r="Y1941" s="46"/>
      <c r="AC1941" s="47">
        <f t="shared" si="23"/>
        <v>0</v>
      </c>
      <c r="AD1941" s="54">
        <f t="shared" si="24"/>
        <v>0</v>
      </c>
      <c r="AE1941" s="44"/>
      <c r="AF1941" s="48"/>
    </row>
    <row r="1942" spans="1:32" ht="21" customHeight="1">
      <c r="A1942" s="45" t="str">
        <f>IF(G1942="","",VLOOKUP(G1942,#REF!,3,0))</f>
        <v/>
      </c>
      <c r="B1942" s="45" t="str">
        <f>IF(Table1[[#This Row],[Day]]="","",WEEKNUM(F1942))</f>
        <v/>
      </c>
      <c r="C1942" s="45" t="str">
        <f>IF(Table1[[#This Row],[Day]]="","",MONTH(F1942))</f>
        <v/>
      </c>
      <c r="D1942" s="45" t="str">
        <f>IF(Table1[[#This Row],[Day]]="","",YEAR(F1942))</f>
        <v/>
      </c>
      <c r="E1942" s="117" t="s">
        <v>329</v>
      </c>
      <c r="F1942" s="51"/>
      <c r="J1942" s="102"/>
      <c r="K1942" s="124"/>
      <c r="R1942" s="46"/>
      <c r="V1942" s="112"/>
      <c r="W1942" s="72"/>
      <c r="X1942" s="46"/>
      <c r="Y1942" s="46"/>
      <c r="AC1942" s="47">
        <f t="shared" si="23"/>
        <v>0</v>
      </c>
      <c r="AD1942" s="54">
        <f t="shared" si="24"/>
        <v>0</v>
      </c>
      <c r="AE1942" s="44"/>
      <c r="AF1942" s="48"/>
    </row>
    <row r="1943" spans="1:32" ht="21" customHeight="1">
      <c r="A1943" s="45" t="str">
        <f>IF(G1943="","",VLOOKUP(G1943,#REF!,3,0))</f>
        <v/>
      </c>
      <c r="B1943" s="45" t="str">
        <f>IF(Table1[[#This Row],[Day]]="","",WEEKNUM(F1943))</f>
        <v/>
      </c>
      <c r="C1943" s="45" t="str">
        <f>IF(Table1[[#This Row],[Day]]="","",MONTH(F1943))</f>
        <v/>
      </c>
      <c r="D1943" s="45" t="str">
        <f>IF(Table1[[#This Row],[Day]]="","",YEAR(F1943))</f>
        <v/>
      </c>
      <c r="E1943" s="117" t="s">
        <v>329</v>
      </c>
      <c r="F1943" s="51"/>
      <c r="J1943" s="102"/>
      <c r="K1943" s="124"/>
      <c r="R1943" s="46"/>
      <c r="V1943" s="112"/>
      <c r="W1943" s="72"/>
      <c r="X1943" s="46"/>
      <c r="Y1943" s="46"/>
      <c r="AC1943" s="47">
        <f t="shared" si="23"/>
        <v>0</v>
      </c>
      <c r="AD1943" s="54">
        <f t="shared" si="24"/>
        <v>0</v>
      </c>
      <c r="AE1943" s="44"/>
      <c r="AF1943" s="48"/>
    </row>
    <row r="1944" spans="1:32" ht="21" customHeight="1">
      <c r="A1944" s="45" t="str">
        <f>IF(G1944="","",VLOOKUP(G1944,#REF!,3,0))</f>
        <v/>
      </c>
      <c r="B1944" s="45" t="str">
        <f>IF(Table1[[#This Row],[Day]]="","",WEEKNUM(F1944))</f>
        <v/>
      </c>
      <c r="C1944" s="45" t="str">
        <f>IF(Table1[[#This Row],[Day]]="","",MONTH(F1944))</f>
        <v/>
      </c>
      <c r="D1944" s="45" t="str">
        <f>IF(Table1[[#This Row],[Day]]="","",YEAR(F1944))</f>
        <v/>
      </c>
      <c r="E1944" s="117" t="s">
        <v>329</v>
      </c>
      <c r="F1944" s="51"/>
      <c r="J1944" s="102"/>
      <c r="K1944" s="124"/>
      <c r="R1944" s="46"/>
      <c r="V1944" s="112"/>
      <c r="W1944" s="72"/>
      <c r="X1944" s="46"/>
      <c r="Y1944" s="46"/>
      <c r="AC1944" s="47">
        <f t="shared" si="23"/>
        <v>0</v>
      </c>
      <c r="AD1944" s="54">
        <f t="shared" si="24"/>
        <v>0</v>
      </c>
      <c r="AE1944" s="44"/>
      <c r="AF1944" s="48"/>
    </row>
    <row r="1945" spans="1:32" ht="21" customHeight="1">
      <c r="A1945" s="45" t="str">
        <f>IF(G1945="","",VLOOKUP(G1945,#REF!,3,0))</f>
        <v/>
      </c>
      <c r="B1945" s="45" t="str">
        <f>IF(Table1[[#This Row],[Day]]="","",WEEKNUM(F1945))</f>
        <v/>
      </c>
      <c r="C1945" s="45" t="str">
        <f>IF(Table1[[#This Row],[Day]]="","",MONTH(F1945))</f>
        <v/>
      </c>
      <c r="D1945" s="45" t="str">
        <f>IF(Table1[[#This Row],[Day]]="","",YEAR(F1945))</f>
        <v/>
      </c>
      <c r="E1945" s="117" t="s">
        <v>329</v>
      </c>
      <c r="F1945" s="51"/>
      <c r="J1945" s="102"/>
      <c r="K1945" s="124"/>
      <c r="R1945" s="46"/>
      <c r="V1945" s="112"/>
      <c r="W1945" s="72"/>
      <c r="X1945" s="46"/>
      <c r="Y1945" s="46"/>
      <c r="AC1945" s="47">
        <f t="shared" si="23"/>
        <v>0</v>
      </c>
      <c r="AD1945" s="54">
        <f t="shared" si="24"/>
        <v>0</v>
      </c>
      <c r="AE1945" s="44"/>
      <c r="AF1945" s="48"/>
    </row>
    <row r="1946" spans="1:32" ht="21" customHeight="1">
      <c r="A1946" s="45" t="str">
        <f>IF(G1946="","",VLOOKUP(G1946,#REF!,3,0))</f>
        <v/>
      </c>
      <c r="B1946" s="45" t="str">
        <f>IF(Table1[[#This Row],[Day]]="","",WEEKNUM(F1946))</f>
        <v/>
      </c>
      <c r="C1946" s="45" t="str">
        <f>IF(Table1[[#This Row],[Day]]="","",MONTH(F1946))</f>
        <v/>
      </c>
      <c r="D1946" s="45" t="str">
        <f>IF(Table1[[#This Row],[Day]]="","",YEAR(F1946))</f>
        <v/>
      </c>
      <c r="E1946" s="117" t="s">
        <v>329</v>
      </c>
      <c r="F1946" s="51"/>
      <c r="J1946" s="102"/>
      <c r="K1946" s="124"/>
      <c r="R1946" s="46"/>
      <c r="V1946" s="112"/>
      <c r="W1946" s="72"/>
      <c r="X1946" s="46"/>
      <c r="Y1946" s="46"/>
      <c r="AC1946" s="47">
        <f t="shared" si="23"/>
        <v>0</v>
      </c>
      <c r="AD1946" s="54">
        <f t="shared" si="24"/>
        <v>0</v>
      </c>
      <c r="AE1946" s="44"/>
      <c r="AF1946" s="48"/>
    </row>
    <row r="1947" spans="1:32" ht="21" customHeight="1">
      <c r="A1947" s="45" t="str">
        <f>IF(G1947="","",VLOOKUP(G1947,#REF!,3,0))</f>
        <v/>
      </c>
      <c r="B1947" s="45" t="str">
        <f>IF(Table1[[#This Row],[Day]]="","",WEEKNUM(F1947))</f>
        <v/>
      </c>
      <c r="C1947" s="45" t="str">
        <f>IF(Table1[[#This Row],[Day]]="","",MONTH(F1947))</f>
        <v/>
      </c>
      <c r="D1947" s="45" t="str">
        <f>IF(Table1[[#This Row],[Day]]="","",YEAR(F1947))</f>
        <v/>
      </c>
      <c r="E1947" s="117" t="s">
        <v>329</v>
      </c>
      <c r="F1947" s="51"/>
      <c r="J1947" s="102"/>
      <c r="K1947" s="124"/>
      <c r="R1947" s="46"/>
      <c r="V1947" s="112"/>
      <c r="W1947" s="72"/>
      <c r="X1947" s="46"/>
      <c r="Y1947" s="46"/>
      <c r="AC1947" s="47">
        <f t="shared" si="23"/>
        <v>0</v>
      </c>
      <c r="AD1947" s="54">
        <f t="shared" si="24"/>
        <v>0</v>
      </c>
      <c r="AE1947" s="44"/>
      <c r="AF1947" s="48"/>
    </row>
    <row r="1948" spans="1:32" ht="21" customHeight="1">
      <c r="A1948" s="45" t="str">
        <f>IF(G1948="","",VLOOKUP(G1948,#REF!,3,0))</f>
        <v/>
      </c>
      <c r="B1948" s="45" t="str">
        <f>IF(Table1[[#This Row],[Day]]="","",WEEKNUM(F1948))</f>
        <v/>
      </c>
      <c r="C1948" s="45" t="str">
        <f>IF(Table1[[#This Row],[Day]]="","",MONTH(F1948))</f>
        <v/>
      </c>
      <c r="D1948" s="45" t="str">
        <f>IF(Table1[[#This Row],[Day]]="","",YEAR(F1948))</f>
        <v/>
      </c>
      <c r="E1948" s="117" t="s">
        <v>329</v>
      </c>
      <c r="F1948" s="51"/>
      <c r="J1948" s="102"/>
      <c r="K1948" s="124"/>
      <c r="R1948" s="46"/>
      <c r="V1948" s="112"/>
      <c r="W1948" s="72"/>
      <c r="X1948" s="46"/>
      <c r="Y1948" s="46"/>
      <c r="AC1948" s="47">
        <f t="shared" ref="AC1948:AC2011" si="25">SUM(I1948:AB1948)</f>
        <v>0</v>
      </c>
      <c r="AD1948" s="54">
        <f t="shared" ref="AD1948:AD2011" si="26">IFERROR(SUM(I1948:U1948)/H1948*1000000,0)</f>
        <v>0</v>
      </c>
      <c r="AE1948" s="44"/>
      <c r="AF1948" s="48"/>
    </row>
    <row r="1949" spans="1:32" ht="21" customHeight="1">
      <c r="A1949" s="45" t="str">
        <f>IF(G1949="","",VLOOKUP(G1949,#REF!,3,0))</f>
        <v/>
      </c>
      <c r="B1949" s="45" t="str">
        <f>IF(Table1[[#This Row],[Day]]="","",WEEKNUM(F1949))</f>
        <v/>
      </c>
      <c r="C1949" s="45" t="str">
        <f>IF(Table1[[#This Row],[Day]]="","",MONTH(F1949))</f>
        <v/>
      </c>
      <c r="D1949" s="45" t="str">
        <f>IF(Table1[[#This Row],[Day]]="","",YEAR(F1949))</f>
        <v/>
      </c>
      <c r="E1949" s="117" t="s">
        <v>329</v>
      </c>
      <c r="F1949" s="51"/>
      <c r="J1949" s="102"/>
      <c r="K1949" s="124"/>
      <c r="R1949" s="46"/>
      <c r="V1949" s="112"/>
      <c r="W1949" s="72"/>
      <c r="X1949" s="46"/>
      <c r="Y1949" s="46"/>
      <c r="AC1949" s="47">
        <f t="shared" si="25"/>
        <v>0</v>
      </c>
      <c r="AD1949" s="54">
        <f t="shared" si="26"/>
        <v>0</v>
      </c>
      <c r="AE1949" s="44"/>
      <c r="AF1949" s="48"/>
    </row>
    <row r="1950" spans="1:32" ht="21" customHeight="1">
      <c r="A1950" s="45" t="str">
        <f>IF(G1950="","",VLOOKUP(G1950,#REF!,3,0))</f>
        <v/>
      </c>
      <c r="B1950" s="45" t="str">
        <f>IF(Table1[[#This Row],[Day]]="","",WEEKNUM(F1950))</f>
        <v/>
      </c>
      <c r="C1950" s="45" t="str">
        <f>IF(Table1[[#This Row],[Day]]="","",MONTH(F1950))</f>
        <v/>
      </c>
      <c r="D1950" s="45" t="str">
        <f>IF(Table1[[#This Row],[Day]]="","",YEAR(F1950))</f>
        <v/>
      </c>
      <c r="E1950" s="117" t="s">
        <v>329</v>
      </c>
      <c r="F1950" s="51"/>
      <c r="J1950" s="102"/>
      <c r="K1950" s="124"/>
      <c r="R1950" s="46"/>
      <c r="V1950" s="112"/>
      <c r="W1950" s="72"/>
      <c r="X1950" s="46"/>
      <c r="Y1950" s="46"/>
      <c r="AC1950" s="47">
        <f t="shared" si="25"/>
        <v>0</v>
      </c>
      <c r="AD1950" s="54">
        <f t="shared" si="26"/>
        <v>0</v>
      </c>
      <c r="AE1950" s="44"/>
      <c r="AF1950" s="48"/>
    </row>
    <row r="1951" spans="1:32" ht="21" customHeight="1">
      <c r="A1951" s="45" t="str">
        <f>IF(G1951="","",VLOOKUP(G1951,#REF!,3,0))</f>
        <v/>
      </c>
      <c r="B1951" s="45" t="str">
        <f>IF(Table1[[#This Row],[Day]]="","",WEEKNUM(F1951))</f>
        <v/>
      </c>
      <c r="C1951" s="45" t="str">
        <f>IF(Table1[[#This Row],[Day]]="","",MONTH(F1951))</f>
        <v/>
      </c>
      <c r="D1951" s="45" t="str">
        <f>IF(Table1[[#This Row],[Day]]="","",YEAR(F1951))</f>
        <v/>
      </c>
      <c r="E1951" s="117" t="s">
        <v>329</v>
      </c>
      <c r="F1951" s="51"/>
      <c r="J1951" s="102"/>
      <c r="K1951" s="124"/>
      <c r="R1951" s="46"/>
      <c r="V1951" s="112"/>
      <c r="W1951" s="72"/>
      <c r="X1951" s="46"/>
      <c r="Y1951" s="46"/>
      <c r="AC1951" s="47">
        <f t="shared" si="25"/>
        <v>0</v>
      </c>
      <c r="AD1951" s="54">
        <f t="shared" si="26"/>
        <v>0</v>
      </c>
      <c r="AE1951" s="44"/>
      <c r="AF1951" s="48"/>
    </row>
    <row r="1952" spans="1:32" ht="21" customHeight="1">
      <c r="A1952" s="45" t="str">
        <f>IF(G1952="","",VLOOKUP(G1952,#REF!,3,0))</f>
        <v/>
      </c>
      <c r="B1952" s="45" t="str">
        <f>IF(Table1[[#This Row],[Day]]="","",WEEKNUM(F1952))</f>
        <v/>
      </c>
      <c r="C1952" s="45" t="str">
        <f>IF(Table1[[#This Row],[Day]]="","",MONTH(F1952))</f>
        <v/>
      </c>
      <c r="D1952" s="45" t="str">
        <f>IF(Table1[[#This Row],[Day]]="","",YEAR(F1952))</f>
        <v/>
      </c>
      <c r="E1952" s="117" t="s">
        <v>329</v>
      </c>
      <c r="F1952" s="51"/>
      <c r="J1952" s="102"/>
      <c r="K1952" s="124"/>
      <c r="R1952" s="46"/>
      <c r="V1952" s="112"/>
      <c r="W1952" s="72"/>
      <c r="X1952" s="46"/>
      <c r="Y1952" s="46"/>
      <c r="AC1952" s="47">
        <f t="shared" si="25"/>
        <v>0</v>
      </c>
      <c r="AD1952" s="54">
        <f t="shared" si="26"/>
        <v>0</v>
      </c>
      <c r="AE1952" s="44"/>
      <c r="AF1952" s="48"/>
    </row>
    <row r="1953" spans="1:32" ht="21" customHeight="1">
      <c r="A1953" s="45" t="str">
        <f>IF(G1953="","",VLOOKUP(G1953,#REF!,3,0))</f>
        <v/>
      </c>
      <c r="B1953" s="45" t="str">
        <f>IF(Table1[[#This Row],[Day]]="","",WEEKNUM(F1953))</f>
        <v/>
      </c>
      <c r="C1953" s="45" t="str">
        <f>IF(Table1[[#This Row],[Day]]="","",MONTH(F1953))</f>
        <v/>
      </c>
      <c r="D1953" s="45" t="str">
        <f>IF(Table1[[#This Row],[Day]]="","",YEAR(F1953))</f>
        <v/>
      </c>
      <c r="E1953" s="117" t="s">
        <v>329</v>
      </c>
      <c r="F1953" s="51"/>
      <c r="J1953" s="102"/>
      <c r="K1953" s="124"/>
      <c r="R1953" s="46"/>
      <c r="V1953" s="112"/>
      <c r="W1953" s="72"/>
      <c r="X1953" s="46"/>
      <c r="Y1953" s="46"/>
      <c r="AC1953" s="47">
        <f t="shared" si="25"/>
        <v>0</v>
      </c>
      <c r="AD1953" s="54">
        <f t="shared" si="26"/>
        <v>0</v>
      </c>
      <c r="AE1953" s="44"/>
      <c r="AF1953" s="48"/>
    </row>
    <row r="1954" spans="1:32" ht="21" customHeight="1">
      <c r="A1954" s="45" t="str">
        <f>IF(G1954="","",VLOOKUP(G1954,#REF!,3,0))</f>
        <v/>
      </c>
      <c r="B1954" s="45" t="str">
        <f>IF(Table1[[#This Row],[Day]]="","",WEEKNUM(F1954))</f>
        <v/>
      </c>
      <c r="C1954" s="45" t="str">
        <f>IF(Table1[[#This Row],[Day]]="","",MONTH(F1954))</f>
        <v/>
      </c>
      <c r="D1954" s="45" t="str">
        <f>IF(Table1[[#This Row],[Day]]="","",YEAR(F1954))</f>
        <v/>
      </c>
      <c r="E1954" s="117" t="s">
        <v>329</v>
      </c>
      <c r="F1954" s="51"/>
      <c r="J1954" s="102"/>
      <c r="K1954" s="124"/>
      <c r="R1954" s="46"/>
      <c r="V1954" s="112"/>
      <c r="W1954" s="72"/>
      <c r="X1954" s="46"/>
      <c r="Y1954" s="46"/>
      <c r="AC1954" s="47">
        <f t="shared" si="25"/>
        <v>0</v>
      </c>
      <c r="AD1954" s="54">
        <f t="shared" si="26"/>
        <v>0</v>
      </c>
      <c r="AE1954" s="44"/>
      <c r="AF1954" s="48"/>
    </row>
    <row r="1955" spans="1:32" ht="21" customHeight="1">
      <c r="A1955" s="45" t="str">
        <f>IF(G1955="","",VLOOKUP(G1955,#REF!,3,0))</f>
        <v/>
      </c>
      <c r="B1955" s="45" t="str">
        <f>IF(Table1[[#This Row],[Day]]="","",WEEKNUM(F1955))</f>
        <v/>
      </c>
      <c r="C1955" s="45" t="str">
        <f>IF(Table1[[#This Row],[Day]]="","",MONTH(F1955))</f>
        <v/>
      </c>
      <c r="D1955" s="45" t="str">
        <f>IF(Table1[[#This Row],[Day]]="","",YEAR(F1955))</f>
        <v/>
      </c>
      <c r="E1955" s="117" t="s">
        <v>329</v>
      </c>
      <c r="F1955" s="51"/>
      <c r="J1955" s="102"/>
      <c r="K1955" s="124"/>
      <c r="R1955" s="46"/>
      <c r="V1955" s="112"/>
      <c r="W1955" s="72"/>
      <c r="X1955" s="46"/>
      <c r="Y1955" s="46"/>
      <c r="AC1955" s="47">
        <f t="shared" si="25"/>
        <v>0</v>
      </c>
      <c r="AD1955" s="54">
        <f t="shared" si="26"/>
        <v>0</v>
      </c>
      <c r="AE1955" s="44"/>
      <c r="AF1955" s="48"/>
    </row>
    <row r="1956" spans="1:32" ht="21" customHeight="1">
      <c r="A1956" s="45" t="str">
        <f>IF(G1956="","",VLOOKUP(G1956,#REF!,3,0))</f>
        <v/>
      </c>
      <c r="B1956" s="45" t="str">
        <f>IF(Table1[[#This Row],[Day]]="","",WEEKNUM(F1956))</f>
        <v/>
      </c>
      <c r="C1956" s="45" t="str">
        <f>IF(Table1[[#This Row],[Day]]="","",MONTH(F1956))</f>
        <v/>
      </c>
      <c r="D1956" s="45" t="str">
        <f>IF(Table1[[#This Row],[Day]]="","",YEAR(F1956))</f>
        <v/>
      </c>
      <c r="E1956" s="117" t="s">
        <v>329</v>
      </c>
      <c r="F1956" s="51"/>
      <c r="J1956" s="102"/>
      <c r="K1956" s="124"/>
      <c r="R1956" s="46"/>
      <c r="V1956" s="112"/>
      <c r="W1956" s="72"/>
      <c r="X1956" s="46"/>
      <c r="Y1956" s="46"/>
      <c r="AC1956" s="47">
        <f t="shared" si="25"/>
        <v>0</v>
      </c>
      <c r="AD1956" s="54">
        <f t="shared" si="26"/>
        <v>0</v>
      </c>
      <c r="AE1956" s="44"/>
      <c r="AF1956" s="48"/>
    </row>
    <row r="1957" spans="1:32" ht="21" customHeight="1">
      <c r="A1957" s="45" t="str">
        <f>IF(G1957="","",VLOOKUP(G1957,#REF!,3,0))</f>
        <v/>
      </c>
      <c r="B1957" s="45" t="str">
        <f>IF(Table1[[#This Row],[Day]]="","",WEEKNUM(F1957))</f>
        <v/>
      </c>
      <c r="C1957" s="45" t="str">
        <f>IF(Table1[[#This Row],[Day]]="","",MONTH(F1957))</f>
        <v/>
      </c>
      <c r="D1957" s="45" t="str">
        <f>IF(Table1[[#This Row],[Day]]="","",YEAR(F1957))</f>
        <v/>
      </c>
      <c r="E1957" s="117" t="s">
        <v>329</v>
      </c>
      <c r="F1957" s="51"/>
      <c r="J1957" s="102"/>
      <c r="K1957" s="124"/>
      <c r="R1957" s="46"/>
      <c r="V1957" s="112"/>
      <c r="W1957" s="72"/>
      <c r="X1957" s="46"/>
      <c r="Y1957" s="46"/>
      <c r="AC1957" s="47">
        <f t="shared" si="25"/>
        <v>0</v>
      </c>
      <c r="AD1957" s="54">
        <f t="shared" si="26"/>
        <v>0</v>
      </c>
      <c r="AE1957" s="44"/>
      <c r="AF1957" s="48"/>
    </row>
    <row r="1958" spans="1:32" ht="21" customHeight="1">
      <c r="A1958" s="45" t="str">
        <f>IF(G1958="","",VLOOKUP(G1958,#REF!,3,0))</f>
        <v/>
      </c>
      <c r="B1958" s="45" t="str">
        <f>IF(Table1[[#This Row],[Day]]="","",WEEKNUM(F1958))</f>
        <v/>
      </c>
      <c r="C1958" s="45" t="str">
        <f>IF(Table1[[#This Row],[Day]]="","",MONTH(F1958))</f>
        <v/>
      </c>
      <c r="D1958" s="45" t="str">
        <f>IF(Table1[[#This Row],[Day]]="","",YEAR(F1958))</f>
        <v/>
      </c>
      <c r="E1958" s="117" t="s">
        <v>329</v>
      </c>
      <c r="F1958" s="51"/>
      <c r="J1958" s="102"/>
      <c r="K1958" s="124"/>
      <c r="R1958" s="46"/>
      <c r="V1958" s="112"/>
      <c r="W1958" s="72"/>
      <c r="X1958" s="46"/>
      <c r="Y1958" s="46"/>
      <c r="AC1958" s="47">
        <f t="shared" si="25"/>
        <v>0</v>
      </c>
      <c r="AD1958" s="54">
        <f t="shared" si="26"/>
        <v>0</v>
      </c>
      <c r="AE1958" s="44"/>
      <c r="AF1958" s="48"/>
    </row>
    <row r="1959" spans="1:32" ht="21" customHeight="1">
      <c r="A1959" s="45" t="str">
        <f>IF(G1959="","",VLOOKUP(G1959,#REF!,3,0))</f>
        <v/>
      </c>
      <c r="B1959" s="45" t="str">
        <f>IF(Table1[[#This Row],[Day]]="","",WEEKNUM(F1959))</f>
        <v/>
      </c>
      <c r="C1959" s="45" t="str">
        <f>IF(Table1[[#This Row],[Day]]="","",MONTH(F1959))</f>
        <v/>
      </c>
      <c r="D1959" s="45" t="str">
        <f>IF(Table1[[#This Row],[Day]]="","",YEAR(F1959))</f>
        <v/>
      </c>
      <c r="E1959" s="117" t="s">
        <v>329</v>
      </c>
      <c r="F1959" s="51"/>
      <c r="J1959" s="102"/>
      <c r="K1959" s="124"/>
      <c r="R1959" s="46"/>
      <c r="V1959" s="112"/>
      <c r="W1959" s="72"/>
      <c r="X1959" s="46"/>
      <c r="Y1959" s="46"/>
      <c r="AC1959" s="47">
        <f t="shared" si="25"/>
        <v>0</v>
      </c>
      <c r="AD1959" s="54">
        <f t="shared" si="26"/>
        <v>0</v>
      </c>
      <c r="AE1959" s="44"/>
      <c r="AF1959" s="48"/>
    </row>
    <row r="1960" spans="1:32" ht="21" customHeight="1">
      <c r="A1960" s="45" t="str">
        <f>IF(G1960="","",VLOOKUP(G1960,#REF!,3,0))</f>
        <v/>
      </c>
      <c r="B1960" s="45" t="str">
        <f>IF(Table1[[#This Row],[Day]]="","",WEEKNUM(F1960))</f>
        <v/>
      </c>
      <c r="C1960" s="45" t="str">
        <f>IF(Table1[[#This Row],[Day]]="","",MONTH(F1960))</f>
        <v/>
      </c>
      <c r="D1960" s="45" t="str">
        <f>IF(Table1[[#This Row],[Day]]="","",YEAR(F1960))</f>
        <v/>
      </c>
      <c r="E1960" s="117" t="s">
        <v>329</v>
      </c>
      <c r="F1960" s="51"/>
      <c r="J1960" s="102"/>
      <c r="K1960" s="124"/>
      <c r="R1960" s="46"/>
      <c r="V1960" s="112"/>
      <c r="W1960" s="72"/>
      <c r="X1960" s="46"/>
      <c r="Y1960" s="46"/>
      <c r="AC1960" s="47">
        <f t="shared" si="25"/>
        <v>0</v>
      </c>
      <c r="AD1960" s="54">
        <f t="shared" si="26"/>
        <v>0</v>
      </c>
      <c r="AE1960" s="44"/>
      <c r="AF1960" s="48"/>
    </row>
    <row r="1961" spans="1:32" ht="21" customHeight="1">
      <c r="A1961" s="45" t="str">
        <f>IF(G1961="","",VLOOKUP(G1961,#REF!,3,0))</f>
        <v/>
      </c>
      <c r="B1961" s="45" t="str">
        <f>IF(Table1[[#This Row],[Day]]="","",WEEKNUM(F1961))</f>
        <v/>
      </c>
      <c r="C1961" s="45" t="str">
        <f>IF(Table1[[#This Row],[Day]]="","",MONTH(F1961))</f>
        <v/>
      </c>
      <c r="D1961" s="45" t="str">
        <f>IF(Table1[[#This Row],[Day]]="","",YEAR(F1961))</f>
        <v/>
      </c>
      <c r="E1961" s="117" t="s">
        <v>329</v>
      </c>
      <c r="F1961" s="51"/>
      <c r="J1961" s="102"/>
      <c r="K1961" s="124"/>
      <c r="R1961" s="46"/>
      <c r="V1961" s="112"/>
      <c r="W1961" s="72"/>
      <c r="X1961" s="46"/>
      <c r="Y1961" s="46"/>
      <c r="AC1961" s="47">
        <f t="shared" si="25"/>
        <v>0</v>
      </c>
      <c r="AD1961" s="54">
        <f t="shared" si="26"/>
        <v>0</v>
      </c>
      <c r="AE1961" s="44"/>
      <c r="AF1961" s="48"/>
    </row>
    <row r="1962" spans="1:32" ht="21" customHeight="1">
      <c r="A1962" s="45" t="str">
        <f>IF(G1962="","",VLOOKUP(G1962,#REF!,3,0))</f>
        <v/>
      </c>
      <c r="B1962" s="45" t="str">
        <f>IF(Table1[[#This Row],[Day]]="","",WEEKNUM(F1962))</f>
        <v/>
      </c>
      <c r="C1962" s="45" t="str">
        <f>IF(Table1[[#This Row],[Day]]="","",MONTH(F1962))</f>
        <v/>
      </c>
      <c r="D1962" s="45" t="str">
        <f>IF(Table1[[#This Row],[Day]]="","",YEAR(F1962))</f>
        <v/>
      </c>
      <c r="E1962" s="117" t="s">
        <v>329</v>
      </c>
      <c r="F1962" s="51"/>
      <c r="J1962" s="102"/>
      <c r="K1962" s="124"/>
      <c r="R1962" s="46"/>
      <c r="V1962" s="112"/>
      <c r="W1962" s="72"/>
      <c r="X1962" s="46"/>
      <c r="Y1962" s="46"/>
      <c r="AC1962" s="47">
        <f t="shared" si="25"/>
        <v>0</v>
      </c>
      <c r="AD1962" s="54">
        <f t="shared" si="26"/>
        <v>0</v>
      </c>
      <c r="AE1962" s="44"/>
      <c r="AF1962" s="48"/>
    </row>
    <row r="1963" spans="1:32" ht="21" customHeight="1">
      <c r="A1963" s="45" t="str">
        <f>IF(G1963="","",VLOOKUP(G1963,#REF!,3,0))</f>
        <v/>
      </c>
      <c r="B1963" s="45" t="str">
        <f>IF(Table1[[#This Row],[Day]]="","",WEEKNUM(F1963))</f>
        <v/>
      </c>
      <c r="C1963" s="45" t="str">
        <f>IF(Table1[[#This Row],[Day]]="","",MONTH(F1963))</f>
        <v/>
      </c>
      <c r="D1963" s="45" t="str">
        <f>IF(Table1[[#This Row],[Day]]="","",YEAR(F1963))</f>
        <v/>
      </c>
      <c r="E1963" s="117" t="s">
        <v>329</v>
      </c>
      <c r="F1963" s="51"/>
      <c r="J1963" s="102"/>
      <c r="K1963" s="124"/>
      <c r="R1963" s="46"/>
      <c r="V1963" s="112"/>
      <c r="W1963" s="72"/>
      <c r="X1963" s="46"/>
      <c r="Y1963" s="46"/>
      <c r="AC1963" s="47">
        <f t="shared" si="25"/>
        <v>0</v>
      </c>
      <c r="AD1963" s="54">
        <f t="shared" si="26"/>
        <v>0</v>
      </c>
      <c r="AE1963" s="44"/>
      <c r="AF1963" s="48"/>
    </row>
    <row r="1964" spans="1:32" ht="21" customHeight="1">
      <c r="A1964" s="45" t="str">
        <f>IF(G1964="","",VLOOKUP(G1964,#REF!,3,0))</f>
        <v/>
      </c>
      <c r="B1964" s="45" t="str">
        <f>IF(Table1[[#This Row],[Day]]="","",WEEKNUM(F1964))</f>
        <v/>
      </c>
      <c r="C1964" s="45" t="str">
        <f>IF(Table1[[#This Row],[Day]]="","",MONTH(F1964))</f>
        <v/>
      </c>
      <c r="D1964" s="45" t="str">
        <f>IF(Table1[[#This Row],[Day]]="","",YEAR(F1964))</f>
        <v/>
      </c>
      <c r="E1964" s="117" t="s">
        <v>329</v>
      </c>
      <c r="F1964" s="51"/>
      <c r="J1964" s="102"/>
      <c r="K1964" s="124"/>
      <c r="R1964" s="46"/>
      <c r="V1964" s="112"/>
      <c r="W1964" s="72"/>
      <c r="X1964" s="46"/>
      <c r="Y1964" s="46"/>
      <c r="AC1964" s="47">
        <f t="shared" si="25"/>
        <v>0</v>
      </c>
      <c r="AD1964" s="54">
        <f t="shared" si="26"/>
        <v>0</v>
      </c>
      <c r="AE1964" s="44"/>
      <c r="AF1964" s="48"/>
    </row>
    <row r="1965" spans="1:32" ht="21" customHeight="1">
      <c r="A1965" s="45" t="str">
        <f>IF(G1965="","",VLOOKUP(G1965,#REF!,3,0))</f>
        <v/>
      </c>
      <c r="B1965" s="45" t="str">
        <f>IF(Table1[[#This Row],[Day]]="","",WEEKNUM(F1965))</f>
        <v/>
      </c>
      <c r="C1965" s="45" t="str">
        <f>IF(Table1[[#This Row],[Day]]="","",MONTH(F1965))</f>
        <v/>
      </c>
      <c r="D1965" s="45" t="str">
        <f>IF(Table1[[#This Row],[Day]]="","",YEAR(F1965))</f>
        <v/>
      </c>
      <c r="E1965" s="117" t="s">
        <v>329</v>
      </c>
      <c r="F1965" s="51"/>
      <c r="J1965" s="102"/>
      <c r="K1965" s="124"/>
      <c r="R1965" s="46"/>
      <c r="V1965" s="112"/>
      <c r="W1965" s="72"/>
      <c r="X1965" s="46"/>
      <c r="Y1965" s="46"/>
      <c r="AC1965" s="47">
        <f t="shared" si="25"/>
        <v>0</v>
      </c>
      <c r="AD1965" s="54">
        <f t="shared" si="26"/>
        <v>0</v>
      </c>
      <c r="AE1965" s="44"/>
      <c r="AF1965" s="48"/>
    </row>
    <row r="1966" spans="1:32" ht="21" customHeight="1">
      <c r="A1966" s="45" t="str">
        <f>IF(G1966="","",VLOOKUP(G1966,#REF!,3,0))</f>
        <v/>
      </c>
      <c r="B1966" s="45" t="str">
        <f>IF(Table1[[#This Row],[Day]]="","",WEEKNUM(F1966))</f>
        <v/>
      </c>
      <c r="C1966" s="45" t="str">
        <f>IF(Table1[[#This Row],[Day]]="","",MONTH(F1966))</f>
        <v/>
      </c>
      <c r="D1966" s="45" t="str">
        <f>IF(Table1[[#This Row],[Day]]="","",YEAR(F1966))</f>
        <v/>
      </c>
      <c r="E1966" s="117" t="s">
        <v>329</v>
      </c>
      <c r="F1966" s="51"/>
      <c r="J1966" s="102"/>
      <c r="K1966" s="124"/>
      <c r="R1966" s="46"/>
      <c r="V1966" s="112"/>
      <c r="W1966" s="72"/>
      <c r="X1966" s="46"/>
      <c r="Y1966" s="46"/>
      <c r="AC1966" s="47">
        <f t="shared" si="25"/>
        <v>0</v>
      </c>
      <c r="AD1966" s="54">
        <f t="shared" si="26"/>
        <v>0</v>
      </c>
      <c r="AE1966" s="44"/>
      <c r="AF1966" s="48"/>
    </row>
    <row r="1967" spans="1:32" ht="21" customHeight="1">
      <c r="A1967" s="45" t="str">
        <f>IF(G1967="","",VLOOKUP(G1967,#REF!,3,0))</f>
        <v/>
      </c>
      <c r="B1967" s="45" t="str">
        <f>IF(Table1[[#This Row],[Day]]="","",WEEKNUM(F1967))</f>
        <v/>
      </c>
      <c r="C1967" s="45" t="str">
        <f>IF(Table1[[#This Row],[Day]]="","",MONTH(F1967))</f>
        <v/>
      </c>
      <c r="D1967" s="45" t="str">
        <f>IF(Table1[[#This Row],[Day]]="","",YEAR(F1967))</f>
        <v/>
      </c>
      <c r="E1967" s="117" t="s">
        <v>329</v>
      </c>
      <c r="F1967" s="51"/>
      <c r="J1967" s="102"/>
      <c r="K1967" s="124"/>
      <c r="R1967" s="46"/>
      <c r="V1967" s="112"/>
      <c r="W1967" s="72"/>
      <c r="X1967" s="46"/>
      <c r="Y1967" s="46"/>
      <c r="AC1967" s="47">
        <f t="shared" si="25"/>
        <v>0</v>
      </c>
      <c r="AD1967" s="54">
        <f t="shared" si="26"/>
        <v>0</v>
      </c>
      <c r="AE1967" s="44"/>
      <c r="AF1967" s="48"/>
    </row>
    <row r="1968" spans="1:32" ht="21" customHeight="1">
      <c r="A1968" s="45" t="str">
        <f>IF(G1968="","",VLOOKUP(G1968,#REF!,3,0))</f>
        <v/>
      </c>
      <c r="B1968" s="45" t="str">
        <f>IF(Table1[[#This Row],[Day]]="","",WEEKNUM(F1968))</f>
        <v/>
      </c>
      <c r="C1968" s="45" t="str">
        <f>IF(Table1[[#This Row],[Day]]="","",MONTH(F1968))</f>
        <v/>
      </c>
      <c r="D1968" s="45" t="str">
        <f>IF(Table1[[#This Row],[Day]]="","",YEAR(F1968))</f>
        <v/>
      </c>
      <c r="E1968" s="117" t="s">
        <v>329</v>
      </c>
      <c r="F1968" s="51"/>
      <c r="J1968" s="102"/>
      <c r="K1968" s="124"/>
      <c r="R1968" s="46"/>
      <c r="V1968" s="112"/>
      <c r="W1968" s="72"/>
      <c r="X1968" s="46"/>
      <c r="Y1968" s="46"/>
      <c r="AC1968" s="47">
        <f t="shared" si="25"/>
        <v>0</v>
      </c>
      <c r="AD1968" s="54">
        <f t="shared" si="26"/>
        <v>0</v>
      </c>
      <c r="AE1968" s="44"/>
      <c r="AF1968" s="48"/>
    </row>
    <row r="1969" spans="1:32" ht="21" customHeight="1">
      <c r="A1969" s="45" t="str">
        <f>IF(G1969="","",VLOOKUP(G1969,#REF!,3,0))</f>
        <v/>
      </c>
      <c r="B1969" s="45" t="str">
        <f>IF(Table1[[#This Row],[Day]]="","",WEEKNUM(F1969))</f>
        <v/>
      </c>
      <c r="C1969" s="45" t="str">
        <f>IF(Table1[[#This Row],[Day]]="","",MONTH(F1969))</f>
        <v/>
      </c>
      <c r="D1969" s="45" t="str">
        <f>IF(Table1[[#This Row],[Day]]="","",YEAR(F1969))</f>
        <v/>
      </c>
      <c r="E1969" s="117" t="s">
        <v>329</v>
      </c>
      <c r="F1969" s="51"/>
      <c r="J1969" s="102"/>
      <c r="K1969" s="124"/>
      <c r="R1969" s="46"/>
      <c r="V1969" s="112"/>
      <c r="W1969" s="72"/>
      <c r="X1969" s="46"/>
      <c r="Y1969" s="46"/>
      <c r="AC1969" s="47">
        <f t="shared" si="25"/>
        <v>0</v>
      </c>
      <c r="AD1969" s="54">
        <f t="shared" si="26"/>
        <v>0</v>
      </c>
      <c r="AE1969" s="44"/>
      <c r="AF1969" s="48"/>
    </row>
    <row r="1970" spans="1:32" ht="21" customHeight="1">
      <c r="A1970" s="45" t="str">
        <f>IF(G1970="","",VLOOKUP(G1970,#REF!,3,0))</f>
        <v/>
      </c>
      <c r="B1970" s="45" t="str">
        <f>IF(Table1[[#This Row],[Day]]="","",WEEKNUM(F1970))</f>
        <v/>
      </c>
      <c r="C1970" s="45" t="str">
        <f>IF(Table1[[#This Row],[Day]]="","",MONTH(F1970))</f>
        <v/>
      </c>
      <c r="D1970" s="45" t="str">
        <f>IF(Table1[[#This Row],[Day]]="","",YEAR(F1970))</f>
        <v/>
      </c>
      <c r="E1970" s="117" t="s">
        <v>329</v>
      </c>
      <c r="F1970" s="51"/>
      <c r="J1970" s="102"/>
      <c r="K1970" s="124"/>
      <c r="R1970" s="46"/>
      <c r="V1970" s="112"/>
      <c r="W1970" s="72"/>
      <c r="X1970" s="46"/>
      <c r="Y1970" s="46"/>
      <c r="AC1970" s="47">
        <f t="shared" si="25"/>
        <v>0</v>
      </c>
      <c r="AD1970" s="54">
        <f t="shared" si="26"/>
        <v>0</v>
      </c>
      <c r="AE1970" s="44"/>
      <c r="AF1970" s="48"/>
    </row>
    <row r="1971" spans="1:32" ht="21" customHeight="1">
      <c r="A1971" s="45" t="str">
        <f>IF(G1971="","",VLOOKUP(G1971,#REF!,3,0))</f>
        <v/>
      </c>
      <c r="B1971" s="45" t="str">
        <f>IF(Table1[[#This Row],[Day]]="","",WEEKNUM(F1971))</f>
        <v/>
      </c>
      <c r="C1971" s="45" t="str">
        <f>IF(Table1[[#This Row],[Day]]="","",MONTH(F1971))</f>
        <v/>
      </c>
      <c r="D1971" s="45" t="str">
        <f>IF(Table1[[#This Row],[Day]]="","",YEAR(F1971))</f>
        <v/>
      </c>
      <c r="E1971" s="117" t="s">
        <v>329</v>
      </c>
      <c r="F1971" s="158"/>
      <c r="J1971" s="102"/>
      <c r="K1971" s="124"/>
      <c r="R1971" s="46"/>
      <c r="V1971" s="112"/>
      <c r="W1971" s="72"/>
      <c r="X1971" s="46"/>
      <c r="Y1971" s="46"/>
      <c r="AC1971" s="47">
        <f t="shared" si="25"/>
        <v>0</v>
      </c>
      <c r="AD1971" s="54">
        <f t="shared" si="26"/>
        <v>0</v>
      </c>
      <c r="AE1971" s="44"/>
      <c r="AF1971" s="48"/>
    </row>
    <row r="1972" spans="1:32" ht="21" customHeight="1">
      <c r="A1972" s="45" t="str">
        <f>IF(G1972="","",VLOOKUP(G1972,#REF!,3,0))</f>
        <v/>
      </c>
      <c r="B1972" s="45" t="str">
        <f>IF(Table1[[#This Row],[Day]]="","",WEEKNUM(F1972))</f>
        <v/>
      </c>
      <c r="C1972" s="45" t="str">
        <f>IF(Table1[[#This Row],[Day]]="","",MONTH(F1972))</f>
        <v/>
      </c>
      <c r="D1972" s="45" t="str">
        <f>IF(Table1[[#This Row],[Day]]="","",YEAR(F1972))</f>
        <v/>
      </c>
      <c r="E1972" s="117" t="s">
        <v>329</v>
      </c>
      <c r="F1972" s="158"/>
      <c r="J1972" s="102"/>
      <c r="K1972" s="124"/>
      <c r="R1972" s="46"/>
      <c r="V1972" s="112"/>
      <c r="W1972" s="72"/>
      <c r="X1972" s="46"/>
      <c r="Y1972" s="46"/>
      <c r="AC1972" s="47">
        <f t="shared" si="25"/>
        <v>0</v>
      </c>
      <c r="AD1972" s="54">
        <f t="shared" si="26"/>
        <v>0</v>
      </c>
      <c r="AE1972" s="44"/>
      <c r="AF1972" s="48"/>
    </row>
    <row r="1973" spans="1:32" ht="21" customHeight="1">
      <c r="A1973" s="45" t="str">
        <f>IF(G1973="","",VLOOKUP(G1973,#REF!,3,0))</f>
        <v/>
      </c>
      <c r="B1973" s="45" t="str">
        <f>IF(Table1[[#This Row],[Day]]="","",WEEKNUM(F1973))</f>
        <v/>
      </c>
      <c r="C1973" s="45" t="str">
        <f>IF(Table1[[#This Row],[Day]]="","",MONTH(F1973))</f>
        <v/>
      </c>
      <c r="D1973" s="45" t="str">
        <f>IF(Table1[[#This Row],[Day]]="","",YEAR(F1973))</f>
        <v/>
      </c>
      <c r="E1973" s="117" t="s">
        <v>329</v>
      </c>
      <c r="J1973" s="102"/>
      <c r="K1973" s="124"/>
      <c r="R1973" s="46"/>
      <c r="V1973" s="112"/>
      <c r="W1973" s="72"/>
      <c r="X1973" s="46"/>
      <c r="Y1973" s="46"/>
      <c r="AC1973" s="47">
        <f t="shared" si="25"/>
        <v>0</v>
      </c>
      <c r="AD1973" s="54">
        <f t="shared" si="26"/>
        <v>0</v>
      </c>
      <c r="AE1973" s="44"/>
      <c r="AF1973" s="48"/>
    </row>
    <row r="1974" spans="1:32" ht="21" customHeight="1">
      <c r="A1974" s="45" t="str">
        <f>IF(G1974="","",VLOOKUP(G1974,#REF!,3,0))</f>
        <v/>
      </c>
      <c r="B1974" s="45" t="str">
        <f>IF(Table1[[#This Row],[Day]]="","",WEEKNUM(F1974))</f>
        <v/>
      </c>
      <c r="C1974" s="45" t="str">
        <f>IF(Table1[[#This Row],[Day]]="","",MONTH(F1974))</f>
        <v/>
      </c>
      <c r="D1974" s="45" t="str">
        <f>IF(Table1[[#This Row],[Day]]="","",YEAR(F1974))</f>
        <v/>
      </c>
      <c r="E1974" s="117" t="s">
        <v>329</v>
      </c>
      <c r="J1974" s="102"/>
      <c r="K1974" s="124"/>
      <c r="R1974" s="46"/>
      <c r="V1974" s="112"/>
      <c r="W1974" s="72"/>
      <c r="X1974" s="46"/>
      <c r="Y1974" s="46"/>
      <c r="AC1974" s="47">
        <f t="shared" si="25"/>
        <v>0</v>
      </c>
      <c r="AD1974" s="54">
        <f t="shared" si="26"/>
        <v>0</v>
      </c>
      <c r="AE1974" s="44"/>
      <c r="AF1974" s="48"/>
    </row>
    <row r="1975" spans="1:32" ht="21" customHeight="1">
      <c r="A1975" s="45" t="str">
        <f>IF(G1975="","",VLOOKUP(G1975,#REF!,3,0))</f>
        <v/>
      </c>
      <c r="B1975" s="45" t="str">
        <f>IF(Table1[[#This Row],[Day]]="","",WEEKNUM(F1975))</f>
        <v/>
      </c>
      <c r="C1975" s="45" t="str">
        <f>IF(Table1[[#This Row],[Day]]="","",MONTH(F1975))</f>
        <v/>
      </c>
      <c r="D1975" s="45" t="str">
        <f>IF(Table1[[#This Row],[Day]]="","",YEAR(F1975))</f>
        <v/>
      </c>
      <c r="E1975" s="117" t="s">
        <v>329</v>
      </c>
      <c r="J1975" s="102"/>
      <c r="K1975" s="124"/>
      <c r="R1975" s="46"/>
      <c r="V1975" s="112"/>
      <c r="W1975" s="72"/>
      <c r="X1975" s="46"/>
      <c r="Y1975" s="46"/>
      <c r="AC1975" s="47">
        <f t="shared" si="25"/>
        <v>0</v>
      </c>
      <c r="AD1975" s="54">
        <f t="shared" si="26"/>
        <v>0</v>
      </c>
      <c r="AE1975" s="44"/>
      <c r="AF1975" s="48"/>
    </row>
    <row r="1976" spans="1:32" ht="21" customHeight="1">
      <c r="A1976" s="45" t="str">
        <f>IF(G1976="","",VLOOKUP(G1976,#REF!,3,0))</f>
        <v/>
      </c>
      <c r="B1976" s="45" t="str">
        <f>IF(Table1[[#This Row],[Day]]="","",WEEKNUM(F1976))</f>
        <v/>
      </c>
      <c r="C1976" s="45" t="str">
        <f>IF(Table1[[#This Row],[Day]]="","",MONTH(F1976))</f>
        <v/>
      </c>
      <c r="D1976" s="45" t="str">
        <f>IF(Table1[[#This Row],[Day]]="","",YEAR(F1976))</f>
        <v/>
      </c>
      <c r="E1976" s="117" t="s">
        <v>329</v>
      </c>
      <c r="J1976" s="102"/>
      <c r="K1976" s="124"/>
      <c r="R1976" s="46"/>
      <c r="V1976" s="112"/>
      <c r="W1976" s="72"/>
      <c r="X1976" s="46"/>
      <c r="Y1976" s="46"/>
      <c r="AC1976" s="47">
        <f t="shared" si="25"/>
        <v>0</v>
      </c>
      <c r="AD1976" s="54">
        <f t="shared" si="26"/>
        <v>0</v>
      </c>
      <c r="AE1976" s="44"/>
      <c r="AF1976" s="48"/>
    </row>
    <row r="1977" spans="1:32" ht="21" customHeight="1">
      <c r="A1977" s="45" t="str">
        <f>IF(G1977="","",VLOOKUP(G1977,#REF!,3,0))</f>
        <v/>
      </c>
      <c r="B1977" s="45" t="str">
        <f>IF(Table1[[#This Row],[Day]]="","",WEEKNUM(F1977))</f>
        <v/>
      </c>
      <c r="C1977" s="45" t="str">
        <f>IF(Table1[[#This Row],[Day]]="","",MONTH(F1977))</f>
        <v/>
      </c>
      <c r="D1977" s="45" t="str">
        <f>IF(Table1[[#This Row],[Day]]="","",YEAR(F1977))</f>
        <v/>
      </c>
      <c r="E1977" s="117" t="s">
        <v>329</v>
      </c>
      <c r="J1977" s="102"/>
      <c r="K1977" s="124"/>
      <c r="R1977" s="46"/>
      <c r="V1977" s="112"/>
      <c r="W1977" s="72"/>
      <c r="X1977" s="46"/>
      <c r="Y1977" s="46"/>
      <c r="AC1977" s="47">
        <f t="shared" si="25"/>
        <v>0</v>
      </c>
      <c r="AD1977" s="54">
        <f t="shared" si="26"/>
        <v>0</v>
      </c>
      <c r="AE1977" s="44"/>
      <c r="AF1977" s="48"/>
    </row>
    <row r="1978" spans="1:32" ht="21" customHeight="1">
      <c r="A1978" s="45" t="str">
        <f>IF(G1978="","",VLOOKUP(G1978,#REF!,3,0))</f>
        <v/>
      </c>
      <c r="B1978" s="45" t="str">
        <f>IF(Table1[[#This Row],[Day]]="","",WEEKNUM(F1978))</f>
        <v/>
      </c>
      <c r="C1978" s="45" t="str">
        <f>IF(Table1[[#This Row],[Day]]="","",MONTH(F1978))</f>
        <v/>
      </c>
      <c r="D1978" s="45" t="str">
        <f>IF(Table1[[#This Row],[Day]]="","",YEAR(F1978))</f>
        <v/>
      </c>
      <c r="E1978" s="117" t="s">
        <v>329</v>
      </c>
      <c r="J1978" s="102"/>
      <c r="K1978" s="124"/>
      <c r="R1978" s="46"/>
      <c r="V1978" s="112"/>
      <c r="W1978" s="72"/>
      <c r="X1978" s="46"/>
      <c r="Y1978" s="46"/>
      <c r="AC1978" s="47">
        <f t="shared" si="25"/>
        <v>0</v>
      </c>
      <c r="AD1978" s="54">
        <f t="shared" si="26"/>
        <v>0</v>
      </c>
      <c r="AE1978" s="44"/>
      <c r="AF1978" s="48"/>
    </row>
    <row r="1979" spans="1:32" ht="21" customHeight="1">
      <c r="A1979" s="45" t="str">
        <f>IF(G1979="","",VLOOKUP(G1979,#REF!,3,0))</f>
        <v/>
      </c>
      <c r="B1979" s="45" t="str">
        <f>IF(Table1[[#This Row],[Day]]="","",WEEKNUM(F1979))</f>
        <v/>
      </c>
      <c r="C1979" s="45" t="str">
        <f>IF(Table1[[#This Row],[Day]]="","",MONTH(F1979))</f>
        <v/>
      </c>
      <c r="D1979" s="45" t="str">
        <f>IF(Table1[[#This Row],[Day]]="","",YEAR(F1979))</f>
        <v/>
      </c>
      <c r="E1979" s="117" t="s">
        <v>329</v>
      </c>
      <c r="J1979" s="102"/>
      <c r="K1979" s="124"/>
      <c r="R1979" s="46"/>
      <c r="V1979" s="112"/>
      <c r="W1979" s="72"/>
      <c r="X1979" s="46"/>
      <c r="Y1979" s="46"/>
      <c r="AC1979" s="47">
        <f t="shared" si="25"/>
        <v>0</v>
      </c>
      <c r="AD1979" s="54">
        <f t="shared" si="26"/>
        <v>0</v>
      </c>
      <c r="AE1979" s="44"/>
      <c r="AF1979" s="48"/>
    </row>
    <row r="1980" spans="1:32" ht="21" customHeight="1">
      <c r="A1980" s="45" t="str">
        <f>IF(G1980="","",VLOOKUP(G1980,#REF!,3,0))</f>
        <v/>
      </c>
      <c r="B1980" s="45" t="str">
        <f>IF(Table1[[#This Row],[Day]]="","",WEEKNUM(F1980))</f>
        <v/>
      </c>
      <c r="C1980" s="45" t="str">
        <f>IF(Table1[[#This Row],[Day]]="","",MONTH(F1980))</f>
        <v/>
      </c>
      <c r="D1980" s="45" t="str">
        <f>IF(Table1[[#This Row],[Day]]="","",YEAR(F1980))</f>
        <v/>
      </c>
      <c r="E1980" s="117" t="s">
        <v>329</v>
      </c>
      <c r="J1980" s="102"/>
      <c r="K1980" s="124"/>
      <c r="R1980" s="46"/>
      <c r="V1980" s="112"/>
      <c r="W1980" s="72"/>
      <c r="X1980" s="46"/>
      <c r="Y1980" s="46"/>
      <c r="AC1980" s="47">
        <f t="shared" si="25"/>
        <v>0</v>
      </c>
      <c r="AD1980" s="54">
        <f t="shared" si="26"/>
        <v>0</v>
      </c>
      <c r="AE1980" s="44"/>
      <c r="AF1980" s="48"/>
    </row>
    <row r="1981" spans="1:32" ht="21" customHeight="1">
      <c r="A1981" s="45" t="str">
        <f>IF(G1981="","",VLOOKUP(G1981,#REF!,3,0))</f>
        <v/>
      </c>
      <c r="B1981" s="45" t="str">
        <f>IF(Table1[[#This Row],[Day]]="","",WEEKNUM(F1981))</f>
        <v/>
      </c>
      <c r="C1981" s="45" t="str">
        <f>IF(Table1[[#This Row],[Day]]="","",MONTH(F1981))</f>
        <v/>
      </c>
      <c r="D1981" s="45" t="str">
        <f>IF(Table1[[#This Row],[Day]]="","",YEAR(F1981))</f>
        <v/>
      </c>
      <c r="E1981" s="117" t="s">
        <v>329</v>
      </c>
      <c r="J1981" s="102"/>
      <c r="K1981" s="124"/>
      <c r="R1981" s="46"/>
      <c r="V1981" s="112"/>
      <c r="W1981" s="72"/>
      <c r="X1981" s="46"/>
      <c r="Y1981" s="46"/>
      <c r="AC1981" s="47">
        <f t="shared" si="25"/>
        <v>0</v>
      </c>
      <c r="AD1981" s="54">
        <f t="shared" si="26"/>
        <v>0</v>
      </c>
      <c r="AE1981" s="44"/>
      <c r="AF1981" s="48"/>
    </row>
    <row r="1982" spans="1:32" ht="21" customHeight="1">
      <c r="A1982" s="45" t="str">
        <f>IF(G1982="","",VLOOKUP(G1982,#REF!,3,0))</f>
        <v/>
      </c>
      <c r="B1982" s="45" t="str">
        <f>IF(Table1[[#This Row],[Day]]="","",WEEKNUM(F1982))</f>
        <v/>
      </c>
      <c r="C1982" s="45" t="str">
        <f>IF(Table1[[#This Row],[Day]]="","",MONTH(F1982))</f>
        <v/>
      </c>
      <c r="D1982" s="45" t="str">
        <f>IF(Table1[[#This Row],[Day]]="","",YEAR(F1982))</f>
        <v/>
      </c>
      <c r="E1982" s="117" t="s">
        <v>329</v>
      </c>
      <c r="J1982" s="102"/>
      <c r="K1982" s="124"/>
      <c r="R1982" s="46"/>
      <c r="V1982" s="112"/>
      <c r="W1982" s="72"/>
      <c r="X1982" s="46"/>
      <c r="Y1982" s="46"/>
      <c r="AC1982" s="47">
        <f t="shared" si="25"/>
        <v>0</v>
      </c>
      <c r="AD1982" s="54">
        <f t="shared" si="26"/>
        <v>0</v>
      </c>
      <c r="AE1982" s="44"/>
      <c r="AF1982" s="48"/>
    </row>
    <row r="1983" spans="1:32" ht="21" customHeight="1">
      <c r="A1983" s="45" t="str">
        <f>IF(G1983="","",VLOOKUP(G1983,#REF!,3,0))</f>
        <v/>
      </c>
      <c r="B1983" s="45" t="str">
        <f>IF(Table1[[#This Row],[Day]]="","",WEEKNUM(F1983))</f>
        <v/>
      </c>
      <c r="C1983" s="45" t="str">
        <f>IF(Table1[[#This Row],[Day]]="","",MONTH(F1983))</f>
        <v/>
      </c>
      <c r="D1983" s="45" t="str">
        <f>IF(Table1[[#This Row],[Day]]="","",YEAR(F1983))</f>
        <v/>
      </c>
      <c r="E1983" s="117" t="s">
        <v>329</v>
      </c>
      <c r="J1983" s="102"/>
      <c r="K1983" s="124"/>
      <c r="R1983" s="46"/>
      <c r="V1983" s="112"/>
      <c r="W1983" s="72"/>
      <c r="X1983" s="46"/>
      <c r="Y1983" s="46"/>
      <c r="AC1983" s="47">
        <f t="shared" si="25"/>
        <v>0</v>
      </c>
      <c r="AD1983" s="54">
        <f t="shared" si="26"/>
        <v>0</v>
      </c>
      <c r="AE1983" s="44"/>
      <c r="AF1983" s="48"/>
    </row>
    <row r="1984" spans="1:32" ht="21" customHeight="1">
      <c r="A1984" s="45" t="str">
        <f>IF(G1984="","",VLOOKUP(G1984,#REF!,3,0))</f>
        <v/>
      </c>
      <c r="B1984" s="45" t="str">
        <f>IF(Table1[[#This Row],[Day]]="","",WEEKNUM(F1984))</f>
        <v/>
      </c>
      <c r="C1984" s="45" t="str">
        <f>IF(Table1[[#This Row],[Day]]="","",MONTH(F1984))</f>
        <v/>
      </c>
      <c r="D1984" s="45" t="str">
        <f>IF(Table1[[#This Row],[Day]]="","",YEAR(F1984))</f>
        <v/>
      </c>
      <c r="E1984" s="117" t="s">
        <v>329</v>
      </c>
      <c r="J1984" s="102"/>
      <c r="K1984" s="124"/>
      <c r="R1984" s="46"/>
      <c r="V1984" s="112"/>
      <c r="W1984" s="72"/>
      <c r="X1984" s="46"/>
      <c r="Y1984" s="46"/>
      <c r="AC1984" s="47">
        <f t="shared" si="25"/>
        <v>0</v>
      </c>
      <c r="AD1984" s="54">
        <f t="shared" si="26"/>
        <v>0</v>
      </c>
      <c r="AE1984" s="44"/>
      <c r="AF1984" s="48"/>
    </row>
    <row r="1985" spans="1:32" ht="21" customHeight="1">
      <c r="A1985" s="45" t="str">
        <f>IF(G1985="","",VLOOKUP(G1985,#REF!,3,0))</f>
        <v/>
      </c>
      <c r="B1985" s="45" t="str">
        <f>IF(Table1[[#This Row],[Day]]="","",WEEKNUM(F1985))</f>
        <v/>
      </c>
      <c r="C1985" s="45" t="str">
        <f>IF(Table1[[#This Row],[Day]]="","",MONTH(F1985))</f>
        <v/>
      </c>
      <c r="D1985" s="45" t="str">
        <f>IF(Table1[[#This Row],[Day]]="","",YEAR(F1985))</f>
        <v/>
      </c>
      <c r="E1985" s="117" t="s">
        <v>329</v>
      </c>
      <c r="J1985" s="102"/>
      <c r="K1985" s="124"/>
      <c r="R1985" s="46"/>
      <c r="V1985" s="112"/>
      <c r="W1985" s="72"/>
      <c r="X1985" s="46"/>
      <c r="Y1985" s="46"/>
      <c r="AC1985" s="47">
        <f t="shared" si="25"/>
        <v>0</v>
      </c>
      <c r="AD1985" s="54">
        <f t="shared" si="26"/>
        <v>0</v>
      </c>
      <c r="AE1985" s="44"/>
      <c r="AF1985" s="48"/>
    </row>
    <row r="1986" spans="1:32" ht="21" customHeight="1">
      <c r="A1986" s="45" t="str">
        <f>IF(G1986="","",VLOOKUP(G1986,#REF!,3,0))</f>
        <v/>
      </c>
      <c r="B1986" s="45" t="str">
        <f>IF(Table1[[#This Row],[Day]]="","",WEEKNUM(F1986))</f>
        <v/>
      </c>
      <c r="C1986" s="45" t="str">
        <f>IF(Table1[[#This Row],[Day]]="","",MONTH(F1986))</f>
        <v/>
      </c>
      <c r="D1986" s="45" t="str">
        <f>IF(Table1[[#This Row],[Day]]="","",YEAR(F1986))</f>
        <v/>
      </c>
      <c r="E1986" s="117" t="s">
        <v>329</v>
      </c>
      <c r="J1986" s="102"/>
      <c r="K1986" s="124"/>
      <c r="R1986" s="46"/>
      <c r="V1986" s="112"/>
      <c r="W1986" s="72"/>
      <c r="X1986" s="46"/>
      <c r="Y1986" s="46"/>
      <c r="AC1986" s="47">
        <f t="shared" si="25"/>
        <v>0</v>
      </c>
      <c r="AD1986" s="54">
        <f t="shared" si="26"/>
        <v>0</v>
      </c>
      <c r="AE1986" s="44"/>
      <c r="AF1986" s="48"/>
    </row>
    <row r="1987" spans="1:32" ht="21" customHeight="1">
      <c r="A1987" s="45" t="str">
        <f>IF(G1987="","",VLOOKUP(G1987,#REF!,3,0))</f>
        <v/>
      </c>
      <c r="B1987" s="45" t="str">
        <f>IF(Table1[[#This Row],[Day]]="","",WEEKNUM(F1987))</f>
        <v/>
      </c>
      <c r="C1987" s="45" t="str">
        <f>IF(Table1[[#This Row],[Day]]="","",MONTH(F1987))</f>
        <v/>
      </c>
      <c r="D1987" s="45" t="str">
        <f>IF(Table1[[#This Row],[Day]]="","",YEAR(F1987))</f>
        <v/>
      </c>
      <c r="E1987" s="117" t="s">
        <v>329</v>
      </c>
      <c r="J1987" s="102"/>
      <c r="K1987" s="124"/>
      <c r="R1987" s="46"/>
      <c r="V1987" s="112"/>
      <c r="W1987" s="72"/>
      <c r="X1987" s="46"/>
      <c r="Y1987" s="46"/>
      <c r="AC1987" s="47">
        <f t="shared" si="25"/>
        <v>0</v>
      </c>
      <c r="AD1987" s="54">
        <f t="shared" si="26"/>
        <v>0</v>
      </c>
      <c r="AE1987" s="44"/>
      <c r="AF1987" s="48"/>
    </row>
    <row r="1988" spans="1:32" ht="21" customHeight="1">
      <c r="A1988" s="45" t="str">
        <f>IF(G1988="","",VLOOKUP(G1988,#REF!,3,0))</f>
        <v/>
      </c>
      <c r="B1988" s="45" t="str">
        <f>IF(Table1[[#This Row],[Day]]="","",WEEKNUM(F1988))</f>
        <v/>
      </c>
      <c r="C1988" s="45" t="str">
        <f>IF(Table1[[#This Row],[Day]]="","",MONTH(F1988))</f>
        <v/>
      </c>
      <c r="D1988" s="45" t="str">
        <f>IF(Table1[[#This Row],[Day]]="","",YEAR(F1988))</f>
        <v/>
      </c>
      <c r="E1988" s="117" t="s">
        <v>329</v>
      </c>
      <c r="J1988" s="102"/>
      <c r="K1988" s="124"/>
      <c r="R1988" s="46"/>
      <c r="V1988" s="112"/>
      <c r="W1988" s="72"/>
      <c r="X1988" s="46"/>
      <c r="Y1988" s="46"/>
      <c r="AC1988" s="47">
        <f t="shared" si="25"/>
        <v>0</v>
      </c>
      <c r="AD1988" s="54">
        <f t="shared" si="26"/>
        <v>0</v>
      </c>
      <c r="AE1988" s="44"/>
      <c r="AF1988" s="48"/>
    </row>
    <row r="1989" spans="1:32" ht="21" customHeight="1">
      <c r="A1989" s="45" t="str">
        <f>IF(G1989="","",VLOOKUP(G1989,#REF!,3,0))</f>
        <v/>
      </c>
      <c r="B1989" s="45" t="str">
        <f>IF(Table1[[#This Row],[Day]]="","",WEEKNUM(F1989))</f>
        <v/>
      </c>
      <c r="C1989" s="45" t="str">
        <f>IF(Table1[[#This Row],[Day]]="","",MONTH(F1989))</f>
        <v/>
      </c>
      <c r="D1989" s="45" t="str">
        <f>IF(Table1[[#This Row],[Day]]="","",YEAR(F1989))</f>
        <v/>
      </c>
      <c r="E1989" s="117" t="s">
        <v>329</v>
      </c>
      <c r="J1989" s="102"/>
      <c r="K1989" s="124"/>
      <c r="R1989" s="46"/>
      <c r="V1989" s="112"/>
      <c r="W1989" s="72"/>
      <c r="X1989" s="46"/>
      <c r="Y1989" s="46"/>
      <c r="AC1989" s="47">
        <f t="shared" si="25"/>
        <v>0</v>
      </c>
      <c r="AD1989" s="54">
        <f t="shared" si="26"/>
        <v>0</v>
      </c>
      <c r="AE1989" s="44"/>
      <c r="AF1989" s="48"/>
    </row>
    <row r="1990" spans="1:32" ht="21" customHeight="1">
      <c r="A1990" s="45" t="str">
        <f>IF(G1990="","",VLOOKUP(G1990,#REF!,3,0))</f>
        <v/>
      </c>
      <c r="B1990" s="45" t="str">
        <f>IF(Table1[[#This Row],[Day]]="","",WEEKNUM(F1990))</f>
        <v/>
      </c>
      <c r="C1990" s="45" t="str">
        <f>IF(Table1[[#This Row],[Day]]="","",MONTH(F1990))</f>
        <v/>
      </c>
      <c r="D1990" s="45" t="str">
        <f>IF(Table1[[#This Row],[Day]]="","",YEAR(F1990))</f>
        <v/>
      </c>
      <c r="E1990" s="117" t="s">
        <v>329</v>
      </c>
      <c r="J1990" s="102"/>
      <c r="K1990" s="124"/>
      <c r="R1990" s="46"/>
      <c r="V1990" s="112"/>
      <c r="W1990" s="72"/>
      <c r="X1990" s="46"/>
      <c r="Y1990" s="46"/>
      <c r="AC1990" s="47">
        <f t="shared" si="25"/>
        <v>0</v>
      </c>
      <c r="AD1990" s="54">
        <f t="shared" si="26"/>
        <v>0</v>
      </c>
      <c r="AE1990" s="44"/>
      <c r="AF1990" s="48"/>
    </row>
    <row r="1991" spans="1:32" ht="21" customHeight="1">
      <c r="A1991" s="45" t="str">
        <f>IF(G1991="","",VLOOKUP(G1991,#REF!,3,0))</f>
        <v/>
      </c>
      <c r="B1991" s="45" t="str">
        <f>IF(Table1[[#This Row],[Day]]="","",WEEKNUM(F1991))</f>
        <v/>
      </c>
      <c r="C1991" s="45" t="str">
        <f>IF(Table1[[#This Row],[Day]]="","",MONTH(F1991))</f>
        <v/>
      </c>
      <c r="D1991" s="45" t="str">
        <f>IF(Table1[[#This Row],[Day]]="","",YEAR(F1991))</f>
        <v/>
      </c>
      <c r="E1991" s="117" t="s">
        <v>329</v>
      </c>
      <c r="J1991" s="102"/>
      <c r="K1991" s="124"/>
      <c r="R1991" s="46"/>
      <c r="V1991" s="112"/>
      <c r="W1991" s="72"/>
      <c r="X1991" s="46"/>
      <c r="Y1991" s="46"/>
      <c r="AC1991" s="47">
        <f t="shared" si="25"/>
        <v>0</v>
      </c>
      <c r="AD1991" s="54">
        <f t="shared" si="26"/>
        <v>0</v>
      </c>
      <c r="AE1991" s="44"/>
      <c r="AF1991" s="48"/>
    </row>
    <row r="1992" spans="1:32" ht="21" customHeight="1">
      <c r="A1992" s="45" t="str">
        <f>IF(G1992="","",VLOOKUP(G1992,#REF!,3,0))</f>
        <v/>
      </c>
      <c r="B1992" s="45" t="str">
        <f>IF(Table1[[#This Row],[Day]]="","",WEEKNUM(F1992))</f>
        <v/>
      </c>
      <c r="C1992" s="45" t="str">
        <f>IF(Table1[[#This Row],[Day]]="","",MONTH(F1992))</f>
        <v/>
      </c>
      <c r="D1992" s="45" t="str">
        <f>IF(Table1[[#This Row],[Day]]="","",YEAR(F1992))</f>
        <v/>
      </c>
      <c r="E1992" s="117" t="s">
        <v>329</v>
      </c>
      <c r="J1992" s="102"/>
      <c r="K1992" s="124"/>
      <c r="R1992" s="46"/>
      <c r="V1992" s="112"/>
      <c r="W1992" s="72"/>
      <c r="X1992" s="46"/>
      <c r="Y1992" s="46"/>
      <c r="AC1992" s="47">
        <f t="shared" si="25"/>
        <v>0</v>
      </c>
      <c r="AD1992" s="54">
        <f t="shared" si="26"/>
        <v>0</v>
      </c>
      <c r="AE1992" s="44"/>
      <c r="AF1992" s="48"/>
    </row>
    <row r="1993" spans="1:32" ht="21" customHeight="1">
      <c r="A1993" s="45" t="str">
        <f>IF(G1993="","",VLOOKUP(G1993,#REF!,3,0))</f>
        <v/>
      </c>
      <c r="B1993" s="45" t="str">
        <f>IF(Table1[[#This Row],[Day]]="","",WEEKNUM(F1993))</f>
        <v/>
      </c>
      <c r="C1993" s="45" t="str">
        <f>IF(Table1[[#This Row],[Day]]="","",MONTH(F1993))</f>
        <v/>
      </c>
      <c r="D1993" s="45" t="str">
        <f>IF(Table1[[#This Row],[Day]]="","",YEAR(F1993))</f>
        <v/>
      </c>
      <c r="E1993" s="117" t="s">
        <v>329</v>
      </c>
      <c r="J1993" s="102"/>
      <c r="K1993" s="124"/>
      <c r="R1993" s="46"/>
      <c r="V1993" s="112"/>
      <c r="W1993" s="72"/>
      <c r="X1993" s="46"/>
      <c r="Y1993" s="46"/>
      <c r="AC1993" s="47">
        <f t="shared" si="25"/>
        <v>0</v>
      </c>
      <c r="AD1993" s="54">
        <f t="shared" si="26"/>
        <v>0</v>
      </c>
      <c r="AE1993" s="44"/>
      <c r="AF1993" s="48"/>
    </row>
    <row r="1994" spans="1:32" ht="21" customHeight="1">
      <c r="A1994" s="45" t="str">
        <f>IF(G1994="","",VLOOKUP(G1994,#REF!,3,0))</f>
        <v/>
      </c>
      <c r="B1994" s="45" t="str">
        <f>IF(Table1[[#This Row],[Day]]="","",WEEKNUM(F1994))</f>
        <v/>
      </c>
      <c r="C1994" s="45" t="str">
        <f>IF(Table1[[#This Row],[Day]]="","",MONTH(F1994))</f>
        <v/>
      </c>
      <c r="D1994" s="45" t="str">
        <f>IF(Table1[[#This Row],[Day]]="","",YEAR(F1994))</f>
        <v/>
      </c>
      <c r="E1994" s="117" t="s">
        <v>329</v>
      </c>
      <c r="J1994" s="102"/>
      <c r="K1994" s="124"/>
      <c r="R1994" s="46"/>
      <c r="V1994" s="112"/>
      <c r="W1994" s="72"/>
      <c r="X1994" s="46"/>
      <c r="Y1994" s="46"/>
      <c r="AC1994" s="47">
        <f t="shared" si="25"/>
        <v>0</v>
      </c>
      <c r="AD1994" s="54">
        <f t="shared" si="26"/>
        <v>0</v>
      </c>
      <c r="AE1994" s="44"/>
      <c r="AF1994" s="48"/>
    </row>
    <row r="1995" spans="1:32" ht="21" customHeight="1">
      <c r="A1995" s="45" t="str">
        <f>IF(G1995="","",VLOOKUP(G1995,#REF!,3,0))</f>
        <v/>
      </c>
      <c r="B1995" s="45" t="str">
        <f>IF(Table1[[#This Row],[Day]]="","",WEEKNUM(F1995))</f>
        <v/>
      </c>
      <c r="C1995" s="45" t="str">
        <f>IF(Table1[[#This Row],[Day]]="","",MONTH(F1995))</f>
        <v/>
      </c>
      <c r="D1995" s="45" t="str">
        <f>IF(Table1[[#This Row],[Day]]="","",YEAR(F1995))</f>
        <v/>
      </c>
      <c r="E1995" s="117" t="s">
        <v>329</v>
      </c>
      <c r="J1995" s="102"/>
      <c r="K1995" s="124"/>
      <c r="R1995" s="46"/>
      <c r="V1995" s="112"/>
      <c r="W1995" s="72"/>
      <c r="X1995" s="46"/>
      <c r="Y1995" s="46"/>
      <c r="AC1995" s="47">
        <f t="shared" si="25"/>
        <v>0</v>
      </c>
      <c r="AD1995" s="54">
        <f t="shared" si="26"/>
        <v>0</v>
      </c>
      <c r="AE1995" s="44"/>
      <c r="AF1995" s="48"/>
    </row>
    <row r="1996" spans="1:32" ht="21" customHeight="1">
      <c r="A1996" s="45" t="str">
        <f>IF(G1996="","",VLOOKUP(G1996,#REF!,3,0))</f>
        <v/>
      </c>
      <c r="B1996" s="45" t="str">
        <f>IF(Table1[[#This Row],[Day]]="","",WEEKNUM(F1996))</f>
        <v/>
      </c>
      <c r="C1996" s="45" t="str">
        <f>IF(Table1[[#This Row],[Day]]="","",MONTH(F1996))</f>
        <v/>
      </c>
      <c r="D1996" s="45" t="str">
        <f>IF(Table1[[#This Row],[Day]]="","",YEAR(F1996))</f>
        <v/>
      </c>
      <c r="E1996" s="117" t="s">
        <v>329</v>
      </c>
      <c r="J1996" s="102"/>
      <c r="K1996" s="124"/>
      <c r="R1996" s="46"/>
      <c r="V1996" s="112"/>
      <c r="W1996" s="72"/>
      <c r="X1996" s="46"/>
      <c r="Y1996" s="46"/>
      <c r="AC1996" s="47">
        <f t="shared" si="25"/>
        <v>0</v>
      </c>
      <c r="AD1996" s="54">
        <f t="shared" si="26"/>
        <v>0</v>
      </c>
      <c r="AE1996" s="44"/>
      <c r="AF1996" s="48"/>
    </row>
    <row r="1997" spans="1:32" ht="21" customHeight="1">
      <c r="A1997" s="45" t="str">
        <f>IF(G1997="","",VLOOKUP(G1997,#REF!,3,0))</f>
        <v/>
      </c>
      <c r="B1997" s="45" t="str">
        <f>IF(Table1[[#This Row],[Day]]="","",WEEKNUM(F1997))</f>
        <v/>
      </c>
      <c r="C1997" s="45" t="str">
        <f>IF(Table1[[#This Row],[Day]]="","",MONTH(F1997))</f>
        <v/>
      </c>
      <c r="D1997" s="45" t="str">
        <f>IF(Table1[[#This Row],[Day]]="","",YEAR(F1997))</f>
        <v/>
      </c>
      <c r="E1997" s="117" t="s">
        <v>329</v>
      </c>
      <c r="J1997" s="102"/>
      <c r="K1997" s="124"/>
      <c r="R1997" s="46"/>
      <c r="V1997" s="112"/>
      <c r="W1997" s="72"/>
      <c r="X1997" s="46"/>
      <c r="Y1997" s="46"/>
      <c r="AC1997" s="47">
        <f t="shared" si="25"/>
        <v>0</v>
      </c>
      <c r="AD1997" s="54">
        <f t="shared" si="26"/>
        <v>0</v>
      </c>
      <c r="AE1997" s="44"/>
      <c r="AF1997" s="48"/>
    </row>
    <row r="1998" spans="1:32" ht="21" customHeight="1">
      <c r="A1998" s="45" t="str">
        <f>IF(G1998="","",VLOOKUP(G1998,#REF!,3,0))</f>
        <v/>
      </c>
      <c r="B1998" s="45" t="str">
        <f>IF(Table1[[#This Row],[Day]]="","",WEEKNUM(F1998))</f>
        <v/>
      </c>
      <c r="C1998" s="45" t="str">
        <f>IF(Table1[[#This Row],[Day]]="","",MONTH(F1998))</f>
        <v/>
      </c>
      <c r="D1998" s="45" t="str">
        <f>IF(Table1[[#This Row],[Day]]="","",YEAR(F1998))</f>
        <v/>
      </c>
      <c r="E1998" s="117" t="s">
        <v>329</v>
      </c>
      <c r="J1998" s="102"/>
      <c r="K1998" s="124"/>
      <c r="R1998" s="46"/>
      <c r="V1998" s="112"/>
      <c r="W1998" s="72"/>
      <c r="X1998" s="46"/>
      <c r="Y1998" s="46"/>
      <c r="AC1998" s="47">
        <f t="shared" si="25"/>
        <v>0</v>
      </c>
      <c r="AD1998" s="54">
        <f t="shared" si="26"/>
        <v>0</v>
      </c>
      <c r="AE1998" s="44"/>
      <c r="AF1998" s="48"/>
    </row>
    <row r="1999" spans="1:32" ht="21" customHeight="1">
      <c r="A1999" s="45" t="str">
        <f>IF(G1999="","",VLOOKUP(G1999,#REF!,3,0))</f>
        <v/>
      </c>
      <c r="B1999" s="45" t="str">
        <f>IF(Table1[[#This Row],[Day]]="","",WEEKNUM(F1999))</f>
        <v/>
      </c>
      <c r="C1999" s="45" t="str">
        <f>IF(Table1[[#This Row],[Day]]="","",MONTH(F1999))</f>
        <v/>
      </c>
      <c r="D1999" s="45" t="str">
        <f>IF(Table1[[#This Row],[Day]]="","",YEAR(F1999))</f>
        <v/>
      </c>
      <c r="E1999" s="117" t="s">
        <v>329</v>
      </c>
      <c r="J1999" s="102"/>
      <c r="K1999" s="124"/>
      <c r="R1999" s="46"/>
      <c r="V1999" s="112"/>
      <c r="W1999" s="72"/>
      <c r="X1999" s="46"/>
      <c r="Y1999" s="46"/>
      <c r="AC1999" s="47">
        <f t="shared" si="25"/>
        <v>0</v>
      </c>
      <c r="AD1999" s="54">
        <f t="shared" si="26"/>
        <v>0</v>
      </c>
      <c r="AE1999" s="44"/>
      <c r="AF1999" s="48"/>
    </row>
    <row r="2000" spans="1:32" ht="21" customHeight="1">
      <c r="A2000" s="45" t="str">
        <f>IF(G2000="","",VLOOKUP(G2000,#REF!,3,0))</f>
        <v/>
      </c>
      <c r="B2000" s="45" t="str">
        <f>IF(Table1[[#This Row],[Day]]="","",WEEKNUM(F2000))</f>
        <v/>
      </c>
      <c r="C2000" s="45" t="str">
        <f>IF(Table1[[#This Row],[Day]]="","",MONTH(F2000))</f>
        <v/>
      </c>
      <c r="D2000" s="45" t="str">
        <f>IF(Table1[[#This Row],[Day]]="","",YEAR(F2000))</f>
        <v/>
      </c>
      <c r="E2000" s="117" t="s">
        <v>329</v>
      </c>
      <c r="J2000" s="102"/>
      <c r="K2000" s="124"/>
      <c r="R2000" s="46"/>
      <c r="V2000" s="112"/>
      <c r="W2000" s="72"/>
      <c r="X2000" s="46"/>
      <c r="Y2000" s="46"/>
      <c r="AC2000" s="47">
        <f t="shared" si="25"/>
        <v>0</v>
      </c>
      <c r="AD2000" s="54">
        <f t="shared" si="26"/>
        <v>0</v>
      </c>
      <c r="AE2000" s="44"/>
      <c r="AF2000" s="48"/>
    </row>
    <row r="2001" spans="1:32" ht="21" customHeight="1">
      <c r="A2001" s="45" t="str">
        <f>IF(G2001="","",VLOOKUP(G2001,#REF!,3,0))</f>
        <v/>
      </c>
      <c r="B2001" s="45" t="str">
        <f>IF(Table1[[#This Row],[Day]]="","",WEEKNUM(F2001))</f>
        <v/>
      </c>
      <c r="C2001" s="45" t="str">
        <f>IF(Table1[[#This Row],[Day]]="","",MONTH(F2001))</f>
        <v/>
      </c>
      <c r="D2001" s="45" t="str">
        <f>IF(Table1[[#This Row],[Day]]="","",YEAR(F2001))</f>
        <v/>
      </c>
      <c r="E2001" s="117" t="s">
        <v>329</v>
      </c>
      <c r="J2001" s="102"/>
      <c r="K2001" s="124"/>
      <c r="R2001" s="46"/>
      <c r="V2001" s="112"/>
      <c r="W2001" s="72"/>
      <c r="X2001" s="46"/>
      <c r="Y2001" s="46"/>
      <c r="AC2001" s="47">
        <f t="shared" si="25"/>
        <v>0</v>
      </c>
      <c r="AD2001" s="54">
        <f t="shared" si="26"/>
        <v>0</v>
      </c>
      <c r="AE2001" s="44"/>
      <c r="AF2001" s="48"/>
    </row>
    <row r="2002" spans="1:32" ht="21" customHeight="1">
      <c r="A2002" s="45" t="str">
        <f>IF(G2002="","",VLOOKUP(G2002,#REF!,3,0))</f>
        <v/>
      </c>
      <c r="B2002" s="45" t="str">
        <f>IF(Table1[[#This Row],[Day]]="","",WEEKNUM(F2002))</f>
        <v/>
      </c>
      <c r="C2002" s="45" t="str">
        <f>IF(Table1[[#This Row],[Day]]="","",MONTH(F2002))</f>
        <v/>
      </c>
      <c r="D2002" s="45" t="str">
        <f>IF(Table1[[#This Row],[Day]]="","",YEAR(F2002))</f>
        <v/>
      </c>
      <c r="E2002" s="117" t="s">
        <v>329</v>
      </c>
      <c r="J2002" s="102"/>
      <c r="K2002" s="124"/>
      <c r="R2002" s="46"/>
      <c r="V2002" s="112"/>
      <c r="W2002" s="72"/>
      <c r="X2002" s="46"/>
      <c r="Y2002" s="46"/>
      <c r="AC2002" s="47">
        <f t="shared" si="25"/>
        <v>0</v>
      </c>
      <c r="AD2002" s="54">
        <f t="shared" si="26"/>
        <v>0</v>
      </c>
      <c r="AE2002" s="44"/>
      <c r="AF2002" s="48"/>
    </row>
    <row r="2003" spans="1:32" ht="21" customHeight="1">
      <c r="A2003" s="45" t="str">
        <f>IF(G2003="","",VLOOKUP(G2003,#REF!,3,0))</f>
        <v/>
      </c>
      <c r="B2003" s="45" t="str">
        <f>IF(Table1[[#This Row],[Day]]="","",WEEKNUM(F2003))</f>
        <v/>
      </c>
      <c r="C2003" s="45" t="str">
        <f>IF(Table1[[#This Row],[Day]]="","",MONTH(F2003))</f>
        <v/>
      </c>
      <c r="D2003" s="45" t="str">
        <f>IF(Table1[[#This Row],[Day]]="","",YEAR(F2003))</f>
        <v/>
      </c>
      <c r="E2003" s="117" t="s">
        <v>329</v>
      </c>
      <c r="J2003" s="102"/>
      <c r="K2003" s="124"/>
      <c r="R2003" s="46"/>
      <c r="V2003" s="112"/>
      <c r="W2003" s="72"/>
      <c r="X2003" s="46"/>
      <c r="Y2003" s="46"/>
      <c r="AC2003" s="47">
        <f t="shared" si="25"/>
        <v>0</v>
      </c>
      <c r="AD2003" s="54">
        <f t="shared" si="26"/>
        <v>0</v>
      </c>
      <c r="AE2003" s="44"/>
      <c r="AF2003" s="48"/>
    </row>
    <row r="2004" spans="1:32" ht="21" customHeight="1">
      <c r="A2004" s="45" t="str">
        <f>IF(G2004="","",VLOOKUP(G2004,#REF!,3,0))</f>
        <v/>
      </c>
      <c r="B2004" s="45" t="str">
        <f>IF(Table1[[#This Row],[Day]]="","",WEEKNUM(F2004))</f>
        <v/>
      </c>
      <c r="C2004" s="45" t="str">
        <f>IF(Table1[[#This Row],[Day]]="","",MONTH(F2004))</f>
        <v/>
      </c>
      <c r="D2004" s="45" t="str">
        <f>IF(Table1[[#This Row],[Day]]="","",YEAR(F2004))</f>
        <v/>
      </c>
      <c r="E2004" s="117" t="s">
        <v>329</v>
      </c>
      <c r="J2004" s="102"/>
      <c r="K2004" s="124"/>
      <c r="R2004" s="46"/>
      <c r="V2004" s="112"/>
      <c r="W2004" s="72"/>
      <c r="X2004" s="46"/>
      <c r="Y2004" s="46"/>
      <c r="AC2004" s="47">
        <f t="shared" si="25"/>
        <v>0</v>
      </c>
      <c r="AD2004" s="54">
        <f t="shared" si="26"/>
        <v>0</v>
      </c>
      <c r="AE2004" s="44"/>
      <c r="AF2004" s="48"/>
    </row>
    <row r="2005" spans="1:32" ht="21" customHeight="1">
      <c r="A2005" s="45" t="str">
        <f>IF(G2005="","",VLOOKUP(G2005,#REF!,3,0))</f>
        <v/>
      </c>
      <c r="B2005" s="45" t="str">
        <f>IF(Table1[[#This Row],[Day]]="","",WEEKNUM(F2005))</f>
        <v/>
      </c>
      <c r="C2005" s="45" t="str">
        <f>IF(Table1[[#This Row],[Day]]="","",MONTH(F2005))</f>
        <v/>
      </c>
      <c r="D2005" s="45" t="str">
        <f>IF(Table1[[#This Row],[Day]]="","",YEAR(F2005))</f>
        <v/>
      </c>
      <c r="E2005" s="117" t="s">
        <v>329</v>
      </c>
      <c r="J2005" s="102"/>
      <c r="K2005" s="124"/>
      <c r="R2005" s="46"/>
      <c r="V2005" s="112"/>
      <c r="W2005" s="72"/>
      <c r="X2005" s="46"/>
      <c r="Y2005" s="46"/>
      <c r="AC2005" s="47">
        <f t="shared" si="25"/>
        <v>0</v>
      </c>
      <c r="AD2005" s="54">
        <f t="shared" si="26"/>
        <v>0</v>
      </c>
      <c r="AE2005" s="44"/>
      <c r="AF2005" s="48"/>
    </row>
    <row r="2006" spans="1:32" ht="21" customHeight="1">
      <c r="A2006" s="45" t="str">
        <f>IF(G2006="","",VLOOKUP(G2006,#REF!,3,0))</f>
        <v/>
      </c>
      <c r="B2006" s="45" t="str">
        <f>IF(Table1[[#This Row],[Day]]="","",WEEKNUM(F2006))</f>
        <v/>
      </c>
      <c r="C2006" s="45" t="str">
        <f>IF(Table1[[#This Row],[Day]]="","",MONTH(F2006))</f>
        <v/>
      </c>
      <c r="D2006" s="45" t="str">
        <f>IF(Table1[[#This Row],[Day]]="","",YEAR(F2006))</f>
        <v/>
      </c>
      <c r="E2006" s="117" t="s">
        <v>329</v>
      </c>
      <c r="J2006" s="102"/>
      <c r="K2006" s="124"/>
      <c r="R2006" s="46"/>
      <c r="V2006" s="112"/>
      <c r="W2006" s="72"/>
      <c r="X2006" s="46"/>
      <c r="Y2006" s="46"/>
      <c r="AC2006" s="47">
        <f t="shared" si="25"/>
        <v>0</v>
      </c>
      <c r="AD2006" s="54">
        <f t="shared" si="26"/>
        <v>0</v>
      </c>
      <c r="AE2006" s="44"/>
      <c r="AF2006" s="48"/>
    </row>
    <row r="2007" spans="1:32" ht="21" customHeight="1">
      <c r="A2007" s="45" t="str">
        <f>IF(G2007="","",VLOOKUP(G2007,#REF!,3,0))</f>
        <v/>
      </c>
      <c r="B2007" s="45" t="str">
        <f>IF(Table1[[#This Row],[Day]]="","",WEEKNUM(F2007))</f>
        <v/>
      </c>
      <c r="C2007" s="45" t="str">
        <f>IF(Table1[[#This Row],[Day]]="","",MONTH(F2007))</f>
        <v/>
      </c>
      <c r="D2007" s="45" t="str">
        <f>IF(Table1[[#This Row],[Day]]="","",YEAR(F2007))</f>
        <v/>
      </c>
      <c r="E2007" s="117" t="s">
        <v>329</v>
      </c>
      <c r="J2007" s="102"/>
      <c r="K2007" s="124"/>
      <c r="R2007" s="46"/>
      <c r="V2007" s="112"/>
      <c r="W2007" s="72"/>
      <c r="X2007" s="46"/>
      <c r="Y2007" s="46"/>
      <c r="AC2007" s="47">
        <f t="shared" si="25"/>
        <v>0</v>
      </c>
      <c r="AD2007" s="54">
        <f t="shared" si="26"/>
        <v>0</v>
      </c>
      <c r="AE2007" s="44"/>
      <c r="AF2007" s="48"/>
    </row>
    <row r="2008" spans="1:32" ht="21" customHeight="1">
      <c r="A2008" s="45" t="str">
        <f>IF(G2008="","",VLOOKUP(G2008,#REF!,3,0))</f>
        <v/>
      </c>
      <c r="B2008" s="45" t="str">
        <f>IF(Table1[[#This Row],[Day]]="","",WEEKNUM(F2008))</f>
        <v/>
      </c>
      <c r="C2008" s="45" t="str">
        <f>IF(Table1[[#This Row],[Day]]="","",MONTH(F2008))</f>
        <v/>
      </c>
      <c r="D2008" s="45" t="str">
        <f>IF(Table1[[#This Row],[Day]]="","",YEAR(F2008))</f>
        <v/>
      </c>
      <c r="E2008" s="117" t="s">
        <v>329</v>
      </c>
      <c r="J2008" s="102"/>
      <c r="K2008" s="124"/>
      <c r="R2008" s="46"/>
      <c r="V2008" s="112"/>
      <c r="W2008" s="72"/>
      <c r="X2008" s="46"/>
      <c r="Y2008" s="46"/>
      <c r="AC2008" s="47">
        <f t="shared" si="25"/>
        <v>0</v>
      </c>
      <c r="AD2008" s="54">
        <f t="shared" si="26"/>
        <v>0</v>
      </c>
      <c r="AE2008" s="44"/>
      <c r="AF2008" s="48"/>
    </row>
    <row r="2009" spans="1:32" ht="21" customHeight="1">
      <c r="A2009" s="45" t="str">
        <f>IF(G2009="","",VLOOKUP(G2009,#REF!,3,0))</f>
        <v/>
      </c>
      <c r="B2009" s="45" t="str">
        <f>IF(Table1[[#This Row],[Day]]="","",WEEKNUM(F2009))</f>
        <v/>
      </c>
      <c r="C2009" s="45" t="str">
        <f>IF(Table1[[#This Row],[Day]]="","",MONTH(F2009))</f>
        <v/>
      </c>
      <c r="D2009" s="45" t="str">
        <f>IF(Table1[[#This Row],[Day]]="","",YEAR(F2009))</f>
        <v/>
      </c>
      <c r="E2009" s="117" t="s">
        <v>329</v>
      </c>
      <c r="J2009" s="102"/>
      <c r="K2009" s="124"/>
      <c r="R2009" s="46"/>
      <c r="V2009" s="112"/>
      <c r="W2009" s="72"/>
      <c r="X2009" s="46"/>
      <c r="Y2009" s="46"/>
      <c r="AC2009" s="47">
        <f t="shared" si="25"/>
        <v>0</v>
      </c>
      <c r="AD2009" s="54">
        <f t="shared" si="26"/>
        <v>0</v>
      </c>
      <c r="AE2009" s="44"/>
      <c r="AF2009" s="48"/>
    </row>
    <row r="2010" spans="1:32" ht="21" customHeight="1">
      <c r="A2010" s="45" t="str">
        <f>IF(G2010="","",VLOOKUP(G2010,#REF!,3,0))</f>
        <v/>
      </c>
      <c r="B2010" s="45" t="str">
        <f>IF(Table1[[#This Row],[Day]]="","",WEEKNUM(F2010))</f>
        <v/>
      </c>
      <c r="C2010" s="45" t="str">
        <f>IF(Table1[[#This Row],[Day]]="","",MONTH(F2010))</f>
        <v/>
      </c>
      <c r="D2010" s="45" t="str">
        <f>IF(Table1[[#This Row],[Day]]="","",YEAR(F2010))</f>
        <v/>
      </c>
      <c r="E2010" s="117" t="s">
        <v>329</v>
      </c>
      <c r="J2010" s="102"/>
      <c r="K2010" s="124"/>
      <c r="R2010" s="46"/>
      <c r="V2010" s="112"/>
      <c r="W2010" s="72"/>
      <c r="X2010" s="46"/>
      <c r="Y2010" s="46"/>
      <c r="AC2010" s="47">
        <f t="shared" si="25"/>
        <v>0</v>
      </c>
      <c r="AD2010" s="54">
        <f t="shared" si="26"/>
        <v>0</v>
      </c>
      <c r="AE2010" s="44"/>
      <c r="AF2010" s="48"/>
    </row>
    <row r="2011" spans="1:32" ht="21" customHeight="1">
      <c r="A2011" s="45" t="str">
        <f>IF(G2011="","",VLOOKUP(G2011,#REF!,3,0))</f>
        <v/>
      </c>
      <c r="B2011" s="45" t="str">
        <f>IF(Table1[[#This Row],[Day]]="","",WEEKNUM(F2011))</f>
        <v/>
      </c>
      <c r="C2011" s="45" t="str">
        <f>IF(Table1[[#This Row],[Day]]="","",MONTH(F2011))</f>
        <v/>
      </c>
      <c r="D2011" s="45" t="str">
        <f>IF(Table1[[#This Row],[Day]]="","",YEAR(F2011))</f>
        <v/>
      </c>
      <c r="E2011" s="117" t="s">
        <v>329</v>
      </c>
      <c r="J2011" s="102"/>
      <c r="K2011" s="124"/>
      <c r="R2011" s="46"/>
      <c r="V2011" s="112"/>
      <c r="W2011" s="72"/>
      <c r="X2011" s="46"/>
      <c r="Y2011" s="46"/>
      <c r="AC2011" s="47">
        <f t="shared" si="25"/>
        <v>0</v>
      </c>
      <c r="AD2011" s="54">
        <f t="shared" si="26"/>
        <v>0</v>
      </c>
      <c r="AE2011" s="44"/>
      <c r="AF2011" s="48"/>
    </row>
    <row r="2012" spans="1:32" ht="21" customHeight="1">
      <c r="A2012" s="45" t="str">
        <f>IF(G2012="","",VLOOKUP(G2012,#REF!,3,0))</f>
        <v/>
      </c>
      <c r="B2012" s="45" t="str">
        <f>IF(Table1[[#This Row],[Day]]="","",WEEKNUM(F2012))</f>
        <v/>
      </c>
      <c r="C2012" s="45" t="str">
        <f>IF(Table1[[#This Row],[Day]]="","",MONTH(F2012))</f>
        <v/>
      </c>
      <c r="D2012" s="45" t="str">
        <f>IF(Table1[[#This Row],[Day]]="","",YEAR(F2012))</f>
        <v/>
      </c>
      <c r="E2012" s="117" t="s">
        <v>329</v>
      </c>
      <c r="J2012" s="102"/>
      <c r="K2012" s="124"/>
      <c r="R2012" s="46"/>
      <c r="V2012" s="112"/>
      <c r="W2012" s="72"/>
      <c r="X2012" s="46"/>
      <c r="Y2012" s="46"/>
      <c r="AC2012" s="47">
        <f t="shared" ref="AC2012:AC2075" si="27">SUM(I2012:AB2012)</f>
        <v>0</v>
      </c>
      <c r="AD2012" s="54">
        <f t="shared" ref="AD2012:AD2021" si="28">IFERROR(SUM(I2012:U2012)/H2012*1000000,0)</f>
        <v>0</v>
      </c>
      <c r="AE2012" s="44"/>
      <c r="AF2012" s="48"/>
    </row>
    <row r="2013" spans="1:32" ht="21" customHeight="1">
      <c r="A2013" s="45" t="str">
        <f>IF(G2013="","",VLOOKUP(G2013,#REF!,3,0))</f>
        <v/>
      </c>
      <c r="B2013" s="45" t="str">
        <f>IF(Table1[[#This Row],[Day]]="","",WEEKNUM(F2013))</f>
        <v/>
      </c>
      <c r="C2013" s="45" t="str">
        <f>IF(Table1[[#This Row],[Day]]="","",MONTH(F2013))</f>
        <v/>
      </c>
      <c r="D2013" s="45" t="str">
        <f>IF(Table1[[#This Row],[Day]]="","",YEAR(F2013))</f>
        <v/>
      </c>
      <c r="E2013" s="117" t="s">
        <v>329</v>
      </c>
      <c r="J2013" s="102"/>
      <c r="K2013" s="124"/>
      <c r="R2013" s="46"/>
      <c r="V2013" s="112"/>
      <c r="W2013" s="72"/>
      <c r="X2013" s="46"/>
      <c r="Y2013" s="46"/>
      <c r="AC2013" s="47">
        <f t="shared" si="27"/>
        <v>0</v>
      </c>
      <c r="AD2013" s="54">
        <f t="shared" si="28"/>
        <v>0</v>
      </c>
      <c r="AE2013" s="44"/>
      <c r="AF2013" s="48"/>
    </row>
    <row r="2014" spans="1:32" ht="21" customHeight="1">
      <c r="A2014" s="45" t="str">
        <f>IF(G2014="","",VLOOKUP(G2014,#REF!,3,0))</f>
        <v/>
      </c>
      <c r="B2014" s="45" t="str">
        <f>IF(Table1[[#This Row],[Day]]="","",WEEKNUM(F2014))</f>
        <v/>
      </c>
      <c r="C2014" s="45" t="str">
        <f>IF(Table1[[#This Row],[Day]]="","",MONTH(F2014))</f>
        <v/>
      </c>
      <c r="D2014" s="45" t="str">
        <f>IF(Table1[[#This Row],[Day]]="","",YEAR(F2014))</f>
        <v/>
      </c>
      <c r="E2014" s="117" t="s">
        <v>329</v>
      </c>
      <c r="J2014" s="102"/>
      <c r="K2014" s="124"/>
      <c r="R2014" s="46"/>
      <c r="V2014" s="112"/>
      <c r="W2014" s="72"/>
      <c r="X2014" s="46"/>
      <c r="Y2014" s="46"/>
      <c r="AC2014" s="47">
        <f t="shared" si="27"/>
        <v>0</v>
      </c>
      <c r="AD2014" s="54">
        <f t="shared" si="28"/>
        <v>0</v>
      </c>
      <c r="AE2014" s="44"/>
      <c r="AF2014" s="48"/>
    </row>
    <row r="2015" spans="1:32" ht="21" customHeight="1">
      <c r="A2015" s="45" t="str">
        <f>IF(G2015="","",VLOOKUP(G2015,#REF!,3,0))</f>
        <v/>
      </c>
      <c r="B2015" s="45" t="str">
        <f>IF(Table1[[#This Row],[Day]]="","",WEEKNUM(F2015))</f>
        <v/>
      </c>
      <c r="C2015" s="45" t="str">
        <f>IF(Table1[[#This Row],[Day]]="","",MONTH(F2015))</f>
        <v/>
      </c>
      <c r="D2015" s="45" t="str">
        <f>IF(Table1[[#This Row],[Day]]="","",YEAR(F2015))</f>
        <v/>
      </c>
      <c r="E2015" s="117" t="s">
        <v>329</v>
      </c>
      <c r="J2015" s="102"/>
      <c r="K2015" s="124"/>
      <c r="R2015" s="46"/>
      <c r="V2015" s="112"/>
      <c r="W2015" s="72"/>
      <c r="X2015" s="46"/>
      <c r="Y2015" s="46"/>
      <c r="AC2015" s="47">
        <f t="shared" si="27"/>
        <v>0</v>
      </c>
      <c r="AD2015" s="54">
        <f t="shared" si="28"/>
        <v>0</v>
      </c>
      <c r="AE2015" s="44"/>
      <c r="AF2015" s="48"/>
    </row>
    <row r="2016" spans="1:32" ht="21" customHeight="1">
      <c r="A2016" s="45" t="str">
        <f>IF(G2016="","",VLOOKUP(G2016,#REF!,3,0))</f>
        <v/>
      </c>
      <c r="B2016" s="45" t="str">
        <f>IF(Table1[[#This Row],[Day]]="","",WEEKNUM(F2016))</f>
        <v/>
      </c>
      <c r="C2016" s="45" t="str">
        <f>IF(Table1[[#This Row],[Day]]="","",MONTH(F2016))</f>
        <v/>
      </c>
      <c r="D2016" s="45" t="str">
        <f>IF(Table1[[#This Row],[Day]]="","",YEAR(F2016))</f>
        <v/>
      </c>
      <c r="E2016" s="117" t="s">
        <v>329</v>
      </c>
      <c r="J2016" s="102"/>
      <c r="K2016" s="124"/>
      <c r="R2016" s="46"/>
      <c r="V2016" s="112"/>
      <c r="W2016" s="72"/>
      <c r="X2016" s="46"/>
      <c r="Y2016" s="46"/>
      <c r="AC2016" s="47">
        <f t="shared" si="27"/>
        <v>0</v>
      </c>
      <c r="AD2016" s="54">
        <f t="shared" si="28"/>
        <v>0</v>
      </c>
      <c r="AE2016" s="44"/>
      <c r="AF2016" s="48"/>
    </row>
    <row r="2017" spans="1:32" ht="21" customHeight="1">
      <c r="A2017" s="45" t="str">
        <f>IF(G2017="","",VLOOKUP(G2017,#REF!,3,0))</f>
        <v/>
      </c>
      <c r="B2017" s="45" t="str">
        <f>IF(Table1[[#This Row],[Day]]="","",WEEKNUM(F2017))</f>
        <v/>
      </c>
      <c r="C2017" s="45" t="str">
        <f>IF(Table1[[#This Row],[Day]]="","",MONTH(F2017))</f>
        <v/>
      </c>
      <c r="D2017" s="45" t="str">
        <f>IF(Table1[[#This Row],[Day]]="","",YEAR(F2017))</f>
        <v/>
      </c>
      <c r="E2017" s="117" t="s">
        <v>329</v>
      </c>
      <c r="J2017" s="102"/>
      <c r="K2017" s="124"/>
      <c r="R2017" s="46"/>
      <c r="V2017" s="112"/>
      <c r="W2017" s="72"/>
      <c r="X2017" s="46"/>
      <c r="Y2017" s="46"/>
      <c r="AC2017" s="47">
        <f t="shared" si="27"/>
        <v>0</v>
      </c>
      <c r="AD2017" s="54">
        <f t="shared" si="28"/>
        <v>0</v>
      </c>
      <c r="AE2017" s="44"/>
      <c r="AF2017" s="48"/>
    </row>
    <row r="2018" spans="1:32" ht="21" customHeight="1">
      <c r="A2018" s="45" t="str">
        <f>IF(G2018="","",VLOOKUP(G2018,#REF!,3,0))</f>
        <v/>
      </c>
      <c r="B2018" s="45" t="str">
        <f>IF(Table1[[#This Row],[Day]]="","",WEEKNUM(F2018))</f>
        <v/>
      </c>
      <c r="C2018" s="45" t="str">
        <f>IF(Table1[[#This Row],[Day]]="","",MONTH(F2018))</f>
        <v/>
      </c>
      <c r="D2018" s="45" t="str">
        <f>IF(Table1[[#This Row],[Day]]="","",YEAR(F2018))</f>
        <v/>
      </c>
      <c r="E2018" s="117" t="s">
        <v>329</v>
      </c>
      <c r="J2018" s="102"/>
      <c r="K2018" s="124"/>
      <c r="R2018" s="46"/>
      <c r="V2018" s="112"/>
      <c r="W2018" s="72"/>
      <c r="X2018" s="46"/>
      <c r="Y2018" s="46"/>
      <c r="AC2018" s="47">
        <f t="shared" si="27"/>
        <v>0</v>
      </c>
      <c r="AD2018" s="54">
        <f t="shared" si="28"/>
        <v>0</v>
      </c>
      <c r="AE2018" s="44"/>
      <c r="AF2018" s="48"/>
    </row>
    <row r="2019" spans="1:32" ht="21" customHeight="1">
      <c r="A2019" s="45" t="str">
        <f>IF(G2019="","",VLOOKUP(G2019,#REF!,3,0))</f>
        <v/>
      </c>
      <c r="B2019" s="45" t="str">
        <f>IF(Table1[[#This Row],[Day]]="","",WEEKNUM(F2019))</f>
        <v/>
      </c>
      <c r="C2019" s="45" t="str">
        <f>IF(Table1[[#This Row],[Day]]="","",MONTH(F2019))</f>
        <v/>
      </c>
      <c r="D2019" s="45" t="str">
        <f>IF(Table1[[#This Row],[Day]]="","",YEAR(F2019))</f>
        <v/>
      </c>
      <c r="E2019" s="117" t="s">
        <v>329</v>
      </c>
      <c r="J2019" s="102"/>
      <c r="K2019" s="124"/>
      <c r="R2019" s="46"/>
      <c r="V2019" s="112"/>
      <c r="W2019" s="72"/>
      <c r="X2019" s="46"/>
      <c r="Y2019" s="46"/>
      <c r="AC2019" s="47">
        <f t="shared" si="27"/>
        <v>0</v>
      </c>
      <c r="AD2019" s="54">
        <f t="shared" si="28"/>
        <v>0</v>
      </c>
      <c r="AE2019" s="44"/>
      <c r="AF2019" s="48"/>
    </row>
    <row r="2020" spans="1:32" ht="21" customHeight="1">
      <c r="A2020" s="45" t="str">
        <f>IF(G2020="","",VLOOKUP(G2020,#REF!,3,0))</f>
        <v/>
      </c>
      <c r="B2020" s="45" t="str">
        <f>IF(Table1[[#This Row],[Day]]="","",WEEKNUM(F2020))</f>
        <v/>
      </c>
      <c r="C2020" s="45" t="str">
        <f>IF(Table1[[#This Row],[Day]]="","",MONTH(F2020))</f>
        <v/>
      </c>
      <c r="D2020" s="45" t="str">
        <f>IF(Table1[[#This Row],[Day]]="","",YEAR(F2020))</f>
        <v/>
      </c>
      <c r="E2020" s="117" t="s">
        <v>329</v>
      </c>
      <c r="J2020" s="102"/>
      <c r="K2020" s="124"/>
      <c r="R2020" s="46"/>
      <c r="V2020" s="112"/>
      <c r="W2020" s="72"/>
      <c r="X2020" s="46"/>
      <c r="Y2020" s="46"/>
      <c r="AC2020" s="47">
        <f t="shared" si="27"/>
        <v>0</v>
      </c>
      <c r="AD2020" s="54">
        <f t="shared" si="28"/>
        <v>0</v>
      </c>
      <c r="AE2020" s="44"/>
      <c r="AF2020" s="48"/>
    </row>
    <row r="2021" spans="1:32" ht="21" customHeight="1">
      <c r="A2021" s="45" t="str">
        <f>IF(G2021="","",VLOOKUP(G2021,#REF!,3,0))</f>
        <v/>
      </c>
      <c r="B2021" s="45" t="str">
        <f>IF(Table1[[#This Row],[Day]]="","",WEEKNUM(F2021))</f>
        <v/>
      </c>
      <c r="C2021" s="45" t="str">
        <f>IF(Table1[[#This Row],[Day]]="","",MONTH(F2021))</f>
        <v/>
      </c>
      <c r="D2021" s="45" t="str">
        <f>IF(Table1[[#This Row],[Day]]="","",YEAR(F2021))</f>
        <v/>
      </c>
      <c r="E2021" s="117" t="s">
        <v>329</v>
      </c>
      <c r="J2021" s="102"/>
      <c r="K2021" s="124"/>
      <c r="R2021" s="46"/>
      <c r="V2021" s="112"/>
      <c r="W2021" s="72"/>
      <c r="X2021" s="46"/>
      <c r="Y2021" s="46"/>
      <c r="AC2021" s="47">
        <f t="shared" si="27"/>
        <v>0</v>
      </c>
      <c r="AD2021" s="54">
        <f t="shared" si="28"/>
        <v>0</v>
      </c>
      <c r="AE2021" s="44"/>
      <c r="AF2021" s="48"/>
    </row>
    <row r="2022" spans="1:32" ht="21" customHeight="1">
      <c r="A2022" s="45" t="str">
        <f>IF(G2022="","",VLOOKUP(G2022,#REF!,3,0))</f>
        <v/>
      </c>
      <c r="B2022" s="45" t="str">
        <f>IF(Table1[[#This Row],[Day]]="","",WEEKNUM(F2022))</f>
        <v/>
      </c>
      <c r="C2022" s="45" t="str">
        <f>IF(Table1[[#This Row],[Day]]="","",MONTH(F2022))</f>
        <v/>
      </c>
      <c r="D2022" s="45" t="str">
        <f>IF(Table1[[#This Row],[Day]]="","",YEAR(F2022))</f>
        <v/>
      </c>
      <c r="E2022" s="117" t="s">
        <v>329</v>
      </c>
      <c r="J2022" s="102"/>
      <c r="K2022" s="124"/>
      <c r="R2022" s="46"/>
      <c r="V2022" s="112"/>
      <c r="W2022" s="72"/>
      <c r="X2022" s="46"/>
      <c r="Y2022" s="46"/>
      <c r="AC2022" s="47">
        <f t="shared" si="27"/>
        <v>0</v>
      </c>
      <c r="AD2022" s="47"/>
      <c r="AE2022" s="44"/>
      <c r="AF2022" s="48"/>
    </row>
    <row r="2023" spans="1:32" ht="21" customHeight="1">
      <c r="A2023" s="45" t="str">
        <f>IF(G2023="","",VLOOKUP(G2023,#REF!,3,0))</f>
        <v/>
      </c>
      <c r="B2023" s="45" t="str">
        <f>IF(Table1[[#This Row],[Day]]="","",WEEKNUM(F2023))</f>
        <v/>
      </c>
      <c r="C2023" s="45" t="str">
        <f>IF(Table1[[#This Row],[Day]]="","",MONTH(F2023))</f>
        <v/>
      </c>
      <c r="D2023" s="45" t="str">
        <f>IF(Table1[[#This Row],[Day]]="","",YEAR(F2023))</f>
        <v/>
      </c>
      <c r="E2023" s="117" t="s">
        <v>329</v>
      </c>
      <c r="J2023" s="102"/>
      <c r="K2023" s="124"/>
      <c r="R2023" s="46"/>
      <c r="V2023" s="112"/>
      <c r="W2023" s="72"/>
      <c r="X2023" s="46"/>
      <c r="Y2023" s="46"/>
      <c r="AC2023" s="47">
        <f t="shared" si="27"/>
        <v>0</v>
      </c>
      <c r="AD2023" s="47"/>
      <c r="AE2023" s="44"/>
      <c r="AF2023" s="48"/>
    </row>
    <row r="2024" spans="1:32" ht="21" customHeight="1">
      <c r="A2024" s="45" t="str">
        <f>IF(G2024="","",VLOOKUP(G2024,#REF!,3,0))</f>
        <v/>
      </c>
      <c r="B2024" s="45" t="str">
        <f>IF(Table1[[#This Row],[Day]]="","",WEEKNUM(F2024))</f>
        <v/>
      </c>
      <c r="C2024" s="45" t="str">
        <f>IF(Table1[[#This Row],[Day]]="","",MONTH(F2024))</f>
        <v/>
      </c>
      <c r="D2024" s="45" t="str">
        <f>IF(Table1[[#This Row],[Day]]="","",YEAR(F2024))</f>
        <v/>
      </c>
      <c r="E2024" s="117" t="s">
        <v>329</v>
      </c>
      <c r="J2024" s="102"/>
      <c r="K2024" s="124"/>
      <c r="R2024" s="46"/>
      <c r="V2024" s="112"/>
      <c r="W2024" s="72"/>
      <c r="X2024" s="46"/>
      <c r="Y2024" s="46"/>
      <c r="AC2024" s="47">
        <f t="shared" si="27"/>
        <v>0</v>
      </c>
      <c r="AD2024" s="47"/>
      <c r="AE2024" s="44"/>
      <c r="AF2024" s="48"/>
    </row>
    <row r="2025" spans="1:32" ht="21" customHeight="1">
      <c r="A2025" s="45" t="str">
        <f>IF(G2025="","",VLOOKUP(G2025,#REF!,3,0))</f>
        <v/>
      </c>
      <c r="B2025" s="45" t="str">
        <f>IF(Table1[[#This Row],[Day]]="","",WEEKNUM(F2025))</f>
        <v/>
      </c>
      <c r="C2025" s="45" t="str">
        <f>IF(Table1[[#This Row],[Day]]="","",MONTH(F2025))</f>
        <v/>
      </c>
      <c r="D2025" s="45" t="str">
        <f>IF(Table1[[#This Row],[Day]]="","",YEAR(F2025))</f>
        <v/>
      </c>
      <c r="E2025" s="117" t="s">
        <v>329</v>
      </c>
      <c r="J2025" s="102"/>
      <c r="K2025" s="124"/>
      <c r="R2025" s="46"/>
      <c r="V2025" s="112"/>
      <c r="W2025" s="72"/>
      <c r="X2025" s="46"/>
      <c r="Y2025" s="46"/>
      <c r="AC2025" s="47">
        <f t="shared" si="27"/>
        <v>0</v>
      </c>
      <c r="AD2025" s="47"/>
      <c r="AE2025" s="44"/>
      <c r="AF2025" s="48"/>
    </row>
    <row r="2026" spans="1:32" ht="21" customHeight="1">
      <c r="A2026" s="45" t="str">
        <f>IF(G2026="","",VLOOKUP(G2026,#REF!,3,0))</f>
        <v/>
      </c>
      <c r="B2026" s="45" t="str">
        <f>IF(Table1[[#This Row],[Day]]="","",WEEKNUM(F2026))</f>
        <v/>
      </c>
      <c r="C2026" s="45" t="str">
        <f>IF(Table1[[#This Row],[Day]]="","",MONTH(F2026))</f>
        <v/>
      </c>
      <c r="D2026" s="45" t="str">
        <f>IF(Table1[[#This Row],[Day]]="","",YEAR(F2026))</f>
        <v/>
      </c>
      <c r="E2026" s="117" t="s">
        <v>329</v>
      </c>
      <c r="J2026" s="102"/>
      <c r="K2026" s="124"/>
      <c r="R2026" s="46"/>
      <c r="V2026" s="112"/>
      <c r="W2026" s="72"/>
      <c r="X2026" s="46"/>
      <c r="Y2026" s="46"/>
      <c r="AC2026" s="47">
        <f t="shared" si="27"/>
        <v>0</v>
      </c>
      <c r="AD2026" s="47"/>
      <c r="AE2026" s="44"/>
      <c r="AF2026" s="48"/>
    </row>
    <row r="2027" spans="1:32" ht="21" customHeight="1">
      <c r="A2027" s="45" t="str">
        <f>IF(G2027="","",VLOOKUP(G2027,#REF!,3,0))</f>
        <v/>
      </c>
      <c r="B2027" s="45" t="str">
        <f>IF(Table1[[#This Row],[Day]]="","",WEEKNUM(F2027))</f>
        <v/>
      </c>
      <c r="C2027" s="45" t="str">
        <f>IF(Table1[[#This Row],[Day]]="","",MONTH(F2027))</f>
        <v/>
      </c>
      <c r="D2027" s="45" t="str">
        <f>IF(Table1[[#This Row],[Day]]="","",YEAR(F2027))</f>
        <v/>
      </c>
      <c r="E2027" s="117" t="s">
        <v>329</v>
      </c>
      <c r="J2027" s="102"/>
      <c r="K2027" s="124"/>
      <c r="R2027" s="46"/>
      <c r="V2027" s="112"/>
      <c r="W2027" s="72"/>
      <c r="X2027" s="46"/>
      <c r="Y2027" s="46"/>
      <c r="AC2027" s="47">
        <f t="shared" si="27"/>
        <v>0</v>
      </c>
      <c r="AD2027" s="47"/>
      <c r="AE2027" s="44"/>
      <c r="AF2027" s="48"/>
    </row>
    <row r="2028" spans="1:32" ht="21" customHeight="1">
      <c r="A2028" s="45" t="str">
        <f>IF(G2028="","",VLOOKUP(G2028,#REF!,3,0))</f>
        <v/>
      </c>
      <c r="B2028" s="45" t="str">
        <f>IF(Table1[[#This Row],[Day]]="","",WEEKNUM(F2028))</f>
        <v/>
      </c>
      <c r="C2028" s="45" t="str">
        <f>IF(Table1[[#This Row],[Day]]="","",MONTH(F2028))</f>
        <v/>
      </c>
      <c r="D2028" s="45" t="str">
        <f>IF(Table1[[#This Row],[Day]]="","",YEAR(F2028))</f>
        <v/>
      </c>
      <c r="E2028" s="117" t="s">
        <v>329</v>
      </c>
      <c r="J2028" s="102"/>
      <c r="K2028" s="124"/>
      <c r="R2028" s="46"/>
      <c r="V2028" s="112"/>
      <c r="W2028" s="72"/>
      <c r="X2028" s="46"/>
      <c r="Y2028" s="46"/>
      <c r="AC2028" s="47">
        <f t="shared" si="27"/>
        <v>0</v>
      </c>
      <c r="AD2028" s="47"/>
      <c r="AE2028" s="44"/>
      <c r="AF2028" s="48"/>
    </row>
    <row r="2029" spans="1:32" ht="21" customHeight="1">
      <c r="A2029" s="45" t="str">
        <f>IF(G2029="","",VLOOKUP(G2029,#REF!,3,0))</f>
        <v/>
      </c>
      <c r="B2029" s="45" t="str">
        <f>IF(Table1[[#This Row],[Day]]="","",WEEKNUM(F2029))</f>
        <v/>
      </c>
      <c r="C2029" s="45" t="str">
        <f>IF(Table1[[#This Row],[Day]]="","",MONTH(F2029))</f>
        <v/>
      </c>
      <c r="D2029" s="45" t="str">
        <f>IF(Table1[[#This Row],[Day]]="","",YEAR(F2029))</f>
        <v/>
      </c>
      <c r="E2029" s="117" t="s">
        <v>329</v>
      </c>
      <c r="J2029" s="102"/>
      <c r="K2029" s="124"/>
      <c r="R2029" s="46"/>
      <c r="V2029" s="112"/>
      <c r="W2029" s="72"/>
      <c r="X2029" s="46"/>
      <c r="Y2029" s="46"/>
      <c r="AC2029" s="47">
        <f t="shared" si="27"/>
        <v>0</v>
      </c>
      <c r="AD2029" s="47"/>
      <c r="AE2029" s="44"/>
      <c r="AF2029" s="48"/>
    </row>
    <row r="2030" spans="1:32" ht="21" customHeight="1">
      <c r="A2030" s="45" t="str">
        <f>IF(G2030="","",VLOOKUP(G2030,#REF!,3,0))</f>
        <v/>
      </c>
      <c r="B2030" s="45" t="str">
        <f>IF(Table1[[#This Row],[Day]]="","",WEEKNUM(F2030))</f>
        <v/>
      </c>
      <c r="C2030" s="45" t="str">
        <f>IF(Table1[[#This Row],[Day]]="","",MONTH(F2030))</f>
        <v/>
      </c>
      <c r="D2030" s="45" t="str">
        <f>IF(Table1[[#This Row],[Day]]="","",YEAR(F2030))</f>
        <v/>
      </c>
      <c r="E2030" s="117" t="s">
        <v>329</v>
      </c>
      <c r="J2030" s="102"/>
      <c r="K2030" s="124"/>
      <c r="R2030" s="46"/>
      <c r="V2030" s="112"/>
      <c r="W2030" s="72"/>
      <c r="X2030" s="46"/>
      <c r="Y2030" s="46"/>
      <c r="AC2030" s="47">
        <f t="shared" si="27"/>
        <v>0</v>
      </c>
      <c r="AD2030" s="47"/>
      <c r="AE2030" s="44"/>
      <c r="AF2030" s="48"/>
    </row>
    <row r="2031" spans="1:32" ht="21" customHeight="1">
      <c r="A2031" s="45" t="str">
        <f>IF(G2031="","",VLOOKUP(G2031,#REF!,3,0))</f>
        <v/>
      </c>
      <c r="B2031" s="45" t="str">
        <f>IF(Table1[[#This Row],[Day]]="","",WEEKNUM(F2031))</f>
        <v/>
      </c>
      <c r="C2031" s="45" t="str">
        <f>IF(Table1[[#This Row],[Day]]="","",MONTH(F2031))</f>
        <v/>
      </c>
      <c r="D2031" s="45" t="str">
        <f>IF(Table1[[#This Row],[Day]]="","",YEAR(F2031))</f>
        <v/>
      </c>
      <c r="E2031" s="117" t="s">
        <v>329</v>
      </c>
      <c r="J2031" s="102"/>
      <c r="K2031" s="124"/>
      <c r="R2031" s="46"/>
      <c r="V2031" s="112"/>
      <c r="W2031" s="72"/>
      <c r="X2031" s="46"/>
      <c r="Y2031" s="46"/>
      <c r="AC2031" s="47">
        <f t="shared" si="27"/>
        <v>0</v>
      </c>
      <c r="AD2031" s="47"/>
      <c r="AE2031" s="44"/>
      <c r="AF2031" s="48"/>
    </row>
    <row r="2032" spans="1:32" ht="21" customHeight="1">
      <c r="A2032" s="45" t="str">
        <f>IF(G2032="","",VLOOKUP(G2032,#REF!,3,0))</f>
        <v/>
      </c>
      <c r="B2032" s="45" t="str">
        <f>IF(Table1[[#This Row],[Day]]="","",WEEKNUM(F2032))</f>
        <v/>
      </c>
      <c r="C2032" s="45" t="str">
        <f>IF(Table1[[#This Row],[Day]]="","",MONTH(F2032))</f>
        <v/>
      </c>
      <c r="D2032" s="45" t="str">
        <f>IF(Table1[[#This Row],[Day]]="","",YEAR(F2032))</f>
        <v/>
      </c>
      <c r="E2032" s="117" t="s">
        <v>329</v>
      </c>
      <c r="J2032" s="102"/>
      <c r="K2032" s="124"/>
      <c r="R2032" s="46"/>
      <c r="V2032" s="112"/>
      <c r="W2032" s="72"/>
      <c r="X2032" s="46"/>
      <c r="Y2032" s="46"/>
      <c r="AC2032" s="47">
        <f t="shared" si="27"/>
        <v>0</v>
      </c>
      <c r="AD2032" s="47"/>
      <c r="AE2032" s="44"/>
      <c r="AF2032" s="48"/>
    </row>
    <row r="2033" spans="1:32" ht="21" customHeight="1">
      <c r="A2033" s="45" t="str">
        <f>IF(G2033="","",VLOOKUP(G2033,#REF!,3,0))</f>
        <v/>
      </c>
      <c r="B2033" s="45" t="str">
        <f>IF(Table1[[#This Row],[Day]]="","",WEEKNUM(F2033))</f>
        <v/>
      </c>
      <c r="C2033" s="45" t="str">
        <f>IF(Table1[[#This Row],[Day]]="","",MONTH(F2033))</f>
        <v/>
      </c>
      <c r="D2033" s="45" t="str">
        <f>IF(Table1[[#This Row],[Day]]="","",YEAR(F2033))</f>
        <v/>
      </c>
      <c r="E2033" s="117" t="s">
        <v>329</v>
      </c>
      <c r="J2033" s="102"/>
      <c r="K2033" s="124"/>
      <c r="R2033" s="46"/>
      <c r="V2033" s="112"/>
      <c r="W2033" s="72"/>
      <c r="X2033" s="46"/>
      <c r="Y2033" s="46"/>
      <c r="AC2033" s="47">
        <f t="shared" si="27"/>
        <v>0</v>
      </c>
      <c r="AD2033" s="47"/>
      <c r="AE2033" s="44"/>
      <c r="AF2033" s="48"/>
    </row>
    <row r="2034" spans="1:32" ht="21" customHeight="1">
      <c r="A2034" s="45" t="str">
        <f>IF(G2034="","",VLOOKUP(G2034,#REF!,3,0))</f>
        <v/>
      </c>
      <c r="B2034" s="45" t="str">
        <f>IF(Table1[[#This Row],[Day]]="","",WEEKNUM(F2034))</f>
        <v/>
      </c>
      <c r="C2034" s="45" t="str">
        <f>IF(Table1[[#This Row],[Day]]="","",MONTH(F2034))</f>
        <v/>
      </c>
      <c r="D2034" s="45" t="str">
        <f>IF(Table1[[#This Row],[Day]]="","",YEAR(F2034))</f>
        <v/>
      </c>
      <c r="E2034" s="117" t="s">
        <v>329</v>
      </c>
      <c r="J2034" s="102"/>
      <c r="K2034" s="124"/>
      <c r="R2034" s="46"/>
      <c r="V2034" s="112"/>
      <c r="W2034" s="72"/>
      <c r="X2034" s="46"/>
      <c r="Y2034" s="46"/>
      <c r="AC2034" s="47">
        <f t="shared" si="27"/>
        <v>0</v>
      </c>
      <c r="AD2034" s="47"/>
      <c r="AE2034" s="44"/>
      <c r="AF2034" s="48"/>
    </row>
    <row r="2035" spans="1:32" ht="21" customHeight="1">
      <c r="A2035" s="45" t="str">
        <f>IF(G2035="","",VLOOKUP(G2035,#REF!,3,0))</f>
        <v/>
      </c>
      <c r="B2035" s="45" t="str">
        <f>IF(Table1[[#This Row],[Day]]="","",WEEKNUM(F2035))</f>
        <v/>
      </c>
      <c r="C2035" s="45" t="str">
        <f>IF(Table1[[#This Row],[Day]]="","",MONTH(F2035))</f>
        <v/>
      </c>
      <c r="D2035" s="45" t="str">
        <f>IF(Table1[[#This Row],[Day]]="","",YEAR(F2035))</f>
        <v/>
      </c>
      <c r="E2035" s="117" t="s">
        <v>329</v>
      </c>
      <c r="J2035" s="102"/>
      <c r="K2035" s="124"/>
      <c r="R2035" s="46"/>
      <c r="V2035" s="112"/>
      <c r="W2035" s="72"/>
      <c r="X2035" s="46"/>
      <c r="Y2035" s="46"/>
      <c r="AC2035" s="47">
        <f t="shared" si="27"/>
        <v>0</v>
      </c>
      <c r="AD2035" s="47"/>
      <c r="AE2035" s="44"/>
      <c r="AF2035" s="48"/>
    </row>
    <row r="2036" spans="1:32" ht="21" customHeight="1">
      <c r="A2036" s="45" t="str">
        <f>IF(G2036="","",VLOOKUP(G2036,#REF!,3,0))</f>
        <v/>
      </c>
      <c r="B2036" s="45" t="str">
        <f>IF(Table1[[#This Row],[Day]]="","",WEEKNUM(F2036))</f>
        <v/>
      </c>
      <c r="C2036" s="45" t="str">
        <f>IF(Table1[[#This Row],[Day]]="","",MONTH(F2036))</f>
        <v/>
      </c>
      <c r="D2036" s="45" t="str">
        <f>IF(Table1[[#This Row],[Day]]="","",YEAR(F2036))</f>
        <v/>
      </c>
      <c r="E2036" s="117" t="s">
        <v>329</v>
      </c>
      <c r="J2036" s="102"/>
      <c r="K2036" s="124"/>
      <c r="R2036" s="46"/>
      <c r="V2036" s="112"/>
      <c r="W2036" s="72"/>
      <c r="X2036" s="46"/>
      <c r="Y2036" s="46"/>
      <c r="AC2036" s="47">
        <f t="shared" si="27"/>
        <v>0</v>
      </c>
      <c r="AD2036" s="47"/>
      <c r="AE2036" s="44"/>
      <c r="AF2036" s="48"/>
    </row>
    <row r="2037" spans="1:32" ht="21" customHeight="1">
      <c r="A2037" s="45" t="str">
        <f>IF(G2037="","",VLOOKUP(G2037,#REF!,3,0))</f>
        <v/>
      </c>
      <c r="B2037" s="45" t="str">
        <f>IF(Table1[[#This Row],[Day]]="","",WEEKNUM(F2037))</f>
        <v/>
      </c>
      <c r="C2037" s="45" t="str">
        <f>IF(Table1[[#This Row],[Day]]="","",MONTH(F2037))</f>
        <v/>
      </c>
      <c r="D2037" s="45" t="str">
        <f>IF(Table1[[#This Row],[Day]]="","",YEAR(F2037))</f>
        <v/>
      </c>
      <c r="E2037" s="117" t="s">
        <v>329</v>
      </c>
      <c r="J2037" s="102"/>
      <c r="K2037" s="124"/>
      <c r="R2037" s="46"/>
      <c r="V2037" s="112"/>
      <c r="W2037" s="72"/>
      <c r="X2037" s="46"/>
      <c r="Y2037" s="46"/>
      <c r="AC2037" s="47">
        <f t="shared" si="27"/>
        <v>0</v>
      </c>
      <c r="AD2037" s="47"/>
      <c r="AE2037" s="44"/>
      <c r="AF2037" s="48"/>
    </row>
    <row r="2038" spans="1:32" ht="21" customHeight="1">
      <c r="A2038" s="45" t="str">
        <f>IF(G2038="","",VLOOKUP(G2038,#REF!,3,0))</f>
        <v/>
      </c>
      <c r="B2038" s="45" t="str">
        <f>IF(Table1[[#This Row],[Day]]="","",WEEKNUM(F2038))</f>
        <v/>
      </c>
      <c r="C2038" s="45" t="str">
        <f>IF(Table1[[#This Row],[Day]]="","",MONTH(F2038))</f>
        <v/>
      </c>
      <c r="D2038" s="45" t="str">
        <f>IF(Table1[[#This Row],[Day]]="","",YEAR(F2038))</f>
        <v/>
      </c>
      <c r="E2038" s="117" t="s">
        <v>329</v>
      </c>
      <c r="J2038" s="102"/>
      <c r="K2038" s="124"/>
      <c r="R2038" s="46"/>
      <c r="V2038" s="112"/>
      <c r="W2038" s="72"/>
      <c r="X2038" s="46"/>
      <c r="Y2038" s="46"/>
      <c r="AC2038" s="47">
        <f t="shared" si="27"/>
        <v>0</v>
      </c>
      <c r="AD2038" s="47"/>
      <c r="AE2038" s="44"/>
      <c r="AF2038" s="48"/>
    </row>
    <row r="2039" spans="1:32" ht="21" customHeight="1">
      <c r="A2039" s="45" t="str">
        <f>IF(G2039="","",VLOOKUP(G2039,#REF!,3,0))</f>
        <v/>
      </c>
      <c r="B2039" s="45" t="str">
        <f>IF(Table1[[#This Row],[Day]]="","",WEEKNUM(F2039))</f>
        <v/>
      </c>
      <c r="C2039" s="45" t="str">
        <f>IF(Table1[[#This Row],[Day]]="","",MONTH(F2039))</f>
        <v/>
      </c>
      <c r="D2039" s="45" t="str">
        <f>IF(Table1[[#This Row],[Day]]="","",YEAR(F2039))</f>
        <v/>
      </c>
      <c r="E2039" s="117" t="s">
        <v>329</v>
      </c>
      <c r="J2039" s="102"/>
      <c r="K2039" s="124"/>
      <c r="R2039" s="46"/>
      <c r="V2039" s="112"/>
      <c r="W2039" s="72"/>
      <c r="X2039" s="46"/>
      <c r="Y2039" s="46"/>
      <c r="AC2039" s="47">
        <f t="shared" si="27"/>
        <v>0</v>
      </c>
      <c r="AD2039" s="47"/>
      <c r="AE2039" s="44"/>
      <c r="AF2039" s="48"/>
    </row>
    <row r="2040" spans="1:32" ht="21" customHeight="1">
      <c r="A2040" s="45" t="str">
        <f>IF(G2040="","",VLOOKUP(G2040,#REF!,3,0))</f>
        <v/>
      </c>
      <c r="B2040" s="45" t="str">
        <f>IF(Table1[[#This Row],[Day]]="","",WEEKNUM(F2040))</f>
        <v/>
      </c>
      <c r="C2040" s="45" t="str">
        <f>IF(Table1[[#This Row],[Day]]="","",MONTH(F2040))</f>
        <v/>
      </c>
      <c r="D2040" s="45" t="str">
        <f>IF(Table1[[#This Row],[Day]]="","",YEAR(F2040))</f>
        <v/>
      </c>
      <c r="E2040" s="117" t="s">
        <v>329</v>
      </c>
      <c r="J2040" s="102"/>
      <c r="K2040" s="124"/>
      <c r="R2040" s="46"/>
      <c r="V2040" s="112"/>
      <c r="W2040" s="72"/>
      <c r="X2040" s="46"/>
      <c r="Y2040" s="46"/>
      <c r="AC2040" s="47">
        <f t="shared" si="27"/>
        <v>0</v>
      </c>
      <c r="AD2040" s="47"/>
      <c r="AE2040" s="44"/>
      <c r="AF2040" s="48"/>
    </row>
    <row r="2041" spans="1:32" ht="21" customHeight="1">
      <c r="A2041" s="45" t="str">
        <f>IF(G2041="","",VLOOKUP(G2041,#REF!,3,0))</f>
        <v/>
      </c>
      <c r="B2041" s="45" t="str">
        <f>IF(Table1[[#This Row],[Day]]="","",WEEKNUM(F2041))</f>
        <v/>
      </c>
      <c r="C2041" s="45" t="str">
        <f>IF(Table1[[#This Row],[Day]]="","",MONTH(F2041))</f>
        <v/>
      </c>
      <c r="D2041" s="45" t="str">
        <f>IF(Table1[[#This Row],[Day]]="","",YEAR(F2041))</f>
        <v/>
      </c>
      <c r="E2041" s="117" t="s">
        <v>329</v>
      </c>
      <c r="J2041" s="102"/>
      <c r="K2041" s="124"/>
      <c r="R2041" s="46"/>
      <c r="V2041" s="112"/>
      <c r="W2041" s="72"/>
      <c r="X2041" s="46"/>
      <c r="Y2041" s="46"/>
      <c r="AC2041" s="47">
        <f t="shared" si="27"/>
        <v>0</v>
      </c>
      <c r="AD2041" s="47"/>
      <c r="AE2041" s="44"/>
      <c r="AF2041" s="48"/>
    </row>
    <row r="2042" spans="1:32" ht="21" customHeight="1">
      <c r="A2042" s="45" t="str">
        <f>IF(G2042="","",VLOOKUP(G2042,#REF!,3,0))</f>
        <v/>
      </c>
      <c r="B2042" s="45" t="str">
        <f>IF(Table1[[#This Row],[Day]]="","",WEEKNUM(F2042))</f>
        <v/>
      </c>
      <c r="C2042" s="45" t="str">
        <f>IF(Table1[[#This Row],[Day]]="","",MONTH(F2042))</f>
        <v/>
      </c>
      <c r="D2042" s="45" t="str">
        <f>IF(Table1[[#This Row],[Day]]="","",YEAR(F2042))</f>
        <v/>
      </c>
      <c r="E2042" s="117" t="s">
        <v>329</v>
      </c>
      <c r="J2042" s="102"/>
      <c r="K2042" s="124"/>
      <c r="R2042" s="46"/>
      <c r="V2042" s="112"/>
      <c r="W2042" s="72"/>
      <c r="X2042" s="46"/>
      <c r="Y2042" s="46"/>
      <c r="AC2042" s="47">
        <f t="shared" si="27"/>
        <v>0</v>
      </c>
      <c r="AD2042" s="47"/>
      <c r="AE2042" s="44"/>
      <c r="AF2042" s="48"/>
    </row>
    <row r="2043" spans="1:32" ht="21" customHeight="1">
      <c r="A2043" s="45" t="str">
        <f>IF(G2043="","",VLOOKUP(G2043,#REF!,3,0))</f>
        <v/>
      </c>
      <c r="B2043" s="45" t="str">
        <f>IF(Table1[[#This Row],[Day]]="","",WEEKNUM(F2043))</f>
        <v/>
      </c>
      <c r="C2043" s="45" t="str">
        <f>IF(Table1[[#This Row],[Day]]="","",MONTH(F2043))</f>
        <v/>
      </c>
      <c r="D2043" s="45" t="str">
        <f>IF(Table1[[#This Row],[Day]]="","",YEAR(F2043))</f>
        <v/>
      </c>
      <c r="E2043" s="117" t="s">
        <v>329</v>
      </c>
      <c r="J2043" s="102"/>
      <c r="K2043" s="124"/>
      <c r="R2043" s="46"/>
      <c r="V2043" s="112"/>
      <c r="W2043" s="72"/>
      <c r="X2043" s="46"/>
      <c r="Y2043" s="46"/>
      <c r="AC2043" s="47">
        <f t="shared" si="27"/>
        <v>0</v>
      </c>
      <c r="AD2043" s="47"/>
      <c r="AE2043" s="44"/>
      <c r="AF2043" s="48"/>
    </row>
    <row r="2044" spans="1:32" ht="21" customHeight="1">
      <c r="A2044" s="45" t="str">
        <f>IF(G2044="","",VLOOKUP(G2044,#REF!,3,0))</f>
        <v/>
      </c>
      <c r="B2044" s="45" t="str">
        <f>IF(Table1[[#This Row],[Day]]="","",WEEKNUM(F2044))</f>
        <v/>
      </c>
      <c r="C2044" s="45" t="str">
        <f>IF(Table1[[#This Row],[Day]]="","",MONTH(F2044))</f>
        <v/>
      </c>
      <c r="D2044" s="45" t="str">
        <f>IF(Table1[[#This Row],[Day]]="","",YEAR(F2044))</f>
        <v/>
      </c>
      <c r="E2044" s="117" t="s">
        <v>329</v>
      </c>
      <c r="J2044" s="102"/>
      <c r="K2044" s="124"/>
      <c r="R2044" s="46"/>
      <c r="V2044" s="112"/>
      <c r="W2044" s="72"/>
      <c r="X2044" s="46"/>
      <c r="Y2044" s="46"/>
      <c r="AC2044" s="47">
        <f t="shared" si="27"/>
        <v>0</v>
      </c>
      <c r="AD2044" s="47"/>
      <c r="AE2044" s="44"/>
      <c r="AF2044" s="48"/>
    </row>
    <row r="2045" spans="1:32" ht="21" customHeight="1">
      <c r="A2045" s="45" t="str">
        <f>IF(G2045="","",VLOOKUP(G2045,#REF!,3,0))</f>
        <v/>
      </c>
      <c r="B2045" s="45" t="str">
        <f>IF(Table1[[#This Row],[Day]]="","",WEEKNUM(F2045))</f>
        <v/>
      </c>
      <c r="C2045" s="45" t="str">
        <f>IF(Table1[[#This Row],[Day]]="","",MONTH(F2045))</f>
        <v/>
      </c>
      <c r="D2045" s="45" t="str">
        <f>IF(Table1[[#This Row],[Day]]="","",YEAR(F2045))</f>
        <v/>
      </c>
      <c r="E2045" s="117" t="s">
        <v>329</v>
      </c>
      <c r="J2045" s="102"/>
      <c r="K2045" s="124"/>
      <c r="R2045" s="46"/>
      <c r="V2045" s="112"/>
      <c r="W2045" s="72"/>
      <c r="X2045" s="46"/>
      <c r="Y2045" s="46"/>
      <c r="AC2045" s="47">
        <f t="shared" si="27"/>
        <v>0</v>
      </c>
      <c r="AD2045" s="47"/>
      <c r="AE2045" s="44"/>
      <c r="AF2045" s="48"/>
    </row>
    <row r="2046" spans="1:32" ht="21" customHeight="1">
      <c r="A2046" s="45" t="str">
        <f>IF(G2046="","",VLOOKUP(G2046,#REF!,3,0))</f>
        <v/>
      </c>
      <c r="B2046" s="45" t="str">
        <f>IF(Table1[[#This Row],[Day]]="","",WEEKNUM(F2046))</f>
        <v/>
      </c>
      <c r="C2046" s="45" t="str">
        <f>IF(Table1[[#This Row],[Day]]="","",MONTH(F2046))</f>
        <v/>
      </c>
      <c r="D2046" s="45" t="str">
        <f>IF(Table1[[#This Row],[Day]]="","",YEAR(F2046))</f>
        <v/>
      </c>
      <c r="E2046" s="117" t="s">
        <v>329</v>
      </c>
      <c r="J2046" s="102"/>
      <c r="K2046" s="124"/>
      <c r="R2046" s="46"/>
      <c r="V2046" s="112"/>
      <c r="W2046" s="72"/>
      <c r="X2046" s="46"/>
      <c r="Y2046" s="46"/>
      <c r="AC2046" s="47">
        <f t="shared" si="27"/>
        <v>0</v>
      </c>
      <c r="AD2046" s="47"/>
      <c r="AE2046" s="44"/>
      <c r="AF2046" s="48"/>
    </row>
    <row r="2047" spans="1:32" ht="21" customHeight="1">
      <c r="A2047" s="45" t="str">
        <f>IF(G2047="","",VLOOKUP(G2047,#REF!,3,0))</f>
        <v/>
      </c>
      <c r="B2047" s="45" t="str">
        <f>IF(Table1[[#This Row],[Day]]="","",WEEKNUM(F2047))</f>
        <v/>
      </c>
      <c r="C2047" s="45" t="str">
        <f>IF(Table1[[#This Row],[Day]]="","",MONTH(F2047))</f>
        <v/>
      </c>
      <c r="D2047" s="45" t="str">
        <f>IF(Table1[[#This Row],[Day]]="","",YEAR(F2047))</f>
        <v/>
      </c>
      <c r="E2047" s="117" t="s">
        <v>329</v>
      </c>
      <c r="J2047" s="102"/>
      <c r="K2047" s="124"/>
      <c r="R2047" s="46"/>
      <c r="V2047" s="112"/>
      <c r="W2047" s="72"/>
      <c r="X2047" s="46"/>
      <c r="Y2047" s="46"/>
      <c r="AC2047" s="47">
        <f t="shared" si="27"/>
        <v>0</v>
      </c>
      <c r="AD2047" s="47"/>
      <c r="AE2047" s="44"/>
      <c r="AF2047" s="48"/>
    </row>
    <row r="2048" spans="1:32" ht="21" customHeight="1">
      <c r="A2048" s="45" t="str">
        <f>IF(G2048="","",VLOOKUP(G2048,#REF!,3,0))</f>
        <v/>
      </c>
      <c r="B2048" s="45" t="str">
        <f>IF(Table1[[#This Row],[Day]]="","",WEEKNUM(F2048))</f>
        <v/>
      </c>
      <c r="C2048" s="45" t="str">
        <f>IF(Table1[[#This Row],[Day]]="","",MONTH(F2048))</f>
        <v/>
      </c>
      <c r="D2048" s="45" t="str">
        <f>IF(Table1[[#This Row],[Day]]="","",YEAR(F2048))</f>
        <v/>
      </c>
      <c r="E2048" s="117" t="s">
        <v>329</v>
      </c>
      <c r="J2048" s="102"/>
      <c r="K2048" s="124"/>
      <c r="R2048" s="46"/>
      <c r="V2048" s="112"/>
      <c r="W2048" s="72"/>
      <c r="X2048" s="46"/>
      <c r="Y2048" s="46"/>
      <c r="AC2048" s="47">
        <f t="shared" si="27"/>
        <v>0</v>
      </c>
      <c r="AD2048" s="47"/>
      <c r="AE2048" s="44"/>
      <c r="AF2048" s="48"/>
    </row>
    <row r="2049" spans="1:32" ht="21" customHeight="1">
      <c r="A2049" s="45" t="str">
        <f>IF(G2049="","",VLOOKUP(G2049,#REF!,3,0))</f>
        <v/>
      </c>
      <c r="B2049" s="45" t="str">
        <f>IF(Table1[[#This Row],[Day]]="","",WEEKNUM(F2049))</f>
        <v/>
      </c>
      <c r="C2049" s="45" t="str">
        <f>IF(Table1[[#This Row],[Day]]="","",MONTH(F2049))</f>
        <v/>
      </c>
      <c r="D2049" s="45" t="str">
        <f>IF(Table1[[#This Row],[Day]]="","",YEAR(F2049))</f>
        <v/>
      </c>
      <c r="E2049" s="117" t="s">
        <v>329</v>
      </c>
      <c r="J2049" s="102"/>
      <c r="K2049" s="124"/>
      <c r="R2049" s="46"/>
      <c r="V2049" s="112"/>
      <c r="W2049" s="72"/>
      <c r="X2049" s="46"/>
      <c r="Y2049" s="46"/>
      <c r="AC2049" s="47">
        <f t="shared" si="27"/>
        <v>0</v>
      </c>
      <c r="AD2049" s="47"/>
      <c r="AE2049" s="44"/>
      <c r="AF2049" s="48"/>
    </row>
    <row r="2050" spans="1:32" ht="21" customHeight="1">
      <c r="A2050" s="45" t="str">
        <f>IF(G2050="","",VLOOKUP(G2050,#REF!,3,0))</f>
        <v/>
      </c>
      <c r="B2050" s="45" t="str">
        <f>IF(Table1[[#This Row],[Day]]="","",WEEKNUM(F2050))</f>
        <v/>
      </c>
      <c r="C2050" s="45" t="str">
        <f>IF(Table1[[#This Row],[Day]]="","",MONTH(F2050))</f>
        <v/>
      </c>
      <c r="D2050" s="45" t="str">
        <f>IF(Table1[[#This Row],[Day]]="","",YEAR(F2050))</f>
        <v/>
      </c>
      <c r="E2050" s="117" t="s">
        <v>329</v>
      </c>
      <c r="J2050" s="102"/>
      <c r="K2050" s="124"/>
      <c r="R2050" s="46"/>
      <c r="V2050" s="112"/>
      <c r="W2050" s="72"/>
      <c r="X2050" s="46"/>
      <c r="Y2050" s="46"/>
      <c r="AC2050" s="47">
        <f t="shared" si="27"/>
        <v>0</v>
      </c>
      <c r="AD2050" s="47"/>
      <c r="AE2050" s="44"/>
      <c r="AF2050" s="48"/>
    </row>
    <row r="2051" spans="1:32" ht="21" customHeight="1">
      <c r="A2051" s="45" t="str">
        <f>IF(G2051="","",VLOOKUP(G2051,#REF!,3,0))</f>
        <v/>
      </c>
      <c r="B2051" s="45" t="str">
        <f>IF(Table1[[#This Row],[Day]]="","",WEEKNUM(F2051))</f>
        <v/>
      </c>
      <c r="C2051" s="45" t="str">
        <f>IF(Table1[[#This Row],[Day]]="","",MONTH(F2051))</f>
        <v/>
      </c>
      <c r="D2051" s="45" t="str">
        <f>IF(Table1[[#This Row],[Day]]="","",YEAR(F2051))</f>
        <v/>
      </c>
      <c r="E2051" s="117" t="s">
        <v>329</v>
      </c>
      <c r="J2051" s="102"/>
      <c r="K2051" s="124"/>
      <c r="R2051" s="46"/>
      <c r="V2051" s="112"/>
      <c r="W2051" s="72"/>
      <c r="X2051" s="46"/>
      <c r="Y2051" s="46"/>
      <c r="AC2051" s="47">
        <f t="shared" si="27"/>
        <v>0</v>
      </c>
      <c r="AD2051" s="47"/>
      <c r="AE2051" s="44"/>
      <c r="AF2051" s="48"/>
    </row>
    <row r="2052" spans="1:32" ht="21" customHeight="1">
      <c r="A2052" s="45" t="str">
        <f>IF(G2052="","",VLOOKUP(G2052,#REF!,3,0))</f>
        <v/>
      </c>
      <c r="B2052" s="45" t="str">
        <f>IF(Table1[[#This Row],[Day]]="","",WEEKNUM(F2052))</f>
        <v/>
      </c>
      <c r="C2052" s="45" t="str">
        <f>IF(Table1[[#This Row],[Day]]="","",MONTH(F2052))</f>
        <v/>
      </c>
      <c r="D2052" s="45" t="str">
        <f>IF(Table1[[#This Row],[Day]]="","",YEAR(F2052))</f>
        <v/>
      </c>
      <c r="E2052" s="117" t="s">
        <v>329</v>
      </c>
      <c r="J2052" s="102"/>
      <c r="K2052" s="124"/>
      <c r="R2052" s="46"/>
      <c r="V2052" s="112"/>
      <c r="W2052" s="72"/>
      <c r="X2052" s="46"/>
      <c r="Y2052" s="46"/>
      <c r="AC2052" s="47">
        <f t="shared" si="27"/>
        <v>0</v>
      </c>
      <c r="AD2052" s="47"/>
      <c r="AE2052" s="44"/>
      <c r="AF2052" s="48"/>
    </row>
    <row r="2053" spans="1:32" ht="21" customHeight="1">
      <c r="A2053" s="45" t="str">
        <f>IF(G2053="","",VLOOKUP(G2053,#REF!,3,0))</f>
        <v/>
      </c>
      <c r="B2053" s="45" t="str">
        <f>IF(Table1[[#This Row],[Day]]="","",WEEKNUM(F2053))</f>
        <v/>
      </c>
      <c r="C2053" s="45" t="str">
        <f>IF(Table1[[#This Row],[Day]]="","",MONTH(F2053))</f>
        <v/>
      </c>
      <c r="D2053" s="45" t="str">
        <f>IF(Table1[[#This Row],[Day]]="","",YEAR(F2053))</f>
        <v/>
      </c>
      <c r="E2053" s="117" t="s">
        <v>329</v>
      </c>
      <c r="J2053" s="102"/>
      <c r="K2053" s="124"/>
      <c r="R2053" s="46"/>
      <c r="V2053" s="112"/>
      <c r="W2053" s="72"/>
      <c r="X2053" s="46"/>
      <c r="Y2053" s="46"/>
      <c r="AC2053" s="47">
        <f t="shared" si="27"/>
        <v>0</v>
      </c>
      <c r="AD2053" s="47"/>
      <c r="AE2053" s="44"/>
      <c r="AF2053" s="48"/>
    </row>
    <row r="2054" spans="1:32" ht="21" customHeight="1">
      <c r="A2054" s="45" t="str">
        <f>IF(G2054="","",VLOOKUP(G2054,#REF!,3,0))</f>
        <v/>
      </c>
      <c r="B2054" s="45" t="str">
        <f>IF(Table1[[#This Row],[Day]]="","",WEEKNUM(F2054))</f>
        <v/>
      </c>
      <c r="C2054" s="45" t="str">
        <f>IF(Table1[[#This Row],[Day]]="","",MONTH(F2054))</f>
        <v/>
      </c>
      <c r="D2054" s="45" t="str">
        <f>IF(Table1[[#This Row],[Day]]="","",YEAR(F2054))</f>
        <v/>
      </c>
      <c r="E2054" s="117" t="s">
        <v>329</v>
      </c>
      <c r="J2054" s="102"/>
      <c r="K2054" s="124"/>
      <c r="R2054" s="46"/>
      <c r="V2054" s="112"/>
      <c r="W2054" s="72"/>
      <c r="X2054" s="46"/>
      <c r="Y2054" s="46"/>
      <c r="AC2054" s="47">
        <f t="shared" si="27"/>
        <v>0</v>
      </c>
      <c r="AD2054" s="47"/>
      <c r="AE2054" s="44"/>
      <c r="AF2054" s="48"/>
    </row>
    <row r="2055" spans="1:32" ht="21" customHeight="1">
      <c r="A2055" s="45" t="str">
        <f>IF(G2055="","",VLOOKUP(G2055,#REF!,3,0))</f>
        <v/>
      </c>
      <c r="B2055" s="45" t="str">
        <f>IF(Table1[[#This Row],[Day]]="","",WEEKNUM(F2055))</f>
        <v/>
      </c>
      <c r="C2055" s="45" t="str">
        <f>IF(Table1[[#This Row],[Day]]="","",MONTH(F2055))</f>
        <v/>
      </c>
      <c r="D2055" s="45" t="str">
        <f>IF(Table1[[#This Row],[Day]]="","",YEAR(F2055))</f>
        <v/>
      </c>
      <c r="E2055" s="117" t="s">
        <v>329</v>
      </c>
      <c r="J2055" s="102"/>
      <c r="K2055" s="124"/>
      <c r="R2055" s="46"/>
      <c r="V2055" s="112"/>
      <c r="W2055" s="72"/>
      <c r="X2055" s="46"/>
      <c r="Y2055" s="46"/>
      <c r="AC2055" s="47">
        <f t="shared" si="27"/>
        <v>0</v>
      </c>
      <c r="AD2055" s="47"/>
      <c r="AE2055" s="44"/>
      <c r="AF2055" s="48"/>
    </row>
    <row r="2056" spans="1:32" ht="21" customHeight="1">
      <c r="A2056" s="45" t="str">
        <f>IF(G2056="","",VLOOKUP(G2056,#REF!,3,0))</f>
        <v/>
      </c>
      <c r="B2056" s="45" t="str">
        <f>IF(Table1[[#This Row],[Day]]="","",WEEKNUM(F2056))</f>
        <v/>
      </c>
      <c r="C2056" s="45" t="str">
        <f>IF(Table1[[#This Row],[Day]]="","",MONTH(F2056))</f>
        <v/>
      </c>
      <c r="D2056" s="45" t="str">
        <f>IF(Table1[[#This Row],[Day]]="","",YEAR(F2056))</f>
        <v/>
      </c>
      <c r="E2056" s="117" t="s">
        <v>329</v>
      </c>
      <c r="J2056" s="102"/>
      <c r="K2056" s="124"/>
      <c r="R2056" s="46"/>
      <c r="V2056" s="112"/>
      <c r="W2056" s="72"/>
      <c r="X2056" s="46"/>
      <c r="Y2056" s="46"/>
      <c r="AC2056" s="47">
        <f t="shared" si="27"/>
        <v>0</v>
      </c>
      <c r="AD2056" s="47"/>
      <c r="AE2056" s="44"/>
      <c r="AF2056" s="48"/>
    </row>
    <row r="2057" spans="1:32" ht="21" customHeight="1">
      <c r="A2057" s="45" t="str">
        <f>IF(G2057="","",VLOOKUP(G2057,#REF!,3,0))</f>
        <v/>
      </c>
      <c r="B2057" s="45" t="str">
        <f>IF(Table1[[#This Row],[Day]]="","",WEEKNUM(F2057))</f>
        <v/>
      </c>
      <c r="C2057" s="45" t="str">
        <f>IF(Table1[[#This Row],[Day]]="","",MONTH(F2057))</f>
        <v/>
      </c>
      <c r="D2057" s="45" t="str">
        <f>IF(Table1[[#This Row],[Day]]="","",YEAR(F2057))</f>
        <v/>
      </c>
      <c r="E2057" s="117" t="s">
        <v>329</v>
      </c>
      <c r="J2057" s="102"/>
      <c r="K2057" s="124"/>
      <c r="R2057" s="46"/>
      <c r="V2057" s="112"/>
      <c r="W2057" s="72"/>
      <c r="X2057" s="46"/>
      <c r="Y2057" s="46"/>
      <c r="AC2057" s="47">
        <f t="shared" si="27"/>
        <v>0</v>
      </c>
      <c r="AD2057" s="47"/>
      <c r="AE2057" s="44"/>
      <c r="AF2057" s="48"/>
    </row>
    <row r="2058" spans="1:32" ht="21" customHeight="1">
      <c r="A2058" s="45" t="str">
        <f>IF(G2058="","",VLOOKUP(G2058,#REF!,3,0))</f>
        <v/>
      </c>
      <c r="B2058" s="45" t="str">
        <f>IF(Table1[[#This Row],[Day]]="","",WEEKNUM(F2058))</f>
        <v/>
      </c>
      <c r="C2058" s="45" t="str">
        <f>IF(Table1[[#This Row],[Day]]="","",MONTH(F2058))</f>
        <v/>
      </c>
      <c r="D2058" s="45" t="str">
        <f>IF(Table1[[#This Row],[Day]]="","",YEAR(F2058))</f>
        <v/>
      </c>
      <c r="E2058" s="117" t="s">
        <v>329</v>
      </c>
      <c r="J2058" s="102"/>
      <c r="K2058" s="124"/>
      <c r="R2058" s="46"/>
      <c r="V2058" s="112"/>
      <c r="W2058" s="72"/>
      <c r="X2058" s="46"/>
      <c r="Y2058" s="46"/>
      <c r="AC2058" s="47">
        <f t="shared" si="27"/>
        <v>0</v>
      </c>
      <c r="AD2058" s="47"/>
      <c r="AE2058" s="44"/>
      <c r="AF2058" s="48"/>
    </row>
    <row r="2059" spans="1:32" ht="21" customHeight="1">
      <c r="A2059" s="45" t="str">
        <f>IF(G2059="","",VLOOKUP(G2059,#REF!,3,0))</f>
        <v/>
      </c>
      <c r="B2059" s="45" t="str">
        <f>IF(Table1[[#This Row],[Day]]="","",WEEKNUM(F2059))</f>
        <v/>
      </c>
      <c r="C2059" s="45" t="str">
        <f>IF(Table1[[#This Row],[Day]]="","",MONTH(F2059))</f>
        <v/>
      </c>
      <c r="D2059" s="45" t="str">
        <f>IF(Table1[[#This Row],[Day]]="","",YEAR(F2059))</f>
        <v/>
      </c>
      <c r="E2059" s="117" t="s">
        <v>329</v>
      </c>
      <c r="J2059" s="102"/>
      <c r="K2059" s="124"/>
      <c r="R2059" s="46"/>
      <c r="V2059" s="112"/>
      <c r="W2059" s="72"/>
      <c r="X2059" s="46"/>
      <c r="Y2059" s="46"/>
      <c r="AC2059" s="47">
        <f t="shared" si="27"/>
        <v>0</v>
      </c>
      <c r="AD2059" s="47"/>
      <c r="AE2059" s="44"/>
      <c r="AF2059" s="48"/>
    </row>
    <row r="2060" spans="1:32" ht="21" customHeight="1">
      <c r="A2060" s="45" t="str">
        <f>IF(G2060="","",VLOOKUP(G2060,#REF!,3,0))</f>
        <v/>
      </c>
      <c r="B2060" s="45" t="str">
        <f>IF(Table1[[#This Row],[Day]]="","",WEEKNUM(F2060))</f>
        <v/>
      </c>
      <c r="C2060" s="45" t="str">
        <f>IF(Table1[[#This Row],[Day]]="","",MONTH(F2060))</f>
        <v/>
      </c>
      <c r="D2060" s="45" t="str">
        <f>IF(Table1[[#This Row],[Day]]="","",YEAR(F2060))</f>
        <v/>
      </c>
      <c r="E2060" s="117" t="s">
        <v>329</v>
      </c>
      <c r="J2060" s="102"/>
      <c r="K2060" s="124"/>
      <c r="R2060" s="46"/>
      <c r="V2060" s="112"/>
      <c r="W2060" s="72"/>
      <c r="X2060" s="46"/>
      <c r="Y2060" s="46"/>
      <c r="AC2060" s="47">
        <f t="shared" si="27"/>
        <v>0</v>
      </c>
      <c r="AD2060" s="47"/>
      <c r="AE2060" s="44"/>
      <c r="AF2060" s="48"/>
    </row>
    <row r="2061" spans="1:32" ht="21" customHeight="1">
      <c r="A2061" s="45" t="str">
        <f>IF(G2061="","",VLOOKUP(G2061,#REF!,3,0))</f>
        <v/>
      </c>
      <c r="B2061" s="45" t="str">
        <f>IF(Table1[[#This Row],[Day]]="","",WEEKNUM(F2061))</f>
        <v/>
      </c>
      <c r="C2061" s="45" t="str">
        <f>IF(Table1[[#This Row],[Day]]="","",MONTH(F2061))</f>
        <v/>
      </c>
      <c r="D2061" s="45" t="str">
        <f>IF(Table1[[#This Row],[Day]]="","",YEAR(F2061))</f>
        <v/>
      </c>
      <c r="E2061" s="117" t="s">
        <v>329</v>
      </c>
      <c r="J2061" s="102"/>
      <c r="K2061" s="124"/>
      <c r="R2061" s="46"/>
      <c r="V2061" s="112"/>
      <c r="W2061" s="72"/>
      <c r="X2061" s="46"/>
      <c r="Y2061" s="46"/>
      <c r="AC2061" s="47">
        <f t="shared" si="27"/>
        <v>0</v>
      </c>
      <c r="AD2061" s="47"/>
      <c r="AE2061" s="44"/>
      <c r="AF2061" s="48"/>
    </row>
    <row r="2062" spans="1:32" ht="21" customHeight="1">
      <c r="A2062" s="45" t="str">
        <f>IF(G2062="","",VLOOKUP(G2062,#REF!,3,0))</f>
        <v/>
      </c>
      <c r="B2062" s="45" t="str">
        <f>IF(Table1[[#This Row],[Day]]="","",WEEKNUM(F2062))</f>
        <v/>
      </c>
      <c r="C2062" s="45" t="str">
        <f>IF(Table1[[#This Row],[Day]]="","",MONTH(F2062))</f>
        <v/>
      </c>
      <c r="D2062" s="45" t="str">
        <f>IF(Table1[[#This Row],[Day]]="","",YEAR(F2062))</f>
        <v/>
      </c>
      <c r="E2062" s="117" t="s">
        <v>329</v>
      </c>
      <c r="J2062" s="102"/>
      <c r="K2062" s="124"/>
      <c r="R2062" s="46"/>
      <c r="V2062" s="112"/>
      <c r="W2062" s="72"/>
      <c r="X2062" s="46"/>
      <c r="Y2062" s="46"/>
      <c r="AC2062" s="47">
        <f t="shared" si="27"/>
        <v>0</v>
      </c>
      <c r="AD2062" s="47"/>
      <c r="AE2062" s="44"/>
      <c r="AF2062" s="48"/>
    </row>
    <row r="2063" spans="1:32" ht="21" customHeight="1">
      <c r="A2063" s="45" t="str">
        <f>IF(G2063="","",VLOOKUP(G2063,#REF!,3,0))</f>
        <v/>
      </c>
      <c r="B2063" s="45" t="str">
        <f>IF(Table1[[#This Row],[Day]]="","",WEEKNUM(F2063))</f>
        <v/>
      </c>
      <c r="C2063" s="45" t="str">
        <f>IF(Table1[[#This Row],[Day]]="","",MONTH(F2063))</f>
        <v/>
      </c>
      <c r="D2063" s="45" t="str">
        <f>IF(Table1[[#This Row],[Day]]="","",YEAR(F2063))</f>
        <v/>
      </c>
      <c r="E2063" s="117" t="s">
        <v>329</v>
      </c>
      <c r="J2063" s="102"/>
      <c r="K2063" s="124"/>
      <c r="R2063" s="46"/>
      <c r="V2063" s="112"/>
      <c r="W2063" s="72"/>
      <c r="X2063" s="46"/>
      <c r="Y2063" s="46"/>
      <c r="AC2063" s="47">
        <f t="shared" si="27"/>
        <v>0</v>
      </c>
      <c r="AD2063" s="47"/>
      <c r="AE2063" s="44"/>
      <c r="AF2063" s="48"/>
    </row>
    <row r="2064" spans="1:32" ht="21" customHeight="1">
      <c r="A2064" s="45" t="str">
        <f>IF(G2064="","",VLOOKUP(G2064,#REF!,3,0))</f>
        <v/>
      </c>
      <c r="B2064" s="45" t="str">
        <f>IF(Table1[[#This Row],[Day]]="","",WEEKNUM(F2064))</f>
        <v/>
      </c>
      <c r="C2064" s="45" t="str">
        <f>IF(Table1[[#This Row],[Day]]="","",MONTH(F2064))</f>
        <v/>
      </c>
      <c r="D2064" s="45" t="str">
        <f>IF(Table1[[#This Row],[Day]]="","",YEAR(F2064))</f>
        <v/>
      </c>
      <c r="E2064" s="117" t="s">
        <v>329</v>
      </c>
      <c r="J2064" s="102"/>
      <c r="K2064" s="124"/>
      <c r="R2064" s="46"/>
      <c r="V2064" s="112"/>
      <c r="W2064" s="72"/>
      <c r="X2064" s="46"/>
      <c r="Y2064" s="46"/>
      <c r="AC2064" s="47">
        <f t="shared" si="27"/>
        <v>0</v>
      </c>
      <c r="AD2064" s="47"/>
      <c r="AE2064" s="44"/>
      <c r="AF2064" s="48"/>
    </row>
    <row r="2065" spans="1:32" ht="21" customHeight="1">
      <c r="A2065" s="45" t="str">
        <f>IF(G2065="","",VLOOKUP(G2065,#REF!,3,0))</f>
        <v/>
      </c>
      <c r="B2065" s="45" t="str">
        <f>IF(Table1[[#This Row],[Day]]="","",WEEKNUM(F2065))</f>
        <v/>
      </c>
      <c r="C2065" s="45" t="str">
        <f>IF(Table1[[#This Row],[Day]]="","",MONTH(F2065))</f>
        <v/>
      </c>
      <c r="D2065" s="45" t="str">
        <f>IF(Table1[[#This Row],[Day]]="","",YEAR(F2065))</f>
        <v/>
      </c>
      <c r="E2065" s="117" t="s">
        <v>329</v>
      </c>
      <c r="J2065" s="102"/>
      <c r="K2065" s="124"/>
      <c r="R2065" s="46"/>
      <c r="V2065" s="112"/>
      <c r="W2065" s="72"/>
      <c r="X2065" s="46"/>
      <c r="Y2065" s="46"/>
      <c r="AC2065" s="47">
        <f t="shared" si="27"/>
        <v>0</v>
      </c>
      <c r="AD2065" s="47"/>
      <c r="AE2065" s="44"/>
      <c r="AF2065" s="48"/>
    </row>
    <row r="2066" spans="1:32" ht="21" customHeight="1">
      <c r="A2066" s="45" t="str">
        <f>IF(G2066="","",VLOOKUP(G2066,#REF!,3,0))</f>
        <v/>
      </c>
      <c r="B2066" s="45" t="str">
        <f>IF(Table1[[#This Row],[Day]]="","",WEEKNUM(F2066))</f>
        <v/>
      </c>
      <c r="C2066" s="45" t="str">
        <f>IF(Table1[[#This Row],[Day]]="","",MONTH(F2066))</f>
        <v/>
      </c>
      <c r="D2066" s="45" t="str">
        <f>IF(Table1[[#This Row],[Day]]="","",YEAR(F2066))</f>
        <v/>
      </c>
      <c r="E2066" s="117" t="s">
        <v>329</v>
      </c>
      <c r="J2066" s="102"/>
      <c r="K2066" s="124"/>
      <c r="R2066" s="46"/>
      <c r="V2066" s="112"/>
      <c r="W2066" s="72"/>
      <c r="X2066" s="46"/>
      <c r="Y2066" s="46"/>
      <c r="AC2066" s="47">
        <f t="shared" si="27"/>
        <v>0</v>
      </c>
      <c r="AD2066" s="47"/>
      <c r="AE2066" s="44"/>
      <c r="AF2066" s="48"/>
    </row>
    <row r="2067" spans="1:32" ht="21" customHeight="1">
      <c r="A2067" s="45" t="str">
        <f>IF(G2067="","",VLOOKUP(G2067,#REF!,3,0))</f>
        <v/>
      </c>
      <c r="B2067" s="45" t="str">
        <f>IF(Table1[[#This Row],[Day]]="","",WEEKNUM(F2067))</f>
        <v/>
      </c>
      <c r="C2067" s="45" t="str">
        <f>IF(Table1[[#This Row],[Day]]="","",MONTH(F2067))</f>
        <v/>
      </c>
      <c r="D2067" s="45" t="str">
        <f>IF(Table1[[#This Row],[Day]]="","",YEAR(F2067))</f>
        <v/>
      </c>
      <c r="E2067" s="117" t="s">
        <v>329</v>
      </c>
      <c r="J2067" s="102"/>
      <c r="K2067" s="124"/>
      <c r="R2067" s="46"/>
      <c r="V2067" s="112"/>
      <c r="W2067" s="72"/>
      <c r="X2067" s="46"/>
      <c r="Y2067" s="46"/>
      <c r="AC2067" s="47">
        <f t="shared" si="27"/>
        <v>0</v>
      </c>
      <c r="AD2067" s="47"/>
      <c r="AE2067" s="44"/>
      <c r="AF2067" s="48"/>
    </row>
    <row r="2068" spans="1:32" ht="21" customHeight="1">
      <c r="A2068" s="45" t="str">
        <f>IF(G2068="","",VLOOKUP(G2068,#REF!,3,0))</f>
        <v/>
      </c>
      <c r="B2068" s="45" t="str">
        <f>IF(Table1[[#This Row],[Day]]="","",WEEKNUM(F2068))</f>
        <v/>
      </c>
      <c r="C2068" s="45" t="str">
        <f>IF(Table1[[#This Row],[Day]]="","",MONTH(F2068))</f>
        <v/>
      </c>
      <c r="D2068" s="45" t="str">
        <f>IF(Table1[[#This Row],[Day]]="","",YEAR(F2068))</f>
        <v/>
      </c>
      <c r="E2068" s="117" t="s">
        <v>329</v>
      </c>
      <c r="J2068" s="102"/>
      <c r="K2068" s="124"/>
      <c r="R2068" s="46"/>
      <c r="V2068" s="112"/>
      <c r="W2068" s="72"/>
      <c r="X2068" s="46"/>
      <c r="Y2068" s="46"/>
      <c r="AC2068" s="47">
        <f t="shared" si="27"/>
        <v>0</v>
      </c>
      <c r="AD2068" s="47"/>
      <c r="AE2068" s="44"/>
      <c r="AF2068" s="48"/>
    </row>
    <row r="2069" spans="1:32" ht="21" customHeight="1">
      <c r="A2069" s="45" t="str">
        <f>IF(G2069="","",VLOOKUP(G2069,#REF!,3,0))</f>
        <v/>
      </c>
      <c r="B2069" s="45" t="str">
        <f>IF(Table1[[#This Row],[Day]]="","",WEEKNUM(F2069))</f>
        <v/>
      </c>
      <c r="C2069" s="45" t="str">
        <f>IF(Table1[[#This Row],[Day]]="","",MONTH(F2069))</f>
        <v/>
      </c>
      <c r="D2069" s="45" t="str">
        <f>IF(Table1[[#This Row],[Day]]="","",YEAR(F2069))</f>
        <v/>
      </c>
      <c r="E2069" s="117" t="s">
        <v>329</v>
      </c>
      <c r="J2069" s="102"/>
      <c r="K2069" s="124"/>
      <c r="R2069" s="46"/>
      <c r="V2069" s="112"/>
      <c r="W2069" s="72"/>
      <c r="X2069" s="46"/>
      <c r="Y2069" s="46"/>
      <c r="AC2069" s="47">
        <f t="shared" si="27"/>
        <v>0</v>
      </c>
      <c r="AD2069" s="47"/>
      <c r="AE2069" s="44"/>
      <c r="AF2069" s="48"/>
    </row>
    <row r="2070" spans="1:32" ht="21" customHeight="1">
      <c r="A2070" s="45" t="str">
        <f>IF(G2070="","",VLOOKUP(G2070,#REF!,3,0))</f>
        <v/>
      </c>
      <c r="B2070" s="45" t="str">
        <f>IF(Table1[[#This Row],[Day]]="","",WEEKNUM(F2070))</f>
        <v/>
      </c>
      <c r="C2070" s="45" t="str">
        <f>IF(Table1[[#This Row],[Day]]="","",MONTH(F2070))</f>
        <v/>
      </c>
      <c r="D2070" s="45" t="str">
        <f>IF(Table1[[#This Row],[Day]]="","",YEAR(F2070))</f>
        <v/>
      </c>
      <c r="E2070" s="117" t="s">
        <v>329</v>
      </c>
      <c r="J2070" s="102"/>
      <c r="K2070" s="124"/>
      <c r="R2070" s="46"/>
      <c r="V2070" s="112"/>
      <c r="W2070" s="72"/>
      <c r="X2070" s="46"/>
      <c r="Y2070" s="46"/>
      <c r="AC2070" s="47">
        <f t="shared" si="27"/>
        <v>0</v>
      </c>
      <c r="AD2070" s="47"/>
      <c r="AE2070" s="44"/>
      <c r="AF2070" s="48"/>
    </row>
    <row r="2071" spans="1:32" ht="21" customHeight="1">
      <c r="A2071" s="45" t="str">
        <f>IF(G2071="","",VLOOKUP(G2071,#REF!,3,0))</f>
        <v/>
      </c>
      <c r="B2071" s="45" t="str">
        <f>IF(Table1[[#This Row],[Day]]="","",WEEKNUM(F2071))</f>
        <v/>
      </c>
      <c r="C2071" s="45" t="str">
        <f>IF(Table1[[#This Row],[Day]]="","",MONTH(F2071))</f>
        <v/>
      </c>
      <c r="D2071" s="45" t="str">
        <f>IF(Table1[[#This Row],[Day]]="","",YEAR(F2071))</f>
        <v/>
      </c>
      <c r="E2071" s="117" t="s">
        <v>329</v>
      </c>
      <c r="J2071" s="102"/>
      <c r="K2071" s="124"/>
      <c r="R2071" s="46"/>
      <c r="V2071" s="112"/>
      <c r="W2071" s="72"/>
      <c r="X2071" s="46"/>
      <c r="Y2071" s="46"/>
      <c r="AC2071" s="47">
        <f t="shared" si="27"/>
        <v>0</v>
      </c>
      <c r="AD2071" s="47"/>
      <c r="AE2071" s="44"/>
      <c r="AF2071" s="48"/>
    </row>
    <row r="2072" spans="1:32" ht="21" customHeight="1">
      <c r="A2072" s="45" t="str">
        <f>IF(G2072="","",VLOOKUP(G2072,#REF!,3,0))</f>
        <v/>
      </c>
      <c r="B2072" s="45" t="str">
        <f>IF(Table1[[#This Row],[Day]]="","",WEEKNUM(F2072))</f>
        <v/>
      </c>
      <c r="C2072" s="45" t="str">
        <f>IF(Table1[[#This Row],[Day]]="","",MONTH(F2072))</f>
        <v/>
      </c>
      <c r="D2072" s="45" t="str">
        <f>IF(Table1[[#This Row],[Day]]="","",YEAR(F2072))</f>
        <v/>
      </c>
      <c r="E2072" s="117" t="s">
        <v>329</v>
      </c>
      <c r="J2072" s="102"/>
      <c r="K2072" s="124"/>
      <c r="R2072" s="46"/>
      <c r="V2072" s="112"/>
      <c r="W2072" s="72"/>
      <c r="X2072" s="46"/>
      <c r="Y2072" s="46"/>
      <c r="AC2072" s="47">
        <f t="shared" si="27"/>
        <v>0</v>
      </c>
      <c r="AD2072" s="47"/>
      <c r="AE2072" s="44"/>
      <c r="AF2072" s="48"/>
    </row>
    <row r="2073" spans="1:32" ht="21" customHeight="1">
      <c r="A2073" s="45" t="str">
        <f>IF(G2073="","",VLOOKUP(G2073,#REF!,3,0))</f>
        <v/>
      </c>
      <c r="B2073" s="45" t="str">
        <f>IF(Table1[[#This Row],[Day]]="","",WEEKNUM(F2073))</f>
        <v/>
      </c>
      <c r="C2073" s="45" t="str">
        <f>IF(Table1[[#This Row],[Day]]="","",MONTH(F2073))</f>
        <v/>
      </c>
      <c r="D2073" s="45" t="str">
        <f>IF(Table1[[#This Row],[Day]]="","",YEAR(F2073))</f>
        <v/>
      </c>
      <c r="E2073" s="117" t="s">
        <v>329</v>
      </c>
      <c r="J2073" s="102"/>
      <c r="K2073" s="124"/>
      <c r="R2073" s="46"/>
      <c r="V2073" s="112"/>
      <c r="W2073" s="72"/>
      <c r="X2073" s="46"/>
      <c r="Y2073" s="46"/>
      <c r="AC2073" s="47">
        <f t="shared" si="27"/>
        <v>0</v>
      </c>
      <c r="AD2073" s="47"/>
      <c r="AE2073" s="44"/>
      <c r="AF2073" s="48"/>
    </row>
    <row r="2074" spans="1:32" ht="21" customHeight="1">
      <c r="A2074" s="45" t="str">
        <f>IF(G2074="","",VLOOKUP(G2074,#REF!,3,0))</f>
        <v/>
      </c>
      <c r="B2074" s="45" t="str">
        <f>IF(Table1[[#This Row],[Day]]="","",WEEKNUM(F2074))</f>
        <v/>
      </c>
      <c r="C2074" s="45" t="str">
        <f>IF(Table1[[#This Row],[Day]]="","",MONTH(F2074))</f>
        <v/>
      </c>
      <c r="D2074" s="45" t="str">
        <f>IF(Table1[[#This Row],[Day]]="","",YEAR(F2074))</f>
        <v/>
      </c>
      <c r="E2074" s="117" t="s">
        <v>329</v>
      </c>
      <c r="J2074" s="102"/>
      <c r="K2074" s="124"/>
      <c r="R2074" s="46"/>
      <c r="V2074" s="112"/>
      <c r="W2074" s="72"/>
      <c r="X2074" s="46"/>
      <c r="Y2074" s="46"/>
      <c r="AC2074" s="47">
        <f t="shared" si="27"/>
        <v>0</v>
      </c>
      <c r="AD2074" s="47"/>
      <c r="AE2074" s="44"/>
      <c r="AF2074" s="48"/>
    </row>
    <row r="2075" spans="1:32" ht="21" customHeight="1">
      <c r="A2075" s="45" t="str">
        <f>IF(G2075="","",VLOOKUP(G2075,#REF!,3,0))</f>
        <v/>
      </c>
      <c r="B2075" s="45" t="str">
        <f>IF(Table1[[#This Row],[Day]]="","",WEEKNUM(F2075))</f>
        <v/>
      </c>
      <c r="C2075" s="45" t="str">
        <f>IF(Table1[[#This Row],[Day]]="","",MONTH(F2075))</f>
        <v/>
      </c>
      <c r="D2075" s="45" t="str">
        <f>IF(Table1[[#This Row],[Day]]="","",YEAR(F2075))</f>
        <v/>
      </c>
      <c r="E2075" s="117" t="s">
        <v>329</v>
      </c>
      <c r="J2075" s="102"/>
      <c r="K2075" s="124"/>
      <c r="R2075" s="46"/>
      <c r="V2075" s="112"/>
      <c r="W2075" s="72"/>
      <c r="X2075" s="46"/>
      <c r="Y2075" s="46"/>
      <c r="AC2075" s="47">
        <f t="shared" si="27"/>
        <v>0</v>
      </c>
      <c r="AD2075" s="47"/>
      <c r="AE2075" s="44"/>
      <c r="AF2075" s="48"/>
    </row>
    <row r="2076" spans="1:32" ht="21" customHeight="1">
      <c r="A2076" s="45" t="str">
        <f>IF(G2076="","",VLOOKUP(G2076,#REF!,3,0))</f>
        <v/>
      </c>
      <c r="B2076" s="45" t="str">
        <f>IF(Table1[[#This Row],[Day]]="","",WEEKNUM(F2076))</f>
        <v/>
      </c>
      <c r="C2076" s="45" t="str">
        <f>IF(Table1[[#This Row],[Day]]="","",MONTH(F2076))</f>
        <v/>
      </c>
      <c r="D2076" s="45" t="str">
        <f>IF(Table1[[#This Row],[Day]]="","",YEAR(F2076))</f>
        <v/>
      </c>
      <c r="E2076" s="117" t="s">
        <v>329</v>
      </c>
      <c r="J2076" s="102"/>
      <c r="K2076" s="124"/>
      <c r="R2076" s="46"/>
      <c r="V2076" s="112"/>
      <c r="W2076" s="72"/>
      <c r="X2076" s="46"/>
      <c r="Y2076" s="46"/>
      <c r="AC2076" s="47">
        <f t="shared" ref="AC2076:AC2139" si="29">SUM(I2076:AB2076)</f>
        <v>0</v>
      </c>
      <c r="AD2076" s="47"/>
      <c r="AE2076" s="44"/>
      <c r="AF2076" s="48"/>
    </row>
    <row r="2077" spans="1:32" ht="21" customHeight="1">
      <c r="A2077" s="45" t="str">
        <f>IF(G2077="","",VLOOKUP(G2077,#REF!,3,0))</f>
        <v/>
      </c>
      <c r="B2077" s="45" t="str">
        <f>IF(Table1[[#This Row],[Day]]="","",WEEKNUM(F2077))</f>
        <v/>
      </c>
      <c r="C2077" s="45" t="str">
        <f>IF(Table1[[#This Row],[Day]]="","",MONTH(F2077))</f>
        <v/>
      </c>
      <c r="D2077" s="45" t="str">
        <f>IF(Table1[[#This Row],[Day]]="","",YEAR(F2077))</f>
        <v/>
      </c>
      <c r="E2077" s="117" t="s">
        <v>329</v>
      </c>
      <c r="J2077" s="102"/>
      <c r="K2077" s="124"/>
      <c r="R2077" s="46"/>
      <c r="V2077" s="112"/>
      <c r="W2077" s="72"/>
      <c r="X2077" s="46"/>
      <c r="Y2077" s="46"/>
      <c r="AC2077" s="47">
        <f t="shared" si="29"/>
        <v>0</v>
      </c>
      <c r="AD2077" s="47"/>
      <c r="AE2077" s="44"/>
      <c r="AF2077" s="48"/>
    </row>
    <row r="2078" spans="1:32" ht="21" customHeight="1">
      <c r="A2078" s="45" t="str">
        <f>IF(G2078="","",VLOOKUP(G2078,#REF!,3,0))</f>
        <v/>
      </c>
      <c r="B2078" s="45" t="str">
        <f>IF(Table1[[#This Row],[Day]]="","",WEEKNUM(F2078))</f>
        <v/>
      </c>
      <c r="C2078" s="45" t="str">
        <f>IF(Table1[[#This Row],[Day]]="","",MONTH(F2078))</f>
        <v/>
      </c>
      <c r="D2078" s="45" t="str">
        <f>IF(Table1[[#This Row],[Day]]="","",YEAR(F2078))</f>
        <v/>
      </c>
      <c r="E2078" s="117" t="s">
        <v>329</v>
      </c>
      <c r="J2078" s="102"/>
      <c r="K2078" s="124"/>
      <c r="R2078" s="46"/>
      <c r="V2078" s="112"/>
      <c r="W2078" s="72"/>
      <c r="X2078" s="46"/>
      <c r="Y2078" s="46"/>
      <c r="AC2078" s="47">
        <f t="shared" si="29"/>
        <v>0</v>
      </c>
      <c r="AD2078" s="47"/>
      <c r="AE2078" s="44"/>
      <c r="AF2078" s="48"/>
    </row>
    <row r="2079" spans="1:32" ht="21" customHeight="1">
      <c r="A2079" s="45" t="str">
        <f>IF(G2079="","",VLOOKUP(G2079,#REF!,3,0))</f>
        <v/>
      </c>
      <c r="B2079" s="45" t="str">
        <f>IF(Table1[[#This Row],[Day]]="","",WEEKNUM(F2079))</f>
        <v/>
      </c>
      <c r="C2079" s="45" t="str">
        <f>IF(Table1[[#This Row],[Day]]="","",MONTH(F2079))</f>
        <v/>
      </c>
      <c r="D2079" s="45" t="str">
        <f>IF(Table1[[#This Row],[Day]]="","",YEAR(F2079))</f>
        <v/>
      </c>
      <c r="E2079" s="117" t="s">
        <v>329</v>
      </c>
      <c r="J2079" s="102"/>
      <c r="K2079" s="124"/>
      <c r="R2079" s="46"/>
      <c r="V2079" s="112"/>
      <c r="W2079" s="72"/>
      <c r="X2079" s="46"/>
      <c r="Y2079" s="46"/>
      <c r="AC2079" s="47">
        <f t="shared" si="29"/>
        <v>0</v>
      </c>
      <c r="AD2079" s="47"/>
      <c r="AE2079" s="44"/>
      <c r="AF2079" s="48"/>
    </row>
    <row r="2080" spans="1:32" ht="21" customHeight="1">
      <c r="A2080" s="45" t="str">
        <f>IF(G2080="","",VLOOKUP(G2080,#REF!,3,0))</f>
        <v/>
      </c>
      <c r="B2080" s="45" t="str">
        <f>IF(Table1[[#This Row],[Day]]="","",WEEKNUM(F2080))</f>
        <v/>
      </c>
      <c r="C2080" s="45" t="str">
        <f>IF(Table1[[#This Row],[Day]]="","",MONTH(F2080))</f>
        <v/>
      </c>
      <c r="D2080" s="45" t="str">
        <f>IF(Table1[[#This Row],[Day]]="","",YEAR(F2080))</f>
        <v/>
      </c>
      <c r="E2080" s="117" t="s">
        <v>329</v>
      </c>
      <c r="J2080" s="102"/>
      <c r="K2080" s="124"/>
      <c r="R2080" s="46"/>
      <c r="V2080" s="112"/>
      <c r="W2080" s="72"/>
      <c r="X2080" s="46"/>
      <c r="Y2080" s="46"/>
      <c r="AC2080" s="47">
        <f t="shared" si="29"/>
        <v>0</v>
      </c>
      <c r="AD2080" s="47"/>
      <c r="AE2080" s="44"/>
      <c r="AF2080" s="48"/>
    </row>
    <row r="2081" spans="1:32" ht="21" customHeight="1">
      <c r="A2081" s="45" t="str">
        <f>IF(G2081="","",VLOOKUP(G2081,#REF!,3,0))</f>
        <v/>
      </c>
      <c r="B2081" s="45" t="str">
        <f>IF(Table1[[#This Row],[Day]]="","",WEEKNUM(F2081))</f>
        <v/>
      </c>
      <c r="C2081" s="45" t="str">
        <f>IF(Table1[[#This Row],[Day]]="","",MONTH(F2081))</f>
        <v/>
      </c>
      <c r="D2081" s="45" t="str">
        <f>IF(Table1[[#This Row],[Day]]="","",YEAR(F2081))</f>
        <v/>
      </c>
      <c r="E2081" s="117" t="s">
        <v>329</v>
      </c>
      <c r="J2081" s="102"/>
      <c r="K2081" s="124"/>
      <c r="R2081" s="46"/>
      <c r="V2081" s="112"/>
      <c r="W2081" s="72"/>
      <c r="X2081" s="46"/>
      <c r="Y2081" s="46"/>
      <c r="AC2081" s="47">
        <f t="shared" si="29"/>
        <v>0</v>
      </c>
      <c r="AD2081" s="47"/>
      <c r="AE2081" s="44"/>
      <c r="AF2081" s="48"/>
    </row>
    <row r="2082" spans="1:32" ht="21" customHeight="1">
      <c r="A2082" s="45" t="str">
        <f>IF(G2082="","",VLOOKUP(G2082,#REF!,3,0))</f>
        <v/>
      </c>
      <c r="B2082" s="45" t="str">
        <f>IF(Table1[[#This Row],[Day]]="","",WEEKNUM(F2082))</f>
        <v/>
      </c>
      <c r="C2082" s="45" t="str">
        <f>IF(Table1[[#This Row],[Day]]="","",MONTH(F2082))</f>
        <v/>
      </c>
      <c r="D2082" s="45" t="str">
        <f>IF(Table1[[#This Row],[Day]]="","",YEAR(F2082))</f>
        <v/>
      </c>
      <c r="E2082" s="117" t="s">
        <v>329</v>
      </c>
      <c r="J2082" s="102"/>
      <c r="K2082" s="124"/>
      <c r="R2082" s="46"/>
      <c r="V2082" s="112"/>
      <c r="W2082" s="72"/>
      <c r="X2082" s="46"/>
      <c r="Y2082" s="46"/>
      <c r="AC2082" s="47">
        <f t="shared" si="29"/>
        <v>0</v>
      </c>
      <c r="AD2082" s="47"/>
      <c r="AE2082" s="44"/>
      <c r="AF2082" s="48"/>
    </row>
    <row r="2083" spans="1:32" ht="21" customHeight="1">
      <c r="A2083" s="45" t="str">
        <f>IF(G2083="","",VLOOKUP(G2083,#REF!,3,0))</f>
        <v/>
      </c>
      <c r="B2083" s="45" t="str">
        <f>IF(Table1[[#This Row],[Day]]="","",WEEKNUM(F2083))</f>
        <v/>
      </c>
      <c r="C2083" s="45" t="str">
        <f>IF(Table1[[#This Row],[Day]]="","",MONTH(F2083))</f>
        <v/>
      </c>
      <c r="D2083" s="45" t="str">
        <f>IF(Table1[[#This Row],[Day]]="","",YEAR(F2083))</f>
        <v/>
      </c>
      <c r="E2083" s="117" t="s">
        <v>329</v>
      </c>
      <c r="J2083" s="102"/>
      <c r="K2083" s="124"/>
      <c r="R2083" s="46"/>
      <c r="V2083" s="112"/>
      <c r="W2083" s="72"/>
      <c r="X2083" s="46"/>
      <c r="Y2083" s="46"/>
      <c r="AC2083" s="47">
        <f t="shared" si="29"/>
        <v>0</v>
      </c>
      <c r="AD2083" s="47"/>
      <c r="AE2083" s="44"/>
      <c r="AF2083" s="48"/>
    </row>
    <row r="2084" spans="1:32" ht="21" customHeight="1">
      <c r="A2084" s="45" t="str">
        <f>IF(G2084="","",VLOOKUP(G2084,#REF!,3,0))</f>
        <v/>
      </c>
      <c r="B2084" s="45" t="str">
        <f>IF(Table1[[#This Row],[Day]]="","",WEEKNUM(F2084))</f>
        <v/>
      </c>
      <c r="C2084" s="45" t="str">
        <f>IF(Table1[[#This Row],[Day]]="","",MONTH(F2084))</f>
        <v/>
      </c>
      <c r="D2084" s="45" t="str">
        <f>IF(Table1[[#This Row],[Day]]="","",YEAR(F2084))</f>
        <v/>
      </c>
      <c r="E2084" s="117" t="s">
        <v>329</v>
      </c>
      <c r="J2084" s="102"/>
      <c r="K2084" s="124"/>
      <c r="R2084" s="46"/>
      <c r="V2084" s="112"/>
      <c r="W2084" s="72"/>
      <c r="X2084" s="46"/>
      <c r="Y2084" s="46"/>
      <c r="AC2084" s="47">
        <f t="shared" si="29"/>
        <v>0</v>
      </c>
      <c r="AD2084" s="47"/>
      <c r="AE2084" s="44"/>
      <c r="AF2084" s="48"/>
    </row>
    <row r="2085" spans="1:32" ht="21" customHeight="1">
      <c r="A2085" s="45" t="str">
        <f>IF(G2085="","",VLOOKUP(G2085,#REF!,3,0))</f>
        <v/>
      </c>
      <c r="B2085" s="45" t="str">
        <f>IF(Table1[[#This Row],[Day]]="","",WEEKNUM(F2085))</f>
        <v/>
      </c>
      <c r="C2085" s="45" t="str">
        <f>IF(Table1[[#This Row],[Day]]="","",MONTH(F2085))</f>
        <v/>
      </c>
      <c r="D2085" s="45" t="str">
        <f>IF(Table1[[#This Row],[Day]]="","",YEAR(F2085))</f>
        <v/>
      </c>
      <c r="E2085" s="117" t="s">
        <v>329</v>
      </c>
      <c r="J2085" s="102"/>
      <c r="K2085" s="124"/>
      <c r="R2085" s="46"/>
      <c r="V2085" s="112"/>
      <c r="W2085" s="72"/>
      <c r="X2085" s="46"/>
      <c r="Y2085" s="46"/>
      <c r="AC2085" s="47">
        <f t="shared" si="29"/>
        <v>0</v>
      </c>
      <c r="AD2085" s="47"/>
      <c r="AE2085" s="44"/>
      <c r="AF2085" s="48"/>
    </row>
    <row r="2086" spans="1:32" ht="21" customHeight="1">
      <c r="A2086" s="45" t="str">
        <f>IF(G2086="","",VLOOKUP(G2086,#REF!,3,0))</f>
        <v/>
      </c>
      <c r="B2086" s="45" t="str">
        <f>IF(Table1[[#This Row],[Day]]="","",WEEKNUM(F2086))</f>
        <v/>
      </c>
      <c r="C2086" s="45" t="str">
        <f>IF(Table1[[#This Row],[Day]]="","",MONTH(F2086))</f>
        <v/>
      </c>
      <c r="D2086" s="45" t="str">
        <f>IF(Table1[[#This Row],[Day]]="","",YEAR(F2086))</f>
        <v/>
      </c>
      <c r="E2086" s="117" t="s">
        <v>329</v>
      </c>
      <c r="J2086" s="102"/>
      <c r="K2086" s="124"/>
      <c r="R2086" s="46"/>
      <c r="V2086" s="112"/>
      <c r="W2086" s="72"/>
      <c r="X2086" s="46"/>
      <c r="Y2086" s="46"/>
      <c r="AC2086" s="47">
        <f t="shared" si="29"/>
        <v>0</v>
      </c>
      <c r="AD2086" s="47"/>
      <c r="AE2086" s="44"/>
      <c r="AF2086" s="48"/>
    </row>
    <row r="2087" spans="1:32" ht="21" customHeight="1">
      <c r="A2087" s="45" t="str">
        <f>IF(G2087="","",VLOOKUP(G2087,#REF!,3,0))</f>
        <v/>
      </c>
      <c r="B2087" s="45" t="str">
        <f>IF(Table1[[#This Row],[Day]]="","",WEEKNUM(F2087))</f>
        <v/>
      </c>
      <c r="C2087" s="45" t="str">
        <f>IF(Table1[[#This Row],[Day]]="","",MONTH(F2087))</f>
        <v/>
      </c>
      <c r="D2087" s="45" t="str">
        <f>IF(Table1[[#This Row],[Day]]="","",YEAR(F2087))</f>
        <v/>
      </c>
      <c r="E2087" s="117" t="s">
        <v>329</v>
      </c>
      <c r="J2087" s="102"/>
      <c r="K2087" s="124"/>
      <c r="R2087" s="46"/>
      <c r="V2087" s="112"/>
      <c r="W2087" s="72"/>
      <c r="X2087" s="46"/>
      <c r="Y2087" s="46"/>
      <c r="AC2087" s="47">
        <f t="shared" si="29"/>
        <v>0</v>
      </c>
      <c r="AD2087" s="47"/>
      <c r="AE2087" s="44"/>
      <c r="AF2087" s="48"/>
    </row>
    <row r="2088" spans="1:32" ht="21" customHeight="1">
      <c r="A2088" s="45" t="str">
        <f>IF(G2088="","",VLOOKUP(G2088,#REF!,3,0))</f>
        <v/>
      </c>
      <c r="B2088" s="45" t="str">
        <f>IF(Table1[[#This Row],[Day]]="","",WEEKNUM(F2088))</f>
        <v/>
      </c>
      <c r="C2088" s="45" t="str">
        <f>IF(Table1[[#This Row],[Day]]="","",MONTH(F2088))</f>
        <v/>
      </c>
      <c r="D2088" s="45" t="str">
        <f>IF(Table1[[#This Row],[Day]]="","",YEAR(F2088))</f>
        <v/>
      </c>
      <c r="E2088" s="117" t="s">
        <v>329</v>
      </c>
      <c r="J2088" s="102"/>
      <c r="K2088" s="124"/>
      <c r="R2088" s="46"/>
      <c r="V2088" s="112"/>
      <c r="W2088" s="72"/>
      <c r="X2088" s="46"/>
      <c r="Y2088" s="46"/>
      <c r="AC2088" s="47">
        <f t="shared" si="29"/>
        <v>0</v>
      </c>
      <c r="AD2088" s="47"/>
      <c r="AE2088" s="44"/>
      <c r="AF2088" s="48"/>
    </row>
    <row r="2089" spans="1:32" ht="21" customHeight="1">
      <c r="A2089" s="45" t="str">
        <f>IF(G2089="","",VLOOKUP(G2089,#REF!,3,0))</f>
        <v/>
      </c>
      <c r="B2089" s="45" t="str">
        <f>IF(Table1[[#This Row],[Day]]="","",WEEKNUM(F2089))</f>
        <v/>
      </c>
      <c r="C2089" s="45" t="str">
        <f>IF(Table1[[#This Row],[Day]]="","",MONTH(F2089))</f>
        <v/>
      </c>
      <c r="D2089" s="45" t="str">
        <f>IF(Table1[[#This Row],[Day]]="","",YEAR(F2089))</f>
        <v/>
      </c>
      <c r="E2089" s="117" t="s">
        <v>329</v>
      </c>
      <c r="J2089" s="102"/>
      <c r="K2089" s="124"/>
      <c r="R2089" s="46"/>
      <c r="V2089" s="112"/>
      <c r="W2089" s="72"/>
      <c r="X2089" s="46"/>
      <c r="Y2089" s="46"/>
      <c r="AC2089" s="47">
        <f t="shared" si="29"/>
        <v>0</v>
      </c>
      <c r="AD2089" s="47"/>
      <c r="AE2089" s="44"/>
      <c r="AF2089" s="48"/>
    </row>
    <row r="2090" spans="1:32" ht="21" customHeight="1">
      <c r="A2090" s="45" t="str">
        <f>IF(G2090="","",VLOOKUP(G2090,#REF!,3,0))</f>
        <v/>
      </c>
      <c r="B2090" s="45" t="str">
        <f>IF(Table1[[#This Row],[Day]]="","",WEEKNUM(F2090))</f>
        <v/>
      </c>
      <c r="C2090" s="45" t="str">
        <f>IF(Table1[[#This Row],[Day]]="","",MONTH(F2090))</f>
        <v/>
      </c>
      <c r="D2090" s="45" t="str">
        <f>IF(Table1[[#This Row],[Day]]="","",YEAR(F2090))</f>
        <v/>
      </c>
      <c r="E2090" s="117" t="s">
        <v>329</v>
      </c>
      <c r="J2090" s="102"/>
      <c r="K2090" s="124"/>
      <c r="R2090" s="46"/>
      <c r="V2090" s="112"/>
      <c r="W2090" s="72"/>
      <c r="X2090" s="46"/>
      <c r="Y2090" s="46"/>
      <c r="AC2090" s="47">
        <f t="shared" si="29"/>
        <v>0</v>
      </c>
      <c r="AD2090" s="47"/>
      <c r="AE2090" s="44"/>
      <c r="AF2090" s="48"/>
    </row>
    <row r="2091" spans="1:32" ht="21" customHeight="1">
      <c r="A2091" s="45" t="str">
        <f>IF(G2091="","",VLOOKUP(G2091,#REF!,3,0))</f>
        <v/>
      </c>
      <c r="B2091" s="45" t="str">
        <f>IF(Table1[[#This Row],[Day]]="","",WEEKNUM(F2091))</f>
        <v/>
      </c>
      <c r="C2091" s="45" t="str">
        <f>IF(Table1[[#This Row],[Day]]="","",MONTH(F2091))</f>
        <v/>
      </c>
      <c r="D2091" s="45" t="str">
        <f>IF(Table1[[#This Row],[Day]]="","",YEAR(F2091))</f>
        <v/>
      </c>
      <c r="E2091" s="117" t="s">
        <v>329</v>
      </c>
      <c r="J2091" s="102"/>
      <c r="K2091" s="124"/>
      <c r="R2091" s="46"/>
      <c r="V2091" s="112"/>
      <c r="W2091" s="72"/>
      <c r="X2091" s="46"/>
      <c r="Y2091" s="46"/>
      <c r="AC2091" s="47">
        <f t="shared" si="29"/>
        <v>0</v>
      </c>
      <c r="AD2091" s="47"/>
      <c r="AE2091" s="44"/>
      <c r="AF2091" s="48"/>
    </row>
    <row r="2092" spans="1:32" ht="21" customHeight="1">
      <c r="A2092" s="45" t="str">
        <f>IF(G2092="","",VLOOKUP(G2092,#REF!,3,0))</f>
        <v/>
      </c>
      <c r="B2092" s="45" t="str">
        <f>IF(Table1[[#This Row],[Day]]="","",WEEKNUM(F2092))</f>
        <v/>
      </c>
      <c r="C2092" s="45" t="str">
        <f>IF(Table1[[#This Row],[Day]]="","",MONTH(F2092))</f>
        <v/>
      </c>
      <c r="D2092" s="45" t="str">
        <f>IF(Table1[[#This Row],[Day]]="","",YEAR(F2092))</f>
        <v/>
      </c>
      <c r="E2092" s="117" t="s">
        <v>329</v>
      </c>
      <c r="J2092" s="102"/>
      <c r="K2092" s="124"/>
      <c r="R2092" s="46"/>
      <c r="V2092" s="112"/>
      <c r="W2092" s="72"/>
      <c r="X2092" s="46"/>
      <c r="Y2092" s="46"/>
      <c r="AC2092" s="47">
        <f t="shared" si="29"/>
        <v>0</v>
      </c>
      <c r="AD2092" s="47"/>
      <c r="AE2092" s="44"/>
      <c r="AF2092" s="48"/>
    </row>
    <row r="2093" spans="1:32" ht="21" customHeight="1">
      <c r="A2093" s="45" t="str">
        <f>IF(G2093="","",VLOOKUP(G2093,#REF!,3,0))</f>
        <v/>
      </c>
      <c r="B2093" s="45" t="str">
        <f>IF(Table1[[#This Row],[Day]]="","",WEEKNUM(F2093))</f>
        <v/>
      </c>
      <c r="C2093" s="45" t="str">
        <f>IF(Table1[[#This Row],[Day]]="","",MONTH(F2093))</f>
        <v/>
      </c>
      <c r="D2093" s="45" t="str">
        <f>IF(Table1[[#This Row],[Day]]="","",YEAR(F2093))</f>
        <v/>
      </c>
      <c r="E2093" s="117" t="s">
        <v>329</v>
      </c>
      <c r="J2093" s="102"/>
      <c r="K2093" s="124"/>
      <c r="R2093" s="46"/>
      <c r="V2093" s="112"/>
      <c r="W2093" s="72"/>
      <c r="X2093" s="46"/>
      <c r="Y2093" s="46"/>
      <c r="AC2093" s="47">
        <f t="shared" si="29"/>
        <v>0</v>
      </c>
      <c r="AD2093" s="47"/>
      <c r="AE2093" s="44"/>
      <c r="AF2093" s="48"/>
    </row>
    <row r="2094" spans="1:32" ht="21" customHeight="1">
      <c r="A2094" s="45" t="str">
        <f>IF(G2094="","",VLOOKUP(G2094,#REF!,3,0))</f>
        <v/>
      </c>
      <c r="B2094" s="45" t="str">
        <f>IF(Table1[[#This Row],[Day]]="","",WEEKNUM(F2094))</f>
        <v/>
      </c>
      <c r="C2094" s="45" t="str">
        <f>IF(Table1[[#This Row],[Day]]="","",MONTH(F2094))</f>
        <v/>
      </c>
      <c r="D2094" s="45" t="str">
        <f>IF(Table1[[#This Row],[Day]]="","",YEAR(F2094))</f>
        <v/>
      </c>
      <c r="E2094" s="117" t="s">
        <v>329</v>
      </c>
      <c r="J2094" s="102"/>
      <c r="K2094" s="124"/>
      <c r="R2094" s="46"/>
      <c r="V2094" s="112"/>
      <c r="W2094" s="72"/>
      <c r="X2094" s="46"/>
      <c r="Y2094" s="46"/>
      <c r="AC2094" s="47">
        <f t="shared" si="29"/>
        <v>0</v>
      </c>
      <c r="AD2094" s="47"/>
      <c r="AE2094" s="44"/>
      <c r="AF2094" s="48"/>
    </row>
    <row r="2095" spans="1:32" ht="21" customHeight="1">
      <c r="A2095" s="45" t="str">
        <f>IF(G2095="","",VLOOKUP(G2095,#REF!,3,0))</f>
        <v/>
      </c>
      <c r="B2095" s="45" t="str">
        <f>IF(Table1[[#This Row],[Day]]="","",WEEKNUM(F2095))</f>
        <v/>
      </c>
      <c r="C2095" s="45" t="str">
        <f>IF(Table1[[#This Row],[Day]]="","",MONTH(F2095))</f>
        <v/>
      </c>
      <c r="D2095" s="45" t="str">
        <f>IF(Table1[[#This Row],[Day]]="","",YEAR(F2095))</f>
        <v/>
      </c>
      <c r="E2095" s="117" t="s">
        <v>329</v>
      </c>
      <c r="J2095" s="102"/>
      <c r="K2095" s="124"/>
      <c r="R2095" s="46"/>
      <c r="V2095" s="112"/>
      <c r="W2095" s="72"/>
      <c r="X2095" s="46"/>
      <c r="Y2095" s="46"/>
      <c r="AC2095" s="47">
        <f t="shared" si="29"/>
        <v>0</v>
      </c>
      <c r="AD2095" s="47"/>
      <c r="AE2095" s="44"/>
      <c r="AF2095" s="48"/>
    </row>
    <row r="2096" spans="1:32" ht="21" customHeight="1">
      <c r="A2096" s="45" t="str">
        <f>IF(G2096="","",VLOOKUP(G2096,#REF!,3,0))</f>
        <v/>
      </c>
      <c r="B2096" s="45" t="str">
        <f>IF(Table1[[#This Row],[Day]]="","",WEEKNUM(F2096))</f>
        <v/>
      </c>
      <c r="C2096" s="45" t="str">
        <f>IF(Table1[[#This Row],[Day]]="","",MONTH(F2096))</f>
        <v/>
      </c>
      <c r="D2096" s="45" t="str">
        <f>IF(Table1[[#This Row],[Day]]="","",YEAR(F2096))</f>
        <v/>
      </c>
      <c r="E2096" s="117" t="s">
        <v>329</v>
      </c>
      <c r="J2096" s="102"/>
      <c r="K2096" s="124"/>
      <c r="R2096" s="46"/>
      <c r="V2096" s="112"/>
      <c r="W2096" s="72"/>
      <c r="X2096" s="46"/>
      <c r="Y2096" s="46"/>
      <c r="AC2096" s="47">
        <f t="shared" si="29"/>
        <v>0</v>
      </c>
      <c r="AD2096" s="47"/>
      <c r="AE2096" s="44"/>
      <c r="AF2096" s="48"/>
    </row>
    <row r="2097" spans="1:32" ht="21" customHeight="1">
      <c r="A2097" s="45" t="str">
        <f>IF(G2097="","",VLOOKUP(G2097,#REF!,3,0))</f>
        <v/>
      </c>
      <c r="B2097" s="45" t="str">
        <f>IF(Table1[[#This Row],[Day]]="","",WEEKNUM(F2097))</f>
        <v/>
      </c>
      <c r="C2097" s="45" t="str">
        <f>IF(Table1[[#This Row],[Day]]="","",MONTH(F2097))</f>
        <v/>
      </c>
      <c r="D2097" s="45" t="str">
        <f>IF(Table1[[#This Row],[Day]]="","",YEAR(F2097))</f>
        <v/>
      </c>
      <c r="E2097" s="117" t="s">
        <v>329</v>
      </c>
      <c r="J2097" s="102"/>
      <c r="K2097" s="124"/>
      <c r="R2097" s="46"/>
      <c r="V2097" s="112"/>
      <c r="W2097" s="72"/>
      <c r="X2097" s="46"/>
      <c r="Y2097" s="46"/>
      <c r="AC2097" s="47">
        <f t="shared" si="29"/>
        <v>0</v>
      </c>
      <c r="AD2097" s="47"/>
      <c r="AE2097" s="44"/>
      <c r="AF2097" s="48"/>
    </row>
    <row r="2098" spans="1:32" ht="21" customHeight="1">
      <c r="A2098" s="45" t="str">
        <f>IF(G2098="","",VLOOKUP(G2098,#REF!,3,0))</f>
        <v/>
      </c>
      <c r="B2098" s="45" t="str">
        <f>IF(Table1[[#This Row],[Day]]="","",WEEKNUM(F2098))</f>
        <v/>
      </c>
      <c r="C2098" s="45" t="str">
        <f>IF(Table1[[#This Row],[Day]]="","",MONTH(F2098))</f>
        <v/>
      </c>
      <c r="D2098" s="45" t="str">
        <f>IF(Table1[[#This Row],[Day]]="","",YEAR(F2098))</f>
        <v/>
      </c>
      <c r="E2098" s="117" t="s">
        <v>329</v>
      </c>
      <c r="J2098" s="102"/>
      <c r="K2098" s="124"/>
      <c r="R2098" s="46"/>
      <c r="V2098" s="112"/>
      <c r="W2098" s="72"/>
      <c r="X2098" s="46"/>
      <c r="Y2098" s="46"/>
      <c r="AC2098" s="47">
        <f t="shared" si="29"/>
        <v>0</v>
      </c>
      <c r="AD2098" s="47"/>
      <c r="AE2098" s="44"/>
      <c r="AF2098" s="48"/>
    </row>
    <row r="2099" spans="1:32" ht="21" customHeight="1">
      <c r="A2099" s="45" t="str">
        <f>IF(G2099="","",VLOOKUP(G2099,#REF!,3,0))</f>
        <v/>
      </c>
      <c r="B2099" s="45" t="str">
        <f>IF(Table1[[#This Row],[Day]]="","",WEEKNUM(F2099))</f>
        <v/>
      </c>
      <c r="C2099" s="45" t="str">
        <f>IF(Table1[[#This Row],[Day]]="","",MONTH(F2099))</f>
        <v/>
      </c>
      <c r="D2099" s="45" t="str">
        <f>IF(Table1[[#This Row],[Day]]="","",YEAR(F2099))</f>
        <v/>
      </c>
      <c r="E2099" s="117" t="s">
        <v>329</v>
      </c>
      <c r="J2099" s="102"/>
      <c r="K2099" s="124"/>
      <c r="R2099" s="46"/>
      <c r="V2099" s="112"/>
      <c r="W2099" s="72"/>
      <c r="X2099" s="46"/>
      <c r="Y2099" s="46"/>
      <c r="AC2099" s="47">
        <f t="shared" si="29"/>
        <v>0</v>
      </c>
      <c r="AD2099" s="47"/>
      <c r="AE2099" s="44"/>
      <c r="AF2099" s="48"/>
    </row>
    <row r="2100" spans="1:32" ht="21" customHeight="1">
      <c r="A2100" s="45" t="str">
        <f>IF(G2100="","",VLOOKUP(G2100,#REF!,3,0))</f>
        <v/>
      </c>
      <c r="B2100" s="45" t="str">
        <f>IF(Table1[[#This Row],[Day]]="","",WEEKNUM(F2100))</f>
        <v/>
      </c>
      <c r="C2100" s="45" t="str">
        <f>IF(Table1[[#This Row],[Day]]="","",MONTH(F2100))</f>
        <v/>
      </c>
      <c r="D2100" s="45" t="str">
        <f>IF(Table1[[#This Row],[Day]]="","",YEAR(F2100))</f>
        <v/>
      </c>
      <c r="E2100" s="117" t="s">
        <v>329</v>
      </c>
      <c r="J2100" s="102"/>
      <c r="K2100" s="124"/>
      <c r="R2100" s="46"/>
      <c r="V2100" s="112"/>
      <c r="W2100" s="72"/>
      <c r="X2100" s="46"/>
      <c r="Y2100" s="46"/>
      <c r="AC2100" s="47">
        <f t="shared" si="29"/>
        <v>0</v>
      </c>
      <c r="AD2100" s="47"/>
      <c r="AE2100" s="44"/>
      <c r="AF2100" s="48"/>
    </row>
    <row r="2101" spans="1:32" ht="21" customHeight="1">
      <c r="A2101" s="45" t="str">
        <f>IF(G2101="","",VLOOKUP(G2101,#REF!,3,0))</f>
        <v/>
      </c>
      <c r="B2101" s="45" t="str">
        <f>IF(Table1[[#This Row],[Day]]="","",WEEKNUM(F2101))</f>
        <v/>
      </c>
      <c r="C2101" s="45" t="str">
        <f>IF(Table1[[#This Row],[Day]]="","",MONTH(F2101))</f>
        <v/>
      </c>
      <c r="D2101" s="45" t="str">
        <f>IF(Table1[[#This Row],[Day]]="","",YEAR(F2101))</f>
        <v/>
      </c>
      <c r="E2101" s="117" t="s">
        <v>329</v>
      </c>
      <c r="J2101" s="102"/>
      <c r="K2101" s="124"/>
      <c r="R2101" s="46"/>
      <c r="V2101" s="112"/>
      <c r="W2101" s="72"/>
      <c r="X2101" s="46"/>
      <c r="Y2101" s="46"/>
      <c r="AC2101" s="47">
        <f t="shared" si="29"/>
        <v>0</v>
      </c>
      <c r="AD2101" s="47"/>
      <c r="AE2101" s="44"/>
      <c r="AF2101" s="48"/>
    </row>
    <row r="2102" spans="1:32" ht="21" customHeight="1">
      <c r="A2102" s="45" t="str">
        <f>IF(G2102="","",VLOOKUP(G2102,#REF!,3,0))</f>
        <v/>
      </c>
      <c r="B2102" s="45" t="str">
        <f>IF(Table1[[#This Row],[Day]]="","",WEEKNUM(F2102))</f>
        <v/>
      </c>
      <c r="C2102" s="45" t="str">
        <f>IF(Table1[[#This Row],[Day]]="","",MONTH(F2102))</f>
        <v/>
      </c>
      <c r="D2102" s="45" t="str">
        <f>IF(Table1[[#This Row],[Day]]="","",YEAR(F2102))</f>
        <v/>
      </c>
      <c r="E2102" s="117" t="s">
        <v>329</v>
      </c>
      <c r="J2102" s="102"/>
      <c r="K2102" s="124"/>
      <c r="R2102" s="46"/>
      <c r="V2102" s="112"/>
      <c r="W2102" s="72"/>
      <c r="X2102" s="46"/>
      <c r="Y2102" s="46"/>
      <c r="AC2102" s="47">
        <f t="shared" si="29"/>
        <v>0</v>
      </c>
      <c r="AD2102" s="47"/>
      <c r="AE2102" s="44"/>
      <c r="AF2102" s="48"/>
    </row>
    <row r="2103" spans="1:32" ht="21" customHeight="1">
      <c r="A2103" s="45" t="str">
        <f>IF(G2103="","",VLOOKUP(G2103,#REF!,3,0))</f>
        <v/>
      </c>
      <c r="B2103" s="45" t="str">
        <f>IF(Table1[[#This Row],[Day]]="","",WEEKNUM(F2103))</f>
        <v/>
      </c>
      <c r="C2103" s="45" t="str">
        <f>IF(Table1[[#This Row],[Day]]="","",MONTH(F2103))</f>
        <v/>
      </c>
      <c r="D2103" s="45" t="str">
        <f>IF(Table1[[#This Row],[Day]]="","",YEAR(F2103))</f>
        <v/>
      </c>
      <c r="E2103" s="117" t="s">
        <v>329</v>
      </c>
      <c r="J2103" s="102"/>
      <c r="K2103" s="124"/>
      <c r="R2103" s="46"/>
      <c r="V2103" s="112"/>
      <c r="W2103" s="72"/>
      <c r="X2103" s="46"/>
      <c r="Y2103" s="46"/>
      <c r="AC2103" s="47">
        <f t="shared" si="29"/>
        <v>0</v>
      </c>
      <c r="AD2103" s="47"/>
      <c r="AE2103" s="44"/>
      <c r="AF2103" s="48"/>
    </row>
    <row r="2104" spans="1:32" ht="21" customHeight="1">
      <c r="A2104" s="45" t="str">
        <f>IF(G2104="","",VLOOKUP(G2104,#REF!,3,0))</f>
        <v/>
      </c>
      <c r="B2104" s="45" t="str">
        <f>IF(Table1[[#This Row],[Day]]="","",WEEKNUM(F2104))</f>
        <v/>
      </c>
      <c r="C2104" s="45" t="str">
        <f>IF(Table1[[#This Row],[Day]]="","",MONTH(F2104))</f>
        <v/>
      </c>
      <c r="D2104" s="45" t="str">
        <f>IF(Table1[[#This Row],[Day]]="","",YEAR(F2104))</f>
        <v/>
      </c>
      <c r="E2104" s="117" t="s">
        <v>329</v>
      </c>
      <c r="J2104" s="102"/>
      <c r="K2104" s="124"/>
      <c r="R2104" s="46"/>
      <c r="V2104" s="112"/>
      <c r="W2104" s="72"/>
      <c r="X2104" s="46"/>
      <c r="Y2104" s="46"/>
      <c r="AC2104" s="47">
        <f t="shared" si="29"/>
        <v>0</v>
      </c>
      <c r="AD2104" s="47"/>
      <c r="AE2104" s="44"/>
      <c r="AF2104" s="48"/>
    </row>
    <row r="2105" spans="1:32" ht="21" customHeight="1">
      <c r="A2105" s="45" t="str">
        <f>IF(G2105="","",VLOOKUP(G2105,#REF!,3,0))</f>
        <v/>
      </c>
      <c r="B2105" s="45" t="str">
        <f>IF(Table1[[#This Row],[Day]]="","",WEEKNUM(F2105))</f>
        <v/>
      </c>
      <c r="C2105" s="45" t="str">
        <f>IF(Table1[[#This Row],[Day]]="","",MONTH(F2105))</f>
        <v/>
      </c>
      <c r="D2105" s="45" t="str">
        <f>IF(Table1[[#This Row],[Day]]="","",YEAR(F2105))</f>
        <v/>
      </c>
      <c r="E2105" s="117" t="s">
        <v>329</v>
      </c>
      <c r="J2105" s="102"/>
      <c r="K2105" s="124"/>
      <c r="R2105" s="46"/>
      <c r="V2105" s="112"/>
      <c r="W2105" s="72"/>
      <c r="X2105" s="46"/>
      <c r="Y2105" s="46"/>
      <c r="AC2105" s="47">
        <f t="shared" si="29"/>
        <v>0</v>
      </c>
      <c r="AD2105" s="47"/>
      <c r="AE2105" s="44"/>
      <c r="AF2105" s="48"/>
    </row>
    <row r="2106" spans="1:32" ht="21" customHeight="1">
      <c r="A2106" s="45" t="str">
        <f>IF(G2106="","",VLOOKUP(G2106,#REF!,3,0))</f>
        <v/>
      </c>
      <c r="B2106" s="45" t="str">
        <f>IF(Table1[[#This Row],[Day]]="","",WEEKNUM(F2106))</f>
        <v/>
      </c>
      <c r="C2106" s="45" t="str">
        <f>IF(Table1[[#This Row],[Day]]="","",MONTH(F2106))</f>
        <v/>
      </c>
      <c r="D2106" s="45" t="str">
        <f>IF(Table1[[#This Row],[Day]]="","",YEAR(F2106))</f>
        <v/>
      </c>
      <c r="E2106" s="117" t="s">
        <v>329</v>
      </c>
      <c r="J2106" s="102"/>
      <c r="K2106" s="124"/>
      <c r="R2106" s="46"/>
      <c r="V2106" s="112"/>
      <c r="W2106" s="72"/>
      <c r="X2106" s="46"/>
      <c r="Y2106" s="46"/>
      <c r="AC2106" s="47">
        <f t="shared" si="29"/>
        <v>0</v>
      </c>
      <c r="AD2106" s="47"/>
      <c r="AE2106" s="44"/>
      <c r="AF2106" s="48"/>
    </row>
    <row r="2107" spans="1:32" ht="21" customHeight="1">
      <c r="A2107" s="45" t="str">
        <f>IF(G2107="","",VLOOKUP(G2107,#REF!,3,0))</f>
        <v/>
      </c>
      <c r="B2107" s="45" t="str">
        <f>IF(Table1[[#This Row],[Day]]="","",WEEKNUM(F2107))</f>
        <v/>
      </c>
      <c r="C2107" s="45" t="str">
        <f>IF(Table1[[#This Row],[Day]]="","",MONTH(F2107))</f>
        <v/>
      </c>
      <c r="D2107" s="45" t="str">
        <f>IF(Table1[[#This Row],[Day]]="","",YEAR(F2107))</f>
        <v/>
      </c>
      <c r="E2107" s="117" t="s">
        <v>329</v>
      </c>
      <c r="J2107" s="102"/>
      <c r="K2107" s="124"/>
      <c r="R2107" s="46"/>
      <c r="V2107" s="112"/>
      <c r="W2107" s="72"/>
      <c r="X2107" s="46"/>
      <c r="Y2107" s="46"/>
      <c r="AC2107" s="47">
        <f t="shared" si="29"/>
        <v>0</v>
      </c>
      <c r="AD2107" s="47"/>
      <c r="AE2107" s="44"/>
      <c r="AF2107" s="48"/>
    </row>
    <row r="2108" spans="1:32" ht="21" customHeight="1">
      <c r="A2108" s="45" t="str">
        <f>IF(G2108="","",VLOOKUP(G2108,#REF!,3,0))</f>
        <v/>
      </c>
      <c r="B2108" s="45" t="str">
        <f>IF(Table1[[#This Row],[Day]]="","",WEEKNUM(F2108))</f>
        <v/>
      </c>
      <c r="C2108" s="45" t="str">
        <f>IF(Table1[[#This Row],[Day]]="","",MONTH(F2108))</f>
        <v/>
      </c>
      <c r="D2108" s="45" t="str">
        <f>IF(Table1[[#This Row],[Day]]="","",YEAR(F2108))</f>
        <v/>
      </c>
      <c r="E2108" s="117" t="s">
        <v>329</v>
      </c>
      <c r="J2108" s="102"/>
      <c r="K2108" s="124"/>
      <c r="R2108" s="46"/>
      <c r="V2108" s="112"/>
      <c r="W2108" s="72"/>
      <c r="X2108" s="46"/>
      <c r="Y2108" s="46"/>
      <c r="AC2108" s="47">
        <f t="shared" si="29"/>
        <v>0</v>
      </c>
      <c r="AD2108" s="47"/>
      <c r="AE2108" s="44"/>
      <c r="AF2108" s="48"/>
    </row>
    <row r="2109" spans="1:32" ht="21" customHeight="1">
      <c r="A2109" s="45" t="str">
        <f>IF(G2109="","",VLOOKUP(G2109,#REF!,3,0))</f>
        <v/>
      </c>
      <c r="B2109" s="45" t="str">
        <f>IF(Table1[[#This Row],[Day]]="","",WEEKNUM(F2109))</f>
        <v/>
      </c>
      <c r="C2109" s="45" t="str">
        <f>IF(Table1[[#This Row],[Day]]="","",MONTH(F2109))</f>
        <v/>
      </c>
      <c r="D2109" s="45" t="str">
        <f>IF(Table1[[#This Row],[Day]]="","",YEAR(F2109))</f>
        <v/>
      </c>
      <c r="E2109" s="117" t="s">
        <v>329</v>
      </c>
      <c r="J2109" s="102"/>
      <c r="K2109" s="124"/>
      <c r="R2109" s="46"/>
      <c r="V2109" s="112"/>
      <c r="W2109" s="72"/>
      <c r="X2109" s="46"/>
      <c r="Y2109" s="46"/>
      <c r="AC2109" s="47">
        <f t="shared" si="29"/>
        <v>0</v>
      </c>
      <c r="AD2109" s="47"/>
      <c r="AE2109" s="44"/>
      <c r="AF2109" s="48"/>
    </row>
    <row r="2110" spans="1:32" ht="21" customHeight="1">
      <c r="A2110" s="45" t="str">
        <f>IF(G2110="","",VLOOKUP(G2110,#REF!,3,0))</f>
        <v/>
      </c>
      <c r="B2110" s="45" t="str">
        <f>IF(Table1[[#This Row],[Day]]="","",WEEKNUM(F2110))</f>
        <v/>
      </c>
      <c r="C2110" s="45" t="str">
        <f>IF(Table1[[#This Row],[Day]]="","",MONTH(F2110))</f>
        <v/>
      </c>
      <c r="D2110" s="45" t="str">
        <f>IF(Table1[[#This Row],[Day]]="","",YEAR(F2110))</f>
        <v/>
      </c>
      <c r="E2110" s="117" t="s">
        <v>329</v>
      </c>
      <c r="J2110" s="102"/>
      <c r="K2110" s="124"/>
      <c r="R2110" s="46"/>
      <c r="V2110" s="112"/>
      <c r="W2110" s="72"/>
      <c r="X2110" s="46"/>
      <c r="Y2110" s="46"/>
      <c r="AC2110" s="47">
        <f t="shared" si="29"/>
        <v>0</v>
      </c>
      <c r="AD2110" s="47"/>
      <c r="AE2110" s="44"/>
      <c r="AF2110" s="48"/>
    </row>
    <row r="2111" spans="1:32" ht="21" customHeight="1">
      <c r="A2111" s="45" t="str">
        <f>IF(G2111="","",VLOOKUP(G2111,#REF!,3,0))</f>
        <v/>
      </c>
      <c r="B2111" s="45" t="str">
        <f>IF(Table1[[#This Row],[Day]]="","",WEEKNUM(F2111))</f>
        <v/>
      </c>
      <c r="C2111" s="45" t="str">
        <f>IF(Table1[[#This Row],[Day]]="","",MONTH(F2111))</f>
        <v/>
      </c>
      <c r="D2111" s="45" t="str">
        <f>IF(Table1[[#This Row],[Day]]="","",YEAR(F2111))</f>
        <v/>
      </c>
      <c r="E2111" s="117" t="s">
        <v>329</v>
      </c>
      <c r="J2111" s="102"/>
      <c r="K2111" s="124"/>
      <c r="R2111" s="46"/>
      <c r="V2111" s="112"/>
      <c r="W2111" s="72"/>
      <c r="X2111" s="46"/>
      <c r="Y2111" s="46"/>
      <c r="AC2111" s="47">
        <f t="shared" si="29"/>
        <v>0</v>
      </c>
      <c r="AD2111" s="47"/>
      <c r="AE2111" s="44"/>
      <c r="AF2111" s="48"/>
    </row>
    <row r="2112" spans="1:32" ht="21" customHeight="1">
      <c r="A2112" s="45" t="str">
        <f>IF(G2112="","",VLOOKUP(G2112,#REF!,3,0))</f>
        <v/>
      </c>
      <c r="B2112" s="45" t="str">
        <f>IF(Table1[[#This Row],[Day]]="","",WEEKNUM(F2112))</f>
        <v/>
      </c>
      <c r="C2112" s="45" t="str">
        <f>IF(Table1[[#This Row],[Day]]="","",MONTH(F2112))</f>
        <v/>
      </c>
      <c r="D2112" s="45" t="str">
        <f>IF(Table1[[#This Row],[Day]]="","",YEAR(F2112))</f>
        <v/>
      </c>
      <c r="E2112" s="117" t="s">
        <v>329</v>
      </c>
      <c r="J2112" s="102"/>
      <c r="K2112" s="124"/>
      <c r="R2112" s="46"/>
      <c r="V2112" s="112"/>
      <c r="W2112" s="72"/>
      <c r="X2112" s="46"/>
      <c r="Y2112" s="46"/>
      <c r="AC2112" s="47">
        <f t="shared" si="29"/>
        <v>0</v>
      </c>
      <c r="AD2112" s="47"/>
      <c r="AE2112" s="44"/>
      <c r="AF2112" s="48"/>
    </row>
    <row r="2113" spans="1:32" ht="21" customHeight="1">
      <c r="A2113" s="45" t="str">
        <f>IF(G2113="","",VLOOKUP(G2113,#REF!,3,0))</f>
        <v/>
      </c>
      <c r="B2113" s="45" t="str">
        <f>IF(Table1[[#This Row],[Day]]="","",WEEKNUM(F2113))</f>
        <v/>
      </c>
      <c r="C2113" s="45" t="str">
        <f>IF(Table1[[#This Row],[Day]]="","",MONTH(F2113))</f>
        <v/>
      </c>
      <c r="D2113" s="45" t="str">
        <f>IF(Table1[[#This Row],[Day]]="","",YEAR(F2113))</f>
        <v/>
      </c>
      <c r="E2113" s="117" t="s">
        <v>329</v>
      </c>
      <c r="J2113" s="102"/>
      <c r="K2113" s="124"/>
      <c r="R2113" s="46"/>
      <c r="V2113" s="112"/>
      <c r="W2113" s="72"/>
      <c r="X2113" s="46"/>
      <c r="Y2113" s="46"/>
      <c r="AC2113" s="47">
        <f t="shared" si="29"/>
        <v>0</v>
      </c>
      <c r="AD2113" s="47"/>
      <c r="AE2113" s="44"/>
      <c r="AF2113" s="48"/>
    </row>
    <row r="2114" spans="1:32" ht="21" customHeight="1">
      <c r="A2114" s="45" t="str">
        <f>IF(G2114="","",VLOOKUP(G2114,#REF!,3,0))</f>
        <v/>
      </c>
      <c r="B2114" s="45" t="str">
        <f>IF(Table1[[#This Row],[Day]]="","",WEEKNUM(F2114))</f>
        <v/>
      </c>
      <c r="C2114" s="45" t="str">
        <f>IF(Table1[[#This Row],[Day]]="","",MONTH(F2114))</f>
        <v/>
      </c>
      <c r="D2114" s="45" t="str">
        <f>IF(Table1[[#This Row],[Day]]="","",YEAR(F2114))</f>
        <v/>
      </c>
      <c r="E2114" s="117" t="s">
        <v>329</v>
      </c>
      <c r="J2114" s="102"/>
      <c r="K2114" s="124"/>
      <c r="R2114" s="46"/>
      <c r="V2114" s="112"/>
      <c r="W2114" s="72"/>
      <c r="X2114" s="46"/>
      <c r="Y2114" s="46"/>
      <c r="AC2114" s="47">
        <f t="shared" si="29"/>
        <v>0</v>
      </c>
      <c r="AD2114" s="47"/>
      <c r="AE2114" s="44"/>
      <c r="AF2114" s="48"/>
    </row>
    <row r="2115" spans="1:32" ht="21" customHeight="1">
      <c r="A2115" s="45" t="str">
        <f>IF(G2115="","",VLOOKUP(G2115,#REF!,3,0))</f>
        <v/>
      </c>
      <c r="B2115" s="45" t="str">
        <f>IF(Table1[[#This Row],[Day]]="","",WEEKNUM(F2115))</f>
        <v/>
      </c>
      <c r="C2115" s="45" t="str">
        <f>IF(Table1[[#This Row],[Day]]="","",MONTH(F2115))</f>
        <v/>
      </c>
      <c r="D2115" s="45" t="str">
        <f>IF(Table1[[#This Row],[Day]]="","",YEAR(F2115))</f>
        <v/>
      </c>
      <c r="E2115" s="117" t="s">
        <v>329</v>
      </c>
      <c r="J2115" s="102"/>
      <c r="K2115" s="124"/>
      <c r="R2115" s="46"/>
      <c r="V2115" s="112"/>
      <c r="W2115" s="72"/>
      <c r="X2115" s="46"/>
      <c r="Y2115" s="46"/>
      <c r="AC2115" s="47">
        <f t="shared" si="29"/>
        <v>0</v>
      </c>
      <c r="AD2115" s="47"/>
      <c r="AE2115" s="44"/>
      <c r="AF2115" s="48"/>
    </row>
    <row r="2116" spans="1:32" ht="21" customHeight="1">
      <c r="A2116" s="45" t="str">
        <f>IF(G2116="","",VLOOKUP(G2116,#REF!,3,0))</f>
        <v/>
      </c>
      <c r="B2116" s="45" t="str">
        <f>IF(Table1[[#This Row],[Day]]="","",WEEKNUM(F2116))</f>
        <v/>
      </c>
      <c r="C2116" s="45" t="str">
        <f>IF(Table1[[#This Row],[Day]]="","",MONTH(F2116))</f>
        <v/>
      </c>
      <c r="D2116" s="45" t="str">
        <f>IF(Table1[[#This Row],[Day]]="","",YEAR(F2116))</f>
        <v/>
      </c>
      <c r="E2116" s="117" t="s">
        <v>329</v>
      </c>
      <c r="J2116" s="102"/>
      <c r="K2116" s="124"/>
      <c r="R2116" s="46"/>
      <c r="V2116" s="112"/>
      <c r="W2116" s="72"/>
      <c r="X2116" s="46"/>
      <c r="Y2116" s="46"/>
      <c r="AC2116" s="47">
        <f t="shared" si="29"/>
        <v>0</v>
      </c>
      <c r="AD2116" s="47"/>
      <c r="AE2116" s="44"/>
      <c r="AF2116" s="48"/>
    </row>
    <row r="2117" spans="1:32" ht="21" customHeight="1">
      <c r="A2117" s="45" t="str">
        <f>IF(G2117="","",VLOOKUP(G2117,#REF!,3,0))</f>
        <v/>
      </c>
      <c r="B2117" s="45" t="str">
        <f>IF(Table1[[#This Row],[Day]]="","",WEEKNUM(F2117))</f>
        <v/>
      </c>
      <c r="C2117" s="45" t="str">
        <f>IF(Table1[[#This Row],[Day]]="","",MONTH(F2117))</f>
        <v/>
      </c>
      <c r="D2117" s="45" t="str">
        <f>IF(Table1[[#This Row],[Day]]="","",YEAR(F2117))</f>
        <v/>
      </c>
      <c r="E2117" s="117" t="s">
        <v>329</v>
      </c>
      <c r="J2117" s="102"/>
      <c r="K2117" s="124"/>
      <c r="R2117" s="46"/>
      <c r="V2117" s="112"/>
      <c r="W2117" s="72"/>
      <c r="X2117" s="46"/>
      <c r="Y2117" s="46"/>
      <c r="AC2117" s="47">
        <f t="shared" si="29"/>
        <v>0</v>
      </c>
      <c r="AD2117" s="47"/>
      <c r="AE2117" s="44"/>
      <c r="AF2117" s="48"/>
    </row>
    <row r="2118" spans="1:32" ht="21" customHeight="1">
      <c r="A2118" s="45" t="str">
        <f>IF(G2118="","",VLOOKUP(G2118,#REF!,3,0))</f>
        <v/>
      </c>
      <c r="B2118" s="45" t="str">
        <f>IF(Table1[[#This Row],[Day]]="","",WEEKNUM(F2118))</f>
        <v/>
      </c>
      <c r="C2118" s="45" t="str">
        <f>IF(Table1[[#This Row],[Day]]="","",MONTH(F2118))</f>
        <v/>
      </c>
      <c r="D2118" s="45" t="str">
        <f>IF(Table1[[#This Row],[Day]]="","",YEAR(F2118))</f>
        <v/>
      </c>
      <c r="E2118" s="117" t="s">
        <v>329</v>
      </c>
      <c r="J2118" s="102"/>
      <c r="K2118" s="124"/>
      <c r="R2118" s="46"/>
      <c r="V2118" s="112"/>
      <c r="W2118" s="72"/>
      <c r="X2118" s="46"/>
      <c r="Y2118" s="46"/>
      <c r="AC2118" s="47">
        <f t="shared" si="29"/>
        <v>0</v>
      </c>
      <c r="AD2118" s="47"/>
      <c r="AE2118" s="44"/>
      <c r="AF2118" s="48"/>
    </row>
    <row r="2119" spans="1:32" ht="21" customHeight="1">
      <c r="A2119" s="45" t="str">
        <f>IF(G2119="","",VLOOKUP(G2119,#REF!,3,0))</f>
        <v/>
      </c>
      <c r="B2119" s="45" t="str">
        <f>IF(Table1[[#This Row],[Day]]="","",WEEKNUM(F2119))</f>
        <v/>
      </c>
      <c r="C2119" s="45" t="str">
        <f>IF(Table1[[#This Row],[Day]]="","",MONTH(F2119))</f>
        <v/>
      </c>
      <c r="D2119" s="45" t="str">
        <f>IF(Table1[[#This Row],[Day]]="","",YEAR(F2119))</f>
        <v/>
      </c>
      <c r="E2119" s="117" t="s">
        <v>329</v>
      </c>
      <c r="J2119" s="102"/>
      <c r="K2119" s="124"/>
      <c r="R2119" s="46"/>
      <c r="V2119" s="112"/>
      <c r="W2119" s="72"/>
      <c r="X2119" s="46"/>
      <c r="Y2119" s="46"/>
      <c r="AC2119" s="47">
        <f t="shared" si="29"/>
        <v>0</v>
      </c>
      <c r="AD2119" s="47"/>
      <c r="AE2119" s="44"/>
      <c r="AF2119" s="48"/>
    </row>
    <row r="2120" spans="1:32" ht="21" customHeight="1">
      <c r="A2120" s="45" t="str">
        <f>IF(G2120="","",VLOOKUP(G2120,#REF!,3,0))</f>
        <v/>
      </c>
      <c r="B2120" s="45" t="str">
        <f>IF(Table1[[#This Row],[Day]]="","",WEEKNUM(F2120))</f>
        <v/>
      </c>
      <c r="C2120" s="45" t="str">
        <f>IF(Table1[[#This Row],[Day]]="","",MONTH(F2120))</f>
        <v/>
      </c>
      <c r="D2120" s="45" t="str">
        <f>IF(Table1[[#This Row],[Day]]="","",YEAR(F2120))</f>
        <v/>
      </c>
      <c r="E2120" s="117" t="s">
        <v>329</v>
      </c>
      <c r="J2120" s="102"/>
      <c r="K2120" s="124"/>
      <c r="R2120" s="46"/>
      <c r="V2120" s="112"/>
      <c r="W2120" s="72"/>
      <c r="X2120" s="46"/>
      <c r="Y2120" s="46"/>
      <c r="AC2120" s="47">
        <f t="shared" si="29"/>
        <v>0</v>
      </c>
      <c r="AD2120" s="47"/>
      <c r="AE2120" s="44"/>
      <c r="AF2120" s="48"/>
    </row>
    <row r="2121" spans="1:32" ht="21" customHeight="1">
      <c r="A2121" s="45" t="str">
        <f>IF(G2121="","",VLOOKUP(G2121,#REF!,3,0))</f>
        <v/>
      </c>
      <c r="B2121" s="45" t="str">
        <f>IF(Table1[[#This Row],[Day]]="","",WEEKNUM(F2121))</f>
        <v/>
      </c>
      <c r="C2121" s="45" t="str">
        <f>IF(Table1[[#This Row],[Day]]="","",MONTH(F2121))</f>
        <v/>
      </c>
      <c r="D2121" s="45" t="str">
        <f>IF(Table1[[#This Row],[Day]]="","",YEAR(F2121))</f>
        <v/>
      </c>
      <c r="E2121" s="117" t="s">
        <v>329</v>
      </c>
      <c r="J2121" s="102"/>
      <c r="K2121" s="124"/>
      <c r="R2121" s="46"/>
      <c r="V2121" s="112"/>
      <c r="W2121" s="72"/>
      <c r="X2121" s="46"/>
      <c r="Y2121" s="46"/>
      <c r="AC2121" s="47">
        <f t="shared" si="29"/>
        <v>0</v>
      </c>
      <c r="AD2121" s="47"/>
      <c r="AE2121" s="44"/>
      <c r="AF2121" s="48"/>
    </row>
    <row r="2122" spans="1:32" ht="21" customHeight="1">
      <c r="A2122" s="45" t="str">
        <f>IF(G2122="","",VLOOKUP(G2122,#REF!,3,0))</f>
        <v/>
      </c>
      <c r="B2122" s="45" t="str">
        <f>IF(Table1[[#This Row],[Day]]="","",WEEKNUM(F2122))</f>
        <v/>
      </c>
      <c r="C2122" s="45" t="str">
        <f>IF(Table1[[#This Row],[Day]]="","",MONTH(F2122))</f>
        <v/>
      </c>
      <c r="D2122" s="45" t="str">
        <f>IF(Table1[[#This Row],[Day]]="","",YEAR(F2122))</f>
        <v/>
      </c>
      <c r="E2122" s="117" t="s">
        <v>329</v>
      </c>
      <c r="J2122" s="102"/>
      <c r="K2122" s="124"/>
      <c r="R2122" s="46"/>
      <c r="V2122" s="112"/>
      <c r="W2122" s="72"/>
      <c r="X2122" s="46"/>
      <c r="Y2122" s="46"/>
      <c r="AC2122" s="47">
        <f t="shared" si="29"/>
        <v>0</v>
      </c>
      <c r="AD2122" s="47"/>
      <c r="AE2122" s="44"/>
      <c r="AF2122" s="48"/>
    </row>
    <row r="2123" spans="1:32" ht="21" customHeight="1">
      <c r="A2123" s="45" t="str">
        <f>IF(G2123="","",VLOOKUP(G2123,#REF!,3,0))</f>
        <v/>
      </c>
      <c r="B2123" s="45" t="str">
        <f>IF(Table1[[#This Row],[Day]]="","",WEEKNUM(F2123))</f>
        <v/>
      </c>
      <c r="C2123" s="45" t="str">
        <f>IF(Table1[[#This Row],[Day]]="","",MONTH(F2123))</f>
        <v/>
      </c>
      <c r="D2123" s="45" t="str">
        <f>IF(Table1[[#This Row],[Day]]="","",YEAR(F2123))</f>
        <v/>
      </c>
      <c r="E2123" s="117" t="s">
        <v>329</v>
      </c>
      <c r="J2123" s="102"/>
      <c r="K2123" s="124"/>
      <c r="R2123" s="46"/>
      <c r="V2123" s="112"/>
      <c r="W2123" s="72"/>
      <c r="X2123" s="46"/>
      <c r="Y2123" s="46"/>
      <c r="AC2123" s="47">
        <f t="shared" si="29"/>
        <v>0</v>
      </c>
      <c r="AD2123" s="47"/>
      <c r="AE2123" s="44"/>
      <c r="AF2123" s="48"/>
    </row>
    <row r="2124" spans="1:32" ht="21" customHeight="1">
      <c r="A2124" s="45" t="str">
        <f>IF(G2124="","",VLOOKUP(G2124,#REF!,3,0))</f>
        <v/>
      </c>
      <c r="B2124" s="45" t="str">
        <f>IF(Table1[[#This Row],[Day]]="","",WEEKNUM(F2124))</f>
        <v/>
      </c>
      <c r="C2124" s="45" t="str">
        <f>IF(Table1[[#This Row],[Day]]="","",MONTH(F2124))</f>
        <v/>
      </c>
      <c r="D2124" s="45" t="str">
        <f>IF(Table1[[#This Row],[Day]]="","",YEAR(F2124))</f>
        <v/>
      </c>
      <c r="E2124" s="117" t="s">
        <v>329</v>
      </c>
      <c r="J2124" s="102"/>
      <c r="K2124" s="124"/>
      <c r="R2124" s="46"/>
      <c r="V2124" s="112"/>
      <c r="W2124" s="72"/>
      <c r="X2124" s="46"/>
      <c r="Y2124" s="46"/>
      <c r="AC2124" s="47">
        <f t="shared" si="29"/>
        <v>0</v>
      </c>
      <c r="AD2124" s="47"/>
      <c r="AE2124" s="44"/>
      <c r="AF2124" s="48"/>
    </row>
    <row r="2125" spans="1:32" ht="21" customHeight="1">
      <c r="A2125" s="45" t="str">
        <f>IF(G2125="","",VLOOKUP(G2125,#REF!,3,0))</f>
        <v/>
      </c>
      <c r="B2125" s="45" t="str">
        <f>IF(Table1[[#This Row],[Day]]="","",WEEKNUM(F2125))</f>
        <v/>
      </c>
      <c r="C2125" s="45" t="str">
        <f>IF(Table1[[#This Row],[Day]]="","",MONTH(F2125))</f>
        <v/>
      </c>
      <c r="D2125" s="45" t="str">
        <f>IF(Table1[[#This Row],[Day]]="","",YEAR(F2125))</f>
        <v/>
      </c>
      <c r="E2125" s="117" t="s">
        <v>329</v>
      </c>
      <c r="J2125" s="102"/>
      <c r="K2125" s="124"/>
      <c r="R2125" s="46"/>
      <c r="V2125" s="112"/>
      <c r="W2125" s="72"/>
      <c r="X2125" s="46"/>
      <c r="Y2125" s="46"/>
      <c r="AC2125" s="47">
        <f t="shared" si="29"/>
        <v>0</v>
      </c>
      <c r="AD2125" s="47"/>
      <c r="AE2125" s="44"/>
      <c r="AF2125" s="48"/>
    </row>
    <row r="2126" spans="1:32" ht="21" customHeight="1">
      <c r="A2126" s="45" t="str">
        <f>IF(G2126="","",VLOOKUP(G2126,#REF!,3,0))</f>
        <v/>
      </c>
      <c r="B2126" s="45" t="str">
        <f>IF(Table1[[#This Row],[Day]]="","",WEEKNUM(F2126))</f>
        <v/>
      </c>
      <c r="C2126" s="45" t="str">
        <f>IF(Table1[[#This Row],[Day]]="","",MONTH(F2126))</f>
        <v/>
      </c>
      <c r="D2126" s="45" t="str">
        <f>IF(Table1[[#This Row],[Day]]="","",YEAR(F2126))</f>
        <v/>
      </c>
      <c r="E2126" s="117" t="s">
        <v>329</v>
      </c>
      <c r="J2126" s="102"/>
      <c r="K2126" s="124"/>
      <c r="R2126" s="46"/>
      <c r="V2126" s="112"/>
      <c r="W2126" s="72"/>
      <c r="X2126" s="46"/>
      <c r="Y2126" s="46"/>
      <c r="AC2126" s="47">
        <f t="shared" si="29"/>
        <v>0</v>
      </c>
      <c r="AD2126" s="47"/>
      <c r="AE2126" s="44"/>
      <c r="AF2126" s="48"/>
    </row>
    <row r="2127" spans="1:32" ht="21" customHeight="1">
      <c r="A2127" s="45" t="str">
        <f>IF(G2127="","",VLOOKUP(G2127,#REF!,3,0))</f>
        <v/>
      </c>
      <c r="B2127" s="45" t="str">
        <f>IF(Table1[[#This Row],[Day]]="","",WEEKNUM(F2127))</f>
        <v/>
      </c>
      <c r="C2127" s="45" t="str">
        <f>IF(Table1[[#This Row],[Day]]="","",MONTH(F2127))</f>
        <v/>
      </c>
      <c r="D2127" s="45" t="str">
        <f>IF(Table1[[#This Row],[Day]]="","",YEAR(F2127))</f>
        <v/>
      </c>
      <c r="E2127" s="117" t="s">
        <v>329</v>
      </c>
      <c r="J2127" s="102"/>
      <c r="K2127" s="124"/>
      <c r="R2127" s="46"/>
      <c r="V2127" s="112"/>
      <c r="W2127" s="72"/>
      <c r="X2127" s="46"/>
      <c r="Y2127" s="46"/>
      <c r="AC2127" s="47">
        <f t="shared" si="29"/>
        <v>0</v>
      </c>
      <c r="AD2127" s="47"/>
      <c r="AE2127" s="44"/>
      <c r="AF2127" s="48"/>
    </row>
    <row r="2128" spans="1:32" ht="21" customHeight="1">
      <c r="A2128" s="45" t="str">
        <f>IF(G2128="","",VLOOKUP(G2128,#REF!,3,0))</f>
        <v/>
      </c>
      <c r="B2128" s="45" t="str">
        <f>IF(Table1[[#This Row],[Day]]="","",WEEKNUM(F2128))</f>
        <v/>
      </c>
      <c r="C2128" s="45" t="str">
        <f>IF(Table1[[#This Row],[Day]]="","",MONTH(F2128))</f>
        <v/>
      </c>
      <c r="D2128" s="45" t="str">
        <f>IF(Table1[[#This Row],[Day]]="","",YEAR(F2128))</f>
        <v/>
      </c>
      <c r="E2128" s="117" t="s">
        <v>329</v>
      </c>
      <c r="J2128" s="102"/>
      <c r="K2128" s="124"/>
      <c r="R2128" s="46"/>
      <c r="V2128" s="112"/>
      <c r="W2128" s="72"/>
      <c r="X2128" s="46"/>
      <c r="Y2128" s="46"/>
      <c r="AC2128" s="47">
        <f t="shared" si="29"/>
        <v>0</v>
      </c>
      <c r="AD2128" s="47"/>
      <c r="AE2128" s="44"/>
      <c r="AF2128" s="48"/>
    </row>
    <row r="2129" spans="1:32" ht="21" customHeight="1">
      <c r="A2129" s="45" t="str">
        <f>IF(G2129="","",VLOOKUP(G2129,#REF!,3,0))</f>
        <v/>
      </c>
      <c r="B2129" s="45" t="str">
        <f>IF(Table1[[#This Row],[Day]]="","",WEEKNUM(F2129))</f>
        <v/>
      </c>
      <c r="C2129" s="45" t="str">
        <f>IF(Table1[[#This Row],[Day]]="","",MONTH(F2129))</f>
        <v/>
      </c>
      <c r="D2129" s="45" t="str">
        <f>IF(Table1[[#This Row],[Day]]="","",YEAR(F2129))</f>
        <v/>
      </c>
      <c r="E2129" s="117" t="s">
        <v>329</v>
      </c>
      <c r="J2129" s="102"/>
      <c r="K2129" s="124"/>
      <c r="R2129" s="46"/>
      <c r="V2129" s="112"/>
      <c r="W2129" s="72"/>
      <c r="X2129" s="46"/>
      <c r="Y2129" s="46"/>
      <c r="AC2129" s="47">
        <f t="shared" si="29"/>
        <v>0</v>
      </c>
      <c r="AD2129" s="47"/>
      <c r="AE2129" s="44"/>
      <c r="AF2129" s="48"/>
    </row>
    <row r="2130" spans="1:32" ht="21" customHeight="1">
      <c r="A2130" s="45" t="str">
        <f>IF(G2130="","",VLOOKUP(G2130,#REF!,3,0))</f>
        <v/>
      </c>
      <c r="B2130" s="45" t="str">
        <f>IF(Table1[[#This Row],[Day]]="","",WEEKNUM(F2130))</f>
        <v/>
      </c>
      <c r="C2130" s="45" t="str">
        <f>IF(Table1[[#This Row],[Day]]="","",MONTH(F2130))</f>
        <v/>
      </c>
      <c r="D2130" s="45" t="str">
        <f>IF(Table1[[#This Row],[Day]]="","",YEAR(F2130))</f>
        <v/>
      </c>
      <c r="E2130" s="117" t="s">
        <v>329</v>
      </c>
      <c r="J2130" s="102"/>
      <c r="K2130" s="124"/>
      <c r="R2130" s="46"/>
      <c r="V2130" s="112"/>
      <c r="W2130" s="72"/>
      <c r="X2130" s="46"/>
      <c r="Y2130" s="46"/>
      <c r="AC2130" s="47">
        <f t="shared" si="29"/>
        <v>0</v>
      </c>
      <c r="AD2130" s="47"/>
      <c r="AE2130" s="44"/>
      <c r="AF2130" s="48"/>
    </row>
    <row r="2131" spans="1:32" ht="21" customHeight="1">
      <c r="A2131" s="45" t="str">
        <f>IF(G2131="","",VLOOKUP(G2131,#REF!,3,0))</f>
        <v/>
      </c>
      <c r="B2131" s="45" t="str">
        <f>IF(Table1[[#This Row],[Day]]="","",WEEKNUM(F2131))</f>
        <v/>
      </c>
      <c r="C2131" s="45" t="str">
        <f>IF(Table1[[#This Row],[Day]]="","",MONTH(F2131))</f>
        <v/>
      </c>
      <c r="D2131" s="45" t="str">
        <f>IF(Table1[[#This Row],[Day]]="","",YEAR(F2131))</f>
        <v/>
      </c>
      <c r="E2131" s="117" t="s">
        <v>329</v>
      </c>
      <c r="J2131" s="102"/>
      <c r="K2131" s="124"/>
      <c r="R2131" s="46"/>
      <c r="V2131" s="112"/>
      <c r="W2131" s="72"/>
      <c r="X2131" s="46"/>
      <c r="Y2131" s="46"/>
      <c r="AC2131" s="47">
        <f t="shared" si="29"/>
        <v>0</v>
      </c>
      <c r="AD2131" s="47"/>
      <c r="AE2131" s="44"/>
      <c r="AF2131" s="48"/>
    </row>
    <row r="2132" spans="1:32" ht="21" customHeight="1">
      <c r="A2132" s="45" t="str">
        <f>IF(G2132="","",VLOOKUP(G2132,#REF!,3,0))</f>
        <v/>
      </c>
      <c r="B2132" s="45" t="str">
        <f>IF(Table1[[#This Row],[Day]]="","",WEEKNUM(F2132))</f>
        <v/>
      </c>
      <c r="C2132" s="45" t="str">
        <f>IF(Table1[[#This Row],[Day]]="","",MONTH(F2132))</f>
        <v/>
      </c>
      <c r="D2132" s="45" t="str">
        <f>IF(Table1[[#This Row],[Day]]="","",YEAR(F2132))</f>
        <v/>
      </c>
      <c r="E2132" s="117" t="s">
        <v>329</v>
      </c>
      <c r="J2132" s="102"/>
      <c r="K2132" s="124"/>
      <c r="R2132" s="46"/>
      <c r="V2132" s="112"/>
      <c r="W2132" s="72"/>
      <c r="X2132" s="46"/>
      <c r="Y2132" s="46"/>
      <c r="AC2132" s="47">
        <f t="shared" si="29"/>
        <v>0</v>
      </c>
      <c r="AD2132" s="47"/>
      <c r="AE2132" s="44"/>
      <c r="AF2132" s="48"/>
    </row>
    <row r="2133" spans="1:32" ht="21" customHeight="1">
      <c r="A2133" s="45" t="str">
        <f>IF(G2133="","",VLOOKUP(G2133,#REF!,3,0))</f>
        <v/>
      </c>
      <c r="B2133" s="45" t="str">
        <f>IF(Table1[[#This Row],[Day]]="","",WEEKNUM(F2133))</f>
        <v/>
      </c>
      <c r="C2133" s="45" t="str">
        <f>IF(Table1[[#This Row],[Day]]="","",MONTH(F2133))</f>
        <v/>
      </c>
      <c r="D2133" s="45" t="str">
        <f>IF(Table1[[#This Row],[Day]]="","",YEAR(F2133))</f>
        <v/>
      </c>
      <c r="E2133" s="117" t="s">
        <v>329</v>
      </c>
      <c r="J2133" s="102"/>
      <c r="K2133" s="124"/>
      <c r="R2133" s="46"/>
      <c r="V2133" s="112"/>
      <c r="W2133" s="72"/>
      <c r="X2133" s="46"/>
      <c r="Y2133" s="46"/>
      <c r="AC2133" s="47">
        <f t="shared" si="29"/>
        <v>0</v>
      </c>
      <c r="AD2133" s="47"/>
      <c r="AE2133" s="44"/>
      <c r="AF2133" s="48"/>
    </row>
    <row r="2134" spans="1:32" ht="21" customHeight="1">
      <c r="A2134" s="45" t="str">
        <f>IF(G2134="","",VLOOKUP(G2134,#REF!,3,0))</f>
        <v/>
      </c>
      <c r="B2134" s="45" t="str">
        <f>IF(Table1[[#This Row],[Day]]="","",WEEKNUM(F2134))</f>
        <v/>
      </c>
      <c r="C2134" s="45" t="str">
        <f>IF(Table1[[#This Row],[Day]]="","",MONTH(F2134))</f>
        <v/>
      </c>
      <c r="D2134" s="45" t="str">
        <f>IF(Table1[[#This Row],[Day]]="","",YEAR(F2134))</f>
        <v/>
      </c>
      <c r="E2134" s="117" t="s">
        <v>329</v>
      </c>
      <c r="J2134" s="102"/>
      <c r="K2134" s="124"/>
      <c r="R2134" s="46"/>
      <c r="V2134" s="112"/>
      <c r="W2134" s="72"/>
      <c r="X2134" s="46"/>
      <c r="Y2134" s="46"/>
      <c r="AC2134" s="47">
        <f t="shared" si="29"/>
        <v>0</v>
      </c>
      <c r="AD2134" s="47"/>
      <c r="AE2134" s="44"/>
      <c r="AF2134" s="48"/>
    </row>
    <row r="2135" spans="1:32" ht="21" customHeight="1">
      <c r="A2135" s="45" t="str">
        <f>IF(G2135="","",VLOOKUP(G2135,#REF!,3,0))</f>
        <v/>
      </c>
      <c r="B2135" s="45" t="str">
        <f>IF(Table1[[#This Row],[Day]]="","",WEEKNUM(F2135))</f>
        <v/>
      </c>
      <c r="C2135" s="45" t="str">
        <f>IF(Table1[[#This Row],[Day]]="","",MONTH(F2135))</f>
        <v/>
      </c>
      <c r="D2135" s="45" t="str">
        <f>IF(Table1[[#This Row],[Day]]="","",YEAR(F2135))</f>
        <v/>
      </c>
      <c r="E2135" s="117" t="s">
        <v>329</v>
      </c>
      <c r="J2135" s="102"/>
      <c r="K2135" s="124"/>
      <c r="R2135" s="46"/>
      <c r="V2135" s="112"/>
      <c r="W2135" s="72"/>
      <c r="X2135" s="46"/>
      <c r="Y2135" s="46"/>
      <c r="AC2135" s="47">
        <f t="shared" si="29"/>
        <v>0</v>
      </c>
      <c r="AD2135" s="47"/>
      <c r="AE2135" s="44"/>
      <c r="AF2135" s="48"/>
    </row>
    <row r="2136" spans="1:32" ht="21" customHeight="1">
      <c r="A2136" s="45" t="str">
        <f>IF(G2136="","",VLOOKUP(G2136,#REF!,3,0))</f>
        <v/>
      </c>
      <c r="B2136" s="45" t="str">
        <f>IF(Table1[[#This Row],[Day]]="","",WEEKNUM(F2136))</f>
        <v/>
      </c>
      <c r="C2136" s="45" t="str">
        <f>IF(Table1[[#This Row],[Day]]="","",MONTH(F2136))</f>
        <v/>
      </c>
      <c r="D2136" s="45" t="str">
        <f>IF(Table1[[#This Row],[Day]]="","",YEAR(F2136))</f>
        <v/>
      </c>
      <c r="E2136" s="117" t="s">
        <v>329</v>
      </c>
      <c r="J2136" s="102"/>
      <c r="K2136" s="124"/>
      <c r="R2136" s="46"/>
      <c r="V2136" s="112"/>
      <c r="W2136" s="72"/>
      <c r="X2136" s="46"/>
      <c r="Y2136" s="46"/>
      <c r="AC2136" s="47">
        <f t="shared" si="29"/>
        <v>0</v>
      </c>
      <c r="AD2136" s="47"/>
      <c r="AE2136" s="44"/>
      <c r="AF2136" s="48"/>
    </row>
    <row r="2137" spans="1:32" ht="21" customHeight="1">
      <c r="A2137" s="45" t="str">
        <f>IF(G2137="","",VLOOKUP(G2137,#REF!,3,0))</f>
        <v/>
      </c>
      <c r="B2137" s="45" t="str">
        <f>IF(Table1[[#This Row],[Day]]="","",WEEKNUM(F2137))</f>
        <v/>
      </c>
      <c r="C2137" s="45" t="str">
        <f>IF(Table1[[#This Row],[Day]]="","",MONTH(F2137))</f>
        <v/>
      </c>
      <c r="D2137" s="45" t="str">
        <f>IF(Table1[[#This Row],[Day]]="","",YEAR(F2137))</f>
        <v/>
      </c>
      <c r="E2137" s="117" t="s">
        <v>329</v>
      </c>
      <c r="J2137" s="102"/>
      <c r="K2137" s="124"/>
      <c r="R2137" s="46"/>
      <c r="V2137" s="112"/>
      <c r="W2137" s="72"/>
      <c r="X2137" s="46"/>
      <c r="Y2137" s="46"/>
      <c r="AC2137" s="47">
        <f t="shared" si="29"/>
        <v>0</v>
      </c>
      <c r="AD2137" s="47"/>
      <c r="AE2137" s="44"/>
      <c r="AF2137" s="48"/>
    </row>
    <row r="2138" spans="1:32" ht="21" customHeight="1">
      <c r="A2138" s="45" t="str">
        <f>IF(G2138="","",VLOOKUP(G2138,#REF!,3,0))</f>
        <v/>
      </c>
      <c r="B2138" s="45" t="str">
        <f>IF(Table1[[#This Row],[Day]]="","",WEEKNUM(F2138))</f>
        <v/>
      </c>
      <c r="C2138" s="45" t="str">
        <f>IF(Table1[[#This Row],[Day]]="","",MONTH(F2138))</f>
        <v/>
      </c>
      <c r="D2138" s="45" t="str">
        <f>IF(Table1[[#This Row],[Day]]="","",YEAR(F2138))</f>
        <v/>
      </c>
      <c r="E2138" s="117" t="s">
        <v>329</v>
      </c>
      <c r="J2138" s="102"/>
      <c r="K2138" s="124"/>
      <c r="R2138" s="46"/>
      <c r="V2138" s="112"/>
      <c r="W2138" s="72"/>
      <c r="X2138" s="46"/>
      <c r="Y2138" s="46"/>
      <c r="AC2138" s="47">
        <f t="shared" si="29"/>
        <v>0</v>
      </c>
      <c r="AD2138" s="47"/>
      <c r="AE2138" s="44"/>
      <c r="AF2138" s="48"/>
    </row>
    <row r="2139" spans="1:32" ht="21" customHeight="1">
      <c r="A2139" s="45" t="str">
        <f>IF(G2139="","",VLOOKUP(G2139,#REF!,3,0))</f>
        <v/>
      </c>
      <c r="B2139" s="45" t="str">
        <f>IF(Table1[[#This Row],[Day]]="","",WEEKNUM(F2139))</f>
        <v/>
      </c>
      <c r="C2139" s="45" t="str">
        <f>IF(Table1[[#This Row],[Day]]="","",MONTH(F2139))</f>
        <v/>
      </c>
      <c r="D2139" s="45" t="str">
        <f>IF(Table1[[#This Row],[Day]]="","",YEAR(F2139))</f>
        <v/>
      </c>
      <c r="E2139" s="117" t="s">
        <v>329</v>
      </c>
      <c r="J2139" s="102"/>
      <c r="K2139" s="124"/>
      <c r="R2139" s="46"/>
      <c r="V2139" s="112"/>
      <c r="W2139" s="72"/>
      <c r="X2139" s="46"/>
      <c r="Y2139" s="46"/>
      <c r="AC2139" s="47">
        <f t="shared" si="29"/>
        <v>0</v>
      </c>
      <c r="AD2139" s="47"/>
      <c r="AE2139" s="44"/>
      <c r="AF2139" s="48"/>
    </row>
    <row r="2140" spans="1:32" ht="21" customHeight="1">
      <c r="A2140" s="45" t="str">
        <f>IF(G2140="","",VLOOKUP(G2140,#REF!,3,0))</f>
        <v/>
      </c>
      <c r="B2140" s="45" t="str">
        <f>IF(Table1[[#This Row],[Day]]="","",WEEKNUM(F2140))</f>
        <v/>
      </c>
      <c r="C2140" s="45" t="str">
        <f>IF(Table1[[#This Row],[Day]]="","",MONTH(F2140))</f>
        <v/>
      </c>
      <c r="D2140" s="45" t="str">
        <f>IF(Table1[[#This Row],[Day]]="","",YEAR(F2140))</f>
        <v/>
      </c>
      <c r="E2140" s="117" t="s">
        <v>329</v>
      </c>
      <c r="J2140" s="102"/>
      <c r="K2140" s="124"/>
      <c r="R2140" s="46"/>
      <c r="V2140" s="112"/>
      <c r="W2140" s="72"/>
      <c r="X2140" s="46"/>
      <c r="Y2140" s="46"/>
      <c r="AC2140" s="47">
        <f t="shared" ref="AC2140:AC2203" si="30">SUM(I2140:AB2140)</f>
        <v>0</v>
      </c>
      <c r="AD2140" s="47"/>
      <c r="AE2140" s="44"/>
      <c r="AF2140" s="48"/>
    </row>
    <row r="2141" spans="1:32" ht="21" customHeight="1">
      <c r="A2141" s="45" t="str">
        <f>IF(G2141="","",VLOOKUP(G2141,#REF!,3,0))</f>
        <v/>
      </c>
      <c r="B2141" s="45" t="str">
        <f>IF(Table1[[#This Row],[Day]]="","",WEEKNUM(F2141))</f>
        <v/>
      </c>
      <c r="C2141" s="45" t="str">
        <f>IF(Table1[[#This Row],[Day]]="","",MONTH(F2141))</f>
        <v/>
      </c>
      <c r="D2141" s="45" t="str">
        <f>IF(Table1[[#This Row],[Day]]="","",YEAR(F2141))</f>
        <v/>
      </c>
      <c r="E2141" s="117" t="s">
        <v>329</v>
      </c>
      <c r="J2141" s="102"/>
      <c r="K2141" s="124"/>
      <c r="R2141" s="46"/>
      <c r="V2141" s="112"/>
      <c r="W2141" s="72"/>
      <c r="X2141" s="46"/>
      <c r="Y2141" s="46"/>
      <c r="AC2141" s="47">
        <f t="shared" si="30"/>
        <v>0</v>
      </c>
      <c r="AD2141" s="47"/>
      <c r="AE2141" s="44"/>
      <c r="AF2141" s="48"/>
    </row>
    <row r="2142" spans="1:32" ht="21" customHeight="1">
      <c r="A2142" s="45" t="str">
        <f>IF(G2142="","",VLOOKUP(G2142,#REF!,3,0))</f>
        <v/>
      </c>
      <c r="B2142" s="45" t="str">
        <f>IF(Table1[[#This Row],[Day]]="","",WEEKNUM(F2142))</f>
        <v/>
      </c>
      <c r="C2142" s="45" t="str">
        <f>IF(Table1[[#This Row],[Day]]="","",MONTH(F2142))</f>
        <v/>
      </c>
      <c r="D2142" s="45" t="str">
        <f>IF(Table1[[#This Row],[Day]]="","",YEAR(F2142))</f>
        <v/>
      </c>
      <c r="E2142" s="117" t="s">
        <v>329</v>
      </c>
      <c r="J2142" s="102"/>
      <c r="K2142" s="124"/>
      <c r="R2142" s="46"/>
      <c r="V2142" s="112"/>
      <c r="W2142" s="72"/>
      <c r="X2142" s="46"/>
      <c r="Y2142" s="46"/>
      <c r="AC2142" s="47">
        <f t="shared" si="30"/>
        <v>0</v>
      </c>
      <c r="AD2142" s="47"/>
      <c r="AE2142" s="44"/>
      <c r="AF2142" s="48"/>
    </row>
    <row r="2143" spans="1:32" ht="21" customHeight="1">
      <c r="A2143" s="45" t="str">
        <f>IF(G2143="","",VLOOKUP(G2143,#REF!,3,0))</f>
        <v/>
      </c>
      <c r="B2143" s="45" t="str">
        <f>IF(Table1[[#This Row],[Day]]="","",WEEKNUM(F2143))</f>
        <v/>
      </c>
      <c r="C2143" s="45" t="str">
        <f>IF(Table1[[#This Row],[Day]]="","",MONTH(F2143))</f>
        <v/>
      </c>
      <c r="D2143" s="45" t="str">
        <f>IF(Table1[[#This Row],[Day]]="","",YEAR(F2143))</f>
        <v/>
      </c>
      <c r="E2143" s="117" t="s">
        <v>329</v>
      </c>
      <c r="J2143" s="102"/>
      <c r="K2143" s="124"/>
      <c r="R2143" s="46"/>
      <c r="V2143" s="112"/>
      <c r="W2143" s="72"/>
      <c r="X2143" s="46"/>
      <c r="Y2143" s="46"/>
      <c r="AC2143" s="47">
        <f t="shared" si="30"/>
        <v>0</v>
      </c>
      <c r="AD2143" s="47"/>
      <c r="AE2143" s="44"/>
      <c r="AF2143" s="48"/>
    </row>
    <row r="2144" spans="1:32" ht="21" customHeight="1">
      <c r="A2144" s="45" t="str">
        <f>IF(G2144="","",VLOOKUP(G2144,#REF!,3,0))</f>
        <v/>
      </c>
      <c r="B2144" s="45" t="str">
        <f>IF(Table1[[#This Row],[Day]]="","",WEEKNUM(F2144))</f>
        <v/>
      </c>
      <c r="C2144" s="45" t="str">
        <f>IF(Table1[[#This Row],[Day]]="","",MONTH(F2144))</f>
        <v/>
      </c>
      <c r="D2144" s="45" t="str">
        <f>IF(Table1[[#This Row],[Day]]="","",YEAR(F2144))</f>
        <v/>
      </c>
      <c r="E2144" s="117" t="s">
        <v>329</v>
      </c>
      <c r="J2144" s="102"/>
      <c r="K2144" s="124"/>
      <c r="R2144" s="46"/>
      <c r="V2144" s="112"/>
      <c r="W2144" s="72"/>
      <c r="X2144" s="46"/>
      <c r="Y2144" s="46"/>
      <c r="AC2144" s="47">
        <f t="shared" si="30"/>
        <v>0</v>
      </c>
      <c r="AD2144" s="47"/>
      <c r="AE2144" s="44"/>
      <c r="AF2144" s="48"/>
    </row>
    <row r="2145" spans="1:32" ht="21" customHeight="1">
      <c r="A2145" s="45" t="str">
        <f>IF(G2145="","",VLOOKUP(G2145,#REF!,3,0))</f>
        <v/>
      </c>
      <c r="B2145" s="45" t="str">
        <f>IF(Table1[[#This Row],[Day]]="","",WEEKNUM(F2145))</f>
        <v/>
      </c>
      <c r="C2145" s="45" t="str">
        <f>IF(Table1[[#This Row],[Day]]="","",MONTH(F2145))</f>
        <v/>
      </c>
      <c r="D2145" s="45" t="str">
        <f>IF(Table1[[#This Row],[Day]]="","",YEAR(F2145))</f>
        <v/>
      </c>
      <c r="E2145" s="117" t="s">
        <v>329</v>
      </c>
      <c r="J2145" s="102"/>
      <c r="K2145" s="124"/>
      <c r="R2145" s="46"/>
      <c r="V2145" s="112"/>
      <c r="W2145" s="72"/>
      <c r="X2145" s="46"/>
      <c r="Y2145" s="46"/>
      <c r="AC2145" s="47">
        <f t="shared" si="30"/>
        <v>0</v>
      </c>
      <c r="AD2145" s="47"/>
      <c r="AE2145" s="44"/>
      <c r="AF2145" s="48"/>
    </row>
    <row r="2146" spans="1:32" ht="21" customHeight="1">
      <c r="A2146" s="45" t="str">
        <f>IF(G2146="","",VLOOKUP(G2146,#REF!,3,0))</f>
        <v/>
      </c>
      <c r="B2146" s="45" t="str">
        <f>IF(Table1[[#This Row],[Day]]="","",WEEKNUM(F2146))</f>
        <v/>
      </c>
      <c r="C2146" s="45" t="str">
        <f>IF(Table1[[#This Row],[Day]]="","",MONTH(F2146))</f>
        <v/>
      </c>
      <c r="D2146" s="45" t="str">
        <f>IF(Table1[[#This Row],[Day]]="","",YEAR(F2146))</f>
        <v/>
      </c>
      <c r="E2146" s="117" t="s">
        <v>329</v>
      </c>
      <c r="J2146" s="102"/>
      <c r="K2146" s="124"/>
      <c r="R2146" s="46"/>
      <c r="V2146" s="112"/>
      <c r="W2146" s="72"/>
      <c r="X2146" s="46"/>
      <c r="Y2146" s="46"/>
      <c r="AC2146" s="47">
        <f t="shared" si="30"/>
        <v>0</v>
      </c>
      <c r="AD2146" s="47"/>
      <c r="AE2146" s="44"/>
      <c r="AF2146" s="48"/>
    </row>
    <row r="2147" spans="1:32" ht="21" customHeight="1">
      <c r="A2147" s="45" t="str">
        <f>IF(G2147="","",VLOOKUP(G2147,#REF!,3,0))</f>
        <v/>
      </c>
      <c r="B2147" s="45" t="str">
        <f>IF(Table1[[#This Row],[Day]]="","",WEEKNUM(F2147))</f>
        <v/>
      </c>
      <c r="C2147" s="45" t="str">
        <f>IF(Table1[[#This Row],[Day]]="","",MONTH(F2147))</f>
        <v/>
      </c>
      <c r="D2147" s="45" t="str">
        <f>IF(Table1[[#This Row],[Day]]="","",YEAR(F2147))</f>
        <v/>
      </c>
      <c r="E2147" s="117" t="s">
        <v>329</v>
      </c>
      <c r="J2147" s="102"/>
      <c r="K2147" s="124"/>
      <c r="R2147" s="46"/>
      <c r="V2147" s="112"/>
      <c r="W2147" s="72"/>
      <c r="X2147" s="46"/>
      <c r="Y2147" s="46"/>
      <c r="AC2147" s="47">
        <f t="shared" si="30"/>
        <v>0</v>
      </c>
      <c r="AD2147" s="47"/>
      <c r="AE2147" s="44"/>
      <c r="AF2147" s="48"/>
    </row>
    <row r="2148" spans="1:32" ht="21" customHeight="1">
      <c r="A2148" s="45" t="str">
        <f>IF(G2148="","",VLOOKUP(G2148,#REF!,3,0))</f>
        <v/>
      </c>
      <c r="B2148" s="45" t="str">
        <f>IF(Table1[[#This Row],[Day]]="","",WEEKNUM(F2148))</f>
        <v/>
      </c>
      <c r="C2148" s="45" t="str">
        <f>IF(Table1[[#This Row],[Day]]="","",MONTH(F2148))</f>
        <v/>
      </c>
      <c r="D2148" s="45" t="str">
        <f>IF(Table1[[#This Row],[Day]]="","",YEAR(F2148))</f>
        <v/>
      </c>
      <c r="E2148" s="117" t="s">
        <v>329</v>
      </c>
      <c r="J2148" s="102"/>
      <c r="K2148" s="124"/>
      <c r="R2148" s="46"/>
      <c r="V2148" s="112"/>
      <c r="W2148" s="72"/>
      <c r="X2148" s="46"/>
      <c r="Y2148" s="46"/>
      <c r="AC2148" s="47">
        <f t="shared" si="30"/>
        <v>0</v>
      </c>
      <c r="AD2148" s="47"/>
      <c r="AE2148" s="44"/>
      <c r="AF2148" s="48"/>
    </row>
    <row r="2149" spans="1:32" ht="21" customHeight="1">
      <c r="A2149" s="45" t="str">
        <f>IF(G2149="","",VLOOKUP(G2149,#REF!,3,0))</f>
        <v/>
      </c>
      <c r="B2149" s="45" t="str">
        <f>IF(Table1[[#This Row],[Day]]="","",WEEKNUM(F2149))</f>
        <v/>
      </c>
      <c r="C2149" s="45" t="str">
        <f>IF(Table1[[#This Row],[Day]]="","",MONTH(F2149))</f>
        <v/>
      </c>
      <c r="D2149" s="45" t="str">
        <f>IF(Table1[[#This Row],[Day]]="","",YEAR(F2149))</f>
        <v/>
      </c>
      <c r="E2149" s="117" t="s">
        <v>329</v>
      </c>
      <c r="J2149" s="102"/>
      <c r="K2149" s="124"/>
      <c r="R2149" s="46"/>
      <c r="V2149" s="112"/>
      <c r="W2149" s="72"/>
      <c r="X2149" s="46"/>
      <c r="Y2149" s="46"/>
      <c r="AC2149" s="47">
        <f t="shared" si="30"/>
        <v>0</v>
      </c>
      <c r="AD2149" s="47"/>
      <c r="AE2149" s="44"/>
      <c r="AF2149" s="48"/>
    </row>
    <row r="2150" spans="1:32" ht="21" customHeight="1">
      <c r="A2150" s="45" t="str">
        <f>IF(G2150="","",VLOOKUP(G2150,#REF!,3,0))</f>
        <v/>
      </c>
      <c r="B2150" s="45" t="str">
        <f>IF(Table1[[#This Row],[Day]]="","",WEEKNUM(F2150))</f>
        <v/>
      </c>
      <c r="C2150" s="45" t="str">
        <f>IF(Table1[[#This Row],[Day]]="","",MONTH(F2150))</f>
        <v/>
      </c>
      <c r="D2150" s="45" t="str">
        <f>IF(Table1[[#This Row],[Day]]="","",YEAR(F2150))</f>
        <v/>
      </c>
      <c r="E2150" s="117" t="s">
        <v>329</v>
      </c>
      <c r="J2150" s="102"/>
      <c r="K2150" s="124"/>
      <c r="R2150" s="46"/>
      <c r="V2150" s="112"/>
      <c r="W2150" s="72"/>
      <c r="X2150" s="46"/>
      <c r="Y2150" s="46"/>
      <c r="AC2150" s="47">
        <f t="shared" si="30"/>
        <v>0</v>
      </c>
      <c r="AD2150" s="47"/>
      <c r="AE2150" s="44"/>
      <c r="AF2150" s="48"/>
    </row>
    <row r="2151" spans="1:32" ht="21" customHeight="1">
      <c r="A2151" s="45" t="str">
        <f>IF(G2151="","",VLOOKUP(G2151,#REF!,3,0))</f>
        <v/>
      </c>
      <c r="B2151" s="45" t="str">
        <f>IF(Table1[[#This Row],[Day]]="","",WEEKNUM(F2151))</f>
        <v/>
      </c>
      <c r="C2151" s="45" t="str">
        <f>IF(Table1[[#This Row],[Day]]="","",MONTH(F2151))</f>
        <v/>
      </c>
      <c r="D2151" s="45" t="str">
        <f>IF(Table1[[#This Row],[Day]]="","",YEAR(F2151))</f>
        <v/>
      </c>
      <c r="E2151" s="117" t="s">
        <v>329</v>
      </c>
      <c r="J2151" s="102"/>
      <c r="K2151" s="124"/>
      <c r="R2151" s="46"/>
      <c r="V2151" s="112"/>
      <c r="W2151" s="72"/>
      <c r="X2151" s="46"/>
      <c r="Y2151" s="46"/>
      <c r="AC2151" s="47">
        <f t="shared" si="30"/>
        <v>0</v>
      </c>
      <c r="AD2151" s="47"/>
      <c r="AE2151" s="44"/>
      <c r="AF2151" s="48"/>
    </row>
    <row r="2152" spans="1:32" ht="21" customHeight="1">
      <c r="A2152" s="45" t="str">
        <f>IF(G2152="","",VLOOKUP(G2152,#REF!,3,0))</f>
        <v/>
      </c>
      <c r="B2152" s="45" t="str">
        <f>IF(Table1[[#This Row],[Day]]="","",WEEKNUM(F2152))</f>
        <v/>
      </c>
      <c r="C2152" s="45" t="str">
        <f>IF(Table1[[#This Row],[Day]]="","",MONTH(F2152))</f>
        <v/>
      </c>
      <c r="D2152" s="45" t="str">
        <f>IF(Table1[[#This Row],[Day]]="","",YEAR(F2152))</f>
        <v/>
      </c>
      <c r="E2152" s="117" t="s">
        <v>329</v>
      </c>
      <c r="J2152" s="102"/>
      <c r="K2152" s="124"/>
      <c r="R2152" s="46"/>
      <c r="V2152" s="112"/>
      <c r="W2152" s="72"/>
      <c r="X2152" s="46"/>
      <c r="Y2152" s="46"/>
      <c r="AC2152" s="47">
        <f t="shared" si="30"/>
        <v>0</v>
      </c>
      <c r="AD2152" s="47"/>
      <c r="AE2152" s="44"/>
      <c r="AF2152" s="48"/>
    </row>
    <row r="2153" spans="1:32" ht="21" customHeight="1">
      <c r="A2153" s="45" t="str">
        <f>IF(G2153="","",VLOOKUP(G2153,#REF!,3,0))</f>
        <v/>
      </c>
      <c r="B2153" s="45" t="str">
        <f>IF(Table1[[#This Row],[Day]]="","",WEEKNUM(F2153))</f>
        <v/>
      </c>
      <c r="C2153" s="45" t="str">
        <f>IF(Table1[[#This Row],[Day]]="","",MONTH(F2153))</f>
        <v/>
      </c>
      <c r="D2153" s="45" t="str">
        <f>IF(Table1[[#This Row],[Day]]="","",YEAR(F2153))</f>
        <v/>
      </c>
      <c r="E2153" s="117" t="s">
        <v>329</v>
      </c>
      <c r="J2153" s="102"/>
      <c r="K2153" s="124"/>
      <c r="R2153" s="46"/>
      <c r="V2153" s="112"/>
      <c r="W2153" s="72"/>
      <c r="X2153" s="46"/>
      <c r="Y2153" s="46"/>
      <c r="AC2153" s="47">
        <f t="shared" si="30"/>
        <v>0</v>
      </c>
      <c r="AD2153" s="47"/>
      <c r="AE2153" s="44"/>
      <c r="AF2153" s="48"/>
    </row>
    <row r="2154" spans="1:32" ht="21" customHeight="1">
      <c r="A2154" s="45" t="str">
        <f>IF(G2154="","",VLOOKUP(G2154,#REF!,3,0))</f>
        <v/>
      </c>
      <c r="B2154" s="45" t="str">
        <f>IF(Table1[[#This Row],[Day]]="","",WEEKNUM(F2154))</f>
        <v/>
      </c>
      <c r="C2154" s="45" t="str">
        <f>IF(Table1[[#This Row],[Day]]="","",MONTH(F2154))</f>
        <v/>
      </c>
      <c r="D2154" s="45" t="str">
        <f>IF(Table1[[#This Row],[Day]]="","",YEAR(F2154))</f>
        <v/>
      </c>
      <c r="E2154" s="117" t="s">
        <v>329</v>
      </c>
      <c r="J2154" s="102"/>
      <c r="K2154" s="124"/>
      <c r="R2154" s="46"/>
      <c r="V2154" s="112"/>
      <c r="W2154" s="72"/>
      <c r="X2154" s="46"/>
      <c r="Y2154" s="46"/>
      <c r="AC2154" s="47">
        <f t="shared" si="30"/>
        <v>0</v>
      </c>
      <c r="AD2154" s="47"/>
      <c r="AE2154" s="44"/>
      <c r="AF2154" s="48"/>
    </row>
    <row r="2155" spans="1:32" ht="21" customHeight="1">
      <c r="A2155" s="45" t="str">
        <f>IF(G2155="","",VLOOKUP(G2155,#REF!,3,0))</f>
        <v/>
      </c>
      <c r="B2155" s="45" t="str">
        <f>IF(Table1[[#This Row],[Day]]="","",WEEKNUM(F2155))</f>
        <v/>
      </c>
      <c r="C2155" s="45" t="str">
        <f>IF(Table1[[#This Row],[Day]]="","",MONTH(F2155))</f>
        <v/>
      </c>
      <c r="D2155" s="45" t="str">
        <f>IF(Table1[[#This Row],[Day]]="","",YEAR(F2155))</f>
        <v/>
      </c>
      <c r="E2155" s="117" t="s">
        <v>329</v>
      </c>
      <c r="J2155" s="102"/>
      <c r="K2155" s="124"/>
      <c r="R2155" s="46"/>
      <c r="V2155" s="112"/>
      <c r="W2155" s="72"/>
      <c r="X2155" s="46"/>
      <c r="Y2155" s="46"/>
      <c r="AC2155" s="47">
        <f t="shared" si="30"/>
        <v>0</v>
      </c>
      <c r="AD2155" s="47"/>
      <c r="AE2155" s="44"/>
      <c r="AF2155" s="48"/>
    </row>
    <row r="2156" spans="1:32" ht="21" customHeight="1">
      <c r="A2156" s="45" t="str">
        <f>IF(G2156="","",VLOOKUP(G2156,#REF!,3,0))</f>
        <v/>
      </c>
      <c r="B2156" s="45" t="str">
        <f>IF(Table1[[#This Row],[Day]]="","",WEEKNUM(F2156))</f>
        <v/>
      </c>
      <c r="C2156" s="45" t="str">
        <f>IF(Table1[[#This Row],[Day]]="","",MONTH(F2156))</f>
        <v/>
      </c>
      <c r="D2156" s="45" t="str">
        <f>IF(Table1[[#This Row],[Day]]="","",YEAR(F2156))</f>
        <v/>
      </c>
      <c r="E2156" s="117" t="s">
        <v>329</v>
      </c>
      <c r="J2156" s="102"/>
      <c r="K2156" s="124"/>
      <c r="R2156" s="46"/>
      <c r="V2156" s="112"/>
      <c r="W2156" s="72"/>
      <c r="X2156" s="46"/>
      <c r="Y2156" s="46"/>
      <c r="AC2156" s="47">
        <f t="shared" si="30"/>
        <v>0</v>
      </c>
      <c r="AD2156" s="47"/>
      <c r="AE2156" s="44"/>
      <c r="AF2156" s="48"/>
    </row>
    <row r="2157" spans="1:32" ht="21" customHeight="1">
      <c r="A2157" s="45" t="str">
        <f>IF(G2157="","",VLOOKUP(G2157,#REF!,3,0))</f>
        <v/>
      </c>
      <c r="B2157" s="45" t="str">
        <f>IF(Table1[[#This Row],[Day]]="","",WEEKNUM(F2157))</f>
        <v/>
      </c>
      <c r="C2157" s="45" t="str">
        <f>IF(Table1[[#This Row],[Day]]="","",MONTH(F2157))</f>
        <v/>
      </c>
      <c r="D2157" s="45" t="str">
        <f>IF(Table1[[#This Row],[Day]]="","",YEAR(F2157))</f>
        <v/>
      </c>
      <c r="E2157" s="117" t="s">
        <v>329</v>
      </c>
      <c r="J2157" s="102"/>
      <c r="K2157" s="124"/>
      <c r="R2157" s="46"/>
      <c r="V2157" s="112"/>
      <c r="W2157" s="72"/>
      <c r="X2157" s="46"/>
      <c r="Y2157" s="46"/>
      <c r="AC2157" s="47">
        <f t="shared" si="30"/>
        <v>0</v>
      </c>
      <c r="AD2157" s="47"/>
      <c r="AE2157" s="44"/>
      <c r="AF2157" s="48"/>
    </row>
    <row r="2158" spans="1:32" ht="21" customHeight="1">
      <c r="A2158" s="45" t="str">
        <f>IF(G2158="","",VLOOKUP(G2158,#REF!,3,0))</f>
        <v/>
      </c>
      <c r="B2158" s="45" t="str">
        <f>IF(Table1[[#This Row],[Day]]="","",WEEKNUM(F2158))</f>
        <v/>
      </c>
      <c r="C2158" s="45" t="str">
        <f>IF(Table1[[#This Row],[Day]]="","",MONTH(F2158))</f>
        <v/>
      </c>
      <c r="D2158" s="45" t="str">
        <f>IF(Table1[[#This Row],[Day]]="","",YEAR(F2158))</f>
        <v/>
      </c>
      <c r="E2158" s="117" t="s">
        <v>329</v>
      </c>
      <c r="J2158" s="102"/>
      <c r="K2158" s="124"/>
      <c r="R2158" s="46"/>
      <c r="V2158" s="112"/>
      <c r="W2158" s="72"/>
      <c r="X2158" s="46"/>
      <c r="Y2158" s="46"/>
      <c r="AC2158" s="47">
        <f t="shared" si="30"/>
        <v>0</v>
      </c>
      <c r="AD2158" s="47"/>
      <c r="AE2158" s="44"/>
      <c r="AF2158" s="48"/>
    </row>
    <row r="2159" spans="1:32" ht="21" customHeight="1">
      <c r="A2159" s="45" t="str">
        <f>IF(G2159="","",VLOOKUP(G2159,#REF!,3,0))</f>
        <v/>
      </c>
      <c r="B2159" s="45" t="str">
        <f>IF(Table1[[#This Row],[Day]]="","",WEEKNUM(F2159))</f>
        <v/>
      </c>
      <c r="C2159" s="45" t="str">
        <f>IF(Table1[[#This Row],[Day]]="","",MONTH(F2159))</f>
        <v/>
      </c>
      <c r="D2159" s="45" t="str">
        <f>IF(Table1[[#This Row],[Day]]="","",YEAR(F2159))</f>
        <v/>
      </c>
      <c r="E2159" s="117" t="s">
        <v>329</v>
      </c>
      <c r="J2159" s="102"/>
      <c r="K2159" s="124"/>
      <c r="R2159" s="46"/>
      <c r="V2159" s="112"/>
      <c r="W2159" s="72"/>
      <c r="X2159" s="46"/>
      <c r="Y2159" s="46"/>
      <c r="AC2159" s="47">
        <f t="shared" si="30"/>
        <v>0</v>
      </c>
      <c r="AD2159" s="47"/>
      <c r="AE2159" s="44"/>
      <c r="AF2159" s="48"/>
    </row>
    <row r="2160" spans="1:32" ht="21" customHeight="1">
      <c r="A2160" s="45" t="str">
        <f>IF(G2160="","",VLOOKUP(G2160,#REF!,3,0))</f>
        <v/>
      </c>
      <c r="B2160" s="45" t="str">
        <f>IF(Table1[[#This Row],[Day]]="","",WEEKNUM(F2160))</f>
        <v/>
      </c>
      <c r="C2160" s="45" t="str">
        <f>IF(Table1[[#This Row],[Day]]="","",MONTH(F2160))</f>
        <v/>
      </c>
      <c r="D2160" s="45" t="str">
        <f>IF(Table1[[#This Row],[Day]]="","",YEAR(F2160))</f>
        <v/>
      </c>
      <c r="E2160" s="117" t="s">
        <v>329</v>
      </c>
      <c r="J2160" s="102"/>
      <c r="K2160" s="124"/>
      <c r="R2160" s="46"/>
      <c r="V2160" s="112"/>
      <c r="W2160" s="72"/>
      <c r="X2160" s="46"/>
      <c r="Y2160" s="46"/>
      <c r="AC2160" s="47">
        <f t="shared" si="30"/>
        <v>0</v>
      </c>
      <c r="AD2160" s="47"/>
      <c r="AE2160" s="44"/>
      <c r="AF2160" s="48"/>
    </row>
    <row r="2161" spans="1:32" ht="21" customHeight="1">
      <c r="A2161" s="45" t="str">
        <f>IF(G2161="","",VLOOKUP(G2161,#REF!,3,0))</f>
        <v/>
      </c>
      <c r="B2161" s="45" t="str">
        <f>IF(Table1[[#This Row],[Day]]="","",WEEKNUM(F2161))</f>
        <v/>
      </c>
      <c r="C2161" s="45" t="str">
        <f>IF(Table1[[#This Row],[Day]]="","",MONTH(F2161))</f>
        <v/>
      </c>
      <c r="D2161" s="45" t="str">
        <f>IF(Table1[[#This Row],[Day]]="","",YEAR(F2161))</f>
        <v/>
      </c>
      <c r="E2161" s="117" t="s">
        <v>329</v>
      </c>
      <c r="J2161" s="102"/>
      <c r="K2161" s="124"/>
      <c r="R2161" s="46"/>
      <c r="V2161" s="112"/>
      <c r="W2161" s="72"/>
      <c r="X2161" s="46"/>
      <c r="Y2161" s="46"/>
      <c r="AC2161" s="47">
        <f t="shared" si="30"/>
        <v>0</v>
      </c>
      <c r="AD2161" s="47"/>
      <c r="AE2161" s="44"/>
      <c r="AF2161" s="48"/>
    </row>
    <row r="2162" spans="1:32" ht="21" customHeight="1">
      <c r="A2162" s="45" t="str">
        <f>IF(G2162="","",VLOOKUP(G2162,#REF!,3,0))</f>
        <v/>
      </c>
      <c r="B2162" s="45" t="str">
        <f>IF(Table1[[#This Row],[Day]]="","",WEEKNUM(F2162))</f>
        <v/>
      </c>
      <c r="C2162" s="45" t="str">
        <f>IF(Table1[[#This Row],[Day]]="","",MONTH(F2162))</f>
        <v/>
      </c>
      <c r="D2162" s="45" t="str">
        <f>IF(Table1[[#This Row],[Day]]="","",YEAR(F2162))</f>
        <v/>
      </c>
      <c r="E2162" s="117" t="s">
        <v>329</v>
      </c>
      <c r="J2162" s="102"/>
      <c r="K2162" s="124"/>
      <c r="R2162" s="46"/>
      <c r="V2162" s="112"/>
      <c r="W2162" s="72"/>
      <c r="X2162" s="46"/>
      <c r="Y2162" s="46"/>
      <c r="AC2162" s="47">
        <f t="shared" si="30"/>
        <v>0</v>
      </c>
      <c r="AD2162" s="47"/>
      <c r="AE2162" s="44"/>
      <c r="AF2162" s="48"/>
    </row>
    <row r="2163" spans="1:32" ht="21" customHeight="1">
      <c r="A2163" s="45" t="str">
        <f>IF(G2163="","",VLOOKUP(G2163,#REF!,3,0))</f>
        <v/>
      </c>
      <c r="B2163" s="45" t="str">
        <f>IF(Table1[[#This Row],[Day]]="","",WEEKNUM(F2163))</f>
        <v/>
      </c>
      <c r="C2163" s="45" t="str">
        <f>IF(Table1[[#This Row],[Day]]="","",MONTH(F2163))</f>
        <v/>
      </c>
      <c r="D2163" s="45" t="str">
        <f>IF(Table1[[#This Row],[Day]]="","",YEAR(F2163))</f>
        <v/>
      </c>
      <c r="E2163" s="117" t="s">
        <v>329</v>
      </c>
      <c r="J2163" s="102"/>
      <c r="K2163" s="124"/>
      <c r="R2163" s="46"/>
      <c r="V2163" s="112"/>
      <c r="W2163" s="72"/>
      <c r="X2163" s="46"/>
      <c r="Y2163" s="46"/>
      <c r="AC2163" s="47">
        <f t="shared" si="30"/>
        <v>0</v>
      </c>
      <c r="AD2163" s="47"/>
      <c r="AE2163" s="44"/>
      <c r="AF2163" s="48"/>
    </row>
    <row r="2164" spans="1:32" ht="21" customHeight="1">
      <c r="A2164" s="45" t="str">
        <f>IF(G2164="","",VLOOKUP(G2164,#REF!,3,0))</f>
        <v/>
      </c>
      <c r="B2164" s="45" t="str">
        <f>IF(Table1[[#This Row],[Day]]="","",WEEKNUM(F2164))</f>
        <v/>
      </c>
      <c r="C2164" s="45" t="str">
        <f>IF(Table1[[#This Row],[Day]]="","",MONTH(F2164))</f>
        <v/>
      </c>
      <c r="D2164" s="45" t="str">
        <f>IF(Table1[[#This Row],[Day]]="","",YEAR(F2164))</f>
        <v/>
      </c>
      <c r="E2164" s="117" t="s">
        <v>329</v>
      </c>
      <c r="J2164" s="102"/>
      <c r="K2164" s="124"/>
      <c r="R2164" s="46"/>
      <c r="V2164" s="112"/>
      <c r="W2164" s="72"/>
      <c r="X2164" s="46"/>
      <c r="Y2164" s="46"/>
      <c r="AC2164" s="47">
        <f t="shared" si="30"/>
        <v>0</v>
      </c>
      <c r="AD2164" s="47"/>
      <c r="AE2164" s="44"/>
      <c r="AF2164" s="48"/>
    </row>
    <row r="2165" spans="1:32" ht="21" customHeight="1">
      <c r="A2165" s="45" t="str">
        <f>IF(G2165="","",VLOOKUP(G2165,#REF!,3,0))</f>
        <v/>
      </c>
      <c r="B2165" s="45" t="str">
        <f>IF(Table1[[#This Row],[Day]]="","",WEEKNUM(F2165))</f>
        <v/>
      </c>
      <c r="C2165" s="45" t="str">
        <f>IF(Table1[[#This Row],[Day]]="","",MONTH(F2165))</f>
        <v/>
      </c>
      <c r="D2165" s="45" t="str">
        <f>IF(Table1[[#This Row],[Day]]="","",YEAR(F2165))</f>
        <v/>
      </c>
      <c r="E2165" s="117" t="s">
        <v>329</v>
      </c>
      <c r="J2165" s="102"/>
      <c r="K2165" s="124"/>
      <c r="R2165" s="46"/>
      <c r="V2165" s="112"/>
      <c r="W2165" s="72"/>
      <c r="X2165" s="46"/>
      <c r="Y2165" s="46"/>
      <c r="AC2165" s="47">
        <f t="shared" si="30"/>
        <v>0</v>
      </c>
      <c r="AD2165" s="47"/>
      <c r="AE2165" s="44"/>
      <c r="AF2165" s="48"/>
    </row>
    <row r="2166" spans="1:32" ht="21" customHeight="1">
      <c r="A2166" s="45" t="str">
        <f>IF(G2166="","",VLOOKUP(G2166,#REF!,3,0))</f>
        <v/>
      </c>
      <c r="B2166" s="45" t="str">
        <f>IF(Table1[[#This Row],[Day]]="","",WEEKNUM(F2166))</f>
        <v/>
      </c>
      <c r="C2166" s="45" t="str">
        <f>IF(Table1[[#This Row],[Day]]="","",MONTH(F2166))</f>
        <v/>
      </c>
      <c r="D2166" s="45" t="str">
        <f>IF(Table1[[#This Row],[Day]]="","",YEAR(F2166))</f>
        <v/>
      </c>
      <c r="E2166" s="117" t="s">
        <v>329</v>
      </c>
      <c r="J2166" s="102"/>
      <c r="K2166" s="124"/>
      <c r="R2166" s="46"/>
      <c r="V2166" s="112"/>
      <c r="W2166" s="72"/>
      <c r="X2166" s="46"/>
      <c r="Y2166" s="46"/>
      <c r="AC2166" s="47">
        <f t="shared" si="30"/>
        <v>0</v>
      </c>
      <c r="AD2166" s="47"/>
      <c r="AE2166" s="44"/>
      <c r="AF2166" s="48"/>
    </row>
    <row r="2167" spans="1:32" ht="21" customHeight="1">
      <c r="A2167" s="45" t="str">
        <f>IF(G2167="","",VLOOKUP(G2167,#REF!,3,0))</f>
        <v/>
      </c>
      <c r="B2167" s="45" t="str">
        <f>IF(Table1[[#This Row],[Day]]="","",WEEKNUM(F2167))</f>
        <v/>
      </c>
      <c r="C2167" s="45" t="str">
        <f>IF(Table1[[#This Row],[Day]]="","",MONTH(F2167))</f>
        <v/>
      </c>
      <c r="D2167" s="45" t="str">
        <f>IF(Table1[[#This Row],[Day]]="","",YEAR(F2167))</f>
        <v/>
      </c>
      <c r="E2167" s="117" t="s">
        <v>329</v>
      </c>
      <c r="J2167" s="102"/>
      <c r="K2167" s="124"/>
      <c r="R2167" s="46"/>
      <c r="V2167" s="112"/>
      <c r="W2167" s="72"/>
      <c r="X2167" s="46"/>
      <c r="Y2167" s="46"/>
      <c r="AC2167" s="47">
        <f t="shared" si="30"/>
        <v>0</v>
      </c>
      <c r="AD2167" s="47"/>
      <c r="AE2167" s="44"/>
      <c r="AF2167" s="48"/>
    </row>
    <row r="2168" spans="1:32" ht="21" customHeight="1">
      <c r="A2168" s="45" t="str">
        <f>IF(G2168="","",VLOOKUP(G2168,#REF!,3,0))</f>
        <v/>
      </c>
      <c r="B2168" s="45" t="str">
        <f>IF(Table1[[#This Row],[Day]]="","",WEEKNUM(F2168))</f>
        <v/>
      </c>
      <c r="C2168" s="45" t="str">
        <f>IF(Table1[[#This Row],[Day]]="","",MONTH(F2168))</f>
        <v/>
      </c>
      <c r="D2168" s="45" t="str">
        <f>IF(Table1[[#This Row],[Day]]="","",YEAR(F2168))</f>
        <v/>
      </c>
      <c r="E2168" s="117" t="s">
        <v>329</v>
      </c>
      <c r="J2168" s="102"/>
      <c r="K2168" s="124"/>
      <c r="R2168" s="46"/>
      <c r="V2168" s="112"/>
      <c r="W2168" s="72"/>
      <c r="X2168" s="46"/>
      <c r="Y2168" s="46"/>
      <c r="AC2168" s="47">
        <f t="shared" si="30"/>
        <v>0</v>
      </c>
      <c r="AD2168" s="47"/>
      <c r="AE2168" s="44"/>
      <c r="AF2168" s="48"/>
    </row>
    <row r="2169" spans="1:32" ht="21" customHeight="1">
      <c r="A2169" s="45" t="str">
        <f>IF(G2169="","",VLOOKUP(G2169,#REF!,3,0))</f>
        <v/>
      </c>
      <c r="B2169" s="45" t="str">
        <f>IF(Table1[[#This Row],[Day]]="","",WEEKNUM(F2169))</f>
        <v/>
      </c>
      <c r="C2169" s="45" t="str">
        <f>IF(Table1[[#This Row],[Day]]="","",MONTH(F2169))</f>
        <v/>
      </c>
      <c r="D2169" s="45" t="str">
        <f>IF(Table1[[#This Row],[Day]]="","",YEAR(F2169))</f>
        <v/>
      </c>
      <c r="E2169" s="117" t="s">
        <v>329</v>
      </c>
      <c r="J2169" s="102"/>
      <c r="K2169" s="124"/>
      <c r="R2169" s="46"/>
      <c r="V2169" s="112"/>
      <c r="W2169" s="72"/>
      <c r="X2169" s="46"/>
      <c r="Y2169" s="46"/>
      <c r="AC2169" s="47">
        <f t="shared" si="30"/>
        <v>0</v>
      </c>
      <c r="AD2169" s="47"/>
      <c r="AE2169" s="44"/>
      <c r="AF2169" s="48"/>
    </row>
    <row r="2170" spans="1:32" ht="21" customHeight="1">
      <c r="A2170" s="45" t="str">
        <f>IF(G2170="","",VLOOKUP(G2170,#REF!,3,0))</f>
        <v/>
      </c>
      <c r="B2170" s="45" t="str">
        <f>IF(Table1[[#This Row],[Day]]="","",WEEKNUM(F2170))</f>
        <v/>
      </c>
      <c r="C2170" s="45" t="str">
        <f>IF(Table1[[#This Row],[Day]]="","",MONTH(F2170))</f>
        <v/>
      </c>
      <c r="D2170" s="45" t="str">
        <f>IF(Table1[[#This Row],[Day]]="","",YEAR(F2170))</f>
        <v/>
      </c>
      <c r="E2170" s="117" t="s">
        <v>329</v>
      </c>
      <c r="J2170" s="102"/>
      <c r="K2170" s="124"/>
      <c r="R2170" s="46"/>
      <c r="V2170" s="112"/>
      <c r="W2170" s="72"/>
      <c r="X2170" s="46"/>
      <c r="Y2170" s="46"/>
      <c r="AC2170" s="47">
        <f t="shared" si="30"/>
        <v>0</v>
      </c>
      <c r="AD2170" s="47"/>
      <c r="AE2170" s="44"/>
      <c r="AF2170" s="48"/>
    </row>
    <row r="2171" spans="1:32" ht="21" customHeight="1">
      <c r="A2171" s="45" t="str">
        <f>IF(G2171="","",VLOOKUP(G2171,#REF!,3,0))</f>
        <v/>
      </c>
      <c r="B2171" s="45" t="str">
        <f>IF(Table1[[#This Row],[Day]]="","",WEEKNUM(F2171))</f>
        <v/>
      </c>
      <c r="C2171" s="45" t="str">
        <f>IF(Table1[[#This Row],[Day]]="","",MONTH(F2171))</f>
        <v/>
      </c>
      <c r="D2171" s="45" t="str">
        <f>IF(Table1[[#This Row],[Day]]="","",YEAR(F2171))</f>
        <v/>
      </c>
      <c r="E2171" s="117" t="s">
        <v>329</v>
      </c>
      <c r="J2171" s="102"/>
      <c r="K2171" s="124"/>
      <c r="R2171" s="46"/>
      <c r="V2171" s="112"/>
      <c r="W2171" s="72"/>
      <c r="X2171" s="46"/>
      <c r="Y2171" s="46"/>
      <c r="AC2171" s="47">
        <f t="shared" si="30"/>
        <v>0</v>
      </c>
      <c r="AD2171" s="47"/>
      <c r="AE2171" s="44"/>
      <c r="AF2171" s="48"/>
    </row>
    <row r="2172" spans="1:32" ht="21" customHeight="1">
      <c r="A2172" s="45" t="str">
        <f>IF(G2172="","",VLOOKUP(G2172,#REF!,3,0))</f>
        <v/>
      </c>
      <c r="B2172" s="45" t="str">
        <f>IF(Table1[[#This Row],[Day]]="","",WEEKNUM(F2172))</f>
        <v/>
      </c>
      <c r="C2172" s="45" t="str">
        <f>IF(Table1[[#This Row],[Day]]="","",MONTH(F2172))</f>
        <v/>
      </c>
      <c r="D2172" s="45" t="str">
        <f>IF(Table1[[#This Row],[Day]]="","",YEAR(F2172))</f>
        <v/>
      </c>
      <c r="E2172" s="117" t="s">
        <v>329</v>
      </c>
      <c r="J2172" s="102"/>
      <c r="K2172" s="124"/>
      <c r="R2172" s="46"/>
      <c r="V2172" s="112"/>
      <c r="W2172" s="72"/>
      <c r="X2172" s="46"/>
      <c r="Y2172" s="46"/>
      <c r="AC2172" s="47">
        <f t="shared" si="30"/>
        <v>0</v>
      </c>
      <c r="AD2172" s="47"/>
      <c r="AE2172" s="44"/>
      <c r="AF2172" s="48"/>
    </row>
    <row r="2173" spans="1:32" ht="21" customHeight="1">
      <c r="A2173" s="45" t="str">
        <f>IF(G2173="","",VLOOKUP(G2173,#REF!,3,0))</f>
        <v/>
      </c>
      <c r="B2173" s="45" t="str">
        <f>IF(Table1[[#This Row],[Day]]="","",WEEKNUM(F2173))</f>
        <v/>
      </c>
      <c r="C2173" s="45" t="str">
        <f>IF(Table1[[#This Row],[Day]]="","",MONTH(F2173))</f>
        <v/>
      </c>
      <c r="D2173" s="45" t="str">
        <f>IF(Table1[[#This Row],[Day]]="","",YEAR(F2173))</f>
        <v/>
      </c>
      <c r="E2173" s="117" t="s">
        <v>329</v>
      </c>
      <c r="J2173" s="102"/>
      <c r="K2173" s="124"/>
      <c r="R2173" s="46"/>
      <c r="V2173" s="112"/>
      <c r="W2173" s="72"/>
      <c r="X2173" s="46"/>
      <c r="Y2173" s="46"/>
      <c r="AC2173" s="47">
        <f t="shared" si="30"/>
        <v>0</v>
      </c>
      <c r="AD2173" s="47"/>
      <c r="AE2173" s="44"/>
      <c r="AF2173" s="48"/>
    </row>
    <row r="2174" spans="1:32" ht="21" customHeight="1">
      <c r="A2174" s="45" t="str">
        <f>IF(G2174="","",VLOOKUP(G2174,#REF!,3,0))</f>
        <v/>
      </c>
      <c r="B2174" s="45" t="str">
        <f>IF(Table1[[#This Row],[Day]]="","",WEEKNUM(F2174))</f>
        <v/>
      </c>
      <c r="C2174" s="45" t="str">
        <f>IF(Table1[[#This Row],[Day]]="","",MONTH(F2174))</f>
        <v/>
      </c>
      <c r="D2174" s="45" t="str">
        <f>IF(Table1[[#This Row],[Day]]="","",YEAR(F2174))</f>
        <v/>
      </c>
      <c r="E2174" s="117" t="s">
        <v>329</v>
      </c>
      <c r="J2174" s="102"/>
      <c r="K2174" s="124"/>
      <c r="R2174" s="46"/>
      <c r="V2174" s="112"/>
      <c r="W2174" s="72"/>
      <c r="X2174" s="46"/>
      <c r="Y2174" s="46"/>
      <c r="AC2174" s="47">
        <f t="shared" si="30"/>
        <v>0</v>
      </c>
      <c r="AD2174" s="47"/>
      <c r="AE2174" s="44"/>
      <c r="AF2174" s="48"/>
    </row>
    <row r="2175" spans="1:32" ht="21" customHeight="1">
      <c r="A2175" s="45" t="str">
        <f>IF(G2175="","",VLOOKUP(G2175,#REF!,3,0))</f>
        <v/>
      </c>
      <c r="B2175" s="45" t="str">
        <f>IF(Table1[[#This Row],[Day]]="","",WEEKNUM(F2175))</f>
        <v/>
      </c>
      <c r="C2175" s="45" t="str">
        <f>IF(Table1[[#This Row],[Day]]="","",MONTH(F2175))</f>
        <v/>
      </c>
      <c r="D2175" s="45" t="str">
        <f>IF(Table1[[#This Row],[Day]]="","",YEAR(F2175))</f>
        <v/>
      </c>
      <c r="E2175" s="117" t="s">
        <v>329</v>
      </c>
      <c r="J2175" s="102"/>
      <c r="K2175" s="124"/>
      <c r="R2175" s="46"/>
      <c r="V2175" s="112"/>
      <c r="W2175" s="72"/>
      <c r="X2175" s="46"/>
      <c r="Y2175" s="46"/>
      <c r="AC2175" s="47">
        <f t="shared" si="30"/>
        <v>0</v>
      </c>
      <c r="AD2175" s="47"/>
      <c r="AE2175" s="44"/>
      <c r="AF2175" s="48"/>
    </row>
    <row r="2176" spans="1:32" ht="21" customHeight="1">
      <c r="A2176" s="45" t="str">
        <f>IF(G2176="","",VLOOKUP(G2176,#REF!,3,0))</f>
        <v/>
      </c>
      <c r="B2176" s="45" t="str">
        <f>IF(Table1[[#This Row],[Day]]="","",WEEKNUM(F2176))</f>
        <v/>
      </c>
      <c r="C2176" s="45" t="str">
        <f>IF(Table1[[#This Row],[Day]]="","",MONTH(F2176))</f>
        <v/>
      </c>
      <c r="D2176" s="45" t="str">
        <f>IF(Table1[[#This Row],[Day]]="","",YEAR(F2176))</f>
        <v/>
      </c>
      <c r="E2176" s="117" t="s">
        <v>329</v>
      </c>
      <c r="J2176" s="102"/>
      <c r="K2176" s="124"/>
      <c r="R2176" s="46"/>
      <c r="V2176" s="112"/>
      <c r="W2176" s="72"/>
      <c r="X2176" s="46"/>
      <c r="Y2176" s="46"/>
      <c r="AC2176" s="47">
        <f t="shared" si="30"/>
        <v>0</v>
      </c>
      <c r="AD2176" s="47"/>
      <c r="AE2176" s="44"/>
      <c r="AF2176" s="48"/>
    </row>
    <row r="2177" spans="1:32" ht="21" customHeight="1">
      <c r="A2177" s="45" t="str">
        <f>IF(G2177="","",VLOOKUP(G2177,#REF!,3,0))</f>
        <v/>
      </c>
      <c r="B2177" s="45" t="str">
        <f>IF(Table1[[#This Row],[Day]]="","",WEEKNUM(F2177))</f>
        <v/>
      </c>
      <c r="C2177" s="45" t="str">
        <f>IF(Table1[[#This Row],[Day]]="","",MONTH(F2177))</f>
        <v/>
      </c>
      <c r="D2177" s="45" t="str">
        <f>IF(Table1[[#This Row],[Day]]="","",YEAR(F2177))</f>
        <v/>
      </c>
      <c r="E2177" s="117" t="s">
        <v>329</v>
      </c>
      <c r="J2177" s="102"/>
      <c r="K2177" s="124"/>
      <c r="R2177" s="46"/>
      <c r="V2177" s="112"/>
      <c r="W2177" s="72"/>
      <c r="X2177" s="46"/>
      <c r="Y2177" s="46"/>
      <c r="AC2177" s="47">
        <f t="shared" si="30"/>
        <v>0</v>
      </c>
      <c r="AD2177" s="47"/>
      <c r="AE2177" s="44"/>
      <c r="AF2177" s="48"/>
    </row>
    <row r="2178" spans="1:32" ht="21" customHeight="1">
      <c r="A2178" s="45" t="str">
        <f>IF(G2178="","",VLOOKUP(G2178,#REF!,3,0))</f>
        <v/>
      </c>
      <c r="B2178" s="45" t="str">
        <f>IF(Table1[[#This Row],[Day]]="","",WEEKNUM(F2178))</f>
        <v/>
      </c>
      <c r="C2178" s="45" t="str">
        <f>IF(Table1[[#This Row],[Day]]="","",MONTH(F2178))</f>
        <v/>
      </c>
      <c r="D2178" s="45" t="str">
        <f>IF(Table1[[#This Row],[Day]]="","",YEAR(F2178))</f>
        <v/>
      </c>
      <c r="E2178" s="117" t="s">
        <v>329</v>
      </c>
      <c r="J2178" s="102"/>
      <c r="K2178" s="124"/>
      <c r="R2178" s="46"/>
      <c r="V2178" s="112"/>
      <c r="W2178" s="72"/>
      <c r="X2178" s="46"/>
      <c r="Y2178" s="46"/>
      <c r="AC2178" s="47">
        <f t="shared" si="30"/>
        <v>0</v>
      </c>
      <c r="AD2178" s="47"/>
      <c r="AE2178" s="44"/>
      <c r="AF2178" s="48"/>
    </row>
    <row r="2179" spans="1:32" ht="21" customHeight="1">
      <c r="A2179" s="45" t="str">
        <f>IF(G2179="","",VLOOKUP(G2179,#REF!,3,0))</f>
        <v/>
      </c>
      <c r="B2179" s="45" t="str">
        <f>IF(Table1[[#This Row],[Day]]="","",WEEKNUM(F2179))</f>
        <v/>
      </c>
      <c r="C2179" s="45" t="str">
        <f>IF(Table1[[#This Row],[Day]]="","",MONTH(F2179))</f>
        <v/>
      </c>
      <c r="D2179" s="45" t="str">
        <f>IF(Table1[[#This Row],[Day]]="","",YEAR(F2179))</f>
        <v/>
      </c>
      <c r="E2179" s="117" t="s">
        <v>329</v>
      </c>
      <c r="J2179" s="102"/>
      <c r="K2179" s="124"/>
      <c r="R2179" s="46"/>
      <c r="V2179" s="112"/>
      <c r="W2179" s="72"/>
      <c r="X2179" s="46"/>
      <c r="Y2179" s="46"/>
      <c r="AC2179" s="47">
        <f t="shared" si="30"/>
        <v>0</v>
      </c>
      <c r="AD2179" s="47"/>
      <c r="AE2179" s="44"/>
      <c r="AF2179" s="48"/>
    </row>
    <row r="2180" spans="1:32" ht="21" customHeight="1">
      <c r="A2180" s="45" t="str">
        <f>IF(G2180="","",VLOOKUP(G2180,#REF!,3,0))</f>
        <v/>
      </c>
      <c r="B2180" s="45" t="str">
        <f>IF(Table1[[#This Row],[Day]]="","",WEEKNUM(F2180))</f>
        <v/>
      </c>
      <c r="C2180" s="45" t="str">
        <f>IF(Table1[[#This Row],[Day]]="","",MONTH(F2180))</f>
        <v/>
      </c>
      <c r="D2180" s="45" t="str">
        <f>IF(Table1[[#This Row],[Day]]="","",YEAR(F2180))</f>
        <v/>
      </c>
      <c r="E2180" s="117" t="s">
        <v>329</v>
      </c>
      <c r="J2180" s="102"/>
      <c r="K2180" s="124"/>
      <c r="R2180" s="46"/>
      <c r="V2180" s="112"/>
      <c r="W2180" s="72"/>
      <c r="X2180" s="46"/>
      <c r="Y2180" s="46"/>
      <c r="AC2180" s="47">
        <f t="shared" si="30"/>
        <v>0</v>
      </c>
      <c r="AD2180" s="47"/>
      <c r="AE2180" s="44"/>
      <c r="AF2180" s="48"/>
    </row>
    <row r="2181" spans="1:32" ht="21" customHeight="1">
      <c r="A2181" s="45" t="str">
        <f>IF(G2181="","",VLOOKUP(G2181,#REF!,3,0))</f>
        <v/>
      </c>
      <c r="B2181" s="45" t="str">
        <f>IF(Table1[[#This Row],[Day]]="","",WEEKNUM(F2181))</f>
        <v/>
      </c>
      <c r="C2181" s="45" t="str">
        <f>IF(Table1[[#This Row],[Day]]="","",MONTH(F2181))</f>
        <v/>
      </c>
      <c r="D2181" s="45" t="str">
        <f>IF(Table1[[#This Row],[Day]]="","",YEAR(F2181))</f>
        <v/>
      </c>
      <c r="E2181" s="117" t="s">
        <v>329</v>
      </c>
      <c r="J2181" s="102"/>
      <c r="K2181" s="124"/>
      <c r="R2181" s="46"/>
      <c r="V2181" s="112"/>
      <c r="W2181" s="72"/>
      <c r="X2181" s="46"/>
      <c r="Y2181" s="46"/>
      <c r="AC2181" s="47">
        <f t="shared" si="30"/>
        <v>0</v>
      </c>
      <c r="AD2181" s="47"/>
      <c r="AE2181" s="44"/>
      <c r="AF2181" s="48"/>
    </row>
    <row r="2182" spans="1:32" ht="21" customHeight="1">
      <c r="A2182" s="45" t="str">
        <f>IF(G2182="","",VLOOKUP(G2182,#REF!,3,0))</f>
        <v/>
      </c>
      <c r="B2182" s="45" t="str">
        <f>IF(Table1[[#This Row],[Day]]="","",WEEKNUM(F2182))</f>
        <v/>
      </c>
      <c r="C2182" s="45" t="str">
        <f>IF(Table1[[#This Row],[Day]]="","",MONTH(F2182))</f>
        <v/>
      </c>
      <c r="D2182" s="45" t="str">
        <f>IF(Table1[[#This Row],[Day]]="","",YEAR(F2182))</f>
        <v/>
      </c>
      <c r="E2182" s="117" t="s">
        <v>329</v>
      </c>
      <c r="J2182" s="102"/>
      <c r="K2182" s="124"/>
      <c r="R2182" s="46"/>
      <c r="V2182" s="112"/>
      <c r="W2182" s="72"/>
      <c r="X2182" s="46"/>
      <c r="Y2182" s="46"/>
      <c r="AC2182" s="47">
        <f t="shared" si="30"/>
        <v>0</v>
      </c>
      <c r="AD2182" s="47"/>
      <c r="AE2182" s="44"/>
      <c r="AF2182" s="48"/>
    </row>
    <row r="2183" spans="1:32" ht="21" customHeight="1">
      <c r="A2183" s="45" t="str">
        <f>IF(G2183="","",VLOOKUP(G2183,#REF!,3,0))</f>
        <v/>
      </c>
      <c r="B2183" s="45" t="str">
        <f>IF(Table1[[#This Row],[Day]]="","",WEEKNUM(F2183))</f>
        <v/>
      </c>
      <c r="C2183" s="45" t="str">
        <f>IF(Table1[[#This Row],[Day]]="","",MONTH(F2183))</f>
        <v/>
      </c>
      <c r="D2183" s="45" t="str">
        <f>IF(Table1[[#This Row],[Day]]="","",YEAR(F2183))</f>
        <v/>
      </c>
      <c r="E2183" s="117" t="s">
        <v>329</v>
      </c>
      <c r="J2183" s="102"/>
      <c r="K2183" s="124"/>
      <c r="R2183" s="46"/>
      <c r="V2183" s="112"/>
      <c r="W2183" s="72"/>
      <c r="X2183" s="46"/>
      <c r="Y2183" s="46"/>
      <c r="AC2183" s="47">
        <f t="shared" si="30"/>
        <v>0</v>
      </c>
      <c r="AD2183" s="47"/>
      <c r="AE2183" s="44"/>
      <c r="AF2183" s="48"/>
    </row>
    <row r="2184" spans="1:32" ht="21" customHeight="1">
      <c r="A2184" s="45" t="str">
        <f>IF(G2184="","",VLOOKUP(G2184,#REF!,3,0))</f>
        <v/>
      </c>
      <c r="B2184" s="45" t="str">
        <f>IF(Table1[[#This Row],[Day]]="","",WEEKNUM(F2184))</f>
        <v/>
      </c>
      <c r="C2184" s="45" t="str">
        <f>IF(Table1[[#This Row],[Day]]="","",MONTH(F2184))</f>
        <v/>
      </c>
      <c r="D2184" s="45" t="str">
        <f>IF(Table1[[#This Row],[Day]]="","",YEAR(F2184))</f>
        <v/>
      </c>
      <c r="E2184" s="117" t="s">
        <v>329</v>
      </c>
      <c r="J2184" s="102"/>
      <c r="K2184" s="124"/>
      <c r="R2184" s="46"/>
      <c r="V2184" s="112"/>
      <c r="W2184" s="72"/>
      <c r="X2184" s="46"/>
      <c r="Y2184" s="46"/>
      <c r="AC2184" s="47">
        <f t="shared" si="30"/>
        <v>0</v>
      </c>
      <c r="AD2184" s="47"/>
      <c r="AE2184" s="44"/>
      <c r="AF2184" s="48"/>
    </row>
    <row r="2185" spans="1:32" ht="21" customHeight="1">
      <c r="A2185" s="45" t="str">
        <f>IF(G2185="","",VLOOKUP(G2185,#REF!,3,0))</f>
        <v/>
      </c>
      <c r="B2185" s="45" t="str">
        <f>IF(Table1[[#This Row],[Day]]="","",WEEKNUM(F2185))</f>
        <v/>
      </c>
      <c r="C2185" s="45" t="str">
        <f>IF(Table1[[#This Row],[Day]]="","",MONTH(F2185))</f>
        <v/>
      </c>
      <c r="D2185" s="45" t="str">
        <f>IF(Table1[[#This Row],[Day]]="","",YEAR(F2185))</f>
        <v/>
      </c>
      <c r="E2185" s="117" t="s">
        <v>329</v>
      </c>
      <c r="J2185" s="102"/>
      <c r="K2185" s="124"/>
      <c r="R2185" s="46"/>
      <c r="V2185" s="112"/>
      <c r="W2185" s="72"/>
      <c r="X2185" s="46"/>
      <c r="Y2185" s="46"/>
      <c r="AC2185" s="47">
        <f t="shared" si="30"/>
        <v>0</v>
      </c>
      <c r="AD2185" s="47"/>
      <c r="AE2185" s="44"/>
      <c r="AF2185" s="48"/>
    </row>
    <row r="2186" spans="1:32" ht="21" customHeight="1">
      <c r="A2186" s="45" t="str">
        <f>IF(G2186="","",VLOOKUP(G2186,#REF!,3,0))</f>
        <v/>
      </c>
      <c r="B2186" s="45" t="str">
        <f>IF(Table1[[#This Row],[Day]]="","",WEEKNUM(F2186))</f>
        <v/>
      </c>
      <c r="C2186" s="45" t="str">
        <f>IF(Table1[[#This Row],[Day]]="","",MONTH(F2186))</f>
        <v/>
      </c>
      <c r="D2186" s="45" t="str">
        <f>IF(Table1[[#This Row],[Day]]="","",YEAR(F2186))</f>
        <v/>
      </c>
      <c r="E2186" s="117" t="s">
        <v>329</v>
      </c>
      <c r="J2186" s="102"/>
      <c r="K2186" s="124"/>
      <c r="R2186" s="46"/>
      <c r="V2186" s="112"/>
      <c r="W2186" s="72"/>
      <c r="X2186" s="46"/>
      <c r="Y2186" s="46"/>
      <c r="AC2186" s="47">
        <f t="shared" si="30"/>
        <v>0</v>
      </c>
      <c r="AD2186" s="47"/>
      <c r="AE2186" s="44"/>
      <c r="AF2186" s="48"/>
    </row>
    <row r="2187" spans="1:32" ht="21" customHeight="1">
      <c r="A2187" s="45" t="str">
        <f>IF(G2187="","",VLOOKUP(G2187,#REF!,3,0))</f>
        <v/>
      </c>
      <c r="B2187" s="45" t="str">
        <f>IF(Table1[[#This Row],[Day]]="","",WEEKNUM(F2187))</f>
        <v/>
      </c>
      <c r="C2187" s="45" t="str">
        <f>IF(Table1[[#This Row],[Day]]="","",MONTH(F2187))</f>
        <v/>
      </c>
      <c r="D2187" s="45" t="str">
        <f>IF(Table1[[#This Row],[Day]]="","",YEAR(F2187))</f>
        <v/>
      </c>
      <c r="E2187" s="117" t="s">
        <v>329</v>
      </c>
      <c r="J2187" s="102"/>
      <c r="K2187" s="124"/>
      <c r="R2187" s="46"/>
      <c r="V2187" s="112"/>
      <c r="W2187" s="72"/>
      <c r="X2187" s="46"/>
      <c r="Y2187" s="46"/>
      <c r="AC2187" s="47">
        <f t="shared" si="30"/>
        <v>0</v>
      </c>
      <c r="AD2187" s="47"/>
      <c r="AE2187" s="44"/>
      <c r="AF2187" s="48"/>
    </row>
    <row r="2188" spans="1:32" ht="21" customHeight="1">
      <c r="A2188" s="45" t="str">
        <f>IF(G2188="","",VLOOKUP(G2188,#REF!,3,0))</f>
        <v/>
      </c>
      <c r="B2188" s="45" t="str">
        <f>IF(Table1[[#This Row],[Day]]="","",WEEKNUM(F2188))</f>
        <v/>
      </c>
      <c r="C2188" s="45" t="str">
        <f>IF(Table1[[#This Row],[Day]]="","",MONTH(F2188))</f>
        <v/>
      </c>
      <c r="D2188" s="45" t="str">
        <f>IF(Table1[[#This Row],[Day]]="","",YEAR(F2188))</f>
        <v/>
      </c>
      <c r="E2188" s="117" t="s">
        <v>329</v>
      </c>
      <c r="J2188" s="102"/>
      <c r="K2188" s="124"/>
      <c r="R2188" s="46"/>
      <c r="V2188" s="112"/>
      <c r="W2188" s="72"/>
      <c r="X2188" s="46"/>
      <c r="Y2188" s="46"/>
      <c r="AC2188" s="47">
        <f t="shared" si="30"/>
        <v>0</v>
      </c>
      <c r="AD2188" s="47"/>
      <c r="AE2188" s="44"/>
      <c r="AF2188" s="48"/>
    </row>
    <row r="2189" spans="1:32" ht="21" customHeight="1">
      <c r="A2189" s="45" t="str">
        <f>IF(G2189="","",VLOOKUP(G2189,#REF!,3,0))</f>
        <v/>
      </c>
      <c r="B2189" s="45" t="str">
        <f>IF(Table1[[#This Row],[Day]]="","",WEEKNUM(F2189))</f>
        <v/>
      </c>
      <c r="C2189" s="45" t="str">
        <f>IF(Table1[[#This Row],[Day]]="","",MONTH(F2189))</f>
        <v/>
      </c>
      <c r="D2189" s="45" t="str">
        <f>IF(Table1[[#This Row],[Day]]="","",YEAR(F2189))</f>
        <v/>
      </c>
      <c r="E2189" s="117" t="s">
        <v>329</v>
      </c>
      <c r="J2189" s="102"/>
      <c r="K2189" s="124"/>
      <c r="R2189" s="46"/>
      <c r="V2189" s="112"/>
      <c r="W2189" s="72"/>
      <c r="X2189" s="46"/>
      <c r="Y2189" s="46"/>
      <c r="AC2189" s="47">
        <f t="shared" si="30"/>
        <v>0</v>
      </c>
      <c r="AD2189" s="47"/>
      <c r="AE2189" s="44"/>
      <c r="AF2189" s="48"/>
    </row>
    <row r="2190" spans="1:32" ht="21" customHeight="1">
      <c r="A2190" s="45" t="str">
        <f>IF(G2190="","",VLOOKUP(G2190,#REF!,3,0))</f>
        <v/>
      </c>
      <c r="B2190" s="45" t="str">
        <f>IF(Table1[[#This Row],[Day]]="","",WEEKNUM(F2190))</f>
        <v/>
      </c>
      <c r="C2190" s="45" t="str">
        <f>IF(Table1[[#This Row],[Day]]="","",MONTH(F2190))</f>
        <v/>
      </c>
      <c r="D2190" s="45" t="str">
        <f>IF(Table1[[#This Row],[Day]]="","",YEAR(F2190))</f>
        <v/>
      </c>
      <c r="E2190" s="117" t="s">
        <v>329</v>
      </c>
      <c r="J2190" s="102"/>
      <c r="K2190" s="124"/>
      <c r="R2190" s="46"/>
      <c r="V2190" s="112"/>
      <c r="W2190" s="72"/>
      <c r="X2190" s="46"/>
      <c r="Y2190" s="46"/>
      <c r="AC2190" s="47">
        <f t="shared" si="30"/>
        <v>0</v>
      </c>
      <c r="AD2190" s="47"/>
      <c r="AE2190" s="44"/>
      <c r="AF2190" s="48"/>
    </row>
    <row r="2191" spans="1:32" ht="21" customHeight="1">
      <c r="A2191" s="45" t="str">
        <f>IF(G2191="","",VLOOKUP(G2191,#REF!,3,0))</f>
        <v/>
      </c>
      <c r="B2191" s="45" t="str">
        <f>IF(Table1[[#This Row],[Day]]="","",WEEKNUM(F2191))</f>
        <v/>
      </c>
      <c r="C2191" s="45" t="str">
        <f>IF(Table1[[#This Row],[Day]]="","",MONTH(F2191))</f>
        <v/>
      </c>
      <c r="D2191" s="45" t="str">
        <f>IF(Table1[[#This Row],[Day]]="","",YEAR(F2191))</f>
        <v/>
      </c>
      <c r="E2191" s="117" t="s">
        <v>329</v>
      </c>
      <c r="J2191" s="102"/>
      <c r="K2191" s="124"/>
      <c r="R2191" s="46"/>
      <c r="V2191" s="112"/>
      <c r="W2191" s="72"/>
      <c r="X2191" s="46"/>
      <c r="Y2191" s="46"/>
      <c r="AC2191" s="47">
        <f t="shared" si="30"/>
        <v>0</v>
      </c>
      <c r="AD2191" s="47"/>
      <c r="AE2191" s="44"/>
      <c r="AF2191" s="48"/>
    </row>
    <row r="2192" spans="1:32" ht="21" customHeight="1">
      <c r="A2192" s="45" t="str">
        <f>IF(G2192="","",VLOOKUP(G2192,#REF!,3,0))</f>
        <v/>
      </c>
      <c r="B2192" s="45" t="str">
        <f>IF(Table1[[#This Row],[Day]]="","",WEEKNUM(F2192))</f>
        <v/>
      </c>
      <c r="C2192" s="45" t="str">
        <f>IF(Table1[[#This Row],[Day]]="","",MONTH(F2192))</f>
        <v/>
      </c>
      <c r="D2192" s="45" t="str">
        <f>IF(Table1[[#This Row],[Day]]="","",YEAR(F2192))</f>
        <v/>
      </c>
      <c r="E2192" s="117" t="s">
        <v>329</v>
      </c>
      <c r="J2192" s="102"/>
      <c r="K2192" s="124"/>
      <c r="R2192" s="46"/>
      <c r="V2192" s="112"/>
      <c r="W2192" s="72"/>
      <c r="X2192" s="46"/>
      <c r="Y2192" s="46"/>
      <c r="AC2192" s="47">
        <f t="shared" si="30"/>
        <v>0</v>
      </c>
      <c r="AD2192" s="47"/>
      <c r="AE2192" s="44"/>
      <c r="AF2192" s="48"/>
    </row>
    <row r="2193" spans="1:32" ht="21" customHeight="1">
      <c r="A2193" s="45" t="str">
        <f>IF(G2193="","",VLOOKUP(G2193,#REF!,3,0))</f>
        <v/>
      </c>
      <c r="B2193" s="45" t="str">
        <f>IF(Table1[[#This Row],[Day]]="","",WEEKNUM(F2193))</f>
        <v/>
      </c>
      <c r="C2193" s="45" t="str">
        <f>IF(Table1[[#This Row],[Day]]="","",MONTH(F2193))</f>
        <v/>
      </c>
      <c r="D2193" s="45" t="str">
        <f>IF(Table1[[#This Row],[Day]]="","",YEAR(F2193))</f>
        <v/>
      </c>
      <c r="E2193" s="117" t="s">
        <v>329</v>
      </c>
      <c r="J2193" s="102"/>
      <c r="K2193" s="124"/>
      <c r="R2193" s="46"/>
      <c r="V2193" s="112"/>
      <c r="W2193" s="72"/>
      <c r="X2193" s="46"/>
      <c r="Y2193" s="46"/>
      <c r="AC2193" s="47">
        <f t="shared" si="30"/>
        <v>0</v>
      </c>
      <c r="AD2193" s="47"/>
      <c r="AE2193" s="44"/>
      <c r="AF2193" s="48"/>
    </row>
    <row r="2194" spans="1:32" ht="21" customHeight="1">
      <c r="A2194" s="45" t="str">
        <f>IF(G2194="","",VLOOKUP(G2194,#REF!,3,0))</f>
        <v/>
      </c>
      <c r="B2194" s="45" t="str">
        <f>IF(Table1[[#This Row],[Day]]="","",WEEKNUM(F2194))</f>
        <v/>
      </c>
      <c r="C2194" s="45" t="str">
        <f>IF(Table1[[#This Row],[Day]]="","",MONTH(F2194))</f>
        <v/>
      </c>
      <c r="D2194" s="45" t="str">
        <f>IF(Table1[[#This Row],[Day]]="","",YEAR(F2194))</f>
        <v/>
      </c>
      <c r="E2194" s="117" t="s">
        <v>329</v>
      </c>
      <c r="J2194" s="102"/>
      <c r="K2194" s="124"/>
      <c r="R2194" s="46"/>
      <c r="V2194" s="112"/>
      <c r="W2194" s="72"/>
      <c r="X2194" s="46"/>
      <c r="Y2194" s="46"/>
      <c r="AC2194" s="47">
        <f t="shared" si="30"/>
        <v>0</v>
      </c>
      <c r="AD2194" s="47"/>
      <c r="AE2194" s="44"/>
      <c r="AF2194" s="48"/>
    </row>
    <row r="2195" spans="1:32" ht="21" customHeight="1">
      <c r="A2195" s="45" t="str">
        <f>IF(G2195="","",VLOOKUP(G2195,#REF!,3,0))</f>
        <v/>
      </c>
      <c r="B2195" s="45" t="str">
        <f>IF(Table1[[#This Row],[Day]]="","",WEEKNUM(F2195))</f>
        <v/>
      </c>
      <c r="C2195" s="45" t="str">
        <f>IF(Table1[[#This Row],[Day]]="","",MONTH(F2195))</f>
        <v/>
      </c>
      <c r="D2195" s="45" t="str">
        <f>IF(Table1[[#This Row],[Day]]="","",YEAR(F2195))</f>
        <v/>
      </c>
      <c r="E2195" s="117" t="s">
        <v>329</v>
      </c>
      <c r="J2195" s="102"/>
      <c r="K2195" s="124"/>
      <c r="R2195" s="46"/>
      <c r="V2195" s="112"/>
      <c r="W2195" s="72"/>
      <c r="X2195" s="46"/>
      <c r="Y2195" s="46"/>
      <c r="AC2195" s="47">
        <f t="shared" si="30"/>
        <v>0</v>
      </c>
      <c r="AD2195" s="47"/>
      <c r="AE2195" s="44"/>
      <c r="AF2195" s="48"/>
    </row>
    <row r="2196" spans="1:32" ht="21" customHeight="1">
      <c r="A2196" s="45" t="str">
        <f>IF(G2196="","",VLOOKUP(G2196,#REF!,3,0))</f>
        <v/>
      </c>
      <c r="B2196" s="45" t="str">
        <f>IF(Table1[[#This Row],[Day]]="","",WEEKNUM(F2196))</f>
        <v/>
      </c>
      <c r="C2196" s="45" t="str">
        <f>IF(Table1[[#This Row],[Day]]="","",MONTH(F2196))</f>
        <v/>
      </c>
      <c r="D2196" s="45" t="str">
        <f>IF(Table1[[#This Row],[Day]]="","",YEAR(F2196))</f>
        <v/>
      </c>
      <c r="E2196" s="117" t="s">
        <v>329</v>
      </c>
      <c r="J2196" s="102"/>
      <c r="K2196" s="124"/>
      <c r="R2196" s="46"/>
      <c r="V2196" s="112"/>
      <c r="W2196" s="72"/>
      <c r="X2196" s="46"/>
      <c r="Y2196" s="46"/>
      <c r="AC2196" s="47">
        <f t="shared" si="30"/>
        <v>0</v>
      </c>
      <c r="AD2196" s="47"/>
      <c r="AE2196" s="44"/>
      <c r="AF2196" s="48"/>
    </row>
    <row r="2197" spans="1:32" ht="21" customHeight="1">
      <c r="A2197" s="45" t="str">
        <f>IF(G2197="","",VLOOKUP(G2197,#REF!,3,0))</f>
        <v/>
      </c>
      <c r="B2197" s="45" t="str">
        <f>IF(Table1[[#This Row],[Day]]="","",WEEKNUM(F2197))</f>
        <v/>
      </c>
      <c r="C2197" s="45" t="str">
        <f>IF(Table1[[#This Row],[Day]]="","",MONTH(F2197))</f>
        <v/>
      </c>
      <c r="D2197" s="45" t="str">
        <f>IF(Table1[[#This Row],[Day]]="","",YEAR(F2197))</f>
        <v/>
      </c>
      <c r="E2197" s="117" t="s">
        <v>329</v>
      </c>
      <c r="J2197" s="102"/>
      <c r="K2197" s="124"/>
      <c r="R2197" s="46"/>
      <c r="V2197" s="112"/>
      <c r="W2197" s="72"/>
      <c r="X2197" s="46"/>
      <c r="Y2197" s="46"/>
      <c r="AC2197" s="47">
        <f t="shared" si="30"/>
        <v>0</v>
      </c>
      <c r="AD2197" s="47"/>
      <c r="AE2197" s="44"/>
      <c r="AF2197" s="48"/>
    </row>
    <row r="2198" spans="1:32" ht="21" customHeight="1">
      <c r="A2198" s="45" t="str">
        <f>IF(G2198="","",VLOOKUP(G2198,#REF!,3,0))</f>
        <v/>
      </c>
      <c r="B2198" s="45" t="str">
        <f>IF(Table1[[#This Row],[Day]]="","",WEEKNUM(F2198))</f>
        <v/>
      </c>
      <c r="C2198" s="45" t="str">
        <f>IF(Table1[[#This Row],[Day]]="","",MONTH(F2198))</f>
        <v/>
      </c>
      <c r="D2198" s="45" t="str">
        <f>IF(Table1[[#This Row],[Day]]="","",YEAR(F2198))</f>
        <v/>
      </c>
      <c r="E2198" s="117" t="s">
        <v>329</v>
      </c>
      <c r="J2198" s="102"/>
      <c r="K2198" s="124"/>
      <c r="R2198" s="46"/>
      <c r="V2198" s="112"/>
      <c r="W2198" s="72"/>
      <c r="X2198" s="46"/>
      <c r="Y2198" s="46"/>
      <c r="AC2198" s="47">
        <f t="shared" si="30"/>
        <v>0</v>
      </c>
      <c r="AD2198" s="47"/>
      <c r="AE2198" s="44"/>
      <c r="AF2198" s="48"/>
    </row>
    <row r="2199" spans="1:32" ht="21" customHeight="1">
      <c r="A2199" s="45" t="str">
        <f>IF(G2199="","",VLOOKUP(G2199,#REF!,3,0))</f>
        <v/>
      </c>
      <c r="B2199" s="45" t="str">
        <f>IF(Table1[[#This Row],[Day]]="","",WEEKNUM(F2199))</f>
        <v/>
      </c>
      <c r="C2199" s="45" t="str">
        <f>IF(Table1[[#This Row],[Day]]="","",MONTH(F2199))</f>
        <v/>
      </c>
      <c r="D2199" s="45" t="str">
        <f>IF(Table1[[#This Row],[Day]]="","",YEAR(F2199))</f>
        <v/>
      </c>
      <c r="E2199" s="117" t="s">
        <v>329</v>
      </c>
      <c r="J2199" s="102"/>
      <c r="K2199" s="124"/>
      <c r="R2199" s="46"/>
      <c r="V2199" s="112"/>
      <c r="W2199" s="72"/>
      <c r="X2199" s="46"/>
      <c r="Y2199" s="46"/>
      <c r="AC2199" s="47">
        <f t="shared" si="30"/>
        <v>0</v>
      </c>
      <c r="AD2199" s="47"/>
      <c r="AE2199" s="44"/>
      <c r="AF2199" s="48"/>
    </row>
    <row r="2200" spans="1:32" ht="21" customHeight="1">
      <c r="A2200" s="45" t="str">
        <f>IF(G2200="","",VLOOKUP(G2200,#REF!,3,0))</f>
        <v/>
      </c>
      <c r="B2200" s="45" t="str">
        <f>IF(Table1[[#This Row],[Day]]="","",WEEKNUM(F2200))</f>
        <v/>
      </c>
      <c r="C2200" s="45" t="str">
        <f>IF(Table1[[#This Row],[Day]]="","",MONTH(F2200))</f>
        <v/>
      </c>
      <c r="D2200" s="45" t="str">
        <f>IF(Table1[[#This Row],[Day]]="","",YEAR(F2200))</f>
        <v/>
      </c>
      <c r="E2200" s="117" t="s">
        <v>329</v>
      </c>
      <c r="J2200" s="102"/>
      <c r="K2200" s="124"/>
      <c r="R2200" s="46"/>
      <c r="V2200" s="112"/>
      <c r="W2200" s="72"/>
      <c r="X2200" s="46"/>
      <c r="Y2200" s="46"/>
      <c r="AC2200" s="47">
        <f t="shared" si="30"/>
        <v>0</v>
      </c>
      <c r="AD2200" s="47"/>
      <c r="AE2200" s="44"/>
      <c r="AF2200" s="48"/>
    </row>
    <row r="2201" spans="1:32" ht="21" customHeight="1">
      <c r="A2201" s="45" t="str">
        <f>IF(G2201="","",VLOOKUP(G2201,#REF!,3,0))</f>
        <v/>
      </c>
      <c r="B2201" s="45" t="str">
        <f>IF(Table1[[#This Row],[Day]]="","",WEEKNUM(F2201))</f>
        <v/>
      </c>
      <c r="C2201" s="45" t="str">
        <f>IF(Table1[[#This Row],[Day]]="","",MONTH(F2201))</f>
        <v/>
      </c>
      <c r="D2201" s="45" t="str">
        <f>IF(Table1[[#This Row],[Day]]="","",YEAR(F2201))</f>
        <v/>
      </c>
      <c r="E2201" s="117" t="s">
        <v>329</v>
      </c>
      <c r="J2201" s="102"/>
      <c r="K2201" s="124"/>
      <c r="R2201" s="46"/>
      <c r="V2201" s="112"/>
      <c r="W2201" s="72"/>
      <c r="X2201" s="46"/>
      <c r="Y2201" s="46"/>
      <c r="AC2201" s="47">
        <f t="shared" si="30"/>
        <v>0</v>
      </c>
      <c r="AD2201" s="47"/>
      <c r="AE2201" s="44"/>
      <c r="AF2201" s="48"/>
    </row>
    <row r="2202" spans="1:32" ht="21" customHeight="1">
      <c r="A2202" s="45" t="str">
        <f>IF(G2202="","",VLOOKUP(G2202,#REF!,3,0))</f>
        <v/>
      </c>
      <c r="B2202" s="45" t="str">
        <f>IF(Table1[[#This Row],[Day]]="","",WEEKNUM(F2202))</f>
        <v/>
      </c>
      <c r="C2202" s="45" t="str">
        <f>IF(Table1[[#This Row],[Day]]="","",MONTH(F2202))</f>
        <v/>
      </c>
      <c r="D2202" s="45" t="str">
        <f>IF(Table1[[#This Row],[Day]]="","",YEAR(F2202))</f>
        <v/>
      </c>
      <c r="E2202" s="117" t="s">
        <v>329</v>
      </c>
      <c r="J2202" s="102"/>
      <c r="K2202" s="124"/>
      <c r="R2202" s="46"/>
      <c r="V2202" s="112"/>
      <c r="W2202" s="72"/>
      <c r="X2202" s="46"/>
      <c r="Y2202" s="46"/>
      <c r="AC2202" s="47">
        <f t="shared" si="30"/>
        <v>0</v>
      </c>
      <c r="AD2202" s="47"/>
      <c r="AE2202" s="44"/>
      <c r="AF2202" s="48"/>
    </row>
    <row r="2203" spans="1:32" ht="21" customHeight="1">
      <c r="A2203" s="45" t="str">
        <f>IF(G2203="","",VLOOKUP(G2203,#REF!,3,0))</f>
        <v/>
      </c>
      <c r="B2203" s="45" t="str">
        <f>IF(Table1[[#This Row],[Day]]="","",WEEKNUM(F2203))</f>
        <v/>
      </c>
      <c r="C2203" s="45" t="str">
        <f>IF(Table1[[#This Row],[Day]]="","",MONTH(F2203))</f>
        <v/>
      </c>
      <c r="D2203" s="45" t="str">
        <f>IF(Table1[[#This Row],[Day]]="","",YEAR(F2203))</f>
        <v/>
      </c>
      <c r="E2203" s="117" t="s">
        <v>329</v>
      </c>
      <c r="J2203" s="102"/>
      <c r="K2203" s="124"/>
      <c r="R2203" s="46"/>
      <c r="V2203" s="112"/>
      <c r="W2203" s="72"/>
      <c r="X2203" s="46"/>
      <c r="Y2203" s="46"/>
      <c r="AC2203" s="47">
        <f t="shared" si="30"/>
        <v>0</v>
      </c>
      <c r="AD2203" s="47"/>
      <c r="AE2203" s="44"/>
      <c r="AF2203" s="48"/>
    </row>
    <row r="2204" spans="1:32" ht="21" customHeight="1">
      <c r="A2204" s="45" t="str">
        <f>IF(G2204="","",VLOOKUP(G2204,#REF!,3,0))</f>
        <v/>
      </c>
      <c r="B2204" s="45" t="str">
        <f>IF(Table1[[#This Row],[Day]]="","",WEEKNUM(F2204))</f>
        <v/>
      </c>
      <c r="C2204" s="45" t="str">
        <f>IF(Table1[[#This Row],[Day]]="","",MONTH(F2204))</f>
        <v/>
      </c>
      <c r="D2204" s="45" t="str">
        <f>IF(Table1[[#This Row],[Day]]="","",YEAR(F2204))</f>
        <v/>
      </c>
      <c r="E2204" s="117" t="s">
        <v>329</v>
      </c>
      <c r="J2204" s="102"/>
      <c r="K2204" s="124"/>
      <c r="R2204" s="46"/>
      <c r="V2204" s="112"/>
      <c r="W2204" s="72"/>
      <c r="X2204" s="46"/>
      <c r="Y2204" s="46"/>
      <c r="AC2204" s="47">
        <f t="shared" ref="AC2204:AC2267" si="31">SUM(I2204:AB2204)</f>
        <v>0</v>
      </c>
      <c r="AD2204" s="47"/>
      <c r="AE2204" s="44"/>
      <c r="AF2204" s="48"/>
    </row>
    <row r="2205" spans="1:32" ht="21" customHeight="1">
      <c r="A2205" s="45" t="str">
        <f>IF(G2205="","",VLOOKUP(G2205,#REF!,3,0))</f>
        <v/>
      </c>
      <c r="B2205" s="45" t="str">
        <f>IF(Table1[[#This Row],[Day]]="","",WEEKNUM(F2205))</f>
        <v/>
      </c>
      <c r="C2205" s="45" t="str">
        <f>IF(Table1[[#This Row],[Day]]="","",MONTH(F2205))</f>
        <v/>
      </c>
      <c r="D2205" s="45" t="str">
        <f>IF(Table1[[#This Row],[Day]]="","",YEAR(F2205))</f>
        <v/>
      </c>
      <c r="E2205" s="117" t="s">
        <v>329</v>
      </c>
      <c r="J2205" s="102"/>
      <c r="K2205" s="124"/>
      <c r="R2205" s="46"/>
      <c r="V2205" s="112"/>
      <c r="W2205" s="72"/>
      <c r="X2205" s="46"/>
      <c r="Y2205" s="46"/>
      <c r="AC2205" s="47">
        <f t="shared" si="31"/>
        <v>0</v>
      </c>
      <c r="AD2205" s="47"/>
      <c r="AE2205" s="44"/>
      <c r="AF2205" s="48"/>
    </row>
    <row r="2206" spans="1:32" ht="21" customHeight="1">
      <c r="A2206" s="45" t="str">
        <f>IF(G2206="","",VLOOKUP(G2206,#REF!,3,0))</f>
        <v/>
      </c>
      <c r="B2206" s="45" t="str">
        <f>IF(Table1[[#This Row],[Day]]="","",WEEKNUM(F2206))</f>
        <v/>
      </c>
      <c r="C2206" s="45" t="str">
        <f>IF(Table1[[#This Row],[Day]]="","",MONTH(F2206))</f>
        <v/>
      </c>
      <c r="D2206" s="45" t="str">
        <f>IF(Table1[[#This Row],[Day]]="","",YEAR(F2206))</f>
        <v/>
      </c>
      <c r="E2206" s="117" t="s">
        <v>329</v>
      </c>
      <c r="J2206" s="102"/>
      <c r="K2206" s="124"/>
      <c r="R2206" s="46"/>
      <c r="V2206" s="112"/>
      <c r="W2206" s="72"/>
      <c r="X2206" s="46"/>
      <c r="Y2206" s="46"/>
      <c r="AC2206" s="47">
        <f t="shared" si="31"/>
        <v>0</v>
      </c>
      <c r="AD2206" s="47"/>
      <c r="AE2206" s="44"/>
      <c r="AF2206" s="48"/>
    </row>
    <row r="2207" spans="1:32" ht="21" customHeight="1">
      <c r="A2207" s="45" t="str">
        <f>IF(G2207="","",VLOOKUP(G2207,#REF!,3,0))</f>
        <v/>
      </c>
      <c r="B2207" s="45" t="str">
        <f>IF(Table1[[#This Row],[Day]]="","",WEEKNUM(F2207))</f>
        <v/>
      </c>
      <c r="C2207" s="45" t="str">
        <f>IF(Table1[[#This Row],[Day]]="","",MONTH(F2207))</f>
        <v/>
      </c>
      <c r="D2207" s="45" t="str">
        <f>IF(Table1[[#This Row],[Day]]="","",YEAR(F2207))</f>
        <v/>
      </c>
      <c r="E2207" s="117" t="s">
        <v>329</v>
      </c>
      <c r="J2207" s="102"/>
      <c r="K2207" s="124"/>
      <c r="R2207" s="46"/>
      <c r="V2207" s="112"/>
      <c r="W2207" s="72"/>
      <c r="X2207" s="46"/>
      <c r="Y2207" s="46"/>
      <c r="AC2207" s="47">
        <f t="shared" si="31"/>
        <v>0</v>
      </c>
      <c r="AD2207" s="47"/>
      <c r="AE2207" s="44"/>
      <c r="AF2207" s="48"/>
    </row>
    <row r="2208" spans="1:32" ht="21" customHeight="1">
      <c r="A2208" s="45" t="str">
        <f>IF(G2208="","",VLOOKUP(G2208,#REF!,3,0))</f>
        <v/>
      </c>
      <c r="B2208" s="45" t="str">
        <f>IF(Table1[[#This Row],[Day]]="","",WEEKNUM(F2208))</f>
        <v/>
      </c>
      <c r="C2208" s="45" t="str">
        <f>IF(Table1[[#This Row],[Day]]="","",MONTH(F2208))</f>
        <v/>
      </c>
      <c r="D2208" s="45" t="str">
        <f>IF(Table1[[#This Row],[Day]]="","",YEAR(F2208))</f>
        <v/>
      </c>
      <c r="E2208" s="117" t="s">
        <v>329</v>
      </c>
      <c r="J2208" s="102"/>
      <c r="K2208" s="124"/>
      <c r="R2208" s="46"/>
      <c r="V2208" s="112"/>
      <c r="W2208" s="72"/>
      <c r="X2208" s="46"/>
      <c r="Y2208" s="46"/>
      <c r="AC2208" s="47">
        <f t="shared" si="31"/>
        <v>0</v>
      </c>
      <c r="AD2208" s="47"/>
      <c r="AE2208" s="44"/>
      <c r="AF2208" s="48"/>
    </row>
    <row r="2209" spans="1:32" ht="21" customHeight="1">
      <c r="A2209" s="45" t="str">
        <f>IF(G2209="","",VLOOKUP(G2209,#REF!,3,0))</f>
        <v/>
      </c>
      <c r="B2209" s="45" t="str">
        <f>IF(Table1[[#This Row],[Day]]="","",WEEKNUM(F2209))</f>
        <v/>
      </c>
      <c r="C2209" s="45" t="str">
        <f>IF(Table1[[#This Row],[Day]]="","",MONTH(F2209))</f>
        <v/>
      </c>
      <c r="D2209" s="45" t="str">
        <f>IF(Table1[[#This Row],[Day]]="","",YEAR(F2209))</f>
        <v/>
      </c>
      <c r="E2209" s="117" t="s">
        <v>329</v>
      </c>
      <c r="J2209" s="102"/>
      <c r="K2209" s="124"/>
      <c r="R2209" s="46"/>
      <c r="V2209" s="112"/>
      <c r="W2209" s="72"/>
      <c r="X2209" s="46"/>
      <c r="Y2209" s="46"/>
      <c r="AC2209" s="47">
        <f t="shared" si="31"/>
        <v>0</v>
      </c>
      <c r="AD2209" s="47"/>
      <c r="AE2209" s="44"/>
      <c r="AF2209" s="48"/>
    </row>
    <row r="2210" spans="1:32" ht="21" customHeight="1">
      <c r="A2210" s="45" t="str">
        <f>IF(G2210="","",VLOOKUP(G2210,#REF!,3,0))</f>
        <v/>
      </c>
      <c r="B2210" s="45" t="str">
        <f>IF(Table1[[#This Row],[Day]]="","",WEEKNUM(F2210))</f>
        <v/>
      </c>
      <c r="C2210" s="45" t="str">
        <f>IF(Table1[[#This Row],[Day]]="","",MONTH(F2210))</f>
        <v/>
      </c>
      <c r="D2210" s="45" t="str">
        <f>IF(Table1[[#This Row],[Day]]="","",YEAR(F2210))</f>
        <v/>
      </c>
      <c r="E2210" s="117" t="s">
        <v>329</v>
      </c>
      <c r="J2210" s="102"/>
      <c r="K2210" s="124"/>
      <c r="R2210" s="46"/>
      <c r="V2210" s="112"/>
      <c r="W2210" s="72"/>
      <c r="X2210" s="46"/>
      <c r="Y2210" s="46"/>
      <c r="AC2210" s="47">
        <f t="shared" si="31"/>
        <v>0</v>
      </c>
      <c r="AD2210" s="47"/>
      <c r="AE2210" s="44"/>
      <c r="AF2210" s="48"/>
    </row>
    <row r="2211" spans="1:32" ht="21" customHeight="1">
      <c r="A2211" s="45" t="str">
        <f>IF(G2211="","",VLOOKUP(G2211,#REF!,3,0))</f>
        <v/>
      </c>
      <c r="B2211" s="45" t="str">
        <f>IF(Table1[[#This Row],[Day]]="","",WEEKNUM(F2211))</f>
        <v/>
      </c>
      <c r="C2211" s="45" t="str">
        <f>IF(Table1[[#This Row],[Day]]="","",MONTH(F2211))</f>
        <v/>
      </c>
      <c r="D2211" s="45" t="str">
        <f>IF(Table1[[#This Row],[Day]]="","",YEAR(F2211))</f>
        <v/>
      </c>
      <c r="E2211" s="117" t="s">
        <v>329</v>
      </c>
      <c r="J2211" s="102"/>
      <c r="K2211" s="124"/>
      <c r="R2211" s="46"/>
      <c r="V2211" s="112"/>
      <c r="W2211" s="72"/>
      <c r="X2211" s="46"/>
      <c r="Y2211" s="46"/>
      <c r="AC2211" s="47">
        <f t="shared" si="31"/>
        <v>0</v>
      </c>
      <c r="AD2211" s="47"/>
      <c r="AE2211" s="44"/>
      <c r="AF2211" s="48"/>
    </row>
    <row r="2212" spans="1:32" ht="21" customHeight="1">
      <c r="A2212" s="45" t="str">
        <f>IF(G2212="","",VLOOKUP(G2212,#REF!,3,0))</f>
        <v/>
      </c>
      <c r="B2212" s="45" t="str">
        <f>IF(Table1[[#This Row],[Day]]="","",WEEKNUM(F2212))</f>
        <v/>
      </c>
      <c r="C2212" s="45" t="str">
        <f>IF(Table1[[#This Row],[Day]]="","",MONTH(F2212))</f>
        <v/>
      </c>
      <c r="D2212" s="45" t="str">
        <f>IF(Table1[[#This Row],[Day]]="","",YEAR(F2212))</f>
        <v/>
      </c>
      <c r="E2212" s="117" t="s">
        <v>329</v>
      </c>
      <c r="J2212" s="102"/>
      <c r="K2212" s="124"/>
      <c r="R2212" s="46"/>
      <c r="V2212" s="112"/>
      <c r="W2212" s="72"/>
      <c r="X2212" s="46"/>
      <c r="Y2212" s="46"/>
      <c r="AC2212" s="47">
        <f t="shared" si="31"/>
        <v>0</v>
      </c>
      <c r="AD2212" s="47"/>
      <c r="AE2212" s="44"/>
      <c r="AF2212" s="48"/>
    </row>
    <row r="2213" spans="1:32" ht="21" customHeight="1">
      <c r="A2213" s="45" t="str">
        <f>IF(G2213="","",VLOOKUP(G2213,#REF!,3,0))</f>
        <v/>
      </c>
      <c r="B2213" s="45" t="str">
        <f>IF(Table1[[#This Row],[Day]]="","",WEEKNUM(F2213))</f>
        <v/>
      </c>
      <c r="C2213" s="45" t="str">
        <f>IF(Table1[[#This Row],[Day]]="","",MONTH(F2213))</f>
        <v/>
      </c>
      <c r="D2213" s="45" t="str">
        <f>IF(Table1[[#This Row],[Day]]="","",YEAR(F2213))</f>
        <v/>
      </c>
      <c r="E2213" s="117" t="s">
        <v>329</v>
      </c>
      <c r="J2213" s="102"/>
      <c r="K2213" s="124"/>
      <c r="R2213" s="46"/>
      <c r="V2213" s="112"/>
      <c r="W2213" s="72"/>
      <c r="X2213" s="46"/>
      <c r="Y2213" s="46"/>
      <c r="AC2213" s="47">
        <f t="shared" si="31"/>
        <v>0</v>
      </c>
      <c r="AD2213" s="47"/>
      <c r="AE2213" s="44"/>
      <c r="AF2213" s="48"/>
    </row>
    <row r="2214" spans="1:32" ht="21" customHeight="1">
      <c r="A2214" s="45" t="str">
        <f>IF(G2214="","",VLOOKUP(G2214,#REF!,3,0))</f>
        <v/>
      </c>
      <c r="B2214" s="45" t="str">
        <f>IF(Table1[[#This Row],[Day]]="","",WEEKNUM(F2214))</f>
        <v/>
      </c>
      <c r="C2214" s="45" t="str">
        <f>IF(Table1[[#This Row],[Day]]="","",MONTH(F2214))</f>
        <v/>
      </c>
      <c r="D2214" s="45" t="str">
        <f>IF(Table1[[#This Row],[Day]]="","",YEAR(F2214))</f>
        <v/>
      </c>
      <c r="E2214" s="117" t="s">
        <v>329</v>
      </c>
      <c r="J2214" s="102"/>
      <c r="K2214" s="124"/>
      <c r="R2214" s="46"/>
      <c r="V2214" s="112"/>
      <c r="W2214" s="72"/>
      <c r="X2214" s="46"/>
      <c r="Y2214" s="46"/>
      <c r="AC2214" s="47">
        <f t="shared" si="31"/>
        <v>0</v>
      </c>
      <c r="AD2214" s="47"/>
      <c r="AE2214" s="44"/>
      <c r="AF2214" s="48"/>
    </row>
    <row r="2215" spans="1:32" ht="21" customHeight="1">
      <c r="A2215" s="45" t="str">
        <f>IF(G2215="","",VLOOKUP(G2215,#REF!,3,0))</f>
        <v/>
      </c>
      <c r="B2215" s="45" t="str">
        <f>IF(Table1[[#This Row],[Day]]="","",WEEKNUM(F2215))</f>
        <v/>
      </c>
      <c r="C2215" s="45" t="str">
        <f>IF(Table1[[#This Row],[Day]]="","",MONTH(F2215))</f>
        <v/>
      </c>
      <c r="D2215" s="45" t="str">
        <f>IF(Table1[[#This Row],[Day]]="","",YEAR(F2215))</f>
        <v/>
      </c>
      <c r="E2215" s="117" t="s">
        <v>329</v>
      </c>
      <c r="J2215" s="102"/>
      <c r="K2215" s="124"/>
      <c r="R2215" s="46"/>
      <c r="V2215" s="112"/>
      <c r="W2215" s="72"/>
      <c r="X2215" s="46"/>
      <c r="Y2215" s="46"/>
      <c r="AC2215" s="47">
        <f t="shared" si="31"/>
        <v>0</v>
      </c>
      <c r="AD2215" s="47"/>
      <c r="AE2215" s="44"/>
      <c r="AF2215" s="48"/>
    </row>
    <row r="2216" spans="1:32" ht="21" customHeight="1">
      <c r="A2216" s="45" t="str">
        <f>IF(G2216="","",VLOOKUP(G2216,#REF!,3,0))</f>
        <v/>
      </c>
      <c r="B2216" s="45" t="str">
        <f>IF(Table1[[#This Row],[Day]]="","",WEEKNUM(F2216))</f>
        <v/>
      </c>
      <c r="C2216" s="45" t="str">
        <f>IF(Table1[[#This Row],[Day]]="","",MONTH(F2216))</f>
        <v/>
      </c>
      <c r="D2216" s="45" t="str">
        <f>IF(Table1[[#This Row],[Day]]="","",YEAR(F2216))</f>
        <v/>
      </c>
      <c r="E2216" s="117" t="s">
        <v>329</v>
      </c>
      <c r="J2216" s="102"/>
      <c r="K2216" s="124"/>
      <c r="R2216" s="46"/>
      <c r="V2216" s="112"/>
      <c r="W2216" s="72"/>
      <c r="X2216" s="46"/>
      <c r="Y2216" s="46"/>
      <c r="AC2216" s="47">
        <f t="shared" si="31"/>
        <v>0</v>
      </c>
      <c r="AD2216" s="47"/>
      <c r="AE2216" s="44"/>
      <c r="AF2216" s="48"/>
    </row>
    <row r="2217" spans="1:32" ht="21" customHeight="1">
      <c r="A2217" s="45" t="str">
        <f>IF(G2217="","",VLOOKUP(G2217,#REF!,3,0))</f>
        <v/>
      </c>
      <c r="B2217" s="45" t="str">
        <f>IF(Table1[[#This Row],[Day]]="","",WEEKNUM(F2217))</f>
        <v/>
      </c>
      <c r="C2217" s="45" t="str">
        <f>IF(Table1[[#This Row],[Day]]="","",MONTH(F2217))</f>
        <v/>
      </c>
      <c r="D2217" s="45" t="str">
        <f>IF(Table1[[#This Row],[Day]]="","",YEAR(F2217))</f>
        <v/>
      </c>
      <c r="E2217" s="117" t="s">
        <v>329</v>
      </c>
      <c r="J2217" s="102"/>
      <c r="K2217" s="124"/>
      <c r="R2217" s="46"/>
      <c r="V2217" s="112"/>
      <c r="W2217" s="72"/>
      <c r="X2217" s="46"/>
      <c r="Y2217" s="46"/>
      <c r="AC2217" s="47">
        <f t="shared" si="31"/>
        <v>0</v>
      </c>
      <c r="AD2217" s="47"/>
      <c r="AE2217" s="44"/>
      <c r="AF2217" s="48"/>
    </row>
    <row r="2218" spans="1:32" ht="21" customHeight="1">
      <c r="A2218" s="45" t="str">
        <f>IF(G2218="","",VLOOKUP(G2218,#REF!,3,0))</f>
        <v/>
      </c>
      <c r="B2218" s="45" t="str">
        <f>IF(Table1[[#This Row],[Day]]="","",WEEKNUM(F2218))</f>
        <v/>
      </c>
      <c r="C2218" s="45" t="str">
        <f>IF(Table1[[#This Row],[Day]]="","",MONTH(F2218))</f>
        <v/>
      </c>
      <c r="D2218" s="45" t="str">
        <f>IF(Table1[[#This Row],[Day]]="","",YEAR(F2218))</f>
        <v/>
      </c>
      <c r="E2218" s="117" t="s">
        <v>329</v>
      </c>
      <c r="J2218" s="102"/>
      <c r="K2218" s="124"/>
      <c r="R2218" s="46"/>
      <c r="V2218" s="112"/>
      <c r="W2218" s="72"/>
      <c r="X2218" s="46"/>
      <c r="Y2218" s="46"/>
      <c r="AC2218" s="47">
        <f t="shared" si="31"/>
        <v>0</v>
      </c>
      <c r="AD2218" s="47"/>
      <c r="AE2218" s="44"/>
      <c r="AF2218" s="48"/>
    </row>
    <row r="2219" spans="1:32" ht="21" customHeight="1">
      <c r="A2219" s="45" t="str">
        <f>IF(G2219="","",VLOOKUP(G2219,#REF!,3,0))</f>
        <v/>
      </c>
      <c r="B2219" s="45" t="str">
        <f>IF(Table1[[#This Row],[Day]]="","",WEEKNUM(F2219))</f>
        <v/>
      </c>
      <c r="C2219" s="45" t="str">
        <f>IF(Table1[[#This Row],[Day]]="","",MONTH(F2219))</f>
        <v/>
      </c>
      <c r="D2219" s="45" t="str">
        <f>IF(Table1[[#This Row],[Day]]="","",YEAR(F2219))</f>
        <v/>
      </c>
      <c r="E2219" s="117" t="s">
        <v>329</v>
      </c>
      <c r="J2219" s="102"/>
      <c r="K2219" s="124"/>
      <c r="R2219" s="46"/>
      <c r="V2219" s="112"/>
      <c r="W2219" s="72"/>
      <c r="X2219" s="46"/>
      <c r="Y2219" s="46"/>
      <c r="AC2219" s="47">
        <f t="shared" si="31"/>
        <v>0</v>
      </c>
      <c r="AD2219" s="47"/>
      <c r="AE2219" s="44"/>
      <c r="AF2219" s="48"/>
    </row>
    <row r="2220" spans="1:32" ht="21" customHeight="1">
      <c r="A2220" s="45" t="str">
        <f>IF(G2220="","",VLOOKUP(G2220,#REF!,3,0))</f>
        <v/>
      </c>
      <c r="B2220" s="45" t="str">
        <f>IF(Table1[[#This Row],[Day]]="","",WEEKNUM(F2220))</f>
        <v/>
      </c>
      <c r="C2220" s="45" t="str">
        <f>IF(Table1[[#This Row],[Day]]="","",MONTH(F2220))</f>
        <v/>
      </c>
      <c r="D2220" s="45" t="str">
        <f>IF(Table1[[#This Row],[Day]]="","",YEAR(F2220))</f>
        <v/>
      </c>
      <c r="E2220" s="117" t="s">
        <v>329</v>
      </c>
      <c r="J2220" s="102"/>
      <c r="K2220" s="124"/>
      <c r="R2220" s="46"/>
      <c r="V2220" s="112"/>
      <c r="W2220" s="72"/>
      <c r="X2220" s="46"/>
      <c r="Y2220" s="46"/>
      <c r="AC2220" s="47">
        <f t="shared" si="31"/>
        <v>0</v>
      </c>
      <c r="AD2220" s="47"/>
      <c r="AE2220" s="44"/>
      <c r="AF2220" s="48"/>
    </row>
    <row r="2221" spans="1:32" ht="21" customHeight="1">
      <c r="A2221" s="45" t="str">
        <f>IF(G2221="","",VLOOKUP(G2221,#REF!,3,0))</f>
        <v/>
      </c>
      <c r="B2221" s="45" t="str">
        <f>IF(Table1[[#This Row],[Day]]="","",WEEKNUM(F2221))</f>
        <v/>
      </c>
      <c r="C2221" s="45" t="str">
        <f>IF(Table1[[#This Row],[Day]]="","",MONTH(F2221))</f>
        <v/>
      </c>
      <c r="D2221" s="45" t="str">
        <f>IF(Table1[[#This Row],[Day]]="","",YEAR(F2221))</f>
        <v/>
      </c>
      <c r="E2221" s="117" t="s">
        <v>329</v>
      </c>
      <c r="J2221" s="102"/>
      <c r="K2221" s="124"/>
      <c r="R2221" s="46"/>
      <c r="V2221" s="112"/>
      <c r="W2221" s="72"/>
      <c r="X2221" s="46"/>
      <c r="Y2221" s="46"/>
      <c r="AC2221" s="47">
        <f t="shared" si="31"/>
        <v>0</v>
      </c>
      <c r="AD2221" s="47"/>
      <c r="AE2221" s="44"/>
      <c r="AF2221" s="48"/>
    </row>
    <row r="2222" spans="1:32" ht="21" customHeight="1">
      <c r="A2222" s="45" t="str">
        <f>IF(G2222="","",VLOOKUP(G2222,#REF!,3,0))</f>
        <v/>
      </c>
      <c r="B2222" s="45" t="str">
        <f>IF(Table1[[#This Row],[Day]]="","",WEEKNUM(F2222))</f>
        <v/>
      </c>
      <c r="C2222" s="45" t="str">
        <f>IF(Table1[[#This Row],[Day]]="","",MONTH(F2222))</f>
        <v/>
      </c>
      <c r="D2222" s="45" t="str">
        <f>IF(Table1[[#This Row],[Day]]="","",YEAR(F2222))</f>
        <v/>
      </c>
      <c r="E2222" s="117" t="s">
        <v>329</v>
      </c>
      <c r="J2222" s="102"/>
      <c r="K2222" s="124"/>
      <c r="R2222" s="46"/>
      <c r="V2222" s="112"/>
      <c r="W2222" s="72"/>
      <c r="X2222" s="46"/>
      <c r="Y2222" s="46"/>
      <c r="AC2222" s="47">
        <f t="shared" si="31"/>
        <v>0</v>
      </c>
      <c r="AD2222" s="47"/>
      <c r="AE2222" s="44"/>
      <c r="AF2222" s="48"/>
    </row>
    <row r="2223" spans="1:32" ht="21" customHeight="1">
      <c r="A2223" s="45" t="str">
        <f>IF(G2223="","",VLOOKUP(G2223,#REF!,3,0))</f>
        <v/>
      </c>
      <c r="B2223" s="45" t="str">
        <f>IF(Table1[[#This Row],[Day]]="","",WEEKNUM(F2223))</f>
        <v/>
      </c>
      <c r="C2223" s="45" t="str">
        <f>IF(Table1[[#This Row],[Day]]="","",MONTH(F2223))</f>
        <v/>
      </c>
      <c r="D2223" s="45" t="str">
        <f>IF(Table1[[#This Row],[Day]]="","",YEAR(F2223))</f>
        <v/>
      </c>
      <c r="E2223" s="117" t="s">
        <v>329</v>
      </c>
      <c r="J2223" s="102"/>
      <c r="K2223" s="124"/>
      <c r="R2223" s="46"/>
      <c r="V2223" s="112"/>
      <c r="W2223" s="72"/>
      <c r="X2223" s="46"/>
      <c r="Y2223" s="46"/>
      <c r="AC2223" s="47">
        <f t="shared" si="31"/>
        <v>0</v>
      </c>
      <c r="AD2223" s="47"/>
      <c r="AE2223" s="44"/>
      <c r="AF2223" s="48"/>
    </row>
    <row r="2224" spans="1:32" ht="21" customHeight="1">
      <c r="A2224" s="45" t="str">
        <f>IF(G2224="","",VLOOKUP(G2224,#REF!,3,0))</f>
        <v/>
      </c>
      <c r="B2224" s="45" t="str">
        <f>IF(Table1[[#This Row],[Day]]="","",WEEKNUM(F2224))</f>
        <v/>
      </c>
      <c r="C2224" s="45" t="str">
        <f>IF(Table1[[#This Row],[Day]]="","",MONTH(F2224))</f>
        <v/>
      </c>
      <c r="D2224" s="45" t="str">
        <f>IF(Table1[[#This Row],[Day]]="","",YEAR(F2224))</f>
        <v/>
      </c>
      <c r="E2224" s="117" t="s">
        <v>329</v>
      </c>
      <c r="J2224" s="102"/>
      <c r="K2224" s="124"/>
      <c r="R2224" s="46"/>
      <c r="V2224" s="112"/>
      <c r="W2224" s="72"/>
      <c r="X2224" s="46"/>
      <c r="Y2224" s="46"/>
      <c r="AC2224" s="47">
        <f t="shared" si="31"/>
        <v>0</v>
      </c>
      <c r="AD2224" s="47"/>
      <c r="AE2224" s="44"/>
      <c r="AF2224" s="48"/>
    </row>
    <row r="2225" spans="1:32" ht="21" customHeight="1">
      <c r="A2225" s="45" t="str">
        <f>IF(G2225="","",VLOOKUP(G2225,#REF!,3,0))</f>
        <v/>
      </c>
      <c r="B2225" s="45" t="str">
        <f>IF(Table1[[#This Row],[Day]]="","",WEEKNUM(F2225))</f>
        <v/>
      </c>
      <c r="C2225" s="45" t="str">
        <f>IF(Table1[[#This Row],[Day]]="","",MONTH(F2225))</f>
        <v/>
      </c>
      <c r="D2225" s="45" t="str">
        <f>IF(Table1[[#This Row],[Day]]="","",YEAR(F2225))</f>
        <v/>
      </c>
      <c r="E2225" s="117" t="s">
        <v>329</v>
      </c>
      <c r="J2225" s="102"/>
      <c r="K2225" s="124"/>
      <c r="R2225" s="46"/>
      <c r="V2225" s="112"/>
      <c r="W2225" s="72"/>
      <c r="X2225" s="46"/>
      <c r="Y2225" s="46"/>
      <c r="AC2225" s="47">
        <f t="shared" si="31"/>
        <v>0</v>
      </c>
      <c r="AD2225" s="47"/>
      <c r="AE2225" s="44"/>
      <c r="AF2225" s="48"/>
    </row>
    <row r="2226" spans="1:32" ht="21" customHeight="1">
      <c r="A2226" s="45" t="str">
        <f>IF(G2226="","",VLOOKUP(G2226,#REF!,3,0))</f>
        <v/>
      </c>
      <c r="B2226" s="45" t="str">
        <f>IF(Table1[[#This Row],[Day]]="","",WEEKNUM(F2226))</f>
        <v/>
      </c>
      <c r="C2226" s="45" t="str">
        <f>IF(Table1[[#This Row],[Day]]="","",MONTH(F2226))</f>
        <v/>
      </c>
      <c r="D2226" s="45" t="str">
        <f>IF(Table1[[#This Row],[Day]]="","",YEAR(F2226))</f>
        <v/>
      </c>
      <c r="E2226" s="117" t="s">
        <v>329</v>
      </c>
      <c r="J2226" s="102"/>
      <c r="K2226" s="124"/>
      <c r="R2226" s="46"/>
      <c r="V2226" s="112"/>
      <c r="W2226" s="72"/>
      <c r="X2226" s="46"/>
      <c r="Y2226" s="46"/>
      <c r="AC2226" s="47">
        <f t="shared" si="31"/>
        <v>0</v>
      </c>
      <c r="AD2226" s="47"/>
      <c r="AE2226" s="44"/>
      <c r="AF2226" s="48"/>
    </row>
    <row r="2227" spans="1:32" ht="21" customHeight="1">
      <c r="A2227" s="45" t="str">
        <f>IF(G2227="","",VLOOKUP(G2227,#REF!,3,0))</f>
        <v/>
      </c>
      <c r="B2227" s="45" t="str">
        <f>IF(Table1[[#This Row],[Day]]="","",WEEKNUM(F2227))</f>
        <v/>
      </c>
      <c r="C2227" s="45" t="str">
        <f>IF(Table1[[#This Row],[Day]]="","",MONTH(F2227))</f>
        <v/>
      </c>
      <c r="D2227" s="45" t="str">
        <f>IF(Table1[[#This Row],[Day]]="","",YEAR(F2227))</f>
        <v/>
      </c>
      <c r="E2227" s="117" t="s">
        <v>329</v>
      </c>
      <c r="J2227" s="102"/>
      <c r="K2227" s="124"/>
      <c r="R2227" s="46"/>
      <c r="V2227" s="112"/>
      <c r="W2227" s="72"/>
      <c r="X2227" s="46"/>
      <c r="Y2227" s="46"/>
      <c r="AC2227" s="47">
        <f t="shared" si="31"/>
        <v>0</v>
      </c>
      <c r="AD2227" s="47"/>
      <c r="AE2227" s="44"/>
      <c r="AF2227" s="48"/>
    </row>
    <row r="2228" spans="1:32" ht="21" customHeight="1">
      <c r="A2228" s="45" t="str">
        <f>IF(G2228="","",VLOOKUP(G2228,#REF!,3,0))</f>
        <v/>
      </c>
      <c r="B2228" s="45" t="str">
        <f>IF(Table1[[#This Row],[Day]]="","",WEEKNUM(F2228))</f>
        <v/>
      </c>
      <c r="C2228" s="45" t="str">
        <f>IF(Table1[[#This Row],[Day]]="","",MONTH(F2228))</f>
        <v/>
      </c>
      <c r="D2228" s="45" t="str">
        <f>IF(Table1[[#This Row],[Day]]="","",YEAR(F2228))</f>
        <v/>
      </c>
      <c r="E2228" s="117" t="s">
        <v>329</v>
      </c>
      <c r="J2228" s="102"/>
      <c r="K2228" s="124"/>
      <c r="R2228" s="46"/>
      <c r="V2228" s="112"/>
      <c r="W2228" s="72"/>
      <c r="X2228" s="46"/>
      <c r="Y2228" s="46"/>
      <c r="AC2228" s="47">
        <f t="shared" si="31"/>
        <v>0</v>
      </c>
      <c r="AD2228" s="47"/>
      <c r="AE2228" s="44"/>
      <c r="AF2228" s="48"/>
    </row>
    <row r="2229" spans="1:32" ht="21" customHeight="1">
      <c r="A2229" s="45" t="str">
        <f>IF(G2229="","",VLOOKUP(G2229,#REF!,3,0))</f>
        <v/>
      </c>
      <c r="B2229" s="45" t="str">
        <f>IF(Table1[[#This Row],[Day]]="","",WEEKNUM(F2229))</f>
        <v/>
      </c>
      <c r="C2229" s="45" t="str">
        <f>IF(Table1[[#This Row],[Day]]="","",MONTH(F2229))</f>
        <v/>
      </c>
      <c r="D2229" s="45" t="str">
        <f>IF(Table1[[#This Row],[Day]]="","",YEAR(F2229))</f>
        <v/>
      </c>
      <c r="E2229" s="117" t="s">
        <v>329</v>
      </c>
      <c r="J2229" s="102"/>
      <c r="K2229" s="124"/>
      <c r="R2229" s="46"/>
      <c r="V2229" s="112"/>
      <c r="W2229" s="72"/>
      <c r="X2229" s="46"/>
      <c r="Y2229" s="46"/>
      <c r="AC2229" s="47">
        <f t="shared" si="31"/>
        <v>0</v>
      </c>
      <c r="AD2229" s="47"/>
      <c r="AE2229" s="44"/>
      <c r="AF2229" s="48"/>
    </row>
    <row r="2230" spans="1:32" ht="21" customHeight="1">
      <c r="A2230" s="45" t="str">
        <f>IF(G2230="","",VLOOKUP(G2230,#REF!,3,0))</f>
        <v/>
      </c>
      <c r="B2230" s="45" t="str">
        <f>IF(Table1[[#This Row],[Day]]="","",WEEKNUM(F2230))</f>
        <v/>
      </c>
      <c r="C2230" s="45" t="str">
        <f>IF(Table1[[#This Row],[Day]]="","",MONTH(F2230))</f>
        <v/>
      </c>
      <c r="D2230" s="45" t="str">
        <f>IF(Table1[[#This Row],[Day]]="","",YEAR(F2230))</f>
        <v/>
      </c>
      <c r="E2230" s="117" t="s">
        <v>329</v>
      </c>
      <c r="J2230" s="102"/>
      <c r="K2230" s="124"/>
      <c r="R2230" s="46"/>
      <c r="V2230" s="112"/>
      <c r="W2230" s="72"/>
      <c r="X2230" s="46"/>
      <c r="Y2230" s="46"/>
      <c r="AC2230" s="47">
        <f t="shared" si="31"/>
        <v>0</v>
      </c>
      <c r="AD2230" s="47"/>
      <c r="AE2230" s="44"/>
      <c r="AF2230" s="48"/>
    </row>
    <row r="2231" spans="1:32" ht="21" customHeight="1">
      <c r="A2231" s="45" t="str">
        <f>IF(G2231="","",VLOOKUP(G2231,#REF!,3,0))</f>
        <v/>
      </c>
      <c r="B2231" s="45" t="str">
        <f>IF(Table1[[#This Row],[Day]]="","",WEEKNUM(F2231))</f>
        <v/>
      </c>
      <c r="C2231" s="45" t="str">
        <f>IF(Table1[[#This Row],[Day]]="","",MONTH(F2231))</f>
        <v/>
      </c>
      <c r="D2231" s="45" t="str">
        <f>IF(Table1[[#This Row],[Day]]="","",YEAR(F2231))</f>
        <v/>
      </c>
      <c r="E2231" s="117" t="s">
        <v>329</v>
      </c>
      <c r="J2231" s="102"/>
      <c r="K2231" s="124"/>
      <c r="R2231" s="46"/>
      <c r="V2231" s="112"/>
      <c r="W2231" s="72"/>
      <c r="X2231" s="46"/>
      <c r="Y2231" s="46"/>
      <c r="AC2231" s="47">
        <f t="shared" si="31"/>
        <v>0</v>
      </c>
      <c r="AD2231" s="47"/>
      <c r="AE2231" s="44"/>
      <c r="AF2231" s="48"/>
    </row>
    <row r="2232" spans="1:32" ht="21" customHeight="1">
      <c r="A2232" s="45" t="str">
        <f>IF(G2232="","",VLOOKUP(G2232,#REF!,3,0))</f>
        <v/>
      </c>
      <c r="B2232" s="45" t="str">
        <f>IF(Table1[[#This Row],[Day]]="","",WEEKNUM(F2232))</f>
        <v/>
      </c>
      <c r="C2232" s="45" t="str">
        <f>IF(Table1[[#This Row],[Day]]="","",MONTH(F2232))</f>
        <v/>
      </c>
      <c r="D2232" s="45" t="str">
        <f>IF(Table1[[#This Row],[Day]]="","",YEAR(F2232))</f>
        <v/>
      </c>
      <c r="E2232" s="117" t="s">
        <v>329</v>
      </c>
      <c r="J2232" s="102"/>
      <c r="K2232" s="124"/>
      <c r="R2232" s="46"/>
      <c r="V2232" s="112"/>
      <c r="W2232" s="72"/>
      <c r="X2232" s="46"/>
      <c r="Y2232" s="46"/>
      <c r="AC2232" s="47">
        <f t="shared" si="31"/>
        <v>0</v>
      </c>
      <c r="AD2232" s="47"/>
      <c r="AE2232" s="44"/>
      <c r="AF2232" s="48"/>
    </row>
    <row r="2233" spans="1:32" ht="21" customHeight="1">
      <c r="A2233" s="45" t="str">
        <f>IF(G2233="","",VLOOKUP(G2233,#REF!,3,0))</f>
        <v/>
      </c>
      <c r="B2233" s="45" t="str">
        <f>IF(Table1[[#This Row],[Day]]="","",WEEKNUM(F2233))</f>
        <v/>
      </c>
      <c r="C2233" s="45" t="str">
        <f>IF(Table1[[#This Row],[Day]]="","",MONTH(F2233))</f>
        <v/>
      </c>
      <c r="D2233" s="45" t="str">
        <f>IF(Table1[[#This Row],[Day]]="","",YEAR(F2233))</f>
        <v/>
      </c>
      <c r="E2233" s="117" t="s">
        <v>329</v>
      </c>
      <c r="J2233" s="102"/>
      <c r="K2233" s="124"/>
      <c r="R2233" s="46"/>
      <c r="V2233" s="112"/>
      <c r="W2233" s="72"/>
      <c r="X2233" s="46"/>
      <c r="Y2233" s="46"/>
      <c r="AC2233" s="47">
        <f t="shared" si="31"/>
        <v>0</v>
      </c>
      <c r="AD2233" s="47"/>
      <c r="AE2233" s="44"/>
      <c r="AF2233" s="48"/>
    </row>
    <row r="2234" spans="1:32" ht="21" customHeight="1">
      <c r="A2234" s="45" t="str">
        <f>IF(G2234="","",VLOOKUP(G2234,#REF!,3,0))</f>
        <v/>
      </c>
      <c r="B2234" s="45" t="str">
        <f>IF(Table1[[#This Row],[Day]]="","",WEEKNUM(F2234))</f>
        <v/>
      </c>
      <c r="C2234" s="45" t="str">
        <f>IF(Table1[[#This Row],[Day]]="","",MONTH(F2234))</f>
        <v/>
      </c>
      <c r="D2234" s="45" t="str">
        <f>IF(Table1[[#This Row],[Day]]="","",YEAR(F2234))</f>
        <v/>
      </c>
      <c r="E2234" s="117" t="s">
        <v>329</v>
      </c>
      <c r="J2234" s="102"/>
      <c r="K2234" s="124"/>
      <c r="R2234" s="46"/>
      <c r="V2234" s="112"/>
      <c r="W2234" s="72"/>
      <c r="X2234" s="46"/>
      <c r="Y2234" s="46"/>
      <c r="AC2234" s="47">
        <f t="shared" si="31"/>
        <v>0</v>
      </c>
      <c r="AD2234" s="47"/>
      <c r="AE2234" s="44"/>
      <c r="AF2234" s="48"/>
    </row>
    <row r="2235" spans="1:32" ht="21" customHeight="1">
      <c r="A2235" s="45" t="str">
        <f>IF(G2235="","",VLOOKUP(G2235,#REF!,3,0))</f>
        <v/>
      </c>
      <c r="B2235" s="45" t="str">
        <f>IF(Table1[[#This Row],[Day]]="","",WEEKNUM(F2235))</f>
        <v/>
      </c>
      <c r="C2235" s="45" t="str">
        <f>IF(Table1[[#This Row],[Day]]="","",MONTH(F2235))</f>
        <v/>
      </c>
      <c r="D2235" s="45" t="str">
        <f>IF(Table1[[#This Row],[Day]]="","",YEAR(F2235))</f>
        <v/>
      </c>
      <c r="E2235" s="117" t="s">
        <v>329</v>
      </c>
      <c r="J2235" s="102"/>
      <c r="K2235" s="124"/>
      <c r="R2235" s="46"/>
      <c r="V2235" s="112"/>
      <c r="W2235" s="72"/>
      <c r="X2235" s="46"/>
      <c r="Y2235" s="46"/>
      <c r="AC2235" s="47">
        <f t="shared" si="31"/>
        <v>0</v>
      </c>
      <c r="AD2235" s="47"/>
      <c r="AE2235" s="44"/>
      <c r="AF2235" s="48"/>
    </row>
    <row r="2236" spans="1:32" ht="21" customHeight="1">
      <c r="A2236" s="45" t="str">
        <f>IF(G2236="","",VLOOKUP(G2236,#REF!,3,0))</f>
        <v/>
      </c>
      <c r="B2236" s="45" t="str">
        <f>IF(Table1[[#This Row],[Day]]="","",WEEKNUM(F2236))</f>
        <v/>
      </c>
      <c r="C2236" s="45" t="str">
        <f>IF(Table1[[#This Row],[Day]]="","",MONTH(F2236))</f>
        <v/>
      </c>
      <c r="D2236" s="45" t="str">
        <f>IF(Table1[[#This Row],[Day]]="","",YEAR(F2236))</f>
        <v/>
      </c>
      <c r="E2236" s="117" t="s">
        <v>329</v>
      </c>
      <c r="J2236" s="102"/>
      <c r="K2236" s="124"/>
      <c r="R2236" s="46"/>
      <c r="V2236" s="112"/>
      <c r="W2236" s="72"/>
      <c r="X2236" s="46"/>
      <c r="Y2236" s="46"/>
      <c r="AC2236" s="47">
        <f t="shared" si="31"/>
        <v>0</v>
      </c>
      <c r="AD2236" s="47"/>
      <c r="AE2236" s="44"/>
      <c r="AF2236" s="48"/>
    </row>
    <row r="2237" spans="1:32" ht="21" customHeight="1">
      <c r="A2237" s="45" t="str">
        <f>IF(G2237="","",VLOOKUP(G2237,#REF!,3,0))</f>
        <v/>
      </c>
      <c r="B2237" s="45" t="str">
        <f>IF(Table1[[#This Row],[Day]]="","",WEEKNUM(F2237))</f>
        <v/>
      </c>
      <c r="C2237" s="45" t="str">
        <f>IF(Table1[[#This Row],[Day]]="","",MONTH(F2237))</f>
        <v/>
      </c>
      <c r="D2237" s="45" t="str">
        <f>IF(Table1[[#This Row],[Day]]="","",YEAR(F2237))</f>
        <v/>
      </c>
      <c r="E2237" s="117" t="s">
        <v>329</v>
      </c>
      <c r="J2237" s="102"/>
      <c r="K2237" s="124"/>
      <c r="R2237" s="46"/>
      <c r="V2237" s="112"/>
      <c r="W2237" s="72"/>
      <c r="X2237" s="46"/>
      <c r="Y2237" s="46"/>
      <c r="AC2237" s="47">
        <f t="shared" si="31"/>
        <v>0</v>
      </c>
      <c r="AD2237" s="47"/>
      <c r="AE2237" s="44"/>
      <c r="AF2237" s="48"/>
    </row>
    <row r="2238" spans="1:32" ht="21" customHeight="1">
      <c r="A2238" s="45" t="str">
        <f>IF(G2238="","",VLOOKUP(G2238,#REF!,3,0))</f>
        <v/>
      </c>
      <c r="B2238" s="45" t="str">
        <f>IF(Table1[[#This Row],[Day]]="","",WEEKNUM(F2238))</f>
        <v/>
      </c>
      <c r="C2238" s="45" t="str">
        <f>IF(Table1[[#This Row],[Day]]="","",MONTH(F2238))</f>
        <v/>
      </c>
      <c r="D2238" s="45" t="str">
        <f>IF(Table1[[#This Row],[Day]]="","",YEAR(F2238))</f>
        <v/>
      </c>
      <c r="E2238" s="117" t="s">
        <v>329</v>
      </c>
      <c r="J2238" s="102"/>
      <c r="K2238" s="124"/>
      <c r="R2238" s="46"/>
      <c r="V2238" s="112"/>
      <c r="W2238" s="72"/>
      <c r="X2238" s="46"/>
      <c r="Y2238" s="46"/>
      <c r="AC2238" s="47">
        <f t="shared" si="31"/>
        <v>0</v>
      </c>
      <c r="AD2238" s="47"/>
      <c r="AE2238" s="44"/>
      <c r="AF2238" s="48"/>
    </row>
    <row r="2239" spans="1:32" ht="21" customHeight="1">
      <c r="A2239" s="45" t="str">
        <f>IF(G2239="","",VLOOKUP(G2239,#REF!,3,0))</f>
        <v/>
      </c>
      <c r="B2239" s="45" t="str">
        <f>IF(Table1[[#This Row],[Day]]="","",WEEKNUM(F2239))</f>
        <v/>
      </c>
      <c r="C2239" s="45" t="str">
        <f>IF(Table1[[#This Row],[Day]]="","",MONTH(F2239))</f>
        <v/>
      </c>
      <c r="D2239" s="45" t="str">
        <f>IF(Table1[[#This Row],[Day]]="","",YEAR(F2239))</f>
        <v/>
      </c>
      <c r="E2239" s="117" t="s">
        <v>329</v>
      </c>
      <c r="J2239" s="102"/>
      <c r="K2239" s="124"/>
      <c r="R2239" s="46"/>
      <c r="V2239" s="112"/>
      <c r="W2239" s="72"/>
      <c r="X2239" s="46"/>
      <c r="Y2239" s="46"/>
      <c r="AC2239" s="47">
        <f t="shared" si="31"/>
        <v>0</v>
      </c>
      <c r="AD2239" s="47"/>
      <c r="AE2239" s="44"/>
      <c r="AF2239" s="48"/>
    </row>
    <row r="2240" spans="1:32" ht="21" customHeight="1">
      <c r="A2240" s="45" t="str">
        <f>IF(G2240="","",VLOOKUP(G2240,#REF!,3,0))</f>
        <v/>
      </c>
      <c r="B2240" s="45" t="str">
        <f>IF(Table1[[#This Row],[Day]]="","",WEEKNUM(F2240))</f>
        <v/>
      </c>
      <c r="C2240" s="45" t="str">
        <f>IF(Table1[[#This Row],[Day]]="","",MONTH(F2240))</f>
        <v/>
      </c>
      <c r="D2240" s="45" t="str">
        <f>IF(Table1[[#This Row],[Day]]="","",YEAR(F2240))</f>
        <v/>
      </c>
      <c r="E2240" s="117" t="s">
        <v>329</v>
      </c>
      <c r="J2240" s="102"/>
      <c r="K2240" s="124"/>
      <c r="R2240" s="46"/>
      <c r="V2240" s="112"/>
      <c r="W2240" s="72"/>
      <c r="X2240" s="46"/>
      <c r="Y2240" s="46"/>
      <c r="AC2240" s="47">
        <f t="shared" si="31"/>
        <v>0</v>
      </c>
      <c r="AD2240" s="47"/>
      <c r="AE2240" s="44"/>
      <c r="AF2240" s="48"/>
    </row>
    <row r="2241" spans="1:32" ht="21" customHeight="1">
      <c r="A2241" s="45" t="str">
        <f>IF(G2241="","",VLOOKUP(G2241,#REF!,3,0))</f>
        <v/>
      </c>
      <c r="B2241" s="45" t="str">
        <f>IF(Table1[[#This Row],[Day]]="","",WEEKNUM(F2241))</f>
        <v/>
      </c>
      <c r="C2241" s="45" t="str">
        <f>IF(Table1[[#This Row],[Day]]="","",MONTH(F2241))</f>
        <v/>
      </c>
      <c r="D2241" s="45" t="str">
        <f>IF(Table1[[#This Row],[Day]]="","",YEAR(F2241))</f>
        <v/>
      </c>
      <c r="E2241" s="117" t="s">
        <v>329</v>
      </c>
      <c r="J2241" s="102"/>
      <c r="K2241" s="124"/>
      <c r="R2241" s="46"/>
      <c r="V2241" s="112"/>
      <c r="W2241" s="72"/>
      <c r="X2241" s="46"/>
      <c r="Y2241" s="46"/>
      <c r="AC2241" s="47">
        <f t="shared" si="31"/>
        <v>0</v>
      </c>
      <c r="AD2241" s="47"/>
      <c r="AE2241" s="44"/>
      <c r="AF2241" s="48"/>
    </row>
    <row r="2242" spans="1:32" ht="21" customHeight="1">
      <c r="A2242" s="45" t="str">
        <f>IF(G2242="","",VLOOKUP(G2242,#REF!,3,0))</f>
        <v/>
      </c>
      <c r="B2242" s="45" t="str">
        <f>IF(Table1[[#This Row],[Day]]="","",WEEKNUM(F2242))</f>
        <v/>
      </c>
      <c r="C2242" s="45" t="str">
        <f>IF(Table1[[#This Row],[Day]]="","",MONTH(F2242))</f>
        <v/>
      </c>
      <c r="D2242" s="45" t="str">
        <f>IF(Table1[[#This Row],[Day]]="","",YEAR(F2242))</f>
        <v/>
      </c>
      <c r="E2242" s="117" t="s">
        <v>329</v>
      </c>
      <c r="J2242" s="102"/>
      <c r="K2242" s="124"/>
      <c r="R2242" s="46"/>
      <c r="V2242" s="112"/>
      <c r="W2242" s="72"/>
      <c r="X2242" s="46"/>
      <c r="Y2242" s="46"/>
      <c r="AC2242" s="47">
        <f t="shared" si="31"/>
        <v>0</v>
      </c>
      <c r="AD2242" s="47"/>
      <c r="AE2242" s="44"/>
      <c r="AF2242" s="48"/>
    </row>
    <row r="2243" spans="1:32" ht="21" customHeight="1">
      <c r="A2243" s="45" t="str">
        <f>IF(G2243="","",VLOOKUP(G2243,#REF!,3,0))</f>
        <v/>
      </c>
      <c r="B2243" s="45" t="str">
        <f>IF(Table1[[#This Row],[Day]]="","",WEEKNUM(F2243))</f>
        <v/>
      </c>
      <c r="C2243" s="45" t="str">
        <f>IF(Table1[[#This Row],[Day]]="","",MONTH(F2243))</f>
        <v/>
      </c>
      <c r="D2243" s="45" t="str">
        <f>IF(Table1[[#This Row],[Day]]="","",YEAR(F2243))</f>
        <v/>
      </c>
      <c r="E2243" s="117" t="s">
        <v>329</v>
      </c>
      <c r="J2243" s="102"/>
      <c r="K2243" s="124"/>
      <c r="R2243" s="46"/>
      <c r="V2243" s="112"/>
      <c r="W2243" s="72"/>
      <c r="X2243" s="46"/>
      <c r="Y2243" s="46"/>
      <c r="AC2243" s="47">
        <f t="shared" si="31"/>
        <v>0</v>
      </c>
      <c r="AD2243" s="47"/>
      <c r="AE2243" s="44"/>
      <c r="AF2243" s="48"/>
    </row>
    <row r="2244" spans="1:32" ht="21" customHeight="1">
      <c r="A2244" s="45" t="str">
        <f>IF(G2244="","",VLOOKUP(G2244,#REF!,3,0))</f>
        <v/>
      </c>
      <c r="B2244" s="45" t="str">
        <f>IF(Table1[[#This Row],[Day]]="","",WEEKNUM(F2244))</f>
        <v/>
      </c>
      <c r="C2244" s="45" t="str">
        <f>IF(Table1[[#This Row],[Day]]="","",MONTH(F2244))</f>
        <v/>
      </c>
      <c r="D2244" s="45" t="str">
        <f>IF(Table1[[#This Row],[Day]]="","",YEAR(F2244))</f>
        <v/>
      </c>
      <c r="E2244" s="117" t="s">
        <v>329</v>
      </c>
      <c r="J2244" s="102"/>
      <c r="K2244" s="124"/>
      <c r="R2244" s="46"/>
      <c r="V2244" s="112"/>
      <c r="W2244" s="72"/>
      <c r="X2244" s="46"/>
      <c r="Y2244" s="46"/>
      <c r="AC2244" s="47">
        <f t="shared" si="31"/>
        <v>0</v>
      </c>
      <c r="AD2244" s="47"/>
      <c r="AE2244" s="44"/>
      <c r="AF2244" s="48"/>
    </row>
    <row r="2245" spans="1:32" ht="21" customHeight="1">
      <c r="A2245" s="45" t="str">
        <f>IF(G2245="","",VLOOKUP(G2245,#REF!,3,0))</f>
        <v/>
      </c>
      <c r="B2245" s="45" t="str">
        <f>IF(Table1[[#This Row],[Day]]="","",WEEKNUM(F2245))</f>
        <v/>
      </c>
      <c r="C2245" s="45" t="str">
        <f>IF(Table1[[#This Row],[Day]]="","",MONTH(F2245))</f>
        <v/>
      </c>
      <c r="D2245" s="45" t="str">
        <f>IF(Table1[[#This Row],[Day]]="","",YEAR(F2245))</f>
        <v/>
      </c>
      <c r="E2245" s="117" t="s">
        <v>329</v>
      </c>
      <c r="J2245" s="102"/>
      <c r="K2245" s="124"/>
      <c r="R2245" s="46"/>
      <c r="V2245" s="112"/>
      <c r="W2245" s="72"/>
      <c r="X2245" s="46"/>
      <c r="Y2245" s="46"/>
      <c r="AC2245" s="47">
        <f t="shared" si="31"/>
        <v>0</v>
      </c>
      <c r="AD2245" s="47"/>
      <c r="AE2245" s="44"/>
      <c r="AF2245" s="48"/>
    </row>
    <row r="2246" spans="1:32" ht="21" customHeight="1">
      <c r="A2246" s="45" t="str">
        <f>IF(G2246="","",VLOOKUP(G2246,#REF!,3,0))</f>
        <v/>
      </c>
      <c r="B2246" s="45" t="str">
        <f>IF(Table1[[#This Row],[Day]]="","",WEEKNUM(F2246))</f>
        <v/>
      </c>
      <c r="C2246" s="45" t="str">
        <f>IF(Table1[[#This Row],[Day]]="","",MONTH(F2246))</f>
        <v/>
      </c>
      <c r="D2246" s="45" t="str">
        <f>IF(Table1[[#This Row],[Day]]="","",YEAR(F2246))</f>
        <v/>
      </c>
      <c r="E2246" s="117" t="s">
        <v>329</v>
      </c>
      <c r="J2246" s="102"/>
      <c r="K2246" s="124"/>
      <c r="R2246" s="46"/>
      <c r="V2246" s="112"/>
      <c r="W2246" s="72"/>
      <c r="X2246" s="46"/>
      <c r="Y2246" s="46"/>
      <c r="AC2246" s="47">
        <f t="shared" si="31"/>
        <v>0</v>
      </c>
      <c r="AD2246" s="47"/>
      <c r="AE2246" s="44"/>
      <c r="AF2246" s="48"/>
    </row>
    <row r="2247" spans="1:32" ht="21" customHeight="1">
      <c r="A2247" s="45" t="str">
        <f>IF(G2247="","",VLOOKUP(G2247,#REF!,3,0))</f>
        <v/>
      </c>
      <c r="B2247" s="45" t="str">
        <f>IF(Table1[[#This Row],[Day]]="","",WEEKNUM(F2247))</f>
        <v/>
      </c>
      <c r="C2247" s="45" t="str">
        <f>IF(Table1[[#This Row],[Day]]="","",MONTH(F2247))</f>
        <v/>
      </c>
      <c r="D2247" s="45" t="str">
        <f>IF(Table1[[#This Row],[Day]]="","",YEAR(F2247))</f>
        <v/>
      </c>
      <c r="E2247" s="117" t="s">
        <v>329</v>
      </c>
      <c r="J2247" s="102"/>
      <c r="K2247" s="124"/>
      <c r="R2247" s="46"/>
      <c r="V2247" s="112"/>
      <c r="W2247" s="72"/>
      <c r="X2247" s="46"/>
      <c r="Y2247" s="46"/>
      <c r="AC2247" s="47">
        <f t="shared" si="31"/>
        <v>0</v>
      </c>
      <c r="AD2247" s="47"/>
      <c r="AE2247" s="44"/>
      <c r="AF2247" s="48"/>
    </row>
    <row r="2248" spans="1:32" ht="21" customHeight="1">
      <c r="A2248" s="45" t="str">
        <f>IF(G2248="","",VLOOKUP(G2248,#REF!,3,0))</f>
        <v/>
      </c>
      <c r="B2248" s="45" t="str">
        <f>IF(Table1[[#This Row],[Day]]="","",WEEKNUM(F2248))</f>
        <v/>
      </c>
      <c r="C2248" s="45" t="str">
        <f>IF(Table1[[#This Row],[Day]]="","",MONTH(F2248))</f>
        <v/>
      </c>
      <c r="D2248" s="45" t="str">
        <f>IF(Table1[[#This Row],[Day]]="","",YEAR(F2248))</f>
        <v/>
      </c>
      <c r="E2248" s="117" t="s">
        <v>329</v>
      </c>
      <c r="J2248" s="102"/>
      <c r="K2248" s="124"/>
      <c r="R2248" s="46"/>
      <c r="V2248" s="112"/>
      <c r="W2248" s="72"/>
      <c r="X2248" s="46"/>
      <c r="Y2248" s="46"/>
      <c r="AC2248" s="47">
        <f t="shared" si="31"/>
        <v>0</v>
      </c>
      <c r="AD2248" s="47"/>
      <c r="AE2248" s="44"/>
      <c r="AF2248" s="48"/>
    </row>
    <row r="2249" spans="1:32" ht="21" customHeight="1">
      <c r="A2249" s="45" t="str">
        <f>IF(G2249="","",VLOOKUP(G2249,#REF!,3,0))</f>
        <v/>
      </c>
      <c r="B2249" s="45" t="str">
        <f>IF(Table1[[#This Row],[Day]]="","",WEEKNUM(F2249))</f>
        <v/>
      </c>
      <c r="C2249" s="45" t="str">
        <f>IF(Table1[[#This Row],[Day]]="","",MONTH(F2249))</f>
        <v/>
      </c>
      <c r="D2249" s="45" t="str">
        <f>IF(Table1[[#This Row],[Day]]="","",YEAR(F2249))</f>
        <v/>
      </c>
      <c r="E2249" s="117" t="s">
        <v>329</v>
      </c>
      <c r="J2249" s="102"/>
      <c r="K2249" s="124"/>
      <c r="R2249" s="46"/>
      <c r="V2249" s="112"/>
      <c r="W2249" s="72"/>
      <c r="X2249" s="46"/>
      <c r="Y2249" s="46"/>
      <c r="AC2249" s="47">
        <f t="shared" si="31"/>
        <v>0</v>
      </c>
      <c r="AD2249" s="47"/>
      <c r="AE2249" s="44"/>
      <c r="AF2249" s="48"/>
    </row>
    <row r="2250" spans="1:32" ht="21" customHeight="1">
      <c r="A2250" s="45" t="str">
        <f>IF(G2250="","",VLOOKUP(G2250,#REF!,3,0))</f>
        <v/>
      </c>
      <c r="B2250" s="45" t="str">
        <f>IF(Table1[[#This Row],[Day]]="","",WEEKNUM(F2250))</f>
        <v/>
      </c>
      <c r="C2250" s="45" t="str">
        <f>IF(Table1[[#This Row],[Day]]="","",MONTH(F2250))</f>
        <v/>
      </c>
      <c r="D2250" s="45" t="str">
        <f>IF(Table1[[#This Row],[Day]]="","",YEAR(F2250))</f>
        <v/>
      </c>
      <c r="E2250" s="117" t="s">
        <v>329</v>
      </c>
      <c r="J2250" s="102"/>
      <c r="K2250" s="124"/>
      <c r="R2250" s="46"/>
      <c r="V2250" s="112"/>
      <c r="W2250" s="72"/>
      <c r="X2250" s="46"/>
      <c r="Y2250" s="46"/>
      <c r="AC2250" s="47">
        <f t="shared" si="31"/>
        <v>0</v>
      </c>
      <c r="AD2250" s="47"/>
      <c r="AE2250" s="44"/>
      <c r="AF2250" s="48"/>
    </row>
    <row r="2251" spans="1:32" ht="21" customHeight="1">
      <c r="A2251" s="45" t="str">
        <f>IF(G2251="","",VLOOKUP(G2251,#REF!,3,0))</f>
        <v/>
      </c>
      <c r="B2251" s="45" t="str">
        <f>IF(Table1[[#This Row],[Day]]="","",WEEKNUM(F2251))</f>
        <v/>
      </c>
      <c r="C2251" s="45" t="str">
        <f>IF(Table1[[#This Row],[Day]]="","",MONTH(F2251))</f>
        <v/>
      </c>
      <c r="D2251" s="45" t="str">
        <f>IF(Table1[[#This Row],[Day]]="","",YEAR(F2251))</f>
        <v/>
      </c>
      <c r="E2251" s="117" t="s">
        <v>329</v>
      </c>
      <c r="J2251" s="102"/>
      <c r="K2251" s="124"/>
      <c r="R2251" s="46"/>
      <c r="V2251" s="112"/>
      <c r="W2251" s="72"/>
      <c r="X2251" s="46"/>
      <c r="Y2251" s="46"/>
      <c r="AC2251" s="47">
        <f t="shared" si="31"/>
        <v>0</v>
      </c>
      <c r="AD2251" s="47"/>
      <c r="AE2251" s="44"/>
      <c r="AF2251" s="48"/>
    </row>
    <row r="2252" spans="1:32" ht="21" customHeight="1">
      <c r="A2252" s="45" t="str">
        <f>IF(G2252="","",VLOOKUP(G2252,#REF!,3,0))</f>
        <v/>
      </c>
      <c r="B2252" s="45" t="str">
        <f>IF(Table1[[#This Row],[Day]]="","",WEEKNUM(F2252))</f>
        <v/>
      </c>
      <c r="C2252" s="45" t="str">
        <f>IF(Table1[[#This Row],[Day]]="","",MONTH(F2252))</f>
        <v/>
      </c>
      <c r="D2252" s="45" t="str">
        <f>IF(Table1[[#This Row],[Day]]="","",YEAR(F2252))</f>
        <v/>
      </c>
      <c r="E2252" s="117" t="s">
        <v>329</v>
      </c>
      <c r="J2252" s="102"/>
      <c r="K2252" s="124"/>
      <c r="R2252" s="46"/>
      <c r="V2252" s="112"/>
      <c r="W2252" s="72"/>
      <c r="X2252" s="46"/>
      <c r="Y2252" s="46"/>
      <c r="AC2252" s="47">
        <f t="shared" si="31"/>
        <v>0</v>
      </c>
      <c r="AD2252" s="47"/>
      <c r="AE2252" s="44"/>
      <c r="AF2252" s="48"/>
    </row>
    <row r="2253" spans="1:32" ht="21" customHeight="1">
      <c r="A2253" s="45" t="str">
        <f>IF(G2253="","",VLOOKUP(G2253,#REF!,3,0))</f>
        <v/>
      </c>
      <c r="B2253" s="45" t="str">
        <f>IF(Table1[[#This Row],[Day]]="","",WEEKNUM(F2253))</f>
        <v/>
      </c>
      <c r="C2253" s="45" t="str">
        <f>IF(Table1[[#This Row],[Day]]="","",MONTH(F2253))</f>
        <v/>
      </c>
      <c r="D2253" s="45" t="str">
        <f>IF(Table1[[#This Row],[Day]]="","",YEAR(F2253))</f>
        <v/>
      </c>
      <c r="E2253" s="117" t="s">
        <v>329</v>
      </c>
      <c r="J2253" s="102"/>
      <c r="K2253" s="124"/>
      <c r="R2253" s="46"/>
      <c r="V2253" s="112"/>
      <c r="W2253" s="72"/>
      <c r="X2253" s="46"/>
      <c r="Y2253" s="46"/>
      <c r="AC2253" s="47">
        <f t="shared" si="31"/>
        <v>0</v>
      </c>
      <c r="AD2253" s="47"/>
      <c r="AE2253" s="44"/>
      <c r="AF2253" s="48"/>
    </row>
    <row r="2254" spans="1:32" ht="21" customHeight="1">
      <c r="A2254" s="45" t="str">
        <f>IF(G2254="","",VLOOKUP(G2254,#REF!,3,0))</f>
        <v/>
      </c>
      <c r="B2254" s="45" t="str">
        <f>IF(Table1[[#This Row],[Day]]="","",WEEKNUM(F2254))</f>
        <v/>
      </c>
      <c r="C2254" s="45" t="str">
        <f>IF(Table1[[#This Row],[Day]]="","",MONTH(F2254))</f>
        <v/>
      </c>
      <c r="D2254" s="45" t="str">
        <f>IF(Table1[[#This Row],[Day]]="","",YEAR(F2254))</f>
        <v/>
      </c>
      <c r="E2254" s="117" t="s">
        <v>329</v>
      </c>
      <c r="J2254" s="102"/>
      <c r="K2254" s="124"/>
      <c r="R2254" s="46"/>
      <c r="V2254" s="112"/>
      <c r="W2254" s="72"/>
      <c r="X2254" s="46"/>
      <c r="Y2254" s="46"/>
      <c r="AC2254" s="47">
        <f t="shared" si="31"/>
        <v>0</v>
      </c>
      <c r="AD2254" s="47"/>
      <c r="AE2254" s="44"/>
      <c r="AF2254" s="48"/>
    </row>
    <row r="2255" spans="1:32" ht="21" customHeight="1">
      <c r="A2255" s="45" t="str">
        <f>IF(G2255="","",VLOOKUP(G2255,#REF!,3,0))</f>
        <v/>
      </c>
      <c r="B2255" s="45" t="str">
        <f>IF(Table1[[#This Row],[Day]]="","",WEEKNUM(F2255))</f>
        <v/>
      </c>
      <c r="C2255" s="45" t="str">
        <f>IF(Table1[[#This Row],[Day]]="","",MONTH(F2255))</f>
        <v/>
      </c>
      <c r="D2255" s="45" t="str">
        <f>IF(Table1[[#This Row],[Day]]="","",YEAR(F2255))</f>
        <v/>
      </c>
      <c r="E2255" s="117" t="s">
        <v>329</v>
      </c>
      <c r="J2255" s="102"/>
      <c r="K2255" s="124"/>
      <c r="R2255" s="46"/>
      <c r="V2255" s="112"/>
      <c r="W2255" s="72"/>
      <c r="X2255" s="46"/>
      <c r="Y2255" s="46"/>
      <c r="AC2255" s="47">
        <f t="shared" si="31"/>
        <v>0</v>
      </c>
      <c r="AD2255" s="47"/>
      <c r="AE2255" s="44"/>
      <c r="AF2255" s="48"/>
    </row>
    <row r="2256" spans="1:32" ht="21" customHeight="1">
      <c r="A2256" s="45" t="str">
        <f>IF(G2256="","",VLOOKUP(G2256,#REF!,3,0))</f>
        <v/>
      </c>
      <c r="B2256" s="45" t="str">
        <f>IF(Table1[[#This Row],[Day]]="","",WEEKNUM(F2256))</f>
        <v/>
      </c>
      <c r="C2256" s="45" t="str">
        <f>IF(Table1[[#This Row],[Day]]="","",MONTH(F2256))</f>
        <v/>
      </c>
      <c r="D2256" s="45" t="str">
        <f>IF(Table1[[#This Row],[Day]]="","",YEAR(F2256))</f>
        <v/>
      </c>
      <c r="E2256" s="117" t="s">
        <v>329</v>
      </c>
      <c r="J2256" s="102"/>
      <c r="K2256" s="124"/>
      <c r="R2256" s="46"/>
      <c r="V2256" s="112"/>
      <c r="W2256" s="72"/>
      <c r="X2256" s="46"/>
      <c r="Y2256" s="46"/>
      <c r="AC2256" s="47">
        <f t="shared" si="31"/>
        <v>0</v>
      </c>
      <c r="AD2256" s="47"/>
      <c r="AE2256" s="44"/>
      <c r="AF2256" s="48"/>
    </row>
    <row r="2257" spans="1:32" ht="21" customHeight="1">
      <c r="A2257" s="45" t="str">
        <f>IF(G2257="","",VLOOKUP(G2257,#REF!,3,0))</f>
        <v/>
      </c>
      <c r="B2257" s="45" t="str">
        <f>IF(Table1[[#This Row],[Day]]="","",WEEKNUM(F2257))</f>
        <v/>
      </c>
      <c r="C2257" s="45" t="str">
        <f>IF(Table1[[#This Row],[Day]]="","",MONTH(F2257))</f>
        <v/>
      </c>
      <c r="D2257" s="45" t="str">
        <f>IF(Table1[[#This Row],[Day]]="","",YEAR(F2257))</f>
        <v/>
      </c>
      <c r="E2257" s="117" t="s">
        <v>329</v>
      </c>
      <c r="J2257" s="102"/>
      <c r="K2257" s="124"/>
      <c r="R2257" s="46"/>
      <c r="V2257" s="112"/>
      <c r="W2257" s="72"/>
      <c r="X2257" s="46"/>
      <c r="Y2257" s="46"/>
      <c r="AC2257" s="47">
        <f t="shared" si="31"/>
        <v>0</v>
      </c>
      <c r="AD2257" s="47"/>
      <c r="AE2257" s="44"/>
      <c r="AF2257" s="48"/>
    </row>
    <row r="2258" spans="1:32" ht="21" customHeight="1">
      <c r="A2258" s="45" t="str">
        <f>IF(G2258="","",VLOOKUP(G2258,#REF!,3,0))</f>
        <v/>
      </c>
      <c r="B2258" s="45" t="str">
        <f>IF(Table1[[#This Row],[Day]]="","",WEEKNUM(F2258))</f>
        <v/>
      </c>
      <c r="C2258" s="45" t="str">
        <f>IF(Table1[[#This Row],[Day]]="","",MONTH(F2258))</f>
        <v/>
      </c>
      <c r="D2258" s="45" t="str">
        <f>IF(Table1[[#This Row],[Day]]="","",YEAR(F2258))</f>
        <v/>
      </c>
      <c r="E2258" s="117" t="s">
        <v>329</v>
      </c>
      <c r="J2258" s="102"/>
      <c r="K2258" s="124"/>
      <c r="R2258" s="46"/>
      <c r="V2258" s="112"/>
      <c r="W2258" s="72"/>
      <c r="X2258" s="46"/>
      <c r="Y2258" s="46"/>
      <c r="AC2258" s="47">
        <f t="shared" si="31"/>
        <v>0</v>
      </c>
      <c r="AD2258" s="47"/>
      <c r="AE2258" s="44"/>
      <c r="AF2258" s="48"/>
    </row>
    <row r="2259" spans="1:32" ht="21" customHeight="1">
      <c r="A2259" s="45" t="str">
        <f>IF(G2259="","",VLOOKUP(G2259,#REF!,3,0))</f>
        <v/>
      </c>
      <c r="B2259" s="45" t="str">
        <f>IF(Table1[[#This Row],[Day]]="","",WEEKNUM(F2259))</f>
        <v/>
      </c>
      <c r="C2259" s="45" t="str">
        <f>IF(Table1[[#This Row],[Day]]="","",MONTH(F2259))</f>
        <v/>
      </c>
      <c r="D2259" s="45" t="str">
        <f>IF(Table1[[#This Row],[Day]]="","",YEAR(F2259))</f>
        <v/>
      </c>
      <c r="E2259" s="117" t="s">
        <v>329</v>
      </c>
      <c r="J2259" s="102"/>
      <c r="K2259" s="124"/>
      <c r="R2259" s="46"/>
      <c r="V2259" s="112"/>
      <c r="W2259" s="72"/>
      <c r="X2259" s="46"/>
      <c r="Y2259" s="46"/>
      <c r="AC2259" s="47">
        <f t="shared" si="31"/>
        <v>0</v>
      </c>
      <c r="AD2259" s="47"/>
      <c r="AE2259" s="44"/>
      <c r="AF2259" s="48"/>
    </row>
    <row r="2260" spans="1:32" ht="21" customHeight="1">
      <c r="A2260" s="45" t="str">
        <f>IF(G2260="","",VLOOKUP(G2260,#REF!,3,0))</f>
        <v/>
      </c>
      <c r="B2260" s="45" t="str">
        <f>IF(Table1[[#This Row],[Day]]="","",WEEKNUM(F2260))</f>
        <v/>
      </c>
      <c r="C2260" s="45" t="str">
        <f>IF(Table1[[#This Row],[Day]]="","",MONTH(F2260))</f>
        <v/>
      </c>
      <c r="D2260" s="45" t="str">
        <f>IF(Table1[[#This Row],[Day]]="","",YEAR(F2260))</f>
        <v/>
      </c>
      <c r="E2260" s="117" t="s">
        <v>329</v>
      </c>
      <c r="J2260" s="102"/>
      <c r="K2260" s="124"/>
      <c r="R2260" s="46"/>
      <c r="V2260" s="112"/>
      <c r="W2260" s="72"/>
      <c r="X2260" s="46"/>
      <c r="Y2260" s="46"/>
      <c r="AC2260" s="47">
        <f t="shared" si="31"/>
        <v>0</v>
      </c>
      <c r="AD2260" s="47"/>
      <c r="AE2260" s="44"/>
      <c r="AF2260" s="48"/>
    </row>
    <row r="2261" spans="1:32" ht="21" customHeight="1">
      <c r="A2261" s="45" t="str">
        <f>IF(G2261="","",VLOOKUP(G2261,#REF!,3,0))</f>
        <v/>
      </c>
      <c r="B2261" s="45" t="str">
        <f>IF(Table1[[#This Row],[Day]]="","",WEEKNUM(F2261))</f>
        <v/>
      </c>
      <c r="C2261" s="45" t="str">
        <f>IF(Table1[[#This Row],[Day]]="","",MONTH(F2261))</f>
        <v/>
      </c>
      <c r="D2261" s="45" t="str">
        <f>IF(Table1[[#This Row],[Day]]="","",YEAR(F2261))</f>
        <v/>
      </c>
      <c r="E2261" s="117" t="s">
        <v>329</v>
      </c>
      <c r="J2261" s="102"/>
      <c r="K2261" s="124"/>
      <c r="R2261" s="46"/>
      <c r="V2261" s="112"/>
      <c r="W2261" s="72"/>
      <c r="X2261" s="46"/>
      <c r="Y2261" s="46"/>
      <c r="AC2261" s="47">
        <f t="shared" si="31"/>
        <v>0</v>
      </c>
      <c r="AD2261" s="47"/>
      <c r="AE2261" s="44"/>
      <c r="AF2261" s="48"/>
    </row>
    <row r="2262" spans="1:32" ht="21" customHeight="1">
      <c r="A2262" s="45" t="str">
        <f>IF(G2262="","",VLOOKUP(G2262,#REF!,3,0))</f>
        <v/>
      </c>
      <c r="B2262" s="45" t="str">
        <f>IF(Table1[[#This Row],[Day]]="","",WEEKNUM(F2262))</f>
        <v/>
      </c>
      <c r="C2262" s="45" t="str">
        <f>IF(Table1[[#This Row],[Day]]="","",MONTH(F2262))</f>
        <v/>
      </c>
      <c r="D2262" s="45" t="str">
        <f>IF(Table1[[#This Row],[Day]]="","",YEAR(F2262))</f>
        <v/>
      </c>
      <c r="E2262" s="117" t="s">
        <v>329</v>
      </c>
      <c r="J2262" s="102"/>
      <c r="K2262" s="124"/>
      <c r="R2262" s="46"/>
      <c r="V2262" s="112"/>
      <c r="W2262" s="72"/>
      <c r="X2262" s="46"/>
      <c r="Y2262" s="46"/>
      <c r="AC2262" s="47">
        <f t="shared" si="31"/>
        <v>0</v>
      </c>
      <c r="AD2262" s="47"/>
      <c r="AE2262" s="44"/>
      <c r="AF2262" s="48"/>
    </row>
    <row r="2263" spans="1:32" ht="21" customHeight="1">
      <c r="A2263" s="45" t="str">
        <f>IF(G2263="","",VLOOKUP(G2263,#REF!,3,0))</f>
        <v/>
      </c>
      <c r="B2263" s="45" t="str">
        <f>IF(Table1[[#This Row],[Day]]="","",WEEKNUM(F2263))</f>
        <v/>
      </c>
      <c r="C2263" s="45" t="str">
        <f>IF(Table1[[#This Row],[Day]]="","",MONTH(F2263))</f>
        <v/>
      </c>
      <c r="D2263" s="45" t="str">
        <f>IF(Table1[[#This Row],[Day]]="","",YEAR(F2263))</f>
        <v/>
      </c>
      <c r="E2263" s="117" t="s">
        <v>329</v>
      </c>
      <c r="J2263" s="102"/>
      <c r="K2263" s="124"/>
      <c r="R2263" s="46"/>
      <c r="V2263" s="112"/>
      <c r="W2263" s="72"/>
      <c r="X2263" s="46"/>
      <c r="Y2263" s="46"/>
      <c r="AC2263" s="47">
        <f t="shared" si="31"/>
        <v>0</v>
      </c>
      <c r="AD2263" s="47"/>
      <c r="AE2263" s="44"/>
      <c r="AF2263" s="48"/>
    </row>
    <row r="2264" spans="1:32" ht="21" customHeight="1">
      <c r="A2264" s="45" t="str">
        <f>IF(G2264="","",VLOOKUP(G2264,#REF!,3,0))</f>
        <v/>
      </c>
      <c r="B2264" s="45" t="str">
        <f>IF(Table1[[#This Row],[Day]]="","",WEEKNUM(F2264))</f>
        <v/>
      </c>
      <c r="C2264" s="45" t="str">
        <f>IF(Table1[[#This Row],[Day]]="","",MONTH(F2264))</f>
        <v/>
      </c>
      <c r="D2264" s="45" t="str">
        <f>IF(Table1[[#This Row],[Day]]="","",YEAR(F2264))</f>
        <v/>
      </c>
      <c r="E2264" s="117" t="s">
        <v>329</v>
      </c>
      <c r="J2264" s="102"/>
      <c r="K2264" s="124"/>
      <c r="R2264" s="46"/>
      <c r="V2264" s="112"/>
      <c r="W2264" s="72"/>
      <c r="X2264" s="46"/>
      <c r="Y2264" s="46"/>
      <c r="AC2264" s="47">
        <f t="shared" si="31"/>
        <v>0</v>
      </c>
      <c r="AD2264" s="47"/>
      <c r="AE2264" s="44"/>
      <c r="AF2264" s="48"/>
    </row>
    <row r="2265" spans="1:32" ht="21" customHeight="1">
      <c r="A2265" s="45" t="str">
        <f>IF(G2265="","",VLOOKUP(G2265,#REF!,3,0))</f>
        <v/>
      </c>
      <c r="B2265" s="45" t="str">
        <f>IF(Table1[[#This Row],[Day]]="","",WEEKNUM(F2265))</f>
        <v/>
      </c>
      <c r="C2265" s="45" t="str">
        <f>IF(Table1[[#This Row],[Day]]="","",MONTH(F2265))</f>
        <v/>
      </c>
      <c r="D2265" s="45" t="str">
        <f>IF(Table1[[#This Row],[Day]]="","",YEAR(F2265))</f>
        <v/>
      </c>
      <c r="E2265" s="117" t="s">
        <v>329</v>
      </c>
      <c r="J2265" s="102"/>
      <c r="K2265" s="124"/>
      <c r="R2265" s="46"/>
      <c r="V2265" s="112"/>
      <c r="W2265" s="72"/>
      <c r="X2265" s="46"/>
      <c r="Y2265" s="46"/>
      <c r="AC2265" s="47">
        <f t="shared" si="31"/>
        <v>0</v>
      </c>
      <c r="AD2265" s="47"/>
      <c r="AE2265" s="44"/>
      <c r="AF2265" s="48"/>
    </row>
    <row r="2266" spans="1:32" ht="21" customHeight="1">
      <c r="A2266" s="45" t="str">
        <f>IF(G2266="","",VLOOKUP(G2266,#REF!,3,0))</f>
        <v/>
      </c>
      <c r="B2266" s="45" t="str">
        <f>IF(Table1[[#This Row],[Day]]="","",WEEKNUM(F2266))</f>
        <v/>
      </c>
      <c r="C2266" s="45" t="str">
        <f>IF(Table1[[#This Row],[Day]]="","",MONTH(F2266))</f>
        <v/>
      </c>
      <c r="D2266" s="45" t="str">
        <f>IF(Table1[[#This Row],[Day]]="","",YEAR(F2266))</f>
        <v/>
      </c>
      <c r="E2266" s="117" t="s">
        <v>329</v>
      </c>
      <c r="J2266" s="102"/>
      <c r="K2266" s="124"/>
      <c r="R2266" s="46"/>
      <c r="V2266" s="112"/>
      <c r="W2266" s="72"/>
      <c r="X2266" s="46"/>
      <c r="Y2266" s="46"/>
      <c r="AC2266" s="47">
        <f t="shared" si="31"/>
        <v>0</v>
      </c>
      <c r="AD2266" s="47"/>
      <c r="AE2266" s="44"/>
      <c r="AF2266" s="48"/>
    </row>
    <row r="2267" spans="1:32" ht="21" customHeight="1">
      <c r="A2267" s="45" t="str">
        <f>IF(G2267="","",VLOOKUP(G2267,#REF!,3,0))</f>
        <v/>
      </c>
      <c r="B2267" s="45" t="str">
        <f>IF(Table1[[#This Row],[Day]]="","",WEEKNUM(F2267))</f>
        <v/>
      </c>
      <c r="C2267" s="45" t="str">
        <f>IF(Table1[[#This Row],[Day]]="","",MONTH(F2267))</f>
        <v/>
      </c>
      <c r="D2267" s="45" t="str">
        <f>IF(Table1[[#This Row],[Day]]="","",YEAR(F2267))</f>
        <v/>
      </c>
      <c r="E2267" s="117" t="s">
        <v>329</v>
      </c>
      <c r="J2267" s="102"/>
      <c r="K2267" s="124"/>
      <c r="R2267" s="46"/>
      <c r="V2267" s="112"/>
      <c r="W2267" s="72"/>
      <c r="X2267" s="46"/>
      <c r="Y2267" s="46"/>
      <c r="AC2267" s="47">
        <f t="shared" si="31"/>
        <v>0</v>
      </c>
      <c r="AD2267" s="47"/>
      <c r="AE2267" s="44"/>
      <c r="AF2267" s="48"/>
    </row>
    <row r="2268" spans="1:32" ht="21" customHeight="1">
      <c r="A2268" s="45" t="str">
        <f>IF(G2268="","",VLOOKUP(G2268,#REF!,3,0))</f>
        <v/>
      </c>
      <c r="B2268" s="45" t="str">
        <f>IF(Table1[[#This Row],[Day]]="","",WEEKNUM(F2268))</f>
        <v/>
      </c>
      <c r="C2268" s="45" t="str">
        <f>IF(Table1[[#This Row],[Day]]="","",MONTH(F2268))</f>
        <v/>
      </c>
      <c r="D2268" s="45" t="str">
        <f>IF(Table1[[#This Row],[Day]]="","",YEAR(F2268))</f>
        <v/>
      </c>
      <c r="E2268" s="117" t="s">
        <v>329</v>
      </c>
      <c r="J2268" s="102"/>
      <c r="K2268" s="124"/>
      <c r="R2268" s="46"/>
      <c r="V2268" s="112"/>
      <c r="W2268" s="72"/>
      <c r="X2268" s="46"/>
      <c r="Y2268" s="46"/>
      <c r="AC2268" s="47">
        <f t="shared" ref="AC2268:AC2331" si="32">SUM(I2268:AB2268)</f>
        <v>0</v>
      </c>
      <c r="AD2268" s="47"/>
      <c r="AE2268" s="44"/>
      <c r="AF2268" s="48"/>
    </row>
    <row r="2269" spans="1:32" ht="21" customHeight="1">
      <c r="A2269" s="45" t="str">
        <f>IF(G2269="","",VLOOKUP(G2269,#REF!,3,0))</f>
        <v/>
      </c>
      <c r="B2269" s="45" t="str">
        <f>IF(Table1[[#This Row],[Day]]="","",WEEKNUM(F2269))</f>
        <v/>
      </c>
      <c r="C2269" s="45" t="str">
        <f>IF(Table1[[#This Row],[Day]]="","",MONTH(F2269))</f>
        <v/>
      </c>
      <c r="D2269" s="45" t="str">
        <f>IF(Table1[[#This Row],[Day]]="","",YEAR(F2269))</f>
        <v/>
      </c>
      <c r="E2269" s="117" t="s">
        <v>329</v>
      </c>
      <c r="J2269" s="102"/>
      <c r="K2269" s="124"/>
      <c r="R2269" s="46"/>
      <c r="V2269" s="112"/>
      <c r="W2269" s="72"/>
      <c r="X2269" s="46"/>
      <c r="Y2269" s="46"/>
      <c r="AC2269" s="47">
        <f t="shared" si="32"/>
        <v>0</v>
      </c>
      <c r="AD2269" s="47"/>
      <c r="AE2269" s="44"/>
      <c r="AF2269" s="48"/>
    </row>
    <row r="2270" spans="1:32" ht="21" customHeight="1">
      <c r="A2270" s="45" t="str">
        <f>IF(G2270="","",VLOOKUP(G2270,#REF!,3,0))</f>
        <v/>
      </c>
      <c r="B2270" s="45" t="str">
        <f>IF(Table1[[#This Row],[Day]]="","",WEEKNUM(F2270))</f>
        <v/>
      </c>
      <c r="C2270" s="45" t="str">
        <f>IF(Table1[[#This Row],[Day]]="","",MONTH(F2270))</f>
        <v/>
      </c>
      <c r="D2270" s="45" t="str">
        <f>IF(Table1[[#This Row],[Day]]="","",YEAR(F2270))</f>
        <v/>
      </c>
      <c r="E2270" s="117" t="s">
        <v>329</v>
      </c>
      <c r="J2270" s="102"/>
      <c r="K2270" s="124"/>
      <c r="R2270" s="46"/>
      <c r="V2270" s="112"/>
      <c r="W2270" s="72"/>
      <c r="X2270" s="46"/>
      <c r="Y2270" s="46"/>
      <c r="AC2270" s="47">
        <f t="shared" si="32"/>
        <v>0</v>
      </c>
      <c r="AD2270" s="47"/>
      <c r="AE2270" s="44"/>
      <c r="AF2270" s="48"/>
    </row>
    <row r="2271" spans="1:32" ht="21" customHeight="1">
      <c r="A2271" s="45" t="str">
        <f>IF(G2271="","",VLOOKUP(G2271,#REF!,3,0))</f>
        <v/>
      </c>
      <c r="B2271" s="45" t="str">
        <f>IF(Table1[[#This Row],[Day]]="","",WEEKNUM(F2271))</f>
        <v/>
      </c>
      <c r="C2271" s="45" t="str">
        <f>IF(Table1[[#This Row],[Day]]="","",MONTH(F2271))</f>
        <v/>
      </c>
      <c r="D2271" s="45" t="str">
        <f>IF(Table1[[#This Row],[Day]]="","",YEAR(F2271))</f>
        <v/>
      </c>
      <c r="E2271" s="117" t="s">
        <v>329</v>
      </c>
      <c r="J2271" s="102"/>
      <c r="K2271" s="124"/>
      <c r="R2271" s="46"/>
      <c r="V2271" s="112"/>
      <c r="W2271" s="72"/>
      <c r="X2271" s="46"/>
      <c r="Y2271" s="46"/>
      <c r="AC2271" s="47">
        <f t="shared" si="32"/>
        <v>0</v>
      </c>
      <c r="AD2271" s="47"/>
      <c r="AE2271" s="44"/>
      <c r="AF2271" s="48"/>
    </row>
    <row r="2272" spans="1:32" ht="21" customHeight="1">
      <c r="A2272" s="45" t="str">
        <f>IF(G2272="","",VLOOKUP(G2272,#REF!,3,0))</f>
        <v/>
      </c>
      <c r="B2272" s="45" t="str">
        <f>IF(Table1[[#This Row],[Day]]="","",WEEKNUM(F2272))</f>
        <v/>
      </c>
      <c r="C2272" s="45" t="str">
        <f>IF(Table1[[#This Row],[Day]]="","",MONTH(F2272))</f>
        <v/>
      </c>
      <c r="D2272" s="45" t="str">
        <f>IF(Table1[[#This Row],[Day]]="","",YEAR(F2272))</f>
        <v/>
      </c>
      <c r="E2272" s="117" t="s">
        <v>329</v>
      </c>
      <c r="J2272" s="102"/>
      <c r="K2272" s="124"/>
      <c r="R2272" s="46"/>
      <c r="V2272" s="112"/>
      <c r="W2272" s="72"/>
      <c r="X2272" s="46"/>
      <c r="Y2272" s="46"/>
      <c r="AC2272" s="47">
        <f t="shared" si="32"/>
        <v>0</v>
      </c>
      <c r="AD2272" s="47"/>
      <c r="AE2272" s="44"/>
      <c r="AF2272" s="48"/>
    </row>
    <row r="2273" spans="1:32" ht="21" customHeight="1">
      <c r="A2273" s="45" t="str">
        <f>IF(G2273="","",VLOOKUP(G2273,#REF!,3,0))</f>
        <v/>
      </c>
      <c r="B2273" s="45" t="str">
        <f>IF(Table1[[#This Row],[Day]]="","",WEEKNUM(F2273))</f>
        <v/>
      </c>
      <c r="C2273" s="45" t="str">
        <f>IF(Table1[[#This Row],[Day]]="","",MONTH(F2273))</f>
        <v/>
      </c>
      <c r="D2273" s="45" t="str">
        <f>IF(Table1[[#This Row],[Day]]="","",YEAR(F2273))</f>
        <v/>
      </c>
      <c r="E2273" s="117" t="s">
        <v>329</v>
      </c>
      <c r="J2273" s="102"/>
      <c r="K2273" s="124"/>
      <c r="R2273" s="46"/>
      <c r="V2273" s="112"/>
      <c r="W2273" s="72"/>
      <c r="X2273" s="46"/>
      <c r="Y2273" s="46"/>
      <c r="AC2273" s="47">
        <f t="shared" si="32"/>
        <v>0</v>
      </c>
      <c r="AD2273" s="47"/>
      <c r="AE2273" s="44"/>
      <c r="AF2273" s="48"/>
    </row>
    <row r="2274" spans="1:32" ht="21" customHeight="1">
      <c r="A2274" s="45" t="str">
        <f>IF(G2274="","",VLOOKUP(G2274,#REF!,3,0))</f>
        <v/>
      </c>
      <c r="B2274" s="45" t="str">
        <f>IF(Table1[[#This Row],[Day]]="","",WEEKNUM(F2274))</f>
        <v/>
      </c>
      <c r="C2274" s="45" t="str">
        <f>IF(Table1[[#This Row],[Day]]="","",MONTH(F2274))</f>
        <v/>
      </c>
      <c r="D2274" s="45" t="str">
        <f>IF(Table1[[#This Row],[Day]]="","",YEAR(F2274))</f>
        <v/>
      </c>
      <c r="E2274" s="117" t="s">
        <v>329</v>
      </c>
      <c r="J2274" s="102"/>
      <c r="K2274" s="124"/>
      <c r="R2274" s="46"/>
      <c r="V2274" s="112"/>
      <c r="W2274" s="72"/>
      <c r="X2274" s="46"/>
      <c r="Y2274" s="46"/>
      <c r="AC2274" s="47">
        <f t="shared" si="32"/>
        <v>0</v>
      </c>
      <c r="AD2274" s="47"/>
      <c r="AE2274" s="44"/>
      <c r="AF2274" s="48"/>
    </row>
    <row r="2275" spans="1:32" ht="21" customHeight="1">
      <c r="A2275" s="45" t="str">
        <f>IF(G2275="","",VLOOKUP(G2275,#REF!,3,0))</f>
        <v/>
      </c>
      <c r="B2275" s="45" t="str">
        <f>IF(Table1[[#This Row],[Day]]="","",WEEKNUM(F2275))</f>
        <v/>
      </c>
      <c r="C2275" s="45" t="str">
        <f>IF(Table1[[#This Row],[Day]]="","",MONTH(F2275))</f>
        <v/>
      </c>
      <c r="D2275" s="45" t="str">
        <f>IF(Table1[[#This Row],[Day]]="","",YEAR(F2275))</f>
        <v/>
      </c>
      <c r="E2275" s="117" t="s">
        <v>329</v>
      </c>
      <c r="J2275" s="102"/>
      <c r="K2275" s="124"/>
      <c r="R2275" s="46"/>
      <c r="V2275" s="112"/>
      <c r="W2275" s="72"/>
      <c r="X2275" s="46"/>
      <c r="Y2275" s="46"/>
      <c r="AC2275" s="47">
        <f t="shared" si="32"/>
        <v>0</v>
      </c>
      <c r="AD2275" s="47"/>
      <c r="AE2275" s="44"/>
      <c r="AF2275" s="48"/>
    </row>
    <row r="2276" spans="1:32" ht="21" customHeight="1">
      <c r="A2276" s="45" t="str">
        <f>IF(G2276="","",VLOOKUP(G2276,#REF!,3,0))</f>
        <v/>
      </c>
      <c r="B2276" s="45" t="str">
        <f>IF(Table1[[#This Row],[Day]]="","",WEEKNUM(F2276))</f>
        <v/>
      </c>
      <c r="C2276" s="45" t="str">
        <f>IF(Table1[[#This Row],[Day]]="","",MONTH(F2276))</f>
        <v/>
      </c>
      <c r="D2276" s="45" t="str">
        <f>IF(Table1[[#This Row],[Day]]="","",YEAR(F2276))</f>
        <v/>
      </c>
      <c r="E2276" s="117" t="s">
        <v>329</v>
      </c>
      <c r="J2276" s="102"/>
      <c r="K2276" s="124"/>
      <c r="R2276" s="46"/>
      <c r="V2276" s="112"/>
      <c r="W2276" s="72"/>
      <c r="X2276" s="46"/>
      <c r="Y2276" s="46"/>
      <c r="AC2276" s="47">
        <f t="shared" si="32"/>
        <v>0</v>
      </c>
      <c r="AD2276" s="47"/>
      <c r="AE2276" s="44"/>
      <c r="AF2276" s="48"/>
    </row>
    <row r="2277" spans="1:32" ht="21" customHeight="1">
      <c r="A2277" s="45" t="str">
        <f>IF(G2277="","",VLOOKUP(G2277,#REF!,3,0))</f>
        <v/>
      </c>
      <c r="B2277" s="45" t="str">
        <f>IF(Table1[[#This Row],[Day]]="","",WEEKNUM(F2277))</f>
        <v/>
      </c>
      <c r="C2277" s="45" t="str">
        <f>IF(Table1[[#This Row],[Day]]="","",MONTH(F2277))</f>
        <v/>
      </c>
      <c r="D2277" s="45" t="str">
        <f>IF(Table1[[#This Row],[Day]]="","",YEAR(F2277))</f>
        <v/>
      </c>
      <c r="E2277" s="117" t="s">
        <v>329</v>
      </c>
      <c r="J2277" s="102"/>
      <c r="K2277" s="124"/>
      <c r="R2277" s="46"/>
      <c r="V2277" s="112"/>
      <c r="W2277" s="72"/>
      <c r="X2277" s="46"/>
      <c r="Y2277" s="46"/>
      <c r="AC2277" s="47">
        <f t="shared" si="32"/>
        <v>0</v>
      </c>
      <c r="AD2277" s="47"/>
      <c r="AE2277" s="44"/>
      <c r="AF2277" s="48"/>
    </row>
    <row r="2278" spans="1:32" ht="21" customHeight="1">
      <c r="A2278" s="45" t="str">
        <f>IF(G2278="","",VLOOKUP(G2278,#REF!,3,0))</f>
        <v/>
      </c>
      <c r="B2278" s="45" t="str">
        <f>IF(Table1[[#This Row],[Day]]="","",WEEKNUM(F2278))</f>
        <v/>
      </c>
      <c r="C2278" s="45" t="str">
        <f>IF(Table1[[#This Row],[Day]]="","",MONTH(F2278))</f>
        <v/>
      </c>
      <c r="D2278" s="45" t="str">
        <f>IF(Table1[[#This Row],[Day]]="","",YEAR(F2278))</f>
        <v/>
      </c>
      <c r="E2278" s="117" t="s">
        <v>329</v>
      </c>
      <c r="J2278" s="102"/>
      <c r="K2278" s="124"/>
      <c r="R2278" s="46"/>
      <c r="V2278" s="112"/>
      <c r="W2278" s="72"/>
      <c r="X2278" s="46"/>
      <c r="Y2278" s="46"/>
      <c r="AC2278" s="47">
        <f t="shared" si="32"/>
        <v>0</v>
      </c>
      <c r="AD2278" s="47"/>
      <c r="AE2278" s="44"/>
      <c r="AF2278" s="48"/>
    </row>
    <row r="2279" spans="1:32" ht="21" customHeight="1">
      <c r="A2279" s="45" t="str">
        <f>IF(G2279="","",VLOOKUP(G2279,#REF!,3,0))</f>
        <v/>
      </c>
      <c r="B2279" s="45" t="str">
        <f>IF(Table1[[#This Row],[Day]]="","",WEEKNUM(F2279))</f>
        <v/>
      </c>
      <c r="C2279" s="45" t="str">
        <f>IF(Table1[[#This Row],[Day]]="","",MONTH(F2279))</f>
        <v/>
      </c>
      <c r="D2279" s="45" t="str">
        <f>IF(Table1[[#This Row],[Day]]="","",YEAR(F2279))</f>
        <v/>
      </c>
      <c r="E2279" s="117" t="s">
        <v>329</v>
      </c>
      <c r="J2279" s="102"/>
      <c r="K2279" s="124"/>
      <c r="R2279" s="46"/>
      <c r="V2279" s="112"/>
      <c r="W2279" s="72"/>
      <c r="X2279" s="46"/>
      <c r="Y2279" s="46"/>
      <c r="AC2279" s="47">
        <f t="shared" si="32"/>
        <v>0</v>
      </c>
      <c r="AD2279" s="47"/>
      <c r="AE2279" s="44"/>
      <c r="AF2279" s="48"/>
    </row>
    <row r="2280" spans="1:32" ht="21" customHeight="1">
      <c r="A2280" s="45" t="str">
        <f>IF(G2280="","",VLOOKUP(G2280,#REF!,3,0))</f>
        <v/>
      </c>
      <c r="B2280" s="45" t="str">
        <f>IF(Table1[[#This Row],[Day]]="","",WEEKNUM(F2280))</f>
        <v/>
      </c>
      <c r="C2280" s="45" t="str">
        <f>IF(Table1[[#This Row],[Day]]="","",MONTH(F2280))</f>
        <v/>
      </c>
      <c r="D2280" s="45" t="str">
        <f>IF(Table1[[#This Row],[Day]]="","",YEAR(F2280))</f>
        <v/>
      </c>
      <c r="E2280" s="117" t="s">
        <v>329</v>
      </c>
      <c r="J2280" s="102"/>
      <c r="K2280" s="124"/>
      <c r="R2280" s="46"/>
      <c r="V2280" s="112"/>
      <c r="W2280" s="72"/>
      <c r="X2280" s="46"/>
      <c r="Y2280" s="46"/>
      <c r="AC2280" s="47">
        <f t="shared" si="32"/>
        <v>0</v>
      </c>
      <c r="AD2280" s="47"/>
      <c r="AE2280" s="44"/>
      <c r="AF2280" s="48"/>
    </row>
    <row r="2281" spans="1:32" ht="21" customHeight="1">
      <c r="A2281" s="45" t="str">
        <f>IF(G2281="","",VLOOKUP(G2281,#REF!,3,0))</f>
        <v/>
      </c>
      <c r="B2281" s="45" t="str">
        <f>IF(Table1[[#This Row],[Day]]="","",WEEKNUM(F2281))</f>
        <v/>
      </c>
      <c r="C2281" s="45" t="str">
        <f>IF(Table1[[#This Row],[Day]]="","",MONTH(F2281))</f>
        <v/>
      </c>
      <c r="D2281" s="45" t="str">
        <f>IF(Table1[[#This Row],[Day]]="","",YEAR(F2281))</f>
        <v/>
      </c>
      <c r="E2281" s="117" t="s">
        <v>329</v>
      </c>
      <c r="J2281" s="102"/>
      <c r="K2281" s="124"/>
      <c r="R2281" s="46"/>
      <c r="V2281" s="112"/>
      <c r="W2281" s="72"/>
      <c r="X2281" s="46"/>
      <c r="Y2281" s="46"/>
      <c r="AC2281" s="47">
        <f t="shared" si="32"/>
        <v>0</v>
      </c>
      <c r="AD2281" s="47"/>
      <c r="AE2281" s="44"/>
      <c r="AF2281" s="48"/>
    </row>
    <row r="2282" spans="1:32" ht="21" customHeight="1">
      <c r="A2282" s="45" t="str">
        <f>IF(G2282="","",VLOOKUP(G2282,#REF!,3,0))</f>
        <v/>
      </c>
      <c r="B2282" s="45" t="str">
        <f>IF(Table1[[#This Row],[Day]]="","",WEEKNUM(F2282))</f>
        <v/>
      </c>
      <c r="C2282" s="45" t="str">
        <f>IF(Table1[[#This Row],[Day]]="","",MONTH(F2282))</f>
        <v/>
      </c>
      <c r="D2282" s="45" t="str">
        <f>IF(Table1[[#This Row],[Day]]="","",YEAR(F2282))</f>
        <v/>
      </c>
      <c r="E2282" s="117" t="s">
        <v>329</v>
      </c>
      <c r="J2282" s="102"/>
      <c r="K2282" s="124"/>
      <c r="R2282" s="46"/>
      <c r="V2282" s="112"/>
      <c r="W2282" s="72"/>
      <c r="X2282" s="46"/>
      <c r="Y2282" s="46"/>
      <c r="AC2282" s="47">
        <f t="shared" si="32"/>
        <v>0</v>
      </c>
      <c r="AD2282" s="47"/>
      <c r="AE2282" s="44"/>
      <c r="AF2282" s="48"/>
    </row>
    <row r="2283" spans="1:32" ht="21" customHeight="1">
      <c r="A2283" s="45" t="str">
        <f>IF(G2283="","",VLOOKUP(G2283,#REF!,3,0))</f>
        <v/>
      </c>
      <c r="B2283" s="45" t="str">
        <f>IF(Table1[[#This Row],[Day]]="","",WEEKNUM(F2283))</f>
        <v/>
      </c>
      <c r="C2283" s="45" t="str">
        <f>IF(Table1[[#This Row],[Day]]="","",MONTH(F2283))</f>
        <v/>
      </c>
      <c r="D2283" s="45" t="str">
        <f>IF(Table1[[#This Row],[Day]]="","",YEAR(F2283))</f>
        <v/>
      </c>
      <c r="E2283" s="117" t="s">
        <v>329</v>
      </c>
      <c r="J2283" s="102"/>
      <c r="K2283" s="124"/>
      <c r="R2283" s="46"/>
      <c r="V2283" s="112"/>
      <c r="W2283" s="72"/>
      <c r="X2283" s="46"/>
      <c r="Y2283" s="46"/>
      <c r="AC2283" s="47">
        <f t="shared" si="32"/>
        <v>0</v>
      </c>
      <c r="AD2283" s="47"/>
      <c r="AE2283" s="44"/>
      <c r="AF2283" s="48"/>
    </row>
    <row r="2284" spans="1:32" ht="21" customHeight="1">
      <c r="A2284" s="45" t="str">
        <f>IF(G2284="","",VLOOKUP(G2284,#REF!,3,0))</f>
        <v/>
      </c>
      <c r="B2284" s="45" t="str">
        <f>IF(Table1[[#This Row],[Day]]="","",WEEKNUM(F2284))</f>
        <v/>
      </c>
      <c r="C2284" s="45" t="str">
        <f>IF(Table1[[#This Row],[Day]]="","",MONTH(F2284))</f>
        <v/>
      </c>
      <c r="D2284" s="45" t="str">
        <f>IF(Table1[[#This Row],[Day]]="","",YEAR(F2284))</f>
        <v/>
      </c>
      <c r="E2284" s="117" t="s">
        <v>329</v>
      </c>
      <c r="J2284" s="102"/>
      <c r="K2284" s="124"/>
      <c r="R2284" s="46"/>
      <c r="V2284" s="112"/>
      <c r="W2284" s="72"/>
      <c r="X2284" s="46"/>
      <c r="Y2284" s="46"/>
      <c r="AC2284" s="47">
        <f t="shared" si="32"/>
        <v>0</v>
      </c>
      <c r="AD2284" s="47"/>
      <c r="AE2284" s="44"/>
      <c r="AF2284" s="48"/>
    </row>
    <row r="2285" spans="1:32" ht="21" customHeight="1">
      <c r="A2285" s="45" t="str">
        <f>IF(G2285="","",VLOOKUP(G2285,#REF!,3,0))</f>
        <v/>
      </c>
      <c r="B2285" s="45" t="str">
        <f>IF(Table1[[#This Row],[Day]]="","",WEEKNUM(F2285))</f>
        <v/>
      </c>
      <c r="C2285" s="45" t="str">
        <f>IF(Table1[[#This Row],[Day]]="","",MONTH(F2285))</f>
        <v/>
      </c>
      <c r="D2285" s="45" t="str">
        <f>IF(Table1[[#This Row],[Day]]="","",YEAR(F2285))</f>
        <v/>
      </c>
      <c r="E2285" s="117" t="s">
        <v>329</v>
      </c>
      <c r="J2285" s="102"/>
      <c r="K2285" s="124"/>
      <c r="R2285" s="46"/>
      <c r="V2285" s="112"/>
      <c r="W2285" s="72"/>
      <c r="X2285" s="46"/>
      <c r="Y2285" s="46"/>
      <c r="AC2285" s="47">
        <f t="shared" si="32"/>
        <v>0</v>
      </c>
      <c r="AD2285" s="47"/>
      <c r="AE2285" s="44"/>
      <c r="AF2285" s="48"/>
    </row>
    <row r="2286" spans="1:32" ht="21" customHeight="1">
      <c r="A2286" s="45" t="str">
        <f>IF(G2286="","",VLOOKUP(G2286,#REF!,3,0))</f>
        <v/>
      </c>
      <c r="B2286" s="45" t="str">
        <f>IF(Table1[[#This Row],[Day]]="","",WEEKNUM(F2286))</f>
        <v/>
      </c>
      <c r="C2286" s="45" t="str">
        <f>IF(Table1[[#This Row],[Day]]="","",MONTH(F2286))</f>
        <v/>
      </c>
      <c r="D2286" s="45" t="str">
        <f>IF(Table1[[#This Row],[Day]]="","",YEAR(F2286))</f>
        <v/>
      </c>
      <c r="E2286" s="117" t="s">
        <v>329</v>
      </c>
      <c r="J2286" s="102"/>
      <c r="K2286" s="124"/>
      <c r="R2286" s="46"/>
      <c r="V2286" s="112"/>
      <c r="W2286" s="72"/>
      <c r="X2286" s="46"/>
      <c r="Y2286" s="46"/>
      <c r="AC2286" s="47">
        <f t="shared" si="32"/>
        <v>0</v>
      </c>
      <c r="AD2286" s="47"/>
      <c r="AE2286" s="44"/>
      <c r="AF2286" s="48"/>
    </row>
    <row r="2287" spans="1:32" ht="21" customHeight="1">
      <c r="A2287" s="45" t="str">
        <f>IF(G2287="","",VLOOKUP(G2287,#REF!,3,0))</f>
        <v/>
      </c>
      <c r="B2287" s="45" t="str">
        <f>IF(Table1[[#This Row],[Day]]="","",WEEKNUM(F2287))</f>
        <v/>
      </c>
      <c r="C2287" s="45" t="str">
        <f>IF(Table1[[#This Row],[Day]]="","",MONTH(F2287))</f>
        <v/>
      </c>
      <c r="D2287" s="45" t="str">
        <f>IF(Table1[[#This Row],[Day]]="","",YEAR(F2287))</f>
        <v/>
      </c>
      <c r="E2287" s="117" t="s">
        <v>329</v>
      </c>
      <c r="J2287" s="102"/>
      <c r="K2287" s="124"/>
      <c r="R2287" s="46"/>
      <c r="V2287" s="112"/>
      <c r="W2287" s="72"/>
      <c r="X2287" s="46"/>
      <c r="Y2287" s="46"/>
      <c r="AC2287" s="47">
        <f t="shared" si="32"/>
        <v>0</v>
      </c>
      <c r="AD2287" s="47"/>
      <c r="AE2287" s="44"/>
      <c r="AF2287" s="48"/>
    </row>
    <row r="2288" spans="1:32" ht="21" customHeight="1">
      <c r="A2288" s="45" t="str">
        <f>IF(G2288="","",VLOOKUP(G2288,#REF!,3,0))</f>
        <v/>
      </c>
      <c r="B2288" s="45" t="str">
        <f>IF(Table1[[#This Row],[Day]]="","",WEEKNUM(F2288))</f>
        <v/>
      </c>
      <c r="C2288" s="45" t="str">
        <f>IF(Table1[[#This Row],[Day]]="","",MONTH(F2288))</f>
        <v/>
      </c>
      <c r="D2288" s="45" t="str">
        <f>IF(Table1[[#This Row],[Day]]="","",YEAR(F2288))</f>
        <v/>
      </c>
      <c r="E2288" s="117" t="s">
        <v>329</v>
      </c>
      <c r="J2288" s="102"/>
      <c r="K2288" s="124"/>
      <c r="R2288" s="46"/>
      <c r="V2288" s="112"/>
      <c r="W2288" s="72"/>
      <c r="X2288" s="46"/>
      <c r="Y2288" s="46"/>
      <c r="AC2288" s="47">
        <f t="shared" si="32"/>
        <v>0</v>
      </c>
      <c r="AD2288" s="47"/>
      <c r="AE2288" s="44"/>
      <c r="AF2288" s="48"/>
    </row>
    <row r="2289" spans="1:32" ht="21" customHeight="1">
      <c r="A2289" s="45" t="str">
        <f>IF(G2289="","",VLOOKUP(G2289,#REF!,3,0))</f>
        <v/>
      </c>
      <c r="B2289" s="45" t="str">
        <f>IF(Table1[[#This Row],[Day]]="","",WEEKNUM(F2289))</f>
        <v/>
      </c>
      <c r="C2289" s="45" t="str">
        <f>IF(Table1[[#This Row],[Day]]="","",MONTH(F2289))</f>
        <v/>
      </c>
      <c r="D2289" s="45" t="str">
        <f>IF(Table1[[#This Row],[Day]]="","",YEAR(F2289))</f>
        <v/>
      </c>
      <c r="E2289" s="117" t="s">
        <v>329</v>
      </c>
      <c r="J2289" s="102"/>
      <c r="K2289" s="124"/>
      <c r="R2289" s="46"/>
      <c r="V2289" s="112"/>
      <c r="W2289" s="72"/>
      <c r="X2289" s="46"/>
      <c r="Y2289" s="46"/>
      <c r="AC2289" s="47">
        <f t="shared" si="32"/>
        <v>0</v>
      </c>
      <c r="AD2289" s="47"/>
      <c r="AE2289" s="44"/>
      <c r="AF2289" s="48"/>
    </row>
    <row r="2290" spans="1:32" ht="21" customHeight="1">
      <c r="A2290" s="45" t="str">
        <f>IF(G2290="","",VLOOKUP(G2290,#REF!,3,0))</f>
        <v/>
      </c>
      <c r="B2290" s="45" t="str">
        <f>IF(Table1[[#This Row],[Day]]="","",WEEKNUM(F2290))</f>
        <v/>
      </c>
      <c r="C2290" s="45" t="str">
        <f>IF(Table1[[#This Row],[Day]]="","",MONTH(F2290))</f>
        <v/>
      </c>
      <c r="D2290" s="45" t="str">
        <f>IF(Table1[[#This Row],[Day]]="","",YEAR(F2290))</f>
        <v/>
      </c>
      <c r="E2290" s="117" t="s">
        <v>329</v>
      </c>
      <c r="J2290" s="102"/>
      <c r="K2290" s="124"/>
      <c r="R2290" s="46"/>
      <c r="V2290" s="112"/>
      <c r="W2290" s="72"/>
      <c r="X2290" s="46"/>
      <c r="Y2290" s="46"/>
      <c r="AC2290" s="47">
        <f t="shared" si="32"/>
        <v>0</v>
      </c>
      <c r="AD2290" s="47"/>
      <c r="AE2290" s="44"/>
      <c r="AF2290" s="48"/>
    </row>
    <row r="2291" spans="1:32" ht="21" customHeight="1">
      <c r="A2291" s="45" t="str">
        <f>IF(G2291="","",VLOOKUP(G2291,#REF!,3,0))</f>
        <v/>
      </c>
      <c r="B2291" s="45" t="str">
        <f>IF(Table1[[#This Row],[Day]]="","",WEEKNUM(F2291))</f>
        <v/>
      </c>
      <c r="C2291" s="45" t="str">
        <f>IF(Table1[[#This Row],[Day]]="","",MONTH(F2291))</f>
        <v/>
      </c>
      <c r="D2291" s="45" t="str">
        <f>IF(Table1[[#This Row],[Day]]="","",YEAR(F2291))</f>
        <v/>
      </c>
      <c r="E2291" s="117" t="s">
        <v>329</v>
      </c>
      <c r="J2291" s="102"/>
      <c r="K2291" s="124"/>
      <c r="R2291" s="46"/>
      <c r="V2291" s="112"/>
      <c r="W2291" s="72"/>
      <c r="X2291" s="46"/>
      <c r="Y2291" s="46"/>
      <c r="AC2291" s="47">
        <f t="shared" si="32"/>
        <v>0</v>
      </c>
      <c r="AD2291" s="47"/>
      <c r="AE2291" s="44"/>
      <c r="AF2291" s="48"/>
    </row>
    <row r="2292" spans="1:32" ht="21" customHeight="1">
      <c r="A2292" s="45" t="str">
        <f>IF(G2292="","",VLOOKUP(G2292,#REF!,3,0))</f>
        <v/>
      </c>
      <c r="B2292" s="45" t="str">
        <f>IF(Table1[[#This Row],[Day]]="","",WEEKNUM(F2292))</f>
        <v/>
      </c>
      <c r="C2292" s="45" t="str">
        <f>IF(Table1[[#This Row],[Day]]="","",MONTH(F2292))</f>
        <v/>
      </c>
      <c r="D2292" s="45" t="str">
        <f>IF(Table1[[#This Row],[Day]]="","",YEAR(F2292))</f>
        <v/>
      </c>
      <c r="E2292" s="117" t="s">
        <v>329</v>
      </c>
      <c r="J2292" s="102"/>
      <c r="K2292" s="124"/>
      <c r="R2292" s="46"/>
      <c r="V2292" s="112"/>
      <c r="W2292" s="72"/>
      <c r="X2292" s="46"/>
      <c r="Y2292" s="46"/>
      <c r="AC2292" s="47">
        <f t="shared" si="32"/>
        <v>0</v>
      </c>
      <c r="AD2292" s="47"/>
      <c r="AE2292" s="44"/>
      <c r="AF2292" s="48"/>
    </row>
    <row r="2293" spans="1:32" ht="21" customHeight="1">
      <c r="A2293" s="45" t="str">
        <f>IF(G2293="","",VLOOKUP(G2293,#REF!,3,0))</f>
        <v/>
      </c>
      <c r="B2293" s="45" t="str">
        <f>IF(Table1[[#This Row],[Day]]="","",WEEKNUM(F2293))</f>
        <v/>
      </c>
      <c r="C2293" s="45" t="str">
        <f>IF(Table1[[#This Row],[Day]]="","",MONTH(F2293))</f>
        <v/>
      </c>
      <c r="D2293" s="45" t="str">
        <f>IF(Table1[[#This Row],[Day]]="","",YEAR(F2293))</f>
        <v/>
      </c>
      <c r="E2293" s="117" t="s">
        <v>329</v>
      </c>
      <c r="J2293" s="102"/>
      <c r="K2293" s="124"/>
      <c r="R2293" s="46"/>
      <c r="V2293" s="112"/>
      <c r="W2293" s="72"/>
      <c r="X2293" s="46"/>
      <c r="Y2293" s="46"/>
      <c r="AC2293" s="47">
        <f t="shared" si="32"/>
        <v>0</v>
      </c>
      <c r="AD2293" s="47"/>
      <c r="AE2293" s="44"/>
      <c r="AF2293" s="48"/>
    </row>
    <row r="2294" spans="1:32" ht="21" customHeight="1">
      <c r="A2294" s="45" t="str">
        <f>IF(G2294="","",VLOOKUP(G2294,#REF!,3,0))</f>
        <v/>
      </c>
      <c r="B2294" s="45" t="str">
        <f>IF(Table1[[#This Row],[Day]]="","",WEEKNUM(F2294))</f>
        <v/>
      </c>
      <c r="C2294" s="45" t="str">
        <f>IF(Table1[[#This Row],[Day]]="","",MONTH(F2294))</f>
        <v/>
      </c>
      <c r="D2294" s="45" t="str">
        <f>IF(Table1[[#This Row],[Day]]="","",YEAR(F2294))</f>
        <v/>
      </c>
      <c r="E2294" s="117" t="s">
        <v>329</v>
      </c>
      <c r="J2294" s="102"/>
      <c r="K2294" s="124"/>
      <c r="R2294" s="46"/>
      <c r="V2294" s="112"/>
      <c r="W2294" s="72"/>
      <c r="X2294" s="46"/>
      <c r="Y2294" s="46"/>
      <c r="AC2294" s="47">
        <f t="shared" si="32"/>
        <v>0</v>
      </c>
      <c r="AD2294" s="47"/>
      <c r="AE2294" s="44"/>
      <c r="AF2294" s="48"/>
    </row>
    <row r="2295" spans="1:32" ht="21" customHeight="1">
      <c r="A2295" s="45" t="str">
        <f>IF(G2295="","",VLOOKUP(G2295,#REF!,3,0))</f>
        <v/>
      </c>
      <c r="B2295" s="45" t="str">
        <f>IF(Table1[[#This Row],[Day]]="","",WEEKNUM(F2295))</f>
        <v/>
      </c>
      <c r="C2295" s="45" t="str">
        <f>IF(Table1[[#This Row],[Day]]="","",MONTH(F2295))</f>
        <v/>
      </c>
      <c r="D2295" s="45" t="str">
        <f>IF(Table1[[#This Row],[Day]]="","",YEAR(F2295))</f>
        <v/>
      </c>
      <c r="E2295" s="117" t="s">
        <v>329</v>
      </c>
      <c r="J2295" s="102"/>
      <c r="K2295" s="124"/>
      <c r="R2295" s="46"/>
      <c r="V2295" s="112"/>
      <c r="W2295" s="72"/>
      <c r="X2295" s="46"/>
      <c r="Y2295" s="46"/>
      <c r="AC2295" s="47">
        <f t="shared" si="32"/>
        <v>0</v>
      </c>
      <c r="AD2295" s="47"/>
      <c r="AE2295" s="44"/>
      <c r="AF2295" s="48"/>
    </row>
    <row r="2296" spans="1:32" ht="21" customHeight="1">
      <c r="A2296" s="45" t="str">
        <f>IF(G2296="","",VLOOKUP(G2296,#REF!,3,0))</f>
        <v/>
      </c>
      <c r="B2296" s="45" t="str">
        <f>IF(Table1[[#This Row],[Day]]="","",WEEKNUM(F2296))</f>
        <v/>
      </c>
      <c r="C2296" s="45" t="str">
        <f>IF(Table1[[#This Row],[Day]]="","",MONTH(F2296))</f>
        <v/>
      </c>
      <c r="D2296" s="45" t="str">
        <f>IF(Table1[[#This Row],[Day]]="","",YEAR(F2296))</f>
        <v/>
      </c>
      <c r="E2296" s="117" t="s">
        <v>329</v>
      </c>
      <c r="J2296" s="102"/>
      <c r="K2296" s="124"/>
      <c r="R2296" s="46"/>
      <c r="V2296" s="112"/>
      <c r="W2296" s="72"/>
      <c r="X2296" s="46"/>
      <c r="Y2296" s="46"/>
      <c r="AC2296" s="47">
        <f t="shared" si="32"/>
        <v>0</v>
      </c>
      <c r="AD2296" s="47"/>
      <c r="AE2296" s="44"/>
      <c r="AF2296" s="48"/>
    </row>
    <row r="2297" spans="1:32" ht="21" customHeight="1">
      <c r="A2297" s="45" t="str">
        <f>IF(G2297="","",VLOOKUP(G2297,#REF!,3,0))</f>
        <v/>
      </c>
      <c r="B2297" s="45" t="str">
        <f>IF(Table1[[#This Row],[Day]]="","",WEEKNUM(F2297))</f>
        <v/>
      </c>
      <c r="C2297" s="45" t="str">
        <f>IF(Table1[[#This Row],[Day]]="","",MONTH(F2297))</f>
        <v/>
      </c>
      <c r="D2297" s="45" t="str">
        <f>IF(Table1[[#This Row],[Day]]="","",YEAR(F2297))</f>
        <v/>
      </c>
      <c r="E2297" s="117" t="s">
        <v>329</v>
      </c>
      <c r="J2297" s="102"/>
      <c r="K2297" s="124"/>
      <c r="R2297" s="46"/>
      <c r="V2297" s="112"/>
      <c r="W2297" s="72"/>
      <c r="X2297" s="46"/>
      <c r="Y2297" s="46"/>
      <c r="AC2297" s="47">
        <f t="shared" si="32"/>
        <v>0</v>
      </c>
      <c r="AD2297" s="47"/>
      <c r="AE2297" s="44"/>
      <c r="AF2297" s="48"/>
    </row>
    <row r="2298" spans="1:32" ht="21" customHeight="1">
      <c r="A2298" s="45" t="str">
        <f>IF(G2298="","",VLOOKUP(G2298,#REF!,3,0))</f>
        <v/>
      </c>
      <c r="B2298" s="45" t="str">
        <f>IF(Table1[[#This Row],[Day]]="","",WEEKNUM(F2298))</f>
        <v/>
      </c>
      <c r="C2298" s="45" t="str">
        <f>IF(Table1[[#This Row],[Day]]="","",MONTH(F2298))</f>
        <v/>
      </c>
      <c r="D2298" s="45" t="str">
        <f>IF(Table1[[#This Row],[Day]]="","",YEAR(F2298))</f>
        <v/>
      </c>
      <c r="E2298" s="117" t="s">
        <v>329</v>
      </c>
      <c r="J2298" s="102"/>
      <c r="K2298" s="124"/>
      <c r="R2298" s="46"/>
      <c r="V2298" s="112"/>
      <c r="W2298" s="72"/>
      <c r="X2298" s="46"/>
      <c r="Y2298" s="46"/>
      <c r="AC2298" s="47">
        <f t="shared" si="32"/>
        <v>0</v>
      </c>
      <c r="AD2298" s="47"/>
      <c r="AE2298" s="44"/>
      <c r="AF2298" s="48"/>
    </row>
    <row r="2299" spans="1:32" ht="21" customHeight="1">
      <c r="A2299" s="45" t="str">
        <f>IF(G2299="","",VLOOKUP(G2299,#REF!,3,0))</f>
        <v/>
      </c>
      <c r="B2299" s="45" t="str">
        <f>IF(Table1[[#This Row],[Day]]="","",WEEKNUM(F2299))</f>
        <v/>
      </c>
      <c r="C2299" s="45" t="str">
        <f>IF(Table1[[#This Row],[Day]]="","",MONTH(F2299))</f>
        <v/>
      </c>
      <c r="D2299" s="45" t="str">
        <f>IF(Table1[[#This Row],[Day]]="","",YEAR(F2299))</f>
        <v/>
      </c>
      <c r="E2299" s="117" t="s">
        <v>329</v>
      </c>
      <c r="J2299" s="102"/>
      <c r="K2299" s="124"/>
      <c r="R2299" s="46"/>
      <c r="V2299" s="112"/>
      <c r="W2299" s="72"/>
      <c r="X2299" s="46"/>
      <c r="Y2299" s="46"/>
      <c r="AC2299" s="47">
        <f t="shared" si="32"/>
        <v>0</v>
      </c>
      <c r="AD2299" s="47"/>
      <c r="AE2299" s="44"/>
      <c r="AF2299" s="48"/>
    </row>
    <row r="2300" spans="1:32" ht="21" customHeight="1">
      <c r="A2300" s="45" t="str">
        <f>IF(G2300="","",VLOOKUP(G2300,#REF!,3,0))</f>
        <v/>
      </c>
      <c r="B2300" s="45" t="str">
        <f>IF(Table1[[#This Row],[Day]]="","",WEEKNUM(F2300))</f>
        <v/>
      </c>
      <c r="C2300" s="45" t="str">
        <f>IF(Table1[[#This Row],[Day]]="","",MONTH(F2300))</f>
        <v/>
      </c>
      <c r="D2300" s="45" t="str">
        <f>IF(Table1[[#This Row],[Day]]="","",YEAR(F2300))</f>
        <v/>
      </c>
      <c r="E2300" s="117" t="s">
        <v>329</v>
      </c>
      <c r="J2300" s="102"/>
      <c r="K2300" s="124"/>
      <c r="R2300" s="46"/>
      <c r="V2300" s="112"/>
      <c r="W2300" s="72"/>
      <c r="X2300" s="46"/>
      <c r="Y2300" s="46"/>
      <c r="AC2300" s="47">
        <f t="shared" si="32"/>
        <v>0</v>
      </c>
      <c r="AD2300" s="47"/>
      <c r="AE2300" s="44"/>
      <c r="AF2300" s="48"/>
    </row>
    <row r="2301" spans="1:32" ht="21" customHeight="1">
      <c r="A2301" s="45" t="str">
        <f>IF(G2301="","",VLOOKUP(G2301,#REF!,3,0))</f>
        <v/>
      </c>
      <c r="B2301" s="45" t="str">
        <f>IF(Table1[[#This Row],[Day]]="","",WEEKNUM(F2301))</f>
        <v/>
      </c>
      <c r="C2301" s="45" t="str">
        <f>IF(Table1[[#This Row],[Day]]="","",MONTH(F2301))</f>
        <v/>
      </c>
      <c r="D2301" s="45" t="str">
        <f>IF(Table1[[#This Row],[Day]]="","",YEAR(F2301))</f>
        <v/>
      </c>
      <c r="E2301" s="117" t="s">
        <v>329</v>
      </c>
      <c r="J2301" s="102"/>
      <c r="K2301" s="124"/>
      <c r="R2301" s="46"/>
      <c r="V2301" s="112"/>
      <c r="W2301" s="72"/>
      <c r="X2301" s="46"/>
      <c r="Y2301" s="46"/>
      <c r="AC2301" s="47">
        <f t="shared" si="32"/>
        <v>0</v>
      </c>
      <c r="AD2301" s="47"/>
      <c r="AE2301" s="44"/>
      <c r="AF2301" s="48"/>
    </row>
    <row r="2302" spans="1:32" ht="21" customHeight="1">
      <c r="A2302" s="45" t="str">
        <f>IF(G2302="","",VLOOKUP(G2302,#REF!,3,0))</f>
        <v/>
      </c>
      <c r="B2302" s="45" t="str">
        <f>IF(Table1[[#This Row],[Day]]="","",WEEKNUM(F2302))</f>
        <v/>
      </c>
      <c r="C2302" s="45" t="str">
        <f>IF(Table1[[#This Row],[Day]]="","",MONTH(F2302))</f>
        <v/>
      </c>
      <c r="D2302" s="45" t="str">
        <f>IF(Table1[[#This Row],[Day]]="","",YEAR(F2302))</f>
        <v/>
      </c>
      <c r="E2302" s="117" t="s">
        <v>329</v>
      </c>
      <c r="J2302" s="102"/>
      <c r="K2302" s="124"/>
      <c r="R2302" s="46"/>
      <c r="V2302" s="112"/>
      <c r="W2302" s="72"/>
      <c r="X2302" s="46"/>
      <c r="Y2302" s="46"/>
      <c r="AC2302" s="47">
        <f t="shared" si="32"/>
        <v>0</v>
      </c>
      <c r="AD2302" s="47"/>
      <c r="AE2302" s="44"/>
      <c r="AF2302" s="48"/>
    </row>
    <row r="2303" spans="1:32" ht="21" customHeight="1">
      <c r="A2303" s="45" t="str">
        <f>IF(G2303="","",VLOOKUP(G2303,#REF!,3,0))</f>
        <v/>
      </c>
      <c r="B2303" s="45" t="str">
        <f>IF(Table1[[#This Row],[Day]]="","",WEEKNUM(F2303))</f>
        <v/>
      </c>
      <c r="C2303" s="45" t="str">
        <f>IF(Table1[[#This Row],[Day]]="","",MONTH(F2303))</f>
        <v/>
      </c>
      <c r="D2303" s="45" t="str">
        <f>IF(Table1[[#This Row],[Day]]="","",YEAR(F2303))</f>
        <v/>
      </c>
      <c r="E2303" s="117" t="s">
        <v>329</v>
      </c>
      <c r="J2303" s="102"/>
      <c r="K2303" s="124"/>
      <c r="R2303" s="46"/>
      <c r="V2303" s="112"/>
      <c r="W2303" s="72"/>
      <c r="X2303" s="46"/>
      <c r="Y2303" s="46"/>
      <c r="AC2303" s="47">
        <f t="shared" si="32"/>
        <v>0</v>
      </c>
      <c r="AD2303" s="47"/>
      <c r="AE2303" s="44"/>
      <c r="AF2303" s="48"/>
    </row>
    <row r="2304" spans="1:32" ht="21" customHeight="1">
      <c r="A2304" s="45" t="str">
        <f>IF(G2304="","",VLOOKUP(G2304,#REF!,3,0))</f>
        <v/>
      </c>
      <c r="B2304" s="45" t="str">
        <f>IF(Table1[[#This Row],[Day]]="","",WEEKNUM(F2304))</f>
        <v/>
      </c>
      <c r="C2304" s="45" t="str">
        <f>IF(Table1[[#This Row],[Day]]="","",MONTH(F2304))</f>
        <v/>
      </c>
      <c r="D2304" s="45" t="str">
        <f>IF(Table1[[#This Row],[Day]]="","",YEAR(F2304))</f>
        <v/>
      </c>
      <c r="E2304" s="117" t="s">
        <v>329</v>
      </c>
      <c r="J2304" s="102"/>
      <c r="K2304" s="124"/>
      <c r="R2304" s="46"/>
      <c r="V2304" s="112"/>
      <c r="W2304" s="72"/>
      <c r="X2304" s="46"/>
      <c r="Y2304" s="46"/>
      <c r="AC2304" s="47">
        <f t="shared" si="32"/>
        <v>0</v>
      </c>
      <c r="AD2304" s="47"/>
      <c r="AE2304" s="44"/>
      <c r="AF2304" s="48"/>
    </row>
    <row r="2305" spans="1:32" ht="21" customHeight="1">
      <c r="A2305" s="45" t="str">
        <f>IF(G2305="","",VLOOKUP(G2305,#REF!,3,0))</f>
        <v/>
      </c>
      <c r="B2305" s="45" t="str">
        <f>IF(Table1[[#This Row],[Day]]="","",WEEKNUM(F2305))</f>
        <v/>
      </c>
      <c r="C2305" s="45" t="str">
        <f>IF(Table1[[#This Row],[Day]]="","",MONTH(F2305))</f>
        <v/>
      </c>
      <c r="D2305" s="45" t="str">
        <f>IF(Table1[[#This Row],[Day]]="","",YEAR(F2305))</f>
        <v/>
      </c>
      <c r="E2305" s="117" t="s">
        <v>329</v>
      </c>
      <c r="J2305" s="102"/>
      <c r="K2305" s="124"/>
      <c r="R2305" s="46"/>
      <c r="V2305" s="112"/>
      <c r="W2305" s="72"/>
      <c r="X2305" s="46"/>
      <c r="Y2305" s="46"/>
      <c r="AC2305" s="47">
        <f t="shared" si="32"/>
        <v>0</v>
      </c>
      <c r="AD2305" s="47"/>
      <c r="AE2305" s="44"/>
      <c r="AF2305" s="48"/>
    </row>
    <row r="2306" spans="1:32" ht="21" customHeight="1">
      <c r="A2306" s="45" t="str">
        <f>IF(G2306="","",VLOOKUP(G2306,#REF!,3,0))</f>
        <v/>
      </c>
      <c r="B2306" s="45" t="str">
        <f>IF(Table1[[#This Row],[Day]]="","",WEEKNUM(F2306))</f>
        <v/>
      </c>
      <c r="C2306" s="45" t="str">
        <f>IF(Table1[[#This Row],[Day]]="","",MONTH(F2306))</f>
        <v/>
      </c>
      <c r="D2306" s="45" t="str">
        <f>IF(Table1[[#This Row],[Day]]="","",YEAR(F2306))</f>
        <v/>
      </c>
      <c r="E2306" s="117" t="s">
        <v>329</v>
      </c>
      <c r="J2306" s="102"/>
      <c r="K2306" s="124"/>
      <c r="R2306" s="46"/>
      <c r="V2306" s="112"/>
      <c r="W2306" s="72"/>
      <c r="X2306" s="46"/>
      <c r="Y2306" s="46"/>
      <c r="AC2306" s="47">
        <f t="shared" si="32"/>
        <v>0</v>
      </c>
      <c r="AD2306" s="47"/>
      <c r="AE2306" s="44"/>
      <c r="AF2306" s="48"/>
    </row>
    <row r="2307" spans="1:32" ht="21" customHeight="1">
      <c r="A2307" s="45" t="str">
        <f>IF(G2307="","",VLOOKUP(G2307,#REF!,3,0))</f>
        <v/>
      </c>
      <c r="B2307" s="45" t="str">
        <f>IF(Table1[[#This Row],[Day]]="","",WEEKNUM(F2307))</f>
        <v/>
      </c>
      <c r="C2307" s="45" t="str">
        <f>IF(Table1[[#This Row],[Day]]="","",MONTH(F2307))</f>
        <v/>
      </c>
      <c r="D2307" s="45" t="str">
        <f>IF(Table1[[#This Row],[Day]]="","",YEAR(F2307))</f>
        <v/>
      </c>
      <c r="E2307" s="117" t="s">
        <v>329</v>
      </c>
      <c r="J2307" s="102"/>
      <c r="K2307" s="124"/>
      <c r="R2307" s="46"/>
      <c r="V2307" s="112"/>
      <c r="W2307" s="72"/>
      <c r="X2307" s="46"/>
      <c r="Y2307" s="46"/>
      <c r="AC2307" s="47">
        <f t="shared" si="32"/>
        <v>0</v>
      </c>
      <c r="AD2307" s="47"/>
      <c r="AE2307" s="44"/>
      <c r="AF2307" s="48"/>
    </row>
    <row r="2308" spans="1:32" ht="21" customHeight="1">
      <c r="A2308" s="45" t="str">
        <f>IF(G2308="","",VLOOKUP(G2308,#REF!,3,0))</f>
        <v/>
      </c>
      <c r="B2308" s="45" t="str">
        <f>IF(Table1[[#This Row],[Day]]="","",WEEKNUM(F2308))</f>
        <v/>
      </c>
      <c r="C2308" s="45" t="str">
        <f>IF(Table1[[#This Row],[Day]]="","",MONTH(F2308))</f>
        <v/>
      </c>
      <c r="D2308" s="45" t="str">
        <f>IF(Table1[[#This Row],[Day]]="","",YEAR(F2308))</f>
        <v/>
      </c>
      <c r="E2308" s="117" t="s">
        <v>329</v>
      </c>
      <c r="J2308" s="102"/>
      <c r="K2308" s="124"/>
      <c r="R2308" s="46"/>
      <c r="V2308" s="112"/>
      <c r="W2308" s="72"/>
      <c r="X2308" s="46"/>
      <c r="Y2308" s="46"/>
      <c r="AC2308" s="47">
        <f t="shared" si="32"/>
        <v>0</v>
      </c>
      <c r="AD2308" s="47"/>
      <c r="AE2308" s="44"/>
      <c r="AF2308" s="48"/>
    </row>
    <row r="2309" spans="1:32" ht="21" customHeight="1">
      <c r="A2309" s="45" t="str">
        <f>IF(G2309="","",VLOOKUP(G2309,#REF!,3,0))</f>
        <v/>
      </c>
      <c r="B2309" s="45" t="str">
        <f>IF(Table1[[#This Row],[Day]]="","",WEEKNUM(F2309))</f>
        <v/>
      </c>
      <c r="C2309" s="45" t="str">
        <f>IF(Table1[[#This Row],[Day]]="","",MONTH(F2309))</f>
        <v/>
      </c>
      <c r="D2309" s="45" t="str">
        <f>IF(Table1[[#This Row],[Day]]="","",YEAR(F2309))</f>
        <v/>
      </c>
      <c r="E2309" s="117" t="s">
        <v>329</v>
      </c>
      <c r="J2309" s="102"/>
      <c r="K2309" s="124"/>
      <c r="R2309" s="46"/>
      <c r="V2309" s="112"/>
      <c r="W2309" s="72"/>
      <c r="X2309" s="46"/>
      <c r="Y2309" s="46"/>
      <c r="AC2309" s="47">
        <f t="shared" si="32"/>
        <v>0</v>
      </c>
      <c r="AD2309" s="47"/>
      <c r="AE2309" s="44"/>
      <c r="AF2309" s="48"/>
    </row>
    <row r="2310" spans="1:32" ht="21" customHeight="1">
      <c r="A2310" s="45" t="str">
        <f>IF(G2310="","",VLOOKUP(G2310,#REF!,3,0))</f>
        <v/>
      </c>
      <c r="B2310" s="45" t="str">
        <f>IF(Table1[[#This Row],[Day]]="","",WEEKNUM(F2310))</f>
        <v/>
      </c>
      <c r="C2310" s="45" t="str">
        <f>IF(Table1[[#This Row],[Day]]="","",MONTH(F2310))</f>
        <v/>
      </c>
      <c r="D2310" s="45" t="str">
        <f>IF(Table1[[#This Row],[Day]]="","",YEAR(F2310))</f>
        <v/>
      </c>
      <c r="E2310" s="117" t="s">
        <v>329</v>
      </c>
      <c r="J2310" s="102"/>
      <c r="K2310" s="124"/>
      <c r="R2310" s="46"/>
      <c r="V2310" s="112"/>
      <c r="W2310" s="72"/>
      <c r="X2310" s="46"/>
      <c r="Y2310" s="46"/>
      <c r="AC2310" s="47">
        <f t="shared" si="32"/>
        <v>0</v>
      </c>
      <c r="AD2310" s="47"/>
      <c r="AE2310" s="44"/>
      <c r="AF2310" s="48"/>
    </row>
    <row r="2311" spans="1:32" ht="21" customHeight="1">
      <c r="A2311" s="45" t="str">
        <f>IF(G2311="","",VLOOKUP(G2311,#REF!,3,0))</f>
        <v/>
      </c>
      <c r="B2311" s="45" t="str">
        <f>IF(Table1[[#This Row],[Day]]="","",WEEKNUM(F2311))</f>
        <v/>
      </c>
      <c r="C2311" s="45" t="str">
        <f>IF(Table1[[#This Row],[Day]]="","",MONTH(F2311))</f>
        <v/>
      </c>
      <c r="D2311" s="45" t="str">
        <f>IF(Table1[[#This Row],[Day]]="","",YEAR(F2311))</f>
        <v/>
      </c>
      <c r="E2311" s="117" t="s">
        <v>329</v>
      </c>
      <c r="J2311" s="102"/>
      <c r="K2311" s="124"/>
      <c r="R2311" s="46"/>
      <c r="V2311" s="112"/>
      <c r="W2311" s="72"/>
      <c r="X2311" s="46"/>
      <c r="Y2311" s="46"/>
      <c r="AC2311" s="47">
        <f t="shared" si="32"/>
        <v>0</v>
      </c>
      <c r="AD2311" s="47"/>
      <c r="AE2311" s="44"/>
      <c r="AF2311" s="48"/>
    </row>
    <row r="2312" spans="1:32" ht="21" customHeight="1">
      <c r="A2312" s="45" t="str">
        <f>IF(G2312="","",VLOOKUP(G2312,#REF!,3,0))</f>
        <v/>
      </c>
      <c r="B2312" s="45" t="str">
        <f>IF(Table1[[#This Row],[Day]]="","",WEEKNUM(F2312))</f>
        <v/>
      </c>
      <c r="C2312" s="45" t="str">
        <f>IF(Table1[[#This Row],[Day]]="","",MONTH(F2312))</f>
        <v/>
      </c>
      <c r="D2312" s="45" t="str">
        <f>IF(Table1[[#This Row],[Day]]="","",YEAR(F2312))</f>
        <v/>
      </c>
      <c r="E2312" s="117" t="s">
        <v>329</v>
      </c>
      <c r="J2312" s="102"/>
      <c r="K2312" s="124"/>
      <c r="R2312" s="46"/>
      <c r="V2312" s="112"/>
      <c r="W2312" s="72"/>
      <c r="X2312" s="46"/>
      <c r="Y2312" s="46"/>
      <c r="AC2312" s="47">
        <f t="shared" si="32"/>
        <v>0</v>
      </c>
      <c r="AD2312" s="47"/>
      <c r="AE2312" s="44"/>
      <c r="AF2312" s="48"/>
    </row>
    <row r="2313" spans="1:32" ht="21" customHeight="1">
      <c r="A2313" s="45" t="str">
        <f>IF(G2313="","",VLOOKUP(G2313,#REF!,3,0))</f>
        <v/>
      </c>
      <c r="B2313" s="45" t="str">
        <f>IF(Table1[[#This Row],[Day]]="","",WEEKNUM(F2313))</f>
        <v/>
      </c>
      <c r="C2313" s="45" t="str">
        <f>IF(Table1[[#This Row],[Day]]="","",MONTH(F2313))</f>
        <v/>
      </c>
      <c r="D2313" s="45" t="str">
        <f>IF(Table1[[#This Row],[Day]]="","",YEAR(F2313))</f>
        <v/>
      </c>
      <c r="E2313" s="117" t="s">
        <v>329</v>
      </c>
      <c r="J2313" s="102"/>
      <c r="K2313" s="124"/>
      <c r="R2313" s="46"/>
      <c r="V2313" s="112"/>
      <c r="W2313" s="72"/>
      <c r="X2313" s="46"/>
      <c r="Y2313" s="46"/>
      <c r="AC2313" s="47">
        <f t="shared" si="32"/>
        <v>0</v>
      </c>
      <c r="AD2313" s="47"/>
      <c r="AE2313" s="44"/>
      <c r="AF2313" s="48"/>
    </row>
    <row r="2314" spans="1:32" ht="21" customHeight="1">
      <c r="A2314" s="45" t="str">
        <f>IF(G2314="","",VLOOKUP(G2314,#REF!,3,0))</f>
        <v/>
      </c>
      <c r="B2314" s="45" t="str">
        <f>IF(Table1[[#This Row],[Day]]="","",WEEKNUM(F2314))</f>
        <v/>
      </c>
      <c r="C2314" s="45" t="str">
        <f>IF(Table1[[#This Row],[Day]]="","",MONTH(F2314))</f>
        <v/>
      </c>
      <c r="D2314" s="45" t="str">
        <f>IF(Table1[[#This Row],[Day]]="","",YEAR(F2314))</f>
        <v/>
      </c>
      <c r="E2314" s="117" t="s">
        <v>329</v>
      </c>
      <c r="J2314" s="102"/>
      <c r="K2314" s="124"/>
      <c r="R2314" s="46"/>
      <c r="V2314" s="112"/>
      <c r="W2314" s="72"/>
      <c r="X2314" s="46"/>
      <c r="Y2314" s="46"/>
      <c r="AC2314" s="47">
        <f t="shared" si="32"/>
        <v>0</v>
      </c>
      <c r="AD2314" s="47"/>
      <c r="AE2314" s="44"/>
      <c r="AF2314" s="48"/>
    </row>
    <row r="2315" spans="1:32" ht="21" customHeight="1">
      <c r="A2315" s="45" t="str">
        <f>IF(G2315="","",VLOOKUP(G2315,#REF!,3,0))</f>
        <v/>
      </c>
      <c r="B2315" s="45" t="str">
        <f>IF(Table1[[#This Row],[Day]]="","",WEEKNUM(F2315))</f>
        <v/>
      </c>
      <c r="C2315" s="45" t="str">
        <f>IF(Table1[[#This Row],[Day]]="","",MONTH(F2315))</f>
        <v/>
      </c>
      <c r="D2315" s="45" t="str">
        <f>IF(Table1[[#This Row],[Day]]="","",YEAR(F2315))</f>
        <v/>
      </c>
      <c r="E2315" s="117" t="s">
        <v>329</v>
      </c>
      <c r="J2315" s="102"/>
      <c r="K2315" s="124"/>
      <c r="R2315" s="46"/>
      <c r="V2315" s="112"/>
      <c r="W2315" s="72"/>
      <c r="X2315" s="46"/>
      <c r="Y2315" s="46"/>
      <c r="AC2315" s="47">
        <f t="shared" si="32"/>
        <v>0</v>
      </c>
      <c r="AD2315" s="47"/>
      <c r="AE2315" s="44"/>
      <c r="AF2315" s="48"/>
    </row>
    <row r="2316" spans="1:32" ht="21" customHeight="1">
      <c r="A2316" s="45" t="str">
        <f>IF(G2316="","",VLOOKUP(G2316,#REF!,3,0))</f>
        <v/>
      </c>
      <c r="B2316" s="45" t="str">
        <f>IF(Table1[[#This Row],[Day]]="","",WEEKNUM(F2316))</f>
        <v/>
      </c>
      <c r="C2316" s="45" t="str">
        <f>IF(Table1[[#This Row],[Day]]="","",MONTH(F2316))</f>
        <v/>
      </c>
      <c r="D2316" s="45" t="str">
        <f>IF(Table1[[#This Row],[Day]]="","",YEAR(F2316))</f>
        <v/>
      </c>
      <c r="E2316" s="117" t="s">
        <v>329</v>
      </c>
      <c r="J2316" s="102"/>
      <c r="K2316" s="124"/>
      <c r="R2316" s="46"/>
      <c r="V2316" s="112"/>
      <c r="W2316" s="72"/>
      <c r="X2316" s="46"/>
      <c r="Y2316" s="46"/>
      <c r="AC2316" s="47">
        <f t="shared" si="32"/>
        <v>0</v>
      </c>
      <c r="AD2316" s="47"/>
      <c r="AE2316" s="44"/>
      <c r="AF2316" s="48"/>
    </row>
    <row r="2317" spans="1:32" ht="21" customHeight="1">
      <c r="A2317" s="45" t="str">
        <f>IF(G2317="","",VLOOKUP(G2317,#REF!,3,0))</f>
        <v/>
      </c>
      <c r="B2317" s="45" t="str">
        <f>IF(Table1[[#This Row],[Day]]="","",WEEKNUM(F2317))</f>
        <v/>
      </c>
      <c r="C2317" s="45" t="str">
        <f>IF(Table1[[#This Row],[Day]]="","",MONTH(F2317))</f>
        <v/>
      </c>
      <c r="D2317" s="45" t="str">
        <f>IF(Table1[[#This Row],[Day]]="","",YEAR(F2317))</f>
        <v/>
      </c>
      <c r="E2317" s="117" t="s">
        <v>329</v>
      </c>
      <c r="J2317" s="102"/>
      <c r="K2317" s="124"/>
      <c r="R2317" s="46"/>
      <c r="V2317" s="112"/>
      <c r="W2317" s="72"/>
      <c r="X2317" s="46"/>
      <c r="Y2317" s="46"/>
      <c r="AC2317" s="47">
        <f t="shared" si="32"/>
        <v>0</v>
      </c>
      <c r="AD2317" s="47"/>
      <c r="AE2317" s="44"/>
      <c r="AF2317" s="48"/>
    </row>
    <row r="2318" spans="1:32" ht="21" customHeight="1">
      <c r="A2318" s="45" t="str">
        <f>IF(G2318="","",VLOOKUP(G2318,#REF!,3,0))</f>
        <v/>
      </c>
      <c r="B2318" s="45" t="str">
        <f>IF(Table1[[#This Row],[Day]]="","",WEEKNUM(F2318))</f>
        <v/>
      </c>
      <c r="C2318" s="45" t="str">
        <f>IF(Table1[[#This Row],[Day]]="","",MONTH(F2318))</f>
        <v/>
      </c>
      <c r="D2318" s="45" t="str">
        <f>IF(Table1[[#This Row],[Day]]="","",YEAR(F2318))</f>
        <v/>
      </c>
      <c r="E2318" s="117" t="s">
        <v>329</v>
      </c>
      <c r="J2318" s="102"/>
      <c r="K2318" s="124"/>
      <c r="R2318" s="46"/>
      <c r="V2318" s="112"/>
      <c r="W2318" s="72"/>
      <c r="X2318" s="46"/>
      <c r="Y2318" s="46"/>
      <c r="AC2318" s="47">
        <f t="shared" si="32"/>
        <v>0</v>
      </c>
      <c r="AD2318" s="47"/>
      <c r="AE2318" s="44"/>
      <c r="AF2318" s="48"/>
    </row>
    <row r="2319" spans="1:32" ht="21" customHeight="1">
      <c r="A2319" s="45" t="str">
        <f>IF(G2319="","",VLOOKUP(G2319,#REF!,3,0))</f>
        <v/>
      </c>
      <c r="B2319" s="45" t="str">
        <f>IF(Table1[[#This Row],[Day]]="","",WEEKNUM(F2319))</f>
        <v/>
      </c>
      <c r="C2319" s="45" t="str">
        <f>IF(Table1[[#This Row],[Day]]="","",MONTH(F2319))</f>
        <v/>
      </c>
      <c r="D2319" s="45" t="str">
        <f>IF(Table1[[#This Row],[Day]]="","",YEAR(F2319))</f>
        <v/>
      </c>
      <c r="E2319" s="117" t="s">
        <v>329</v>
      </c>
      <c r="J2319" s="102"/>
      <c r="K2319" s="124"/>
      <c r="R2319" s="46"/>
      <c r="V2319" s="112"/>
      <c r="W2319" s="72"/>
      <c r="X2319" s="46"/>
      <c r="Y2319" s="46"/>
      <c r="AC2319" s="47">
        <f t="shared" si="32"/>
        <v>0</v>
      </c>
      <c r="AD2319" s="47"/>
      <c r="AE2319" s="44"/>
      <c r="AF2319" s="48"/>
    </row>
    <row r="2320" spans="1:32" ht="21" customHeight="1">
      <c r="A2320" s="45" t="str">
        <f>IF(G2320="","",VLOOKUP(G2320,#REF!,3,0))</f>
        <v/>
      </c>
      <c r="B2320" s="45" t="str">
        <f>IF(Table1[[#This Row],[Day]]="","",WEEKNUM(F2320))</f>
        <v/>
      </c>
      <c r="C2320" s="45" t="str">
        <f>IF(Table1[[#This Row],[Day]]="","",MONTH(F2320))</f>
        <v/>
      </c>
      <c r="D2320" s="45" t="str">
        <f>IF(Table1[[#This Row],[Day]]="","",YEAR(F2320))</f>
        <v/>
      </c>
      <c r="E2320" s="117" t="s">
        <v>329</v>
      </c>
      <c r="J2320" s="102"/>
      <c r="K2320" s="124"/>
      <c r="R2320" s="46"/>
      <c r="V2320" s="112"/>
      <c r="W2320" s="72"/>
      <c r="X2320" s="46"/>
      <c r="Y2320" s="46"/>
      <c r="AC2320" s="47">
        <f t="shared" si="32"/>
        <v>0</v>
      </c>
      <c r="AD2320" s="47"/>
      <c r="AE2320" s="44"/>
      <c r="AF2320" s="48"/>
    </row>
    <row r="2321" spans="1:32" ht="21" customHeight="1">
      <c r="A2321" s="45" t="str">
        <f>IF(G2321="","",VLOOKUP(G2321,#REF!,3,0))</f>
        <v/>
      </c>
      <c r="B2321" s="45" t="str">
        <f>IF(Table1[[#This Row],[Day]]="","",WEEKNUM(F2321))</f>
        <v/>
      </c>
      <c r="C2321" s="45" t="str">
        <f>IF(Table1[[#This Row],[Day]]="","",MONTH(F2321))</f>
        <v/>
      </c>
      <c r="D2321" s="45" t="str">
        <f>IF(Table1[[#This Row],[Day]]="","",YEAR(F2321))</f>
        <v/>
      </c>
      <c r="E2321" s="117" t="s">
        <v>329</v>
      </c>
      <c r="J2321" s="102"/>
      <c r="K2321" s="124"/>
      <c r="R2321" s="46"/>
      <c r="V2321" s="112"/>
      <c r="W2321" s="72"/>
      <c r="X2321" s="46"/>
      <c r="Y2321" s="46"/>
      <c r="AC2321" s="47">
        <f t="shared" si="32"/>
        <v>0</v>
      </c>
      <c r="AD2321" s="47"/>
      <c r="AE2321" s="44"/>
      <c r="AF2321" s="48"/>
    </row>
    <row r="2322" spans="1:32" ht="21" customHeight="1">
      <c r="A2322" s="45" t="str">
        <f>IF(G2322="","",VLOOKUP(G2322,#REF!,3,0))</f>
        <v/>
      </c>
      <c r="B2322" s="45" t="str">
        <f>IF(Table1[[#This Row],[Day]]="","",WEEKNUM(F2322))</f>
        <v/>
      </c>
      <c r="C2322" s="45" t="str">
        <f>IF(Table1[[#This Row],[Day]]="","",MONTH(F2322))</f>
        <v/>
      </c>
      <c r="D2322" s="45" t="str">
        <f>IF(Table1[[#This Row],[Day]]="","",YEAR(F2322))</f>
        <v/>
      </c>
      <c r="E2322" s="117" t="s">
        <v>329</v>
      </c>
      <c r="J2322" s="102"/>
      <c r="K2322" s="124"/>
      <c r="R2322" s="46"/>
      <c r="V2322" s="112"/>
      <c r="W2322" s="72"/>
      <c r="X2322" s="46"/>
      <c r="Y2322" s="46"/>
      <c r="AC2322" s="47">
        <f t="shared" si="32"/>
        <v>0</v>
      </c>
      <c r="AD2322" s="47"/>
      <c r="AE2322" s="44"/>
      <c r="AF2322" s="48"/>
    </row>
    <row r="2323" spans="1:32" ht="21" customHeight="1">
      <c r="A2323" s="45" t="str">
        <f>IF(G2323="","",VLOOKUP(G2323,#REF!,3,0))</f>
        <v/>
      </c>
      <c r="B2323" s="45" t="str">
        <f>IF(Table1[[#This Row],[Day]]="","",WEEKNUM(F2323))</f>
        <v/>
      </c>
      <c r="C2323" s="45" t="str">
        <f>IF(Table1[[#This Row],[Day]]="","",MONTH(F2323))</f>
        <v/>
      </c>
      <c r="D2323" s="45" t="str">
        <f>IF(Table1[[#This Row],[Day]]="","",YEAR(F2323))</f>
        <v/>
      </c>
      <c r="E2323" s="117" t="s">
        <v>329</v>
      </c>
      <c r="J2323" s="102"/>
      <c r="K2323" s="124"/>
      <c r="R2323" s="46"/>
      <c r="V2323" s="112"/>
      <c r="W2323" s="72"/>
      <c r="X2323" s="46"/>
      <c r="Y2323" s="46"/>
      <c r="AC2323" s="47">
        <f t="shared" si="32"/>
        <v>0</v>
      </c>
      <c r="AD2323" s="47"/>
      <c r="AE2323" s="44"/>
      <c r="AF2323" s="48"/>
    </row>
    <row r="2324" spans="1:32" ht="21" customHeight="1">
      <c r="A2324" s="45" t="str">
        <f>IF(G2324="","",VLOOKUP(G2324,#REF!,3,0))</f>
        <v/>
      </c>
      <c r="B2324" s="45" t="str">
        <f>IF(Table1[[#This Row],[Day]]="","",WEEKNUM(F2324))</f>
        <v/>
      </c>
      <c r="C2324" s="45" t="str">
        <f>IF(Table1[[#This Row],[Day]]="","",MONTH(F2324))</f>
        <v/>
      </c>
      <c r="D2324" s="45" t="str">
        <f>IF(Table1[[#This Row],[Day]]="","",YEAR(F2324))</f>
        <v/>
      </c>
      <c r="E2324" s="117" t="s">
        <v>329</v>
      </c>
      <c r="J2324" s="102"/>
      <c r="K2324" s="124"/>
      <c r="R2324" s="46"/>
      <c r="V2324" s="112"/>
      <c r="W2324" s="72"/>
      <c r="X2324" s="46"/>
      <c r="Y2324" s="46"/>
      <c r="AC2324" s="47">
        <f t="shared" si="32"/>
        <v>0</v>
      </c>
      <c r="AD2324" s="47"/>
      <c r="AE2324" s="44"/>
      <c r="AF2324" s="48"/>
    </row>
    <row r="2325" spans="1:32" ht="21" customHeight="1">
      <c r="A2325" s="45" t="str">
        <f>IF(G2325="","",VLOOKUP(G2325,#REF!,3,0))</f>
        <v/>
      </c>
      <c r="B2325" s="45" t="str">
        <f>IF(Table1[[#This Row],[Day]]="","",WEEKNUM(F2325))</f>
        <v/>
      </c>
      <c r="C2325" s="45" t="str">
        <f>IF(Table1[[#This Row],[Day]]="","",MONTH(F2325))</f>
        <v/>
      </c>
      <c r="D2325" s="45" t="str">
        <f>IF(Table1[[#This Row],[Day]]="","",YEAR(F2325))</f>
        <v/>
      </c>
      <c r="E2325" s="117" t="s">
        <v>329</v>
      </c>
      <c r="J2325" s="102"/>
      <c r="K2325" s="124"/>
      <c r="R2325" s="46"/>
      <c r="V2325" s="112"/>
      <c r="W2325" s="72"/>
      <c r="X2325" s="46"/>
      <c r="Y2325" s="46"/>
      <c r="AC2325" s="47">
        <f t="shared" si="32"/>
        <v>0</v>
      </c>
      <c r="AD2325" s="47"/>
      <c r="AE2325" s="44"/>
      <c r="AF2325" s="48"/>
    </row>
    <row r="2326" spans="1:32" ht="21" customHeight="1">
      <c r="A2326" s="45" t="str">
        <f>IF(G2326="","",VLOOKUP(G2326,#REF!,3,0))</f>
        <v/>
      </c>
      <c r="B2326" s="45" t="str">
        <f>IF(Table1[[#This Row],[Day]]="","",WEEKNUM(F2326))</f>
        <v/>
      </c>
      <c r="C2326" s="45" t="str">
        <f>IF(Table1[[#This Row],[Day]]="","",MONTH(F2326))</f>
        <v/>
      </c>
      <c r="D2326" s="45" t="str">
        <f>IF(Table1[[#This Row],[Day]]="","",YEAR(F2326))</f>
        <v/>
      </c>
      <c r="E2326" s="117" t="s">
        <v>329</v>
      </c>
      <c r="J2326" s="102"/>
      <c r="K2326" s="124"/>
      <c r="R2326" s="46"/>
      <c r="V2326" s="112"/>
      <c r="W2326" s="72"/>
      <c r="X2326" s="46"/>
      <c r="Y2326" s="46"/>
      <c r="AC2326" s="47">
        <f t="shared" si="32"/>
        <v>0</v>
      </c>
      <c r="AD2326" s="47"/>
      <c r="AE2326" s="44"/>
      <c r="AF2326" s="48"/>
    </row>
    <row r="2327" spans="1:32" ht="21" customHeight="1">
      <c r="A2327" s="45" t="str">
        <f>IF(G2327="","",VLOOKUP(G2327,#REF!,3,0))</f>
        <v/>
      </c>
      <c r="B2327" s="45" t="str">
        <f>IF(Table1[[#This Row],[Day]]="","",WEEKNUM(F2327))</f>
        <v/>
      </c>
      <c r="C2327" s="45" t="str">
        <f>IF(Table1[[#This Row],[Day]]="","",MONTH(F2327))</f>
        <v/>
      </c>
      <c r="D2327" s="45" t="str">
        <f>IF(Table1[[#This Row],[Day]]="","",YEAR(F2327))</f>
        <v/>
      </c>
      <c r="E2327" s="117" t="s">
        <v>329</v>
      </c>
      <c r="J2327" s="102"/>
      <c r="K2327" s="124"/>
      <c r="R2327" s="46"/>
      <c r="V2327" s="112"/>
      <c r="W2327" s="72"/>
      <c r="X2327" s="46"/>
      <c r="Y2327" s="46"/>
      <c r="AC2327" s="47">
        <f t="shared" si="32"/>
        <v>0</v>
      </c>
      <c r="AD2327" s="47"/>
      <c r="AE2327" s="44"/>
      <c r="AF2327" s="48"/>
    </row>
    <row r="2328" spans="1:32" ht="21" customHeight="1">
      <c r="A2328" s="45" t="str">
        <f>IF(G2328="","",VLOOKUP(G2328,#REF!,3,0))</f>
        <v/>
      </c>
      <c r="B2328" s="45" t="str">
        <f>IF(Table1[[#This Row],[Day]]="","",WEEKNUM(F2328))</f>
        <v/>
      </c>
      <c r="C2328" s="45" t="str">
        <f>IF(Table1[[#This Row],[Day]]="","",MONTH(F2328))</f>
        <v/>
      </c>
      <c r="D2328" s="45" t="str">
        <f>IF(Table1[[#This Row],[Day]]="","",YEAR(F2328))</f>
        <v/>
      </c>
      <c r="E2328" s="117" t="s">
        <v>329</v>
      </c>
      <c r="J2328" s="102"/>
      <c r="K2328" s="124"/>
      <c r="R2328" s="46"/>
      <c r="V2328" s="112"/>
      <c r="W2328" s="72"/>
      <c r="X2328" s="46"/>
      <c r="Y2328" s="46"/>
      <c r="AC2328" s="47">
        <f t="shared" si="32"/>
        <v>0</v>
      </c>
      <c r="AD2328" s="47"/>
      <c r="AE2328" s="44"/>
      <c r="AF2328" s="48"/>
    </row>
    <row r="2329" spans="1:32" ht="21" customHeight="1">
      <c r="A2329" s="45" t="str">
        <f>IF(G2329="","",VLOOKUP(G2329,#REF!,3,0))</f>
        <v/>
      </c>
      <c r="B2329" s="45" t="str">
        <f>IF(Table1[[#This Row],[Day]]="","",WEEKNUM(F2329))</f>
        <v/>
      </c>
      <c r="C2329" s="45" t="str">
        <f>IF(Table1[[#This Row],[Day]]="","",MONTH(F2329))</f>
        <v/>
      </c>
      <c r="D2329" s="45" t="str">
        <f>IF(Table1[[#This Row],[Day]]="","",YEAR(F2329))</f>
        <v/>
      </c>
      <c r="E2329" s="117" t="s">
        <v>329</v>
      </c>
      <c r="J2329" s="102"/>
      <c r="K2329" s="124"/>
      <c r="R2329" s="46"/>
      <c r="V2329" s="112"/>
      <c r="W2329" s="72"/>
      <c r="X2329" s="46"/>
      <c r="Y2329" s="46"/>
      <c r="AC2329" s="47">
        <f t="shared" si="32"/>
        <v>0</v>
      </c>
      <c r="AD2329" s="47"/>
      <c r="AE2329" s="44"/>
      <c r="AF2329" s="48"/>
    </row>
    <row r="2330" spans="1:32" ht="21" customHeight="1">
      <c r="A2330" s="45" t="str">
        <f>IF(G2330="","",VLOOKUP(G2330,#REF!,3,0))</f>
        <v/>
      </c>
      <c r="B2330" s="45" t="str">
        <f>IF(Table1[[#This Row],[Day]]="","",WEEKNUM(F2330))</f>
        <v/>
      </c>
      <c r="C2330" s="45" t="str">
        <f>IF(Table1[[#This Row],[Day]]="","",MONTH(F2330))</f>
        <v/>
      </c>
      <c r="D2330" s="45" t="str">
        <f>IF(Table1[[#This Row],[Day]]="","",YEAR(F2330))</f>
        <v/>
      </c>
      <c r="E2330" s="117" t="s">
        <v>329</v>
      </c>
      <c r="J2330" s="102"/>
      <c r="K2330" s="124"/>
      <c r="R2330" s="46"/>
      <c r="V2330" s="112"/>
      <c r="W2330" s="72"/>
      <c r="X2330" s="46"/>
      <c r="Y2330" s="46"/>
      <c r="AC2330" s="47">
        <f t="shared" si="32"/>
        <v>0</v>
      </c>
      <c r="AD2330" s="47"/>
      <c r="AE2330" s="44"/>
      <c r="AF2330" s="48"/>
    </row>
    <row r="2331" spans="1:32" ht="21" customHeight="1">
      <c r="A2331" s="45" t="str">
        <f>IF(G2331="","",VLOOKUP(G2331,#REF!,3,0))</f>
        <v/>
      </c>
      <c r="B2331" s="45" t="str">
        <f>IF(Table1[[#This Row],[Day]]="","",WEEKNUM(F2331))</f>
        <v/>
      </c>
      <c r="C2331" s="45" t="str">
        <f>IF(Table1[[#This Row],[Day]]="","",MONTH(F2331))</f>
        <v/>
      </c>
      <c r="D2331" s="45" t="str">
        <f>IF(Table1[[#This Row],[Day]]="","",YEAR(F2331))</f>
        <v/>
      </c>
      <c r="E2331" s="117" t="s">
        <v>329</v>
      </c>
      <c r="J2331" s="102"/>
      <c r="K2331" s="124"/>
      <c r="R2331" s="46"/>
      <c r="V2331" s="112"/>
      <c r="W2331" s="72"/>
      <c r="X2331" s="46"/>
      <c r="Y2331" s="46"/>
      <c r="AC2331" s="47">
        <f t="shared" si="32"/>
        <v>0</v>
      </c>
      <c r="AD2331" s="47"/>
      <c r="AE2331" s="44"/>
      <c r="AF2331" s="48"/>
    </row>
    <row r="2332" spans="1:32" ht="21" customHeight="1">
      <c r="A2332" s="45" t="str">
        <f>IF(G2332="","",VLOOKUP(G2332,#REF!,3,0))</f>
        <v/>
      </c>
      <c r="B2332" s="45" t="str">
        <f>IF(Table1[[#This Row],[Day]]="","",WEEKNUM(F2332))</f>
        <v/>
      </c>
      <c r="C2332" s="45" t="str">
        <f>IF(Table1[[#This Row],[Day]]="","",MONTH(F2332))</f>
        <v/>
      </c>
      <c r="D2332" s="45" t="str">
        <f>IF(Table1[[#This Row],[Day]]="","",YEAR(F2332))</f>
        <v/>
      </c>
      <c r="E2332" s="117" t="s">
        <v>329</v>
      </c>
      <c r="J2332" s="102"/>
      <c r="K2332" s="124"/>
      <c r="R2332" s="46"/>
      <c r="V2332" s="112"/>
      <c r="W2332" s="72"/>
      <c r="X2332" s="46"/>
      <c r="Y2332" s="46"/>
      <c r="AC2332" s="47">
        <f t="shared" ref="AC2332:AC2395" si="33">SUM(I2332:AB2332)</f>
        <v>0</v>
      </c>
      <c r="AD2332" s="47"/>
      <c r="AE2332" s="44"/>
      <c r="AF2332" s="48"/>
    </row>
    <row r="2333" spans="1:32" ht="21" customHeight="1">
      <c r="A2333" s="45" t="str">
        <f>IF(G2333="","",VLOOKUP(G2333,#REF!,3,0))</f>
        <v/>
      </c>
      <c r="B2333" s="45" t="str">
        <f>IF(Table1[[#This Row],[Day]]="","",WEEKNUM(F2333))</f>
        <v/>
      </c>
      <c r="C2333" s="45" t="str">
        <f>IF(Table1[[#This Row],[Day]]="","",MONTH(F2333))</f>
        <v/>
      </c>
      <c r="D2333" s="45" t="str">
        <f>IF(Table1[[#This Row],[Day]]="","",YEAR(F2333))</f>
        <v/>
      </c>
      <c r="E2333" s="117" t="s">
        <v>329</v>
      </c>
      <c r="J2333" s="102"/>
      <c r="K2333" s="124"/>
      <c r="R2333" s="46"/>
      <c r="V2333" s="112"/>
      <c r="W2333" s="72"/>
      <c r="X2333" s="46"/>
      <c r="Y2333" s="46"/>
      <c r="AC2333" s="47">
        <f t="shared" si="33"/>
        <v>0</v>
      </c>
      <c r="AD2333" s="47"/>
      <c r="AE2333" s="44"/>
      <c r="AF2333" s="48"/>
    </row>
    <row r="2334" spans="1:32" ht="21" customHeight="1">
      <c r="A2334" s="45" t="str">
        <f>IF(G2334="","",VLOOKUP(G2334,#REF!,3,0))</f>
        <v/>
      </c>
      <c r="B2334" s="45" t="str">
        <f>IF(Table1[[#This Row],[Day]]="","",WEEKNUM(F2334))</f>
        <v/>
      </c>
      <c r="C2334" s="45" t="str">
        <f>IF(Table1[[#This Row],[Day]]="","",MONTH(F2334))</f>
        <v/>
      </c>
      <c r="D2334" s="45" t="str">
        <f>IF(Table1[[#This Row],[Day]]="","",YEAR(F2334))</f>
        <v/>
      </c>
      <c r="E2334" s="117" t="s">
        <v>329</v>
      </c>
      <c r="J2334" s="102"/>
      <c r="K2334" s="124"/>
      <c r="R2334" s="46"/>
      <c r="V2334" s="112"/>
      <c r="W2334" s="72"/>
      <c r="X2334" s="46"/>
      <c r="Y2334" s="46"/>
      <c r="AC2334" s="47">
        <f t="shared" si="33"/>
        <v>0</v>
      </c>
      <c r="AD2334" s="47"/>
      <c r="AE2334" s="44"/>
      <c r="AF2334" s="48"/>
    </row>
    <row r="2335" spans="1:32" ht="21" customHeight="1">
      <c r="A2335" s="45" t="str">
        <f>IF(G2335="","",VLOOKUP(G2335,#REF!,3,0))</f>
        <v/>
      </c>
      <c r="B2335" s="45" t="str">
        <f>IF(Table1[[#This Row],[Day]]="","",WEEKNUM(F2335))</f>
        <v/>
      </c>
      <c r="C2335" s="45" t="str">
        <f>IF(Table1[[#This Row],[Day]]="","",MONTH(F2335))</f>
        <v/>
      </c>
      <c r="D2335" s="45" t="str">
        <f>IF(Table1[[#This Row],[Day]]="","",YEAR(F2335))</f>
        <v/>
      </c>
      <c r="E2335" s="117" t="s">
        <v>329</v>
      </c>
      <c r="J2335" s="102"/>
      <c r="K2335" s="124"/>
      <c r="R2335" s="46"/>
      <c r="V2335" s="112"/>
      <c r="W2335" s="72"/>
      <c r="X2335" s="46"/>
      <c r="Y2335" s="46"/>
      <c r="AC2335" s="47">
        <f t="shared" si="33"/>
        <v>0</v>
      </c>
      <c r="AD2335" s="47"/>
      <c r="AE2335" s="44"/>
      <c r="AF2335" s="48"/>
    </row>
    <row r="2336" spans="1:32" ht="21" customHeight="1">
      <c r="A2336" s="45" t="str">
        <f>IF(G2336="","",VLOOKUP(G2336,#REF!,3,0))</f>
        <v/>
      </c>
      <c r="B2336" s="45" t="str">
        <f>IF(Table1[[#This Row],[Day]]="","",WEEKNUM(F2336))</f>
        <v/>
      </c>
      <c r="C2336" s="45" t="str">
        <f>IF(Table1[[#This Row],[Day]]="","",MONTH(F2336))</f>
        <v/>
      </c>
      <c r="D2336" s="45" t="str">
        <f>IF(Table1[[#This Row],[Day]]="","",YEAR(F2336))</f>
        <v/>
      </c>
      <c r="E2336" s="117" t="s">
        <v>329</v>
      </c>
      <c r="J2336" s="102"/>
      <c r="K2336" s="124"/>
      <c r="R2336" s="46"/>
      <c r="V2336" s="112"/>
      <c r="W2336" s="72"/>
      <c r="X2336" s="46"/>
      <c r="Y2336" s="46"/>
      <c r="AC2336" s="47">
        <f t="shared" si="33"/>
        <v>0</v>
      </c>
      <c r="AD2336" s="47"/>
      <c r="AE2336" s="44"/>
      <c r="AF2336" s="48"/>
    </row>
    <row r="2337" spans="1:32" ht="21" customHeight="1">
      <c r="A2337" s="45" t="str">
        <f>IF(G2337="","",VLOOKUP(G2337,#REF!,3,0))</f>
        <v/>
      </c>
      <c r="B2337" s="45" t="str">
        <f>IF(Table1[[#This Row],[Day]]="","",WEEKNUM(F2337))</f>
        <v/>
      </c>
      <c r="C2337" s="45" t="str">
        <f>IF(Table1[[#This Row],[Day]]="","",MONTH(F2337))</f>
        <v/>
      </c>
      <c r="D2337" s="45" t="str">
        <f>IF(Table1[[#This Row],[Day]]="","",YEAR(F2337))</f>
        <v/>
      </c>
      <c r="E2337" s="117" t="s">
        <v>329</v>
      </c>
      <c r="J2337" s="102"/>
      <c r="K2337" s="124"/>
      <c r="R2337" s="46"/>
      <c r="V2337" s="112"/>
      <c r="W2337" s="72"/>
      <c r="X2337" s="46"/>
      <c r="Y2337" s="46"/>
      <c r="AC2337" s="47">
        <f t="shared" si="33"/>
        <v>0</v>
      </c>
      <c r="AD2337" s="47"/>
      <c r="AE2337" s="44"/>
      <c r="AF2337" s="48"/>
    </row>
    <row r="2338" spans="1:32" ht="21" customHeight="1">
      <c r="A2338" s="45" t="str">
        <f>IF(G2338="","",VLOOKUP(G2338,#REF!,3,0))</f>
        <v/>
      </c>
      <c r="B2338" s="45" t="str">
        <f>IF(Table1[[#This Row],[Day]]="","",WEEKNUM(F2338))</f>
        <v/>
      </c>
      <c r="C2338" s="45" t="str">
        <f>IF(Table1[[#This Row],[Day]]="","",MONTH(F2338))</f>
        <v/>
      </c>
      <c r="D2338" s="45" t="str">
        <f>IF(Table1[[#This Row],[Day]]="","",YEAR(F2338))</f>
        <v/>
      </c>
      <c r="E2338" s="117" t="s">
        <v>329</v>
      </c>
      <c r="J2338" s="102"/>
      <c r="K2338" s="124"/>
      <c r="R2338" s="46"/>
      <c r="V2338" s="112"/>
      <c r="W2338" s="72"/>
      <c r="X2338" s="46"/>
      <c r="Y2338" s="46"/>
      <c r="AC2338" s="47">
        <f t="shared" si="33"/>
        <v>0</v>
      </c>
      <c r="AD2338" s="47"/>
      <c r="AE2338" s="44"/>
      <c r="AF2338" s="48"/>
    </row>
    <row r="2339" spans="1:32" ht="21" customHeight="1">
      <c r="A2339" s="45" t="str">
        <f>IF(G2339="","",VLOOKUP(G2339,#REF!,3,0))</f>
        <v/>
      </c>
      <c r="B2339" s="45" t="str">
        <f>IF(Table1[[#This Row],[Day]]="","",WEEKNUM(F2339))</f>
        <v/>
      </c>
      <c r="C2339" s="45" t="str">
        <f>IF(Table1[[#This Row],[Day]]="","",MONTH(F2339))</f>
        <v/>
      </c>
      <c r="D2339" s="45" t="str">
        <f>IF(Table1[[#This Row],[Day]]="","",YEAR(F2339))</f>
        <v/>
      </c>
      <c r="E2339" s="117" t="s">
        <v>329</v>
      </c>
      <c r="J2339" s="102"/>
      <c r="K2339" s="124"/>
      <c r="R2339" s="46"/>
      <c r="V2339" s="112"/>
      <c r="W2339" s="72"/>
      <c r="X2339" s="46"/>
      <c r="Y2339" s="46"/>
      <c r="AC2339" s="47">
        <f t="shared" si="33"/>
        <v>0</v>
      </c>
      <c r="AD2339" s="47"/>
      <c r="AE2339" s="44"/>
      <c r="AF2339" s="48"/>
    </row>
    <row r="2340" spans="1:32" ht="21" customHeight="1">
      <c r="A2340" s="45" t="str">
        <f>IF(G2340="","",VLOOKUP(G2340,#REF!,3,0))</f>
        <v/>
      </c>
      <c r="B2340" s="45" t="str">
        <f>IF(Table1[[#This Row],[Day]]="","",WEEKNUM(F2340))</f>
        <v/>
      </c>
      <c r="C2340" s="45" t="str">
        <f>IF(Table1[[#This Row],[Day]]="","",MONTH(F2340))</f>
        <v/>
      </c>
      <c r="D2340" s="45" t="str">
        <f>IF(Table1[[#This Row],[Day]]="","",YEAR(F2340))</f>
        <v/>
      </c>
      <c r="E2340" s="117" t="s">
        <v>329</v>
      </c>
      <c r="J2340" s="102"/>
      <c r="K2340" s="124"/>
      <c r="R2340" s="46"/>
      <c r="V2340" s="112"/>
      <c r="W2340" s="72"/>
      <c r="X2340" s="46"/>
      <c r="Y2340" s="46"/>
      <c r="AC2340" s="47">
        <f t="shared" si="33"/>
        <v>0</v>
      </c>
      <c r="AD2340" s="47"/>
      <c r="AE2340" s="44"/>
      <c r="AF2340" s="48"/>
    </row>
    <row r="2341" spans="1:32" ht="21" customHeight="1">
      <c r="A2341" s="45" t="str">
        <f>IF(G2341="","",VLOOKUP(G2341,#REF!,3,0))</f>
        <v/>
      </c>
      <c r="B2341" s="45" t="str">
        <f>IF(Table1[[#This Row],[Day]]="","",WEEKNUM(F2341))</f>
        <v/>
      </c>
      <c r="C2341" s="45" t="str">
        <f>IF(Table1[[#This Row],[Day]]="","",MONTH(F2341))</f>
        <v/>
      </c>
      <c r="D2341" s="45" t="str">
        <f>IF(Table1[[#This Row],[Day]]="","",YEAR(F2341))</f>
        <v/>
      </c>
      <c r="E2341" s="117" t="s">
        <v>329</v>
      </c>
      <c r="J2341" s="102"/>
      <c r="K2341" s="124"/>
      <c r="R2341" s="46"/>
      <c r="V2341" s="112"/>
      <c r="W2341" s="72"/>
      <c r="X2341" s="46"/>
      <c r="Y2341" s="46"/>
      <c r="AC2341" s="47">
        <f t="shared" si="33"/>
        <v>0</v>
      </c>
      <c r="AD2341" s="47"/>
      <c r="AE2341" s="44"/>
      <c r="AF2341" s="48"/>
    </row>
    <row r="2342" spans="1:32" ht="21" customHeight="1">
      <c r="A2342" s="45" t="str">
        <f>IF(G2342="","",VLOOKUP(G2342,#REF!,3,0))</f>
        <v/>
      </c>
      <c r="B2342" s="45" t="str">
        <f>IF(Table1[[#This Row],[Day]]="","",WEEKNUM(F2342))</f>
        <v/>
      </c>
      <c r="C2342" s="45" t="str">
        <f>IF(Table1[[#This Row],[Day]]="","",MONTH(F2342))</f>
        <v/>
      </c>
      <c r="D2342" s="45" t="str">
        <f>IF(Table1[[#This Row],[Day]]="","",YEAR(F2342))</f>
        <v/>
      </c>
      <c r="E2342" s="117" t="s">
        <v>329</v>
      </c>
      <c r="J2342" s="102"/>
      <c r="K2342" s="124"/>
      <c r="R2342" s="46"/>
      <c r="V2342" s="112"/>
      <c r="W2342" s="72"/>
      <c r="X2342" s="46"/>
      <c r="Y2342" s="46"/>
      <c r="AC2342" s="47">
        <f t="shared" si="33"/>
        <v>0</v>
      </c>
      <c r="AD2342" s="47"/>
      <c r="AE2342" s="44"/>
      <c r="AF2342" s="48"/>
    </row>
    <row r="2343" spans="1:32" ht="21" customHeight="1">
      <c r="A2343" s="45" t="str">
        <f>IF(G2343="","",VLOOKUP(G2343,#REF!,3,0))</f>
        <v/>
      </c>
      <c r="B2343" s="45" t="str">
        <f>IF(Table1[[#This Row],[Day]]="","",WEEKNUM(F2343))</f>
        <v/>
      </c>
      <c r="C2343" s="45" t="str">
        <f>IF(Table1[[#This Row],[Day]]="","",MONTH(F2343))</f>
        <v/>
      </c>
      <c r="D2343" s="45" t="str">
        <f>IF(Table1[[#This Row],[Day]]="","",YEAR(F2343))</f>
        <v/>
      </c>
      <c r="E2343" s="117" t="s">
        <v>329</v>
      </c>
      <c r="J2343" s="102"/>
      <c r="K2343" s="124"/>
      <c r="R2343" s="46"/>
      <c r="V2343" s="112"/>
      <c r="W2343" s="72"/>
      <c r="X2343" s="46"/>
      <c r="Y2343" s="46"/>
      <c r="AC2343" s="47">
        <f t="shared" si="33"/>
        <v>0</v>
      </c>
      <c r="AD2343" s="47"/>
      <c r="AE2343" s="44"/>
      <c r="AF2343" s="48"/>
    </row>
    <row r="2344" spans="1:32" ht="21" customHeight="1">
      <c r="A2344" s="45" t="str">
        <f>IF(G2344="","",VLOOKUP(G2344,#REF!,3,0))</f>
        <v/>
      </c>
      <c r="B2344" s="45" t="str">
        <f>IF(Table1[[#This Row],[Day]]="","",WEEKNUM(F2344))</f>
        <v/>
      </c>
      <c r="C2344" s="45" t="str">
        <f>IF(Table1[[#This Row],[Day]]="","",MONTH(F2344))</f>
        <v/>
      </c>
      <c r="D2344" s="45" t="str">
        <f>IF(Table1[[#This Row],[Day]]="","",YEAR(F2344))</f>
        <v/>
      </c>
      <c r="E2344" s="117" t="s">
        <v>329</v>
      </c>
      <c r="J2344" s="102"/>
      <c r="K2344" s="124"/>
      <c r="R2344" s="46"/>
      <c r="V2344" s="112"/>
      <c r="W2344" s="72"/>
      <c r="X2344" s="46"/>
      <c r="Y2344" s="46"/>
      <c r="AC2344" s="47">
        <f t="shared" si="33"/>
        <v>0</v>
      </c>
      <c r="AD2344" s="47"/>
      <c r="AE2344" s="44"/>
      <c r="AF2344" s="48"/>
    </row>
    <row r="2345" spans="1:32" ht="21" customHeight="1">
      <c r="A2345" s="45" t="str">
        <f>IF(G2345="","",VLOOKUP(G2345,#REF!,3,0))</f>
        <v/>
      </c>
      <c r="B2345" s="45" t="str">
        <f>IF(Table1[[#This Row],[Day]]="","",WEEKNUM(F2345))</f>
        <v/>
      </c>
      <c r="C2345" s="45" t="str">
        <f>IF(Table1[[#This Row],[Day]]="","",MONTH(F2345))</f>
        <v/>
      </c>
      <c r="D2345" s="45" t="str">
        <f>IF(Table1[[#This Row],[Day]]="","",YEAR(F2345))</f>
        <v/>
      </c>
      <c r="E2345" s="117" t="s">
        <v>329</v>
      </c>
      <c r="J2345" s="102"/>
      <c r="K2345" s="124"/>
      <c r="R2345" s="46"/>
      <c r="V2345" s="112"/>
      <c r="W2345" s="72"/>
      <c r="X2345" s="46"/>
      <c r="Y2345" s="46"/>
      <c r="AC2345" s="47">
        <f t="shared" si="33"/>
        <v>0</v>
      </c>
      <c r="AD2345" s="47"/>
      <c r="AE2345" s="44"/>
      <c r="AF2345" s="48"/>
    </row>
    <row r="2346" spans="1:32" ht="21" customHeight="1">
      <c r="A2346" s="45" t="str">
        <f>IF(G2346="","",VLOOKUP(G2346,#REF!,3,0))</f>
        <v/>
      </c>
      <c r="B2346" s="45" t="str">
        <f>IF(Table1[[#This Row],[Day]]="","",WEEKNUM(F2346))</f>
        <v/>
      </c>
      <c r="C2346" s="45" t="str">
        <f>IF(Table1[[#This Row],[Day]]="","",MONTH(F2346))</f>
        <v/>
      </c>
      <c r="D2346" s="45" t="str">
        <f>IF(Table1[[#This Row],[Day]]="","",YEAR(F2346))</f>
        <v/>
      </c>
      <c r="E2346" s="117" t="s">
        <v>329</v>
      </c>
      <c r="J2346" s="102"/>
      <c r="K2346" s="124"/>
      <c r="R2346" s="46"/>
      <c r="V2346" s="112"/>
      <c r="W2346" s="72"/>
      <c r="X2346" s="46"/>
      <c r="Y2346" s="46"/>
      <c r="AC2346" s="47">
        <f t="shared" si="33"/>
        <v>0</v>
      </c>
      <c r="AD2346" s="47"/>
      <c r="AE2346" s="44"/>
      <c r="AF2346" s="48"/>
    </row>
    <row r="2347" spans="1:32" ht="21" customHeight="1">
      <c r="A2347" s="45" t="str">
        <f>IF(G2347="","",VLOOKUP(G2347,#REF!,3,0))</f>
        <v/>
      </c>
      <c r="B2347" s="45" t="str">
        <f>IF(Table1[[#This Row],[Day]]="","",WEEKNUM(F2347))</f>
        <v/>
      </c>
      <c r="C2347" s="45" t="str">
        <f>IF(Table1[[#This Row],[Day]]="","",MONTH(F2347))</f>
        <v/>
      </c>
      <c r="D2347" s="45" t="str">
        <f>IF(Table1[[#This Row],[Day]]="","",YEAR(F2347))</f>
        <v/>
      </c>
      <c r="E2347" s="117" t="s">
        <v>329</v>
      </c>
      <c r="J2347" s="102"/>
      <c r="K2347" s="124"/>
      <c r="R2347" s="46"/>
      <c r="V2347" s="112"/>
      <c r="W2347" s="72"/>
      <c r="X2347" s="46"/>
      <c r="Y2347" s="46"/>
      <c r="AC2347" s="47">
        <f t="shared" si="33"/>
        <v>0</v>
      </c>
      <c r="AD2347" s="47"/>
      <c r="AE2347" s="44"/>
      <c r="AF2347" s="48"/>
    </row>
    <row r="2348" spans="1:32" ht="21" customHeight="1">
      <c r="A2348" s="45" t="str">
        <f>IF(G2348="","",VLOOKUP(G2348,#REF!,3,0))</f>
        <v/>
      </c>
      <c r="B2348" s="45" t="str">
        <f>IF(Table1[[#This Row],[Day]]="","",WEEKNUM(F2348))</f>
        <v/>
      </c>
      <c r="C2348" s="45" t="str">
        <f>IF(Table1[[#This Row],[Day]]="","",MONTH(F2348))</f>
        <v/>
      </c>
      <c r="D2348" s="45" t="str">
        <f>IF(Table1[[#This Row],[Day]]="","",YEAR(F2348))</f>
        <v/>
      </c>
      <c r="E2348" s="117" t="s">
        <v>329</v>
      </c>
      <c r="J2348" s="102"/>
      <c r="K2348" s="124"/>
      <c r="R2348" s="46"/>
      <c r="V2348" s="112"/>
      <c r="W2348" s="72"/>
      <c r="X2348" s="46"/>
      <c r="Y2348" s="46"/>
      <c r="AC2348" s="47">
        <f t="shared" si="33"/>
        <v>0</v>
      </c>
      <c r="AD2348" s="47"/>
      <c r="AE2348" s="44"/>
      <c r="AF2348" s="48"/>
    </row>
    <row r="2349" spans="1:32" ht="21" customHeight="1">
      <c r="A2349" s="45" t="str">
        <f>IF(G2349="","",VLOOKUP(G2349,#REF!,3,0))</f>
        <v/>
      </c>
      <c r="B2349" s="45" t="str">
        <f>IF(Table1[[#This Row],[Day]]="","",WEEKNUM(F2349))</f>
        <v/>
      </c>
      <c r="C2349" s="45" t="str">
        <f>IF(Table1[[#This Row],[Day]]="","",MONTH(F2349))</f>
        <v/>
      </c>
      <c r="D2349" s="45" t="str">
        <f>IF(Table1[[#This Row],[Day]]="","",YEAR(F2349))</f>
        <v/>
      </c>
      <c r="E2349" s="117" t="s">
        <v>329</v>
      </c>
      <c r="J2349" s="102"/>
      <c r="K2349" s="124"/>
      <c r="R2349" s="46"/>
      <c r="V2349" s="112"/>
      <c r="W2349" s="72"/>
      <c r="X2349" s="46"/>
      <c r="Y2349" s="46"/>
      <c r="AC2349" s="47">
        <f t="shared" si="33"/>
        <v>0</v>
      </c>
      <c r="AD2349" s="47"/>
      <c r="AE2349" s="44"/>
      <c r="AF2349" s="48"/>
    </row>
    <row r="2350" spans="1:32" ht="21" customHeight="1">
      <c r="A2350" s="45" t="str">
        <f>IF(G2350="","",VLOOKUP(G2350,#REF!,3,0))</f>
        <v/>
      </c>
      <c r="B2350" s="45" t="str">
        <f>IF(Table1[[#This Row],[Day]]="","",WEEKNUM(F2350))</f>
        <v/>
      </c>
      <c r="C2350" s="45" t="str">
        <f>IF(Table1[[#This Row],[Day]]="","",MONTH(F2350))</f>
        <v/>
      </c>
      <c r="D2350" s="45" t="str">
        <f>IF(Table1[[#This Row],[Day]]="","",YEAR(F2350))</f>
        <v/>
      </c>
      <c r="E2350" s="117" t="s">
        <v>329</v>
      </c>
      <c r="J2350" s="102"/>
      <c r="K2350" s="124"/>
      <c r="R2350" s="46"/>
      <c r="V2350" s="112"/>
      <c r="W2350" s="72"/>
      <c r="X2350" s="46"/>
      <c r="Y2350" s="46"/>
      <c r="AC2350" s="47">
        <f t="shared" si="33"/>
        <v>0</v>
      </c>
      <c r="AD2350" s="47"/>
      <c r="AE2350" s="44"/>
      <c r="AF2350" s="48"/>
    </row>
    <row r="2351" spans="1:32" ht="21" customHeight="1">
      <c r="A2351" s="45" t="str">
        <f>IF(G2351="","",VLOOKUP(G2351,#REF!,3,0))</f>
        <v/>
      </c>
      <c r="B2351" s="45" t="str">
        <f>IF(Table1[[#This Row],[Day]]="","",WEEKNUM(F2351))</f>
        <v/>
      </c>
      <c r="C2351" s="45" t="str">
        <f>IF(Table1[[#This Row],[Day]]="","",MONTH(F2351))</f>
        <v/>
      </c>
      <c r="D2351" s="45" t="str">
        <f>IF(Table1[[#This Row],[Day]]="","",YEAR(F2351))</f>
        <v/>
      </c>
      <c r="E2351" s="117" t="s">
        <v>329</v>
      </c>
      <c r="J2351" s="102"/>
      <c r="K2351" s="124"/>
      <c r="R2351" s="46"/>
      <c r="V2351" s="112"/>
      <c r="W2351" s="72"/>
      <c r="X2351" s="46"/>
      <c r="Y2351" s="46"/>
      <c r="AC2351" s="47">
        <f t="shared" si="33"/>
        <v>0</v>
      </c>
      <c r="AD2351" s="47"/>
      <c r="AE2351" s="44"/>
      <c r="AF2351" s="48"/>
    </row>
    <row r="2352" spans="1:32" ht="21" customHeight="1">
      <c r="A2352" s="45" t="str">
        <f>IF(G2352="","",VLOOKUP(G2352,#REF!,3,0))</f>
        <v/>
      </c>
      <c r="B2352" s="45" t="str">
        <f>IF(Table1[[#This Row],[Day]]="","",WEEKNUM(F2352))</f>
        <v/>
      </c>
      <c r="C2352" s="45" t="str">
        <f>IF(Table1[[#This Row],[Day]]="","",MONTH(F2352))</f>
        <v/>
      </c>
      <c r="D2352" s="45" t="str">
        <f>IF(Table1[[#This Row],[Day]]="","",YEAR(F2352))</f>
        <v/>
      </c>
      <c r="E2352" s="117" t="s">
        <v>329</v>
      </c>
      <c r="J2352" s="102"/>
      <c r="K2352" s="124"/>
      <c r="R2352" s="46"/>
      <c r="V2352" s="112"/>
      <c r="W2352" s="72"/>
      <c r="X2352" s="46"/>
      <c r="Y2352" s="46"/>
      <c r="AC2352" s="47">
        <f t="shared" si="33"/>
        <v>0</v>
      </c>
      <c r="AD2352" s="47"/>
      <c r="AE2352" s="44"/>
      <c r="AF2352" s="48"/>
    </row>
    <row r="2353" spans="1:32" ht="21" customHeight="1">
      <c r="A2353" s="45" t="str">
        <f>IF(G2353="","",VLOOKUP(G2353,#REF!,3,0))</f>
        <v/>
      </c>
      <c r="B2353" s="45" t="str">
        <f>IF(Table1[[#This Row],[Day]]="","",WEEKNUM(F2353))</f>
        <v/>
      </c>
      <c r="C2353" s="45" t="str">
        <f>IF(Table1[[#This Row],[Day]]="","",MONTH(F2353))</f>
        <v/>
      </c>
      <c r="D2353" s="45" t="str">
        <f>IF(Table1[[#This Row],[Day]]="","",YEAR(F2353))</f>
        <v/>
      </c>
      <c r="E2353" s="117" t="s">
        <v>329</v>
      </c>
      <c r="J2353" s="102"/>
      <c r="K2353" s="124"/>
      <c r="R2353" s="46"/>
      <c r="V2353" s="112"/>
      <c r="W2353" s="72"/>
      <c r="X2353" s="46"/>
      <c r="Y2353" s="46"/>
      <c r="AC2353" s="47">
        <f t="shared" si="33"/>
        <v>0</v>
      </c>
      <c r="AD2353" s="47"/>
      <c r="AE2353" s="44"/>
      <c r="AF2353" s="48"/>
    </row>
    <row r="2354" spans="1:32" ht="21" customHeight="1">
      <c r="A2354" s="45" t="str">
        <f>IF(G2354="","",VLOOKUP(G2354,#REF!,3,0))</f>
        <v/>
      </c>
      <c r="B2354" s="45" t="str">
        <f>IF(Table1[[#This Row],[Day]]="","",WEEKNUM(F2354))</f>
        <v/>
      </c>
      <c r="C2354" s="45" t="str">
        <f>IF(Table1[[#This Row],[Day]]="","",MONTH(F2354))</f>
        <v/>
      </c>
      <c r="D2354" s="45" t="str">
        <f>IF(Table1[[#This Row],[Day]]="","",YEAR(F2354))</f>
        <v/>
      </c>
      <c r="E2354" s="117" t="s">
        <v>329</v>
      </c>
      <c r="J2354" s="102"/>
      <c r="K2354" s="124"/>
      <c r="R2354" s="46"/>
      <c r="V2354" s="112"/>
      <c r="W2354" s="72"/>
      <c r="X2354" s="46"/>
      <c r="Y2354" s="46"/>
      <c r="AC2354" s="47">
        <f t="shared" si="33"/>
        <v>0</v>
      </c>
      <c r="AD2354" s="47"/>
      <c r="AE2354" s="44"/>
      <c r="AF2354" s="48"/>
    </row>
    <row r="2355" spans="1:32" ht="21" customHeight="1">
      <c r="A2355" s="45" t="str">
        <f>IF(G2355="","",VLOOKUP(G2355,#REF!,3,0))</f>
        <v/>
      </c>
      <c r="B2355" s="45" t="str">
        <f>IF(Table1[[#This Row],[Day]]="","",WEEKNUM(F2355))</f>
        <v/>
      </c>
      <c r="C2355" s="45" t="str">
        <f>IF(Table1[[#This Row],[Day]]="","",MONTH(F2355))</f>
        <v/>
      </c>
      <c r="D2355" s="45" t="str">
        <f>IF(Table1[[#This Row],[Day]]="","",YEAR(F2355))</f>
        <v/>
      </c>
      <c r="E2355" s="117" t="s">
        <v>329</v>
      </c>
      <c r="J2355" s="102"/>
      <c r="K2355" s="124"/>
      <c r="R2355" s="46"/>
      <c r="V2355" s="112"/>
      <c r="W2355" s="72"/>
      <c r="X2355" s="46"/>
      <c r="Y2355" s="46"/>
      <c r="AC2355" s="47">
        <f t="shared" si="33"/>
        <v>0</v>
      </c>
      <c r="AD2355" s="47"/>
      <c r="AE2355" s="44"/>
      <c r="AF2355" s="48"/>
    </row>
    <row r="2356" spans="1:32" ht="21" customHeight="1">
      <c r="A2356" s="45" t="str">
        <f>IF(G2356="","",VLOOKUP(G2356,#REF!,3,0))</f>
        <v/>
      </c>
      <c r="B2356" s="45" t="str">
        <f>IF(Table1[[#This Row],[Day]]="","",WEEKNUM(F2356))</f>
        <v/>
      </c>
      <c r="C2356" s="45" t="str">
        <f>IF(Table1[[#This Row],[Day]]="","",MONTH(F2356))</f>
        <v/>
      </c>
      <c r="D2356" s="45" t="str">
        <f>IF(Table1[[#This Row],[Day]]="","",YEAR(F2356))</f>
        <v/>
      </c>
      <c r="E2356" s="117" t="s">
        <v>329</v>
      </c>
      <c r="J2356" s="102"/>
      <c r="K2356" s="124"/>
      <c r="R2356" s="46"/>
      <c r="V2356" s="112"/>
      <c r="W2356" s="72"/>
      <c r="X2356" s="46"/>
      <c r="Y2356" s="46"/>
      <c r="AC2356" s="47">
        <f t="shared" si="33"/>
        <v>0</v>
      </c>
      <c r="AD2356" s="47"/>
      <c r="AE2356" s="44"/>
      <c r="AF2356" s="48"/>
    </row>
    <row r="2357" spans="1:32" ht="21" customHeight="1">
      <c r="A2357" s="45" t="str">
        <f>IF(G2357="","",VLOOKUP(G2357,#REF!,3,0))</f>
        <v/>
      </c>
      <c r="B2357" s="45" t="str">
        <f>IF(Table1[[#This Row],[Day]]="","",WEEKNUM(F2357))</f>
        <v/>
      </c>
      <c r="C2357" s="45" t="str">
        <f>IF(Table1[[#This Row],[Day]]="","",MONTH(F2357))</f>
        <v/>
      </c>
      <c r="D2357" s="45" t="str">
        <f>IF(Table1[[#This Row],[Day]]="","",YEAR(F2357))</f>
        <v/>
      </c>
      <c r="E2357" s="117" t="s">
        <v>329</v>
      </c>
      <c r="J2357" s="102"/>
      <c r="K2357" s="124"/>
      <c r="R2357" s="46"/>
      <c r="V2357" s="112"/>
      <c r="W2357" s="72"/>
      <c r="X2357" s="46"/>
      <c r="Y2357" s="46"/>
      <c r="AC2357" s="47">
        <f t="shared" si="33"/>
        <v>0</v>
      </c>
      <c r="AD2357" s="47"/>
      <c r="AE2357" s="44"/>
      <c r="AF2357" s="48"/>
    </row>
    <row r="2358" spans="1:32" ht="21" customHeight="1">
      <c r="A2358" s="45" t="str">
        <f>IF(G2358="","",VLOOKUP(G2358,#REF!,3,0))</f>
        <v/>
      </c>
      <c r="B2358" s="45" t="str">
        <f>IF(Table1[[#This Row],[Day]]="","",WEEKNUM(F2358))</f>
        <v/>
      </c>
      <c r="C2358" s="45" t="str">
        <f>IF(Table1[[#This Row],[Day]]="","",MONTH(F2358))</f>
        <v/>
      </c>
      <c r="D2358" s="45" t="str">
        <f>IF(Table1[[#This Row],[Day]]="","",YEAR(F2358))</f>
        <v/>
      </c>
      <c r="E2358" s="117" t="s">
        <v>329</v>
      </c>
      <c r="J2358" s="102"/>
      <c r="K2358" s="124"/>
      <c r="R2358" s="46"/>
      <c r="V2358" s="112"/>
      <c r="W2358" s="72"/>
      <c r="X2358" s="46"/>
      <c r="Y2358" s="46"/>
      <c r="AC2358" s="47">
        <f t="shared" si="33"/>
        <v>0</v>
      </c>
      <c r="AD2358" s="47"/>
      <c r="AE2358" s="44"/>
      <c r="AF2358" s="48"/>
    </row>
    <row r="2359" spans="1:32" ht="21" customHeight="1">
      <c r="A2359" s="45" t="str">
        <f>IF(G2359="","",VLOOKUP(G2359,#REF!,3,0))</f>
        <v/>
      </c>
      <c r="B2359" s="45" t="str">
        <f>IF(Table1[[#This Row],[Day]]="","",WEEKNUM(F2359))</f>
        <v/>
      </c>
      <c r="C2359" s="45" t="str">
        <f>IF(Table1[[#This Row],[Day]]="","",MONTH(F2359))</f>
        <v/>
      </c>
      <c r="D2359" s="45" t="str">
        <f>IF(Table1[[#This Row],[Day]]="","",YEAR(F2359))</f>
        <v/>
      </c>
      <c r="E2359" s="117" t="s">
        <v>329</v>
      </c>
      <c r="J2359" s="102"/>
      <c r="K2359" s="124"/>
      <c r="R2359" s="46"/>
      <c r="V2359" s="112"/>
      <c r="W2359" s="72"/>
      <c r="X2359" s="46"/>
      <c r="Y2359" s="46"/>
      <c r="AC2359" s="47">
        <f t="shared" si="33"/>
        <v>0</v>
      </c>
      <c r="AD2359" s="47"/>
      <c r="AE2359" s="44"/>
      <c r="AF2359" s="48"/>
    </row>
    <row r="2360" spans="1:32" ht="21" customHeight="1">
      <c r="A2360" s="45" t="str">
        <f>IF(G2360="","",VLOOKUP(G2360,#REF!,3,0))</f>
        <v/>
      </c>
      <c r="B2360" s="45" t="str">
        <f>IF(Table1[[#This Row],[Day]]="","",WEEKNUM(F2360))</f>
        <v/>
      </c>
      <c r="C2360" s="45" t="str">
        <f>IF(Table1[[#This Row],[Day]]="","",MONTH(F2360))</f>
        <v/>
      </c>
      <c r="D2360" s="45" t="str">
        <f>IF(Table1[[#This Row],[Day]]="","",YEAR(F2360))</f>
        <v/>
      </c>
      <c r="E2360" s="117" t="s">
        <v>329</v>
      </c>
      <c r="J2360" s="102"/>
      <c r="K2360" s="124"/>
      <c r="R2360" s="46"/>
      <c r="V2360" s="112"/>
      <c r="W2360" s="72"/>
      <c r="X2360" s="46"/>
      <c r="Y2360" s="46"/>
      <c r="AC2360" s="47">
        <f t="shared" si="33"/>
        <v>0</v>
      </c>
      <c r="AD2360" s="47"/>
      <c r="AE2360" s="44"/>
      <c r="AF2360" s="48"/>
    </row>
    <row r="2361" spans="1:32" ht="21" customHeight="1">
      <c r="A2361" s="45" t="str">
        <f>IF(G2361="","",VLOOKUP(G2361,#REF!,3,0))</f>
        <v/>
      </c>
      <c r="B2361" s="45" t="str">
        <f>IF(Table1[[#This Row],[Day]]="","",WEEKNUM(F2361))</f>
        <v/>
      </c>
      <c r="C2361" s="45" t="str">
        <f>IF(Table1[[#This Row],[Day]]="","",MONTH(F2361))</f>
        <v/>
      </c>
      <c r="D2361" s="45" t="str">
        <f>IF(Table1[[#This Row],[Day]]="","",YEAR(F2361))</f>
        <v/>
      </c>
      <c r="E2361" s="117" t="s">
        <v>329</v>
      </c>
      <c r="J2361" s="102"/>
      <c r="K2361" s="124"/>
      <c r="R2361" s="46"/>
      <c r="V2361" s="112"/>
      <c r="W2361" s="72"/>
      <c r="X2361" s="46"/>
      <c r="Y2361" s="46"/>
      <c r="AC2361" s="47">
        <f t="shared" si="33"/>
        <v>0</v>
      </c>
      <c r="AD2361" s="47"/>
      <c r="AE2361" s="44"/>
      <c r="AF2361" s="48"/>
    </row>
    <row r="2362" spans="1:32" ht="21" customHeight="1">
      <c r="A2362" s="45" t="str">
        <f>IF(G2362="","",VLOOKUP(G2362,#REF!,3,0))</f>
        <v/>
      </c>
      <c r="B2362" s="45" t="str">
        <f>IF(Table1[[#This Row],[Day]]="","",WEEKNUM(F2362))</f>
        <v/>
      </c>
      <c r="C2362" s="45" t="str">
        <f>IF(Table1[[#This Row],[Day]]="","",MONTH(F2362))</f>
        <v/>
      </c>
      <c r="D2362" s="45" t="str">
        <f>IF(Table1[[#This Row],[Day]]="","",YEAR(F2362))</f>
        <v/>
      </c>
      <c r="E2362" s="117" t="s">
        <v>329</v>
      </c>
      <c r="J2362" s="102"/>
      <c r="K2362" s="124"/>
      <c r="R2362" s="46"/>
      <c r="V2362" s="112"/>
      <c r="W2362" s="72"/>
      <c r="X2362" s="46"/>
      <c r="Y2362" s="46"/>
      <c r="AC2362" s="47">
        <f t="shared" si="33"/>
        <v>0</v>
      </c>
      <c r="AD2362" s="47"/>
      <c r="AE2362" s="44"/>
      <c r="AF2362" s="48"/>
    </row>
    <row r="2363" spans="1:32" ht="21" customHeight="1">
      <c r="A2363" s="45" t="str">
        <f>IF(G2363="","",VLOOKUP(G2363,#REF!,3,0))</f>
        <v/>
      </c>
      <c r="B2363" s="45" t="str">
        <f>IF(Table1[[#This Row],[Day]]="","",WEEKNUM(F2363))</f>
        <v/>
      </c>
      <c r="C2363" s="45" t="str">
        <f>IF(Table1[[#This Row],[Day]]="","",MONTH(F2363))</f>
        <v/>
      </c>
      <c r="D2363" s="45" t="str">
        <f>IF(Table1[[#This Row],[Day]]="","",YEAR(F2363))</f>
        <v/>
      </c>
      <c r="E2363" s="117" t="s">
        <v>329</v>
      </c>
      <c r="J2363" s="102"/>
      <c r="K2363" s="124"/>
      <c r="R2363" s="46"/>
      <c r="V2363" s="112"/>
      <c r="W2363" s="72"/>
      <c r="X2363" s="46"/>
      <c r="Y2363" s="46"/>
      <c r="AC2363" s="47">
        <f t="shared" si="33"/>
        <v>0</v>
      </c>
      <c r="AD2363" s="47"/>
      <c r="AE2363" s="44"/>
      <c r="AF2363" s="48"/>
    </row>
    <row r="2364" spans="1:32" ht="21" customHeight="1">
      <c r="A2364" s="45" t="str">
        <f>IF(G2364="","",VLOOKUP(G2364,#REF!,3,0))</f>
        <v/>
      </c>
      <c r="B2364" s="45" t="str">
        <f>IF(Table1[[#This Row],[Day]]="","",WEEKNUM(F2364))</f>
        <v/>
      </c>
      <c r="C2364" s="45" t="str">
        <f>IF(Table1[[#This Row],[Day]]="","",MONTH(F2364))</f>
        <v/>
      </c>
      <c r="D2364" s="45" t="str">
        <f>IF(Table1[[#This Row],[Day]]="","",YEAR(F2364))</f>
        <v/>
      </c>
      <c r="E2364" s="117" t="s">
        <v>329</v>
      </c>
      <c r="J2364" s="102"/>
      <c r="K2364" s="124"/>
      <c r="R2364" s="46"/>
      <c r="V2364" s="112"/>
      <c r="W2364" s="72"/>
      <c r="X2364" s="46"/>
      <c r="Y2364" s="46"/>
      <c r="AC2364" s="47">
        <f t="shared" si="33"/>
        <v>0</v>
      </c>
      <c r="AD2364" s="47"/>
      <c r="AE2364" s="44"/>
      <c r="AF2364" s="48"/>
    </row>
    <row r="2365" spans="1:32" ht="21" customHeight="1">
      <c r="A2365" s="45" t="str">
        <f>IF(G2365="","",VLOOKUP(G2365,#REF!,3,0))</f>
        <v/>
      </c>
      <c r="B2365" s="45" t="str">
        <f>IF(Table1[[#This Row],[Day]]="","",WEEKNUM(F2365))</f>
        <v/>
      </c>
      <c r="C2365" s="45" t="str">
        <f>IF(Table1[[#This Row],[Day]]="","",MONTH(F2365))</f>
        <v/>
      </c>
      <c r="D2365" s="45" t="str">
        <f>IF(Table1[[#This Row],[Day]]="","",YEAR(F2365))</f>
        <v/>
      </c>
      <c r="E2365" s="117" t="s">
        <v>329</v>
      </c>
      <c r="J2365" s="102"/>
      <c r="K2365" s="124"/>
      <c r="R2365" s="46"/>
      <c r="V2365" s="112"/>
      <c r="W2365" s="72"/>
      <c r="X2365" s="46"/>
      <c r="Y2365" s="46"/>
      <c r="AC2365" s="47">
        <f t="shared" si="33"/>
        <v>0</v>
      </c>
      <c r="AD2365" s="47"/>
      <c r="AE2365" s="44"/>
      <c r="AF2365" s="48"/>
    </row>
    <row r="2366" spans="1:32" ht="21" customHeight="1">
      <c r="A2366" s="45" t="str">
        <f>IF(G2366="","",VLOOKUP(G2366,#REF!,3,0))</f>
        <v/>
      </c>
      <c r="B2366" s="45" t="str">
        <f>IF(Table1[[#This Row],[Day]]="","",WEEKNUM(F2366))</f>
        <v/>
      </c>
      <c r="C2366" s="45" t="str">
        <f>IF(Table1[[#This Row],[Day]]="","",MONTH(F2366))</f>
        <v/>
      </c>
      <c r="D2366" s="45" t="str">
        <f>IF(Table1[[#This Row],[Day]]="","",YEAR(F2366))</f>
        <v/>
      </c>
      <c r="E2366" s="117" t="s">
        <v>329</v>
      </c>
      <c r="J2366" s="102"/>
      <c r="K2366" s="124"/>
      <c r="R2366" s="46"/>
      <c r="V2366" s="112"/>
      <c r="W2366" s="72"/>
      <c r="X2366" s="46"/>
      <c r="Y2366" s="46"/>
      <c r="AC2366" s="47">
        <f t="shared" si="33"/>
        <v>0</v>
      </c>
      <c r="AD2366" s="47"/>
      <c r="AE2366" s="44"/>
      <c r="AF2366" s="48"/>
    </row>
    <row r="2367" spans="1:32" ht="21" customHeight="1">
      <c r="A2367" s="45" t="str">
        <f>IF(G2367="","",VLOOKUP(G2367,#REF!,3,0))</f>
        <v/>
      </c>
      <c r="B2367" s="45" t="str">
        <f>IF(Table1[[#This Row],[Day]]="","",WEEKNUM(F2367))</f>
        <v/>
      </c>
      <c r="C2367" s="45" t="str">
        <f>IF(Table1[[#This Row],[Day]]="","",MONTH(F2367))</f>
        <v/>
      </c>
      <c r="D2367" s="45" t="str">
        <f>IF(Table1[[#This Row],[Day]]="","",YEAR(F2367))</f>
        <v/>
      </c>
      <c r="E2367" s="117" t="s">
        <v>329</v>
      </c>
      <c r="J2367" s="102"/>
      <c r="K2367" s="124"/>
      <c r="R2367" s="46"/>
      <c r="V2367" s="112"/>
      <c r="W2367" s="72"/>
      <c r="X2367" s="46"/>
      <c r="Y2367" s="46"/>
      <c r="AC2367" s="47">
        <f t="shared" si="33"/>
        <v>0</v>
      </c>
      <c r="AD2367" s="47"/>
      <c r="AE2367" s="44"/>
      <c r="AF2367" s="48"/>
    </row>
    <row r="2368" spans="1:32" ht="21" customHeight="1">
      <c r="A2368" s="45" t="str">
        <f>IF(G2368="","",VLOOKUP(G2368,#REF!,3,0))</f>
        <v/>
      </c>
      <c r="B2368" s="45" t="str">
        <f>IF(Table1[[#This Row],[Day]]="","",WEEKNUM(F2368))</f>
        <v/>
      </c>
      <c r="C2368" s="45" t="str">
        <f>IF(Table1[[#This Row],[Day]]="","",MONTH(F2368))</f>
        <v/>
      </c>
      <c r="D2368" s="45" t="str">
        <f>IF(Table1[[#This Row],[Day]]="","",YEAR(F2368))</f>
        <v/>
      </c>
      <c r="E2368" s="117" t="s">
        <v>329</v>
      </c>
      <c r="J2368" s="102"/>
      <c r="K2368" s="124"/>
      <c r="R2368" s="46"/>
      <c r="V2368" s="112"/>
      <c r="W2368" s="72"/>
      <c r="X2368" s="46"/>
      <c r="Y2368" s="46"/>
      <c r="AC2368" s="47">
        <f t="shared" si="33"/>
        <v>0</v>
      </c>
      <c r="AD2368" s="47"/>
      <c r="AE2368" s="44"/>
      <c r="AF2368" s="48"/>
    </row>
    <row r="2369" spans="1:32" ht="21" customHeight="1">
      <c r="A2369" s="45" t="str">
        <f>IF(G2369="","",VLOOKUP(G2369,#REF!,3,0))</f>
        <v/>
      </c>
      <c r="B2369" s="45" t="str">
        <f>IF(Table1[[#This Row],[Day]]="","",WEEKNUM(F2369))</f>
        <v/>
      </c>
      <c r="C2369" s="45" t="str">
        <f>IF(Table1[[#This Row],[Day]]="","",MONTH(F2369))</f>
        <v/>
      </c>
      <c r="D2369" s="45" t="str">
        <f>IF(Table1[[#This Row],[Day]]="","",YEAR(F2369))</f>
        <v/>
      </c>
      <c r="E2369" s="117" t="s">
        <v>329</v>
      </c>
      <c r="J2369" s="102"/>
      <c r="K2369" s="124"/>
      <c r="R2369" s="46"/>
      <c r="V2369" s="112"/>
      <c r="W2369" s="72"/>
      <c r="X2369" s="46"/>
      <c r="Y2369" s="46"/>
      <c r="AC2369" s="47">
        <f t="shared" si="33"/>
        <v>0</v>
      </c>
      <c r="AD2369" s="47"/>
      <c r="AE2369" s="44"/>
      <c r="AF2369" s="48"/>
    </row>
    <row r="2370" spans="1:32" ht="21" customHeight="1">
      <c r="A2370" s="45" t="str">
        <f>IF(G2370="","",VLOOKUP(G2370,#REF!,3,0))</f>
        <v/>
      </c>
      <c r="B2370" s="45" t="str">
        <f>IF(Table1[[#This Row],[Day]]="","",WEEKNUM(F2370))</f>
        <v/>
      </c>
      <c r="C2370" s="45" t="str">
        <f>IF(Table1[[#This Row],[Day]]="","",MONTH(F2370))</f>
        <v/>
      </c>
      <c r="D2370" s="45" t="str">
        <f>IF(Table1[[#This Row],[Day]]="","",YEAR(F2370))</f>
        <v/>
      </c>
      <c r="E2370" s="117" t="s">
        <v>329</v>
      </c>
      <c r="J2370" s="102"/>
      <c r="K2370" s="124"/>
      <c r="R2370" s="46"/>
      <c r="V2370" s="112"/>
      <c r="W2370" s="72"/>
      <c r="X2370" s="46"/>
      <c r="Y2370" s="46"/>
      <c r="AC2370" s="47">
        <f t="shared" si="33"/>
        <v>0</v>
      </c>
      <c r="AD2370" s="47"/>
      <c r="AE2370" s="44"/>
      <c r="AF2370" s="48"/>
    </row>
    <row r="2371" spans="1:32" ht="21" customHeight="1">
      <c r="A2371" s="45" t="str">
        <f>IF(G2371="","",VLOOKUP(G2371,#REF!,3,0))</f>
        <v/>
      </c>
      <c r="B2371" s="45" t="str">
        <f>IF(Table1[[#This Row],[Day]]="","",WEEKNUM(F2371))</f>
        <v/>
      </c>
      <c r="C2371" s="45" t="str">
        <f>IF(Table1[[#This Row],[Day]]="","",MONTH(F2371))</f>
        <v/>
      </c>
      <c r="D2371" s="45" t="str">
        <f>IF(Table1[[#This Row],[Day]]="","",YEAR(F2371))</f>
        <v/>
      </c>
      <c r="E2371" s="117" t="s">
        <v>329</v>
      </c>
      <c r="J2371" s="102"/>
      <c r="K2371" s="124"/>
      <c r="R2371" s="46"/>
      <c r="V2371" s="112"/>
      <c r="W2371" s="72"/>
      <c r="X2371" s="46"/>
      <c r="Y2371" s="46"/>
      <c r="AC2371" s="47">
        <f t="shared" si="33"/>
        <v>0</v>
      </c>
      <c r="AD2371" s="47"/>
      <c r="AE2371" s="44"/>
      <c r="AF2371" s="48"/>
    </row>
    <row r="2372" spans="1:32" ht="21" customHeight="1">
      <c r="A2372" s="45" t="str">
        <f>IF(G2372="","",VLOOKUP(G2372,#REF!,3,0))</f>
        <v/>
      </c>
      <c r="B2372" s="45" t="str">
        <f>IF(Table1[[#This Row],[Day]]="","",WEEKNUM(F2372))</f>
        <v/>
      </c>
      <c r="C2372" s="45" t="str">
        <f>IF(Table1[[#This Row],[Day]]="","",MONTH(F2372))</f>
        <v/>
      </c>
      <c r="D2372" s="45" t="str">
        <f>IF(Table1[[#This Row],[Day]]="","",YEAR(F2372))</f>
        <v/>
      </c>
      <c r="E2372" s="117" t="s">
        <v>329</v>
      </c>
      <c r="J2372" s="102"/>
      <c r="K2372" s="124"/>
      <c r="R2372" s="46"/>
      <c r="V2372" s="112"/>
      <c r="W2372" s="72"/>
      <c r="X2372" s="46"/>
      <c r="Y2372" s="46"/>
      <c r="AC2372" s="47">
        <f t="shared" si="33"/>
        <v>0</v>
      </c>
      <c r="AD2372" s="47"/>
      <c r="AE2372" s="44"/>
      <c r="AF2372" s="48"/>
    </row>
    <row r="2373" spans="1:32" ht="21" customHeight="1">
      <c r="A2373" s="45" t="str">
        <f>IF(G2373="","",VLOOKUP(G2373,#REF!,3,0))</f>
        <v/>
      </c>
      <c r="B2373" s="45" t="str">
        <f>IF(Table1[[#This Row],[Day]]="","",WEEKNUM(F2373))</f>
        <v/>
      </c>
      <c r="C2373" s="45" t="str">
        <f>IF(Table1[[#This Row],[Day]]="","",MONTH(F2373))</f>
        <v/>
      </c>
      <c r="D2373" s="45" t="str">
        <f>IF(Table1[[#This Row],[Day]]="","",YEAR(F2373))</f>
        <v/>
      </c>
      <c r="E2373" s="117" t="s">
        <v>329</v>
      </c>
      <c r="J2373" s="102"/>
      <c r="K2373" s="124"/>
      <c r="R2373" s="46"/>
      <c r="V2373" s="112"/>
      <c r="W2373" s="72"/>
      <c r="X2373" s="46"/>
      <c r="Y2373" s="46"/>
      <c r="AC2373" s="47">
        <f t="shared" si="33"/>
        <v>0</v>
      </c>
      <c r="AD2373" s="47"/>
      <c r="AE2373" s="44"/>
      <c r="AF2373" s="48"/>
    </row>
    <row r="2374" spans="1:32" ht="21" customHeight="1">
      <c r="A2374" s="45" t="str">
        <f>IF(G2374="","",VLOOKUP(G2374,#REF!,3,0))</f>
        <v/>
      </c>
      <c r="B2374" s="45" t="str">
        <f>IF(Table1[[#This Row],[Day]]="","",WEEKNUM(F2374))</f>
        <v/>
      </c>
      <c r="C2374" s="45" t="str">
        <f>IF(Table1[[#This Row],[Day]]="","",MONTH(F2374))</f>
        <v/>
      </c>
      <c r="D2374" s="45" t="str">
        <f>IF(Table1[[#This Row],[Day]]="","",YEAR(F2374))</f>
        <v/>
      </c>
      <c r="E2374" s="117" t="s">
        <v>329</v>
      </c>
      <c r="J2374" s="102"/>
      <c r="K2374" s="124"/>
      <c r="R2374" s="46"/>
      <c r="V2374" s="112"/>
      <c r="W2374" s="72"/>
      <c r="X2374" s="46"/>
      <c r="Y2374" s="46"/>
      <c r="AC2374" s="47">
        <f t="shared" si="33"/>
        <v>0</v>
      </c>
      <c r="AD2374" s="47"/>
      <c r="AE2374" s="44"/>
      <c r="AF2374" s="48"/>
    </row>
    <row r="2375" spans="1:32" ht="21" customHeight="1">
      <c r="A2375" s="45" t="str">
        <f>IF(G2375="","",VLOOKUP(G2375,#REF!,3,0))</f>
        <v/>
      </c>
      <c r="B2375" s="45" t="str">
        <f>IF(Table1[[#This Row],[Day]]="","",WEEKNUM(F2375))</f>
        <v/>
      </c>
      <c r="C2375" s="45" t="str">
        <f>IF(Table1[[#This Row],[Day]]="","",MONTH(F2375))</f>
        <v/>
      </c>
      <c r="D2375" s="45" t="str">
        <f>IF(Table1[[#This Row],[Day]]="","",YEAR(F2375))</f>
        <v/>
      </c>
      <c r="E2375" s="117" t="s">
        <v>329</v>
      </c>
      <c r="J2375" s="102"/>
      <c r="K2375" s="124"/>
      <c r="R2375" s="46"/>
      <c r="V2375" s="112"/>
      <c r="W2375" s="72"/>
      <c r="X2375" s="46"/>
      <c r="Y2375" s="46"/>
      <c r="AC2375" s="47">
        <f t="shared" si="33"/>
        <v>0</v>
      </c>
      <c r="AD2375" s="47"/>
      <c r="AE2375" s="44"/>
      <c r="AF2375" s="48"/>
    </row>
    <row r="2376" spans="1:32" ht="21" customHeight="1">
      <c r="A2376" s="45" t="str">
        <f>IF(G2376="","",VLOOKUP(G2376,#REF!,3,0))</f>
        <v/>
      </c>
      <c r="B2376" s="45" t="str">
        <f>IF(Table1[[#This Row],[Day]]="","",WEEKNUM(F2376))</f>
        <v/>
      </c>
      <c r="C2376" s="45" t="str">
        <f>IF(Table1[[#This Row],[Day]]="","",MONTH(F2376))</f>
        <v/>
      </c>
      <c r="D2376" s="45" t="str">
        <f>IF(Table1[[#This Row],[Day]]="","",YEAR(F2376))</f>
        <v/>
      </c>
      <c r="E2376" s="117" t="s">
        <v>329</v>
      </c>
      <c r="J2376" s="102"/>
      <c r="K2376" s="124"/>
      <c r="R2376" s="46"/>
      <c r="V2376" s="112"/>
      <c r="W2376" s="72"/>
      <c r="X2376" s="46"/>
      <c r="Y2376" s="46"/>
      <c r="AC2376" s="47">
        <f t="shared" si="33"/>
        <v>0</v>
      </c>
      <c r="AD2376" s="47"/>
      <c r="AE2376" s="44"/>
      <c r="AF2376" s="48"/>
    </row>
    <row r="2377" spans="1:32" ht="21" customHeight="1">
      <c r="A2377" s="45" t="str">
        <f>IF(G2377="","",VLOOKUP(G2377,#REF!,3,0))</f>
        <v/>
      </c>
      <c r="B2377" s="45" t="str">
        <f>IF(Table1[[#This Row],[Day]]="","",WEEKNUM(F2377))</f>
        <v/>
      </c>
      <c r="C2377" s="45" t="str">
        <f>IF(Table1[[#This Row],[Day]]="","",MONTH(F2377))</f>
        <v/>
      </c>
      <c r="D2377" s="45" t="str">
        <f>IF(Table1[[#This Row],[Day]]="","",YEAR(F2377))</f>
        <v/>
      </c>
      <c r="E2377" s="117" t="s">
        <v>329</v>
      </c>
      <c r="J2377" s="102"/>
      <c r="K2377" s="124"/>
      <c r="R2377" s="46"/>
      <c r="V2377" s="112"/>
      <c r="W2377" s="72"/>
      <c r="X2377" s="46"/>
      <c r="Y2377" s="46"/>
      <c r="AC2377" s="47">
        <f t="shared" si="33"/>
        <v>0</v>
      </c>
      <c r="AD2377" s="47"/>
      <c r="AE2377" s="44"/>
      <c r="AF2377" s="48"/>
    </row>
    <row r="2378" spans="1:32" ht="21" customHeight="1">
      <c r="A2378" s="45" t="str">
        <f>IF(G2378="","",VLOOKUP(G2378,#REF!,3,0))</f>
        <v/>
      </c>
      <c r="B2378" s="45" t="str">
        <f>IF(Table1[[#This Row],[Day]]="","",WEEKNUM(F2378))</f>
        <v/>
      </c>
      <c r="C2378" s="45" t="str">
        <f>IF(Table1[[#This Row],[Day]]="","",MONTH(F2378))</f>
        <v/>
      </c>
      <c r="D2378" s="45" t="str">
        <f>IF(Table1[[#This Row],[Day]]="","",YEAR(F2378))</f>
        <v/>
      </c>
      <c r="E2378" s="117" t="s">
        <v>329</v>
      </c>
      <c r="J2378" s="102"/>
      <c r="K2378" s="124"/>
      <c r="R2378" s="46"/>
      <c r="V2378" s="112"/>
      <c r="W2378" s="72"/>
      <c r="X2378" s="46"/>
      <c r="Y2378" s="46"/>
      <c r="AC2378" s="47">
        <f t="shared" si="33"/>
        <v>0</v>
      </c>
      <c r="AD2378" s="47"/>
      <c r="AE2378" s="44"/>
      <c r="AF2378" s="48"/>
    </row>
    <row r="2379" spans="1:32" ht="21" customHeight="1">
      <c r="A2379" s="45" t="str">
        <f>IF(G2379="","",VLOOKUP(G2379,#REF!,3,0))</f>
        <v/>
      </c>
      <c r="B2379" s="45" t="str">
        <f>IF(Table1[[#This Row],[Day]]="","",WEEKNUM(F2379))</f>
        <v/>
      </c>
      <c r="C2379" s="45" t="str">
        <f>IF(Table1[[#This Row],[Day]]="","",MONTH(F2379))</f>
        <v/>
      </c>
      <c r="D2379" s="45" t="str">
        <f>IF(Table1[[#This Row],[Day]]="","",YEAR(F2379))</f>
        <v/>
      </c>
      <c r="E2379" s="117" t="s">
        <v>329</v>
      </c>
      <c r="J2379" s="102"/>
      <c r="K2379" s="124"/>
      <c r="R2379" s="46"/>
      <c r="V2379" s="112"/>
      <c r="W2379" s="72"/>
      <c r="X2379" s="46"/>
      <c r="Y2379" s="46"/>
      <c r="AC2379" s="47">
        <f t="shared" si="33"/>
        <v>0</v>
      </c>
      <c r="AD2379" s="47"/>
      <c r="AE2379" s="44"/>
      <c r="AF2379" s="48"/>
    </row>
    <row r="2380" spans="1:32" ht="21" customHeight="1">
      <c r="A2380" s="45" t="str">
        <f>IF(G2380="","",VLOOKUP(G2380,#REF!,3,0))</f>
        <v/>
      </c>
      <c r="B2380" s="45" t="str">
        <f>IF(Table1[[#This Row],[Day]]="","",WEEKNUM(F2380))</f>
        <v/>
      </c>
      <c r="C2380" s="45" t="str">
        <f>IF(Table1[[#This Row],[Day]]="","",MONTH(F2380))</f>
        <v/>
      </c>
      <c r="D2380" s="45" t="str">
        <f>IF(Table1[[#This Row],[Day]]="","",YEAR(F2380))</f>
        <v/>
      </c>
      <c r="E2380" s="117" t="s">
        <v>329</v>
      </c>
      <c r="J2380" s="102"/>
      <c r="K2380" s="124"/>
      <c r="R2380" s="46"/>
      <c r="V2380" s="112"/>
      <c r="W2380" s="72"/>
      <c r="X2380" s="46"/>
      <c r="Y2380" s="46"/>
      <c r="AC2380" s="47">
        <f t="shared" si="33"/>
        <v>0</v>
      </c>
      <c r="AD2380" s="47"/>
      <c r="AE2380" s="44"/>
      <c r="AF2380" s="48"/>
    </row>
    <row r="2381" spans="1:32" ht="21" customHeight="1">
      <c r="A2381" s="45" t="str">
        <f>IF(G2381="","",VLOOKUP(G2381,#REF!,3,0))</f>
        <v/>
      </c>
      <c r="B2381" s="45" t="str">
        <f>IF(Table1[[#This Row],[Day]]="","",WEEKNUM(F2381))</f>
        <v/>
      </c>
      <c r="C2381" s="45" t="str">
        <f>IF(Table1[[#This Row],[Day]]="","",MONTH(F2381))</f>
        <v/>
      </c>
      <c r="D2381" s="45" t="str">
        <f>IF(Table1[[#This Row],[Day]]="","",YEAR(F2381))</f>
        <v/>
      </c>
      <c r="E2381" s="117" t="s">
        <v>329</v>
      </c>
      <c r="J2381" s="102"/>
      <c r="K2381" s="124"/>
      <c r="R2381" s="46"/>
      <c r="V2381" s="112"/>
      <c r="W2381" s="72"/>
      <c r="X2381" s="46"/>
      <c r="Y2381" s="46"/>
      <c r="AC2381" s="47">
        <f t="shared" si="33"/>
        <v>0</v>
      </c>
      <c r="AD2381" s="47"/>
      <c r="AE2381" s="44"/>
      <c r="AF2381" s="48"/>
    </row>
    <row r="2382" spans="1:32" ht="21" customHeight="1">
      <c r="A2382" s="45" t="str">
        <f>IF(G2382="","",VLOOKUP(G2382,#REF!,3,0))</f>
        <v/>
      </c>
      <c r="B2382" s="45" t="str">
        <f>IF(Table1[[#This Row],[Day]]="","",WEEKNUM(F2382))</f>
        <v/>
      </c>
      <c r="C2382" s="45" t="str">
        <f>IF(Table1[[#This Row],[Day]]="","",MONTH(F2382))</f>
        <v/>
      </c>
      <c r="D2382" s="45" t="str">
        <f>IF(Table1[[#This Row],[Day]]="","",YEAR(F2382))</f>
        <v/>
      </c>
      <c r="E2382" s="117" t="s">
        <v>329</v>
      </c>
      <c r="J2382" s="102"/>
      <c r="K2382" s="124"/>
      <c r="R2382" s="46"/>
      <c r="V2382" s="112"/>
      <c r="W2382" s="72"/>
      <c r="X2382" s="46"/>
      <c r="Y2382" s="46"/>
      <c r="AC2382" s="47">
        <f t="shared" si="33"/>
        <v>0</v>
      </c>
      <c r="AD2382" s="47"/>
      <c r="AE2382" s="44"/>
      <c r="AF2382" s="48"/>
    </row>
    <row r="2383" spans="1:32" ht="21" customHeight="1">
      <c r="A2383" s="45" t="str">
        <f>IF(G2383="","",VLOOKUP(G2383,#REF!,3,0))</f>
        <v/>
      </c>
      <c r="B2383" s="45" t="str">
        <f>IF(Table1[[#This Row],[Day]]="","",WEEKNUM(F2383))</f>
        <v/>
      </c>
      <c r="C2383" s="45" t="str">
        <f>IF(Table1[[#This Row],[Day]]="","",MONTH(F2383))</f>
        <v/>
      </c>
      <c r="D2383" s="45" t="str">
        <f>IF(Table1[[#This Row],[Day]]="","",YEAR(F2383))</f>
        <v/>
      </c>
      <c r="E2383" s="117" t="s">
        <v>329</v>
      </c>
      <c r="J2383" s="102"/>
      <c r="K2383" s="124"/>
      <c r="R2383" s="46"/>
      <c r="V2383" s="112"/>
      <c r="W2383" s="72"/>
      <c r="X2383" s="46"/>
      <c r="Y2383" s="46"/>
      <c r="AC2383" s="47">
        <f t="shared" si="33"/>
        <v>0</v>
      </c>
      <c r="AD2383" s="47"/>
      <c r="AE2383" s="44"/>
      <c r="AF2383" s="48"/>
    </row>
    <row r="2384" spans="1:32" ht="21" customHeight="1">
      <c r="A2384" s="45" t="str">
        <f>IF(G2384="","",VLOOKUP(G2384,#REF!,3,0))</f>
        <v/>
      </c>
      <c r="B2384" s="45" t="str">
        <f>IF(Table1[[#This Row],[Day]]="","",WEEKNUM(F2384))</f>
        <v/>
      </c>
      <c r="C2384" s="45" t="str">
        <f>IF(Table1[[#This Row],[Day]]="","",MONTH(F2384))</f>
        <v/>
      </c>
      <c r="D2384" s="45" t="str">
        <f>IF(Table1[[#This Row],[Day]]="","",YEAR(F2384))</f>
        <v/>
      </c>
      <c r="E2384" s="117" t="s">
        <v>329</v>
      </c>
      <c r="J2384" s="102"/>
      <c r="K2384" s="124"/>
      <c r="R2384" s="46"/>
      <c r="V2384" s="112"/>
      <c r="W2384" s="72"/>
      <c r="X2384" s="46"/>
      <c r="Y2384" s="46"/>
      <c r="AC2384" s="47">
        <f t="shared" si="33"/>
        <v>0</v>
      </c>
      <c r="AD2384" s="47"/>
      <c r="AE2384" s="44"/>
      <c r="AF2384" s="48"/>
    </row>
    <row r="2385" spans="1:32" ht="21" customHeight="1">
      <c r="A2385" s="45" t="str">
        <f>IF(G2385="","",VLOOKUP(G2385,#REF!,3,0))</f>
        <v/>
      </c>
      <c r="B2385" s="45" t="str">
        <f>IF(Table1[[#This Row],[Day]]="","",WEEKNUM(F2385))</f>
        <v/>
      </c>
      <c r="C2385" s="45" t="str">
        <f>IF(Table1[[#This Row],[Day]]="","",MONTH(F2385))</f>
        <v/>
      </c>
      <c r="D2385" s="45" t="str">
        <f>IF(Table1[[#This Row],[Day]]="","",YEAR(F2385))</f>
        <v/>
      </c>
      <c r="E2385" s="117" t="s">
        <v>329</v>
      </c>
      <c r="J2385" s="102"/>
      <c r="K2385" s="124"/>
      <c r="R2385" s="46"/>
      <c r="V2385" s="112"/>
      <c r="W2385" s="72"/>
      <c r="X2385" s="46"/>
      <c r="Y2385" s="46"/>
      <c r="AC2385" s="47">
        <f t="shared" si="33"/>
        <v>0</v>
      </c>
      <c r="AD2385" s="47"/>
      <c r="AE2385" s="44"/>
      <c r="AF2385" s="48"/>
    </row>
    <row r="2386" spans="1:32" ht="21" customHeight="1">
      <c r="A2386" s="45" t="str">
        <f>IF(G2386="","",VLOOKUP(G2386,#REF!,3,0))</f>
        <v/>
      </c>
      <c r="B2386" s="45" t="str">
        <f>IF(Table1[[#This Row],[Day]]="","",WEEKNUM(F2386))</f>
        <v/>
      </c>
      <c r="C2386" s="45" t="str">
        <f>IF(Table1[[#This Row],[Day]]="","",MONTH(F2386))</f>
        <v/>
      </c>
      <c r="D2386" s="45" t="str">
        <f>IF(Table1[[#This Row],[Day]]="","",YEAR(F2386))</f>
        <v/>
      </c>
      <c r="E2386" s="117" t="s">
        <v>329</v>
      </c>
      <c r="J2386" s="102"/>
      <c r="K2386" s="124"/>
      <c r="R2386" s="46"/>
      <c r="V2386" s="112"/>
      <c r="W2386" s="72"/>
      <c r="X2386" s="46"/>
      <c r="Y2386" s="46"/>
      <c r="AC2386" s="47">
        <f t="shared" si="33"/>
        <v>0</v>
      </c>
      <c r="AD2386" s="47"/>
      <c r="AE2386" s="44"/>
      <c r="AF2386" s="48"/>
    </row>
    <row r="2387" spans="1:32" ht="21" customHeight="1">
      <c r="A2387" s="45" t="str">
        <f>IF(G2387="","",VLOOKUP(G2387,#REF!,3,0))</f>
        <v/>
      </c>
      <c r="B2387" s="45" t="str">
        <f>IF(Table1[[#This Row],[Day]]="","",WEEKNUM(F2387))</f>
        <v/>
      </c>
      <c r="C2387" s="45" t="str">
        <f>IF(Table1[[#This Row],[Day]]="","",MONTH(F2387))</f>
        <v/>
      </c>
      <c r="D2387" s="45" t="str">
        <f>IF(Table1[[#This Row],[Day]]="","",YEAR(F2387))</f>
        <v/>
      </c>
      <c r="E2387" s="117" t="s">
        <v>329</v>
      </c>
      <c r="J2387" s="102"/>
      <c r="K2387" s="124"/>
      <c r="R2387" s="46"/>
      <c r="V2387" s="112"/>
      <c r="W2387" s="72"/>
      <c r="X2387" s="46"/>
      <c r="Y2387" s="46"/>
      <c r="AC2387" s="47">
        <f t="shared" si="33"/>
        <v>0</v>
      </c>
      <c r="AD2387" s="47"/>
      <c r="AE2387" s="44"/>
      <c r="AF2387" s="48"/>
    </row>
    <row r="2388" spans="1:32" ht="21" customHeight="1">
      <c r="A2388" s="45" t="str">
        <f>IF(G2388="","",VLOOKUP(G2388,#REF!,3,0))</f>
        <v/>
      </c>
      <c r="B2388" s="45" t="str">
        <f>IF(Table1[[#This Row],[Day]]="","",WEEKNUM(F2388))</f>
        <v/>
      </c>
      <c r="C2388" s="45" t="str">
        <f>IF(Table1[[#This Row],[Day]]="","",MONTH(F2388))</f>
        <v/>
      </c>
      <c r="D2388" s="45" t="str">
        <f>IF(Table1[[#This Row],[Day]]="","",YEAR(F2388))</f>
        <v/>
      </c>
      <c r="E2388" s="117" t="s">
        <v>329</v>
      </c>
      <c r="J2388" s="102"/>
      <c r="K2388" s="124"/>
      <c r="R2388" s="46"/>
      <c r="V2388" s="112"/>
      <c r="W2388" s="72"/>
      <c r="X2388" s="46"/>
      <c r="Y2388" s="46"/>
      <c r="AC2388" s="47">
        <f t="shared" si="33"/>
        <v>0</v>
      </c>
      <c r="AD2388" s="47"/>
      <c r="AE2388" s="44"/>
      <c r="AF2388" s="48"/>
    </row>
    <row r="2389" spans="1:32" ht="21" customHeight="1">
      <c r="A2389" s="45" t="str">
        <f>IF(G2389="","",VLOOKUP(G2389,#REF!,3,0))</f>
        <v/>
      </c>
      <c r="B2389" s="45" t="str">
        <f>IF(Table1[[#This Row],[Day]]="","",WEEKNUM(F2389))</f>
        <v/>
      </c>
      <c r="C2389" s="45" t="str">
        <f>IF(Table1[[#This Row],[Day]]="","",MONTH(F2389))</f>
        <v/>
      </c>
      <c r="D2389" s="45" t="str">
        <f>IF(Table1[[#This Row],[Day]]="","",YEAR(F2389))</f>
        <v/>
      </c>
      <c r="E2389" s="117" t="s">
        <v>329</v>
      </c>
      <c r="J2389" s="102"/>
      <c r="K2389" s="124"/>
      <c r="R2389" s="46"/>
      <c r="V2389" s="112"/>
      <c r="W2389" s="72"/>
      <c r="X2389" s="46"/>
      <c r="Y2389" s="46"/>
      <c r="AC2389" s="47">
        <f t="shared" si="33"/>
        <v>0</v>
      </c>
      <c r="AD2389" s="47"/>
      <c r="AE2389" s="44"/>
      <c r="AF2389" s="48"/>
    </row>
    <row r="2390" spans="1:32" ht="21" customHeight="1">
      <c r="A2390" s="45" t="str">
        <f>IF(G2390="","",VLOOKUP(G2390,#REF!,3,0))</f>
        <v/>
      </c>
      <c r="B2390" s="45" t="str">
        <f>IF(Table1[[#This Row],[Day]]="","",WEEKNUM(F2390))</f>
        <v/>
      </c>
      <c r="C2390" s="45" t="str">
        <f>IF(Table1[[#This Row],[Day]]="","",MONTH(F2390))</f>
        <v/>
      </c>
      <c r="D2390" s="45" t="str">
        <f>IF(Table1[[#This Row],[Day]]="","",YEAR(F2390))</f>
        <v/>
      </c>
      <c r="E2390" s="117" t="s">
        <v>329</v>
      </c>
      <c r="J2390" s="102"/>
      <c r="K2390" s="124"/>
      <c r="R2390" s="46"/>
      <c r="V2390" s="112"/>
      <c r="W2390" s="72"/>
      <c r="X2390" s="46"/>
      <c r="Y2390" s="46"/>
      <c r="AC2390" s="47">
        <f t="shared" si="33"/>
        <v>0</v>
      </c>
      <c r="AD2390" s="47"/>
      <c r="AE2390" s="44"/>
      <c r="AF2390" s="48"/>
    </row>
    <row r="2391" spans="1:32" ht="21" customHeight="1">
      <c r="A2391" s="45" t="str">
        <f>IF(G2391="","",VLOOKUP(G2391,#REF!,3,0))</f>
        <v/>
      </c>
      <c r="B2391" s="45" t="str">
        <f>IF(Table1[[#This Row],[Day]]="","",WEEKNUM(F2391))</f>
        <v/>
      </c>
      <c r="C2391" s="45" t="str">
        <f>IF(Table1[[#This Row],[Day]]="","",MONTH(F2391))</f>
        <v/>
      </c>
      <c r="D2391" s="45" t="str">
        <f>IF(Table1[[#This Row],[Day]]="","",YEAR(F2391))</f>
        <v/>
      </c>
      <c r="E2391" s="117" t="s">
        <v>329</v>
      </c>
      <c r="J2391" s="102"/>
      <c r="K2391" s="124"/>
      <c r="R2391" s="46"/>
      <c r="V2391" s="112"/>
      <c r="W2391" s="72"/>
      <c r="X2391" s="46"/>
      <c r="Y2391" s="46"/>
      <c r="AC2391" s="47">
        <f t="shared" si="33"/>
        <v>0</v>
      </c>
      <c r="AD2391" s="47"/>
      <c r="AE2391" s="44"/>
      <c r="AF2391" s="48"/>
    </row>
    <row r="2392" spans="1:32" ht="21" customHeight="1">
      <c r="A2392" s="45" t="str">
        <f>IF(G2392="","",VLOOKUP(G2392,#REF!,3,0))</f>
        <v/>
      </c>
      <c r="B2392" s="45" t="str">
        <f>IF(Table1[[#This Row],[Day]]="","",WEEKNUM(F2392))</f>
        <v/>
      </c>
      <c r="C2392" s="45" t="str">
        <f>IF(Table1[[#This Row],[Day]]="","",MONTH(F2392))</f>
        <v/>
      </c>
      <c r="D2392" s="45" t="str">
        <f>IF(Table1[[#This Row],[Day]]="","",YEAR(F2392))</f>
        <v/>
      </c>
      <c r="E2392" s="117" t="s">
        <v>329</v>
      </c>
      <c r="J2392" s="102"/>
      <c r="K2392" s="124"/>
      <c r="R2392" s="46"/>
      <c r="V2392" s="112"/>
      <c r="W2392" s="72"/>
      <c r="X2392" s="46"/>
      <c r="Y2392" s="46"/>
      <c r="AC2392" s="47">
        <f t="shared" si="33"/>
        <v>0</v>
      </c>
      <c r="AD2392" s="47"/>
      <c r="AE2392" s="44"/>
      <c r="AF2392" s="48"/>
    </row>
    <row r="2393" spans="1:32" ht="21" customHeight="1">
      <c r="A2393" s="45" t="str">
        <f>IF(G2393="","",VLOOKUP(G2393,#REF!,3,0))</f>
        <v/>
      </c>
      <c r="B2393" s="45" t="str">
        <f>IF(Table1[[#This Row],[Day]]="","",WEEKNUM(F2393))</f>
        <v/>
      </c>
      <c r="C2393" s="45" t="str">
        <f>IF(Table1[[#This Row],[Day]]="","",MONTH(F2393))</f>
        <v/>
      </c>
      <c r="D2393" s="45" t="str">
        <f>IF(Table1[[#This Row],[Day]]="","",YEAR(F2393))</f>
        <v/>
      </c>
      <c r="E2393" s="117" t="s">
        <v>329</v>
      </c>
      <c r="J2393" s="102"/>
      <c r="K2393" s="124"/>
      <c r="R2393" s="46"/>
      <c r="V2393" s="112"/>
      <c r="W2393" s="72"/>
      <c r="X2393" s="46"/>
      <c r="Y2393" s="46"/>
      <c r="AC2393" s="47">
        <f t="shared" si="33"/>
        <v>0</v>
      </c>
      <c r="AD2393" s="47"/>
      <c r="AE2393" s="44"/>
      <c r="AF2393" s="48"/>
    </row>
    <row r="2394" spans="1:32" ht="21" customHeight="1">
      <c r="A2394" s="45" t="str">
        <f>IF(G2394="","",VLOOKUP(G2394,#REF!,3,0))</f>
        <v/>
      </c>
      <c r="B2394" s="45" t="str">
        <f>IF(Table1[[#This Row],[Day]]="","",WEEKNUM(F2394))</f>
        <v/>
      </c>
      <c r="C2394" s="45" t="str">
        <f>IF(Table1[[#This Row],[Day]]="","",MONTH(F2394))</f>
        <v/>
      </c>
      <c r="D2394" s="45" t="str">
        <f>IF(Table1[[#This Row],[Day]]="","",YEAR(F2394))</f>
        <v/>
      </c>
      <c r="E2394" s="117" t="s">
        <v>329</v>
      </c>
      <c r="J2394" s="102"/>
      <c r="K2394" s="124"/>
      <c r="R2394" s="46"/>
      <c r="V2394" s="112"/>
      <c r="W2394" s="72"/>
      <c r="X2394" s="46"/>
      <c r="Y2394" s="46"/>
      <c r="AC2394" s="47">
        <f t="shared" si="33"/>
        <v>0</v>
      </c>
      <c r="AD2394" s="47"/>
      <c r="AE2394" s="44"/>
      <c r="AF2394" s="48"/>
    </row>
    <row r="2395" spans="1:32" ht="21" customHeight="1">
      <c r="A2395" s="45" t="str">
        <f>IF(G2395="","",VLOOKUP(G2395,#REF!,3,0))</f>
        <v/>
      </c>
      <c r="B2395" s="45" t="str">
        <f>IF(Table1[[#This Row],[Day]]="","",WEEKNUM(F2395))</f>
        <v/>
      </c>
      <c r="C2395" s="45" t="str">
        <f>IF(Table1[[#This Row],[Day]]="","",MONTH(F2395))</f>
        <v/>
      </c>
      <c r="D2395" s="45" t="str">
        <f>IF(Table1[[#This Row],[Day]]="","",YEAR(F2395))</f>
        <v/>
      </c>
      <c r="E2395" s="117" t="s">
        <v>329</v>
      </c>
      <c r="J2395" s="102"/>
      <c r="K2395" s="124"/>
      <c r="R2395" s="46"/>
      <c r="V2395" s="112"/>
      <c r="W2395" s="72"/>
      <c r="X2395" s="46"/>
      <c r="Y2395" s="46"/>
      <c r="AC2395" s="47">
        <f t="shared" si="33"/>
        <v>0</v>
      </c>
      <c r="AD2395" s="47"/>
      <c r="AE2395" s="44"/>
      <c r="AF2395" s="48"/>
    </row>
    <row r="2396" spans="1:32" ht="21" customHeight="1">
      <c r="A2396" s="45" t="str">
        <f>IF(G2396="","",VLOOKUP(G2396,#REF!,3,0))</f>
        <v/>
      </c>
      <c r="B2396" s="45" t="str">
        <f>IF(Table1[[#This Row],[Day]]="","",WEEKNUM(F2396))</f>
        <v/>
      </c>
      <c r="C2396" s="45" t="str">
        <f>IF(Table1[[#This Row],[Day]]="","",MONTH(F2396))</f>
        <v/>
      </c>
      <c r="D2396" s="45" t="str">
        <f>IF(Table1[[#This Row],[Day]]="","",YEAR(F2396))</f>
        <v/>
      </c>
      <c r="E2396" s="117" t="s">
        <v>329</v>
      </c>
      <c r="J2396" s="102"/>
      <c r="K2396" s="124"/>
      <c r="R2396" s="46"/>
      <c r="V2396" s="112"/>
      <c r="W2396" s="72"/>
      <c r="X2396" s="46"/>
      <c r="Y2396" s="46"/>
      <c r="AC2396" s="47">
        <f t="shared" ref="AC2396:AC2459" si="34">SUM(I2396:AB2396)</f>
        <v>0</v>
      </c>
      <c r="AD2396" s="47"/>
      <c r="AE2396" s="44"/>
      <c r="AF2396" s="48"/>
    </row>
    <row r="2397" spans="1:32" ht="21" customHeight="1">
      <c r="A2397" s="45" t="str">
        <f>IF(G2397="","",VLOOKUP(G2397,#REF!,3,0))</f>
        <v/>
      </c>
      <c r="B2397" s="45" t="str">
        <f>IF(Table1[[#This Row],[Day]]="","",WEEKNUM(F2397))</f>
        <v/>
      </c>
      <c r="C2397" s="45" t="str">
        <f>IF(Table1[[#This Row],[Day]]="","",MONTH(F2397))</f>
        <v/>
      </c>
      <c r="D2397" s="45" t="str">
        <f>IF(Table1[[#This Row],[Day]]="","",YEAR(F2397))</f>
        <v/>
      </c>
      <c r="E2397" s="117" t="s">
        <v>329</v>
      </c>
      <c r="J2397" s="102"/>
      <c r="K2397" s="124"/>
      <c r="R2397" s="46"/>
      <c r="V2397" s="112"/>
      <c r="W2397" s="72"/>
      <c r="X2397" s="46"/>
      <c r="Y2397" s="46"/>
      <c r="AC2397" s="47">
        <f t="shared" si="34"/>
        <v>0</v>
      </c>
      <c r="AD2397" s="47"/>
      <c r="AE2397" s="44"/>
      <c r="AF2397" s="48"/>
    </row>
    <row r="2398" spans="1:32" ht="21" customHeight="1">
      <c r="A2398" s="45" t="str">
        <f>IF(G2398="","",VLOOKUP(G2398,#REF!,3,0))</f>
        <v/>
      </c>
      <c r="B2398" s="45" t="str">
        <f>IF(Table1[[#This Row],[Day]]="","",WEEKNUM(F2398))</f>
        <v/>
      </c>
      <c r="C2398" s="45" t="str">
        <f>IF(Table1[[#This Row],[Day]]="","",MONTH(F2398))</f>
        <v/>
      </c>
      <c r="D2398" s="45" t="str">
        <f>IF(Table1[[#This Row],[Day]]="","",YEAR(F2398))</f>
        <v/>
      </c>
      <c r="E2398" s="117" t="s">
        <v>329</v>
      </c>
      <c r="J2398" s="102"/>
      <c r="K2398" s="124"/>
      <c r="R2398" s="46"/>
      <c r="V2398" s="112"/>
      <c r="W2398" s="72"/>
      <c r="X2398" s="46"/>
      <c r="Y2398" s="46"/>
      <c r="AC2398" s="47">
        <f t="shared" si="34"/>
        <v>0</v>
      </c>
      <c r="AD2398" s="47"/>
      <c r="AE2398" s="44"/>
      <c r="AF2398" s="48"/>
    </row>
    <row r="2399" spans="1:32" ht="21" customHeight="1">
      <c r="A2399" s="45" t="str">
        <f>IF(G2399="","",VLOOKUP(G2399,#REF!,3,0))</f>
        <v/>
      </c>
      <c r="B2399" s="45" t="str">
        <f>IF(Table1[[#This Row],[Day]]="","",WEEKNUM(F2399))</f>
        <v/>
      </c>
      <c r="C2399" s="45" t="str">
        <f>IF(Table1[[#This Row],[Day]]="","",MONTH(F2399))</f>
        <v/>
      </c>
      <c r="D2399" s="45" t="str">
        <f>IF(Table1[[#This Row],[Day]]="","",YEAR(F2399))</f>
        <v/>
      </c>
      <c r="E2399" s="117" t="s">
        <v>329</v>
      </c>
      <c r="J2399" s="102"/>
      <c r="K2399" s="124"/>
      <c r="R2399" s="46"/>
      <c r="V2399" s="112"/>
      <c r="W2399" s="72"/>
      <c r="X2399" s="46"/>
      <c r="Y2399" s="46"/>
      <c r="AC2399" s="47">
        <f t="shared" si="34"/>
        <v>0</v>
      </c>
      <c r="AD2399" s="47"/>
      <c r="AE2399" s="44"/>
      <c r="AF2399" s="48"/>
    </row>
    <row r="2400" spans="1:32" ht="21" customHeight="1">
      <c r="A2400" s="45" t="str">
        <f>IF(G2400="","",VLOOKUP(G2400,#REF!,3,0))</f>
        <v/>
      </c>
      <c r="B2400" s="45" t="str">
        <f>IF(Table1[[#This Row],[Day]]="","",WEEKNUM(F2400))</f>
        <v/>
      </c>
      <c r="C2400" s="45" t="str">
        <f>IF(Table1[[#This Row],[Day]]="","",MONTH(F2400))</f>
        <v/>
      </c>
      <c r="D2400" s="45" t="str">
        <f>IF(Table1[[#This Row],[Day]]="","",YEAR(F2400))</f>
        <v/>
      </c>
      <c r="E2400" s="117" t="s">
        <v>329</v>
      </c>
      <c r="J2400" s="102"/>
      <c r="K2400" s="124"/>
      <c r="R2400" s="46"/>
      <c r="V2400" s="112"/>
      <c r="W2400" s="72"/>
      <c r="X2400" s="46"/>
      <c r="Y2400" s="46"/>
      <c r="AC2400" s="47">
        <f t="shared" si="34"/>
        <v>0</v>
      </c>
      <c r="AD2400" s="47"/>
      <c r="AE2400" s="44"/>
      <c r="AF2400" s="48"/>
    </row>
    <row r="2401" spans="1:32" ht="21" customHeight="1">
      <c r="A2401" s="45" t="str">
        <f>IF(G2401="","",VLOOKUP(G2401,#REF!,3,0))</f>
        <v/>
      </c>
      <c r="B2401" s="45" t="str">
        <f>IF(Table1[[#This Row],[Day]]="","",WEEKNUM(F2401))</f>
        <v/>
      </c>
      <c r="C2401" s="45" t="str">
        <f>IF(Table1[[#This Row],[Day]]="","",MONTH(F2401))</f>
        <v/>
      </c>
      <c r="D2401" s="45" t="str">
        <f>IF(Table1[[#This Row],[Day]]="","",YEAR(F2401))</f>
        <v/>
      </c>
      <c r="E2401" s="117" t="s">
        <v>329</v>
      </c>
      <c r="J2401" s="102"/>
      <c r="K2401" s="124"/>
      <c r="R2401" s="46"/>
      <c r="V2401" s="112"/>
      <c r="W2401" s="72"/>
      <c r="X2401" s="46"/>
      <c r="Y2401" s="46"/>
      <c r="AC2401" s="47">
        <f t="shared" si="34"/>
        <v>0</v>
      </c>
      <c r="AD2401" s="47"/>
      <c r="AE2401" s="44"/>
      <c r="AF2401" s="48"/>
    </row>
    <row r="2402" spans="1:32" ht="21" customHeight="1">
      <c r="A2402" s="45" t="str">
        <f>IF(G2402="","",VLOOKUP(G2402,#REF!,3,0))</f>
        <v/>
      </c>
      <c r="B2402" s="45" t="str">
        <f>IF(Table1[[#This Row],[Day]]="","",WEEKNUM(F2402))</f>
        <v/>
      </c>
      <c r="C2402" s="45" t="str">
        <f>IF(Table1[[#This Row],[Day]]="","",MONTH(F2402))</f>
        <v/>
      </c>
      <c r="D2402" s="45" t="str">
        <f>IF(Table1[[#This Row],[Day]]="","",YEAR(F2402))</f>
        <v/>
      </c>
      <c r="E2402" s="117" t="s">
        <v>329</v>
      </c>
      <c r="J2402" s="102"/>
      <c r="K2402" s="124"/>
      <c r="R2402" s="46"/>
      <c r="V2402" s="112"/>
      <c r="W2402" s="72"/>
      <c r="X2402" s="46"/>
      <c r="Y2402" s="46"/>
      <c r="AC2402" s="47">
        <f t="shared" si="34"/>
        <v>0</v>
      </c>
      <c r="AD2402" s="47"/>
      <c r="AE2402" s="44"/>
      <c r="AF2402" s="48"/>
    </row>
    <row r="2403" spans="1:32" ht="21" customHeight="1">
      <c r="A2403" s="45" t="str">
        <f>IF(G2403="","",VLOOKUP(G2403,#REF!,3,0))</f>
        <v/>
      </c>
      <c r="B2403" s="45" t="str">
        <f>IF(Table1[[#This Row],[Day]]="","",WEEKNUM(F2403))</f>
        <v/>
      </c>
      <c r="C2403" s="45" t="str">
        <f>IF(Table1[[#This Row],[Day]]="","",MONTH(F2403))</f>
        <v/>
      </c>
      <c r="D2403" s="45" t="str">
        <f>IF(Table1[[#This Row],[Day]]="","",YEAR(F2403))</f>
        <v/>
      </c>
      <c r="E2403" s="117" t="s">
        <v>329</v>
      </c>
      <c r="J2403" s="102"/>
      <c r="K2403" s="124"/>
      <c r="R2403" s="46"/>
      <c r="V2403" s="112"/>
      <c r="W2403" s="72"/>
      <c r="X2403" s="46"/>
      <c r="Y2403" s="46"/>
      <c r="AC2403" s="47">
        <f t="shared" si="34"/>
        <v>0</v>
      </c>
      <c r="AD2403" s="47"/>
      <c r="AE2403" s="44"/>
      <c r="AF2403" s="48"/>
    </row>
    <row r="2404" spans="1:32" ht="21" customHeight="1">
      <c r="A2404" s="45" t="str">
        <f>IF(G2404="","",VLOOKUP(G2404,#REF!,3,0))</f>
        <v/>
      </c>
      <c r="B2404" s="45" t="str">
        <f>IF(Table1[[#This Row],[Day]]="","",WEEKNUM(F2404))</f>
        <v/>
      </c>
      <c r="C2404" s="45" t="str">
        <f>IF(Table1[[#This Row],[Day]]="","",MONTH(F2404))</f>
        <v/>
      </c>
      <c r="D2404" s="45" t="str">
        <f>IF(Table1[[#This Row],[Day]]="","",YEAR(F2404))</f>
        <v/>
      </c>
      <c r="E2404" s="117" t="s">
        <v>329</v>
      </c>
      <c r="J2404" s="102"/>
      <c r="K2404" s="124"/>
      <c r="R2404" s="46"/>
      <c r="V2404" s="112"/>
      <c r="W2404" s="72"/>
      <c r="X2404" s="46"/>
      <c r="Y2404" s="46"/>
      <c r="AC2404" s="47">
        <f t="shared" si="34"/>
        <v>0</v>
      </c>
      <c r="AD2404" s="47"/>
      <c r="AE2404" s="44"/>
      <c r="AF2404" s="48"/>
    </row>
    <row r="2405" spans="1:32" ht="21" customHeight="1">
      <c r="A2405" s="45" t="str">
        <f>IF(G2405="","",VLOOKUP(G2405,#REF!,3,0))</f>
        <v/>
      </c>
      <c r="B2405" s="45" t="str">
        <f>IF(Table1[[#This Row],[Day]]="","",WEEKNUM(F2405))</f>
        <v/>
      </c>
      <c r="C2405" s="45" t="str">
        <f>IF(Table1[[#This Row],[Day]]="","",MONTH(F2405))</f>
        <v/>
      </c>
      <c r="D2405" s="45" t="str">
        <f>IF(Table1[[#This Row],[Day]]="","",YEAR(F2405))</f>
        <v/>
      </c>
      <c r="E2405" s="117" t="s">
        <v>329</v>
      </c>
      <c r="J2405" s="102"/>
      <c r="K2405" s="124"/>
      <c r="R2405" s="46"/>
      <c r="V2405" s="112"/>
      <c r="W2405" s="72"/>
      <c r="X2405" s="46"/>
      <c r="Y2405" s="46"/>
      <c r="AC2405" s="47">
        <f t="shared" si="34"/>
        <v>0</v>
      </c>
      <c r="AD2405" s="47"/>
      <c r="AE2405" s="44"/>
      <c r="AF2405" s="48"/>
    </row>
    <row r="2406" spans="1:32" ht="21" customHeight="1">
      <c r="A2406" s="45" t="str">
        <f>IF(G2406="","",VLOOKUP(G2406,#REF!,3,0))</f>
        <v/>
      </c>
      <c r="B2406" s="45" t="str">
        <f>IF(Table1[[#This Row],[Day]]="","",WEEKNUM(F2406))</f>
        <v/>
      </c>
      <c r="C2406" s="45" t="str">
        <f>IF(Table1[[#This Row],[Day]]="","",MONTH(F2406))</f>
        <v/>
      </c>
      <c r="D2406" s="45" t="str">
        <f>IF(Table1[[#This Row],[Day]]="","",YEAR(F2406))</f>
        <v/>
      </c>
      <c r="E2406" s="117" t="s">
        <v>329</v>
      </c>
      <c r="J2406" s="102"/>
      <c r="K2406" s="124"/>
      <c r="R2406" s="46"/>
      <c r="V2406" s="112"/>
      <c r="W2406" s="72"/>
      <c r="X2406" s="46"/>
      <c r="Y2406" s="46"/>
      <c r="AC2406" s="47">
        <f t="shared" si="34"/>
        <v>0</v>
      </c>
      <c r="AD2406" s="47"/>
      <c r="AE2406" s="44"/>
      <c r="AF2406" s="48"/>
    </row>
    <row r="2407" spans="1:32" ht="21" customHeight="1">
      <c r="A2407" s="45" t="str">
        <f>IF(G2407="","",VLOOKUP(G2407,#REF!,3,0))</f>
        <v/>
      </c>
      <c r="B2407" s="45" t="str">
        <f>IF(Table1[[#This Row],[Day]]="","",WEEKNUM(F2407))</f>
        <v/>
      </c>
      <c r="C2407" s="45" t="str">
        <f>IF(Table1[[#This Row],[Day]]="","",MONTH(F2407))</f>
        <v/>
      </c>
      <c r="D2407" s="45" t="str">
        <f>IF(Table1[[#This Row],[Day]]="","",YEAR(F2407))</f>
        <v/>
      </c>
      <c r="E2407" s="117" t="s">
        <v>329</v>
      </c>
      <c r="J2407" s="102"/>
      <c r="K2407" s="124"/>
      <c r="R2407" s="46"/>
      <c r="V2407" s="112"/>
      <c r="W2407" s="72"/>
      <c r="X2407" s="46"/>
      <c r="Y2407" s="46"/>
      <c r="AC2407" s="47">
        <f t="shared" si="34"/>
        <v>0</v>
      </c>
      <c r="AD2407" s="47"/>
      <c r="AE2407" s="44"/>
      <c r="AF2407" s="48"/>
    </row>
    <row r="2408" spans="1:32" ht="21" customHeight="1">
      <c r="A2408" s="45" t="str">
        <f>IF(G2408="","",VLOOKUP(G2408,#REF!,3,0))</f>
        <v/>
      </c>
      <c r="B2408" s="45" t="str">
        <f>IF(Table1[[#This Row],[Day]]="","",WEEKNUM(F2408))</f>
        <v/>
      </c>
      <c r="C2408" s="45" t="str">
        <f>IF(Table1[[#This Row],[Day]]="","",MONTH(F2408))</f>
        <v/>
      </c>
      <c r="D2408" s="45" t="str">
        <f>IF(Table1[[#This Row],[Day]]="","",YEAR(F2408))</f>
        <v/>
      </c>
      <c r="E2408" s="117" t="s">
        <v>329</v>
      </c>
      <c r="J2408" s="102"/>
      <c r="K2408" s="124"/>
      <c r="R2408" s="46"/>
      <c r="V2408" s="112"/>
      <c r="W2408" s="72"/>
      <c r="X2408" s="46"/>
      <c r="Y2408" s="46"/>
      <c r="AC2408" s="47">
        <f t="shared" si="34"/>
        <v>0</v>
      </c>
      <c r="AD2408" s="47"/>
      <c r="AE2408" s="44"/>
      <c r="AF2408" s="48"/>
    </row>
    <row r="2409" spans="1:32" ht="21" customHeight="1">
      <c r="A2409" s="45" t="str">
        <f>IF(G2409="","",VLOOKUP(G2409,#REF!,3,0))</f>
        <v/>
      </c>
      <c r="B2409" s="45" t="str">
        <f>IF(Table1[[#This Row],[Day]]="","",WEEKNUM(F2409))</f>
        <v/>
      </c>
      <c r="C2409" s="45" t="str">
        <f>IF(Table1[[#This Row],[Day]]="","",MONTH(F2409))</f>
        <v/>
      </c>
      <c r="D2409" s="45" t="str">
        <f>IF(Table1[[#This Row],[Day]]="","",YEAR(F2409))</f>
        <v/>
      </c>
      <c r="E2409" s="117" t="s">
        <v>329</v>
      </c>
      <c r="J2409" s="102"/>
      <c r="K2409" s="124"/>
      <c r="R2409" s="46"/>
      <c r="V2409" s="112"/>
      <c r="W2409" s="72"/>
      <c r="X2409" s="46"/>
      <c r="Y2409" s="46"/>
      <c r="AC2409" s="47">
        <f t="shared" si="34"/>
        <v>0</v>
      </c>
      <c r="AD2409" s="47"/>
      <c r="AE2409" s="44"/>
      <c r="AF2409" s="48"/>
    </row>
    <row r="2410" spans="1:32" ht="21" customHeight="1">
      <c r="A2410" s="45" t="str">
        <f>IF(G2410="","",VLOOKUP(G2410,#REF!,3,0))</f>
        <v/>
      </c>
      <c r="B2410" s="45" t="str">
        <f>IF(Table1[[#This Row],[Day]]="","",WEEKNUM(F2410))</f>
        <v/>
      </c>
      <c r="C2410" s="45" t="str">
        <f>IF(Table1[[#This Row],[Day]]="","",MONTH(F2410))</f>
        <v/>
      </c>
      <c r="D2410" s="45" t="str">
        <f>IF(Table1[[#This Row],[Day]]="","",YEAR(F2410))</f>
        <v/>
      </c>
      <c r="E2410" s="117" t="s">
        <v>329</v>
      </c>
      <c r="J2410" s="102"/>
      <c r="K2410" s="124"/>
      <c r="R2410" s="46"/>
      <c r="V2410" s="112"/>
      <c r="W2410" s="72"/>
      <c r="X2410" s="46"/>
      <c r="Y2410" s="46"/>
      <c r="AC2410" s="47">
        <f t="shared" si="34"/>
        <v>0</v>
      </c>
      <c r="AD2410" s="47"/>
      <c r="AE2410" s="44"/>
      <c r="AF2410" s="48"/>
    </row>
    <row r="2411" spans="1:32" ht="21" customHeight="1">
      <c r="A2411" s="45" t="str">
        <f>IF(G2411="","",VLOOKUP(G2411,#REF!,3,0))</f>
        <v/>
      </c>
      <c r="B2411" s="45" t="str">
        <f>IF(Table1[[#This Row],[Day]]="","",WEEKNUM(F2411))</f>
        <v/>
      </c>
      <c r="C2411" s="45" t="str">
        <f>IF(Table1[[#This Row],[Day]]="","",MONTH(F2411))</f>
        <v/>
      </c>
      <c r="D2411" s="45" t="str">
        <f>IF(Table1[[#This Row],[Day]]="","",YEAR(F2411))</f>
        <v/>
      </c>
      <c r="E2411" s="117" t="s">
        <v>329</v>
      </c>
      <c r="J2411" s="102"/>
      <c r="K2411" s="124"/>
      <c r="R2411" s="46"/>
      <c r="V2411" s="112"/>
      <c r="W2411" s="72"/>
      <c r="X2411" s="46"/>
      <c r="Y2411" s="46"/>
      <c r="AC2411" s="47">
        <f t="shared" si="34"/>
        <v>0</v>
      </c>
      <c r="AD2411" s="47"/>
      <c r="AE2411" s="44"/>
      <c r="AF2411" s="48"/>
    </row>
    <row r="2412" spans="1:32" ht="21" customHeight="1">
      <c r="A2412" s="45" t="str">
        <f>IF(G2412="","",VLOOKUP(G2412,#REF!,3,0))</f>
        <v/>
      </c>
      <c r="B2412" s="45" t="str">
        <f>IF(Table1[[#This Row],[Day]]="","",WEEKNUM(F2412))</f>
        <v/>
      </c>
      <c r="C2412" s="45" t="str">
        <f>IF(Table1[[#This Row],[Day]]="","",MONTH(F2412))</f>
        <v/>
      </c>
      <c r="D2412" s="45" t="str">
        <f>IF(Table1[[#This Row],[Day]]="","",YEAR(F2412))</f>
        <v/>
      </c>
      <c r="E2412" s="117" t="s">
        <v>329</v>
      </c>
      <c r="J2412" s="102"/>
      <c r="K2412" s="124"/>
      <c r="R2412" s="46"/>
      <c r="V2412" s="112"/>
      <c r="W2412" s="72"/>
      <c r="X2412" s="46"/>
      <c r="Y2412" s="46"/>
      <c r="AC2412" s="47">
        <f t="shared" si="34"/>
        <v>0</v>
      </c>
      <c r="AD2412" s="47"/>
      <c r="AE2412" s="44"/>
      <c r="AF2412" s="48"/>
    </row>
    <row r="2413" spans="1:32" ht="21" customHeight="1">
      <c r="A2413" s="45" t="str">
        <f>IF(G2413="","",VLOOKUP(G2413,#REF!,3,0))</f>
        <v/>
      </c>
      <c r="B2413" s="45" t="str">
        <f>IF(Table1[[#This Row],[Day]]="","",WEEKNUM(F2413))</f>
        <v/>
      </c>
      <c r="C2413" s="45" t="str">
        <f>IF(Table1[[#This Row],[Day]]="","",MONTH(F2413))</f>
        <v/>
      </c>
      <c r="D2413" s="45" t="str">
        <f>IF(Table1[[#This Row],[Day]]="","",YEAR(F2413))</f>
        <v/>
      </c>
      <c r="E2413" s="117" t="s">
        <v>329</v>
      </c>
      <c r="J2413" s="102"/>
      <c r="K2413" s="124"/>
      <c r="R2413" s="46"/>
      <c r="V2413" s="112"/>
      <c r="W2413" s="72"/>
      <c r="X2413" s="46"/>
      <c r="Y2413" s="46"/>
      <c r="AC2413" s="47">
        <f t="shared" si="34"/>
        <v>0</v>
      </c>
      <c r="AD2413" s="47"/>
      <c r="AE2413" s="44"/>
      <c r="AF2413" s="48"/>
    </row>
    <row r="2414" spans="1:32" ht="21" customHeight="1">
      <c r="A2414" s="45" t="str">
        <f>IF(G2414="","",VLOOKUP(G2414,#REF!,3,0))</f>
        <v/>
      </c>
      <c r="B2414" s="45" t="str">
        <f>IF(Table1[[#This Row],[Day]]="","",WEEKNUM(F2414))</f>
        <v/>
      </c>
      <c r="C2414" s="45" t="str">
        <f>IF(Table1[[#This Row],[Day]]="","",MONTH(F2414))</f>
        <v/>
      </c>
      <c r="D2414" s="45" t="str">
        <f>IF(Table1[[#This Row],[Day]]="","",YEAR(F2414))</f>
        <v/>
      </c>
      <c r="E2414" s="117" t="s">
        <v>329</v>
      </c>
      <c r="J2414" s="102"/>
      <c r="K2414" s="124"/>
      <c r="R2414" s="46"/>
      <c r="V2414" s="112"/>
      <c r="W2414" s="72"/>
      <c r="X2414" s="46"/>
      <c r="Y2414" s="46"/>
      <c r="AC2414" s="47">
        <f t="shared" si="34"/>
        <v>0</v>
      </c>
      <c r="AD2414" s="47"/>
      <c r="AE2414" s="44"/>
      <c r="AF2414" s="48"/>
    </row>
    <row r="2415" spans="1:32" ht="21" customHeight="1">
      <c r="A2415" s="45" t="str">
        <f>IF(G2415="","",VLOOKUP(G2415,#REF!,3,0))</f>
        <v/>
      </c>
      <c r="B2415" s="45" t="str">
        <f>IF(Table1[[#This Row],[Day]]="","",WEEKNUM(F2415))</f>
        <v/>
      </c>
      <c r="C2415" s="45" t="str">
        <f>IF(Table1[[#This Row],[Day]]="","",MONTH(F2415))</f>
        <v/>
      </c>
      <c r="D2415" s="45" t="str">
        <f>IF(Table1[[#This Row],[Day]]="","",YEAR(F2415))</f>
        <v/>
      </c>
      <c r="E2415" s="117" t="s">
        <v>329</v>
      </c>
      <c r="J2415" s="102"/>
      <c r="K2415" s="124"/>
      <c r="R2415" s="46"/>
      <c r="V2415" s="112"/>
      <c r="W2415" s="72"/>
      <c r="X2415" s="46"/>
      <c r="Y2415" s="46"/>
      <c r="AC2415" s="47">
        <f t="shared" si="34"/>
        <v>0</v>
      </c>
      <c r="AD2415" s="47"/>
      <c r="AE2415" s="44"/>
      <c r="AF2415" s="48"/>
    </row>
    <row r="2416" spans="1:32" ht="21" customHeight="1">
      <c r="A2416" s="45" t="str">
        <f>IF(G2416="","",VLOOKUP(G2416,#REF!,3,0))</f>
        <v/>
      </c>
      <c r="B2416" s="45" t="str">
        <f>IF(Table1[[#This Row],[Day]]="","",WEEKNUM(F2416))</f>
        <v/>
      </c>
      <c r="C2416" s="45" t="str">
        <f>IF(Table1[[#This Row],[Day]]="","",MONTH(F2416))</f>
        <v/>
      </c>
      <c r="D2416" s="45" t="str">
        <f>IF(Table1[[#This Row],[Day]]="","",YEAR(F2416))</f>
        <v/>
      </c>
      <c r="E2416" s="117" t="s">
        <v>329</v>
      </c>
      <c r="J2416" s="102"/>
      <c r="K2416" s="124"/>
      <c r="R2416" s="46"/>
      <c r="V2416" s="112"/>
      <c r="W2416" s="72"/>
      <c r="X2416" s="46"/>
      <c r="Y2416" s="46"/>
      <c r="AC2416" s="47">
        <f t="shared" si="34"/>
        <v>0</v>
      </c>
      <c r="AD2416" s="47"/>
      <c r="AE2416" s="44"/>
      <c r="AF2416" s="48"/>
    </row>
    <row r="2417" spans="1:32" ht="21" customHeight="1">
      <c r="A2417" s="45" t="str">
        <f>IF(G2417="","",VLOOKUP(G2417,#REF!,3,0))</f>
        <v/>
      </c>
      <c r="B2417" s="45" t="str">
        <f>IF(Table1[[#This Row],[Day]]="","",WEEKNUM(F2417))</f>
        <v/>
      </c>
      <c r="C2417" s="45" t="str">
        <f>IF(Table1[[#This Row],[Day]]="","",MONTH(F2417))</f>
        <v/>
      </c>
      <c r="D2417" s="45" t="str">
        <f>IF(Table1[[#This Row],[Day]]="","",YEAR(F2417))</f>
        <v/>
      </c>
      <c r="E2417" s="117" t="s">
        <v>329</v>
      </c>
      <c r="J2417" s="102"/>
      <c r="K2417" s="124"/>
      <c r="R2417" s="46"/>
      <c r="V2417" s="112"/>
      <c r="W2417" s="72"/>
      <c r="X2417" s="46"/>
      <c r="Y2417" s="46"/>
      <c r="AC2417" s="47">
        <f t="shared" si="34"/>
        <v>0</v>
      </c>
      <c r="AD2417" s="47"/>
      <c r="AE2417" s="44"/>
      <c r="AF2417" s="48"/>
    </row>
    <row r="2418" spans="1:32" ht="21" customHeight="1">
      <c r="A2418" s="45" t="str">
        <f>IF(G2418="","",VLOOKUP(G2418,#REF!,3,0))</f>
        <v/>
      </c>
      <c r="B2418" s="45" t="str">
        <f>IF(Table1[[#This Row],[Day]]="","",WEEKNUM(F2418))</f>
        <v/>
      </c>
      <c r="C2418" s="45" t="str">
        <f>IF(Table1[[#This Row],[Day]]="","",MONTH(F2418))</f>
        <v/>
      </c>
      <c r="D2418" s="45" t="str">
        <f>IF(Table1[[#This Row],[Day]]="","",YEAR(F2418))</f>
        <v/>
      </c>
      <c r="E2418" s="117" t="s">
        <v>329</v>
      </c>
      <c r="J2418" s="102"/>
      <c r="K2418" s="124"/>
      <c r="R2418" s="46"/>
      <c r="V2418" s="112"/>
      <c r="W2418" s="72"/>
      <c r="X2418" s="46"/>
      <c r="Y2418" s="46"/>
      <c r="AC2418" s="47">
        <f t="shared" si="34"/>
        <v>0</v>
      </c>
      <c r="AD2418" s="47"/>
      <c r="AE2418" s="44"/>
      <c r="AF2418" s="48"/>
    </row>
    <row r="2419" spans="1:32" ht="21" customHeight="1">
      <c r="A2419" s="45" t="str">
        <f>IF(G2419="","",VLOOKUP(G2419,#REF!,3,0))</f>
        <v/>
      </c>
      <c r="B2419" s="45" t="str">
        <f>IF(Table1[[#This Row],[Day]]="","",WEEKNUM(F2419))</f>
        <v/>
      </c>
      <c r="C2419" s="45" t="str">
        <f>IF(Table1[[#This Row],[Day]]="","",MONTH(F2419))</f>
        <v/>
      </c>
      <c r="D2419" s="45" t="str">
        <f>IF(Table1[[#This Row],[Day]]="","",YEAR(F2419))</f>
        <v/>
      </c>
      <c r="E2419" s="117" t="s">
        <v>329</v>
      </c>
      <c r="J2419" s="102"/>
      <c r="K2419" s="124"/>
      <c r="R2419" s="46"/>
      <c r="V2419" s="112"/>
      <c r="W2419" s="72"/>
      <c r="X2419" s="46"/>
      <c r="Y2419" s="46"/>
      <c r="AC2419" s="47">
        <f t="shared" si="34"/>
        <v>0</v>
      </c>
      <c r="AD2419" s="47"/>
      <c r="AE2419" s="44"/>
      <c r="AF2419" s="48"/>
    </row>
    <row r="2420" spans="1:32" ht="21" customHeight="1">
      <c r="A2420" s="45" t="str">
        <f>IF(G2420="","",VLOOKUP(G2420,#REF!,3,0))</f>
        <v/>
      </c>
      <c r="B2420" s="45" t="str">
        <f>IF(Table1[[#This Row],[Day]]="","",WEEKNUM(F2420))</f>
        <v/>
      </c>
      <c r="C2420" s="45" t="str">
        <f>IF(Table1[[#This Row],[Day]]="","",MONTH(F2420))</f>
        <v/>
      </c>
      <c r="D2420" s="45" t="str">
        <f>IF(Table1[[#This Row],[Day]]="","",YEAR(F2420))</f>
        <v/>
      </c>
      <c r="E2420" s="117" t="s">
        <v>329</v>
      </c>
      <c r="J2420" s="102"/>
      <c r="K2420" s="124"/>
      <c r="R2420" s="46"/>
      <c r="V2420" s="112"/>
      <c r="W2420" s="72"/>
      <c r="X2420" s="46"/>
      <c r="Y2420" s="46"/>
      <c r="AC2420" s="47">
        <f t="shared" si="34"/>
        <v>0</v>
      </c>
      <c r="AD2420" s="47"/>
      <c r="AE2420" s="44"/>
      <c r="AF2420" s="48"/>
    </row>
    <row r="2421" spans="1:32" ht="21" customHeight="1">
      <c r="A2421" s="45" t="str">
        <f>IF(G2421="","",VLOOKUP(G2421,#REF!,3,0))</f>
        <v/>
      </c>
      <c r="B2421" s="45" t="str">
        <f>IF(Table1[[#This Row],[Day]]="","",WEEKNUM(F2421))</f>
        <v/>
      </c>
      <c r="C2421" s="45" t="str">
        <f>IF(Table1[[#This Row],[Day]]="","",MONTH(F2421))</f>
        <v/>
      </c>
      <c r="D2421" s="45" t="str">
        <f>IF(Table1[[#This Row],[Day]]="","",YEAR(F2421))</f>
        <v/>
      </c>
      <c r="E2421" s="117" t="s">
        <v>329</v>
      </c>
      <c r="J2421" s="102"/>
      <c r="K2421" s="124"/>
      <c r="R2421" s="46"/>
      <c r="V2421" s="112"/>
      <c r="W2421" s="72"/>
      <c r="X2421" s="46"/>
      <c r="Y2421" s="46"/>
      <c r="AC2421" s="47">
        <f t="shared" si="34"/>
        <v>0</v>
      </c>
      <c r="AD2421" s="47"/>
      <c r="AE2421" s="44"/>
      <c r="AF2421" s="48"/>
    </row>
    <row r="2422" spans="1:32" ht="21" customHeight="1">
      <c r="A2422" s="45" t="str">
        <f>IF(G2422="","",VLOOKUP(G2422,#REF!,3,0))</f>
        <v/>
      </c>
      <c r="B2422" s="45" t="str">
        <f>IF(Table1[[#This Row],[Day]]="","",WEEKNUM(F2422))</f>
        <v/>
      </c>
      <c r="C2422" s="45" t="str">
        <f>IF(Table1[[#This Row],[Day]]="","",MONTH(F2422))</f>
        <v/>
      </c>
      <c r="D2422" s="45" t="str">
        <f>IF(Table1[[#This Row],[Day]]="","",YEAR(F2422))</f>
        <v/>
      </c>
      <c r="E2422" s="117" t="s">
        <v>329</v>
      </c>
      <c r="J2422" s="102"/>
      <c r="K2422" s="124"/>
      <c r="R2422" s="46"/>
      <c r="V2422" s="112"/>
      <c r="W2422" s="72"/>
      <c r="X2422" s="46"/>
      <c r="Y2422" s="46"/>
      <c r="AC2422" s="47">
        <f t="shared" si="34"/>
        <v>0</v>
      </c>
      <c r="AD2422" s="47"/>
      <c r="AE2422" s="44"/>
      <c r="AF2422" s="48"/>
    </row>
    <row r="2423" spans="1:32" ht="21" customHeight="1">
      <c r="A2423" s="45" t="str">
        <f>IF(G2423="","",VLOOKUP(G2423,#REF!,3,0))</f>
        <v/>
      </c>
      <c r="B2423" s="45" t="str">
        <f>IF(Table1[[#This Row],[Day]]="","",WEEKNUM(F2423))</f>
        <v/>
      </c>
      <c r="C2423" s="45" t="str">
        <f>IF(Table1[[#This Row],[Day]]="","",MONTH(F2423))</f>
        <v/>
      </c>
      <c r="D2423" s="45" t="str">
        <f>IF(Table1[[#This Row],[Day]]="","",YEAR(F2423))</f>
        <v/>
      </c>
      <c r="E2423" s="117" t="s">
        <v>329</v>
      </c>
      <c r="J2423" s="102"/>
      <c r="K2423" s="124"/>
      <c r="R2423" s="46"/>
      <c r="V2423" s="112"/>
      <c r="W2423" s="72"/>
      <c r="X2423" s="46"/>
      <c r="Y2423" s="46"/>
      <c r="AC2423" s="47">
        <f t="shared" si="34"/>
        <v>0</v>
      </c>
      <c r="AD2423" s="47"/>
      <c r="AE2423" s="44"/>
      <c r="AF2423" s="48"/>
    </row>
    <row r="2424" spans="1:32" ht="21" customHeight="1">
      <c r="A2424" s="45" t="str">
        <f>IF(G2424="","",VLOOKUP(G2424,#REF!,3,0))</f>
        <v/>
      </c>
      <c r="B2424" s="45" t="str">
        <f>IF(Table1[[#This Row],[Day]]="","",WEEKNUM(F2424))</f>
        <v/>
      </c>
      <c r="C2424" s="45" t="str">
        <f>IF(Table1[[#This Row],[Day]]="","",MONTH(F2424))</f>
        <v/>
      </c>
      <c r="D2424" s="45" t="str">
        <f>IF(Table1[[#This Row],[Day]]="","",YEAR(F2424))</f>
        <v/>
      </c>
      <c r="E2424" s="117" t="s">
        <v>329</v>
      </c>
      <c r="J2424" s="102"/>
      <c r="K2424" s="124"/>
      <c r="R2424" s="46"/>
      <c r="V2424" s="112"/>
      <c r="W2424" s="72"/>
      <c r="X2424" s="46"/>
      <c r="Y2424" s="46"/>
      <c r="AC2424" s="47">
        <f t="shared" si="34"/>
        <v>0</v>
      </c>
      <c r="AD2424" s="47"/>
      <c r="AE2424" s="44"/>
      <c r="AF2424" s="48"/>
    </row>
    <row r="2425" spans="1:32" ht="21" customHeight="1">
      <c r="A2425" s="45" t="str">
        <f>IF(G2425="","",VLOOKUP(G2425,#REF!,3,0))</f>
        <v/>
      </c>
      <c r="B2425" s="45" t="str">
        <f>IF(Table1[[#This Row],[Day]]="","",WEEKNUM(F2425))</f>
        <v/>
      </c>
      <c r="C2425" s="45" t="str">
        <f>IF(Table1[[#This Row],[Day]]="","",MONTH(F2425))</f>
        <v/>
      </c>
      <c r="D2425" s="45" t="str">
        <f>IF(Table1[[#This Row],[Day]]="","",YEAR(F2425))</f>
        <v/>
      </c>
      <c r="E2425" s="117" t="s">
        <v>329</v>
      </c>
      <c r="J2425" s="102"/>
      <c r="K2425" s="124"/>
      <c r="R2425" s="46"/>
      <c r="V2425" s="112"/>
      <c r="W2425" s="72"/>
      <c r="X2425" s="46"/>
      <c r="Y2425" s="46"/>
      <c r="AC2425" s="47">
        <f t="shared" si="34"/>
        <v>0</v>
      </c>
      <c r="AD2425" s="47"/>
      <c r="AE2425" s="44"/>
      <c r="AF2425" s="48"/>
    </row>
    <row r="2426" spans="1:32" ht="21" customHeight="1">
      <c r="A2426" s="45" t="str">
        <f>IF(G2426="","",VLOOKUP(G2426,#REF!,3,0))</f>
        <v/>
      </c>
      <c r="B2426" s="45" t="str">
        <f>IF(Table1[[#This Row],[Day]]="","",WEEKNUM(F2426))</f>
        <v/>
      </c>
      <c r="C2426" s="45" t="str">
        <f>IF(Table1[[#This Row],[Day]]="","",MONTH(F2426))</f>
        <v/>
      </c>
      <c r="D2426" s="45" t="str">
        <f>IF(Table1[[#This Row],[Day]]="","",YEAR(F2426))</f>
        <v/>
      </c>
      <c r="E2426" s="117" t="s">
        <v>329</v>
      </c>
      <c r="J2426" s="102"/>
      <c r="K2426" s="124"/>
      <c r="R2426" s="46"/>
      <c r="V2426" s="112"/>
      <c r="W2426" s="72"/>
      <c r="X2426" s="46"/>
      <c r="Y2426" s="46"/>
      <c r="AC2426" s="47">
        <f t="shared" si="34"/>
        <v>0</v>
      </c>
      <c r="AD2426" s="47"/>
      <c r="AE2426" s="44"/>
      <c r="AF2426" s="48"/>
    </row>
    <row r="2427" spans="1:32" ht="21" customHeight="1">
      <c r="A2427" s="45" t="str">
        <f>IF(G2427="","",VLOOKUP(G2427,#REF!,3,0))</f>
        <v/>
      </c>
      <c r="B2427" s="45" t="str">
        <f>IF(Table1[[#This Row],[Day]]="","",WEEKNUM(F2427))</f>
        <v/>
      </c>
      <c r="C2427" s="45" t="str">
        <f>IF(Table1[[#This Row],[Day]]="","",MONTH(F2427))</f>
        <v/>
      </c>
      <c r="D2427" s="45" t="str">
        <f>IF(Table1[[#This Row],[Day]]="","",YEAR(F2427))</f>
        <v/>
      </c>
      <c r="E2427" s="117" t="s">
        <v>329</v>
      </c>
      <c r="J2427" s="102"/>
      <c r="K2427" s="124"/>
      <c r="R2427" s="46"/>
      <c r="V2427" s="112"/>
      <c r="W2427" s="72"/>
      <c r="X2427" s="46"/>
      <c r="Y2427" s="46"/>
      <c r="AC2427" s="47">
        <f t="shared" si="34"/>
        <v>0</v>
      </c>
      <c r="AD2427" s="47"/>
      <c r="AE2427" s="44"/>
      <c r="AF2427" s="48"/>
    </row>
    <row r="2428" spans="1:32" ht="21" customHeight="1">
      <c r="A2428" s="45" t="str">
        <f>IF(G2428="","",VLOOKUP(G2428,#REF!,3,0))</f>
        <v/>
      </c>
      <c r="B2428" s="45" t="str">
        <f>IF(Table1[[#This Row],[Day]]="","",WEEKNUM(F2428))</f>
        <v/>
      </c>
      <c r="C2428" s="45" t="str">
        <f>IF(Table1[[#This Row],[Day]]="","",MONTH(F2428))</f>
        <v/>
      </c>
      <c r="D2428" s="45" t="str">
        <f>IF(Table1[[#This Row],[Day]]="","",YEAR(F2428))</f>
        <v/>
      </c>
      <c r="E2428" s="117" t="s">
        <v>329</v>
      </c>
      <c r="J2428" s="102"/>
      <c r="K2428" s="124"/>
      <c r="R2428" s="46"/>
      <c r="V2428" s="112"/>
      <c r="W2428" s="72"/>
      <c r="X2428" s="46"/>
      <c r="Y2428" s="46"/>
      <c r="AC2428" s="47">
        <f t="shared" si="34"/>
        <v>0</v>
      </c>
      <c r="AD2428" s="47"/>
      <c r="AE2428" s="44"/>
      <c r="AF2428" s="48"/>
    </row>
    <row r="2429" spans="1:32" ht="21" customHeight="1">
      <c r="A2429" s="45" t="str">
        <f>IF(G2429="","",VLOOKUP(G2429,#REF!,3,0))</f>
        <v/>
      </c>
      <c r="B2429" s="45" t="str">
        <f>IF(Table1[[#This Row],[Day]]="","",WEEKNUM(F2429))</f>
        <v/>
      </c>
      <c r="C2429" s="45" t="str">
        <f>IF(Table1[[#This Row],[Day]]="","",MONTH(F2429))</f>
        <v/>
      </c>
      <c r="D2429" s="45" t="str">
        <f>IF(Table1[[#This Row],[Day]]="","",YEAR(F2429))</f>
        <v/>
      </c>
      <c r="E2429" s="117" t="s">
        <v>329</v>
      </c>
      <c r="J2429" s="102"/>
      <c r="K2429" s="124"/>
      <c r="R2429" s="46"/>
      <c r="V2429" s="112"/>
      <c r="W2429" s="72"/>
      <c r="X2429" s="46"/>
      <c r="Y2429" s="46"/>
      <c r="AC2429" s="47">
        <f t="shared" si="34"/>
        <v>0</v>
      </c>
      <c r="AD2429" s="47"/>
      <c r="AE2429" s="44"/>
      <c r="AF2429" s="48"/>
    </row>
    <row r="2430" spans="1:32" ht="21" customHeight="1">
      <c r="A2430" s="45" t="str">
        <f>IF(G2430="","",VLOOKUP(G2430,#REF!,3,0))</f>
        <v/>
      </c>
      <c r="B2430" s="45" t="str">
        <f>IF(Table1[[#This Row],[Day]]="","",WEEKNUM(F2430))</f>
        <v/>
      </c>
      <c r="C2430" s="45" t="str">
        <f>IF(Table1[[#This Row],[Day]]="","",MONTH(F2430))</f>
        <v/>
      </c>
      <c r="D2430" s="45" t="str">
        <f>IF(Table1[[#This Row],[Day]]="","",YEAR(F2430))</f>
        <v/>
      </c>
      <c r="E2430" s="117" t="s">
        <v>329</v>
      </c>
      <c r="J2430" s="102"/>
      <c r="K2430" s="124"/>
      <c r="R2430" s="46"/>
      <c r="V2430" s="112"/>
      <c r="W2430" s="72"/>
      <c r="X2430" s="46"/>
      <c r="Y2430" s="46"/>
      <c r="AC2430" s="47">
        <f t="shared" si="34"/>
        <v>0</v>
      </c>
      <c r="AD2430" s="47"/>
      <c r="AE2430" s="44"/>
      <c r="AF2430" s="48"/>
    </row>
    <row r="2431" spans="1:32" ht="21" customHeight="1">
      <c r="A2431" s="45" t="str">
        <f>IF(G2431="","",VLOOKUP(G2431,#REF!,3,0))</f>
        <v/>
      </c>
      <c r="B2431" s="45" t="str">
        <f>IF(Table1[[#This Row],[Day]]="","",WEEKNUM(F2431))</f>
        <v/>
      </c>
      <c r="C2431" s="45" t="str">
        <f>IF(Table1[[#This Row],[Day]]="","",MONTH(F2431))</f>
        <v/>
      </c>
      <c r="D2431" s="45" t="str">
        <f>IF(Table1[[#This Row],[Day]]="","",YEAR(F2431))</f>
        <v/>
      </c>
      <c r="E2431" s="117" t="s">
        <v>329</v>
      </c>
      <c r="J2431" s="102"/>
      <c r="K2431" s="124"/>
      <c r="R2431" s="46"/>
      <c r="V2431" s="112"/>
      <c r="W2431" s="72"/>
      <c r="X2431" s="46"/>
      <c r="Y2431" s="46"/>
      <c r="AC2431" s="47">
        <f t="shared" si="34"/>
        <v>0</v>
      </c>
      <c r="AD2431" s="47"/>
      <c r="AE2431" s="44"/>
      <c r="AF2431" s="48"/>
    </row>
    <row r="2432" spans="1:32" ht="21" customHeight="1">
      <c r="A2432" s="45" t="str">
        <f>IF(G2432="","",VLOOKUP(G2432,#REF!,3,0))</f>
        <v/>
      </c>
      <c r="B2432" s="45" t="str">
        <f>IF(Table1[[#This Row],[Day]]="","",WEEKNUM(F2432))</f>
        <v/>
      </c>
      <c r="C2432" s="45" t="str">
        <f>IF(Table1[[#This Row],[Day]]="","",MONTH(F2432))</f>
        <v/>
      </c>
      <c r="D2432" s="45" t="str">
        <f>IF(Table1[[#This Row],[Day]]="","",YEAR(F2432))</f>
        <v/>
      </c>
      <c r="E2432" s="117" t="s">
        <v>329</v>
      </c>
      <c r="J2432" s="102"/>
      <c r="K2432" s="124"/>
      <c r="R2432" s="46"/>
      <c r="V2432" s="112"/>
      <c r="W2432" s="72"/>
      <c r="X2432" s="46"/>
      <c r="Y2432" s="46"/>
      <c r="AC2432" s="47">
        <f t="shared" si="34"/>
        <v>0</v>
      </c>
      <c r="AD2432" s="47"/>
      <c r="AE2432" s="44"/>
      <c r="AF2432" s="48"/>
    </row>
    <row r="2433" spans="1:32" ht="21" customHeight="1">
      <c r="A2433" s="45" t="str">
        <f>IF(G2433="","",VLOOKUP(G2433,#REF!,3,0))</f>
        <v/>
      </c>
      <c r="B2433" s="45" t="str">
        <f>IF(Table1[[#This Row],[Day]]="","",WEEKNUM(F2433))</f>
        <v/>
      </c>
      <c r="C2433" s="45" t="str">
        <f>IF(Table1[[#This Row],[Day]]="","",MONTH(F2433))</f>
        <v/>
      </c>
      <c r="D2433" s="45" t="str">
        <f>IF(Table1[[#This Row],[Day]]="","",YEAR(F2433))</f>
        <v/>
      </c>
      <c r="E2433" s="117" t="s">
        <v>329</v>
      </c>
      <c r="J2433" s="102"/>
      <c r="K2433" s="124"/>
      <c r="R2433" s="46"/>
      <c r="V2433" s="112"/>
      <c r="W2433" s="72"/>
      <c r="X2433" s="46"/>
      <c r="Y2433" s="46"/>
      <c r="AC2433" s="47">
        <f t="shared" si="34"/>
        <v>0</v>
      </c>
      <c r="AD2433" s="47"/>
      <c r="AE2433" s="44"/>
      <c r="AF2433" s="48"/>
    </row>
    <row r="2434" spans="1:32" ht="21" customHeight="1">
      <c r="A2434" s="45" t="str">
        <f>IF(G2434="","",VLOOKUP(G2434,#REF!,3,0))</f>
        <v/>
      </c>
      <c r="B2434" s="45" t="str">
        <f>IF(Table1[[#This Row],[Day]]="","",WEEKNUM(F2434))</f>
        <v/>
      </c>
      <c r="C2434" s="45" t="str">
        <f>IF(Table1[[#This Row],[Day]]="","",MONTH(F2434))</f>
        <v/>
      </c>
      <c r="D2434" s="45" t="str">
        <f>IF(Table1[[#This Row],[Day]]="","",YEAR(F2434))</f>
        <v/>
      </c>
      <c r="E2434" s="117" t="s">
        <v>329</v>
      </c>
      <c r="J2434" s="102"/>
      <c r="K2434" s="124"/>
      <c r="R2434" s="46"/>
      <c r="V2434" s="112"/>
      <c r="W2434" s="72"/>
      <c r="X2434" s="46"/>
      <c r="Y2434" s="46"/>
      <c r="AC2434" s="47">
        <f t="shared" si="34"/>
        <v>0</v>
      </c>
      <c r="AD2434" s="47"/>
      <c r="AE2434" s="44"/>
      <c r="AF2434" s="48"/>
    </row>
    <row r="2435" spans="1:32" ht="21" customHeight="1">
      <c r="A2435" s="45" t="str">
        <f>IF(G2435="","",VLOOKUP(G2435,#REF!,3,0))</f>
        <v/>
      </c>
      <c r="B2435" s="45" t="str">
        <f>IF(Table1[[#This Row],[Day]]="","",WEEKNUM(F2435))</f>
        <v/>
      </c>
      <c r="C2435" s="45" t="str">
        <f>IF(Table1[[#This Row],[Day]]="","",MONTH(F2435))</f>
        <v/>
      </c>
      <c r="D2435" s="45" t="str">
        <f>IF(Table1[[#This Row],[Day]]="","",YEAR(F2435))</f>
        <v/>
      </c>
      <c r="E2435" s="117" t="s">
        <v>329</v>
      </c>
      <c r="J2435" s="102"/>
      <c r="K2435" s="124"/>
      <c r="R2435" s="46"/>
      <c r="V2435" s="112"/>
      <c r="W2435" s="72"/>
      <c r="X2435" s="46"/>
      <c r="Y2435" s="46"/>
      <c r="AC2435" s="47">
        <f t="shared" si="34"/>
        <v>0</v>
      </c>
      <c r="AD2435" s="47"/>
      <c r="AE2435" s="44"/>
      <c r="AF2435" s="48"/>
    </row>
    <row r="2436" spans="1:32" ht="21" customHeight="1">
      <c r="A2436" s="45" t="str">
        <f>IF(G2436="","",VLOOKUP(G2436,#REF!,3,0))</f>
        <v/>
      </c>
      <c r="B2436" s="45" t="str">
        <f>IF(Table1[[#This Row],[Day]]="","",WEEKNUM(F2436))</f>
        <v/>
      </c>
      <c r="C2436" s="45" t="str">
        <f>IF(Table1[[#This Row],[Day]]="","",MONTH(F2436))</f>
        <v/>
      </c>
      <c r="D2436" s="45" t="str">
        <f>IF(Table1[[#This Row],[Day]]="","",YEAR(F2436))</f>
        <v/>
      </c>
      <c r="E2436" s="117" t="s">
        <v>329</v>
      </c>
      <c r="J2436" s="102"/>
      <c r="K2436" s="124"/>
      <c r="R2436" s="46"/>
      <c r="V2436" s="112"/>
      <c r="W2436" s="72"/>
      <c r="X2436" s="46"/>
      <c r="Y2436" s="46"/>
      <c r="AC2436" s="47">
        <f t="shared" si="34"/>
        <v>0</v>
      </c>
      <c r="AD2436" s="47"/>
      <c r="AE2436" s="44"/>
      <c r="AF2436" s="48"/>
    </row>
    <row r="2437" spans="1:32" ht="21" customHeight="1">
      <c r="A2437" s="45" t="str">
        <f>IF(G2437="","",VLOOKUP(G2437,#REF!,3,0))</f>
        <v/>
      </c>
      <c r="B2437" s="45" t="str">
        <f>IF(Table1[[#This Row],[Day]]="","",WEEKNUM(F2437))</f>
        <v/>
      </c>
      <c r="C2437" s="45" t="str">
        <f>IF(Table1[[#This Row],[Day]]="","",MONTH(F2437))</f>
        <v/>
      </c>
      <c r="D2437" s="45" t="str">
        <f>IF(Table1[[#This Row],[Day]]="","",YEAR(F2437))</f>
        <v/>
      </c>
      <c r="E2437" s="117" t="s">
        <v>329</v>
      </c>
      <c r="J2437" s="102"/>
      <c r="K2437" s="124"/>
      <c r="R2437" s="46"/>
      <c r="V2437" s="112"/>
      <c r="W2437" s="72"/>
      <c r="X2437" s="46"/>
      <c r="Y2437" s="46"/>
      <c r="AC2437" s="47">
        <f t="shared" si="34"/>
        <v>0</v>
      </c>
      <c r="AD2437" s="47"/>
      <c r="AE2437" s="44"/>
      <c r="AF2437" s="48"/>
    </row>
    <row r="2438" spans="1:32" ht="21" customHeight="1">
      <c r="A2438" s="45" t="str">
        <f>IF(G2438="","",VLOOKUP(G2438,#REF!,3,0))</f>
        <v/>
      </c>
      <c r="B2438" s="45" t="str">
        <f>IF(Table1[[#This Row],[Day]]="","",WEEKNUM(F2438))</f>
        <v/>
      </c>
      <c r="C2438" s="45" t="str">
        <f>IF(Table1[[#This Row],[Day]]="","",MONTH(F2438))</f>
        <v/>
      </c>
      <c r="D2438" s="45" t="str">
        <f>IF(Table1[[#This Row],[Day]]="","",YEAR(F2438))</f>
        <v/>
      </c>
      <c r="E2438" s="117" t="s">
        <v>329</v>
      </c>
      <c r="J2438" s="102"/>
      <c r="K2438" s="124"/>
      <c r="R2438" s="46"/>
      <c r="V2438" s="112"/>
      <c r="W2438" s="72"/>
      <c r="X2438" s="46"/>
      <c r="Y2438" s="46"/>
      <c r="AC2438" s="47">
        <f t="shared" si="34"/>
        <v>0</v>
      </c>
      <c r="AD2438" s="47"/>
      <c r="AE2438" s="44"/>
      <c r="AF2438" s="48"/>
    </row>
    <row r="2439" spans="1:32" ht="21" customHeight="1">
      <c r="A2439" s="45" t="str">
        <f>IF(G2439="","",VLOOKUP(G2439,#REF!,3,0))</f>
        <v/>
      </c>
      <c r="B2439" s="45" t="str">
        <f>IF(Table1[[#This Row],[Day]]="","",WEEKNUM(F2439))</f>
        <v/>
      </c>
      <c r="C2439" s="45" t="str">
        <f>IF(Table1[[#This Row],[Day]]="","",MONTH(F2439))</f>
        <v/>
      </c>
      <c r="D2439" s="45" t="str">
        <f>IF(Table1[[#This Row],[Day]]="","",YEAR(F2439))</f>
        <v/>
      </c>
      <c r="E2439" s="117" t="s">
        <v>329</v>
      </c>
      <c r="J2439" s="102"/>
      <c r="K2439" s="124"/>
      <c r="R2439" s="46"/>
      <c r="V2439" s="112"/>
      <c r="W2439" s="72"/>
      <c r="X2439" s="46"/>
      <c r="Y2439" s="46"/>
      <c r="AC2439" s="47">
        <f t="shared" si="34"/>
        <v>0</v>
      </c>
      <c r="AD2439" s="47"/>
      <c r="AE2439" s="44"/>
      <c r="AF2439" s="48"/>
    </row>
    <row r="2440" spans="1:32" ht="21" customHeight="1">
      <c r="A2440" s="45" t="str">
        <f>IF(G2440="","",VLOOKUP(G2440,#REF!,3,0))</f>
        <v/>
      </c>
      <c r="B2440" s="45" t="str">
        <f>IF(Table1[[#This Row],[Day]]="","",WEEKNUM(F2440))</f>
        <v/>
      </c>
      <c r="C2440" s="45" t="str">
        <f>IF(Table1[[#This Row],[Day]]="","",MONTH(F2440))</f>
        <v/>
      </c>
      <c r="D2440" s="45" t="str">
        <f>IF(Table1[[#This Row],[Day]]="","",YEAR(F2440))</f>
        <v/>
      </c>
      <c r="E2440" s="117" t="s">
        <v>329</v>
      </c>
      <c r="J2440" s="102"/>
      <c r="K2440" s="124"/>
      <c r="R2440" s="46"/>
      <c r="V2440" s="112"/>
      <c r="W2440" s="72"/>
      <c r="X2440" s="46"/>
      <c r="Y2440" s="46"/>
      <c r="AC2440" s="47">
        <f t="shared" si="34"/>
        <v>0</v>
      </c>
      <c r="AD2440" s="47"/>
      <c r="AE2440" s="44"/>
      <c r="AF2440" s="48"/>
    </row>
    <row r="2441" spans="1:32" ht="21" customHeight="1">
      <c r="A2441" s="45" t="str">
        <f>IF(G2441="","",VLOOKUP(G2441,#REF!,3,0))</f>
        <v/>
      </c>
      <c r="B2441" s="45" t="str">
        <f>IF(Table1[[#This Row],[Day]]="","",WEEKNUM(F2441))</f>
        <v/>
      </c>
      <c r="C2441" s="45" t="str">
        <f>IF(Table1[[#This Row],[Day]]="","",MONTH(F2441))</f>
        <v/>
      </c>
      <c r="D2441" s="45" t="str">
        <f>IF(Table1[[#This Row],[Day]]="","",YEAR(F2441))</f>
        <v/>
      </c>
      <c r="E2441" s="117" t="s">
        <v>329</v>
      </c>
      <c r="J2441" s="102"/>
      <c r="K2441" s="124"/>
      <c r="R2441" s="46"/>
      <c r="V2441" s="112"/>
      <c r="W2441" s="72"/>
      <c r="X2441" s="46"/>
      <c r="Y2441" s="46"/>
      <c r="AC2441" s="47">
        <f t="shared" si="34"/>
        <v>0</v>
      </c>
      <c r="AD2441" s="47"/>
      <c r="AE2441" s="44"/>
      <c r="AF2441" s="48"/>
    </row>
    <row r="2442" spans="1:32" ht="21" customHeight="1">
      <c r="A2442" s="45" t="str">
        <f>IF(G2442="","",VLOOKUP(G2442,#REF!,3,0))</f>
        <v/>
      </c>
      <c r="B2442" s="45" t="str">
        <f>IF(Table1[[#This Row],[Day]]="","",WEEKNUM(F2442))</f>
        <v/>
      </c>
      <c r="C2442" s="45" t="str">
        <f>IF(Table1[[#This Row],[Day]]="","",MONTH(F2442))</f>
        <v/>
      </c>
      <c r="D2442" s="45" t="str">
        <f>IF(Table1[[#This Row],[Day]]="","",YEAR(F2442))</f>
        <v/>
      </c>
      <c r="E2442" s="117" t="s">
        <v>329</v>
      </c>
      <c r="J2442" s="102"/>
      <c r="K2442" s="124"/>
      <c r="R2442" s="46"/>
      <c r="V2442" s="112"/>
      <c r="W2442" s="72"/>
      <c r="X2442" s="46"/>
      <c r="Y2442" s="46"/>
      <c r="AC2442" s="47">
        <f t="shared" si="34"/>
        <v>0</v>
      </c>
      <c r="AD2442" s="47"/>
      <c r="AE2442" s="44"/>
      <c r="AF2442" s="48"/>
    </row>
    <row r="2443" spans="1:32" ht="21" customHeight="1">
      <c r="A2443" s="45" t="str">
        <f>IF(G2443="","",VLOOKUP(G2443,#REF!,3,0))</f>
        <v/>
      </c>
      <c r="B2443" s="45" t="str">
        <f>IF(Table1[[#This Row],[Day]]="","",WEEKNUM(F2443))</f>
        <v/>
      </c>
      <c r="C2443" s="45" t="str">
        <f>IF(Table1[[#This Row],[Day]]="","",MONTH(F2443))</f>
        <v/>
      </c>
      <c r="D2443" s="45" t="str">
        <f>IF(Table1[[#This Row],[Day]]="","",YEAR(F2443))</f>
        <v/>
      </c>
      <c r="E2443" s="117" t="s">
        <v>329</v>
      </c>
      <c r="J2443" s="102"/>
      <c r="K2443" s="124"/>
      <c r="R2443" s="46"/>
      <c r="V2443" s="112"/>
      <c r="W2443" s="72"/>
      <c r="X2443" s="46"/>
      <c r="Y2443" s="46"/>
      <c r="AC2443" s="47">
        <f t="shared" si="34"/>
        <v>0</v>
      </c>
      <c r="AD2443" s="47"/>
      <c r="AE2443" s="44"/>
      <c r="AF2443" s="48"/>
    </row>
    <row r="2444" spans="1:32" ht="21" customHeight="1">
      <c r="A2444" s="45" t="str">
        <f>IF(G2444="","",VLOOKUP(G2444,#REF!,3,0))</f>
        <v/>
      </c>
      <c r="B2444" s="45" t="str">
        <f>IF(Table1[[#This Row],[Day]]="","",WEEKNUM(F2444))</f>
        <v/>
      </c>
      <c r="C2444" s="45" t="str">
        <f>IF(Table1[[#This Row],[Day]]="","",MONTH(F2444))</f>
        <v/>
      </c>
      <c r="D2444" s="45" t="str">
        <f>IF(Table1[[#This Row],[Day]]="","",YEAR(F2444))</f>
        <v/>
      </c>
      <c r="E2444" s="117" t="s">
        <v>329</v>
      </c>
      <c r="J2444" s="102"/>
      <c r="K2444" s="124"/>
      <c r="R2444" s="46"/>
      <c r="V2444" s="112"/>
      <c r="W2444" s="72"/>
      <c r="X2444" s="46"/>
      <c r="Y2444" s="46"/>
      <c r="AC2444" s="47">
        <f t="shared" si="34"/>
        <v>0</v>
      </c>
      <c r="AD2444" s="47"/>
      <c r="AE2444" s="44"/>
      <c r="AF2444" s="48"/>
    </row>
    <row r="2445" spans="1:32" ht="21" customHeight="1">
      <c r="A2445" s="45" t="str">
        <f>IF(G2445="","",VLOOKUP(G2445,#REF!,3,0))</f>
        <v/>
      </c>
      <c r="B2445" s="45" t="str">
        <f>IF(Table1[[#This Row],[Day]]="","",WEEKNUM(F2445))</f>
        <v/>
      </c>
      <c r="C2445" s="45" t="str">
        <f>IF(Table1[[#This Row],[Day]]="","",MONTH(F2445))</f>
        <v/>
      </c>
      <c r="D2445" s="45" t="str">
        <f>IF(Table1[[#This Row],[Day]]="","",YEAR(F2445))</f>
        <v/>
      </c>
      <c r="E2445" s="117" t="s">
        <v>329</v>
      </c>
      <c r="J2445" s="102"/>
      <c r="K2445" s="124"/>
      <c r="R2445" s="46"/>
      <c r="V2445" s="112"/>
      <c r="W2445" s="72"/>
      <c r="X2445" s="46"/>
      <c r="Y2445" s="46"/>
      <c r="AC2445" s="47">
        <f t="shared" si="34"/>
        <v>0</v>
      </c>
      <c r="AD2445" s="47"/>
      <c r="AE2445" s="44"/>
      <c r="AF2445" s="48"/>
    </row>
    <row r="2446" spans="1:32" ht="21" customHeight="1">
      <c r="A2446" s="45" t="str">
        <f>IF(G2446="","",VLOOKUP(G2446,#REF!,3,0))</f>
        <v/>
      </c>
      <c r="B2446" s="45" t="str">
        <f>IF(Table1[[#This Row],[Day]]="","",WEEKNUM(F2446))</f>
        <v/>
      </c>
      <c r="C2446" s="45" t="str">
        <f>IF(Table1[[#This Row],[Day]]="","",MONTH(F2446))</f>
        <v/>
      </c>
      <c r="D2446" s="45" t="str">
        <f>IF(Table1[[#This Row],[Day]]="","",YEAR(F2446))</f>
        <v/>
      </c>
      <c r="E2446" s="117" t="s">
        <v>329</v>
      </c>
      <c r="J2446" s="102"/>
      <c r="K2446" s="124"/>
      <c r="R2446" s="46"/>
      <c r="V2446" s="112"/>
      <c r="W2446" s="72"/>
      <c r="X2446" s="46"/>
      <c r="Y2446" s="46"/>
      <c r="AC2446" s="47">
        <f t="shared" si="34"/>
        <v>0</v>
      </c>
      <c r="AD2446" s="47"/>
      <c r="AE2446" s="44"/>
      <c r="AF2446" s="48"/>
    </row>
    <row r="2447" spans="1:32" ht="21" customHeight="1">
      <c r="A2447" s="45" t="str">
        <f>IF(G2447="","",VLOOKUP(G2447,#REF!,3,0))</f>
        <v/>
      </c>
      <c r="B2447" s="45" t="str">
        <f>IF(Table1[[#This Row],[Day]]="","",WEEKNUM(F2447))</f>
        <v/>
      </c>
      <c r="C2447" s="45" t="str">
        <f>IF(Table1[[#This Row],[Day]]="","",MONTH(F2447))</f>
        <v/>
      </c>
      <c r="D2447" s="45" t="str">
        <f>IF(Table1[[#This Row],[Day]]="","",YEAR(F2447))</f>
        <v/>
      </c>
      <c r="E2447" s="117" t="s">
        <v>329</v>
      </c>
      <c r="J2447" s="102"/>
      <c r="K2447" s="124"/>
      <c r="R2447" s="46"/>
      <c r="V2447" s="112"/>
      <c r="W2447" s="72"/>
      <c r="X2447" s="46"/>
      <c r="Y2447" s="46"/>
      <c r="AC2447" s="47">
        <f t="shared" si="34"/>
        <v>0</v>
      </c>
      <c r="AD2447" s="47"/>
      <c r="AE2447" s="44"/>
      <c r="AF2447" s="48"/>
    </row>
    <row r="2448" spans="1:32" ht="21" customHeight="1">
      <c r="A2448" s="45" t="str">
        <f>IF(G2448="","",VLOOKUP(G2448,#REF!,3,0))</f>
        <v/>
      </c>
      <c r="B2448" s="45" t="str">
        <f>IF(Table1[[#This Row],[Day]]="","",WEEKNUM(F2448))</f>
        <v/>
      </c>
      <c r="C2448" s="45" t="str">
        <f>IF(Table1[[#This Row],[Day]]="","",MONTH(F2448))</f>
        <v/>
      </c>
      <c r="D2448" s="45" t="str">
        <f>IF(Table1[[#This Row],[Day]]="","",YEAR(F2448))</f>
        <v/>
      </c>
      <c r="E2448" s="117" t="s">
        <v>329</v>
      </c>
      <c r="J2448" s="102"/>
      <c r="K2448" s="124"/>
      <c r="R2448" s="46"/>
      <c r="V2448" s="112"/>
      <c r="W2448" s="72"/>
      <c r="X2448" s="46"/>
      <c r="Y2448" s="46"/>
      <c r="AC2448" s="47">
        <f t="shared" si="34"/>
        <v>0</v>
      </c>
      <c r="AD2448" s="47"/>
      <c r="AE2448" s="44"/>
      <c r="AF2448" s="48"/>
    </row>
    <row r="2449" spans="1:32" ht="21" customHeight="1">
      <c r="A2449" s="45" t="str">
        <f>IF(G2449="","",VLOOKUP(G2449,#REF!,3,0))</f>
        <v/>
      </c>
      <c r="B2449" s="45" t="str">
        <f>IF(Table1[[#This Row],[Day]]="","",WEEKNUM(F2449))</f>
        <v/>
      </c>
      <c r="C2449" s="45" t="str">
        <f>IF(Table1[[#This Row],[Day]]="","",MONTH(F2449))</f>
        <v/>
      </c>
      <c r="D2449" s="45" t="str">
        <f>IF(Table1[[#This Row],[Day]]="","",YEAR(F2449))</f>
        <v/>
      </c>
      <c r="E2449" s="117" t="s">
        <v>329</v>
      </c>
      <c r="J2449" s="102"/>
      <c r="K2449" s="124"/>
      <c r="R2449" s="46"/>
      <c r="V2449" s="112"/>
      <c r="W2449" s="72"/>
      <c r="X2449" s="46"/>
      <c r="Y2449" s="46"/>
      <c r="AC2449" s="47">
        <f t="shared" si="34"/>
        <v>0</v>
      </c>
      <c r="AD2449" s="47"/>
      <c r="AE2449" s="44"/>
      <c r="AF2449" s="48"/>
    </row>
    <row r="2450" spans="1:32" ht="21" customHeight="1">
      <c r="A2450" s="45" t="str">
        <f>IF(G2450="","",VLOOKUP(G2450,#REF!,3,0))</f>
        <v/>
      </c>
      <c r="B2450" s="45" t="str">
        <f>IF(Table1[[#This Row],[Day]]="","",WEEKNUM(F2450))</f>
        <v/>
      </c>
      <c r="C2450" s="45" t="str">
        <f>IF(Table1[[#This Row],[Day]]="","",MONTH(F2450))</f>
        <v/>
      </c>
      <c r="D2450" s="45" t="str">
        <f>IF(Table1[[#This Row],[Day]]="","",YEAR(F2450))</f>
        <v/>
      </c>
      <c r="E2450" s="117" t="s">
        <v>329</v>
      </c>
      <c r="J2450" s="102"/>
      <c r="K2450" s="124"/>
      <c r="R2450" s="46"/>
      <c r="V2450" s="112"/>
      <c r="W2450" s="72"/>
      <c r="X2450" s="46"/>
      <c r="Y2450" s="46"/>
      <c r="AC2450" s="47">
        <f t="shared" si="34"/>
        <v>0</v>
      </c>
      <c r="AD2450" s="47"/>
      <c r="AE2450" s="44"/>
      <c r="AF2450" s="48"/>
    </row>
    <row r="2451" spans="1:32" ht="21" customHeight="1">
      <c r="A2451" s="45" t="str">
        <f>IF(G2451="","",VLOOKUP(G2451,#REF!,3,0))</f>
        <v/>
      </c>
      <c r="B2451" s="45" t="str">
        <f>IF(Table1[[#This Row],[Day]]="","",WEEKNUM(F2451))</f>
        <v/>
      </c>
      <c r="C2451" s="45" t="str">
        <f>IF(Table1[[#This Row],[Day]]="","",MONTH(F2451))</f>
        <v/>
      </c>
      <c r="D2451" s="45" t="str">
        <f>IF(Table1[[#This Row],[Day]]="","",YEAR(F2451))</f>
        <v/>
      </c>
      <c r="E2451" s="117" t="s">
        <v>329</v>
      </c>
      <c r="J2451" s="102"/>
      <c r="K2451" s="124"/>
      <c r="R2451" s="46"/>
      <c r="V2451" s="112"/>
      <c r="W2451" s="72"/>
      <c r="X2451" s="46"/>
      <c r="Y2451" s="46"/>
      <c r="AC2451" s="47">
        <f t="shared" si="34"/>
        <v>0</v>
      </c>
      <c r="AD2451" s="47"/>
      <c r="AE2451" s="44"/>
      <c r="AF2451" s="48"/>
    </row>
    <row r="2452" spans="1:32" ht="21" customHeight="1">
      <c r="A2452" s="45" t="str">
        <f>IF(G2452="","",VLOOKUP(G2452,#REF!,3,0))</f>
        <v/>
      </c>
      <c r="B2452" s="45" t="str">
        <f>IF(Table1[[#This Row],[Day]]="","",WEEKNUM(F2452))</f>
        <v/>
      </c>
      <c r="C2452" s="45" t="str">
        <f>IF(Table1[[#This Row],[Day]]="","",MONTH(F2452))</f>
        <v/>
      </c>
      <c r="D2452" s="45" t="str">
        <f>IF(Table1[[#This Row],[Day]]="","",YEAR(F2452))</f>
        <v/>
      </c>
      <c r="E2452" s="117" t="s">
        <v>329</v>
      </c>
      <c r="J2452" s="102"/>
      <c r="K2452" s="124"/>
      <c r="R2452" s="46"/>
      <c r="V2452" s="112"/>
      <c r="W2452" s="72"/>
      <c r="X2452" s="46"/>
      <c r="Y2452" s="46"/>
      <c r="AC2452" s="47">
        <f t="shared" si="34"/>
        <v>0</v>
      </c>
      <c r="AD2452" s="47"/>
      <c r="AE2452" s="44"/>
      <c r="AF2452" s="48"/>
    </row>
    <row r="2453" spans="1:32" ht="21" customHeight="1">
      <c r="A2453" s="45" t="str">
        <f>IF(G2453="","",VLOOKUP(G2453,#REF!,3,0))</f>
        <v/>
      </c>
      <c r="B2453" s="45" t="str">
        <f>IF(Table1[[#This Row],[Day]]="","",WEEKNUM(F2453))</f>
        <v/>
      </c>
      <c r="C2453" s="45" t="str">
        <f>IF(Table1[[#This Row],[Day]]="","",MONTH(F2453))</f>
        <v/>
      </c>
      <c r="D2453" s="45" t="str">
        <f>IF(Table1[[#This Row],[Day]]="","",YEAR(F2453))</f>
        <v/>
      </c>
      <c r="E2453" s="117" t="s">
        <v>329</v>
      </c>
      <c r="J2453" s="102"/>
      <c r="K2453" s="124"/>
      <c r="R2453" s="46"/>
      <c r="V2453" s="112"/>
      <c r="W2453" s="72"/>
      <c r="X2453" s="46"/>
      <c r="Y2453" s="46"/>
      <c r="AC2453" s="47">
        <f t="shared" si="34"/>
        <v>0</v>
      </c>
      <c r="AD2453" s="47"/>
      <c r="AE2453" s="44"/>
      <c r="AF2453" s="48"/>
    </row>
    <row r="2454" spans="1:32" ht="21" customHeight="1">
      <c r="A2454" s="45" t="str">
        <f>IF(G2454="","",VLOOKUP(G2454,#REF!,3,0))</f>
        <v/>
      </c>
      <c r="B2454" s="45" t="str">
        <f>IF(Table1[[#This Row],[Day]]="","",WEEKNUM(F2454))</f>
        <v/>
      </c>
      <c r="C2454" s="45" t="str">
        <f>IF(Table1[[#This Row],[Day]]="","",MONTH(F2454))</f>
        <v/>
      </c>
      <c r="D2454" s="45" t="str">
        <f>IF(Table1[[#This Row],[Day]]="","",YEAR(F2454))</f>
        <v/>
      </c>
      <c r="E2454" s="117" t="s">
        <v>329</v>
      </c>
      <c r="J2454" s="102"/>
      <c r="K2454" s="124"/>
      <c r="R2454" s="46"/>
      <c r="V2454" s="112"/>
      <c r="W2454" s="72"/>
      <c r="X2454" s="46"/>
      <c r="Y2454" s="46"/>
      <c r="AC2454" s="47">
        <f t="shared" si="34"/>
        <v>0</v>
      </c>
      <c r="AD2454" s="47"/>
      <c r="AE2454" s="44"/>
      <c r="AF2454" s="48"/>
    </row>
    <row r="2455" spans="1:32" ht="21" customHeight="1">
      <c r="A2455" s="45" t="str">
        <f>IF(G2455="","",VLOOKUP(G2455,#REF!,3,0))</f>
        <v/>
      </c>
      <c r="B2455" s="45" t="str">
        <f>IF(Table1[[#This Row],[Day]]="","",WEEKNUM(F2455))</f>
        <v/>
      </c>
      <c r="C2455" s="45" t="str">
        <f>IF(Table1[[#This Row],[Day]]="","",MONTH(F2455))</f>
        <v/>
      </c>
      <c r="D2455" s="45" t="str">
        <f>IF(Table1[[#This Row],[Day]]="","",YEAR(F2455))</f>
        <v/>
      </c>
      <c r="E2455" s="117" t="s">
        <v>329</v>
      </c>
      <c r="J2455" s="102"/>
      <c r="K2455" s="124"/>
      <c r="R2455" s="46"/>
      <c r="V2455" s="112"/>
      <c r="W2455" s="72"/>
      <c r="X2455" s="46"/>
      <c r="Y2455" s="46"/>
      <c r="AC2455" s="47">
        <f t="shared" si="34"/>
        <v>0</v>
      </c>
      <c r="AD2455" s="47"/>
      <c r="AE2455" s="44"/>
      <c r="AF2455" s="48"/>
    </row>
    <row r="2456" spans="1:32" ht="21" customHeight="1">
      <c r="A2456" s="45" t="str">
        <f>IF(G2456="","",VLOOKUP(G2456,#REF!,3,0))</f>
        <v/>
      </c>
      <c r="B2456" s="45" t="str">
        <f>IF(Table1[[#This Row],[Day]]="","",WEEKNUM(F2456))</f>
        <v/>
      </c>
      <c r="C2456" s="45" t="str">
        <f>IF(Table1[[#This Row],[Day]]="","",MONTH(F2456))</f>
        <v/>
      </c>
      <c r="D2456" s="45" t="str">
        <f>IF(Table1[[#This Row],[Day]]="","",YEAR(F2456))</f>
        <v/>
      </c>
      <c r="E2456" s="117" t="s">
        <v>329</v>
      </c>
      <c r="J2456" s="102"/>
      <c r="K2456" s="124"/>
      <c r="R2456" s="46"/>
      <c r="V2456" s="112"/>
      <c r="W2456" s="72"/>
      <c r="X2456" s="46"/>
      <c r="Y2456" s="46"/>
      <c r="AC2456" s="47">
        <f t="shared" si="34"/>
        <v>0</v>
      </c>
      <c r="AD2456" s="47"/>
      <c r="AE2456" s="44"/>
      <c r="AF2456" s="48"/>
    </row>
    <row r="2457" spans="1:32" ht="21" customHeight="1">
      <c r="A2457" s="45" t="str">
        <f>IF(G2457="","",VLOOKUP(G2457,#REF!,3,0))</f>
        <v/>
      </c>
      <c r="B2457" s="45" t="str">
        <f>IF(Table1[[#This Row],[Day]]="","",WEEKNUM(F2457))</f>
        <v/>
      </c>
      <c r="C2457" s="45" t="str">
        <f>IF(Table1[[#This Row],[Day]]="","",MONTH(F2457))</f>
        <v/>
      </c>
      <c r="D2457" s="45" t="str">
        <f>IF(Table1[[#This Row],[Day]]="","",YEAR(F2457))</f>
        <v/>
      </c>
      <c r="E2457" s="117" t="s">
        <v>329</v>
      </c>
      <c r="J2457" s="102"/>
      <c r="K2457" s="124"/>
      <c r="R2457" s="46"/>
      <c r="V2457" s="112"/>
      <c r="W2457" s="72"/>
      <c r="X2457" s="46"/>
      <c r="Y2457" s="46"/>
      <c r="AC2457" s="47">
        <f t="shared" si="34"/>
        <v>0</v>
      </c>
      <c r="AD2457" s="47"/>
      <c r="AE2457" s="44"/>
      <c r="AF2457" s="48"/>
    </row>
    <row r="2458" spans="1:32" ht="21" customHeight="1">
      <c r="A2458" s="45" t="str">
        <f>IF(G2458="","",VLOOKUP(G2458,#REF!,3,0))</f>
        <v/>
      </c>
      <c r="B2458" s="45" t="str">
        <f>IF(Table1[[#This Row],[Day]]="","",WEEKNUM(F2458))</f>
        <v/>
      </c>
      <c r="C2458" s="45" t="str">
        <f>IF(Table1[[#This Row],[Day]]="","",MONTH(F2458))</f>
        <v/>
      </c>
      <c r="D2458" s="45" t="str">
        <f>IF(Table1[[#This Row],[Day]]="","",YEAR(F2458))</f>
        <v/>
      </c>
      <c r="E2458" s="117" t="s">
        <v>329</v>
      </c>
      <c r="J2458" s="102"/>
      <c r="K2458" s="124"/>
      <c r="R2458" s="46"/>
      <c r="V2458" s="112"/>
      <c r="W2458" s="72"/>
      <c r="X2458" s="46"/>
      <c r="Y2458" s="46"/>
      <c r="AC2458" s="47">
        <f t="shared" si="34"/>
        <v>0</v>
      </c>
      <c r="AD2458" s="47"/>
      <c r="AE2458" s="44"/>
      <c r="AF2458" s="48"/>
    </row>
    <row r="2459" spans="1:32" ht="21" customHeight="1">
      <c r="A2459" s="45" t="str">
        <f>IF(G2459="","",VLOOKUP(G2459,#REF!,3,0))</f>
        <v/>
      </c>
      <c r="B2459" s="45" t="str">
        <f>IF(Table1[[#This Row],[Day]]="","",WEEKNUM(F2459))</f>
        <v/>
      </c>
      <c r="C2459" s="45" t="str">
        <f>IF(Table1[[#This Row],[Day]]="","",MONTH(F2459))</f>
        <v/>
      </c>
      <c r="D2459" s="45" t="str">
        <f>IF(Table1[[#This Row],[Day]]="","",YEAR(F2459))</f>
        <v/>
      </c>
      <c r="E2459" s="117" t="s">
        <v>329</v>
      </c>
      <c r="J2459" s="102"/>
      <c r="K2459" s="124"/>
      <c r="R2459" s="46"/>
      <c r="V2459" s="112"/>
      <c r="W2459" s="72"/>
      <c r="X2459" s="46"/>
      <c r="Y2459" s="46"/>
      <c r="AC2459" s="47">
        <f t="shared" si="34"/>
        <v>0</v>
      </c>
      <c r="AD2459" s="47"/>
      <c r="AE2459" s="44"/>
      <c r="AF2459" s="48"/>
    </row>
    <row r="2460" spans="1:32" ht="21" customHeight="1">
      <c r="A2460" s="45" t="str">
        <f>IF(G2460="","",VLOOKUP(G2460,#REF!,3,0))</f>
        <v/>
      </c>
      <c r="B2460" s="45" t="str">
        <f>IF(Table1[[#This Row],[Day]]="","",WEEKNUM(F2460))</f>
        <v/>
      </c>
      <c r="C2460" s="45" t="str">
        <f>IF(Table1[[#This Row],[Day]]="","",MONTH(F2460))</f>
        <v/>
      </c>
      <c r="D2460" s="45" t="str">
        <f>IF(Table1[[#This Row],[Day]]="","",YEAR(F2460))</f>
        <v/>
      </c>
      <c r="E2460" s="117" t="s">
        <v>329</v>
      </c>
      <c r="J2460" s="102"/>
      <c r="K2460" s="124"/>
      <c r="R2460" s="46"/>
      <c r="V2460" s="112"/>
      <c r="W2460" s="72"/>
      <c r="X2460" s="46"/>
      <c r="Y2460" s="46"/>
      <c r="AC2460" s="47">
        <f t="shared" ref="AC2460:AC2523" si="35">SUM(I2460:AB2460)</f>
        <v>0</v>
      </c>
      <c r="AD2460" s="47"/>
      <c r="AE2460" s="44"/>
      <c r="AF2460" s="48"/>
    </row>
    <row r="2461" spans="1:32" ht="21" customHeight="1">
      <c r="A2461" s="45" t="str">
        <f>IF(G2461="","",VLOOKUP(G2461,#REF!,3,0))</f>
        <v/>
      </c>
      <c r="B2461" s="45" t="str">
        <f>IF(Table1[[#This Row],[Day]]="","",WEEKNUM(F2461))</f>
        <v/>
      </c>
      <c r="C2461" s="45" t="str">
        <f>IF(Table1[[#This Row],[Day]]="","",MONTH(F2461))</f>
        <v/>
      </c>
      <c r="D2461" s="45" t="str">
        <f>IF(Table1[[#This Row],[Day]]="","",YEAR(F2461))</f>
        <v/>
      </c>
      <c r="E2461" s="117" t="s">
        <v>329</v>
      </c>
      <c r="J2461" s="102"/>
      <c r="K2461" s="124"/>
      <c r="R2461" s="46"/>
      <c r="V2461" s="112"/>
      <c r="W2461" s="72"/>
      <c r="X2461" s="46"/>
      <c r="Y2461" s="46"/>
      <c r="AC2461" s="47">
        <f t="shared" si="35"/>
        <v>0</v>
      </c>
      <c r="AD2461" s="47"/>
      <c r="AE2461" s="44"/>
      <c r="AF2461" s="48"/>
    </row>
    <row r="2462" spans="1:32" ht="21" customHeight="1">
      <c r="A2462" s="45" t="str">
        <f>IF(G2462="","",VLOOKUP(G2462,#REF!,3,0))</f>
        <v/>
      </c>
      <c r="B2462" s="45" t="str">
        <f>IF(Table1[[#This Row],[Day]]="","",WEEKNUM(F2462))</f>
        <v/>
      </c>
      <c r="C2462" s="45" t="str">
        <f>IF(Table1[[#This Row],[Day]]="","",MONTH(F2462))</f>
        <v/>
      </c>
      <c r="D2462" s="45" t="str">
        <f>IF(Table1[[#This Row],[Day]]="","",YEAR(F2462))</f>
        <v/>
      </c>
      <c r="E2462" s="117" t="s">
        <v>329</v>
      </c>
      <c r="J2462" s="102"/>
      <c r="K2462" s="124"/>
      <c r="R2462" s="46"/>
      <c r="V2462" s="112"/>
      <c r="W2462" s="72"/>
      <c r="X2462" s="46"/>
      <c r="Y2462" s="46"/>
      <c r="AC2462" s="47">
        <f t="shared" si="35"/>
        <v>0</v>
      </c>
      <c r="AD2462" s="47"/>
      <c r="AE2462" s="44"/>
      <c r="AF2462" s="48"/>
    </row>
    <row r="2463" spans="1:32" ht="21" customHeight="1">
      <c r="A2463" s="45" t="str">
        <f>IF(G2463="","",VLOOKUP(G2463,#REF!,3,0))</f>
        <v/>
      </c>
      <c r="B2463" s="45" t="str">
        <f>IF(Table1[[#This Row],[Day]]="","",WEEKNUM(F2463))</f>
        <v/>
      </c>
      <c r="C2463" s="45" t="str">
        <f>IF(Table1[[#This Row],[Day]]="","",MONTH(F2463))</f>
        <v/>
      </c>
      <c r="D2463" s="45" t="str">
        <f>IF(Table1[[#This Row],[Day]]="","",YEAR(F2463))</f>
        <v/>
      </c>
      <c r="E2463" s="117" t="s">
        <v>329</v>
      </c>
      <c r="J2463" s="102"/>
      <c r="K2463" s="124"/>
      <c r="R2463" s="46"/>
      <c r="V2463" s="112"/>
      <c r="W2463" s="72"/>
      <c r="X2463" s="46"/>
      <c r="Y2463" s="46"/>
      <c r="AC2463" s="47">
        <f t="shared" si="35"/>
        <v>0</v>
      </c>
      <c r="AD2463" s="47"/>
      <c r="AE2463" s="44"/>
      <c r="AF2463" s="48"/>
    </row>
    <row r="2464" spans="1:32" ht="21" customHeight="1">
      <c r="A2464" s="45" t="str">
        <f>IF(G2464="","",VLOOKUP(G2464,#REF!,3,0))</f>
        <v/>
      </c>
      <c r="B2464" s="45" t="str">
        <f>IF(Table1[[#This Row],[Day]]="","",WEEKNUM(F2464))</f>
        <v/>
      </c>
      <c r="C2464" s="45" t="str">
        <f>IF(Table1[[#This Row],[Day]]="","",MONTH(F2464))</f>
        <v/>
      </c>
      <c r="D2464" s="45" t="str">
        <f>IF(Table1[[#This Row],[Day]]="","",YEAR(F2464))</f>
        <v/>
      </c>
      <c r="E2464" s="117" t="s">
        <v>329</v>
      </c>
      <c r="J2464" s="102"/>
      <c r="K2464" s="124"/>
      <c r="R2464" s="46"/>
      <c r="V2464" s="112"/>
      <c r="W2464" s="72"/>
      <c r="X2464" s="46"/>
      <c r="Y2464" s="46"/>
      <c r="AC2464" s="47">
        <f t="shared" si="35"/>
        <v>0</v>
      </c>
      <c r="AD2464" s="47"/>
      <c r="AE2464" s="44"/>
      <c r="AF2464" s="48"/>
    </row>
    <row r="2465" spans="1:32" ht="21" customHeight="1">
      <c r="A2465" s="45" t="str">
        <f>IF(G2465="","",VLOOKUP(G2465,#REF!,3,0))</f>
        <v/>
      </c>
      <c r="B2465" s="45" t="str">
        <f>IF(Table1[[#This Row],[Day]]="","",WEEKNUM(F2465))</f>
        <v/>
      </c>
      <c r="C2465" s="45" t="str">
        <f>IF(Table1[[#This Row],[Day]]="","",MONTH(F2465))</f>
        <v/>
      </c>
      <c r="D2465" s="45" t="str">
        <f>IF(Table1[[#This Row],[Day]]="","",YEAR(F2465))</f>
        <v/>
      </c>
      <c r="E2465" s="117" t="s">
        <v>329</v>
      </c>
      <c r="J2465" s="102"/>
      <c r="K2465" s="124"/>
      <c r="R2465" s="46"/>
      <c r="V2465" s="112"/>
      <c r="W2465" s="72"/>
      <c r="X2465" s="46"/>
      <c r="Y2465" s="46"/>
      <c r="AC2465" s="47">
        <f t="shared" si="35"/>
        <v>0</v>
      </c>
      <c r="AD2465" s="47"/>
      <c r="AE2465" s="44"/>
      <c r="AF2465" s="48"/>
    </row>
    <row r="2466" spans="1:32" ht="21" customHeight="1">
      <c r="A2466" s="45" t="str">
        <f>IF(G2466="","",VLOOKUP(G2466,#REF!,3,0))</f>
        <v/>
      </c>
      <c r="B2466" s="45" t="str">
        <f>IF(Table1[[#This Row],[Day]]="","",WEEKNUM(F2466))</f>
        <v/>
      </c>
      <c r="C2466" s="45" t="str">
        <f>IF(Table1[[#This Row],[Day]]="","",MONTH(F2466))</f>
        <v/>
      </c>
      <c r="D2466" s="45" t="str">
        <f>IF(Table1[[#This Row],[Day]]="","",YEAR(F2466))</f>
        <v/>
      </c>
      <c r="E2466" s="117" t="s">
        <v>329</v>
      </c>
      <c r="J2466" s="102"/>
      <c r="K2466" s="124"/>
      <c r="R2466" s="46"/>
      <c r="V2466" s="112"/>
      <c r="W2466" s="72"/>
      <c r="X2466" s="46"/>
      <c r="Y2466" s="46"/>
      <c r="AC2466" s="47">
        <f t="shared" si="35"/>
        <v>0</v>
      </c>
      <c r="AD2466" s="47"/>
      <c r="AE2466" s="44"/>
      <c r="AF2466" s="48"/>
    </row>
    <row r="2467" spans="1:32" ht="21" customHeight="1">
      <c r="A2467" s="45" t="str">
        <f>IF(G2467="","",VLOOKUP(G2467,#REF!,3,0))</f>
        <v/>
      </c>
      <c r="B2467" s="45" t="str">
        <f>IF(Table1[[#This Row],[Day]]="","",WEEKNUM(F2467))</f>
        <v/>
      </c>
      <c r="C2467" s="45" t="str">
        <f>IF(Table1[[#This Row],[Day]]="","",MONTH(F2467))</f>
        <v/>
      </c>
      <c r="D2467" s="45" t="str">
        <f>IF(Table1[[#This Row],[Day]]="","",YEAR(F2467))</f>
        <v/>
      </c>
      <c r="E2467" s="117" t="s">
        <v>329</v>
      </c>
      <c r="J2467" s="102"/>
      <c r="K2467" s="124"/>
      <c r="R2467" s="46"/>
      <c r="V2467" s="112"/>
      <c r="W2467" s="72"/>
      <c r="X2467" s="46"/>
      <c r="Y2467" s="46"/>
      <c r="AC2467" s="47">
        <f t="shared" si="35"/>
        <v>0</v>
      </c>
      <c r="AD2467" s="47"/>
      <c r="AE2467" s="44"/>
      <c r="AF2467" s="48"/>
    </row>
    <row r="2468" spans="1:32" ht="21" customHeight="1">
      <c r="A2468" s="45" t="str">
        <f>IF(G2468="","",VLOOKUP(G2468,#REF!,3,0))</f>
        <v/>
      </c>
      <c r="B2468" s="45" t="str">
        <f>IF(Table1[[#This Row],[Day]]="","",WEEKNUM(F2468))</f>
        <v/>
      </c>
      <c r="C2468" s="45" t="str">
        <f>IF(Table1[[#This Row],[Day]]="","",MONTH(F2468))</f>
        <v/>
      </c>
      <c r="D2468" s="45" t="str">
        <f>IF(Table1[[#This Row],[Day]]="","",YEAR(F2468))</f>
        <v/>
      </c>
      <c r="E2468" s="117" t="s">
        <v>329</v>
      </c>
      <c r="J2468" s="102"/>
      <c r="K2468" s="124"/>
      <c r="R2468" s="46"/>
      <c r="V2468" s="112"/>
      <c r="W2468" s="72"/>
      <c r="X2468" s="46"/>
      <c r="Y2468" s="46"/>
      <c r="AC2468" s="47">
        <f t="shared" si="35"/>
        <v>0</v>
      </c>
      <c r="AD2468" s="47"/>
      <c r="AE2468" s="44"/>
      <c r="AF2468" s="48"/>
    </row>
    <row r="2469" spans="1:32" ht="21" customHeight="1">
      <c r="A2469" s="45" t="str">
        <f>IF(G2469="","",VLOOKUP(G2469,#REF!,3,0))</f>
        <v/>
      </c>
      <c r="B2469" s="45" t="str">
        <f>IF(Table1[[#This Row],[Day]]="","",WEEKNUM(F2469))</f>
        <v/>
      </c>
      <c r="C2469" s="45" t="str">
        <f>IF(Table1[[#This Row],[Day]]="","",MONTH(F2469))</f>
        <v/>
      </c>
      <c r="D2469" s="45" t="str">
        <f>IF(Table1[[#This Row],[Day]]="","",YEAR(F2469))</f>
        <v/>
      </c>
      <c r="E2469" s="117" t="s">
        <v>329</v>
      </c>
      <c r="J2469" s="102"/>
      <c r="K2469" s="124"/>
      <c r="R2469" s="46"/>
      <c r="V2469" s="112"/>
      <c r="W2469" s="72"/>
      <c r="X2469" s="46"/>
      <c r="Y2469" s="46"/>
      <c r="AC2469" s="47">
        <f t="shared" si="35"/>
        <v>0</v>
      </c>
      <c r="AD2469" s="47"/>
      <c r="AE2469" s="44"/>
      <c r="AF2469" s="48"/>
    </row>
    <row r="2470" spans="1:32" ht="21" customHeight="1">
      <c r="A2470" s="45" t="str">
        <f>IF(G2470="","",VLOOKUP(G2470,#REF!,3,0))</f>
        <v/>
      </c>
      <c r="B2470" s="45" t="str">
        <f>IF(Table1[[#This Row],[Day]]="","",WEEKNUM(F2470))</f>
        <v/>
      </c>
      <c r="C2470" s="45" t="str">
        <f>IF(Table1[[#This Row],[Day]]="","",MONTH(F2470))</f>
        <v/>
      </c>
      <c r="D2470" s="45" t="str">
        <f>IF(Table1[[#This Row],[Day]]="","",YEAR(F2470))</f>
        <v/>
      </c>
      <c r="E2470" s="117" t="s">
        <v>329</v>
      </c>
      <c r="J2470" s="102"/>
      <c r="K2470" s="124"/>
      <c r="R2470" s="46"/>
      <c r="V2470" s="112"/>
      <c r="W2470" s="72"/>
      <c r="X2470" s="46"/>
      <c r="Y2470" s="46"/>
      <c r="AC2470" s="47">
        <f t="shared" si="35"/>
        <v>0</v>
      </c>
      <c r="AD2470" s="47"/>
      <c r="AE2470" s="44"/>
      <c r="AF2470" s="48"/>
    </row>
    <row r="2471" spans="1:32" ht="21" customHeight="1">
      <c r="A2471" s="45" t="str">
        <f>IF(G2471="","",VLOOKUP(G2471,#REF!,3,0))</f>
        <v/>
      </c>
      <c r="B2471" s="45" t="str">
        <f>IF(Table1[[#This Row],[Day]]="","",WEEKNUM(F2471))</f>
        <v/>
      </c>
      <c r="C2471" s="45" t="str">
        <f>IF(Table1[[#This Row],[Day]]="","",MONTH(F2471))</f>
        <v/>
      </c>
      <c r="D2471" s="45" t="str">
        <f>IF(Table1[[#This Row],[Day]]="","",YEAR(F2471))</f>
        <v/>
      </c>
      <c r="E2471" s="117" t="s">
        <v>329</v>
      </c>
      <c r="J2471" s="102"/>
      <c r="K2471" s="124"/>
      <c r="R2471" s="46"/>
      <c r="V2471" s="112"/>
      <c r="W2471" s="72"/>
      <c r="X2471" s="46"/>
      <c r="Y2471" s="46"/>
      <c r="AC2471" s="47">
        <f t="shared" si="35"/>
        <v>0</v>
      </c>
      <c r="AD2471" s="47"/>
      <c r="AE2471" s="44"/>
      <c r="AF2471" s="48"/>
    </row>
    <row r="2472" spans="1:32" ht="21" customHeight="1">
      <c r="A2472" s="45" t="str">
        <f>IF(G2472="","",VLOOKUP(G2472,#REF!,3,0))</f>
        <v/>
      </c>
      <c r="B2472" s="45" t="str">
        <f>IF(Table1[[#This Row],[Day]]="","",WEEKNUM(F2472))</f>
        <v/>
      </c>
      <c r="C2472" s="45" t="str">
        <f>IF(Table1[[#This Row],[Day]]="","",MONTH(F2472))</f>
        <v/>
      </c>
      <c r="D2472" s="45" t="str">
        <f>IF(Table1[[#This Row],[Day]]="","",YEAR(F2472))</f>
        <v/>
      </c>
      <c r="E2472" s="117" t="s">
        <v>329</v>
      </c>
      <c r="J2472" s="102"/>
      <c r="K2472" s="124"/>
      <c r="R2472" s="46"/>
      <c r="V2472" s="112"/>
      <c r="W2472" s="72"/>
      <c r="X2472" s="46"/>
      <c r="Y2472" s="46"/>
      <c r="AC2472" s="47">
        <f t="shared" si="35"/>
        <v>0</v>
      </c>
      <c r="AD2472" s="47"/>
      <c r="AE2472" s="44"/>
      <c r="AF2472" s="48"/>
    </row>
    <row r="2473" spans="1:32" ht="21" customHeight="1">
      <c r="A2473" s="45" t="str">
        <f>IF(G2473="","",VLOOKUP(G2473,#REF!,3,0))</f>
        <v/>
      </c>
      <c r="B2473" s="45" t="str">
        <f>IF(Table1[[#This Row],[Day]]="","",WEEKNUM(F2473))</f>
        <v/>
      </c>
      <c r="C2473" s="45" t="str">
        <f>IF(Table1[[#This Row],[Day]]="","",MONTH(F2473))</f>
        <v/>
      </c>
      <c r="D2473" s="45" t="str">
        <f>IF(Table1[[#This Row],[Day]]="","",YEAR(F2473))</f>
        <v/>
      </c>
      <c r="E2473" s="117" t="s">
        <v>329</v>
      </c>
      <c r="J2473" s="102"/>
      <c r="K2473" s="124"/>
      <c r="R2473" s="46"/>
      <c r="V2473" s="112"/>
      <c r="W2473" s="72"/>
      <c r="X2473" s="46"/>
      <c r="Y2473" s="46"/>
      <c r="AC2473" s="47">
        <f t="shared" si="35"/>
        <v>0</v>
      </c>
      <c r="AD2473" s="47"/>
      <c r="AE2473" s="44"/>
      <c r="AF2473" s="48"/>
    </row>
    <row r="2474" spans="1:32" ht="21" customHeight="1">
      <c r="A2474" s="45" t="str">
        <f>IF(G2474="","",VLOOKUP(G2474,#REF!,3,0))</f>
        <v/>
      </c>
      <c r="B2474" s="45" t="str">
        <f>IF(Table1[[#This Row],[Day]]="","",WEEKNUM(F2474))</f>
        <v/>
      </c>
      <c r="C2474" s="45" t="str">
        <f>IF(Table1[[#This Row],[Day]]="","",MONTH(F2474))</f>
        <v/>
      </c>
      <c r="D2474" s="45" t="str">
        <f>IF(Table1[[#This Row],[Day]]="","",YEAR(F2474))</f>
        <v/>
      </c>
      <c r="E2474" s="117" t="s">
        <v>329</v>
      </c>
      <c r="J2474" s="102"/>
      <c r="K2474" s="124"/>
      <c r="R2474" s="46"/>
      <c r="V2474" s="112"/>
      <c r="W2474" s="72"/>
      <c r="X2474" s="46"/>
      <c r="Y2474" s="46"/>
      <c r="AC2474" s="47">
        <f t="shared" si="35"/>
        <v>0</v>
      </c>
      <c r="AD2474" s="47"/>
      <c r="AE2474" s="44"/>
      <c r="AF2474" s="48"/>
    </row>
    <row r="2475" spans="1:32" ht="21" customHeight="1">
      <c r="A2475" s="45" t="str">
        <f>IF(G2475="","",VLOOKUP(G2475,#REF!,3,0))</f>
        <v/>
      </c>
      <c r="B2475" s="45" t="str">
        <f>IF(Table1[[#This Row],[Day]]="","",WEEKNUM(F2475))</f>
        <v/>
      </c>
      <c r="C2475" s="45" t="str">
        <f>IF(Table1[[#This Row],[Day]]="","",MONTH(F2475))</f>
        <v/>
      </c>
      <c r="D2475" s="45" t="str">
        <f>IF(Table1[[#This Row],[Day]]="","",YEAR(F2475))</f>
        <v/>
      </c>
      <c r="E2475" s="117" t="s">
        <v>329</v>
      </c>
      <c r="J2475" s="102"/>
      <c r="K2475" s="124"/>
      <c r="R2475" s="46"/>
      <c r="V2475" s="112"/>
      <c r="W2475" s="72"/>
      <c r="X2475" s="46"/>
      <c r="Y2475" s="46"/>
      <c r="AC2475" s="47">
        <f t="shared" si="35"/>
        <v>0</v>
      </c>
      <c r="AD2475" s="47"/>
      <c r="AE2475" s="44"/>
      <c r="AF2475" s="48"/>
    </row>
    <row r="2476" spans="1:32" ht="21" customHeight="1">
      <c r="A2476" s="45" t="str">
        <f>IF(G2476="","",VLOOKUP(G2476,#REF!,3,0))</f>
        <v/>
      </c>
      <c r="B2476" s="45" t="str">
        <f>IF(Table1[[#This Row],[Day]]="","",WEEKNUM(F2476))</f>
        <v/>
      </c>
      <c r="C2476" s="45" t="str">
        <f>IF(Table1[[#This Row],[Day]]="","",MONTH(F2476))</f>
        <v/>
      </c>
      <c r="D2476" s="45" t="str">
        <f>IF(Table1[[#This Row],[Day]]="","",YEAR(F2476))</f>
        <v/>
      </c>
      <c r="E2476" s="117" t="s">
        <v>329</v>
      </c>
      <c r="J2476" s="102"/>
      <c r="K2476" s="124"/>
      <c r="R2476" s="46"/>
      <c r="V2476" s="112"/>
      <c r="W2476" s="72"/>
      <c r="X2476" s="46"/>
      <c r="Y2476" s="46"/>
      <c r="AC2476" s="47">
        <f t="shared" si="35"/>
        <v>0</v>
      </c>
      <c r="AD2476" s="47"/>
      <c r="AE2476" s="44"/>
      <c r="AF2476" s="48"/>
    </row>
    <row r="2477" spans="1:32" ht="21" customHeight="1">
      <c r="A2477" s="45" t="str">
        <f>IF(G2477="","",VLOOKUP(G2477,#REF!,3,0))</f>
        <v/>
      </c>
      <c r="B2477" s="45" t="str">
        <f>IF(Table1[[#This Row],[Day]]="","",WEEKNUM(F2477))</f>
        <v/>
      </c>
      <c r="C2477" s="45" t="str">
        <f>IF(Table1[[#This Row],[Day]]="","",MONTH(F2477))</f>
        <v/>
      </c>
      <c r="D2477" s="45" t="str">
        <f>IF(Table1[[#This Row],[Day]]="","",YEAR(F2477))</f>
        <v/>
      </c>
      <c r="E2477" s="117" t="s">
        <v>329</v>
      </c>
      <c r="J2477" s="102"/>
      <c r="K2477" s="124"/>
      <c r="R2477" s="46"/>
      <c r="V2477" s="112"/>
      <c r="W2477" s="72"/>
      <c r="X2477" s="46"/>
      <c r="Y2477" s="46"/>
      <c r="AC2477" s="47">
        <f t="shared" si="35"/>
        <v>0</v>
      </c>
      <c r="AD2477" s="47"/>
      <c r="AE2477" s="44"/>
      <c r="AF2477" s="48"/>
    </row>
    <row r="2478" spans="1:32" ht="21" customHeight="1">
      <c r="A2478" s="45" t="str">
        <f>IF(G2478="","",VLOOKUP(G2478,#REF!,3,0))</f>
        <v/>
      </c>
      <c r="B2478" s="45" t="str">
        <f>IF(Table1[[#This Row],[Day]]="","",WEEKNUM(F2478))</f>
        <v/>
      </c>
      <c r="C2478" s="45" t="str">
        <f>IF(Table1[[#This Row],[Day]]="","",MONTH(F2478))</f>
        <v/>
      </c>
      <c r="D2478" s="45" t="str">
        <f>IF(Table1[[#This Row],[Day]]="","",YEAR(F2478))</f>
        <v/>
      </c>
      <c r="E2478" s="117" t="s">
        <v>329</v>
      </c>
      <c r="J2478" s="102"/>
      <c r="K2478" s="124"/>
      <c r="R2478" s="46"/>
      <c r="V2478" s="112"/>
      <c r="W2478" s="72"/>
      <c r="X2478" s="46"/>
      <c r="Y2478" s="46"/>
      <c r="AC2478" s="47">
        <f t="shared" si="35"/>
        <v>0</v>
      </c>
      <c r="AD2478" s="47"/>
      <c r="AE2478" s="44"/>
      <c r="AF2478" s="48"/>
    </row>
    <row r="2479" spans="1:32" ht="21" customHeight="1">
      <c r="A2479" s="45" t="str">
        <f>IF(G2479="","",VLOOKUP(G2479,#REF!,3,0))</f>
        <v/>
      </c>
      <c r="B2479" s="45" t="str">
        <f>IF(Table1[[#This Row],[Day]]="","",WEEKNUM(F2479))</f>
        <v/>
      </c>
      <c r="C2479" s="45" t="str">
        <f>IF(Table1[[#This Row],[Day]]="","",MONTH(F2479))</f>
        <v/>
      </c>
      <c r="D2479" s="45" t="str">
        <f>IF(Table1[[#This Row],[Day]]="","",YEAR(F2479))</f>
        <v/>
      </c>
      <c r="E2479" s="117" t="s">
        <v>329</v>
      </c>
      <c r="J2479" s="102"/>
      <c r="K2479" s="124"/>
      <c r="R2479" s="46"/>
      <c r="V2479" s="112"/>
      <c r="W2479" s="72"/>
      <c r="X2479" s="46"/>
      <c r="Y2479" s="46"/>
      <c r="AC2479" s="47">
        <f t="shared" si="35"/>
        <v>0</v>
      </c>
      <c r="AD2479" s="47"/>
      <c r="AE2479" s="44"/>
      <c r="AF2479" s="48"/>
    </row>
    <row r="2480" spans="1:32" ht="21" customHeight="1">
      <c r="A2480" s="45" t="str">
        <f>IF(G2480="","",VLOOKUP(G2480,#REF!,3,0))</f>
        <v/>
      </c>
      <c r="B2480" s="45" t="str">
        <f>IF(Table1[[#This Row],[Day]]="","",WEEKNUM(F2480))</f>
        <v/>
      </c>
      <c r="C2480" s="45" t="str">
        <f>IF(Table1[[#This Row],[Day]]="","",MONTH(F2480))</f>
        <v/>
      </c>
      <c r="D2480" s="45" t="str">
        <f>IF(Table1[[#This Row],[Day]]="","",YEAR(F2480))</f>
        <v/>
      </c>
      <c r="E2480" s="117" t="s">
        <v>329</v>
      </c>
      <c r="J2480" s="102"/>
      <c r="K2480" s="124"/>
      <c r="R2480" s="46"/>
      <c r="V2480" s="112"/>
      <c r="W2480" s="72"/>
      <c r="X2480" s="46"/>
      <c r="Y2480" s="46"/>
      <c r="AC2480" s="47">
        <f t="shared" si="35"/>
        <v>0</v>
      </c>
      <c r="AD2480" s="47"/>
      <c r="AE2480" s="44"/>
      <c r="AF2480" s="48"/>
    </row>
    <row r="2481" spans="1:32" ht="21" customHeight="1">
      <c r="A2481" s="45" t="str">
        <f>IF(G2481="","",VLOOKUP(G2481,#REF!,3,0))</f>
        <v/>
      </c>
      <c r="B2481" s="45" t="str">
        <f>IF(Table1[[#This Row],[Day]]="","",WEEKNUM(F2481))</f>
        <v/>
      </c>
      <c r="C2481" s="45" t="str">
        <f>IF(Table1[[#This Row],[Day]]="","",MONTH(F2481))</f>
        <v/>
      </c>
      <c r="D2481" s="45" t="str">
        <f>IF(Table1[[#This Row],[Day]]="","",YEAR(F2481))</f>
        <v/>
      </c>
      <c r="E2481" s="117" t="s">
        <v>329</v>
      </c>
      <c r="J2481" s="102"/>
      <c r="K2481" s="124"/>
      <c r="R2481" s="46"/>
      <c r="V2481" s="112"/>
      <c r="W2481" s="72"/>
      <c r="X2481" s="46"/>
      <c r="Y2481" s="46"/>
      <c r="AC2481" s="47">
        <f t="shared" si="35"/>
        <v>0</v>
      </c>
      <c r="AD2481" s="47"/>
      <c r="AE2481" s="44"/>
      <c r="AF2481" s="48"/>
    </row>
    <row r="2482" spans="1:32" ht="21" customHeight="1">
      <c r="A2482" s="45" t="str">
        <f>IF(G2482="","",VLOOKUP(G2482,#REF!,3,0))</f>
        <v/>
      </c>
      <c r="B2482" s="45" t="str">
        <f>IF(Table1[[#This Row],[Day]]="","",WEEKNUM(F2482))</f>
        <v/>
      </c>
      <c r="C2482" s="45" t="str">
        <f>IF(Table1[[#This Row],[Day]]="","",MONTH(F2482))</f>
        <v/>
      </c>
      <c r="D2482" s="45" t="str">
        <f>IF(Table1[[#This Row],[Day]]="","",YEAR(F2482))</f>
        <v/>
      </c>
      <c r="E2482" s="117" t="s">
        <v>329</v>
      </c>
      <c r="J2482" s="102"/>
      <c r="K2482" s="124"/>
      <c r="R2482" s="46"/>
      <c r="V2482" s="112"/>
      <c r="W2482" s="72"/>
      <c r="X2482" s="46"/>
      <c r="Y2482" s="46"/>
      <c r="AC2482" s="47">
        <f t="shared" si="35"/>
        <v>0</v>
      </c>
      <c r="AD2482" s="47"/>
      <c r="AE2482" s="44"/>
      <c r="AF2482" s="48"/>
    </row>
    <row r="2483" spans="1:32" ht="21" customHeight="1">
      <c r="A2483" s="45" t="str">
        <f>IF(G2483="","",VLOOKUP(G2483,#REF!,3,0))</f>
        <v/>
      </c>
      <c r="B2483" s="45" t="str">
        <f>IF(Table1[[#This Row],[Day]]="","",WEEKNUM(F2483))</f>
        <v/>
      </c>
      <c r="C2483" s="45" t="str">
        <f>IF(Table1[[#This Row],[Day]]="","",MONTH(F2483))</f>
        <v/>
      </c>
      <c r="D2483" s="45" t="str">
        <f>IF(Table1[[#This Row],[Day]]="","",YEAR(F2483))</f>
        <v/>
      </c>
      <c r="E2483" s="117" t="s">
        <v>329</v>
      </c>
      <c r="J2483" s="102"/>
      <c r="K2483" s="124"/>
      <c r="R2483" s="46"/>
      <c r="V2483" s="112"/>
      <c r="W2483" s="72"/>
      <c r="X2483" s="46"/>
      <c r="Y2483" s="46"/>
      <c r="AC2483" s="47">
        <f t="shared" si="35"/>
        <v>0</v>
      </c>
      <c r="AD2483" s="47"/>
      <c r="AE2483" s="44"/>
      <c r="AF2483" s="48"/>
    </row>
    <row r="2484" spans="1:32" ht="21" customHeight="1">
      <c r="A2484" s="45" t="str">
        <f>IF(G2484="","",VLOOKUP(G2484,#REF!,3,0))</f>
        <v/>
      </c>
      <c r="B2484" s="45" t="str">
        <f>IF(Table1[[#This Row],[Day]]="","",WEEKNUM(F2484))</f>
        <v/>
      </c>
      <c r="C2484" s="45" t="str">
        <f>IF(Table1[[#This Row],[Day]]="","",MONTH(F2484))</f>
        <v/>
      </c>
      <c r="D2484" s="45" t="str">
        <f>IF(Table1[[#This Row],[Day]]="","",YEAR(F2484))</f>
        <v/>
      </c>
      <c r="E2484" s="117" t="s">
        <v>329</v>
      </c>
      <c r="J2484" s="102"/>
      <c r="K2484" s="124"/>
      <c r="R2484" s="46"/>
      <c r="V2484" s="112"/>
      <c r="W2484" s="72"/>
      <c r="X2484" s="46"/>
      <c r="Y2484" s="46"/>
      <c r="AC2484" s="47">
        <f t="shared" si="35"/>
        <v>0</v>
      </c>
      <c r="AD2484" s="47"/>
      <c r="AE2484" s="44"/>
      <c r="AF2484" s="48"/>
    </row>
    <row r="2485" spans="1:32" ht="21" customHeight="1">
      <c r="A2485" s="45" t="str">
        <f>IF(G2485="","",VLOOKUP(G2485,#REF!,3,0))</f>
        <v/>
      </c>
      <c r="B2485" s="45" t="str">
        <f>IF(Table1[[#This Row],[Day]]="","",WEEKNUM(F2485))</f>
        <v/>
      </c>
      <c r="C2485" s="45" t="str">
        <f>IF(Table1[[#This Row],[Day]]="","",MONTH(F2485))</f>
        <v/>
      </c>
      <c r="D2485" s="45" t="str">
        <f>IF(Table1[[#This Row],[Day]]="","",YEAR(F2485))</f>
        <v/>
      </c>
      <c r="E2485" s="117" t="s">
        <v>329</v>
      </c>
      <c r="J2485" s="102"/>
      <c r="K2485" s="124"/>
      <c r="R2485" s="46"/>
      <c r="V2485" s="112"/>
      <c r="W2485" s="72"/>
      <c r="X2485" s="46"/>
      <c r="Y2485" s="46"/>
      <c r="AC2485" s="47">
        <f t="shared" si="35"/>
        <v>0</v>
      </c>
      <c r="AD2485" s="47"/>
      <c r="AE2485" s="44"/>
      <c r="AF2485" s="48"/>
    </row>
    <row r="2486" spans="1:32" ht="21" customHeight="1">
      <c r="A2486" s="45" t="str">
        <f>IF(G2486="","",VLOOKUP(G2486,#REF!,3,0))</f>
        <v/>
      </c>
      <c r="B2486" s="45" t="str">
        <f>IF(Table1[[#This Row],[Day]]="","",WEEKNUM(F2486))</f>
        <v/>
      </c>
      <c r="C2486" s="45" t="str">
        <f>IF(Table1[[#This Row],[Day]]="","",MONTH(F2486))</f>
        <v/>
      </c>
      <c r="D2486" s="45" t="str">
        <f>IF(Table1[[#This Row],[Day]]="","",YEAR(F2486))</f>
        <v/>
      </c>
      <c r="E2486" s="117" t="s">
        <v>329</v>
      </c>
      <c r="J2486" s="102"/>
      <c r="K2486" s="124"/>
      <c r="R2486" s="46"/>
      <c r="V2486" s="112"/>
      <c r="W2486" s="72"/>
      <c r="X2486" s="46"/>
      <c r="Y2486" s="46"/>
      <c r="AC2486" s="47">
        <f t="shared" si="35"/>
        <v>0</v>
      </c>
      <c r="AD2486" s="47"/>
      <c r="AE2486" s="44"/>
      <c r="AF2486" s="48"/>
    </row>
    <row r="2487" spans="1:32" ht="21" customHeight="1">
      <c r="A2487" s="45" t="str">
        <f>IF(G2487="","",VLOOKUP(G2487,#REF!,3,0))</f>
        <v/>
      </c>
      <c r="B2487" s="45" t="str">
        <f>IF(Table1[[#This Row],[Day]]="","",WEEKNUM(F2487))</f>
        <v/>
      </c>
      <c r="C2487" s="45" t="str">
        <f>IF(Table1[[#This Row],[Day]]="","",MONTH(F2487))</f>
        <v/>
      </c>
      <c r="D2487" s="45" t="str">
        <f>IF(Table1[[#This Row],[Day]]="","",YEAR(F2487))</f>
        <v/>
      </c>
      <c r="E2487" s="117" t="s">
        <v>329</v>
      </c>
      <c r="J2487" s="102"/>
      <c r="K2487" s="124"/>
      <c r="R2487" s="46"/>
      <c r="V2487" s="112"/>
      <c r="W2487" s="72"/>
      <c r="X2487" s="46"/>
      <c r="Y2487" s="46"/>
      <c r="AC2487" s="47">
        <f t="shared" si="35"/>
        <v>0</v>
      </c>
      <c r="AD2487" s="47"/>
      <c r="AE2487" s="44"/>
      <c r="AF2487" s="48"/>
    </row>
    <row r="2488" spans="1:32" ht="21" customHeight="1">
      <c r="A2488" s="45" t="str">
        <f>IF(G2488="","",VLOOKUP(G2488,#REF!,3,0))</f>
        <v/>
      </c>
      <c r="B2488" s="45" t="str">
        <f>IF(Table1[[#This Row],[Day]]="","",WEEKNUM(F2488))</f>
        <v/>
      </c>
      <c r="C2488" s="45" t="str">
        <f>IF(Table1[[#This Row],[Day]]="","",MONTH(F2488))</f>
        <v/>
      </c>
      <c r="D2488" s="45" t="str">
        <f>IF(Table1[[#This Row],[Day]]="","",YEAR(F2488))</f>
        <v/>
      </c>
      <c r="E2488" s="117" t="s">
        <v>329</v>
      </c>
      <c r="J2488" s="102"/>
      <c r="K2488" s="124"/>
      <c r="R2488" s="46"/>
      <c r="V2488" s="112"/>
      <c r="W2488" s="72"/>
      <c r="X2488" s="46"/>
      <c r="Y2488" s="46"/>
      <c r="AC2488" s="47">
        <f t="shared" si="35"/>
        <v>0</v>
      </c>
      <c r="AD2488" s="47"/>
      <c r="AE2488" s="44"/>
      <c r="AF2488" s="48"/>
    </row>
    <row r="2489" spans="1:32" ht="21" customHeight="1">
      <c r="A2489" s="45" t="str">
        <f>IF(G2489="","",VLOOKUP(G2489,#REF!,3,0))</f>
        <v/>
      </c>
      <c r="B2489" s="45" t="str">
        <f>IF(Table1[[#This Row],[Day]]="","",WEEKNUM(F2489))</f>
        <v/>
      </c>
      <c r="C2489" s="45" t="str">
        <f>IF(Table1[[#This Row],[Day]]="","",MONTH(F2489))</f>
        <v/>
      </c>
      <c r="D2489" s="45" t="str">
        <f>IF(Table1[[#This Row],[Day]]="","",YEAR(F2489))</f>
        <v/>
      </c>
      <c r="E2489" s="117" t="s">
        <v>329</v>
      </c>
      <c r="J2489" s="102"/>
      <c r="K2489" s="124"/>
      <c r="R2489" s="46"/>
      <c r="V2489" s="112"/>
      <c r="W2489" s="72"/>
      <c r="X2489" s="46"/>
      <c r="Y2489" s="46"/>
      <c r="AC2489" s="47">
        <f t="shared" si="35"/>
        <v>0</v>
      </c>
      <c r="AD2489" s="47"/>
      <c r="AE2489" s="44"/>
      <c r="AF2489" s="48"/>
    </row>
    <row r="2490" spans="1:32" ht="21" customHeight="1">
      <c r="A2490" s="45" t="str">
        <f>IF(G2490="","",VLOOKUP(G2490,#REF!,3,0))</f>
        <v/>
      </c>
      <c r="B2490" s="45" t="str">
        <f>IF(Table1[[#This Row],[Day]]="","",WEEKNUM(F2490))</f>
        <v/>
      </c>
      <c r="C2490" s="45" t="str">
        <f>IF(Table1[[#This Row],[Day]]="","",MONTH(F2490))</f>
        <v/>
      </c>
      <c r="D2490" s="45" t="str">
        <f>IF(Table1[[#This Row],[Day]]="","",YEAR(F2490))</f>
        <v/>
      </c>
      <c r="E2490" s="117" t="s">
        <v>329</v>
      </c>
      <c r="J2490" s="102"/>
      <c r="K2490" s="124"/>
      <c r="R2490" s="46"/>
      <c r="V2490" s="112"/>
      <c r="W2490" s="72"/>
      <c r="X2490" s="46"/>
      <c r="Y2490" s="46"/>
      <c r="AC2490" s="47">
        <f t="shared" si="35"/>
        <v>0</v>
      </c>
      <c r="AD2490" s="47"/>
      <c r="AE2490" s="44"/>
      <c r="AF2490" s="48"/>
    </row>
    <row r="2491" spans="1:32" ht="21" customHeight="1">
      <c r="A2491" s="45" t="str">
        <f>IF(G2491="","",VLOOKUP(G2491,#REF!,3,0))</f>
        <v/>
      </c>
      <c r="B2491" s="45" t="str">
        <f>IF(Table1[[#This Row],[Day]]="","",WEEKNUM(F2491))</f>
        <v/>
      </c>
      <c r="C2491" s="45" t="str">
        <f>IF(Table1[[#This Row],[Day]]="","",MONTH(F2491))</f>
        <v/>
      </c>
      <c r="D2491" s="45" t="str">
        <f>IF(Table1[[#This Row],[Day]]="","",YEAR(F2491))</f>
        <v/>
      </c>
      <c r="E2491" s="117" t="s">
        <v>329</v>
      </c>
      <c r="J2491" s="102"/>
      <c r="K2491" s="124"/>
      <c r="R2491" s="46"/>
      <c r="V2491" s="112"/>
      <c r="W2491" s="72"/>
      <c r="X2491" s="46"/>
      <c r="Y2491" s="46"/>
      <c r="AC2491" s="47">
        <f t="shared" si="35"/>
        <v>0</v>
      </c>
      <c r="AD2491" s="47"/>
      <c r="AE2491" s="44"/>
      <c r="AF2491" s="48"/>
    </row>
    <row r="2492" spans="1:32" ht="21" customHeight="1">
      <c r="A2492" s="45" t="str">
        <f>IF(G2492="","",VLOOKUP(G2492,#REF!,3,0))</f>
        <v/>
      </c>
      <c r="B2492" s="45" t="str">
        <f>IF(Table1[[#This Row],[Day]]="","",WEEKNUM(F2492))</f>
        <v/>
      </c>
      <c r="C2492" s="45" t="str">
        <f>IF(Table1[[#This Row],[Day]]="","",MONTH(F2492))</f>
        <v/>
      </c>
      <c r="D2492" s="45" t="str">
        <f>IF(Table1[[#This Row],[Day]]="","",YEAR(F2492))</f>
        <v/>
      </c>
      <c r="E2492" s="117" t="s">
        <v>329</v>
      </c>
      <c r="J2492" s="102"/>
      <c r="K2492" s="124"/>
      <c r="R2492" s="46"/>
      <c r="V2492" s="112"/>
      <c r="W2492" s="72"/>
      <c r="X2492" s="46"/>
      <c r="Y2492" s="46"/>
      <c r="AC2492" s="47">
        <f t="shared" si="35"/>
        <v>0</v>
      </c>
      <c r="AD2492" s="47"/>
      <c r="AE2492" s="44"/>
      <c r="AF2492" s="48"/>
    </row>
    <row r="2493" spans="1:32" ht="21" customHeight="1">
      <c r="A2493" s="45" t="str">
        <f>IF(G2493="","",VLOOKUP(G2493,#REF!,3,0))</f>
        <v/>
      </c>
      <c r="B2493" s="45" t="str">
        <f>IF(Table1[[#This Row],[Day]]="","",WEEKNUM(F2493))</f>
        <v/>
      </c>
      <c r="C2493" s="45" t="str">
        <f>IF(Table1[[#This Row],[Day]]="","",MONTH(F2493))</f>
        <v/>
      </c>
      <c r="D2493" s="45" t="str">
        <f>IF(Table1[[#This Row],[Day]]="","",YEAR(F2493))</f>
        <v/>
      </c>
      <c r="E2493" s="117" t="s">
        <v>329</v>
      </c>
      <c r="J2493" s="102"/>
      <c r="K2493" s="124"/>
      <c r="R2493" s="46"/>
      <c r="V2493" s="112"/>
      <c r="W2493" s="72"/>
      <c r="X2493" s="46"/>
      <c r="Y2493" s="46"/>
      <c r="AC2493" s="47">
        <f t="shared" si="35"/>
        <v>0</v>
      </c>
      <c r="AD2493" s="47"/>
      <c r="AE2493" s="44"/>
      <c r="AF2493" s="48"/>
    </row>
    <row r="2494" spans="1:32" ht="21" customHeight="1">
      <c r="A2494" s="45" t="str">
        <f>IF(G2494="","",VLOOKUP(G2494,#REF!,3,0))</f>
        <v/>
      </c>
      <c r="B2494" s="45" t="str">
        <f>IF(Table1[[#This Row],[Day]]="","",WEEKNUM(F2494))</f>
        <v/>
      </c>
      <c r="C2494" s="45" t="str">
        <f>IF(Table1[[#This Row],[Day]]="","",MONTH(F2494))</f>
        <v/>
      </c>
      <c r="D2494" s="45" t="str">
        <f>IF(Table1[[#This Row],[Day]]="","",YEAR(F2494))</f>
        <v/>
      </c>
      <c r="E2494" s="117" t="s">
        <v>329</v>
      </c>
      <c r="J2494" s="102"/>
      <c r="K2494" s="124"/>
      <c r="R2494" s="46"/>
      <c r="V2494" s="112"/>
      <c r="W2494" s="72"/>
      <c r="X2494" s="46"/>
      <c r="Y2494" s="46"/>
      <c r="AC2494" s="47">
        <f t="shared" si="35"/>
        <v>0</v>
      </c>
      <c r="AD2494" s="47"/>
      <c r="AE2494" s="44"/>
      <c r="AF2494" s="48"/>
    </row>
    <row r="2495" spans="1:32" ht="21" customHeight="1">
      <c r="A2495" s="45" t="str">
        <f>IF(G2495="","",VLOOKUP(G2495,#REF!,3,0))</f>
        <v/>
      </c>
      <c r="B2495" s="45" t="str">
        <f>IF(Table1[[#This Row],[Day]]="","",WEEKNUM(F2495))</f>
        <v/>
      </c>
      <c r="C2495" s="45" t="str">
        <f>IF(Table1[[#This Row],[Day]]="","",MONTH(F2495))</f>
        <v/>
      </c>
      <c r="D2495" s="45" t="str">
        <f>IF(Table1[[#This Row],[Day]]="","",YEAR(F2495))</f>
        <v/>
      </c>
      <c r="E2495" s="117" t="s">
        <v>329</v>
      </c>
      <c r="J2495" s="102"/>
      <c r="K2495" s="124"/>
      <c r="R2495" s="46"/>
      <c r="V2495" s="112"/>
      <c r="W2495" s="72"/>
      <c r="X2495" s="46"/>
      <c r="Y2495" s="46"/>
      <c r="AC2495" s="47">
        <f t="shared" si="35"/>
        <v>0</v>
      </c>
      <c r="AD2495" s="47"/>
      <c r="AE2495" s="44"/>
      <c r="AF2495" s="48"/>
    </row>
    <row r="2496" spans="1:32" ht="21" customHeight="1">
      <c r="A2496" s="45" t="str">
        <f>IF(G2496="","",VLOOKUP(G2496,#REF!,3,0))</f>
        <v/>
      </c>
      <c r="B2496" s="45" t="str">
        <f>IF(Table1[[#This Row],[Day]]="","",WEEKNUM(F2496))</f>
        <v/>
      </c>
      <c r="C2496" s="45" t="str">
        <f>IF(Table1[[#This Row],[Day]]="","",MONTH(F2496))</f>
        <v/>
      </c>
      <c r="D2496" s="45" t="str">
        <f>IF(Table1[[#This Row],[Day]]="","",YEAR(F2496))</f>
        <v/>
      </c>
      <c r="E2496" s="117" t="s">
        <v>329</v>
      </c>
      <c r="J2496" s="102"/>
      <c r="K2496" s="124"/>
      <c r="R2496" s="46"/>
      <c r="V2496" s="112"/>
      <c r="W2496" s="72"/>
      <c r="X2496" s="46"/>
      <c r="Y2496" s="46"/>
      <c r="AC2496" s="47">
        <f t="shared" si="35"/>
        <v>0</v>
      </c>
      <c r="AD2496" s="47"/>
      <c r="AE2496" s="44"/>
      <c r="AF2496" s="48"/>
    </row>
    <row r="2497" spans="1:32" ht="21" customHeight="1">
      <c r="A2497" s="45" t="str">
        <f>IF(G2497="","",VLOOKUP(G2497,#REF!,3,0))</f>
        <v/>
      </c>
      <c r="B2497" s="45" t="str">
        <f>IF(Table1[[#This Row],[Day]]="","",WEEKNUM(F2497))</f>
        <v/>
      </c>
      <c r="C2497" s="45" t="str">
        <f>IF(Table1[[#This Row],[Day]]="","",MONTH(F2497))</f>
        <v/>
      </c>
      <c r="D2497" s="45" t="str">
        <f>IF(Table1[[#This Row],[Day]]="","",YEAR(F2497))</f>
        <v/>
      </c>
      <c r="E2497" s="117" t="s">
        <v>329</v>
      </c>
      <c r="J2497" s="102"/>
      <c r="K2497" s="124"/>
      <c r="R2497" s="46"/>
      <c r="V2497" s="112"/>
      <c r="W2497" s="72"/>
      <c r="X2497" s="46"/>
      <c r="Y2497" s="46"/>
      <c r="AC2497" s="47">
        <f t="shared" si="35"/>
        <v>0</v>
      </c>
      <c r="AD2497" s="47"/>
      <c r="AE2497" s="44"/>
      <c r="AF2497" s="48"/>
    </row>
    <row r="2498" spans="1:32" ht="21" customHeight="1">
      <c r="A2498" s="45" t="str">
        <f>IF(G2498="","",VLOOKUP(G2498,#REF!,3,0))</f>
        <v/>
      </c>
      <c r="B2498" s="45" t="str">
        <f>IF(Table1[[#This Row],[Day]]="","",WEEKNUM(F2498))</f>
        <v/>
      </c>
      <c r="C2498" s="45" t="str">
        <f>IF(Table1[[#This Row],[Day]]="","",MONTH(F2498))</f>
        <v/>
      </c>
      <c r="D2498" s="45" t="str">
        <f>IF(Table1[[#This Row],[Day]]="","",YEAR(F2498))</f>
        <v/>
      </c>
      <c r="E2498" s="117" t="s">
        <v>329</v>
      </c>
      <c r="J2498" s="102"/>
      <c r="K2498" s="124"/>
      <c r="R2498" s="46"/>
      <c r="V2498" s="112"/>
      <c r="W2498" s="72"/>
      <c r="X2498" s="46"/>
      <c r="Y2498" s="46"/>
      <c r="AC2498" s="47">
        <f t="shared" si="35"/>
        <v>0</v>
      </c>
      <c r="AD2498" s="47"/>
      <c r="AE2498" s="44"/>
      <c r="AF2498" s="48"/>
    </row>
    <row r="2499" spans="1:32" ht="21" customHeight="1">
      <c r="A2499" s="45" t="str">
        <f>IF(G2499="","",VLOOKUP(G2499,#REF!,3,0))</f>
        <v/>
      </c>
      <c r="B2499" s="45" t="str">
        <f>IF(Table1[[#This Row],[Day]]="","",WEEKNUM(F2499))</f>
        <v/>
      </c>
      <c r="C2499" s="45" t="str">
        <f>IF(Table1[[#This Row],[Day]]="","",MONTH(F2499))</f>
        <v/>
      </c>
      <c r="D2499" s="45" t="str">
        <f>IF(Table1[[#This Row],[Day]]="","",YEAR(F2499))</f>
        <v/>
      </c>
      <c r="E2499" s="117" t="s">
        <v>329</v>
      </c>
      <c r="J2499" s="102"/>
      <c r="K2499" s="124"/>
      <c r="R2499" s="46"/>
      <c r="V2499" s="112"/>
      <c r="W2499" s="72"/>
      <c r="X2499" s="46"/>
      <c r="Y2499" s="46"/>
      <c r="AC2499" s="47">
        <f t="shared" si="35"/>
        <v>0</v>
      </c>
      <c r="AD2499" s="47"/>
      <c r="AE2499" s="44"/>
      <c r="AF2499" s="48"/>
    </row>
    <row r="2500" spans="1:32" ht="21" customHeight="1">
      <c r="A2500" s="45" t="str">
        <f>IF(G2500="","",VLOOKUP(G2500,#REF!,3,0))</f>
        <v/>
      </c>
      <c r="B2500" s="45" t="str">
        <f>IF(Table1[[#This Row],[Day]]="","",WEEKNUM(F2500))</f>
        <v/>
      </c>
      <c r="C2500" s="45" t="str">
        <f>IF(Table1[[#This Row],[Day]]="","",MONTH(F2500))</f>
        <v/>
      </c>
      <c r="D2500" s="45" t="str">
        <f>IF(Table1[[#This Row],[Day]]="","",YEAR(F2500))</f>
        <v/>
      </c>
      <c r="E2500" s="117" t="s">
        <v>329</v>
      </c>
      <c r="J2500" s="102"/>
      <c r="K2500" s="124"/>
      <c r="R2500" s="46"/>
      <c r="V2500" s="112"/>
      <c r="W2500" s="72"/>
      <c r="X2500" s="46"/>
      <c r="Y2500" s="46"/>
      <c r="AC2500" s="47">
        <f t="shared" si="35"/>
        <v>0</v>
      </c>
      <c r="AD2500" s="47"/>
      <c r="AE2500" s="44"/>
      <c r="AF2500" s="48"/>
    </row>
    <row r="2501" spans="1:32" ht="21" customHeight="1">
      <c r="A2501" s="45" t="str">
        <f>IF(G2501="","",VLOOKUP(G2501,#REF!,3,0))</f>
        <v/>
      </c>
      <c r="B2501" s="45" t="str">
        <f>IF(Table1[[#This Row],[Day]]="","",WEEKNUM(F2501))</f>
        <v/>
      </c>
      <c r="C2501" s="45" t="str">
        <f>IF(Table1[[#This Row],[Day]]="","",MONTH(F2501))</f>
        <v/>
      </c>
      <c r="D2501" s="45" t="str">
        <f>IF(Table1[[#This Row],[Day]]="","",YEAR(F2501))</f>
        <v/>
      </c>
      <c r="E2501" s="117" t="s">
        <v>329</v>
      </c>
      <c r="J2501" s="102"/>
      <c r="K2501" s="124"/>
      <c r="R2501" s="46"/>
      <c r="V2501" s="112"/>
      <c r="W2501" s="72"/>
      <c r="X2501" s="46"/>
      <c r="Y2501" s="46"/>
      <c r="AC2501" s="47">
        <f t="shared" si="35"/>
        <v>0</v>
      </c>
      <c r="AD2501" s="47"/>
      <c r="AE2501" s="44"/>
      <c r="AF2501" s="48"/>
    </row>
    <row r="2502" spans="1:32" ht="21" customHeight="1">
      <c r="A2502" s="45" t="str">
        <f>IF(G2502="","",VLOOKUP(G2502,#REF!,3,0))</f>
        <v/>
      </c>
      <c r="B2502" s="45" t="str">
        <f>IF(Table1[[#This Row],[Day]]="","",WEEKNUM(F2502))</f>
        <v/>
      </c>
      <c r="C2502" s="45" t="str">
        <f>IF(Table1[[#This Row],[Day]]="","",MONTH(F2502))</f>
        <v/>
      </c>
      <c r="D2502" s="45" t="str">
        <f>IF(Table1[[#This Row],[Day]]="","",YEAR(F2502))</f>
        <v/>
      </c>
      <c r="E2502" s="117" t="s">
        <v>329</v>
      </c>
      <c r="J2502" s="102"/>
      <c r="K2502" s="124"/>
      <c r="R2502" s="46"/>
      <c r="V2502" s="112"/>
      <c r="W2502" s="72"/>
      <c r="X2502" s="46"/>
      <c r="Y2502" s="46"/>
      <c r="AC2502" s="47">
        <f t="shared" si="35"/>
        <v>0</v>
      </c>
      <c r="AD2502" s="47"/>
      <c r="AE2502" s="44"/>
      <c r="AF2502" s="48"/>
    </row>
    <row r="2503" spans="1:32" ht="21" customHeight="1">
      <c r="A2503" s="45" t="str">
        <f>IF(G2503="","",VLOOKUP(G2503,#REF!,3,0))</f>
        <v/>
      </c>
      <c r="B2503" s="45" t="str">
        <f>IF(Table1[[#This Row],[Day]]="","",WEEKNUM(F2503))</f>
        <v/>
      </c>
      <c r="C2503" s="45" t="str">
        <f>IF(Table1[[#This Row],[Day]]="","",MONTH(F2503))</f>
        <v/>
      </c>
      <c r="D2503" s="45" t="str">
        <f>IF(Table1[[#This Row],[Day]]="","",YEAR(F2503))</f>
        <v/>
      </c>
      <c r="E2503" s="117" t="s">
        <v>329</v>
      </c>
      <c r="J2503" s="102"/>
      <c r="K2503" s="124"/>
      <c r="R2503" s="46"/>
      <c r="V2503" s="112"/>
      <c r="W2503" s="72"/>
      <c r="X2503" s="46"/>
      <c r="Y2503" s="46"/>
      <c r="AC2503" s="47">
        <f t="shared" si="35"/>
        <v>0</v>
      </c>
      <c r="AD2503" s="47"/>
      <c r="AE2503" s="44"/>
      <c r="AF2503" s="48"/>
    </row>
    <row r="2504" spans="1:32" ht="21" customHeight="1">
      <c r="A2504" s="45" t="str">
        <f>IF(G2504="","",VLOOKUP(G2504,#REF!,3,0))</f>
        <v/>
      </c>
      <c r="B2504" s="45" t="str">
        <f>IF(Table1[[#This Row],[Day]]="","",WEEKNUM(F2504))</f>
        <v/>
      </c>
      <c r="C2504" s="45" t="str">
        <f>IF(Table1[[#This Row],[Day]]="","",MONTH(F2504))</f>
        <v/>
      </c>
      <c r="D2504" s="45" t="str">
        <f>IF(Table1[[#This Row],[Day]]="","",YEAR(F2504))</f>
        <v/>
      </c>
      <c r="E2504" s="117" t="s">
        <v>329</v>
      </c>
      <c r="J2504" s="102"/>
      <c r="K2504" s="124"/>
      <c r="R2504" s="46"/>
      <c r="V2504" s="112"/>
      <c r="W2504" s="72"/>
      <c r="X2504" s="46"/>
      <c r="Y2504" s="46"/>
      <c r="AC2504" s="47">
        <f t="shared" si="35"/>
        <v>0</v>
      </c>
      <c r="AD2504" s="47"/>
      <c r="AE2504" s="44"/>
      <c r="AF2504" s="48"/>
    </row>
    <row r="2505" spans="1:32" ht="21" customHeight="1">
      <c r="A2505" s="45" t="str">
        <f>IF(G2505="","",VLOOKUP(G2505,#REF!,3,0))</f>
        <v/>
      </c>
      <c r="B2505" s="45" t="str">
        <f>IF(Table1[[#This Row],[Day]]="","",WEEKNUM(F2505))</f>
        <v/>
      </c>
      <c r="C2505" s="45" t="str">
        <f>IF(Table1[[#This Row],[Day]]="","",MONTH(F2505))</f>
        <v/>
      </c>
      <c r="D2505" s="45" t="str">
        <f>IF(Table1[[#This Row],[Day]]="","",YEAR(F2505))</f>
        <v/>
      </c>
      <c r="E2505" s="117" t="s">
        <v>329</v>
      </c>
      <c r="J2505" s="102"/>
      <c r="K2505" s="124"/>
      <c r="R2505" s="46"/>
      <c r="V2505" s="112"/>
      <c r="W2505" s="72"/>
      <c r="X2505" s="46"/>
      <c r="Y2505" s="46"/>
      <c r="AC2505" s="47">
        <f t="shared" si="35"/>
        <v>0</v>
      </c>
      <c r="AD2505" s="47"/>
      <c r="AE2505" s="44"/>
      <c r="AF2505" s="48"/>
    </row>
    <row r="2506" spans="1:32" ht="21" customHeight="1">
      <c r="A2506" s="45" t="str">
        <f>IF(G2506="","",VLOOKUP(G2506,#REF!,3,0))</f>
        <v/>
      </c>
      <c r="B2506" s="45" t="str">
        <f>IF(Table1[[#This Row],[Day]]="","",WEEKNUM(F2506))</f>
        <v/>
      </c>
      <c r="C2506" s="45" t="str">
        <f>IF(Table1[[#This Row],[Day]]="","",MONTH(F2506))</f>
        <v/>
      </c>
      <c r="D2506" s="45" t="str">
        <f>IF(Table1[[#This Row],[Day]]="","",YEAR(F2506))</f>
        <v/>
      </c>
      <c r="E2506" s="117" t="s">
        <v>329</v>
      </c>
      <c r="J2506" s="102"/>
      <c r="K2506" s="124"/>
      <c r="R2506" s="46"/>
      <c r="V2506" s="112"/>
      <c r="W2506" s="72"/>
      <c r="X2506" s="46"/>
      <c r="Y2506" s="46"/>
      <c r="AC2506" s="47">
        <f t="shared" si="35"/>
        <v>0</v>
      </c>
      <c r="AD2506" s="47"/>
      <c r="AE2506" s="44"/>
      <c r="AF2506" s="48"/>
    </row>
    <row r="2507" spans="1:32" ht="21" customHeight="1">
      <c r="A2507" s="45" t="str">
        <f>IF(G2507="","",VLOOKUP(G2507,#REF!,3,0))</f>
        <v/>
      </c>
      <c r="B2507" s="45" t="str">
        <f>IF(Table1[[#This Row],[Day]]="","",WEEKNUM(F2507))</f>
        <v/>
      </c>
      <c r="C2507" s="45" t="str">
        <f>IF(Table1[[#This Row],[Day]]="","",MONTH(F2507))</f>
        <v/>
      </c>
      <c r="D2507" s="45" t="str">
        <f>IF(Table1[[#This Row],[Day]]="","",YEAR(F2507))</f>
        <v/>
      </c>
      <c r="E2507" s="117" t="s">
        <v>329</v>
      </c>
      <c r="J2507" s="102"/>
      <c r="K2507" s="124"/>
      <c r="R2507" s="46"/>
      <c r="V2507" s="112"/>
      <c r="W2507" s="72"/>
      <c r="X2507" s="46"/>
      <c r="Y2507" s="46"/>
      <c r="AC2507" s="47">
        <f t="shared" si="35"/>
        <v>0</v>
      </c>
      <c r="AD2507" s="47"/>
      <c r="AE2507" s="44"/>
      <c r="AF2507" s="48"/>
    </row>
    <row r="2508" spans="1:32" ht="21" customHeight="1">
      <c r="A2508" s="45" t="str">
        <f>IF(G2508="","",VLOOKUP(G2508,#REF!,3,0))</f>
        <v/>
      </c>
      <c r="B2508" s="45" t="str">
        <f>IF(Table1[[#This Row],[Day]]="","",WEEKNUM(F2508))</f>
        <v/>
      </c>
      <c r="C2508" s="45" t="str">
        <f>IF(Table1[[#This Row],[Day]]="","",MONTH(F2508))</f>
        <v/>
      </c>
      <c r="D2508" s="45" t="str">
        <f>IF(Table1[[#This Row],[Day]]="","",YEAR(F2508))</f>
        <v/>
      </c>
      <c r="E2508" s="117" t="s">
        <v>329</v>
      </c>
      <c r="J2508" s="102"/>
      <c r="K2508" s="124"/>
      <c r="R2508" s="46"/>
      <c r="V2508" s="112"/>
      <c r="W2508" s="72"/>
      <c r="X2508" s="46"/>
      <c r="Y2508" s="46"/>
      <c r="AC2508" s="47">
        <f t="shared" si="35"/>
        <v>0</v>
      </c>
      <c r="AD2508" s="47"/>
      <c r="AE2508" s="44"/>
      <c r="AF2508" s="48"/>
    </row>
    <row r="2509" spans="1:32" ht="21" customHeight="1">
      <c r="A2509" s="45" t="str">
        <f>IF(G2509="","",VLOOKUP(G2509,#REF!,3,0))</f>
        <v/>
      </c>
      <c r="B2509" s="45" t="str">
        <f>IF(Table1[[#This Row],[Day]]="","",WEEKNUM(F2509))</f>
        <v/>
      </c>
      <c r="C2509" s="45" t="str">
        <f>IF(Table1[[#This Row],[Day]]="","",MONTH(F2509))</f>
        <v/>
      </c>
      <c r="D2509" s="45" t="str">
        <f>IF(Table1[[#This Row],[Day]]="","",YEAR(F2509))</f>
        <v/>
      </c>
      <c r="E2509" s="117" t="s">
        <v>329</v>
      </c>
      <c r="J2509" s="102"/>
      <c r="K2509" s="124"/>
      <c r="R2509" s="46"/>
      <c r="V2509" s="112"/>
      <c r="W2509" s="72"/>
      <c r="X2509" s="46"/>
      <c r="Y2509" s="46"/>
      <c r="AC2509" s="47">
        <f t="shared" si="35"/>
        <v>0</v>
      </c>
      <c r="AD2509" s="47"/>
      <c r="AE2509" s="44"/>
      <c r="AF2509" s="48"/>
    </row>
    <row r="2510" spans="1:32" ht="21" customHeight="1">
      <c r="A2510" s="45" t="str">
        <f>IF(G2510="","",VLOOKUP(G2510,#REF!,3,0))</f>
        <v/>
      </c>
      <c r="B2510" s="45" t="str">
        <f>IF(Table1[[#This Row],[Day]]="","",WEEKNUM(F2510))</f>
        <v/>
      </c>
      <c r="C2510" s="45" t="str">
        <f>IF(Table1[[#This Row],[Day]]="","",MONTH(F2510))</f>
        <v/>
      </c>
      <c r="D2510" s="45" t="str">
        <f>IF(Table1[[#This Row],[Day]]="","",YEAR(F2510))</f>
        <v/>
      </c>
      <c r="E2510" s="117" t="s">
        <v>329</v>
      </c>
      <c r="J2510" s="102"/>
      <c r="K2510" s="124"/>
      <c r="R2510" s="46"/>
      <c r="V2510" s="112"/>
      <c r="W2510" s="72"/>
      <c r="X2510" s="46"/>
      <c r="Y2510" s="46"/>
      <c r="AC2510" s="47">
        <f t="shared" si="35"/>
        <v>0</v>
      </c>
      <c r="AD2510" s="47"/>
      <c r="AE2510" s="44"/>
      <c r="AF2510" s="48"/>
    </row>
    <row r="2511" spans="1:32" ht="21" customHeight="1">
      <c r="A2511" s="45" t="str">
        <f>IF(G2511="","",VLOOKUP(G2511,#REF!,3,0))</f>
        <v/>
      </c>
      <c r="B2511" s="45" t="str">
        <f>IF(Table1[[#This Row],[Day]]="","",WEEKNUM(F2511))</f>
        <v/>
      </c>
      <c r="C2511" s="45" t="str">
        <f>IF(Table1[[#This Row],[Day]]="","",MONTH(F2511))</f>
        <v/>
      </c>
      <c r="D2511" s="45" t="str">
        <f>IF(Table1[[#This Row],[Day]]="","",YEAR(F2511))</f>
        <v/>
      </c>
      <c r="E2511" s="117" t="s">
        <v>329</v>
      </c>
      <c r="J2511" s="102"/>
      <c r="K2511" s="124"/>
      <c r="R2511" s="46"/>
      <c r="V2511" s="112"/>
      <c r="W2511" s="72"/>
      <c r="X2511" s="46"/>
      <c r="Y2511" s="46"/>
      <c r="AC2511" s="47">
        <f t="shared" si="35"/>
        <v>0</v>
      </c>
      <c r="AD2511" s="47"/>
      <c r="AE2511" s="44"/>
      <c r="AF2511" s="48"/>
    </row>
    <row r="2512" spans="1:32" ht="21" customHeight="1">
      <c r="A2512" s="45" t="str">
        <f>IF(G2512="","",VLOOKUP(G2512,#REF!,3,0))</f>
        <v/>
      </c>
      <c r="B2512" s="45" t="str">
        <f>IF(Table1[[#This Row],[Day]]="","",WEEKNUM(F2512))</f>
        <v/>
      </c>
      <c r="C2512" s="45" t="str">
        <f>IF(Table1[[#This Row],[Day]]="","",MONTH(F2512))</f>
        <v/>
      </c>
      <c r="D2512" s="45" t="str">
        <f>IF(Table1[[#This Row],[Day]]="","",YEAR(F2512))</f>
        <v/>
      </c>
      <c r="E2512" s="117" t="s">
        <v>329</v>
      </c>
      <c r="J2512" s="102"/>
      <c r="K2512" s="124"/>
      <c r="R2512" s="46"/>
      <c r="V2512" s="112"/>
      <c r="W2512" s="72"/>
      <c r="X2512" s="46"/>
      <c r="Y2512" s="46"/>
      <c r="AC2512" s="47">
        <f t="shared" si="35"/>
        <v>0</v>
      </c>
      <c r="AD2512" s="47"/>
      <c r="AE2512" s="44"/>
      <c r="AF2512" s="48"/>
    </row>
    <row r="2513" spans="1:32" ht="21" customHeight="1">
      <c r="A2513" s="45" t="str">
        <f>IF(G2513="","",VLOOKUP(G2513,#REF!,3,0))</f>
        <v/>
      </c>
      <c r="B2513" s="45" t="str">
        <f>IF(Table1[[#This Row],[Day]]="","",WEEKNUM(F2513))</f>
        <v/>
      </c>
      <c r="C2513" s="45" t="str">
        <f>IF(Table1[[#This Row],[Day]]="","",MONTH(F2513))</f>
        <v/>
      </c>
      <c r="D2513" s="45" t="str">
        <f>IF(Table1[[#This Row],[Day]]="","",YEAR(F2513))</f>
        <v/>
      </c>
      <c r="E2513" s="117" t="s">
        <v>329</v>
      </c>
      <c r="J2513" s="102"/>
      <c r="K2513" s="124"/>
      <c r="R2513" s="46"/>
      <c r="V2513" s="112"/>
      <c r="W2513" s="72"/>
      <c r="X2513" s="46"/>
      <c r="Y2513" s="46"/>
      <c r="AC2513" s="47">
        <f t="shared" si="35"/>
        <v>0</v>
      </c>
      <c r="AD2513" s="47"/>
      <c r="AE2513" s="44"/>
      <c r="AF2513" s="48"/>
    </row>
    <row r="2514" spans="1:32" ht="21" customHeight="1">
      <c r="A2514" s="45" t="str">
        <f>IF(G2514="","",VLOOKUP(G2514,#REF!,3,0))</f>
        <v/>
      </c>
      <c r="B2514" s="45" t="str">
        <f>IF(Table1[[#This Row],[Day]]="","",WEEKNUM(F2514))</f>
        <v/>
      </c>
      <c r="C2514" s="45" t="str">
        <f>IF(Table1[[#This Row],[Day]]="","",MONTH(F2514))</f>
        <v/>
      </c>
      <c r="D2514" s="45" t="str">
        <f>IF(Table1[[#This Row],[Day]]="","",YEAR(F2514))</f>
        <v/>
      </c>
      <c r="E2514" s="117" t="s">
        <v>329</v>
      </c>
      <c r="J2514" s="102"/>
      <c r="K2514" s="124"/>
      <c r="R2514" s="46"/>
      <c r="V2514" s="112"/>
      <c r="W2514" s="72"/>
      <c r="X2514" s="46"/>
      <c r="Y2514" s="46"/>
      <c r="AC2514" s="47">
        <f t="shared" si="35"/>
        <v>0</v>
      </c>
      <c r="AD2514" s="47"/>
      <c r="AE2514" s="44"/>
      <c r="AF2514" s="48"/>
    </row>
    <row r="2515" spans="1:32" ht="21" customHeight="1">
      <c r="A2515" s="45" t="str">
        <f>IF(G2515="","",VLOOKUP(G2515,#REF!,3,0))</f>
        <v/>
      </c>
      <c r="B2515" s="45" t="str">
        <f>IF(Table1[[#This Row],[Day]]="","",WEEKNUM(F2515))</f>
        <v/>
      </c>
      <c r="C2515" s="45" t="str">
        <f>IF(Table1[[#This Row],[Day]]="","",MONTH(F2515))</f>
        <v/>
      </c>
      <c r="D2515" s="45" t="str">
        <f>IF(Table1[[#This Row],[Day]]="","",YEAR(F2515))</f>
        <v/>
      </c>
      <c r="E2515" s="117" t="s">
        <v>329</v>
      </c>
      <c r="J2515" s="102"/>
      <c r="K2515" s="124"/>
      <c r="R2515" s="46"/>
      <c r="V2515" s="112"/>
      <c r="W2515" s="72"/>
      <c r="X2515" s="46"/>
      <c r="Y2515" s="46"/>
      <c r="AC2515" s="47">
        <f t="shared" si="35"/>
        <v>0</v>
      </c>
      <c r="AD2515" s="47"/>
      <c r="AE2515" s="44"/>
      <c r="AF2515" s="48"/>
    </row>
    <row r="2516" spans="1:32" ht="21" customHeight="1">
      <c r="A2516" s="45" t="str">
        <f>IF(G2516="","",VLOOKUP(G2516,#REF!,3,0))</f>
        <v/>
      </c>
      <c r="B2516" s="45" t="str">
        <f>IF(Table1[[#This Row],[Day]]="","",WEEKNUM(F2516))</f>
        <v/>
      </c>
      <c r="C2516" s="45" t="str">
        <f>IF(Table1[[#This Row],[Day]]="","",MONTH(F2516))</f>
        <v/>
      </c>
      <c r="D2516" s="45" t="str">
        <f>IF(Table1[[#This Row],[Day]]="","",YEAR(F2516))</f>
        <v/>
      </c>
      <c r="E2516" s="117" t="s">
        <v>329</v>
      </c>
      <c r="J2516" s="102"/>
      <c r="K2516" s="124"/>
      <c r="R2516" s="46"/>
      <c r="V2516" s="112"/>
      <c r="W2516" s="72"/>
      <c r="X2516" s="46"/>
      <c r="Y2516" s="46"/>
      <c r="AC2516" s="47">
        <f t="shared" si="35"/>
        <v>0</v>
      </c>
      <c r="AD2516" s="47"/>
      <c r="AE2516" s="44"/>
      <c r="AF2516" s="48"/>
    </row>
    <row r="2517" spans="1:32" ht="21" customHeight="1">
      <c r="A2517" s="45" t="str">
        <f>IF(G2517="","",VLOOKUP(G2517,#REF!,3,0))</f>
        <v/>
      </c>
      <c r="B2517" s="45" t="str">
        <f>IF(Table1[[#This Row],[Day]]="","",WEEKNUM(F2517))</f>
        <v/>
      </c>
      <c r="C2517" s="45" t="str">
        <f>IF(Table1[[#This Row],[Day]]="","",MONTH(F2517))</f>
        <v/>
      </c>
      <c r="D2517" s="45" t="str">
        <f>IF(Table1[[#This Row],[Day]]="","",YEAR(F2517))</f>
        <v/>
      </c>
      <c r="E2517" s="117" t="s">
        <v>329</v>
      </c>
      <c r="J2517" s="102"/>
      <c r="K2517" s="124"/>
      <c r="R2517" s="46"/>
      <c r="V2517" s="112"/>
      <c r="W2517" s="72"/>
      <c r="X2517" s="46"/>
      <c r="Y2517" s="46"/>
      <c r="AC2517" s="47">
        <f t="shared" si="35"/>
        <v>0</v>
      </c>
      <c r="AD2517" s="47"/>
      <c r="AE2517" s="44"/>
      <c r="AF2517" s="48"/>
    </row>
    <row r="2518" spans="1:32" ht="21" customHeight="1">
      <c r="A2518" s="45" t="str">
        <f>IF(G2518="","",VLOOKUP(G2518,#REF!,3,0))</f>
        <v/>
      </c>
      <c r="B2518" s="45" t="str">
        <f>IF(Table1[[#This Row],[Day]]="","",WEEKNUM(F2518))</f>
        <v/>
      </c>
      <c r="C2518" s="45" t="str">
        <f>IF(Table1[[#This Row],[Day]]="","",MONTH(F2518))</f>
        <v/>
      </c>
      <c r="D2518" s="45" t="str">
        <f>IF(Table1[[#This Row],[Day]]="","",YEAR(F2518))</f>
        <v/>
      </c>
      <c r="E2518" s="117" t="s">
        <v>329</v>
      </c>
      <c r="J2518" s="102"/>
      <c r="K2518" s="124"/>
      <c r="R2518" s="46"/>
      <c r="V2518" s="112"/>
      <c r="W2518" s="72"/>
      <c r="X2518" s="46"/>
      <c r="Y2518" s="46"/>
      <c r="AC2518" s="47">
        <f t="shared" si="35"/>
        <v>0</v>
      </c>
      <c r="AD2518" s="47"/>
      <c r="AE2518" s="44"/>
      <c r="AF2518" s="48"/>
    </row>
    <row r="2519" spans="1:32" ht="21" customHeight="1">
      <c r="A2519" s="45" t="str">
        <f>IF(G2519="","",VLOOKUP(G2519,#REF!,3,0))</f>
        <v/>
      </c>
      <c r="B2519" s="45" t="str">
        <f>IF(Table1[[#This Row],[Day]]="","",WEEKNUM(F2519))</f>
        <v/>
      </c>
      <c r="C2519" s="45" t="str">
        <f>IF(Table1[[#This Row],[Day]]="","",MONTH(F2519))</f>
        <v/>
      </c>
      <c r="D2519" s="45" t="str">
        <f>IF(Table1[[#This Row],[Day]]="","",YEAR(F2519))</f>
        <v/>
      </c>
      <c r="E2519" s="117" t="s">
        <v>329</v>
      </c>
      <c r="J2519" s="102"/>
      <c r="K2519" s="124"/>
      <c r="R2519" s="46"/>
      <c r="V2519" s="112"/>
      <c r="W2519" s="72"/>
      <c r="X2519" s="46"/>
      <c r="Y2519" s="46"/>
      <c r="AC2519" s="47">
        <f t="shared" si="35"/>
        <v>0</v>
      </c>
      <c r="AD2519" s="47"/>
      <c r="AE2519" s="44"/>
      <c r="AF2519" s="48"/>
    </row>
    <row r="2520" spans="1:32" ht="21" customHeight="1">
      <c r="A2520" s="45" t="str">
        <f>IF(G2520="","",VLOOKUP(G2520,#REF!,3,0))</f>
        <v/>
      </c>
      <c r="B2520" s="45" t="str">
        <f>IF(Table1[[#This Row],[Day]]="","",WEEKNUM(F2520))</f>
        <v/>
      </c>
      <c r="C2520" s="45" t="str">
        <f>IF(Table1[[#This Row],[Day]]="","",MONTH(F2520))</f>
        <v/>
      </c>
      <c r="D2520" s="45" t="str">
        <f>IF(Table1[[#This Row],[Day]]="","",YEAR(F2520))</f>
        <v/>
      </c>
      <c r="E2520" s="117" t="s">
        <v>329</v>
      </c>
      <c r="J2520" s="102"/>
      <c r="K2520" s="124"/>
      <c r="R2520" s="46"/>
      <c r="V2520" s="112"/>
      <c r="W2520" s="72"/>
      <c r="X2520" s="46"/>
      <c r="Y2520" s="46"/>
      <c r="AC2520" s="47">
        <f t="shared" si="35"/>
        <v>0</v>
      </c>
      <c r="AD2520" s="47"/>
      <c r="AE2520" s="44"/>
      <c r="AF2520" s="48"/>
    </row>
    <row r="2521" spans="1:32" ht="21" customHeight="1">
      <c r="A2521" s="45" t="str">
        <f>IF(G2521="","",VLOOKUP(G2521,#REF!,3,0))</f>
        <v/>
      </c>
      <c r="B2521" s="45" t="str">
        <f>IF(Table1[[#This Row],[Day]]="","",WEEKNUM(F2521))</f>
        <v/>
      </c>
      <c r="C2521" s="45" t="str">
        <f>IF(Table1[[#This Row],[Day]]="","",MONTH(F2521))</f>
        <v/>
      </c>
      <c r="D2521" s="45" t="str">
        <f>IF(Table1[[#This Row],[Day]]="","",YEAR(F2521))</f>
        <v/>
      </c>
      <c r="E2521" s="117" t="s">
        <v>329</v>
      </c>
      <c r="J2521" s="102"/>
      <c r="K2521" s="124"/>
      <c r="R2521" s="46"/>
      <c r="V2521" s="112"/>
      <c r="W2521" s="72"/>
      <c r="X2521" s="46"/>
      <c r="Y2521" s="46"/>
      <c r="AC2521" s="47">
        <f t="shared" si="35"/>
        <v>0</v>
      </c>
      <c r="AD2521" s="47"/>
      <c r="AE2521" s="44"/>
      <c r="AF2521" s="48"/>
    </row>
    <row r="2522" spans="1:32" ht="21" customHeight="1">
      <c r="A2522" s="45" t="str">
        <f>IF(G2522="","",VLOOKUP(G2522,#REF!,3,0))</f>
        <v/>
      </c>
      <c r="B2522" s="45" t="str">
        <f>IF(Table1[[#This Row],[Day]]="","",WEEKNUM(F2522))</f>
        <v/>
      </c>
      <c r="C2522" s="45" t="str">
        <f>IF(Table1[[#This Row],[Day]]="","",MONTH(F2522))</f>
        <v/>
      </c>
      <c r="D2522" s="45" t="str">
        <f>IF(Table1[[#This Row],[Day]]="","",YEAR(F2522))</f>
        <v/>
      </c>
      <c r="E2522" s="117" t="s">
        <v>329</v>
      </c>
      <c r="J2522" s="102"/>
      <c r="K2522" s="124"/>
      <c r="R2522" s="46"/>
      <c r="V2522" s="112"/>
      <c r="W2522" s="72"/>
      <c r="X2522" s="46"/>
      <c r="Y2522" s="46"/>
      <c r="AC2522" s="47">
        <f t="shared" si="35"/>
        <v>0</v>
      </c>
      <c r="AD2522" s="47"/>
      <c r="AE2522" s="44"/>
      <c r="AF2522" s="48"/>
    </row>
    <row r="2523" spans="1:32" ht="21" customHeight="1">
      <c r="A2523" s="45" t="str">
        <f>IF(G2523="","",VLOOKUP(G2523,#REF!,3,0))</f>
        <v/>
      </c>
      <c r="B2523" s="45" t="str">
        <f>IF(Table1[[#This Row],[Day]]="","",WEEKNUM(F2523))</f>
        <v/>
      </c>
      <c r="C2523" s="45" t="str">
        <f>IF(Table1[[#This Row],[Day]]="","",MONTH(F2523))</f>
        <v/>
      </c>
      <c r="D2523" s="45" t="str">
        <f>IF(Table1[[#This Row],[Day]]="","",YEAR(F2523))</f>
        <v/>
      </c>
      <c r="E2523" s="117" t="s">
        <v>329</v>
      </c>
      <c r="J2523" s="102"/>
      <c r="K2523" s="124"/>
      <c r="R2523" s="46"/>
      <c r="V2523" s="112"/>
      <c r="W2523" s="72"/>
      <c r="X2523" s="46"/>
      <c r="Y2523" s="46"/>
      <c r="AC2523" s="47">
        <f t="shared" si="35"/>
        <v>0</v>
      </c>
      <c r="AD2523" s="47"/>
      <c r="AE2523" s="44"/>
      <c r="AF2523" s="48"/>
    </row>
    <row r="2524" spans="1:32" ht="21" customHeight="1">
      <c r="A2524" s="45" t="str">
        <f>IF(G2524="","",VLOOKUP(G2524,#REF!,3,0))</f>
        <v/>
      </c>
      <c r="B2524" s="45" t="str">
        <f>IF(Table1[[#This Row],[Day]]="","",WEEKNUM(F2524))</f>
        <v/>
      </c>
      <c r="C2524" s="45" t="str">
        <f>IF(Table1[[#This Row],[Day]]="","",MONTH(F2524))</f>
        <v/>
      </c>
      <c r="D2524" s="45" t="str">
        <f>IF(Table1[[#This Row],[Day]]="","",YEAR(F2524))</f>
        <v/>
      </c>
      <c r="E2524" s="117" t="s">
        <v>329</v>
      </c>
      <c r="J2524" s="102"/>
      <c r="K2524" s="124"/>
      <c r="R2524" s="46"/>
      <c r="V2524" s="112"/>
      <c r="W2524" s="72"/>
      <c r="X2524" s="46"/>
      <c r="Y2524" s="46"/>
      <c r="AC2524" s="47">
        <f t="shared" ref="AC2524:AC2587" si="36">SUM(I2524:AB2524)</f>
        <v>0</v>
      </c>
      <c r="AD2524" s="47"/>
      <c r="AE2524" s="44"/>
      <c r="AF2524" s="48"/>
    </row>
    <row r="2525" spans="1:32" ht="21" customHeight="1">
      <c r="A2525" s="45" t="str">
        <f>IF(G2525="","",VLOOKUP(G2525,#REF!,3,0))</f>
        <v/>
      </c>
      <c r="B2525" s="45" t="str">
        <f>IF(Table1[[#This Row],[Day]]="","",WEEKNUM(F2525))</f>
        <v/>
      </c>
      <c r="C2525" s="45" t="str">
        <f>IF(Table1[[#This Row],[Day]]="","",MONTH(F2525))</f>
        <v/>
      </c>
      <c r="D2525" s="45" t="str">
        <f>IF(Table1[[#This Row],[Day]]="","",YEAR(F2525))</f>
        <v/>
      </c>
      <c r="E2525" s="117" t="s">
        <v>329</v>
      </c>
      <c r="J2525" s="102"/>
      <c r="K2525" s="124"/>
      <c r="R2525" s="46"/>
      <c r="V2525" s="112"/>
      <c r="W2525" s="72"/>
      <c r="X2525" s="46"/>
      <c r="Y2525" s="46"/>
      <c r="AC2525" s="47">
        <f t="shared" si="36"/>
        <v>0</v>
      </c>
      <c r="AD2525" s="47"/>
      <c r="AE2525" s="44"/>
      <c r="AF2525" s="48"/>
    </row>
    <row r="2526" spans="1:32" ht="21" customHeight="1">
      <c r="A2526" s="45" t="str">
        <f>IF(G2526="","",VLOOKUP(G2526,#REF!,3,0))</f>
        <v/>
      </c>
      <c r="B2526" s="45" t="str">
        <f>IF(Table1[[#This Row],[Day]]="","",WEEKNUM(F2526))</f>
        <v/>
      </c>
      <c r="C2526" s="45" t="str">
        <f>IF(Table1[[#This Row],[Day]]="","",MONTH(F2526))</f>
        <v/>
      </c>
      <c r="D2526" s="45" t="str">
        <f>IF(Table1[[#This Row],[Day]]="","",YEAR(F2526))</f>
        <v/>
      </c>
      <c r="E2526" s="117" t="s">
        <v>329</v>
      </c>
      <c r="J2526" s="102"/>
      <c r="K2526" s="124"/>
      <c r="R2526" s="46"/>
      <c r="V2526" s="112"/>
      <c r="W2526" s="72"/>
      <c r="X2526" s="46"/>
      <c r="Y2526" s="46"/>
      <c r="AC2526" s="47">
        <f t="shared" si="36"/>
        <v>0</v>
      </c>
      <c r="AD2526" s="47"/>
      <c r="AE2526" s="44"/>
      <c r="AF2526" s="48"/>
    </row>
    <row r="2527" spans="1:32" ht="21" customHeight="1">
      <c r="A2527" s="45" t="str">
        <f>IF(G2527="","",VLOOKUP(G2527,#REF!,3,0))</f>
        <v/>
      </c>
      <c r="B2527" s="45" t="str">
        <f>IF(Table1[[#This Row],[Day]]="","",WEEKNUM(F2527))</f>
        <v/>
      </c>
      <c r="C2527" s="45" t="str">
        <f>IF(Table1[[#This Row],[Day]]="","",MONTH(F2527))</f>
        <v/>
      </c>
      <c r="D2527" s="45" t="str">
        <f>IF(Table1[[#This Row],[Day]]="","",YEAR(F2527))</f>
        <v/>
      </c>
      <c r="E2527" s="117" t="s">
        <v>329</v>
      </c>
      <c r="J2527" s="102"/>
      <c r="K2527" s="124"/>
      <c r="R2527" s="46"/>
      <c r="V2527" s="112"/>
      <c r="W2527" s="72"/>
      <c r="X2527" s="46"/>
      <c r="Y2527" s="46"/>
      <c r="AC2527" s="47">
        <f t="shared" si="36"/>
        <v>0</v>
      </c>
      <c r="AD2527" s="47"/>
      <c r="AE2527" s="44"/>
      <c r="AF2527" s="48"/>
    </row>
    <row r="2528" spans="1:32" ht="21" customHeight="1">
      <c r="A2528" s="45" t="str">
        <f>IF(G2528="","",VLOOKUP(G2528,#REF!,3,0))</f>
        <v/>
      </c>
      <c r="B2528" s="45" t="str">
        <f>IF(Table1[[#This Row],[Day]]="","",WEEKNUM(F2528))</f>
        <v/>
      </c>
      <c r="C2528" s="45" t="str">
        <f>IF(Table1[[#This Row],[Day]]="","",MONTH(F2528))</f>
        <v/>
      </c>
      <c r="D2528" s="45" t="str">
        <f>IF(Table1[[#This Row],[Day]]="","",YEAR(F2528))</f>
        <v/>
      </c>
      <c r="E2528" s="117" t="s">
        <v>329</v>
      </c>
      <c r="J2528" s="102"/>
      <c r="K2528" s="124"/>
      <c r="R2528" s="46"/>
      <c r="V2528" s="112"/>
      <c r="W2528" s="72"/>
      <c r="X2528" s="46"/>
      <c r="Y2528" s="46"/>
      <c r="AC2528" s="47">
        <f t="shared" si="36"/>
        <v>0</v>
      </c>
      <c r="AD2528" s="47"/>
      <c r="AE2528" s="44"/>
      <c r="AF2528" s="48"/>
    </row>
    <row r="2529" spans="1:32" ht="21" customHeight="1">
      <c r="A2529" s="45" t="str">
        <f>IF(G2529="","",VLOOKUP(G2529,#REF!,3,0))</f>
        <v/>
      </c>
      <c r="B2529" s="45" t="str">
        <f>IF(Table1[[#This Row],[Day]]="","",WEEKNUM(F2529))</f>
        <v/>
      </c>
      <c r="C2529" s="45" t="str">
        <f>IF(Table1[[#This Row],[Day]]="","",MONTH(F2529))</f>
        <v/>
      </c>
      <c r="D2529" s="45" t="str">
        <f>IF(Table1[[#This Row],[Day]]="","",YEAR(F2529))</f>
        <v/>
      </c>
      <c r="E2529" s="117" t="s">
        <v>329</v>
      </c>
      <c r="J2529" s="102"/>
      <c r="K2529" s="124"/>
      <c r="R2529" s="46"/>
      <c r="V2529" s="112"/>
      <c r="W2529" s="72"/>
      <c r="X2529" s="46"/>
      <c r="Y2529" s="46"/>
      <c r="AC2529" s="47">
        <f t="shared" si="36"/>
        <v>0</v>
      </c>
      <c r="AD2529" s="47"/>
      <c r="AE2529" s="44"/>
      <c r="AF2529" s="48"/>
    </row>
    <row r="2530" spans="1:32" ht="21" customHeight="1">
      <c r="A2530" s="45" t="str">
        <f>IF(G2530="","",VLOOKUP(G2530,#REF!,3,0))</f>
        <v/>
      </c>
      <c r="B2530" s="45" t="str">
        <f>IF(Table1[[#This Row],[Day]]="","",WEEKNUM(F2530))</f>
        <v/>
      </c>
      <c r="C2530" s="45" t="str">
        <f>IF(Table1[[#This Row],[Day]]="","",MONTH(F2530))</f>
        <v/>
      </c>
      <c r="D2530" s="45" t="str">
        <f>IF(Table1[[#This Row],[Day]]="","",YEAR(F2530))</f>
        <v/>
      </c>
      <c r="E2530" s="117" t="s">
        <v>329</v>
      </c>
      <c r="J2530" s="102"/>
      <c r="K2530" s="124"/>
      <c r="R2530" s="46"/>
      <c r="V2530" s="112"/>
      <c r="W2530" s="72"/>
      <c r="X2530" s="46"/>
      <c r="Y2530" s="46"/>
      <c r="AC2530" s="47">
        <f t="shared" si="36"/>
        <v>0</v>
      </c>
      <c r="AD2530" s="47"/>
      <c r="AE2530" s="44"/>
      <c r="AF2530" s="48"/>
    </row>
    <row r="2531" spans="1:32" ht="21" customHeight="1">
      <c r="A2531" s="45" t="str">
        <f>IF(G2531="","",VLOOKUP(G2531,#REF!,3,0))</f>
        <v/>
      </c>
      <c r="B2531" s="45" t="str">
        <f>IF(Table1[[#This Row],[Day]]="","",WEEKNUM(F2531))</f>
        <v/>
      </c>
      <c r="C2531" s="45" t="str">
        <f>IF(Table1[[#This Row],[Day]]="","",MONTH(F2531))</f>
        <v/>
      </c>
      <c r="D2531" s="45" t="str">
        <f>IF(Table1[[#This Row],[Day]]="","",YEAR(F2531))</f>
        <v/>
      </c>
      <c r="E2531" s="117" t="s">
        <v>329</v>
      </c>
      <c r="J2531" s="102"/>
      <c r="K2531" s="124"/>
      <c r="R2531" s="46"/>
      <c r="V2531" s="112"/>
      <c r="W2531" s="72"/>
      <c r="X2531" s="46"/>
      <c r="Y2531" s="46"/>
      <c r="AC2531" s="47">
        <f t="shared" si="36"/>
        <v>0</v>
      </c>
      <c r="AD2531" s="47"/>
      <c r="AE2531" s="44"/>
      <c r="AF2531" s="48"/>
    </row>
    <row r="2532" spans="1:32" ht="21" customHeight="1">
      <c r="A2532" s="45" t="str">
        <f>IF(G2532="","",VLOOKUP(G2532,#REF!,3,0))</f>
        <v/>
      </c>
      <c r="B2532" s="45" t="str">
        <f>IF(Table1[[#This Row],[Day]]="","",WEEKNUM(F2532))</f>
        <v/>
      </c>
      <c r="C2532" s="45" t="str">
        <f>IF(Table1[[#This Row],[Day]]="","",MONTH(F2532))</f>
        <v/>
      </c>
      <c r="D2532" s="45" t="str">
        <f>IF(Table1[[#This Row],[Day]]="","",YEAR(F2532))</f>
        <v/>
      </c>
      <c r="E2532" s="117" t="s">
        <v>329</v>
      </c>
      <c r="J2532" s="102"/>
      <c r="K2532" s="124"/>
      <c r="R2532" s="46"/>
      <c r="V2532" s="112"/>
      <c r="W2532" s="72"/>
      <c r="X2532" s="46"/>
      <c r="Y2532" s="46"/>
      <c r="AC2532" s="47">
        <f t="shared" si="36"/>
        <v>0</v>
      </c>
      <c r="AD2532" s="47"/>
      <c r="AE2532" s="44"/>
      <c r="AF2532" s="48"/>
    </row>
    <row r="2533" spans="1:32" ht="21" customHeight="1">
      <c r="A2533" s="45" t="str">
        <f>IF(G2533="","",VLOOKUP(G2533,#REF!,3,0))</f>
        <v/>
      </c>
      <c r="B2533" s="45" t="str">
        <f>IF(Table1[[#This Row],[Day]]="","",WEEKNUM(F2533))</f>
        <v/>
      </c>
      <c r="C2533" s="45" t="str">
        <f>IF(Table1[[#This Row],[Day]]="","",MONTH(F2533))</f>
        <v/>
      </c>
      <c r="D2533" s="45" t="str">
        <f>IF(Table1[[#This Row],[Day]]="","",YEAR(F2533))</f>
        <v/>
      </c>
      <c r="E2533" s="117" t="s">
        <v>329</v>
      </c>
      <c r="J2533" s="102"/>
      <c r="K2533" s="124"/>
      <c r="R2533" s="46"/>
      <c r="V2533" s="112"/>
      <c r="W2533" s="72"/>
      <c r="X2533" s="46"/>
      <c r="Y2533" s="46"/>
      <c r="AC2533" s="47">
        <f t="shared" si="36"/>
        <v>0</v>
      </c>
      <c r="AD2533" s="47"/>
      <c r="AE2533" s="44"/>
      <c r="AF2533" s="48"/>
    </row>
    <row r="2534" spans="1:32" ht="21" customHeight="1">
      <c r="A2534" s="45" t="str">
        <f>IF(G2534="","",VLOOKUP(G2534,#REF!,3,0))</f>
        <v/>
      </c>
      <c r="B2534" s="45" t="str">
        <f>IF(Table1[[#This Row],[Day]]="","",WEEKNUM(F2534))</f>
        <v/>
      </c>
      <c r="C2534" s="45" t="str">
        <f>IF(Table1[[#This Row],[Day]]="","",MONTH(F2534))</f>
        <v/>
      </c>
      <c r="D2534" s="45" t="str">
        <f>IF(Table1[[#This Row],[Day]]="","",YEAR(F2534))</f>
        <v/>
      </c>
      <c r="E2534" s="117" t="s">
        <v>329</v>
      </c>
      <c r="J2534" s="102"/>
      <c r="K2534" s="124"/>
      <c r="R2534" s="46"/>
      <c r="V2534" s="112"/>
      <c r="W2534" s="72"/>
      <c r="X2534" s="46"/>
      <c r="Y2534" s="46"/>
      <c r="AC2534" s="47">
        <f t="shared" si="36"/>
        <v>0</v>
      </c>
      <c r="AD2534" s="47"/>
      <c r="AE2534" s="44"/>
      <c r="AF2534" s="48"/>
    </row>
    <row r="2535" spans="1:32" ht="21" customHeight="1">
      <c r="A2535" s="45" t="str">
        <f>IF(G2535="","",VLOOKUP(G2535,#REF!,3,0))</f>
        <v/>
      </c>
      <c r="B2535" s="45" t="str">
        <f>IF(Table1[[#This Row],[Day]]="","",WEEKNUM(F2535))</f>
        <v/>
      </c>
      <c r="C2535" s="45" t="str">
        <f>IF(Table1[[#This Row],[Day]]="","",MONTH(F2535))</f>
        <v/>
      </c>
      <c r="D2535" s="45" t="str">
        <f>IF(Table1[[#This Row],[Day]]="","",YEAR(F2535))</f>
        <v/>
      </c>
      <c r="E2535" s="117" t="s">
        <v>329</v>
      </c>
      <c r="J2535" s="102"/>
      <c r="K2535" s="124"/>
      <c r="R2535" s="46"/>
      <c r="V2535" s="112"/>
      <c r="W2535" s="72"/>
      <c r="X2535" s="46"/>
      <c r="Y2535" s="46"/>
      <c r="AC2535" s="47">
        <f t="shared" si="36"/>
        <v>0</v>
      </c>
      <c r="AD2535" s="47"/>
      <c r="AE2535" s="44"/>
      <c r="AF2535" s="48"/>
    </row>
    <row r="2536" spans="1:32" ht="21" customHeight="1">
      <c r="A2536" s="45" t="str">
        <f>IF(G2536="","",VLOOKUP(G2536,#REF!,3,0))</f>
        <v/>
      </c>
      <c r="B2536" s="45" t="str">
        <f>IF(Table1[[#This Row],[Day]]="","",WEEKNUM(F2536))</f>
        <v/>
      </c>
      <c r="C2536" s="45" t="str">
        <f>IF(Table1[[#This Row],[Day]]="","",MONTH(F2536))</f>
        <v/>
      </c>
      <c r="D2536" s="45" t="str">
        <f>IF(Table1[[#This Row],[Day]]="","",YEAR(F2536))</f>
        <v/>
      </c>
      <c r="E2536" s="117" t="s">
        <v>329</v>
      </c>
      <c r="J2536" s="102"/>
      <c r="K2536" s="124"/>
      <c r="R2536" s="46"/>
      <c r="V2536" s="112"/>
      <c r="W2536" s="72"/>
      <c r="X2536" s="46"/>
      <c r="Y2536" s="46"/>
      <c r="AC2536" s="47">
        <f t="shared" si="36"/>
        <v>0</v>
      </c>
      <c r="AD2536" s="47"/>
      <c r="AE2536" s="44"/>
      <c r="AF2536" s="48"/>
    </row>
    <row r="2537" spans="1:32" ht="21" customHeight="1">
      <c r="A2537" s="45" t="str">
        <f>IF(G2537="","",VLOOKUP(G2537,#REF!,3,0))</f>
        <v/>
      </c>
      <c r="B2537" s="45" t="str">
        <f>IF(Table1[[#This Row],[Day]]="","",WEEKNUM(F2537))</f>
        <v/>
      </c>
      <c r="C2537" s="45" t="str">
        <f>IF(Table1[[#This Row],[Day]]="","",MONTH(F2537))</f>
        <v/>
      </c>
      <c r="D2537" s="45" t="str">
        <f>IF(Table1[[#This Row],[Day]]="","",YEAR(F2537))</f>
        <v/>
      </c>
      <c r="E2537" s="117" t="s">
        <v>329</v>
      </c>
      <c r="J2537" s="102"/>
      <c r="K2537" s="124"/>
      <c r="R2537" s="46"/>
      <c r="V2537" s="112"/>
      <c r="W2537" s="72"/>
      <c r="X2537" s="46"/>
      <c r="Y2537" s="46"/>
      <c r="AC2537" s="47">
        <f t="shared" si="36"/>
        <v>0</v>
      </c>
      <c r="AD2537" s="47"/>
      <c r="AE2537" s="44"/>
      <c r="AF2537" s="48"/>
    </row>
    <row r="2538" spans="1:32" ht="21" customHeight="1">
      <c r="A2538" s="45" t="str">
        <f>IF(G2538="","",VLOOKUP(G2538,#REF!,3,0))</f>
        <v/>
      </c>
      <c r="B2538" s="45" t="str">
        <f>IF(Table1[[#This Row],[Day]]="","",WEEKNUM(F2538))</f>
        <v/>
      </c>
      <c r="C2538" s="45" t="str">
        <f>IF(Table1[[#This Row],[Day]]="","",MONTH(F2538))</f>
        <v/>
      </c>
      <c r="D2538" s="45" t="str">
        <f>IF(Table1[[#This Row],[Day]]="","",YEAR(F2538))</f>
        <v/>
      </c>
      <c r="E2538" s="117" t="s">
        <v>329</v>
      </c>
      <c r="J2538" s="102"/>
      <c r="K2538" s="124"/>
      <c r="R2538" s="46"/>
      <c r="V2538" s="112"/>
      <c r="W2538" s="72"/>
      <c r="X2538" s="46"/>
      <c r="Y2538" s="46"/>
      <c r="AC2538" s="47">
        <f t="shared" si="36"/>
        <v>0</v>
      </c>
      <c r="AD2538" s="47"/>
      <c r="AE2538" s="44"/>
      <c r="AF2538" s="48"/>
    </row>
    <row r="2539" spans="1:32" ht="21" customHeight="1">
      <c r="A2539" s="45" t="str">
        <f>IF(G2539="","",VLOOKUP(G2539,#REF!,3,0))</f>
        <v/>
      </c>
      <c r="B2539" s="45" t="str">
        <f>IF(Table1[[#This Row],[Day]]="","",WEEKNUM(F2539))</f>
        <v/>
      </c>
      <c r="C2539" s="45" t="str">
        <f>IF(Table1[[#This Row],[Day]]="","",MONTH(F2539))</f>
        <v/>
      </c>
      <c r="D2539" s="45" t="str">
        <f>IF(Table1[[#This Row],[Day]]="","",YEAR(F2539))</f>
        <v/>
      </c>
      <c r="E2539" s="117" t="s">
        <v>329</v>
      </c>
      <c r="J2539" s="102"/>
      <c r="K2539" s="124"/>
      <c r="R2539" s="46"/>
      <c r="V2539" s="112"/>
      <c r="W2539" s="72"/>
      <c r="X2539" s="46"/>
      <c r="Y2539" s="46"/>
      <c r="AC2539" s="47">
        <f t="shared" si="36"/>
        <v>0</v>
      </c>
      <c r="AD2539" s="47"/>
      <c r="AE2539" s="44"/>
      <c r="AF2539" s="48"/>
    </row>
    <row r="2540" spans="1:32" ht="21" customHeight="1">
      <c r="A2540" s="45" t="str">
        <f>IF(G2540="","",VLOOKUP(G2540,#REF!,3,0))</f>
        <v/>
      </c>
      <c r="B2540" s="45" t="str">
        <f>IF(Table1[[#This Row],[Day]]="","",WEEKNUM(F2540))</f>
        <v/>
      </c>
      <c r="C2540" s="45" t="str">
        <f>IF(Table1[[#This Row],[Day]]="","",MONTH(F2540))</f>
        <v/>
      </c>
      <c r="D2540" s="45" t="str">
        <f>IF(Table1[[#This Row],[Day]]="","",YEAR(F2540))</f>
        <v/>
      </c>
      <c r="E2540" s="117" t="s">
        <v>329</v>
      </c>
      <c r="J2540" s="102"/>
      <c r="K2540" s="124"/>
      <c r="R2540" s="46"/>
      <c r="V2540" s="112"/>
      <c r="W2540" s="72"/>
      <c r="X2540" s="46"/>
      <c r="Y2540" s="46"/>
      <c r="AC2540" s="47">
        <f t="shared" si="36"/>
        <v>0</v>
      </c>
      <c r="AD2540" s="47"/>
      <c r="AE2540" s="44"/>
      <c r="AF2540" s="48"/>
    </row>
    <row r="2541" spans="1:32" ht="21" customHeight="1">
      <c r="A2541" s="45" t="str">
        <f>IF(G2541="","",VLOOKUP(G2541,#REF!,3,0))</f>
        <v/>
      </c>
      <c r="B2541" s="45" t="str">
        <f>IF(Table1[[#This Row],[Day]]="","",WEEKNUM(F2541))</f>
        <v/>
      </c>
      <c r="C2541" s="45" t="str">
        <f>IF(Table1[[#This Row],[Day]]="","",MONTH(F2541))</f>
        <v/>
      </c>
      <c r="D2541" s="45" t="str">
        <f>IF(Table1[[#This Row],[Day]]="","",YEAR(F2541))</f>
        <v/>
      </c>
      <c r="E2541" s="117" t="s">
        <v>329</v>
      </c>
      <c r="J2541" s="102"/>
      <c r="K2541" s="124"/>
      <c r="R2541" s="46"/>
      <c r="V2541" s="112"/>
      <c r="W2541" s="72"/>
      <c r="X2541" s="46"/>
      <c r="Y2541" s="46"/>
      <c r="AC2541" s="47">
        <f t="shared" si="36"/>
        <v>0</v>
      </c>
      <c r="AD2541" s="47"/>
      <c r="AE2541" s="44"/>
      <c r="AF2541" s="48"/>
    </row>
    <row r="2542" spans="1:32" ht="21" customHeight="1">
      <c r="A2542" s="45" t="str">
        <f>IF(G2542="","",VLOOKUP(G2542,#REF!,3,0))</f>
        <v/>
      </c>
      <c r="B2542" s="45" t="str">
        <f>IF(Table1[[#This Row],[Day]]="","",WEEKNUM(F2542))</f>
        <v/>
      </c>
      <c r="C2542" s="45" t="str">
        <f>IF(Table1[[#This Row],[Day]]="","",MONTH(F2542))</f>
        <v/>
      </c>
      <c r="D2542" s="45" t="str">
        <f>IF(Table1[[#This Row],[Day]]="","",YEAR(F2542))</f>
        <v/>
      </c>
      <c r="E2542" s="117" t="s">
        <v>329</v>
      </c>
      <c r="J2542" s="102"/>
      <c r="K2542" s="124"/>
      <c r="R2542" s="46"/>
      <c r="V2542" s="112"/>
      <c r="W2542" s="72"/>
      <c r="X2542" s="46"/>
      <c r="Y2542" s="46"/>
      <c r="AC2542" s="47">
        <f t="shared" si="36"/>
        <v>0</v>
      </c>
      <c r="AD2542" s="47"/>
      <c r="AE2542" s="44"/>
      <c r="AF2542" s="48"/>
    </row>
    <row r="2543" spans="1:32" ht="21" customHeight="1">
      <c r="A2543" s="45" t="str">
        <f>IF(G2543="","",VLOOKUP(G2543,#REF!,3,0))</f>
        <v/>
      </c>
      <c r="B2543" s="45" t="str">
        <f>IF(Table1[[#This Row],[Day]]="","",WEEKNUM(F2543))</f>
        <v/>
      </c>
      <c r="C2543" s="45" t="str">
        <f>IF(Table1[[#This Row],[Day]]="","",MONTH(F2543))</f>
        <v/>
      </c>
      <c r="D2543" s="45" t="str">
        <f>IF(Table1[[#This Row],[Day]]="","",YEAR(F2543))</f>
        <v/>
      </c>
      <c r="E2543" s="117" t="s">
        <v>329</v>
      </c>
      <c r="J2543" s="102"/>
      <c r="K2543" s="124"/>
      <c r="R2543" s="46"/>
      <c r="V2543" s="112"/>
      <c r="W2543" s="72"/>
      <c r="X2543" s="46"/>
      <c r="Y2543" s="46"/>
      <c r="AC2543" s="47">
        <f t="shared" si="36"/>
        <v>0</v>
      </c>
      <c r="AD2543" s="47"/>
      <c r="AE2543" s="44"/>
      <c r="AF2543" s="48"/>
    </row>
    <row r="2544" spans="1:32" ht="21" customHeight="1">
      <c r="A2544" s="45" t="str">
        <f>IF(G2544="","",VLOOKUP(G2544,#REF!,3,0))</f>
        <v/>
      </c>
      <c r="B2544" s="45" t="str">
        <f>IF(Table1[[#This Row],[Day]]="","",WEEKNUM(F2544))</f>
        <v/>
      </c>
      <c r="C2544" s="45" t="str">
        <f>IF(Table1[[#This Row],[Day]]="","",MONTH(F2544))</f>
        <v/>
      </c>
      <c r="D2544" s="45" t="str">
        <f>IF(Table1[[#This Row],[Day]]="","",YEAR(F2544))</f>
        <v/>
      </c>
      <c r="E2544" s="117" t="s">
        <v>329</v>
      </c>
      <c r="J2544" s="102"/>
      <c r="K2544" s="124"/>
      <c r="R2544" s="46"/>
      <c r="V2544" s="112"/>
      <c r="W2544" s="72"/>
      <c r="X2544" s="46"/>
      <c r="Y2544" s="46"/>
      <c r="AC2544" s="47">
        <f t="shared" si="36"/>
        <v>0</v>
      </c>
      <c r="AD2544" s="47"/>
      <c r="AE2544" s="44"/>
      <c r="AF2544" s="48"/>
    </row>
    <row r="2545" spans="1:32" ht="21" customHeight="1">
      <c r="A2545" s="45" t="str">
        <f>IF(G2545="","",VLOOKUP(G2545,#REF!,3,0))</f>
        <v/>
      </c>
      <c r="B2545" s="45" t="str">
        <f>IF(Table1[[#This Row],[Day]]="","",WEEKNUM(F2545))</f>
        <v/>
      </c>
      <c r="C2545" s="45" t="str">
        <f>IF(Table1[[#This Row],[Day]]="","",MONTH(F2545))</f>
        <v/>
      </c>
      <c r="D2545" s="45" t="str">
        <f>IF(Table1[[#This Row],[Day]]="","",YEAR(F2545))</f>
        <v/>
      </c>
      <c r="E2545" s="117" t="s">
        <v>329</v>
      </c>
      <c r="J2545" s="102"/>
      <c r="K2545" s="124"/>
      <c r="R2545" s="46"/>
      <c r="V2545" s="112"/>
      <c r="W2545" s="72"/>
      <c r="X2545" s="46"/>
      <c r="Y2545" s="46"/>
      <c r="AC2545" s="47">
        <f t="shared" si="36"/>
        <v>0</v>
      </c>
      <c r="AD2545" s="47"/>
      <c r="AE2545" s="44"/>
      <c r="AF2545" s="48"/>
    </row>
    <row r="2546" spans="1:32" ht="21" customHeight="1">
      <c r="A2546" s="45" t="str">
        <f>IF(G2546="","",VLOOKUP(G2546,#REF!,3,0))</f>
        <v/>
      </c>
      <c r="B2546" s="45" t="str">
        <f>IF(Table1[[#This Row],[Day]]="","",WEEKNUM(F2546))</f>
        <v/>
      </c>
      <c r="C2546" s="45" t="str">
        <f>IF(Table1[[#This Row],[Day]]="","",MONTH(F2546))</f>
        <v/>
      </c>
      <c r="D2546" s="45" t="str">
        <f>IF(Table1[[#This Row],[Day]]="","",YEAR(F2546))</f>
        <v/>
      </c>
      <c r="E2546" s="117" t="s">
        <v>329</v>
      </c>
      <c r="J2546" s="102"/>
      <c r="K2546" s="124"/>
      <c r="R2546" s="46"/>
      <c r="V2546" s="112"/>
      <c r="W2546" s="72"/>
      <c r="X2546" s="46"/>
      <c r="Y2546" s="46"/>
      <c r="AC2546" s="47">
        <f t="shared" si="36"/>
        <v>0</v>
      </c>
      <c r="AD2546" s="47"/>
      <c r="AE2546" s="44"/>
      <c r="AF2546" s="48"/>
    </row>
    <row r="2547" spans="1:32" ht="21" customHeight="1">
      <c r="A2547" s="45" t="str">
        <f>IF(G2547="","",VLOOKUP(G2547,#REF!,3,0))</f>
        <v/>
      </c>
      <c r="B2547" s="45" t="str">
        <f>IF(Table1[[#This Row],[Day]]="","",WEEKNUM(F2547))</f>
        <v/>
      </c>
      <c r="C2547" s="45" t="str">
        <f>IF(Table1[[#This Row],[Day]]="","",MONTH(F2547))</f>
        <v/>
      </c>
      <c r="D2547" s="45" t="str">
        <f>IF(Table1[[#This Row],[Day]]="","",YEAR(F2547))</f>
        <v/>
      </c>
      <c r="E2547" s="117" t="s">
        <v>329</v>
      </c>
      <c r="J2547" s="102"/>
      <c r="K2547" s="124"/>
      <c r="R2547" s="46"/>
      <c r="V2547" s="112"/>
      <c r="W2547" s="72"/>
      <c r="X2547" s="46"/>
      <c r="Y2547" s="46"/>
      <c r="AC2547" s="47">
        <f t="shared" si="36"/>
        <v>0</v>
      </c>
      <c r="AD2547" s="47"/>
      <c r="AE2547" s="44"/>
      <c r="AF2547" s="48"/>
    </row>
    <row r="2548" spans="1:32" ht="21" customHeight="1">
      <c r="A2548" s="45" t="str">
        <f>IF(G2548="","",VLOOKUP(G2548,#REF!,3,0))</f>
        <v/>
      </c>
      <c r="B2548" s="45" t="str">
        <f>IF(Table1[[#This Row],[Day]]="","",WEEKNUM(F2548))</f>
        <v/>
      </c>
      <c r="C2548" s="45" t="str">
        <f>IF(Table1[[#This Row],[Day]]="","",MONTH(F2548))</f>
        <v/>
      </c>
      <c r="D2548" s="45" t="str">
        <f>IF(Table1[[#This Row],[Day]]="","",YEAR(F2548))</f>
        <v/>
      </c>
      <c r="E2548" s="117" t="s">
        <v>329</v>
      </c>
      <c r="J2548" s="102"/>
      <c r="K2548" s="124"/>
      <c r="R2548" s="46"/>
      <c r="V2548" s="112"/>
      <c r="W2548" s="72"/>
      <c r="X2548" s="46"/>
      <c r="Y2548" s="46"/>
      <c r="AC2548" s="47">
        <f t="shared" si="36"/>
        <v>0</v>
      </c>
      <c r="AD2548" s="47"/>
      <c r="AE2548" s="44"/>
      <c r="AF2548" s="48"/>
    </row>
    <row r="2549" spans="1:32" ht="21" customHeight="1">
      <c r="A2549" s="45" t="str">
        <f>IF(G2549="","",VLOOKUP(G2549,#REF!,3,0))</f>
        <v/>
      </c>
      <c r="B2549" s="45" t="str">
        <f>IF(Table1[[#This Row],[Day]]="","",WEEKNUM(F2549))</f>
        <v/>
      </c>
      <c r="C2549" s="45" t="str">
        <f>IF(Table1[[#This Row],[Day]]="","",MONTH(F2549))</f>
        <v/>
      </c>
      <c r="D2549" s="45" t="str">
        <f>IF(Table1[[#This Row],[Day]]="","",YEAR(F2549))</f>
        <v/>
      </c>
      <c r="E2549" s="117" t="s">
        <v>329</v>
      </c>
      <c r="J2549" s="102"/>
      <c r="K2549" s="124"/>
      <c r="R2549" s="46"/>
      <c r="V2549" s="112"/>
      <c r="W2549" s="72"/>
      <c r="X2549" s="46"/>
      <c r="Y2549" s="46"/>
      <c r="AC2549" s="47">
        <f t="shared" si="36"/>
        <v>0</v>
      </c>
      <c r="AD2549" s="47"/>
      <c r="AE2549" s="44"/>
      <c r="AF2549" s="48"/>
    </row>
    <row r="2550" spans="1:32" ht="21" customHeight="1">
      <c r="A2550" s="45" t="str">
        <f>IF(G2550="","",VLOOKUP(G2550,#REF!,3,0))</f>
        <v/>
      </c>
      <c r="B2550" s="45" t="str">
        <f>IF(Table1[[#This Row],[Day]]="","",WEEKNUM(F2550))</f>
        <v/>
      </c>
      <c r="C2550" s="45" t="str">
        <f>IF(Table1[[#This Row],[Day]]="","",MONTH(F2550))</f>
        <v/>
      </c>
      <c r="D2550" s="45" t="str">
        <f>IF(Table1[[#This Row],[Day]]="","",YEAR(F2550))</f>
        <v/>
      </c>
      <c r="E2550" s="117" t="s">
        <v>329</v>
      </c>
      <c r="J2550" s="102"/>
      <c r="K2550" s="124"/>
      <c r="R2550" s="46"/>
      <c r="V2550" s="112"/>
      <c r="W2550" s="72"/>
      <c r="X2550" s="46"/>
      <c r="Y2550" s="46"/>
      <c r="AC2550" s="47">
        <f t="shared" si="36"/>
        <v>0</v>
      </c>
      <c r="AD2550" s="47"/>
      <c r="AE2550" s="44"/>
      <c r="AF2550" s="48"/>
    </row>
    <row r="2551" spans="1:32" ht="21" customHeight="1">
      <c r="A2551" s="45" t="str">
        <f>IF(G2551="","",VLOOKUP(G2551,#REF!,3,0))</f>
        <v/>
      </c>
      <c r="B2551" s="45" t="str">
        <f>IF(Table1[[#This Row],[Day]]="","",WEEKNUM(F2551))</f>
        <v/>
      </c>
      <c r="C2551" s="45" t="str">
        <f>IF(Table1[[#This Row],[Day]]="","",MONTH(F2551))</f>
        <v/>
      </c>
      <c r="D2551" s="45" t="str">
        <f>IF(Table1[[#This Row],[Day]]="","",YEAR(F2551))</f>
        <v/>
      </c>
      <c r="E2551" s="117" t="s">
        <v>329</v>
      </c>
      <c r="J2551" s="102"/>
      <c r="K2551" s="124"/>
      <c r="R2551" s="46"/>
      <c r="V2551" s="112"/>
      <c r="W2551" s="72"/>
      <c r="X2551" s="46"/>
      <c r="Y2551" s="46"/>
      <c r="AC2551" s="47">
        <f t="shared" si="36"/>
        <v>0</v>
      </c>
      <c r="AD2551" s="47"/>
      <c r="AE2551" s="44"/>
      <c r="AF2551" s="48"/>
    </row>
    <row r="2552" spans="1:32" ht="21" customHeight="1">
      <c r="A2552" s="45" t="str">
        <f>IF(G2552="","",VLOOKUP(G2552,#REF!,3,0))</f>
        <v/>
      </c>
      <c r="B2552" s="45" t="str">
        <f>IF(Table1[[#This Row],[Day]]="","",WEEKNUM(F2552))</f>
        <v/>
      </c>
      <c r="C2552" s="45" t="str">
        <f>IF(Table1[[#This Row],[Day]]="","",MONTH(F2552))</f>
        <v/>
      </c>
      <c r="D2552" s="45" t="str">
        <f>IF(Table1[[#This Row],[Day]]="","",YEAR(F2552))</f>
        <v/>
      </c>
      <c r="E2552" s="117" t="s">
        <v>329</v>
      </c>
      <c r="J2552" s="102"/>
      <c r="K2552" s="124"/>
      <c r="R2552" s="46"/>
      <c r="V2552" s="112"/>
      <c r="W2552" s="72"/>
      <c r="X2552" s="46"/>
      <c r="Y2552" s="46"/>
      <c r="AC2552" s="47">
        <f t="shared" si="36"/>
        <v>0</v>
      </c>
      <c r="AD2552" s="47"/>
      <c r="AE2552" s="44"/>
      <c r="AF2552" s="48"/>
    </row>
    <row r="2553" spans="1:32" ht="21" customHeight="1">
      <c r="A2553" s="45" t="str">
        <f>IF(G2553="","",VLOOKUP(G2553,#REF!,3,0))</f>
        <v/>
      </c>
      <c r="B2553" s="45" t="str">
        <f>IF(Table1[[#This Row],[Day]]="","",WEEKNUM(F2553))</f>
        <v/>
      </c>
      <c r="C2553" s="45" t="str">
        <f>IF(Table1[[#This Row],[Day]]="","",MONTH(F2553))</f>
        <v/>
      </c>
      <c r="D2553" s="45" t="str">
        <f>IF(Table1[[#This Row],[Day]]="","",YEAR(F2553))</f>
        <v/>
      </c>
      <c r="E2553" s="117" t="s">
        <v>329</v>
      </c>
      <c r="J2553" s="102"/>
      <c r="K2553" s="124"/>
      <c r="R2553" s="46"/>
      <c r="V2553" s="112"/>
      <c r="W2553" s="72"/>
      <c r="X2553" s="46"/>
      <c r="Y2553" s="46"/>
      <c r="AC2553" s="47">
        <f t="shared" si="36"/>
        <v>0</v>
      </c>
      <c r="AD2553" s="47"/>
      <c r="AE2553" s="44"/>
      <c r="AF2553" s="48"/>
    </row>
    <row r="2554" spans="1:32" ht="21" customHeight="1">
      <c r="A2554" s="45" t="str">
        <f>IF(G2554="","",VLOOKUP(G2554,#REF!,3,0))</f>
        <v/>
      </c>
      <c r="B2554" s="45" t="str">
        <f>IF(Table1[[#This Row],[Day]]="","",WEEKNUM(F2554))</f>
        <v/>
      </c>
      <c r="C2554" s="45" t="str">
        <f>IF(Table1[[#This Row],[Day]]="","",MONTH(F2554))</f>
        <v/>
      </c>
      <c r="D2554" s="45" t="str">
        <f>IF(Table1[[#This Row],[Day]]="","",YEAR(F2554))</f>
        <v/>
      </c>
      <c r="E2554" s="117" t="s">
        <v>329</v>
      </c>
      <c r="J2554" s="102"/>
      <c r="K2554" s="124"/>
      <c r="R2554" s="46"/>
      <c r="V2554" s="112"/>
      <c r="W2554" s="72"/>
      <c r="X2554" s="46"/>
      <c r="Y2554" s="46"/>
      <c r="AC2554" s="47">
        <f t="shared" si="36"/>
        <v>0</v>
      </c>
      <c r="AD2554" s="47"/>
      <c r="AE2554" s="44"/>
      <c r="AF2554" s="48"/>
    </row>
    <row r="2555" spans="1:32" ht="21" customHeight="1">
      <c r="A2555" s="45" t="str">
        <f>IF(G2555="","",VLOOKUP(G2555,#REF!,3,0))</f>
        <v/>
      </c>
      <c r="B2555" s="45" t="str">
        <f>IF(Table1[[#This Row],[Day]]="","",WEEKNUM(F2555))</f>
        <v/>
      </c>
      <c r="C2555" s="45" t="str">
        <f>IF(Table1[[#This Row],[Day]]="","",MONTH(F2555))</f>
        <v/>
      </c>
      <c r="D2555" s="45" t="str">
        <f>IF(Table1[[#This Row],[Day]]="","",YEAR(F2555))</f>
        <v/>
      </c>
      <c r="E2555" s="117" t="s">
        <v>329</v>
      </c>
      <c r="J2555" s="102"/>
      <c r="K2555" s="124"/>
      <c r="R2555" s="46"/>
      <c r="V2555" s="112"/>
      <c r="W2555" s="72"/>
      <c r="X2555" s="46"/>
      <c r="Y2555" s="46"/>
      <c r="AC2555" s="47">
        <f t="shared" si="36"/>
        <v>0</v>
      </c>
      <c r="AD2555" s="47"/>
      <c r="AE2555" s="44"/>
      <c r="AF2555" s="48"/>
    </row>
    <row r="2556" spans="1:32" ht="21" customHeight="1">
      <c r="A2556" s="45" t="str">
        <f>IF(G2556="","",VLOOKUP(G2556,#REF!,3,0))</f>
        <v/>
      </c>
      <c r="B2556" s="45" t="str">
        <f>IF(Table1[[#This Row],[Day]]="","",WEEKNUM(F2556))</f>
        <v/>
      </c>
      <c r="C2556" s="45" t="str">
        <f>IF(Table1[[#This Row],[Day]]="","",MONTH(F2556))</f>
        <v/>
      </c>
      <c r="D2556" s="45" t="str">
        <f>IF(Table1[[#This Row],[Day]]="","",YEAR(F2556))</f>
        <v/>
      </c>
      <c r="E2556" s="117" t="s">
        <v>329</v>
      </c>
      <c r="J2556" s="102"/>
      <c r="K2556" s="124"/>
      <c r="R2556" s="46"/>
      <c r="V2556" s="112"/>
      <c r="W2556" s="72"/>
      <c r="X2556" s="46"/>
      <c r="Y2556" s="46"/>
      <c r="AC2556" s="47">
        <f t="shared" si="36"/>
        <v>0</v>
      </c>
      <c r="AD2556" s="47"/>
      <c r="AE2556" s="44"/>
      <c r="AF2556" s="48"/>
    </row>
    <row r="2557" spans="1:32" ht="21" customHeight="1">
      <c r="A2557" s="45" t="str">
        <f>IF(G2557="","",VLOOKUP(G2557,#REF!,3,0))</f>
        <v/>
      </c>
      <c r="B2557" s="45" t="str">
        <f>IF(Table1[[#This Row],[Day]]="","",WEEKNUM(F2557))</f>
        <v/>
      </c>
      <c r="C2557" s="45" t="str">
        <f>IF(Table1[[#This Row],[Day]]="","",MONTH(F2557))</f>
        <v/>
      </c>
      <c r="D2557" s="45" t="str">
        <f>IF(Table1[[#This Row],[Day]]="","",YEAR(F2557))</f>
        <v/>
      </c>
      <c r="E2557" s="117" t="s">
        <v>329</v>
      </c>
      <c r="J2557" s="102"/>
      <c r="K2557" s="124"/>
      <c r="R2557" s="46"/>
      <c r="V2557" s="112"/>
      <c r="W2557" s="72"/>
      <c r="X2557" s="46"/>
      <c r="Y2557" s="46"/>
      <c r="AC2557" s="47">
        <f t="shared" si="36"/>
        <v>0</v>
      </c>
      <c r="AD2557" s="47"/>
      <c r="AE2557" s="44"/>
      <c r="AF2557" s="48"/>
    </row>
    <row r="2558" spans="1:32" ht="21" customHeight="1">
      <c r="A2558" s="45" t="str">
        <f>IF(G2558="","",VLOOKUP(G2558,#REF!,3,0))</f>
        <v/>
      </c>
      <c r="B2558" s="45" t="str">
        <f>IF(Table1[[#This Row],[Day]]="","",WEEKNUM(F2558))</f>
        <v/>
      </c>
      <c r="C2558" s="45" t="str">
        <f>IF(Table1[[#This Row],[Day]]="","",MONTH(F2558))</f>
        <v/>
      </c>
      <c r="D2558" s="45" t="str">
        <f>IF(Table1[[#This Row],[Day]]="","",YEAR(F2558))</f>
        <v/>
      </c>
      <c r="E2558" s="117" t="s">
        <v>329</v>
      </c>
      <c r="J2558" s="102"/>
      <c r="K2558" s="124"/>
      <c r="R2558" s="46"/>
      <c r="V2558" s="112"/>
      <c r="W2558" s="72"/>
      <c r="X2558" s="46"/>
      <c r="Y2558" s="46"/>
      <c r="AC2558" s="47">
        <f t="shared" si="36"/>
        <v>0</v>
      </c>
      <c r="AD2558" s="47"/>
      <c r="AE2558" s="44"/>
      <c r="AF2558" s="48"/>
    </row>
    <row r="2559" spans="1:32" ht="21" customHeight="1">
      <c r="A2559" s="45" t="str">
        <f>IF(G2559="","",VLOOKUP(G2559,#REF!,3,0))</f>
        <v/>
      </c>
      <c r="B2559" s="45" t="str">
        <f>IF(Table1[[#This Row],[Day]]="","",WEEKNUM(F2559))</f>
        <v/>
      </c>
      <c r="C2559" s="45" t="str">
        <f>IF(Table1[[#This Row],[Day]]="","",MONTH(F2559))</f>
        <v/>
      </c>
      <c r="D2559" s="45" t="str">
        <f>IF(Table1[[#This Row],[Day]]="","",YEAR(F2559))</f>
        <v/>
      </c>
      <c r="E2559" s="117" t="s">
        <v>329</v>
      </c>
      <c r="J2559" s="102"/>
      <c r="K2559" s="124"/>
      <c r="R2559" s="46"/>
      <c r="V2559" s="112"/>
      <c r="W2559" s="72"/>
      <c r="X2559" s="46"/>
      <c r="Y2559" s="46"/>
      <c r="AC2559" s="47">
        <f t="shared" si="36"/>
        <v>0</v>
      </c>
      <c r="AD2559" s="47"/>
      <c r="AE2559" s="44"/>
      <c r="AF2559" s="48"/>
    </row>
    <row r="2560" spans="1:32" ht="21" customHeight="1">
      <c r="A2560" s="45" t="str">
        <f>IF(G2560="","",VLOOKUP(G2560,#REF!,3,0))</f>
        <v/>
      </c>
      <c r="B2560" s="45" t="str">
        <f>IF(Table1[[#This Row],[Day]]="","",WEEKNUM(F2560))</f>
        <v/>
      </c>
      <c r="C2560" s="45" t="str">
        <f>IF(Table1[[#This Row],[Day]]="","",MONTH(F2560))</f>
        <v/>
      </c>
      <c r="D2560" s="45" t="str">
        <f>IF(Table1[[#This Row],[Day]]="","",YEAR(F2560))</f>
        <v/>
      </c>
      <c r="E2560" s="117" t="s">
        <v>329</v>
      </c>
      <c r="J2560" s="102"/>
      <c r="K2560" s="124"/>
      <c r="R2560" s="46"/>
      <c r="V2560" s="112"/>
      <c r="W2560" s="72"/>
      <c r="X2560" s="46"/>
      <c r="Y2560" s="46"/>
      <c r="AC2560" s="47">
        <f t="shared" si="36"/>
        <v>0</v>
      </c>
      <c r="AD2560" s="47"/>
      <c r="AE2560" s="44"/>
      <c r="AF2560" s="48"/>
    </row>
    <row r="2561" spans="1:32" ht="21" customHeight="1">
      <c r="A2561" s="45" t="str">
        <f>IF(G2561="","",VLOOKUP(G2561,#REF!,3,0))</f>
        <v/>
      </c>
      <c r="B2561" s="45" t="str">
        <f>IF(Table1[[#This Row],[Day]]="","",WEEKNUM(F2561))</f>
        <v/>
      </c>
      <c r="C2561" s="45" t="str">
        <f>IF(Table1[[#This Row],[Day]]="","",MONTH(F2561))</f>
        <v/>
      </c>
      <c r="D2561" s="45" t="str">
        <f>IF(Table1[[#This Row],[Day]]="","",YEAR(F2561))</f>
        <v/>
      </c>
      <c r="E2561" s="117" t="s">
        <v>329</v>
      </c>
      <c r="J2561" s="102"/>
      <c r="K2561" s="124"/>
      <c r="R2561" s="46"/>
      <c r="V2561" s="112"/>
      <c r="W2561" s="72"/>
      <c r="X2561" s="46"/>
      <c r="Y2561" s="46"/>
      <c r="AC2561" s="47">
        <f t="shared" si="36"/>
        <v>0</v>
      </c>
      <c r="AD2561" s="47"/>
      <c r="AE2561" s="44"/>
      <c r="AF2561" s="48"/>
    </row>
    <row r="2562" spans="1:32" ht="21" customHeight="1">
      <c r="A2562" s="45" t="str">
        <f>IF(G2562="","",VLOOKUP(G2562,#REF!,3,0))</f>
        <v/>
      </c>
      <c r="B2562" s="45" t="str">
        <f>IF(Table1[[#This Row],[Day]]="","",WEEKNUM(F2562))</f>
        <v/>
      </c>
      <c r="C2562" s="45" t="str">
        <f>IF(Table1[[#This Row],[Day]]="","",MONTH(F2562))</f>
        <v/>
      </c>
      <c r="D2562" s="45" t="str">
        <f>IF(Table1[[#This Row],[Day]]="","",YEAR(F2562))</f>
        <v/>
      </c>
      <c r="E2562" s="117" t="s">
        <v>329</v>
      </c>
      <c r="J2562" s="102"/>
      <c r="K2562" s="124"/>
      <c r="R2562" s="46"/>
      <c r="V2562" s="112"/>
      <c r="W2562" s="72"/>
      <c r="X2562" s="46"/>
      <c r="Y2562" s="46"/>
      <c r="AC2562" s="47">
        <f t="shared" si="36"/>
        <v>0</v>
      </c>
      <c r="AD2562" s="47"/>
      <c r="AE2562" s="44"/>
      <c r="AF2562" s="48"/>
    </row>
    <row r="2563" spans="1:32" ht="21" customHeight="1">
      <c r="A2563" s="45" t="str">
        <f>IF(G2563="","",VLOOKUP(G2563,#REF!,3,0))</f>
        <v/>
      </c>
      <c r="B2563" s="45" t="str">
        <f>IF(Table1[[#This Row],[Day]]="","",WEEKNUM(F2563))</f>
        <v/>
      </c>
      <c r="C2563" s="45" t="str">
        <f>IF(Table1[[#This Row],[Day]]="","",MONTH(F2563))</f>
        <v/>
      </c>
      <c r="D2563" s="45" t="str">
        <f>IF(Table1[[#This Row],[Day]]="","",YEAR(F2563))</f>
        <v/>
      </c>
      <c r="E2563" s="117" t="s">
        <v>329</v>
      </c>
      <c r="J2563" s="102"/>
      <c r="K2563" s="124"/>
      <c r="R2563" s="46"/>
      <c r="V2563" s="112"/>
      <c r="W2563" s="72"/>
      <c r="X2563" s="46"/>
      <c r="Y2563" s="46"/>
      <c r="AC2563" s="47">
        <f t="shared" si="36"/>
        <v>0</v>
      </c>
      <c r="AD2563" s="47"/>
      <c r="AE2563" s="44"/>
      <c r="AF2563" s="48"/>
    </row>
    <row r="2564" spans="1:32" ht="21" customHeight="1">
      <c r="A2564" s="45" t="str">
        <f>IF(G2564="","",VLOOKUP(G2564,#REF!,3,0))</f>
        <v/>
      </c>
      <c r="B2564" s="45" t="str">
        <f>IF(Table1[[#This Row],[Day]]="","",WEEKNUM(F2564))</f>
        <v/>
      </c>
      <c r="C2564" s="45" t="str">
        <f>IF(Table1[[#This Row],[Day]]="","",MONTH(F2564))</f>
        <v/>
      </c>
      <c r="D2564" s="45" t="str">
        <f>IF(Table1[[#This Row],[Day]]="","",YEAR(F2564))</f>
        <v/>
      </c>
      <c r="E2564" s="117" t="s">
        <v>329</v>
      </c>
      <c r="J2564" s="102"/>
      <c r="K2564" s="124"/>
      <c r="R2564" s="46"/>
      <c r="V2564" s="112"/>
      <c r="W2564" s="72"/>
      <c r="X2564" s="46"/>
      <c r="Y2564" s="46"/>
      <c r="AC2564" s="47">
        <f t="shared" si="36"/>
        <v>0</v>
      </c>
      <c r="AD2564" s="47"/>
      <c r="AE2564" s="44"/>
      <c r="AF2564" s="48"/>
    </row>
    <row r="2565" spans="1:32" ht="21" customHeight="1">
      <c r="A2565" s="45" t="str">
        <f>IF(G2565="","",VLOOKUP(G2565,#REF!,3,0))</f>
        <v/>
      </c>
      <c r="B2565" s="45" t="str">
        <f>IF(Table1[[#This Row],[Day]]="","",WEEKNUM(F2565))</f>
        <v/>
      </c>
      <c r="C2565" s="45" t="str">
        <f>IF(Table1[[#This Row],[Day]]="","",MONTH(F2565))</f>
        <v/>
      </c>
      <c r="D2565" s="45" t="str">
        <f>IF(Table1[[#This Row],[Day]]="","",YEAR(F2565))</f>
        <v/>
      </c>
      <c r="E2565" s="117" t="s">
        <v>329</v>
      </c>
      <c r="J2565" s="102"/>
      <c r="K2565" s="124"/>
      <c r="R2565" s="46"/>
      <c r="V2565" s="112"/>
      <c r="W2565" s="72"/>
      <c r="X2565" s="46"/>
      <c r="Y2565" s="46"/>
      <c r="AC2565" s="47">
        <f t="shared" si="36"/>
        <v>0</v>
      </c>
      <c r="AD2565" s="47"/>
      <c r="AE2565" s="44"/>
      <c r="AF2565" s="48"/>
    </row>
    <row r="2566" spans="1:32" ht="21" customHeight="1">
      <c r="A2566" s="45" t="str">
        <f>IF(G2566="","",VLOOKUP(G2566,#REF!,3,0))</f>
        <v/>
      </c>
      <c r="B2566" s="45" t="str">
        <f>IF(Table1[[#This Row],[Day]]="","",WEEKNUM(F2566))</f>
        <v/>
      </c>
      <c r="C2566" s="45" t="str">
        <f>IF(Table1[[#This Row],[Day]]="","",MONTH(F2566))</f>
        <v/>
      </c>
      <c r="D2566" s="45" t="str">
        <f>IF(Table1[[#This Row],[Day]]="","",YEAR(F2566))</f>
        <v/>
      </c>
      <c r="E2566" s="117" t="s">
        <v>329</v>
      </c>
      <c r="J2566" s="102"/>
      <c r="K2566" s="124"/>
      <c r="R2566" s="46"/>
      <c r="V2566" s="112"/>
      <c r="W2566" s="72"/>
      <c r="X2566" s="46"/>
      <c r="Y2566" s="46"/>
      <c r="AC2566" s="47">
        <f t="shared" si="36"/>
        <v>0</v>
      </c>
      <c r="AD2566" s="47"/>
      <c r="AE2566" s="44"/>
      <c r="AF2566" s="48"/>
    </row>
    <row r="2567" spans="1:32" ht="21" customHeight="1">
      <c r="A2567" s="45" t="str">
        <f>IF(G2567="","",VLOOKUP(G2567,#REF!,3,0))</f>
        <v/>
      </c>
      <c r="B2567" s="45" t="str">
        <f>IF(Table1[[#This Row],[Day]]="","",WEEKNUM(F2567))</f>
        <v/>
      </c>
      <c r="C2567" s="45" t="str">
        <f>IF(Table1[[#This Row],[Day]]="","",MONTH(F2567))</f>
        <v/>
      </c>
      <c r="D2567" s="45" t="str">
        <f>IF(Table1[[#This Row],[Day]]="","",YEAR(F2567))</f>
        <v/>
      </c>
      <c r="E2567" s="117" t="s">
        <v>329</v>
      </c>
      <c r="J2567" s="102"/>
      <c r="K2567" s="124"/>
      <c r="R2567" s="46"/>
      <c r="V2567" s="112"/>
      <c r="W2567" s="72"/>
      <c r="X2567" s="46"/>
      <c r="Y2567" s="46"/>
      <c r="AC2567" s="47">
        <f t="shared" si="36"/>
        <v>0</v>
      </c>
      <c r="AD2567" s="47"/>
      <c r="AE2567" s="44"/>
      <c r="AF2567" s="48"/>
    </row>
    <row r="2568" spans="1:32" ht="21" customHeight="1">
      <c r="A2568" s="45" t="str">
        <f>IF(G2568="","",VLOOKUP(G2568,#REF!,3,0))</f>
        <v/>
      </c>
      <c r="B2568" s="45" t="str">
        <f>IF(Table1[[#This Row],[Day]]="","",WEEKNUM(F2568))</f>
        <v/>
      </c>
      <c r="C2568" s="45" t="str">
        <f>IF(Table1[[#This Row],[Day]]="","",MONTH(F2568))</f>
        <v/>
      </c>
      <c r="D2568" s="45" t="str">
        <f>IF(Table1[[#This Row],[Day]]="","",YEAR(F2568))</f>
        <v/>
      </c>
      <c r="E2568" s="117" t="s">
        <v>329</v>
      </c>
      <c r="J2568" s="102"/>
      <c r="K2568" s="124"/>
      <c r="R2568" s="46"/>
      <c r="V2568" s="112"/>
      <c r="W2568" s="72"/>
      <c r="X2568" s="46"/>
      <c r="Y2568" s="46"/>
      <c r="AC2568" s="47">
        <f t="shared" si="36"/>
        <v>0</v>
      </c>
      <c r="AD2568" s="47"/>
      <c r="AE2568" s="44"/>
      <c r="AF2568" s="48"/>
    </row>
    <row r="2569" spans="1:32" ht="21" customHeight="1">
      <c r="A2569" s="45" t="str">
        <f>IF(G2569="","",VLOOKUP(G2569,#REF!,3,0))</f>
        <v/>
      </c>
      <c r="B2569" s="45" t="str">
        <f>IF(Table1[[#This Row],[Day]]="","",WEEKNUM(F2569))</f>
        <v/>
      </c>
      <c r="C2569" s="45" t="str">
        <f>IF(Table1[[#This Row],[Day]]="","",MONTH(F2569))</f>
        <v/>
      </c>
      <c r="D2569" s="45" t="str">
        <f>IF(Table1[[#This Row],[Day]]="","",YEAR(F2569))</f>
        <v/>
      </c>
      <c r="E2569" s="117" t="s">
        <v>329</v>
      </c>
      <c r="J2569" s="102"/>
      <c r="K2569" s="124"/>
      <c r="R2569" s="46"/>
      <c r="V2569" s="112"/>
      <c r="W2569" s="72"/>
      <c r="X2569" s="46"/>
      <c r="Y2569" s="46"/>
      <c r="AC2569" s="47">
        <f t="shared" si="36"/>
        <v>0</v>
      </c>
      <c r="AD2569" s="47"/>
      <c r="AE2569" s="44"/>
      <c r="AF2569" s="48"/>
    </row>
    <row r="2570" spans="1:32" ht="21" customHeight="1">
      <c r="A2570" s="45" t="str">
        <f>IF(G2570="","",VLOOKUP(G2570,#REF!,3,0))</f>
        <v/>
      </c>
      <c r="B2570" s="45" t="str">
        <f>IF(Table1[[#This Row],[Day]]="","",WEEKNUM(F2570))</f>
        <v/>
      </c>
      <c r="C2570" s="45" t="str">
        <f>IF(Table1[[#This Row],[Day]]="","",MONTH(F2570))</f>
        <v/>
      </c>
      <c r="D2570" s="45" t="str">
        <f>IF(Table1[[#This Row],[Day]]="","",YEAR(F2570))</f>
        <v/>
      </c>
      <c r="E2570" s="117" t="s">
        <v>329</v>
      </c>
      <c r="J2570" s="102"/>
      <c r="K2570" s="124"/>
      <c r="R2570" s="46"/>
      <c r="V2570" s="112"/>
      <c r="W2570" s="72"/>
      <c r="X2570" s="46"/>
      <c r="Y2570" s="46"/>
      <c r="AC2570" s="47">
        <f t="shared" si="36"/>
        <v>0</v>
      </c>
      <c r="AD2570" s="47"/>
      <c r="AE2570" s="44"/>
      <c r="AF2570" s="48"/>
    </row>
    <row r="2571" spans="1:32" ht="21" customHeight="1">
      <c r="A2571" s="45" t="str">
        <f>IF(G2571="","",VLOOKUP(G2571,#REF!,3,0))</f>
        <v/>
      </c>
      <c r="B2571" s="45" t="str">
        <f>IF(Table1[[#This Row],[Day]]="","",WEEKNUM(F2571))</f>
        <v/>
      </c>
      <c r="C2571" s="45" t="str">
        <f>IF(Table1[[#This Row],[Day]]="","",MONTH(F2571))</f>
        <v/>
      </c>
      <c r="D2571" s="45" t="str">
        <f>IF(Table1[[#This Row],[Day]]="","",YEAR(F2571))</f>
        <v/>
      </c>
      <c r="E2571" s="117" t="s">
        <v>329</v>
      </c>
      <c r="J2571" s="102"/>
      <c r="K2571" s="124"/>
      <c r="R2571" s="46"/>
      <c r="V2571" s="112"/>
      <c r="W2571" s="72"/>
      <c r="X2571" s="46"/>
      <c r="Y2571" s="46"/>
      <c r="AC2571" s="47">
        <f t="shared" si="36"/>
        <v>0</v>
      </c>
      <c r="AD2571" s="47"/>
      <c r="AE2571" s="44"/>
      <c r="AF2571" s="48"/>
    </row>
    <row r="2572" spans="1:32" ht="21" customHeight="1">
      <c r="A2572" s="45" t="str">
        <f>IF(G2572="","",VLOOKUP(G2572,#REF!,3,0))</f>
        <v/>
      </c>
      <c r="B2572" s="45" t="str">
        <f>IF(Table1[[#This Row],[Day]]="","",WEEKNUM(F2572))</f>
        <v/>
      </c>
      <c r="C2572" s="45" t="str">
        <f>IF(Table1[[#This Row],[Day]]="","",MONTH(F2572))</f>
        <v/>
      </c>
      <c r="D2572" s="45" t="str">
        <f>IF(Table1[[#This Row],[Day]]="","",YEAR(F2572))</f>
        <v/>
      </c>
      <c r="E2572" s="117" t="s">
        <v>329</v>
      </c>
      <c r="J2572" s="102"/>
      <c r="K2572" s="124"/>
      <c r="R2572" s="46"/>
      <c r="V2572" s="112"/>
      <c r="W2572" s="72"/>
      <c r="X2572" s="46"/>
      <c r="Y2572" s="46"/>
      <c r="AC2572" s="47">
        <f t="shared" si="36"/>
        <v>0</v>
      </c>
      <c r="AD2572" s="47"/>
      <c r="AE2572" s="44"/>
      <c r="AF2572" s="48"/>
    </row>
    <row r="2573" spans="1:32" ht="21" customHeight="1">
      <c r="A2573" s="45" t="str">
        <f>IF(G2573="","",VLOOKUP(G2573,#REF!,3,0))</f>
        <v/>
      </c>
      <c r="B2573" s="45" t="str">
        <f>IF(Table1[[#This Row],[Day]]="","",WEEKNUM(F2573))</f>
        <v/>
      </c>
      <c r="C2573" s="45" t="str">
        <f>IF(Table1[[#This Row],[Day]]="","",MONTH(F2573))</f>
        <v/>
      </c>
      <c r="D2573" s="45" t="str">
        <f>IF(Table1[[#This Row],[Day]]="","",YEAR(F2573))</f>
        <v/>
      </c>
      <c r="E2573" s="117" t="s">
        <v>329</v>
      </c>
      <c r="J2573" s="102"/>
      <c r="K2573" s="124"/>
      <c r="R2573" s="46"/>
      <c r="V2573" s="112"/>
      <c r="W2573" s="72"/>
      <c r="X2573" s="46"/>
      <c r="Y2573" s="46"/>
      <c r="AC2573" s="47">
        <f t="shared" si="36"/>
        <v>0</v>
      </c>
      <c r="AD2573" s="47"/>
      <c r="AE2573" s="44"/>
      <c r="AF2573" s="48"/>
    </row>
    <row r="2574" spans="1:32" ht="21" customHeight="1">
      <c r="A2574" s="45" t="str">
        <f>IF(G2574="","",VLOOKUP(G2574,#REF!,3,0))</f>
        <v/>
      </c>
      <c r="B2574" s="45" t="str">
        <f>IF(Table1[[#This Row],[Day]]="","",WEEKNUM(F2574))</f>
        <v/>
      </c>
      <c r="C2574" s="45" t="str">
        <f>IF(Table1[[#This Row],[Day]]="","",MONTH(F2574))</f>
        <v/>
      </c>
      <c r="D2574" s="45" t="str">
        <f>IF(Table1[[#This Row],[Day]]="","",YEAR(F2574))</f>
        <v/>
      </c>
      <c r="E2574" s="117" t="s">
        <v>329</v>
      </c>
      <c r="J2574" s="102"/>
      <c r="K2574" s="124"/>
      <c r="R2574" s="46"/>
      <c r="V2574" s="112"/>
      <c r="W2574" s="72"/>
      <c r="X2574" s="46"/>
      <c r="Y2574" s="46"/>
      <c r="AC2574" s="47">
        <f t="shared" si="36"/>
        <v>0</v>
      </c>
      <c r="AD2574" s="47"/>
      <c r="AE2574" s="44"/>
      <c r="AF2574" s="48"/>
    </row>
    <row r="2575" spans="1:32" ht="21" customHeight="1">
      <c r="A2575" s="45" t="str">
        <f>IF(G2575="","",VLOOKUP(G2575,#REF!,3,0))</f>
        <v/>
      </c>
      <c r="B2575" s="45" t="str">
        <f>IF(Table1[[#This Row],[Day]]="","",WEEKNUM(F2575))</f>
        <v/>
      </c>
      <c r="C2575" s="45" t="str">
        <f>IF(Table1[[#This Row],[Day]]="","",MONTH(F2575))</f>
        <v/>
      </c>
      <c r="D2575" s="45" t="str">
        <f>IF(Table1[[#This Row],[Day]]="","",YEAR(F2575))</f>
        <v/>
      </c>
      <c r="E2575" s="117" t="s">
        <v>329</v>
      </c>
      <c r="J2575" s="102"/>
      <c r="K2575" s="124"/>
      <c r="R2575" s="46"/>
      <c r="V2575" s="112"/>
      <c r="W2575" s="72"/>
      <c r="X2575" s="46"/>
      <c r="Y2575" s="46"/>
      <c r="AC2575" s="47">
        <f t="shared" si="36"/>
        <v>0</v>
      </c>
      <c r="AD2575" s="47"/>
      <c r="AE2575" s="44"/>
      <c r="AF2575" s="48"/>
    </row>
    <row r="2576" spans="1:32" ht="21" customHeight="1">
      <c r="A2576" s="45" t="str">
        <f>IF(G2576="","",VLOOKUP(G2576,#REF!,3,0))</f>
        <v/>
      </c>
      <c r="B2576" s="45" t="str">
        <f>IF(Table1[[#This Row],[Day]]="","",WEEKNUM(F2576))</f>
        <v/>
      </c>
      <c r="C2576" s="45" t="str">
        <f>IF(Table1[[#This Row],[Day]]="","",MONTH(F2576))</f>
        <v/>
      </c>
      <c r="D2576" s="45" t="str">
        <f>IF(Table1[[#This Row],[Day]]="","",YEAR(F2576))</f>
        <v/>
      </c>
      <c r="E2576" s="117" t="s">
        <v>329</v>
      </c>
      <c r="J2576" s="102"/>
      <c r="K2576" s="124"/>
      <c r="R2576" s="46"/>
      <c r="V2576" s="112"/>
      <c r="W2576" s="72"/>
      <c r="X2576" s="46"/>
      <c r="Y2576" s="46"/>
      <c r="AC2576" s="47">
        <f t="shared" si="36"/>
        <v>0</v>
      </c>
      <c r="AD2576" s="47"/>
      <c r="AE2576" s="44"/>
      <c r="AF2576" s="48"/>
    </row>
    <row r="2577" spans="1:32" ht="21" customHeight="1">
      <c r="A2577" s="45" t="str">
        <f>IF(G2577="","",VLOOKUP(G2577,#REF!,3,0))</f>
        <v/>
      </c>
      <c r="B2577" s="45" t="str">
        <f>IF(Table1[[#This Row],[Day]]="","",WEEKNUM(F2577))</f>
        <v/>
      </c>
      <c r="C2577" s="45" t="str">
        <f>IF(Table1[[#This Row],[Day]]="","",MONTH(F2577))</f>
        <v/>
      </c>
      <c r="D2577" s="45" t="str">
        <f>IF(Table1[[#This Row],[Day]]="","",YEAR(F2577))</f>
        <v/>
      </c>
      <c r="E2577" s="117" t="s">
        <v>329</v>
      </c>
      <c r="J2577" s="102"/>
      <c r="K2577" s="124"/>
      <c r="R2577" s="46"/>
      <c r="V2577" s="112"/>
      <c r="W2577" s="72"/>
      <c r="X2577" s="46"/>
      <c r="Y2577" s="46"/>
      <c r="AC2577" s="47">
        <f t="shared" si="36"/>
        <v>0</v>
      </c>
      <c r="AD2577" s="47"/>
      <c r="AE2577" s="44"/>
      <c r="AF2577" s="48"/>
    </row>
    <row r="2578" spans="1:32" ht="21" customHeight="1">
      <c r="A2578" s="45" t="str">
        <f>IF(G2578="","",VLOOKUP(G2578,#REF!,3,0))</f>
        <v/>
      </c>
      <c r="B2578" s="45" t="str">
        <f>IF(Table1[[#This Row],[Day]]="","",WEEKNUM(F2578))</f>
        <v/>
      </c>
      <c r="C2578" s="45" t="str">
        <f>IF(Table1[[#This Row],[Day]]="","",MONTH(F2578))</f>
        <v/>
      </c>
      <c r="D2578" s="45" t="str">
        <f>IF(Table1[[#This Row],[Day]]="","",YEAR(F2578))</f>
        <v/>
      </c>
      <c r="E2578" s="117" t="s">
        <v>329</v>
      </c>
      <c r="J2578" s="102"/>
      <c r="K2578" s="124"/>
      <c r="R2578" s="46"/>
      <c r="V2578" s="112"/>
      <c r="W2578" s="72"/>
      <c r="X2578" s="46"/>
      <c r="Y2578" s="46"/>
      <c r="AC2578" s="47">
        <f t="shared" si="36"/>
        <v>0</v>
      </c>
      <c r="AD2578" s="47"/>
      <c r="AE2578" s="44"/>
      <c r="AF2578" s="48"/>
    </row>
    <row r="2579" spans="1:32" ht="21" customHeight="1">
      <c r="A2579" s="45" t="str">
        <f>IF(G2579="","",VLOOKUP(G2579,#REF!,3,0))</f>
        <v/>
      </c>
      <c r="B2579" s="45" t="str">
        <f>IF(Table1[[#This Row],[Day]]="","",WEEKNUM(F2579))</f>
        <v/>
      </c>
      <c r="C2579" s="45" t="str">
        <f>IF(Table1[[#This Row],[Day]]="","",MONTH(F2579))</f>
        <v/>
      </c>
      <c r="D2579" s="45" t="str">
        <f>IF(Table1[[#This Row],[Day]]="","",YEAR(F2579))</f>
        <v/>
      </c>
      <c r="E2579" s="117" t="s">
        <v>329</v>
      </c>
      <c r="J2579" s="102"/>
      <c r="K2579" s="124"/>
      <c r="R2579" s="46"/>
      <c r="V2579" s="112"/>
      <c r="W2579" s="72"/>
      <c r="X2579" s="46"/>
      <c r="Y2579" s="46"/>
      <c r="AC2579" s="47">
        <f t="shared" si="36"/>
        <v>0</v>
      </c>
      <c r="AD2579" s="47"/>
      <c r="AE2579" s="44"/>
      <c r="AF2579" s="48"/>
    </row>
    <row r="2580" spans="1:32" ht="21" customHeight="1">
      <c r="A2580" s="45" t="str">
        <f>IF(G2580="","",VLOOKUP(G2580,#REF!,3,0))</f>
        <v/>
      </c>
      <c r="B2580" s="45" t="str">
        <f>IF(Table1[[#This Row],[Day]]="","",WEEKNUM(F2580))</f>
        <v/>
      </c>
      <c r="C2580" s="45" t="str">
        <f>IF(Table1[[#This Row],[Day]]="","",MONTH(F2580))</f>
        <v/>
      </c>
      <c r="D2580" s="45" t="str">
        <f>IF(Table1[[#This Row],[Day]]="","",YEAR(F2580))</f>
        <v/>
      </c>
      <c r="E2580" s="117" t="s">
        <v>329</v>
      </c>
      <c r="J2580" s="102"/>
      <c r="K2580" s="124"/>
      <c r="R2580" s="46"/>
      <c r="V2580" s="112"/>
      <c r="W2580" s="72"/>
      <c r="X2580" s="46"/>
      <c r="Y2580" s="46"/>
      <c r="AC2580" s="47">
        <f t="shared" si="36"/>
        <v>0</v>
      </c>
      <c r="AD2580" s="47"/>
      <c r="AE2580" s="44"/>
      <c r="AF2580" s="48"/>
    </row>
    <row r="2581" spans="1:32" ht="21" customHeight="1">
      <c r="A2581" s="45" t="str">
        <f>IF(G2581="","",VLOOKUP(G2581,#REF!,3,0))</f>
        <v/>
      </c>
      <c r="B2581" s="45" t="str">
        <f>IF(Table1[[#This Row],[Day]]="","",WEEKNUM(F2581))</f>
        <v/>
      </c>
      <c r="C2581" s="45" t="str">
        <f>IF(Table1[[#This Row],[Day]]="","",MONTH(F2581))</f>
        <v/>
      </c>
      <c r="D2581" s="45" t="str">
        <f>IF(Table1[[#This Row],[Day]]="","",YEAR(F2581))</f>
        <v/>
      </c>
      <c r="E2581" s="117" t="s">
        <v>329</v>
      </c>
      <c r="J2581" s="102"/>
      <c r="K2581" s="124"/>
      <c r="R2581" s="46"/>
      <c r="V2581" s="112"/>
      <c r="W2581" s="72"/>
      <c r="X2581" s="46"/>
      <c r="Y2581" s="46"/>
      <c r="AC2581" s="47">
        <f t="shared" si="36"/>
        <v>0</v>
      </c>
      <c r="AD2581" s="47"/>
      <c r="AE2581" s="44"/>
      <c r="AF2581" s="48"/>
    </row>
    <row r="2582" spans="1:32" ht="21" customHeight="1">
      <c r="A2582" s="45" t="str">
        <f>IF(G2582="","",VLOOKUP(G2582,#REF!,3,0))</f>
        <v/>
      </c>
      <c r="B2582" s="45" t="str">
        <f>IF(Table1[[#This Row],[Day]]="","",WEEKNUM(F2582))</f>
        <v/>
      </c>
      <c r="C2582" s="45" t="str">
        <f>IF(Table1[[#This Row],[Day]]="","",MONTH(F2582))</f>
        <v/>
      </c>
      <c r="D2582" s="45" t="str">
        <f>IF(Table1[[#This Row],[Day]]="","",YEAR(F2582))</f>
        <v/>
      </c>
      <c r="E2582" s="117" t="s">
        <v>329</v>
      </c>
      <c r="J2582" s="102"/>
      <c r="K2582" s="124"/>
      <c r="R2582" s="46"/>
      <c r="V2582" s="112"/>
      <c r="W2582" s="72"/>
      <c r="X2582" s="46"/>
      <c r="Y2582" s="46"/>
      <c r="AC2582" s="47">
        <f t="shared" si="36"/>
        <v>0</v>
      </c>
      <c r="AD2582" s="47"/>
      <c r="AE2582" s="44"/>
      <c r="AF2582" s="48"/>
    </row>
    <row r="2583" spans="1:32" ht="21" customHeight="1">
      <c r="A2583" s="45" t="str">
        <f>IF(G2583="","",VLOOKUP(G2583,#REF!,3,0))</f>
        <v/>
      </c>
      <c r="B2583" s="45" t="str">
        <f>IF(Table1[[#This Row],[Day]]="","",WEEKNUM(F2583))</f>
        <v/>
      </c>
      <c r="C2583" s="45" t="str">
        <f>IF(Table1[[#This Row],[Day]]="","",MONTH(F2583))</f>
        <v/>
      </c>
      <c r="D2583" s="45" t="str">
        <f>IF(Table1[[#This Row],[Day]]="","",YEAR(F2583))</f>
        <v/>
      </c>
      <c r="E2583" s="117" t="s">
        <v>329</v>
      </c>
      <c r="J2583" s="102"/>
      <c r="K2583" s="124"/>
      <c r="R2583" s="46"/>
      <c r="V2583" s="112"/>
      <c r="W2583" s="72"/>
      <c r="X2583" s="46"/>
      <c r="Y2583" s="46"/>
      <c r="AC2583" s="47">
        <f t="shared" si="36"/>
        <v>0</v>
      </c>
      <c r="AD2583" s="47"/>
      <c r="AE2583" s="44"/>
      <c r="AF2583" s="48"/>
    </row>
    <row r="2584" spans="1:32" ht="21" customHeight="1">
      <c r="A2584" s="45" t="str">
        <f>IF(G2584="","",VLOOKUP(G2584,#REF!,3,0))</f>
        <v/>
      </c>
      <c r="B2584" s="45" t="str">
        <f>IF(Table1[[#This Row],[Day]]="","",WEEKNUM(F2584))</f>
        <v/>
      </c>
      <c r="C2584" s="45" t="str">
        <f>IF(Table1[[#This Row],[Day]]="","",MONTH(F2584))</f>
        <v/>
      </c>
      <c r="D2584" s="45" t="str">
        <f>IF(Table1[[#This Row],[Day]]="","",YEAR(F2584))</f>
        <v/>
      </c>
      <c r="E2584" s="117" t="s">
        <v>329</v>
      </c>
      <c r="J2584" s="102"/>
      <c r="K2584" s="124"/>
      <c r="R2584" s="46"/>
      <c r="V2584" s="112"/>
      <c r="W2584" s="72"/>
      <c r="X2584" s="46"/>
      <c r="Y2584" s="46"/>
      <c r="AC2584" s="47">
        <f t="shared" si="36"/>
        <v>0</v>
      </c>
      <c r="AD2584" s="47"/>
      <c r="AE2584" s="44"/>
      <c r="AF2584" s="48"/>
    </row>
    <row r="2585" spans="1:32" ht="21" customHeight="1">
      <c r="A2585" s="45" t="str">
        <f>IF(G2585="","",VLOOKUP(G2585,#REF!,3,0))</f>
        <v/>
      </c>
      <c r="B2585" s="45" t="str">
        <f>IF(Table1[[#This Row],[Day]]="","",WEEKNUM(F2585))</f>
        <v/>
      </c>
      <c r="C2585" s="45" t="str">
        <f>IF(Table1[[#This Row],[Day]]="","",MONTH(F2585))</f>
        <v/>
      </c>
      <c r="D2585" s="45" t="str">
        <f>IF(Table1[[#This Row],[Day]]="","",YEAR(F2585))</f>
        <v/>
      </c>
      <c r="E2585" s="117" t="s">
        <v>329</v>
      </c>
      <c r="J2585" s="102"/>
      <c r="K2585" s="124"/>
      <c r="R2585" s="46"/>
      <c r="V2585" s="112"/>
      <c r="W2585" s="72"/>
      <c r="X2585" s="46"/>
      <c r="Y2585" s="46"/>
      <c r="AC2585" s="47">
        <f t="shared" si="36"/>
        <v>0</v>
      </c>
      <c r="AD2585" s="47"/>
      <c r="AE2585" s="44"/>
      <c r="AF2585" s="48"/>
    </row>
    <row r="2586" spans="1:32" ht="21" customHeight="1">
      <c r="A2586" s="45" t="str">
        <f>IF(G2586="","",VLOOKUP(G2586,#REF!,3,0))</f>
        <v/>
      </c>
      <c r="B2586" s="45" t="str">
        <f>IF(Table1[[#This Row],[Day]]="","",WEEKNUM(F2586))</f>
        <v/>
      </c>
      <c r="C2586" s="45" t="str">
        <f>IF(Table1[[#This Row],[Day]]="","",MONTH(F2586))</f>
        <v/>
      </c>
      <c r="D2586" s="45" t="str">
        <f>IF(Table1[[#This Row],[Day]]="","",YEAR(F2586))</f>
        <v/>
      </c>
      <c r="E2586" s="117" t="s">
        <v>329</v>
      </c>
      <c r="J2586" s="102"/>
      <c r="K2586" s="124"/>
      <c r="R2586" s="46"/>
      <c r="V2586" s="112"/>
      <c r="W2586" s="72"/>
      <c r="X2586" s="46"/>
      <c r="Y2586" s="46"/>
      <c r="AC2586" s="47">
        <f t="shared" si="36"/>
        <v>0</v>
      </c>
      <c r="AD2586" s="47"/>
      <c r="AE2586" s="44"/>
      <c r="AF2586" s="48"/>
    </row>
    <row r="2587" spans="1:32" ht="21" customHeight="1">
      <c r="A2587" s="45" t="str">
        <f>IF(G2587="","",VLOOKUP(G2587,#REF!,3,0))</f>
        <v/>
      </c>
      <c r="B2587" s="45" t="str">
        <f>IF(Table1[[#This Row],[Day]]="","",WEEKNUM(F2587))</f>
        <v/>
      </c>
      <c r="C2587" s="45" t="str">
        <f>IF(Table1[[#This Row],[Day]]="","",MONTH(F2587))</f>
        <v/>
      </c>
      <c r="D2587" s="45" t="str">
        <f>IF(Table1[[#This Row],[Day]]="","",YEAR(F2587))</f>
        <v/>
      </c>
      <c r="E2587" s="117" t="s">
        <v>329</v>
      </c>
      <c r="J2587" s="102"/>
      <c r="K2587" s="124"/>
      <c r="R2587" s="46"/>
      <c r="V2587" s="112"/>
      <c r="W2587" s="72"/>
      <c r="X2587" s="46"/>
      <c r="Y2587" s="46"/>
      <c r="AC2587" s="47">
        <f t="shared" si="36"/>
        <v>0</v>
      </c>
      <c r="AD2587" s="47"/>
      <c r="AE2587" s="44"/>
      <c r="AF2587" s="48"/>
    </row>
    <row r="2588" spans="1:32" ht="21" customHeight="1">
      <c r="A2588" s="45" t="str">
        <f>IF(G2588="","",VLOOKUP(G2588,#REF!,3,0))</f>
        <v/>
      </c>
      <c r="B2588" s="45" t="str">
        <f>IF(Table1[[#This Row],[Day]]="","",WEEKNUM(F2588))</f>
        <v/>
      </c>
      <c r="C2588" s="45" t="str">
        <f>IF(Table1[[#This Row],[Day]]="","",MONTH(F2588))</f>
        <v/>
      </c>
      <c r="D2588" s="45" t="str">
        <f>IF(Table1[[#This Row],[Day]]="","",YEAR(F2588))</f>
        <v/>
      </c>
      <c r="E2588" s="117" t="s">
        <v>329</v>
      </c>
      <c r="J2588" s="102"/>
      <c r="K2588" s="124"/>
      <c r="R2588" s="46"/>
      <c r="V2588" s="112"/>
      <c r="W2588" s="72"/>
      <c r="X2588" s="46"/>
      <c r="Y2588" s="46"/>
      <c r="AC2588" s="47">
        <f t="shared" ref="AC2588:AC2651" si="37">SUM(I2588:AB2588)</f>
        <v>0</v>
      </c>
      <c r="AD2588" s="47"/>
      <c r="AE2588" s="44"/>
      <c r="AF2588" s="48"/>
    </row>
    <row r="2589" spans="1:32" ht="21" customHeight="1">
      <c r="A2589" s="45" t="str">
        <f>IF(G2589="","",VLOOKUP(G2589,#REF!,3,0))</f>
        <v/>
      </c>
      <c r="B2589" s="45" t="str">
        <f>IF(Table1[[#This Row],[Day]]="","",WEEKNUM(F2589))</f>
        <v/>
      </c>
      <c r="C2589" s="45" t="str">
        <f>IF(Table1[[#This Row],[Day]]="","",MONTH(F2589))</f>
        <v/>
      </c>
      <c r="D2589" s="45" t="str">
        <f>IF(Table1[[#This Row],[Day]]="","",YEAR(F2589))</f>
        <v/>
      </c>
      <c r="E2589" s="117" t="s">
        <v>329</v>
      </c>
      <c r="J2589" s="102"/>
      <c r="K2589" s="124"/>
      <c r="R2589" s="46"/>
      <c r="V2589" s="112"/>
      <c r="W2589" s="72"/>
      <c r="X2589" s="46"/>
      <c r="Y2589" s="46"/>
      <c r="AC2589" s="47">
        <f t="shared" si="37"/>
        <v>0</v>
      </c>
      <c r="AD2589" s="47"/>
      <c r="AE2589" s="44"/>
      <c r="AF2589" s="48"/>
    </row>
    <row r="2590" spans="1:32" ht="21" customHeight="1">
      <c r="A2590" s="45" t="str">
        <f>IF(G2590="","",VLOOKUP(G2590,#REF!,3,0))</f>
        <v/>
      </c>
      <c r="B2590" s="45" t="str">
        <f>IF(Table1[[#This Row],[Day]]="","",WEEKNUM(F2590))</f>
        <v/>
      </c>
      <c r="C2590" s="45" t="str">
        <f>IF(Table1[[#This Row],[Day]]="","",MONTH(F2590))</f>
        <v/>
      </c>
      <c r="D2590" s="45" t="str">
        <f>IF(Table1[[#This Row],[Day]]="","",YEAR(F2590))</f>
        <v/>
      </c>
      <c r="E2590" s="117" t="s">
        <v>329</v>
      </c>
      <c r="J2590" s="102"/>
      <c r="K2590" s="124"/>
      <c r="R2590" s="46"/>
      <c r="V2590" s="112"/>
      <c r="W2590" s="72"/>
      <c r="X2590" s="46"/>
      <c r="Y2590" s="46"/>
      <c r="AC2590" s="47">
        <f t="shared" si="37"/>
        <v>0</v>
      </c>
      <c r="AD2590" s="47"/>
      <c r="AE2590" s="44"/>
      <c r="AF2590" s="48"/>
    </row>
    <row r="2591" spans="1:32" ht="21" customHeight="1">
      <c r="A2591" s="45" t="str">
        <f>IF(G2591="","",VLOOKUP(G2591,#REF!,3,0))</f>
        <v/>
      </c>
      <c r="B2591" s="45" t="str">
        <f>IF(Table1[[#This Row],[Day]]="","",WEEKNUM(F2591))</f>
        <v/>
      </c>
      <c r="C2591" s="45" t="str">
        <f>IF(Table1[[#This Row],[Day]]="","",MONTH(F2591))</f>
        <v/>
      </c>
      <c r="D2591" s="45" t="str">
        <f>IF(Table1[[#This Row],[Day]]="","",YEAR(F2591))</f>
        <v/>
      </c>
      <c r="E2591" s="117" t="s">
        <v>329</v>
      </c>
      <c r="J2591" s="102"/>
      <c r="K2591" s="124"/>
      <c r="R2591" s="46"/>
      <c r="V2591" s="112"/>
      <c r="W2591" s="72"/>
      <c r="X2591" s="46"/>
      <c r="Y2591" s="46"/>
      <c r="AC2591" s="47">
        <f t="shared" si="37"/>
        <v>0</v>
      </c>
      <c r="AD2591" s="47"/>
      <c r="AE2591" s="44"/>
      <c r="AF2591" s="48"/>
    </row>
    <row r="2592" spans="1:32" ht="21" customHeight="1">
      <c r="A2592" s="45" t="str">
        <f>IF(G2592="","",VLOOKUP(G2592,#REF!,3,0))</f>
        <v/>
      </c>
      <c r="B2592" s="45" t="str">
        <f>IF(Table1[[#This Row],[Day]]="","",WEEKNUM(F2592))</f>
        <v/>
      </c>
      <c r="C2592" s="45" t="str">
        <f>IF(Table1[[#This Row],[Day]]="","",MONTH(F2592))</f>
        <v/>
      </c>
      <c r="D2592" s="45" t="str">
        <f>IF(Table1[[#This Row],[Day]]="","",YEAR(F2592))</f>
        <v/>
      </c>
      <c r="E2592" s="117" t="s">
        <v>329</v>
      </c>
      <c r="J2592" s="102"/>
      <c r="K2592" s="124"/>
      <c r="R2592" s="46"/>
      <c r="V2592" s="112"/>
      <c r="W2592" s="72"/>
      <c r="X2592" s="46"/>
      <c r="Y2592" s="46"/>
      <c r="AC2592" s="47">
        <f t="shared" si="37"/>
        <v>0</v>
      </c>
      <c r="AD2592" s="47"/>
      <c r="AE2592" s="44"/>
      <c r="AF2592" s="48"/>
    </row>
    <row r="2593" spans="1:32" ht="21" customHeight="1">
      <c r="A2593" s="45" t="str">
        <f>IF(G2593="","",VLOOKUP(G2593,#REF!,3,0))</f>
        <v/>
      </c>
      <c r="B2593" s="45" t="str">
        <f>IF(Table1[[#This Row],[Day]]="","",WEEKNUM(F2593))</f>
        <v/>
      </c>
      <c r="C2593" s="45" t="str">
        <f>IF(Table1[[#This Row],[Day]]="","",MONTH(F2593))</f>
        <v/>
      </c>
      <c r="D2593" s="45" t="str">
        <f>IF(Table1[[#This Row],[Day]]="","",YEAR(F2593))</f>
        <v/>
      </c>
      <c r="E2593" s="117" t="s">
        <v>329</v>
      </c>
      <c r="J2593" s="102"/>
      <c r="K2593" s="124"/>
      <c r="R2593" s="46"/>
      <c r="V2593" s="112"/>
      <c r="W2593" s="72"/>
      <c r="X2593" s="46"/>
      <c r="Y2593" s="46"/>
      <c r="AC2593" s="47">
        <f t="shared" si="37"/>
        <v>0</v>
      </c>
      <c r="AD2593" s="47"/>
      <c r="AE2593" s="44"/>
      <c r="AF2593" s="48"/>
    </row>
    <row r="2594" spans="1:32" ht="21" customHeight="1">
      <c r="A2594" s="45" t="str">
        <f>IF(G2594="","",VLOOKUP(G2594,#REF!,3,0))</f>
        <v/>
      </c>
      <c r="B2594" s="45" t="str">
        <f>IF(Table1[[#This Row],[Day]]="","",WEEKNUM(F2594))</f>
        <v/>
      </c>
      <c r="C2594" s="45" t="str">
        <f>IF(Table1[[#This Row],[Day]]="","",MONTH(F2594))</f>
        <v/>
      </c>
      <c r="D2594" s="45" t="str">
        <f>IF(Table1[[#This Row],[Day]]="","",YEAR(F2594))</f>
        <v/>
      </c>
      <c r="E2594" s="117" t="s">
        <v>329</v>
      </c>
      <c r="J2594" s="102"/>
      <c r="K2594" s="124"/>
      <c r="R2594" s="46"/>
      <c r="V2594" s="112"/>
      <c r="W2594" s="72"/>
      <c r="X2594" s="46"/>
      <c r="Y2594" s="46"/>
      <c r="AC2594" s="47">
        <f t="shared" si="37"/>
        <v>0</v>
      </c>
      <c r="AD2594" s="47"/>
      <c r="AE2594" s="44"/>
      <c r="AF2594" s="48"/>
    </row>
    <row r="2595" spans="1:32" ht="21" customHeight="1">
      <c r="A2595" s="45" t="str">
        <f>IF(G2595="","",VLOOKUP(G2595,#REF!,3,0))</f>
        <v/>
      </c>
      <c r="B2595" s="45" t="str">
        <f>IF(Table1[[#This Row],[Day]]="","",WEEKNUM(F2595))</f>
        <v/>
      </c>
      <c r="C2595" s="45" t="str">
        <f>IF(Table1[[#This Row],[Day]]="","",MONTH(F2595))</f>
        <v/>
      </c>
      <c r="D2595" s="45" t="str">
        <f>IF(Table1[[#This Row],[Day]]="","",YEAR(F2595))</f>
        <v/>
      </c>
      <c r="E2595" s="117" t="s">
        <v>329</v>
      </c>
      <c r="J2595" s="102"/>
      <c r="K2595" s="124"/>
      <c r="R2595" s="46"/>
      <c r="V2595" s="112"/>
      <c r="W2595" s="72"/>
      <c r="X2595" s="46"/>
      <c r="Y2595" s="46"/>
      <c r="AC2595" s="47">
        <f t="shared" si="37"/>
        <v>0</v>
      </c>
      <c r="AD2595" s="47"/>
      <c r="AE2595" s="44"/>
      <c r="AF2595" s="48"/>
    </row>
    <row r="2596" spans="1:32" ht="21" customHeight="1">
      <c r="A2596" s="45" t="str">
        <f>IF(G2596="","",VLOOKUP(G2596,#REF!,3,0))</f>
        <v/>
      </c>
      <c r="B2596" s="45" t="str">
        <f>IF(Table1[[#This Row],[Day]]="","",WEEKNUM(F2596))</f>
        <v/>
      </c>
      <c r="C2596" s="45" t="str">
        <f>IF(Table1[[#This Row],[Day]]="","",MONTH(F2596))</f>
        <v/>
      </c>
      <c r="D2596" s="45" t="str">
        <f>IF(Table1[[#This Row],[Day]]="","",YEAR(F2596))</f>
        <v/>
      </c>
      <c r="E2596" s="117" t="s">
        <v>329</v>
      </c>
      <c r="J2596" s="102"/>
      <c r="K2596" s="124"/>
      <c r="R2596" s="46"/>
      <c r="V2596" s="112"/>
      <c r="W2596" s="72"/>
      <c r="X2596" s="46"/>
      <c r="Y2596" s="46"/>
      <c r="AC2596" s="47">
        <f t="shared" si="37"/>
        <v>0</v>
      </c>
      <c r="AD2596" s="47"/>
      <c r="AE2596" s="44"/>
      <c r="AF2596" s="48"/>
    </row>
    <row r="2597" spans="1:32" ht="21" customHeight="1">
      <c r="A2597" s="45" t="str">
        <f>IF(G2597="","",VLOOKUP(G2597,#REF!,3,0))</f>
        <v/>
      </c>
      <c r="B2597" s="45" t="str">
        <f>IF(Table1[[#This Row],[Day]]="","",WEEKNUM(F2597))</f>
        <v/>
      </c>
      <c r="C2597" s="45" t="str">
        <f>IF(Table1[[#This Row],[Day]]="","",MONTH(F2597))</f>
        <v/>
      </c>
      <c r="D2597" s="45" t="str">
        <f>IF(Table1[[#This Row],[Day]]="","",YEAR(F2597))</f>
        <v/>
      </c>
      <c r="E2597" s="117" t="s">
        <v>329</v>
      </c>
      <c r="J2597" s="102"/>
      <c r="K2597" s="124"/>
      <c r="R2597" s="46"/>
      <c r="V2597" s="112"/>
      <c r="W2597" s="72"/>
      <c r="X2597" s="46"/>
      <c r="Y2597" s="46"/>
      <c r="AC2597" s="47">
        <f t="shared" si="37"/>
        <v>0</v>
      </c>
      <c r="AD2597" s="47"/>
      <c r="AE2597" s="44"/>
      <c r="AF2597" s="48"/>
    </row>
    <row r="2598" spans="1:32" ht="21" customHeight="1">
      <c r="A2598" s="45" t="str">
        <f>IF(G2598="","",VLOOKUP(G2598,#REF!,3,0))</f>
        <v/>
      </c>
      <c r="B2598" s="45" t="str">
        <f>IF(Table1[[#This Row],[Day]]="","",WEEKNUM(F2598))</f>
        <v/>
      </c>
      <c r="C2598" s="45" t="str">
        <f>IF(Table1[[#This Row],[Day]]="","",MONTH(F2598))</f>
        <v/>
      </c>
      <c r="D2598" s="45" t="str">
        <f>IF(Table1[[#This Row],[Day]]="","",YEAR(F2598))</f>
        <v/>
      </c>
      <c r="E2598" s="117" t="s">
        <v>329</v>
      </c>
      <c r="J2598" s="102"/>
      <c r="K2598" s="124"/>
      <c r="R2598" s="46"/>
      <c r="V2598" s="112"/>
      <c r="W2598" s="72"/>
      <c r="X2598" s="46"/>
      <c r="Y2598" s="46"/>
      <c r="AC2598" s="47">
        <f t="shared" si="37"/>
        <v>0</v>
      </c>
      <c r="AD2598" s="47"/>
      <c r="AE2598" s="44"/>
      <c r="AF2598" s="48"/>
    </row>
    <row r="2599" spans="1:32" ht="21" customHeight="1">
      <c r="A2599" s="45" t="str">
        <f>IF(G2599="","",VLOOKUP(G2599,#REF!,3,0))</f>
        <v/>
      </c>
      <c r="B2599" s="45" t="str">
        <f>IF(Table1[[#This Row],[Day]]="","",WEEKNUM(F2599))</f>
        <v/>
      </c>
      <c r="C2599" s="45" t="str">
        <f>IF(Table1[[#This Row],[Day]]="","",MONTH(F2599))</f>
        <v/>
      </c>
      <c r="D2599" s="45" t="str">
        <f>IF(Table1[[#This Row],[Day]]="","",YEAR(F2599))</f>
        <v/>
      </c>
      <c r="E2599" s="117" t="s">
        <v>329</v>
      </c>
      <c r="J2599" s="102"/>
      <c r="K2599" s="124"/>
      <c r="R2599" s="46"/>
      <c r="V2599" s="112"/>
      <c r="W2599" s="72"/>
      <c r="X2599" s="46"/>
      <c r="Y2599" s="46"/>
      <c r="AC2599" s="47">
        <f t="shared" si="37"/>
        <v>0</v>
      </c>
      <c r="AD2599" s="47"/>
      <c r="AE2599" s="44"/>
      <c r="AF2599" s="48"/>
    </row>
    <row r="2600" spans="1:32" ht="21" customHeight="1">
      <c r="A2600" s="45" t="str">
        <f>IF(G2600="","",VLOOKUP(G2600,#REF!,3,0))</f>
        <v/>
      </c>
      <c r="B2600" s="45" t="str">
        <f>IF(Table1[[#This Row],[Day]]="","",WEEKNUM(F2600))</f>
        <v/>
      </c>
      <c r="C2600" s="45" t="str">
        <f>IF(Table1[[#This Row],[Day]]="","",MONTH(F2600))</f>
        <v/>
      </c>
      <c r="D2600" s="45" t="str">
        <f>IF(Table1[[#This Row],[Day]]="","",YEAR(F2600))</f>
        <v/>
      </c>
      <c r="E2600" s="117" t="s">
        <v>329</v>
      </c>
      <c r="J2600" s="102"/>
      <c r="K2600" s="124"/>
      <c r="R2600" s="46"/>
      <c r="V2600" s="112"/>
      <c r="W2600" s="72"/>
      <c r="X2600" s="46"/>
      <c r="Y2600" s="46"/>
      <c r="AC2600" s="47">
        <f t="shared" si="37"/>
        <v>0</v>
      </c>
      <c r="AD2600" s="47"/>
      <c r="AE2600" s="44"/>
      <c r="AF2600" s="48"/>
    </row>
    <row r="2601" spans="1:32" ht="21" customHeight="1">
      <c r="A2601" s="45" t="str">
        <f>IF(G2601="","",VLOOKUP(G2601,#REF!,3,0))</f>
        <v/>
      </c>
      <c r="B2601" s="45" t="str">
        <f>IF(Table1[[#This Row],[Day]]="","",WEEKNUM(F2601))</f>
        <v/>
      </c>
      <c r="C2601" s="45" t="str">
        <f>IF(Table1[[#This Row],[Day]]="","",MONTH(F2601))</f>
        <v/>
      </c>
      <c r="D2601" s="45" t="str">
        <f>IF(Table1[[#This Row],[Day]]="","",YEAR(F2601))</f>
        <v/>
      </c>
      <c r="E2601" s="117" t="s">
        <v>329</v>
      </c>
      <c r="J2601" s="102"/>
      <c r="K2601" s="124"/>
      <c r="R2601" s="46"/>
      <c r="V2601" s="112"/>
      <c r="W2601" s="72"/>
      <c r="X2601" s="46"/>
      <c r="Y2601" s="46"/>
      <c r="AC2601" s="47">
        <f t="shared" si="37"/>
        <v>0</v>
      </c>
      <c r="AD2601" s="47"/>
      <c r="AE2601" s="44"/>
      <c r="AF2601" s="48"/>
    </row>
    <row r="2602" spans="1:32" ht="21" customHeight="1">
      <c r="A2602" s="45" t="str">
        <f>IF(G2602="","",VLOOKUP(G2602,#REF!,3,0))</f>
        <v/>
      </c>
      <c r="B2602" s="45" t="str">
        <f>IF(Table1[[#This Row],[Day]]="","",WEEKNUM(F2602))</f>
        <v/>
      </c>
      <c r="C2602" s="45" t="str">
        <f>IF(Table1[[#This Row],[Day]]="","",MONTH(F2602))</f>
        <v/>
      </c>
      <c r="D2602" s="45" t="str">
        <f>IF(Table1[[#This Row],[Day]]="","",YEAR(F2602))</f>
        <v/>
      </c>
      <c r="E2602" s="117" t="s">
        <v>329</v>
      </c>
      <c r="J2602" s="102"/>
      <c r="K2602" s="124"/>
      <c r="R2602" s="46"/>
      <c r="V2602" s="112"/>
      <c r="W2602" s="72"/>
      <c r="X2602" s="46"/>
      <c r="Y2602" s="46"/>
      <c r="AC2602" s="47">
        <f t="shared" si="37"/>
        <v>0</v>
      </c>
      <c r="AD2602" s="47"/>
      <c r="AE2602" s="44"/>
      <c r="AF2602" s="48"/>
    </row>
    <row r="2603" spans="1:32" ht="21" customHeight="1">
      <c r="A2603" s="45" t="str">
        <f>IF(G2603="","",VLOOKUP(G2603,#REF!,3,0))</f>
        <v/>
      </c>
      <c r="B2603" s="45" t="str">
        <f>IF(Table1[[#This Row],[Day]]="","",WEEKNUM(F2603))</f>
        <v/>
      </c>
      <c r="C2603" s="45" t="str">
        <f>IF(Table1[[#This Row],[Day]]="","",MONTH(F2603))</f>
        <v/>
      </c>
      <c r="D2603" s="45" t="str">
        <f>IF(Table1[[#This Row],[Day]]="","",YEAR(F2603))</f>
        <v/>
      </c>
      <c r="E2603" s="117" t="s">
        <v>329</v>
      </c>
      <c r="J2603" s="102"/>
      <c r="K2603" s="124"/>
      <c r="R2603" s="46"/>
      <c r="V2603" s="112"/>
      <c r="W2603" s="72"/>
      <c r="X2603" s="46"/>
      <c r="Y2603" s="46"/>
      <c r="AC2603" s="47">
        <f t="shared" si="37"/>
        <v>0</v>
      </c>
      <c r="AD2603" s="47"/>
      <c r="AE2603" s="44"/>
      <c r="AF2603" s="48"/>
    </row>
    <row r="2604" spans="1:32" ht="21" customHeight="1">
      <c r="A2604" s="45" t="str">
        <f>IF(G2604="","",VLOOKUP(G2604,#REF!,3,0))</f>
        <v/>
      </c>
      <c r="B2604" s="45" t="str">
        <f>IF(Table1[[#This Row],[Day]]="","",WEEKNUM(F2604))</f>
        <v/>
      </c>
      <c r="C2604" s="45" t="str">
        <f>IF(Table1[[#This Row],[Day]]="","",MONTH(F2604))</f>
        <v/>
      </c>
      <c r="D2604" s="45" t="str">
        <f>IF(Table1[[#This Row],[Day]]="","",YEAR(F2604))</f>
        <v/>
      </c>
      <c r="E2604" s="117" t="s">
        <v>329</v>
      </c>
      <c r="J2604" s="102"/>
      <c r="K2604" s="124"/>
      <c r="R2604" s="46"/>
      <c r="V2604" s="112"/>
      <c r="W2604" s="72"/>
      <c r="X2604" s="46"/>
      <c r="Y2604" s="46"/>
      <c r="AC2604" s="47">
        <f t="shared" si="37"/>
        <v>0</v>
      </c>
      <c r="AD2604" s="47"/>
      <c r="AE2604" s="44"/>
      <c r="AF2604" s="48"/>
    </row>
    <row r="2605" spans="1:32" ht="21" customHeight="1">
      <c r="A2605" s="45" t="str">
        <f>IF(G2605="","",VLOOKUP(G2605,#REF!,3,0))</f>
        <v/>
      </c>
      <c r="B2605" s="45" t="str">
        <f>IF(Table1[[#This Row],[Day]]="","",WEEKNUM(F2605))</f>
        <v/>
      </c>
      <c r="C2605" s="45" t="str">
        <f>IF(Table1[[#This Row],[Day]]="","",MONTH(F2605))</f>
        <v/>
      </c>
      <c r="D2605" s="45" t="str">
        <f>IF(Table1[[#This Row],[Day]]="","",YEAR(F2605))</f>
        <v/>
      </c>
      <c r="E2605" s="117" t="s">
        <v>329</v>
      </c>
      <c r="J2605" s="102"/>
      <c r="K2605" s="124"/>
      <c r="R2605" s="46"/>
      <c r="V2605" s="112"/>
      <c r="W2605" s="72"/>
      <c r="X2605" s="46"/>
      <c r="Y2605" s="46"/>
      <c r="AC2605" s="47">
        <f t="shared" si="37"/>
        <v>0</v>
      </c>
      <c r="AD2605" s="47"/>
      <c r="AE2605" s="44"/>
      <c r="AF2605" s="48"/>
    </row>
    <row r="2606" spans="1:32" ht="21" customHeight="1">
      <c r="A2606" s="45" t="str">
        <f>IF(G2606="","",VLOOKUP(G2606,#REF!,3,0))</f>
        <v/>
      </c>
      <c r="B2606" s="45" t="str">
        <f>IF(Table1[[#This Row],[Day]]="","",WEEKNUM(F2606))</f>
        <v/>
      </c>
      <c r="C2606" s="45" t="str">
        <f>IF(Table1[[#This Row],[Day]]="","",MONTH(F2606))</f>
        <v/>
      </c>
      <c r="D2606" s="45" t="str">
        <f>IF(Table1[[#This Row],[Day]]="","",YEAR(F2606))</f>
        <v/>
      </c>
      <c r="E2606" s="117" t="s">
        <v>329</v>
      </c>
      <c r="J2606" s="102"/>
      <c r="K2606" s="124"/>
      <c r="R2606" s="46"/>
      <c r="V2606" s="112"/>
      <c r="W2606" s="72"/>
      <c r="X2606" s="46"/>
      <c r="Y2606" s="46"/>
      <c r="AC2606" s="47">
        <f t="shared" si="37"/>
        <v>0</v>
      </c>
      <c r="AD2606" s="47"/>
      <c r="AE2606" s="44"/>
      <c r="AF2606" s="48"/>
    </row>
    <row r="2607" spans="1:32" ht="21" customHeight="1">
      <c r="A2607" s="45" t="str">
        <f>IF(G2607="","",VLOOKUP(G2607,#REF!,3,0))</f>
        <v/>
      </c>
      <c r="B2607" s="45" t="str">
        <f>IF(Table1[[#This Row],[Day]]="","",WEEKNUM(F2607))</f>
        <v/>
      </c>
      <c r="C2607" s="45" t="str">
        <f>IF(Table1[[#This Row],[Day]]="","",MONTH(F2607))</f>
        <v/>
      </c>
      <c r="D2607" s="45" t="str">
        <f>IF(Table1[[#This Row],[Day]]="","",YEAR(F2607))</f>
        <v/>
      </c>
      <c r="E2607" s="117" t="s">
        <v>329</v>
      </c>
      <c r="J2607" s="102"/>
      <c r="K2607" s="124"/>
      <c r="R2607" s="46"/>
      <c r="V2607" s="112"/>
      <c r="W2607" s="72"/>
      <c r="X2607" s="46"/>
      <c r="Y2607" s="46"/>
      <c r="AC2607" s="47">
        <f t="shared" si="37"/>
        <v>0</v>
      </c>
      <c r="AD2607" s="47"/>
      <c r="AE2607" s="44"/>
      <c r="AF2607" s="48"/>
    </row>
    <row r="2608" spans="1:32" ht="21" customHeight="1">
      <c r="A2608" s="45" t="str">
        <f>IF(G2608="","",VLOOKUP(G2608,#REF!,3,0))</f>
        <v/>
      </c>
      <c r="B2608" s="45" t="str">
        <f>IF(Table1[[#This Row],[Day]]="","",WEEKNUM(F2608))</f>
        <v/>
      </c>
      <c r="C2608" s="45" t="str">
        <f>IF(Table1[[#This Row],[Day]]="","",MONTH(F2608))</f>
        <v/>
      </c>
      <c r="D2608" s="45" t="str">
        <f>IF(Table1[[#This Row],[Day]]="","",YEAR(F2608))</f>
        <v/>
      </c>
      <c r="E2608" s="117" t="s">
        <v>329</v>
      </c>
      <c r="J2608" s="102"/>
      <c r="K2608" s="124"/>
      <c r="R2608" s="46"/>
      <c r="V2608" s="112"/>
      <c r="W2608" s="72"/>
      <c r="X2608" s="46"/>
      <c r="Y2608" s="46"/>
      <c r="AC2608" s="47">
        <f t="shared" si="37"/>
        <v>0</v>
      </c>
      <c r="AD2608" s="47"/>
      <c r="AE2608" s="44"/>
      <c r="AF2608" s="48"/>
    </row>
    <row r="2609" spans="1:32" ht="21" customHeight="1">
      <c r="A2609" s="45" t="str">
        <f>IF(G2609="","",VLOOKUP(G2609,#REF!,3,0))</f>
        <v/>
      </c>
      <c r="B2609" s="45" t="str">
        <f>IF(Table1[[#This Row],[Day]]="","",WEEKNUM(F2609))</f>
        <v/>
      </c>
      <c r="C2609" s="45" t="str">
        <f>IF(Table1[[#This Row],[Day]]="","",MONTH(F2609))</f>
        <v/>
      </c>
      <c r="D2609" s="45" t="str">
        <f>IF(Table1[[#This Row],[Day]]="","",YEAR(F2609))</f>
        <v/>
      </c>
      <c r="E2609" s="117" t="s">
        <v>329</v>
      </c>
      <c r="J2609" s="102"/>
      <c r="K2609" s="124"/>
      <c r="R2609" s="46"/>
      <c r="V2609" s="112"/>
      <c r="W2609" s="72"/>
      <c r="X2609" s="46"/>
      <c r="Y2609" s="46"/>
      <c r="AC2609" s="47">
        <f t="shared" si="37"/>
        <v>0</v>
      </c>
      <c r="AD2609" s="47"/>
      <c r="AE2609" s="44"/>
      <c r="AF2609" s="48"/>
    </row>
    <row r="2610" spans="1:32" ht="21" customHeight="1">
      <c r="A2610" s="45" t="str">
        <f>IF(G2610="","",VLOOKUP(G2610,#REF!,3,0))</f>
        <v/>
      </c>
      <c r="B2610" s="45" t="str">
        <f>IF(Table1[[#This Row],[Day]]="","",WEEKNUM(F2610))</f>
        <v/>
      </c>
      <c r="C2610" s="45" t="str">
        <f>IF(Table1[[#This Row],[Day]]="","",MONTH(F2610))</f>
        <v/>
      </c>
      <c r="D2610" s="45" t="str">
        <f>IF(Table1[[#This Row],[Day]]="","",YEAR(F2610))</f>
        <v/>
      </c>
      <c r="E2610" s="117" t="s">
        <v>329</v>
      </c>
      <c r="J2610" s="102"/>
      <c r="K2610" s="124"/>
      <c r="R2610" s="46"/>
      <c r="V2610" s="112"/>
      <c r="W2610" s="72"/>
      <c r="X2610" s="46"/>
      <c r="Y2610" s="46"/>
      <c r="AC2610" s="47">
        <f t="shared" si="37"/>
        <v>0</v>
      </c>
      <c r="AD2610" s="47"/>
      <c r="AE2610" s="44"/>
      <c r="AF2610" s="48"/>
    </row>
    <row r="2611" spans="1:32" ht="21" customHeight="1">
      <c r="A2611" s="45" t="str">
        <f>IF(G2611="","",VLOOKUP(G2611,#REF!,3,0))</f>
        <v/>
      </c>
      <c r="B2611" s="45" t="str">
        <f>IF(Table1[[#This Row],[Day]]="","",WEEKNUM(F2611))</f>
        <v/>
      </c>
      <c r="C2611" s="45" t="str">
        <f>IF(Table1[[#This Row],[Day]]="","",MONTH(F2611))</f>
        <v/>
      </c>
      <c r="D2611" s="45" t="str">
        <f>IF(Table1[[#This Row],[Day]]="","",YEAR(F2611))</f>
        <v/>
      </c>
      <c r="E2611" s="117" t="s">
        <v>329</v>
      </c>
      <c r="J2611" s="102"/>
      <c r="K2611" s="124"/>
      <c r="R2611" s="46"/>
      <c r="V2611" s="112"/>
      <c r="W2611" s="72"/>
      <c r="X2611" s="46"/>
      <c r="Y2611" s="46"/>
      <c r="AC2611" s="47">
        <f t="shared" si="37"/>
        <v>0</v>
      </c>
      <c r="AD2611" s="47"/>
      <c r="AE2611" s="44"/>
      <c r="AF2611" s="48"/>
    </row>
    <row r="2612" spans="1:32" ht="21" customHeight="1">
      <c r="A2612" s="45" t="str">
        <f>IF(G2612="","",VLOOKUP(G2612,#REF!,3,0))</f>
        <v/>
      </c>
      <c r="B2612" s="45" t="str">
        <f>IF(Table1[[#This Row],[Day]]="","",WEEKNUM(F2612))</f>
        <v/>
      </c>
      <c r="C2612" s="45" t="str">
        <f>IF(Table1[[#This Row],[Day]]="","",MONTH(F2612))</f>
        <v/>
      </c>
      <c r="D2612" s="45" t="str">
        <f>IF(Table1[[#This Row],[Day]]="","",YEAR(F2612))</f>
        <v/>
      </c>
      <c r="E2612" s="117" t="s">
        <v>329</v>
      </c>
      <c r="J2612" s="102"/>
      <c r="K2612" s="124"/>
      <c r="R2612" s="46"/>
      <c r="V2612" s="112"/>
      <c r="W2612" s="72"/>
      <c r="X2612" s="46"/>
      <c r="Y2612" s="46"/>
      <c r="AC2612" s="47">
        <f t="shared" si="37"/>
        <v>0</v>
      </c>
      <c r="AD2612" s="47"/>
      <c r="AE2612" s="44"/>
      <c r="AF2612" s="48"/>
    </row>
    <row r="2613" spans="1:32" ht="21" customHeight="1">
      <c r="A2613" s="45" t="str">
        <f>IF(G2613="","",VLOOKUP(G2613,#REF!,3,0))</f>
        <v/>
      </c>
      <c r="B2613" s="45" t="str">
        <f>IF(Table1[[#This Row],[Day]]="","",WEEKNUM(F2613))</f>
        <v/>
      </c>
      <c r="C2613" s="45" t="str">
        <f>IF(Table1[[#This Row],[Day]]="","",MONTH(F2613))</f>
        <v/>
      </c>
      <c r="D2613" s="45" t="str">
        <f>IF(Table1[[#This Row],[Day]]="","",YEAR(F2613))</f>
        <v/>
      </c>
      <c r="E2613" s="117" t="s">
        <v>329</v>
      </c>
      <c r="J2613" s="102"/>
      <c r="K2613" s="124"/>
      <c r="R2613" s="46"/>
      <c r="V2613" s="112"/>
      <c r="W2613" s="72"/>
      <c r="X2613" s="46"/>
      <c r="Y2613" s="46"/>
      <c r="AC2613" s="47">
        <f t="shared" si="37"/>
        <v>0</v>
      </c>
      <c r="AD2613" s="47"/>
      <c r="AE2613" s="44"/>
      <c r="AF2613" s="48"/>
    </row>
    <row r="2614" spans="1:32" ht="21" customHeight="1">
      <c r="A2614" s="45" t="str">
        <f>IF(G2614="","",VLOOKUP(G2614,#REF!,3,0))</f>
        <v/>
      </c>
      <c r="B2614" s="45" t="str">
        <f>IF(Table1[[#This Row],[Day]]="","",WEEKNUM(F2614))</f>
        <v/>
      </c>
      <c r="C2614" s="45" t="str">
        <f>IF(Table1[[#This Row],[Day]]="","",MONTH(F2614))</f>
        <v/>
      </c>
      <c r="D2614" s="45" t="str">
        <f>IF(Table1[[#This Row],[Day]]="","",YEAR(F2614))</f>
        <v/>
      </c>
      <c r="E2614" s="117" t="s">
        <v>329</v>
      </c>
      <c r="J2614" s="102"/>
      <c r="K2614" s="124"/>
      <c r="R2614" s="46"/>
      <c r="V2614" s="112"/>
      <c r="W2614" s="72"/>
      <c r="X2614" s="46"/>
      <c r="Y2614" s="46"/>
      <c r="AC2614" s="47">
        <f t="shared" si="37"/>
        <v>0</v>
      </c>
      <c r="AD2614" s="47"/>
      <c r="AE2614" s="44"/>
      <c r="AF2614" s="48"/>
    </row>
    <row r="2615" spans="1:32" ht="21" customHeight="1">
      <c r="A2615" s="45" t="str">
        <f>IF(G2615="","",VLOOKUP(G2615,#REF!,3,0))</f>
        <v/>
      </c>
      <c r="B2615" s="45" t="str">
        <f>IF(Table1[[#This Row],[Day]]="","",WEEKNUM(F2615))</f>
        <v/>
      </c>
      <c r="C2615" s="45" t="str">
        <f>IF(Table1[[#This Row],[Day]]="","",MONTH(F2615))</f>
        <v/>
      </c>
      <c r="D2615" s="45" t="str">
        <f>IF(Table1[[#This Row],[Day]]="","",YEAR(F2615))</f>
        <v/>
      </c>
      <c r="E2615" s="117" t="s">
        <v>329</v>
      </c>
      <c r="J2615" s="102"/>
      <c r="K2615" s="124"/>
      <c r="R2615" s="46"/>
      <c r="V2615" s="112"/>
      <c r="W2615" s="72"/>
      <c r="X2615" s="46"/>
      <c r="Y2615" s="46"/>
      <c r="AC2615" s="47">
        <f t="shared" si="37"/>
        <v>0</v>
      </c>
      <c r="AD2615" s="47"/>
      <c r="AE2615" s="44"/>
      <c r="AF2615" s="48"/>
    </row>
    <row r="2616" spans="1:32" ht="21" customHeight="1">
      <c r="A2616" s="45" t="str">
        <f>IF(G2616="","",VLOOKUP(G2616,#REF!,3,0))</f>
        <v/>
      </c>
      <c r="B2616" s="45" t="str">
        <f>IF(Table1[[#This Row],[Day]]="","",WEEKNUM(F2616))</f>
        <v/>
      </c>
      <c r="C2616" s="45" t="str">
        <f>IF(Table1[[#This Row],[Day]]="","",MONTH(F2616))</f>
        <v/>
      </c>
      <c r="D2616" s="45" t="str">
        <f>IF(Table1[[#This Row],[Day]]="","",YEAR(F2616))</f>
        <v/>
      </c>
      <c r="E2616" s="117" t="s">
        <v>329</v>
      </c>
      <c r="J2616" s="102"/>
      <c r="K2616" s="124"/>
      <c r="R2616" s="46"/>
      <c r="V2616" s="112"/>
      <c r="W2616" s="72"/>
      <c r="X2616" s="46"/>
      <c r="Y2616" s="46"/>
      <c r="AC2616" s="47">
        <f t="shared" si="37"/>
        <v>0</v>
      </c>
      <c r="AD2616" s="47"/>
      <c r="AE2616" s="44"/>
      <c r="AF2616" s="48"/>
    </row>
    <row r="2617" spans="1:32" ht="21" customHeight="1">
      <c r="A2617" s="45" t="str">
        <f>IF(G2617="","",VLOOKUP(G2617,#REF!,3,0))</f>
        <v/>
      </c>
      <c r="B2617" s="45" t="str">
        <f>IF(Table1[[#This Row],[Day]]="","",WEEKNUM(F2617))</f>
        <v/>
      </c>
      <c r="C2617" s="45" t="str">
        <f>IF(Table1[[#This Row],[Day]]="","",MONTH(F2617))</f>
        <v/>
      </c>
      <c r="D2617" s="45" t="str">
        <f>IF(Table1[[#This Row],[Day]]="","",YEAR(F2617))</f>
        <v/>
      </c>
      <c r="E2617" s="117" t="s">
        <v>329</v>
      </c>
      <c r="J2617" s="102"/>
      <c r="K2617" s="124"/>
      <c r="R2617" s="46"/>
      <c r="V2617" s="112"/>
      <c r="W2617" s="72"/>
      <c r="X2617" s="46"/>
      <c r="Y2617" s="46"/>
      <c r="AC2617" s="47">
        <f t="shared" si="37"/>
        <v>0</v>
      </c>
      <c r="AD2617" s="47"/>
      <c r="AE2617" s="44"/>
      <c r="AF2617" s="48"/>
    </row>
    <row r="2618" spans="1:32" ht="21" customHeight="1">
      <c r="A2618" s="45" t="str">
        <f>IF(G2618="","",VLOOKUP(G2618,#REF!,3,0))</f>
        <v/>
      </c>
      <c r="B2618" s="45" t="str">
        <f>IF(Table1[[#This Row],[Day]]="","",WEEKNUM(F2618))</f>
        <v/>
      </c>
      <c r="C2618" s="45" t="str">
        <f>IF(Table1[[#This Row],[Day]]="","",MONTH(F2618))</f>
        <v/>
      </c>
      <c r="D2618" s="45" t="str">
        <f>IF(Table1[[#This Row],[Day]]="","",YEAR(F2618))</f>
        <v/>
      </c>
      <c r="E2618" s="117" t="s">
        <v>329</v>
      </c>
      <c r="J2618" s="102"/>
      <c r="K2618" s="124"/>
      <c r="R2618" s="46"/>
      <c r="V2618" s="112"/>
      <c r="W2618" s="72"/>
      <c r="X2618" s="46"/>
      <c r="Y2618" s="46"/>
      <c r="AC2618" s="47">
        <f t="shared" si="37"/>
        <v>0</v>
      </c>
      <c r="AD2618" s="47"/>
      <c r="AE2618" s="44"/>
      <c r="AF2618" s="48"/>
    </row>
    <row r="2619" spans="1:32" ht="21" customHeight="1">
      <c r="A2619" s="45" t="str">
        <f>IF(G2619="","",VLOOKUP(G2619,#REF!,3,0))</f>
        <v/>
      </c>
      <c r="B2619" s="45" t="str">
        <f>IF(Table1[[#This Row],[Day]]="","",WEEKNUM(F2619))</f>
        <v/>
      </c>
      <c r="C2619" s="45" t="str">
        <f>IF(Table1[[#This Row],[Day]]="","",MONTH(F2619))</f>
        <v/>
      </c>
      <c r="D2619" s="45" t="str">
        <f>IF(Table1[[#This Row],[Day]]="","",YEAR(F2619))</f>
        <v/>
      </c>
      <c r="E2619" s="117" t="s">
        <v>329</v>
      </c>
      <c r="J2619" s="102"/>
      <c r="K2619" s="124"/>
      <c r="R2619" s="46"/>
      <c r="V2619" s="112"/>
      <c r="W2619" s="72"/>
      <c r="X2619" s="46"/>
      <c r="Y2619" s="46"/>
      <c r="AC2619" s="47">
        <f t="shared" si="37"/>
        <v>0</v>
      </c>
      <c r="AD2619" s="47"/>
      <c r="AE2619" s="44"/>
      <c r="AF2619" s="48"/>
    </row>
    <row r="2620" spans="1:32" ht="21" customHeight="1">
      <c r="A2620" s="45" t="str">
        <f>IF(G2620="","",VLOOKUP(G2620,#REF!,3,0))</f>
        <v/>
      </c>
      <c r="B2620" s="45" t="str">
        <f>IF(Table1[[#This Row],[Day]]="","",WEEKNUM(F2620))</f>
        <v/>
      </c>
      <c r="C2620" s="45" t="str">
        <f>IF(Table1[[#This Row],[Day]]="","",MONTH(F2620))</f>
        <v/>
      </c>
      <c r="D2620" s="45" t="str">
        <f>IF(Table1[[#This Row],[Day]]="","",YEAR(F2620))</f>
        <v/>
      </c>
      <c r="E2620" s="117" t="s">
        <v>329</v>
      </c>
      <c r="J2620" s="102"/>
      <c r="K2620" s="124"/>
      <c r="R2620" s="46"/>
      <c r="V2620" s="112"/>
      <c r="W2620" s="72"/>
      <c r="X2620" s="46"/>
      <c r="Y2620" s="46"/>
      <c r="AC2620" s="47">
        <f t="shared" si="37"/>
        <v>0</v>
      </c>
      <c r="AD2620" s="47"/>
      <c r="AE2620" s="44"/>
      <c r="AF2620" s="48"/>
    </row>
    <row r="2621" spans="1:32" ht="21" customHeight="1">
      <c r="A2621" s="45" t="str">
        <f>IF(G2621="","",VLOOKUP(G2621,#REF!,3,0))</f>
        <v/>
      </c>
      <c r="B2621" s="45" t="str">
        <f>IF(Table1[[#This Row],[Day]]="","",WEEKNUM(F2621))</f>
        <v/>
      </c>
      <c r="C2621" s="45" t="str">
        <f>IF(Table1[[#This Row],[Day]]="","",MONTH(F2621))</f>
        <v/>
      </c>
      <c r="D2621" s="45" t="str">
        <f>IF(Table1[[#This Row],[Day]]="","",YEAR(F2621))</f>
        <v/>
      </c>
      <c r="E2621" s="117" t="s">
        <v>329</v>
      </c>
      <c r="J2621" s="102"/>
      <c r="K2621" s="124"/>
      <c r="R2621" s="46"/>
      <c r="V2621" s="112"/>
      <c r="W2621" s="72"/>
      <c r="X2621" s="46"/>
      <c r="Y2621" s="46"/>
      <c r="AC2621" s="47">
        <f t="shared" si="37"/>
        <v>0</v>
      </c>
      <c r="AD2621" s="47"/>
      <c r="AE2621" s="44"/>
      <c r="AF2621" s="48"/>
    </row>
    <row r="2622" spans="1:32" ht="21" customHeight="1">
      <c r="A2622" s="45" t="str">
        <f>IF(G2622="","",VLOOKUP(G2622,#REF!,3,0))</f>
        <v/>
      </c>
      <c r="B2622" s="45" t="str">
        <f>IF(Table1[[#This Row],[Day]]="","",WEEKNUM(F2622))</f>
        <v/>
      </c>
      <c r="C2622" s="45" t="str">
        <f>IF(Table1[[#This Row],[Day]]="","",MONTH(F2622))</f>
        <v/>
      </c>
      <c r="D2622" s="45" t="str">
        <f>IF(Table1[[#This Row],[Day]]="","",YEAR(F2622))</f>
        <v/>
      </c>
      <c r="E2622" s="117" t="s">
        <v>329</v>
      </c>
      <c r="J2622" s="102"/>
      <c r="K2622" s="124"/>
      <c r="R2622" s="46"/>
      <c r="V2622" s="112"/>
      <c r="W2622" s="72"/>
      <c r="X2622" s="46"/>
      <c r="Y2622" s="46"/>
      <c r="AC2622" s="47">
        <f t="shared" si="37"/>
        <v>0</v>
      </c>
      <c r="AD2622" s="47"/>
      <c r="AE2622" s="44"/>
      <c r="AF2622" s="48"/>
    </row>
    <row r="2623" spans="1:32" ht="21" customHeight="1">
      <c r="A2623" s="45" t="str">
        <f>IF(G2623="","",VLOOKUP(G2623,#REF!,3,0))</f>
        <v/>
      </c>
      <c r="B2623" s="45" t="str">
        <f>IF(Table1[[#This Row],[Day]]="","",WEEKNUM(F2623))</f>
        <v/>
      </c>
      <c r="C2623" s="45" t="str">
        <f>IF(Table1[[#This Row],[Day]]="","",MONTH(F2623))</f>
        <v/>
      </c>
      <c r="D2623" s="45" t="str">
        <f>IF(Table1[[#This Row],[Day]]="","",YEAR(F2623))</f>
        <v/>
      </c>
      <c r="E2623" s="117" t="s">
        <v>329</v>
      </c>
      <c r="J2623" s="102"/>
      <c r="K2623" s="124"/>
      <c r="R2623" s="46"/>
      <c r="V2623" s="112"/>
      <c r="W2623" s="72"/>
      <c r="X2623" s="46"/>
      <c r="Y2623" s="46"/>
      <c r="AC2623" s="47">
        <f t="shared" si="37"/>
        <v>0</v>
      </c>
      <c r="AD2623" s="47"/>
      <c r="AE2623" s="44"/>
      <c r="AF2623" s="48"/>
    </row>
    <row r="2624" spans="1:32" ht="21" customHeight="1">
      <c r="A2624" s="45" t="str">
        <f>IF(G2624="","",VLOOKUP(G2624,#REF!,3,0))</f>
        <v/>
      </c>
      <c r="B2624" s="45" t="str">
        <f>IF(Table1[[#This Row],[Day]]="","",WEEKNUM(F2624))</f>
        <v/>
      </c>
      <c r="C2624" s="45" t="str">
        <f>IF(Table1[[#This Row],[Day]]="","",MONTH(F2624))</f>
        <v/>
      </c>
      <c r="D2624" s="45" t="str">
        <f>IF(Table1[[#This Row],[Day]]="","",YEAR(F2624))</f>
        <v/>
      </c>
      <c r="E2624" s="117" t="s">
        <v>329</v>
      </c>
      <c r="J2624" s="102"/>
      <c r="K2624" s="124"/>
      <c r="R2624" s="46"/>
      <c r="V2624" s="112"/>
      <c r="W2624" s="72"/>
      <c r="X2624" s="46"/>
      <c r="Y2624" s="46"/>
      <c r="AC2624" s="47">
        <f t="shared" si="37"/>
        <v>0</v>
      </c>
      <c r="AD2624" s="47"/>
      <c r="AE2624" s="44"/>
      <c r="AF2624" s="48"/>
    </row>
    <row r="2625" spans="1:32" ht="21" customHeight="1">
      <c r="A2625" s="45" t="str">
        <f>IF(G2625="","",VLOOKUP(G2625,#REF!,3,0))</f>
        <v/>
      </c>
      <c r="B2625" s="45" t="str">
        <f>IF(Table1[[#This Row],[Day]]="","",WEEKNUM(F2625))</f>
        <v/>
      </c>
      <c r="C2625" s="45" t="str">
        <f>IF(Table1[[#This Row],[Day]]="","",MONTH(F2625))</f>
        <v/>
      </c>
      <c r="D2625" s="45" t="str">
        <f>IF(Table1[[#This Row],[Day]]="","",YEAR(F2625))</f>
        <v/>
      </c>
      <c r="E2625" s="117" t="s">
        <v>329</v>
      </c>
      <c r="J2625" s="102"/>
      <c r="K2625" s="124"/>
      <c r="R2625" s="46"/>
      <c r="V2625" s="112"/>
      <c r="W2625" s="72"/>
      <c r="X2625" s="46"/>
      <c r="Y2625" s="46"/>
      <c r="AC2625" s="47">
        <f t="shared" si="37"/>
        <v>0</v>
      </c>
      <c r="AD2625" s="47"/>
      <c r="AE2625" s="44"/>
      <c r="AF2625" s="48"/>
    </row>
    <row r="2626" spans="1:32" ht="21" customHeight="1">
      <c r="A2626" s="45" t="str">
        <f>IF(G2626="","",VLOOKUP(G2626,#REF!,3,0))</f>
        <v/>
      </c>
      <c r="B2626" s="45" t="str">
        <f>IF(Table1[[#This Row],[Day]]="","",WEEKNUM(F2626))</f>
        <v/>
      </c>
      <c r="C2626" s="45" t="str">
        <f>IF(Table1[[#This Row],[Day]]="","",MONTH(F2626))</f>
        <v/>
      </c>
      <c r="D2626" s="45" t="str">
        <f>IF(Table1[[#This Row],[Day]]="","",YEAR(F2626))</f>
        <v/>
      </c>
      <c r="E2626" s="117" t="s">
        <v>329</v>
      </c>
      <c r="J2626" s="102"/>
      <c r="K2626" s="124"/>
      <c r="R2626" s="46"/>
      <c r="V2626" s="112"/>
      <c r="W2626" s="72"/>
      <c r="X2626" s="46"/>
      <c r="Y2626" s="46"/>
      <c r="AC2626" s="47">
        <f t="shared" si="37"/>
        <v>0</v>
      </c>
      <c r="AD2626" s="47"/>
      <c r="AE2626" s="44"/>
      <c r="AF2626" s="48"/>
    </row>
    <row r="2627" spans="1:32" ht="21" customHeight="1">
      <c r="A2627" s="45" t="str">
        <f>IF(G2627="","",VLOOKUP(G2627,#REF!,3,0))</f>
        <v/>
      </c>
      <c r="B2627" s="45" t="str">
        <f>IF(Table1[[#This Row],[Day]]="","",WEEKNUM(F2627))</f>
        <v/>
      </c>
      <c r="C2627" s="45" t="str">
        <f>IF(Table1[[#This Row],[Day]]="","",MONTH(F2627))</f>
        <v/>
      </c>
      <c r="D2627" s="45" t="str">
        <f>IF(Table1[[#This Row],[Day]]="","",YEAR(F2627))</f>
        <v/>
      </c>
      <c r="E2627" s="117" t="s">
        <v>329</v>
      </c>
      <c r="J2627" s="102"/>
      <c r="K2627" s="124"/>
      <c r="R2627" s="46"/>
      <c r="V2627" s="112"/>
      <c r="W2627" s="72"/>
      <c r="X2627" s="46"/>
      <c r="Y2627" s="46"/>
      <c r="AC2627" s="47">
        <f t="shared" si="37"/>
        <v>0</v>
      </c>
      <c r="AD2627" s="47"/>
      <c r="AE2627" s="44"/>
      <c r="AF2627" s="48"/>
    </row>
    <row r="2628" spans="1:32" ht="21" customHeight="1">
      <c r="A2628" s="45" t="str">
        <f>IF(G2628="","",VLOOKUP(G2628,#REF!,3,0))</f>
        <v/>
      </c>
      <c r="B2628" s="45" t="str">
        <f>IF(Table1[[#This Row],[Day]]="","",WEEKNUM(F2628))</f>
        <v/>
      </c>
      <c r="C2628" s="45" t="str">
        <f>IF(Table1[[#This Row],[Day]]="","",MONTH(F2628))</f>
        <v/>
      </c>
      <c r="D2628" s="45" t="str">
        <f>IF(Table1[[#This Row],[Day]]="","",YEAR(F2628))</f>
        <v/>
      </c>
      <c r="E2628" s="117" t="s">
        <v>329</v>
      </c>
      <c r="J2628" s="102"/>
      <c r="K2628" s="124"/>
      <c r="R2628" s="46"/>
      <c r="V2628" s="112"/>
      <c r="W2628" s="72"/>
      <c r="X2628" s="46"/>
      <c r="Y2628" s="46"/>
      <c r="AC2628" s="47">
        <f t="shared" si="37"/>
        <v>0</v>
      </c>
      <c r="AD2628" s="47"/>
      <c r="AE2628" s="44"/>
      <c r="AF2628" s="48"/>
    </row>
    <row r="2629" spans="1:32" ht="21" customHeight="1">
      <c r="A2629" s="45" t="str">
        <f>IF(G2629="","",VLOOKUP(G2629,#REF!,3,0))</f>
        <v/>
      </c>
      <c r="B2629" s="45" t="str">
        <f>IF(Table1[[#This Row],[Day]]="","",WEEKNUM(F2629))</f>
        <v/>
      </c>
      <c r="C2629" s="45" t="str">
        <f>IF(Table1[[#This Row],[Day]]="","",MONTH(F2629))</f>
        <v/>
      </c>
      <c r="D2629" s="45" t="str">
        <f>IF(Table1[[#This Row],[Day]]="","",YEAR(F2629))</f>
        <v/>
      </c>
      <c r="E2629" s="117" t="s">
        <v>329</v>
      </c>
      <c r="J2629" s="102"/>
      <c r="K2629" s="124"/>
      <c r="R2629" s="46"/>
      <c r="V2629" s="112"/>
      <c r="W2629" s="72"/>
      <c r="X2629" s="46"/>
      <c r="Y2629" s="46"/>
      <c r="AC2629" s="47">
        <f t="shared" si="37"/>
        <v>0</v>
      </c>
      <c r="AD2629" s="47"/>
      <c r="AE2629" s="44"/>
      <c r="AF2629" s="48"/>
    </row>
    <row r="2630" spans="1:32" ht="21" customHeight="1">
      <c r="A2630" s="45" t="str">
        <f>IF(G2630="","",VLOOKUP(G2630,#REF!,3,0))</f>
        <v/>
      </c>
      <c r="B2630" s="45" t="str">
        <f>IF(Table1[[#This Row],[Day]]="","",WEEKNUM(F2630))</f>
        <v/>
      </c>
      <c r="C2630" s="45" t="str">
        <f>IF(Table1[[#This Row],[Day]]="","",MONTH(F2630))</f>
        <v/>
      </c>
      <c r="D2630" s="45" t="str">
        <f>IF(Table1[[#This Row],[Day]]="","",YEAR(F2630))</f>
        <v/>
      </c>
      <c r="E2630" s="117" t="s">
        <v>329</v>
      </c>
      <c r="J2630" s="102"/>
      <c r="K2630" s="124"/>
      <c r="R2630" s="46"/>
      <c r="V2630" s="112"/>
      <c r="W2630" s="72"/>
      <c r="X2630" s="46"/>
      <c r="Y2630" s="46"/>
      <c r="AC2630" s="47">
        <f t="shared" si="37"/>
        <v>0</v>
      </c>
      <c r="AD2630" s="47"/>
      <c r="AE2630" s="44"/>
      <c r="AF2630" s="48"/>
    </row>
    <row r="2631" spans="1:32" ht="21" customHeight="1">
      <c r="A2631" s="45" t="str">
        <f>IF(G2631="","",VLOOKUP(G2631,#REF!,3,0))</f>
        <v/>
      </c>
      <c r="B2631" s="45" t="str">
        <f>IF(Table1[[#This Row],[Day]]="","",WEEKNUM(F2631))</f>
        <v/>
      </c>
      <c r="C2631" s="45" t="str">
        <f>IF(Table1[[#This Row],[Day]]="","",MONTH(F2631))</f>
        <v/>
      </c>
      <c r="D2631" s="45" t="str">
        <f>IF(Table1[[#This Row],[Day]]="","",YEAR(F2631))</f>
        <v/>
      </c>
      <c r="E2631" s="117" t="s">
        <v>329</v>
      </c>
      <c r="J2631" s="102"/>
      <c r="K2631" s="124"/>
      <c r="R2631" s="46"/>
      <c r="V2631" s="112"/>
      <c r="W2631" s="72"/>
      <c r="X2631" s="46"/>
      <c r="Y2631" s="46"/>
      <c r="AC2631" s="47">
        <f t="shared" si="37"/>
        <v>0</v>
      </c>
      <c r="AD2631" s="47"/>
      <c r="AE2631" s="44"/>
      <c r="AF2631" s="48"/>
    </row>
    <row r="2632" spans="1:32" ht="21" customHeight="1">
      <c r="A2632" s="45" t="str">
        <f>IF(G2632="","",VLOOKUP(G2632,#REF!,3,0))</f>
        <v/>
      </c>
      <c r="B2632" s="45" t="str">
        <f>IF(Table1[[#This Row],[Day]]="","",WEEKNUM(F2632))</f>
        <v/>
      </c>
      <c r="C2632" s="45" t="str">
        <f>IF(Table1[[#This Row],[Day]]="","",MONTH(F2632))</f>
        <v/>
      </c>
      <c r="D2632" s="45" t="str">
        <f>IF(Table1[[#This Row],[Day]]="","",YEAR(F2632))</f>
        <v/>
      </c>
      <c r="E2632" s="117" t="s">
        <v>329</v>
      </c>
      <c r="J2632" s="102"/>
      <c r="K2632" s="124"/>
      <c r="R2632" s="46"/>
      <c r="V2632" s="112"/>
      <c r="W2632" s="72"/>
      <c r="X2632" s="46"/>
      <c r="Y2632" s="46"/>
      <c r="AC2632" s="47">
        <f t="shared" si="37"/>
        <v>0</v>
      </c>
      <c r="AD2632" s="47"/>
      <c r="AE2632" s="44"/>
      <c r="AF2632" s="48"/>
    </row>
    <row r="2633" spans="1:32" ht="21" customHeight="1">
      <c r="A2633" s="45" t="str">
        <f>IF(G2633="","",VLOOKUP(G2633,#REF!,3,0))</f>
        <v/>
      </c>
      <c r="B2633" s="45" t="str">
        <f>IF(Table1[[#This Row],[Day]]="","",WEEKNUM(F2633))</f>
        <v/>
      </c>
      <c r="C2633" s="45" t="str">
        <f>IF(Table1[[#This Row],[Day]]="","",MONTH(F2633))</f>
        <v/>
      </c>
      <c r="D2633" s="45" t="str">
        <f>IF(Table1[[#This Row],[Day]]="","",YEAR(F2633))</f>
        <v/>
      </c>
      <c r="E2633" s="117" t="s">
        <v>329</v>
      </c>
      <c r="J2633" s="102"/>
      <c r="K2633" s="124"/>
      <c r="R2633" s="46"/>
      <c r="V2633" s="112"/>
      <c r="W2633" s="72"/>
      <c r="X2633" s="46"/>
      <c r="Y2633" s="46"/>
      <c r="AC2633" s="47">
        <f t="shared" si="37"/>
        <v>0</v>
      </c>
      <c r="AD2633" s="47"/>
      <c r="AE2633" s="44"/>
      <c r="AF2633" s="48"/>
    </row>
    <row r="2634" spans="1:32" ht="21" customHeight="1">
      <c r="A2634" s="45" t="str">
        <f>IF(G2634="","",VLOOKUP(G2634,#REF!,3,0))</f>
        <v/>
      </c>
      <c r="B2634" s="45" t="str">
        <f>IF(Table1[[#This Row],[Day]]="","",WEEKNUM(F2634))</f>
        <v/>
      </c>
      <c r="C2634" s="45" t="str">
        <f>IF(Table1[[#This Row],[Day]]="","",MONTH(F2634))</f>
        <v/>
      </c>
      <c r="D2634" s="45" t="str">
        <f>IF(Table1[[#This Row],[Day]]="","",YEAR(F2634))</f>
        <v/>
      </c>
      <c r="E2634" s="117" t="s">
        <v>329</v>
      </c>
      <c r="J2634" s="102"/>
      <c r="K2634" s="124"/>
      <c r="R2634" s="46"/>
      <c r="V2634" s="112"/>
      <c r="W2634" s="72"/>
      <c r="X2634" s="46"/>
      <c r="Y2634" s="46"/>
      <c r="AC2634" s="47">
        <f t="shared" si="37"/>
        <v>0</v>
      </c>
      <c r="AD2634" s="47"/>
      <c r="AE2634" s="44"/>
      <c r="AF2634" s="48"/>
    </row>
    <row r="2635" spans="1:32" ht="21" customHeight="1">
      <c r="A2635" s="45" t="str">
        <f>IF(G2635="","",VLOOKUP(G2635,#REF!,3,0))</f>
        <v/>
      </c>
      <c r="B2635" s="45" t="str">
        <f>IF(Table1[[#This Row],[Day]]="","",WEEKNUM(F2635))</f>
        <v/>
      </c>
      <c r="C2635" s="45" t="str">
        <f>IF(Table1[[#This Row],[Day]]="","",MONTH(F2635))</f>
        <v/>
      </c>
      <c r="D2635" s="45" t="str">
        <f>IF(Table1[[#This Row],[Day]]="","",YEAR(F2635))</f>
        <v/>
      </c>
      <c r="E2635" s="117" t="s">
        <v>329</v>
      </c>
      <c r="J2635" s="102"/>
      <c r="K2635" s="124"/>
      <c r="R2635" s="46"/>
      <c r="V2635" s="112"/>
      <c r="W2635" s="72"/>
      <c r="X2635" s="46"/>
      <c r="Y2635" s="46"/>
      <c r="AC2635" s="47">
        <f t="shared" si="37"/>
        <v>0</v>
      </c>
      <c r="AD2635" s="47"/>
      <c r="AE2635" s="44"/>
      <c r="AF2635" s="48"/>
    </row>
    <row r="2636" spans="1:32" ht="21" customHeight="1">
      <c r="A2636" s="45" t="str">
        <f>IF(G2636="","",VLOOKUP(G2636,#REF!,3,0))</f>
        <v/>
      </c>
      <c r="B2636" s="45" t="str">
        <f>IF(Table1[[#This Row],[Day]]="","",WEEKNUM(F2636))</f>
        <v/>
      </c>
      <c r="C2636" s="45" t="str">
        <f>IF(Table1[[#This Row],[Day]]="","",MONTH(F2636))</f>
        <v/>
      </c>
      <c r="D2636" s="45" t="str">
        <f>IF(Table1[[#This Row],[Day]]="","",YEAR(F2636))</f>
        <v/>
      </c>
      <c r="E2636" s="117" t="s">
        <v>329</v>
      </c>
      <c r="J2636" s="102"/>
      <c r="K2636" s="124"/>
      <c r="R2636" s="46"/>
      <c r="V2636" s="112"/>
      <c r="W2636" s="72"/>
      <c r="X2636" s="46"/>
      <c r="Y2636" s="46"/>
      <c r="AC2636" s="47">
        <f t="shared" si="37"/>
        <v>0</v>
      </c>
      <c r="AD2636" s="47"/>
      <c r="AE2636" s="44"/>
      <c r="AF2636" s="48"/>
    </row>
    <row r="2637" spans="1:32" ht="21" customHeight="1">
      <c r="A2637" s="45" t="str">
        <f>IF(G2637="","",VLOOKUP(G2637,#REF!,3,0))</f>
        <v/>
      </c>
      <c r="B2637" s="45" t="str">
        <f>IF(Table1[[#This Row],[Day]]="","",WEEKNUM(F2637))</f>
        <v/>
      </c>
      <c r="C2637" s="45" t="str">
        <f>IF(Table1[[#This Row],[Day]]="","",MONTH(F2637))</f>
        <v/>
      </c>
      <c r="D2637" s="45" t="str">
        <f>IF(Table1[[#This Row],[Day]]="","",YEAR(F2637))</f>
        <v/>
      </c>
      <c r="E2637" s="117" t="s">
        <v>329</v>
      </c>
      <c r="J2637" s="102"/>
      <c r="K2637" s="124"/>
      <c r="R2637" s="46"/>
      <c r="V2637" s="112"/>
      <c r="W2637" s="72"/>
      <c r="X2637" s="46"/>
      <c r="Y2637" s="46"/>
      <c r="AC2637" s="47">
        <f t="shared" si="37"/>
        <v>0</v>
      </c>
      <c r="AD2637" s="47"/>
      <c r="AE2637" s="44"/>
      <c r="AF2637" s="48"/>
    </row>
    <row r="2638" spans="1:32" ht="21" customHeight="1">
      <c r="A2638" s="45" t="str">
        <f>IF(G2638="","",VLOOKUP(G2638,#REF!,3,0))</f>
        <v/>
      </c>
      <c r="B2638" s="45" t="str">
        <f>IF(Table1[[#This Row],[Day]]="","",WEEKNUM(F2638))</f>
        <v/>
      </c>
      <c r="C2638" s="45" t="str">
        <f>IF(Table1[[#This Row],[Day]]="","",MONTH(F2638))</f>
        <v/>
      </c>
      <c r="D2638" s="45" t="str">
        <f>IF(Table1[[#This Row],[Day]]="","",YEAR(F2638))</f>
        <v/>
      </c>
      <c r="E2638" s="117" t="s">
        <v>329</v>
      </c>
      <c r="J2638" s="102"/>
      <c r="K2638" s="124"/>
      <c r="R2638" s="46"/>
      <c r="V2638" s="112"/>
      <c r="W2638" s="72"/>
      <c r="X2638" s="46"/>
      <c r="Y2638" s="46"/>
      <c r="AC2638" s="47">
        <f t="shared" si="37"/>
        <v>0</v>
      </c>
      <c r="AD2638" s="47"/>
      <c r="AE2638" s="44"/>
      <c r="AF2638" s="48"/>
    </row>
    <row r="2639" spans="1:32" ht="21" customHeight="1">
      <c r="A2639" s="45" t="str">
        <f>IF(G2639="","",VLOOKUP(G2639,#REF!,3,0))</f>
        <v/>
      </c>
      <c r="B2639" s="45" t="str">
        <f>IF(Table1[[#This Row],[Day]]="","",WEEKNUM(F2639))</f>
        <v/>
      </c>
      <c r="C2639" s="45" t="str">
        <f>IF(Table1[[#This Row],[Day]]="","",MONTH(F2639))</f>
        <v/>
      </c>
      <c r="D2639" s="45" t="str">
        <f>IF(Table1[[#This Row],[Day]]="","",YEAR(F2639))</f>
        <v/>
      </c>
      <c r="E2639" s="117" t="s">
        <v>329</v>
      </c>
      <c r="J2639" s="102"/>
      <c r="K2639" s="124"/>
      <c r="R2639" s="46"/>
      <c r="V2639" s="112"/>
      <c r="W2639" s="72"/>
      <c r="X2639" s="46"/>
      <c r="Y2639" s="46"/>
      <c r="AC2639" s="47">
        <f t="shared" si="37"/>
        <v>0</v>
      </c>
      <c r="AD2639" s="47"/>
      <c r="AE2639" s="44"/>
      <c r="AF2639" s="48"/>
    </row>
    <row r="2640" spans="1:32" ht="21" customHeight="1">
      <c r="A2640" s="45" t="str">
        <f>IF(G2640="","",VLOOKUP(G2640,#REF!,3,0))</f>
        <v/>
      </c>
      <c r="B2640" s="45" t="str">
        <f>IF(Table1[[#This Row],[Day]]="","",WEEKNUM(F2640))</f>
        <v/>
      </c>
      <c r="C2640" s="45" t="str">
        <f>IF(Table1[[#This Row],[Day]]="","",MONTH(F2640))</f>
        <v/>
      </c>
      <c r="D2640" s="45" t="str">
        <f>IF(Table1[[#This Row],[Day]]="","",YEAR(F2640))</f>
        <v/>
      </c>
      <c r="E2640" s="117" t="s">
        <v>329</v>
      </c>
      <c r="J2640" s="102"/>
      <c r="K2640" s="124"/>
      <c r="R2640" s="46"/>
      <c r="V2640" s="112"/>
      <c r="W2640" s="72"/>
      <c r="X2640" s="46"/>
      <c r="Y2640" s="46"/>
      <c r="AC2640" s="47">
        <f t="shared" si="37"/>
        <v>0</v>
      </c>
      <c r="AD2640" s="47"/>
      <c r="AE2640" s="44"/>
      <c r="AF2640" s="48"/>
    </row>
    <row r="2641" spans="1:32" ht="21" customHeight="1">
      <c r="A2641" s="45" t="str">
        <f>IF(G2641="","",VLOOKUP(G2641,#REF!,3,0))</f>
        <v/>
      </c>
      <c r="B2641" s="45" t="str">
        <f>IF(Table1[[#This Row],[Day]]="","",WEEKNUM(F2641))</f>
        <v/>
      </c>
      <c r="C2641" s="45" t="str">
        <f>IF(Table1[[#This Row],[Day]]="","",MONTH(F2641))</f>
        <v/>
      </c>
      <c r="D2641" s="45" t="str">
        <f>IF(Table1[[#This Row],[Day]]="","",YEAR(F2641))</f>
        <v/>
      </c>
      <c r="E2641" s="117" t="s">
        <v>329</v>
      </c>
      <c r="J2641" s="102"/>
      <c r="K2641" s="124"/>
      <c r="R2641" s="46"/>
      <c r="V2641" s="112"/>
      <c r="W2641" s="72"/>
      <c r="X2641" s="46"/>
      <c r="Y2641" s="46"/>
      <c r="AC2641" s="47">
        <f t="shared" si="37"/>
        <v>0</v>
      </c>
      <c r="AD2641" s="47"/>
      <c r="AE2641" s="44"/>
      <c r="AF2641" s="48"/>
    </row>
    <row r="2642" spans="1:32" ht="21" customHeight="1">
      <c r="A2642" s="45" t="str">
        <f>IF(G2642="","",VLOOKUP(G2642,#REF!,3,0))</f>
        <v/>
      </c>
      <c r="B2642" s="45" t="str">
        <f>IF(Table1[[#This Row],[Day]]="","",WEEKNUM(F2642))</f>
        <v/>
      </c>
      <c r="C2642" s="45" t="str">
        <f>IF(Table1[[#This Row],[Day]]="","",MONTH(F2642))</f>
        <v/>
      </c>
      <c r="D2642" s="45" t="str">
        <f>IF(Table1[[#This Row],[Day]]="","",YEAR(F2642))</f>
        <v/>
      </c>
      <c r="E2642" s="117" t="s">
        <v>329</v>
      </c>
      <c r="J2642" s="102"/>
      <c r="K2642" s="124"/>
      <c r="R2642" s="46"/>
      <c r="V2642" s="112"/>
      <c r="W2642" s="72"/>
      <c r="X2642" s="46"/>
      <c r="Y2642" s="46"/>
      <c r="AC2642" s="47">
        <f t="shared" si="37"/>
        <v>0</v>
      </c>
      <c r="AD2642" s="47"/>
      <c r="AE2642" s="44"/>
      <c r="AF2642" s="48"/>
    </row>
    <row r="2643" spans="1:32" ht="21" customHeight="1">
      <c r="A2643" s="45" t="str">
        <f>IF(G2643="","",VLOOKUP(G2643,#REF!,3,0))</f>
        <v/>
      </c>
      <c r="B2643" s="45" t="str">
        <f>IF(Table1[[#This Row],[Day]]="","",WEEKNUM(F2643))</f>
        <v/>
      </c>
      <c r="C2643" s="45" t="str">
        <f>IF(Table1[[#This Row],[Day]]="","",MONTH(F2643))</f>
        <v/>
      </c>
      <c r="D2643" s="45" t="str">
        <f>IF(Table1[[#This Row],[Day]]="","",YEAR(F2643))</f>
        <v/>
      </c>
      <c r="E2643" s="117" t="s">
        <v>329</v>
      </c>
      <c r="J2643" s="102"/>
      <c r="K2643" s="124"/>
      <c r="R2643" s="46"/>
      <c r="V2643" s="112"/>
      <c r="W2643" s="72"/>
      <c r="X2643" s="46"/>
      <c r="Y2643" s="46"/>
      <c r="AC2643" s="47">
        <f t="shared" si="37"/>
        <v>0</v>
      </c>
      <c r="AD2643" s="47"/>
      <c r="AE2643" s="44"/>
      <c r="AF2643" s="48"/>
    </row>
    <row r="2644" spans="1:32" ht="21" customHeight="1">
      <c r="A2644" s="45" t="str">
        <f>IF(G2644="","",VLOOKUP(G2644,#REF!,3,0))</f>
        <v/>
      </c>
      <c r="B2644" s="45" t="str">
        <f>IF(Table1[[#This Row],[Day]]="","",WEEKNUM(F2644))</f>
        <v/>
      </c>
      <c r="C2644" s="45" t="str">
        <f>IF(Table1[[#This Row],[Day]]="","",MONTH(F2644))</f>
        <v/>
      </c>
      <c r="D2644" s="45" t="str">
        <f>IF(Table1[[#This Row],[Day]]="","",YEAR(F2644))</f>
        <v/>
      </c>
      <c r="E2644" s="117" t="s">
        <v>329</v>
      </c>
      <c r="J2644" s="102"/>
      <c r="K2644" s="124"/>
      <c r="R2644" s="46"/>
      <c r="V2644" s="112"/>
      <c r="W2644" s="72"/>
      <c r="X2644" s="46"/>
      <c r="Y2644" s="46"/>
      <c r="AC2644" s="47">
        <f t="shared" si="37"/>
        <v>0</v>
      </c>
      <c r="AD2644" s="47"/>
      <c r="AE2644" s="44"/>
      <c r="AF2644" s="48"/>
    </row>
    <row r="2645" spans="1:32" ht="21" customHeight="1">
      <c r="A2645" s="45" t="str">
        <f>IF(G2645="","",VLOOKUP(G2645,#REF!,3,0))</f>
        <v/>
      </c>
      <c r="B2645" s="45" t="str">
        <f>IF(Table1[[#This Row],[Day]]="","",WEEKNUM(F2645))</f>
        <v/>
      </c>
      <c r="C2645" s="45" t="str">
        <f>IF(Table1[[#This Row],[Day]]="","",MONTH(F2645))</f>
        <v/>
      </c>
      <c r="D2645" s="45" t="str">
        <f>IF(Table1[[#This Row],[Day]]="","",YEAR(F2645))</f>
        <v/>
      </c>
      <c r="E2645" s="117" t="s">
        <v>329</v>
      </c>
      <c r="J2645" s="102"/>
      <c r="K2645" s="124"/>
      <c r="R2645" s="46"/>
      <c r="V2645" s="112"/>
      <c r="W2645" s="72"/>
      <c r="X2645" s="46"/>
      <c r="Y2645" s="46"/>
      <c r="AC2645" s="47">
        <f t="shared" si="37"/>
        <v>0</v>
      </c>
      <c r="AD2645" s="47"/>
      <c r="AE2645" s="44"/>
      <c r="AF2645" s="48"/>
    </row>
    <row r="2646" spans="1:32" ht="21" customHeight="1">
      <c r="A2646" s="45" t="str">
        <f>IF(G2646="","",VLOOKUP(G2646,#REF!,3,0))</f>
        <v/>
      </c>
      <c r="B2646" s="45" t="str">
        <f>IF(Table1[[#This Row],[Day]]="","",WEEKNUM(F2646))</f>
        <v/>
      </c>
      <c r="C2646" s="45" t="str">
        <f>IF(Table1[[#This Row],[Day]]="","",MONTH(F2646))</f>
        <v/>
      </c>
      <c r="D2646" s="45" t="str">
        <f>IF(Table1[[#This Row],[Day]]="","",YEAR(F2646))</f>
        <v/>
      </c>
      <c r="E2646" s="117" t="s">
        <v>329</v>
      </c>
      <c r="J2646" s="102"/>
      <c r="K2646" s="124"/>
      <c r="R2646" s="46"/>
      <c r="V2646" s="112"/>
      <c r="W2646" s="72"/>
      <c r="X2646" s="46"/>
      <c r="Y2646" s="46"/>
      <c r="AC2646" s="47">
        <f t="shared" si="37"/>
        <v>0</v>
      </c>
      <c r="AD2646" s="47"/>
      <c r="AE2646" s="44"/>
      <c r="AF2646" s="48"/>
    </row>
    <row r="2647" spans="1:32" ht="21" customHeight="1">
      <c r="A2647" s="45" t="str">
        <f>IF(G2647="","",VLOOKUP(G2647,#REF!,3,0))</f>
        <v/>
      </c>
      <c r="B2647" s="45" t="str">
        <f>IF(Table1[[#This Row],[Day]]="","",WEEKNUM(F2647))</f>
        <v/>
      </c>
      <c r="C2647" s="45" t="str">
        <f>IF(Table1[[#This Row],[Day]]="","",MONTH(F2647))</f>
        <v/>
      </c>
      <c r="D2647" s="45" t="str">
        <f>IF(Table1[[#This Row],[Day]]="","",YEAR(F2647))</f>
        <v/>
      </c>
      <c r="E2647" s="117" t="s">
        <v>329</v>
      </c>
      <c r="J2647" s="102"/>
      <c r="K2647" s="124"/>
      <c r="R2647" s="46"/>
      <c r="V2647" s="112"/>
      <c r="W2647" s="72"/>
      <c r="X2647" s="46"/>
      <c r="Y2647" s="46"/>
      <c r="AC2647" s="47">
        <f t="shared" si="37"/>
        <v>0</v>
      </c>
      <c r="AD2647" s="47"/>
      <c r="AE2647" s="44"/>
      <c r="AF2647" s="48"/>
    </row>
    <row r="2648" spans="1:32" ht="21" customHeight="1">
      <c r="A2648" s="45" t="str">
        <f>IF(G2648="","",VLOOKUP(G2648,#REF!,3,0))</f>
        <v/>
      </c>
      <c r="B2648" s="45" t="str">
        <f>IF(Table1[[#This Row],[Day]]="","",WEEKNUM(F2648))</f>
        <v/>
      </c>
      <c r="C2648" s="45" t="str">
        <f>IF(Table1[[#This Row],[Day]]="","",MONTH(F2648))</f>
        <v/>
      </c>
      <c r="D2648" s="45" t="str">
        <f>IF(Table1[[#This Row],[Day]]="","",YEAR(F2648))</f>
        <v/>
      </c>
      <c r="E2648" s="117" t="s">
        <v>329</v>
      </c>
      <c r="J2648" s="102"/>
      <c r="K2648" s="124"/>
      <c r="R2648" s="46"/>
      <c r="V2648" s="112"/>
      <c r="W2648" s="72"/>
      <c r="X2648" s="46"/>
      <c r="Y2648" s="46"/>
      <c r="AC2648" s="47">
        <f t="shared" si="37"/>
        <v>0</v>
      </c>
      <c r="AD2648" s="47"/>
      <c r="AE2648" s="44"/>
      <c r="AF2648" s="48"/>
    </row>
    <row r="2649" spans="1:32" ht="21" customHeight="1">
      <c r="A2649" s="45" t="str">
        <f>IF(G2649="","",VLOOKUP(G2649,#REF!,3,0))</f>
        <v/>
      </c>
      <c r="B2649" s="45" t="str">
        <f>IF(Table1[[#This Row],[Day]]="","",WEEKNUM(F2649))</f>
        <v/>
      </c>
      <c r="C2649" s="45" t="str">
        <f>IF(Table1[[#This Row],[Day]]="","",MONTH(F2649))</f>
        <v/>
      </c>
      <c r="D2649" s="45" t="str">
        <f>IF(Table1[[#This Row],[Day]]="","",YEAR(F2649))</f>
        <v/>
      </c>
      <c r="E2649" s="117" t="s">
        <v>329</v>
      </c>
      <c r="J2649" s="102"/>
      <c r="K2649" s="124"/>
      <c r="R2649" s="46"/>
      <c r="V2649" s="112"/>
      <c r="W2649" s="72"/>
      <c r="X2649" s="46"/>
      <c r="Y2649" s="46"/>
      <c r="AC2649" s="47">
        <f t="shared" si="37"/>
        <v>0</v>
      </c>
      <c r="AD2649" s="47"/>
      <c r="AE2649" s="44"/>
      <c r="AF2649" s="48"/>
    </row>
    <row r="2650" spans="1:32" ht="21" customHeight="1">
      <c r="A2650" s="45" t="str">
        <f>IF(G2650="","",VLOOKUP(G2650,#REF!,3,0))</f>
        <v/>
      </c>
      <c r="B2650" s="45" t="str">
        <f>IF(Table1[[#This Row],[Day]]="","",WEEKNUM(F2650))</f>
        <v/>
      </c>
      <c r="C2650" s="45" t="str">
        <f>IF(Table1[[#This Row],[Day]]="","",MONTH(F2650))</f>
        <v/>
      </c>
      <c r="D2650" s="45" t="str">
        <f>IF(Table1[[#This Row],[Day]]="","",YEAR(F2650))</f>
        <v/>
      </c>
      <c r="E2650" s="117" t="s">
        <v>329</v>
      </c>
      <c r="J2650" s="102"/>
      <c r="K2650" s="124"/>
      <c r="R2650" s="46"/>
      <c r="V2650" s="112"/>
      <c r="W2650" s="72"/>
      <c r="X2650" s="46"/>
      <c r="Y2650" s="46"/>
      <c r="AC2650" s="47">
        <f t="shared" si="37"/>
        <v>0</v>
      </c>
      <c r="AD2650" s="47"/>
      <c r="AE2650" s="44"/>
      <c r="AF2650" s="48"/>
    </row>
    <row r="2651" spans="1:32" ht="21" customHeight="1">
      <c r="A2651" s="45" t="str">
        <f>IF(G2651="","",VLOOKUP(G2651,#REF!,3,0))</f>
        <v/>
      </c>
      <c r="B2651" s="45" t="str">
        <f>IF(Table1[[#This Row],[Day]]="","",WEEKNUM(F2651))</f>
        <v/>
      </c>
      <c r="C2651" s="45" t="str">
        <f>IF(Table1[[#This Row],[Day]]="","",MONTH(F2651))</f>
        <v/>
      </c>
      <c r="D2651" s="45" t="str">
        <f>IF(Table1[[#This Row],[Day]]="","",YEAR(F2651))</f>
        <v/>
      </c>
      <c r="E2651" s="117" t="s">
        <v>329</v>
      </c>
      <c r="J2651" s="102"/>
      <c r="K2651" s="124"/>
      <c r="R2651" s="46"/>
      <c r="V2651" s="112"/>
      <c r="W2651" s="72"/>
      <c r="X2651" s="46"/>
      <c r="Y2651" s="46"/>
      <c r="AC2651" s="47">
        <f t="shared" si="37"/>
        <v>0</v>
      </c>
      <c r="AD2651" s="47"/>
      <c r="AE2651" s="44"/>
      <c r="AF2651" s="48"/>
    </row>
    <row r="2652" spans="1:32" ht="21" customHeight="1">
      <c r="A2652" s="45" t="str">
        <f>IF(G2652="","",VLOOKUP(G2652,#REF!,3,0))</f>
        <v/>
      </c>
      <c r="B2652" s="45" t="str">
        <f>IF(Table1[[#This Row],[Day]]="","",WEEKNUM(F2652))</f>
        <v/>
      </c>
      <c r="C2652" s="45" t="str">
        <f>IF(Table1[[#This Row],[Day]]="","",MONTH(F2652))</f>
        <v/>
      </c>
      <c r="D2652" s="45" t="str">
        <f>IF(Table1[[#This Row],[Day]]="","",YEAR(F2652))</f>
        <v/>
      </c>
      <c r="E2652" s="117" t="s">
        <v>329</v>
      </c>
      <c r="J2652" s="102"/>
      <c r="K2652" s="124"/>
      <c r="R2652" s="46"/>
      <c r="V2652" s="112"/>
      <c r="W2652" s="72"/>
      <c r="X2652" s="46"/>
      <c r="Y2652" s="46"/>
      <c r="AC2652" s="47">
        <f t="shared" ref="AC2652:AC2715" si="38">SUM(I2652:AB2652)</f>
        <v>0</v>
      </c>
      <c r="AD2652" s="47"/>
      <c r="AE2652" s="44"/>
      <c r="AF2652" s="48"/>
    </row>
    <row r="2653" spans="1:32" ht="21" customHeight="1">
      <c r="A2653" s="45" t="str">
        <f>IF(G2653="","",VLOOKUP(G2653,#REF!,3,0))</f>
        <v/>
      </c>
      <c r="B2653" s="45" t="str">
        <f>IF(Table1[[#This Row],[Day]]="","",WEEKNUM(F2653))</f>
        <v/>
      </c>
      <c r="C2653" s="45" t="str">
        <f>IF(Table1[[#This Row],[Day]]="","",MONTH(F2653))</f>
        <v/>
      </c>
      <c r="D2653" s="45" t="str">
        <f>IF(Table1[[#This Row],[Day]]="","",YEAR(F2653))</f>
        <v/>
      </c>
      <c r="E2653" s="117" t="s">
        <v>329</v>
      </c>
      <c r="J2653" s="102"/>
      <c r="K2653" s="124"/>
      <c r="R2653" s="46"/>
      <c r="V2653" s="112"/>
      <c r="W2653" s="72"/>
      <c r="X2653" s="46"/>
      <c r="Y2653" s="46"/>
      <c r="AC2653" s="47">
        <f t="shared" si="38"/>
        <v>0</v>
      </c>
      <c r="AD2653" s="47"/>
      <c r="AE2653" s="44"/>
      <c r="AF2653" s="48"/>
    </row>
    <row r="2654" spans="1:32" ht="21" customHeight="1">
      <c r="A2654" s="45" t="str">
        <f>IF(G2654="","",VLOOKUP(G2654,#REF!,3,0))</f>
        <v/>
      </c>
      <c r="B2654" s="45" t="str">
        <f>IF(Table1[[#This Row],[Day]]="","",WEEKNUM(F2654))</f>
        <v/>
      </c>
      <c r="C2654" s="45" t="str">
        <f>IF(Table1[[#This Row],[Day]]="","",MONTH(F2654))</f>
        <v/>
      </c>
      <c r="D2654" s="45" t="str">
        <f>IF(Table1[[#This Row],[Day]]="","",YEAR(F2654))</f>
        <v/>
      </c>
      <c r="E2654" s="117" t="s">
        <v>329</v>
      </c>
      <c r="J2654" s="102"/>
      <c r="K2654" s="124"/>
      <c r="R2654" s="46"/>
      <c r="V2654" s="112"/>
      <c r="W2654" s="72"/>
      <c r="X2654" s="46"/>
      <c r="Y2654" s="46"/>
      <c r="AC2654" s="47">
        <f t="shared" si="38"/>
        <v>0</v>
      </c>
      <c r="AD2654" s="47"/>
      <c r="AE2654" s="44"/>
      <c r="AF2654" s="48"/>
    </row>
    <row r="2655" spans="1:32" ht="21" customHeight="1">
      <c r="A2655" s="45" t="str">
        <f>IF(G2655="","",VLOOKUP(G2655,#REF!,3,0))</f>
        <v/>
      </c>
      <c r="B2655" s="45" t="str">
        <f>IF(Table1[[#This Row],[Day]]="","",WEEKNUM(F2655))</f>
        <v/>
      </c>
      <c r="C2655" s="45" t="str">
        <f>IF(Table1[[#This Row],[Day]]="","",MONTH(F2655))</f>
        <v/>
      </c>
      <c r="D2655" s="45" t="str">
        <f>IF(Table1[[#This Row],[Day]]="","",YEAR(F2655))</f>
        <v/>
      </c>
      <c r="E2655" s="117" t="s">
        <v>329</v>
      </c>
      <c r="J2655" s="102"/>
      <c r="K2655" s="124"/>
      <c r="R2655" s="46"/>
      <c r="V2655" s="112"/>
      <c r="W2655" s="72"/>
      <c r="X2655" s="46"/>
      <c r="Y2655" s="46"/>
      <c r="AC2655" s="47">
        <f t="shared" si="38"/>
        <v>0</v>
      </c>
      <c r="AD2655" s="47"/>
      <c r="AE2655" s="44"/>
      <c r="AF2655" s="48"/>
    </row>
    <row r="2656" spans="1:32" ht="21" customHeight="1">
      <c r="A2656" s="45" t="str">
        <f>IF(G2656="","",VLOOKUP(G2656,#REF!,3,0))</f>
        <v/>
      </c>
      <c r="B2656" s="45" t="str">
        <f>IF(Table1[[#This Row],[Day]]="","",WEEKNUM(F2656))</f>
        <v/>
      </c>
      <c r="C2656" s="45" t="str">
        <f>IF(Table1[[#This Row],[Day]]="","",MONTH(F2656))</f>
        <v/>
      </c>
      <c r="D2656" s="45" t="str">
        <f>IF(Table1[[#This Row],[Day]]="","",YEAR(F2656))</f>
        <v/>
      </c>
      <c r="E2656" s="117" t="s">
        <v>329</v>
      </c>
      <c r="J2656" s="102"/>
      <c r="K2656" s="124"/>
      <c r="R2656" s="46"/>
      <c r="V2656" s="112"/>
      <c r="W2656" s="72"/>
      <c r="X2656" s="46"/>
      <c r="Y2656" s="46"/>
      <c r="AC2656" s="47">
        <f t="shared" si="38"/>
        <v>0</v>
      </c>
      <c r="AD2656" s="47"/>
      <c r="AE2656" s="44"/>
      <c r="AF2656" s="48"/>
    </row>
    <row r="2657" spans="1:32" ht="21" customHeight="1">
      <c r="A2657" s="45" t="str">
        <f>IF(G2657="","",VLOOKUP(G2657,#REF!,3,0))</f>
        <v/>
      </c>
      <c r="B2657" s="45" t="str">
        <f>IF(Table1[[#This Row],[Day]]="","",WEEKNUM(F2657))</f>
        <v/>
      </c>
      <c r="C2657" s="45" t="str">
        <f>IF(Table1[[#This Row],[Day]]="","",MONTH(F2657))</f>
        <v/>
      </c>
      <c r="D2657" s="45" t="str">
        <f>IF(Table1[[#This Row],[Day]]="","",YEAR(F2657))</f>
        <v/>
      </c>
      <c r="E2657" s="117" t="s">
        <v>329</v>
      </c>
      <c r="J2657" s="102"/>
      <c r="K2657" s="124"/>
      <c r="R2657" s="46"/>
      <c r="V2657" s="112"/>
      <c r="W2657" s="72"/>
      <c r="X2657" s="46"/>
      <c r="Y2657" s="46"/>
      <c r="AC2657" s="47">
        <f t="shared" si="38"/>
        <v>0</v>
      </c>
      <c r="AD2657" s="47"/>
      <c r="AE2657" s="44"/>
      <c r="AF2657" s="48"/>
    </row>
    <row r="2658" spans="1:32" ht="21" customHeight="1">
      <c r="A2658" s="45" t="str">
        <f>IF(G2658="","",VLOOKUP(G2658,#REF!,3,0))</f>
        <v/>
      </c>
      <c r="B2658" s="45" t="str">
        <f>IF(Table1[[#This Row],[Day]]="","",WEEKNUM(F2658))</f>
        <v/>
      </c>
      <c r="C2658" s="45" t="str">
        <f>IF(Table1[[#This Row],[Day]]="","",MONTH(F2658))</f>
        <v/>
      </c>
      <c r="D2658" s="45" t="str">
        <f>IF(Table1[[#This Row],[Day]]="","",YEAR(F2658))</f>
        <v/>
      </c>
      <c r="E2658" s="117" t="s">
        <v>329</v>
      </c>
      <c r="J2658" s="102"/>
      <c r="K2658" s="124"/>
      <c r="R2658" s="46"/>
      <c r="V2658" s="112"/>
      <c r="W2658" s="72"/>
      <c r="X2658" s="46"/>
      <c r="Y2658" s="46"/>
      <c r="AC2658" s="47">
        <f t="shared" si="38"/>
        <v>0</v>
      </c>
      <c r="AD2658" s="47"/>
      <c r="AE2658" s="44"/>
      <c r="AF2658" s="48"/>
    </row>
    <row r="2659" spans="1:32" ht="21" customHeight="1">
      <c r="A2659" s="45" t="str">
        <f>IF(G2659="","",VLOOKUP(G2659,#REF!,3,0))</f>
        <v/>
      </c>
      <c r="B2659" s="45" t="str">
        <f>IF(Table1[[#This Row],[Day]]="","",WEEKNUM(F2659))</f>
        <v/>
      </c>
      <c r="C2659" s="45" t="str">
        <f>IF(Table1[[#This Row],[Day]]="","",MONTH(F2659))</f>
        <v/>
      </c>
      <c r="D2659" s="45" t="str">
        <f>IF(Table1[[#This Row],[Day]]="","",YEAR(F2659))</f>
        <v/>
      </c>
      <c r="E2659" s="117" t="s">
        <v>329</v>
      </c>
      <c r="J2659" s="102"/>
      <c r="K2659" s="124"/>
      <c r="R2659" s="46"/>
      <c r="V2659" s="112"/>
      <c r="W2659" s="72"/>
      <c r="X2659" s="46"/>
      <c r="Y2659" s="46"/>
      <c r="AC2659" s="47">
        <f t="shared" si="38"/>
        <v>0</v>
      </c>
      <c r="AD2659" s="47"/>
      <c r="AE2659" s="44"/>
      <c r="AF2659" s="48"/>
    </row>
    <row r="2660" spans="1:32" ht="21" customHeight="1">
      <c r="A2660" s="45" t="str">
        <f>IF(G2660="","",VLOOKUP(G2660,#REF!,3,0))</f>
        <v/>
      </c>
      <c r="B2660" s="45" t="str">
        <f>IF(Table1[[#This Row],[Day]]="","",WEEKNUM(F2660))</f>
        <v/>
      </c>
      <c r="C2660" s="45" t="str">
        <f>IF(Table1[[#This Row],[Day]]="","",MONTH(F2660))</f>
        <v/>
      </c>
      <c r="D2660" s="45" t="str">
        <f>IF(Table1[[#This Row],[Day]]="","",YEAR(F2660))</f>
        <v/>
      </c>
      <c r="E2660" s="117" t="s">
        <v>329</v>
      </c>
      <c r="J2660" s="102"/>
      <c r="K2660" s="124"/>
      <c r="R2660" s="46"/>
      <c r="V2660" s="112"/>
      <c r="W2660" s="72"/>
      <c r="X2660" s="46"/>
      <c r="Y2660" s="46"/>
      <c r="AC2660" s="47">
        <f t="shared" si="38"/>
        <v>0</v>
      </c>
      <c r="AD2660" s="47"/>
      <c r="AE2660" s="44"/>
      <c r="AF2660" s="48"/>
    </row>
    <row r="2661" spans="1:32" ht="21" customHeight="1">
      <c r="A2661" s="45" t="str">
        <f>IF(G2661="","",VLOOKUP(G2661,#REF!,3,0))</f>
        <v/>
      </c>
      <c r="B2661" s="45" t="str">
        <f>IF(Table1[[#This Row],[Day]]="","",WEEKNUM(F2661))</f>
        <v/>
      </c>
      <c r="C2661" s="45" t="str">
        <f>IF(Table1[[#This Row],[Day]]="","",MONTH(F2661))</f>
        <v/>
      </c>
      <c r="D2661" s="45" t="str">
        <f>IF(Table1[[#This Row],[Day]]="","",YEAR(F2661))</f>
        <v/>
      </c>
      <c r="E2661" s="117" t="s">
        <v>329</v>
      </c>
      <c r="J2661" s="102"/>
      <c r="K2661" s="124"/>
      <c r="R2661" s="46"/>
      <c r="V2661" s="112"/>
      <c r="W2661" s="72"/>
      <c r="X2661" s="46"/>
      <c r="Y2661" s="46"/>
      <c r="AC2661" s="47">
        <f t="shared" si="38"/>
        <v>0</v>
      </c>
      <c r="AD2661" s="47"/>
      <c r="AE2661" s="44"/>
      <c r="AF2661" s="48"/>
    </row>
    <row r="2662" spans="1:32" ht="21" customHeight="1">
      <c r="A2662" s="45" t="str">
        <f>IF(G2662="","",VLOOKUP(G2662,#REF!,3,0))</f>
        <v/>
      </c>
      <c r="B2662" s="45" t="str">
        <f>IF(Table1[[#This Row],[Day]]="","",WEEKNUM(F2662))</f>
        <v/>
      </c>
      <c r="C2662" s="45" t="str">
        <f>IF(Table1[[#This Row],[Day]]="","",MONTH(F2662))</f>
        <v/>
      </c>
      <c r="D2662" s="45" t="str">
        <f>IF(Table1[[#This Row],[Day]]="","",YEAR(F2662))</f>
        <v/>
      </c>
      <c r="E2662" s="117" t="s">
        <v>329</v>
      </c>
      <c r="J2662" s="102"/>
      <c r="K2662" s="124"/>
      <c r="R2662" s="46"/>
      <c r="V2662" s="112"/>
      <c r="W2662" s="72"/>
      <c r="X2662" s="46"/>
      <c r="Y2662" s="46"/>
      <c r="AC2662" s="47">
        <f t="shared" si="38"/>
        <v>0</v>
      </c>
      <c r="AD2662" s="47"/>
      <c r="AE2662" s="44"/>
      <c r="AF2662" s="48"/>
    </row>
    <row r="2663" spans="1:32" ht="21" customHeight="1">
      <c r="A2663" s="45" t="str">
        <f>IF(G2663="","",VLOOKUP(G2663,#REF!,3,0))</f>
        <v/>
      </c>
      <c r="B2663" s="45" t="str">
        <f>IF(Table1[[#This Row],[Day]]="","",WEEKNUM(F2663))</f>
        <v/>
      </c>
      <c r="C2663" s="45" t="str">
        <f>IF(Table1[[#This Row],[Day]]="","",MONTH(F2663))</f>
        <v/>
      </c>
      <c r="D2663" s="45" t="str">
        <f>IF(Table1[[#This Row],[Day]]="","",YEAR(F2663))</f>
        <v/>
      </c>
      <c r="E2663" s="117" t="s">
        <v>329</v>
      </c>
      <c r="J2663" s="102"/>
      <c r="K2663" s="124"/>
      <c r="R2663" s="46"/>
      <c r="V2663" s="112"/>
      <c r="W2663" s="72"/>
      <c r="X2663" s="46"/>
      <c r="Y2663" s="46"/>
      <c r="AC2663" s="47">
        <f t="shared" si="38"/>
        <v>0</v>
      </c>
      <c r="AD2663" s="47"/>
      <c r="AE2663" s="44"/>
      <c r="AF2663" s="48"/>
    </row>
    <row r="2664" spans="1:32" ht="21" customHeight="1">
      <c r="A2664" s="45" t="str">
        <f>IF(G2664="","",VLOOKUP(G2664,#REF!,3,0))</f>
        <v/>
      </c>
      <c r="B2664" s="45" t="str">
        <f>IF(Table1[[#This Row],[Day]]="","",WEEKNUM(F2664))</f>
        <v/>
      </c>
      <c r="C2664" s="45" t="str">
        <f>IF(Table1[[#This Row],[Day]]="","",MONTH(F2664))</f>
        <v/>
      </c>
      <c r="D2664" s="45" t="str">
        <f>IF(Table1[[#This Row],[Day]]="","",YEAR(F2664))</f>
        <v/>
      </c>
      <c r="E2664" s="117" t="s">
        <v>329</v>
      </c>
      <c r="J2664" s="102"/>
      <c r="K2664" s="124"/>
      <c r="R2664" s="46"/>
      <c r="V2664" s="112"/>
      <c r="W2664" s="72"/>
      <c r="X2664" s="46"/>
      <c r="Y2664" s="46"/>
      <c r="AC2664" s="47">
        <f t="shared" si="38"/>
        <v>0</v>
      </c>
      <c r="AD2664" s="47"/>
      <c r="AE2664" s="44"/>
      <c r="AF2664" s="48"/>
    </row>
    <row r="2665" spans="1:32" ht="21" customHeight="1">
      <c r="A2665" s="45" t="str">
        <f>IF(G2665="","",VLOOKUP(G2665,#REF!,3,0))</f>
        <v/>
      </c>
      <c r="B2665" s="45" t="str">
        <f>IF(Table1[[#This Row],[Day]]="","",WEEKNUM(F2665))</f>
        <v/>
      </c>
      <c r="C2665" s="45" t="str">
        <f>IF(Table1[[#This Row],[Day]]="","",MONTH(F2665))</f>
        <v/>
      </c>
      <c r="D2665" s="45" t="str">
        <f>IF(Table1[[#This Row],[Day]]="","",YEAR(F2665))</f>
        <v/>
      </c>
      <c r="E2665" s="117" t="s">
        <v>329</v>
      </c>
      <c r="J2665" s="102"/>
      <c r="K2665" s="124"/>
      <c r="R2665" s="46"/>
      <c r="V2665" s="112"/>
      <c r="W2665" s="72"/>
      <c r="X2665" s="46"/>
      <c r="Y2665" s="46"/>
      <c r="AC2665" s="47">
        <f t="shared" si="38"/>
        <v>0</v>
      </c>
      <c r="AD2665" s="47"/>
      <c r="AE2665" s="44"/>
      <c r="AF2665" s="48"/>
    </row>
    <row r="2666" spans="1:32" ht="21" customHeight="1">
      <c r="A2666" s="45" t="str">
        <f>IF(G2666="","",VLOOKUP(G2666,#REF!,3,0))</f>
        <v/>
      </c>
      <c r="B2666" s="45" t="str">
        <f>IF(Table1[[#This Row],[Day]]="","",WEEKNUM(F2666))</f>
        <v/>
      </c>
      <c r="C2666" s="45" t="str">
        <f>IF(Table1[[#This Row],[Day]]="","",MONTH(F2666))</f>
        <v/>
      </c>
      <c r="D2666" s="45" t="str">
        <f>IF(Table1[[#This Row],[Day]]="","",YEAR(F2666))</f>
        <v/>
      </c>
      <c r="E2666" s="117" t="s">
        <v>329</v>
      </c>
      <c r="J2666" s="102"/>
      <c r="K2666" s="124"/>
      <c r="R2666" s="46"/>
      <c r="V2666" s="112"/>
      <c r="W2666" s="72"/>
      <c r="X2666" s="46"/>
      <c r="Y2666" s="46"/>
      <c r="AC2666" s="47">
        <f t="shared" si="38"/>
        <v>0</v>
      </c>
      <c r="AD2666" s="47"/>
      <c r="AE2666" s="44"/>
      <c r="AF2666" s="48"/>
    </row>
    <row r="2667" spans="1:32" ht="21" customHeight="1">
      <c r="A2667" s="45" t="str">
        <f>IF(G2667="","",VLOOKUP(G2667,#REF!,3,0))</f>
        <v/>
      </c>
      <c r="B2667" s="45" t="str">
        <f>IF(Table1[[#This Row],[Day]]="","",WEEKNUM(F2667))</f>
        <v/>
      </c>
      <c r="C2667" s="45" t="str">
        <f>IF(Table1[[#This Row],[Day]]="","",MONTH(F2667))</f>
        <v/>
      </c>
      <c r="D2667" s="45" t="str">
        <f>IF(Table1[[#This Row],[Day]]="","",YEAR(F2667))</f>
        <v/>
      </c>
      <c r="E2667" s="117" t="s">
        <v>329</v>
      </c>
      <c r="J2667" s="102"/>
      <c r="K2667" s="124"/>
      <c r="R2667" s="46"/>
      <c r="V2667" s="112"/>
      <c r="W2667" s="72"/>
      <c r="X2667" s="46"/>
      <c r="Y2667" s="46"/>
      <c r="AC2667" s="47">
        <f t="shared" si="38"/>
        <v>0</v>
      </c>
      <c r="AD2667" s="47"/>
      <c r="AE2667" s="44"/>
      <c r="AF2667" s="48"/>
    </row>
    <row r="2668" spans="1:32" ht="21" customHeight="1">
      <c r="A2668" s="45" t="str">
        <f>IF(G2668="","",VLOOKUP(G2668,#REF!,3,0))</f>
        <v/>
      </c>
      <c r="B2668" s="45" t="str">
        <f>IF(Table1[[#This Row],[Day]]="","",WEEKNUM(F2668))</f>
        <v/>
      </c>
      <c r="C2668" s="45" t="str">
        <f>IF(Table1[[#This Row],[Day]]="","",MONTH(F2668))</f>
        <v/>
      </c>
      <c r="D2668" s="45" t="str">
        <f>IF(Table1[[#This Row],[Day]]="","",YEAR(F2668))</f>
        <v/>
      </c>
      <c r="E2668" s="117" t="s">
        <v>329</v>
      </c>
      <c r="J2668" s="102"/>
      <c r="K2668" s="124"/>
      <c r="R2668" s="46"/>
      <c r="V2668" s="112"/>
      <c r="W2668" s="72"/>
      <c r="X2668" s="46"/>
      <c r="Y2668" s="46"/>
      <c r="AC2668" s="47">
        <f t="shared" si="38"/>
        <v>0</v>
      </c>
      <c r="AD2668" s="47"/>
      <c r="AE2668" s="44"/>
      <c r="AF2668" s="48"/>
    </row>
    <row r="2669" spans="1:32" ht="21" customHeight="1">
      <c r="A2669" s="45" t="str">
        <f>IF(G2669="","",VLOOKUP(G2669,#REF!,3,0))</f>
        <v/>
      </c>
      <c r="B2669" s="45" t="str">
        <f>IF(Table1[[#This Row],[Day]]="","",WEEKNUM(F2669))</f>
        <v/>
      </c>
      <c r="C2669" s="45" t="str">
        <f>IF(Table1[[#This Row],[Day]]="","",MONTH(F2669))</f>
        <v/>
      </c>
      <c r="D2669" s="45" t="str">
        <f>IF(Table1[[#This Row],[Day]]="","",YEAR(F2669))</f>
        <v/>
      </c>
      <c r="E2669" s="117" t="s">
        <v>329</v>
      </c>
      <c r="J2669" s="102"/>
      <c r="K2669" s="124"/>
      <c r="R2669" s="46"/>
      <c r="V2669" s="112"/>
      <c r="W2669" s="72"/>
      <c r="X2669" s="46"/>
      <c r="Y2669" s="46"/>
      <c r="AC2669" s="47">
        <f t="shared" si="38"/>
        <v>0</v>
      </c>
      <c r="AD2669" s="47"/>
      <c r="AE2669" s="44"/>
      <c r="AF2669" s="48"/>
    </row>
    <row r="2670" spans="1:32" ht="21" customHeight="1">
      <c r="A2670" s="45" t="str">
        <f>IF(G2670="","",VLOOKUP(G2670,#REF!,3,0))</f>
        <v/>
      </c>
      <c r="B2670" s="45" t="str">
        <f>IF(Table1[[#This Row],[Day]]="","",WEEKNUM(F2670))</f>
        <v/>
      </c>
      <c r="C2670" s="45" t="str">
        <f>IF(Table1[[#This Row],[Day]]="","",MONTH(F2670))</f>
        <v/>
      </c>
      <c r="D2670" s="45" t="str">
        <f>IF(Table1[[#This Row],[Day]]="","",YEAR(F2670))</f>
        <v/>
      </c>
      <c r="E2670" s="117" t="s">
        <v>329</v>
      </c>
      <c r="J2670" s="102"/>
      <c r="K2670" s="124"/>
      <c r="R2670" s="46"/>
      <c r="V2670" s="112"/>
      <c r="W2670" s="72"/>
      <c r="X2670" s="46"/>
      <c r="Y2670" s="46"/>
      <c r="AC2670" s="47">
        <f t="shared" si="38"/>
        <v>0</v>
      </c>
      <c r="AD2670" s="47"/>
      <c r="AE2670" s="44"/>
      <c r="AF2670" s="48"/>
    </row>
    <row r="2671" spans="1:32" ht="21" customHeight="1">
      <c r="A2671" s="45" t="str">
        <f>IF(G2671="","",VLOOKUP(G2671,#REF!,3,0))</f>
        <v/>
      </c>
      <c r="B2671" s="45" t="str">
        <f>IF(Table1[[#This Row],[Day]]="","",WEEKNUM(F2671))</f>
        <v/>
      </c>
      <c r="C2671" s="45" t="str">
        <f>IF(Table1[[#This Row],[Day]]="","",MONTH(F2671))</f>
        <v/>
      </c>
      <c r="D2671" s="45" t="str">
        <f>IF(Table1[[#This Row],[Day]]="","",YEAR(F2671))</f>
        <v/>
      </c>
      <c r="E2671" s="117" t="s">
        <v>329</v>
      </c>
      <c r="J2671" s="102"/>
      <c r="K2671" s="124"/>
      <c r="R2671" s="46"/>
      <c r="V2671" s="112"/>
      <c r="W2671" s="72"/>
      <c r="X2671" s="46"/>
      <c r="Y2671" s="46"/>
      <c r="AC2671" s="47">
        <f t="shared" si="38"/>
        <v>0</v>
      </c>
      <c r="AD2671" s="47"/>
      <c r="AE2671" s="44"/>
      <c r="AF2671" s="48"/>
    </row>
    <row r="2672" spans="1:32" ht="21" customHeight="1">
      <c r="A2672" s="45" t="str">
        <f>IF(G2672="","",VLOOKUP(G2672,#REF!,3,0))</f>
        <v/>
      </c>
      <c r="B2672" s="45" t="str">
        <f>IF(Table1[[#This Row],[Day]]="","",WEEKNUM(F2672))</f>
        <v/>
      </c>
      <c r="C2672" s="45" t="str">
        <f>IF(Table1[[#This Row],[Day]]="","",MONTH(F2672))</f>
        <v/>
      </c>
      <c r="D2672" s="45" t="str">
        <f>IF(Table1[[#This Row],[Day]]="","",YEAR(F2672))</f>
        <v/>
      </c>
      <c r="E2672" s="117" t="s">
        <v>329</v>
      </c>
      <c r="J2672" s="102"/>
      <c r="K2672" s="124"/>
      <c r="R2672" s="46"/>
      <c r="V2672" s="112"/>
      <c r="W2672" s="72"/>
      <c r="X2672" s="46"/>
      <c r="Y2672" s="46"/>
      <c r="AC2672" s="47">
        <f t="shared" si="38"/>
        <v>0</v>
      </c>
      <c r="AD2672" s="47"/>
      <c r="AE2672" s="44"/>
      <c r="AF2672" s="48"/>
    </row>
    <row r="2673" spans="1:32" ht="21" customHeight="1">
      <c r="A2673" s="45" t="str">
        <f>IF(G2673="","",VLOOKUP(G2673,#REF!,3,0))</f>
        <v/>
      </c>
      <c r="B2673" s="45" t="str">
        <f>IF(Table1[[#This Row],[Day]]="","",WEEKNUM(F2673))</f>
        <v/>
      </c>
      <c r="C2673" s="45" t="str">
        <f>IF(Table1[[#This Row],[Day]]="","",MONTH(F2673))</f>
        <v/>
      </c>
      <c r="D2673" s="45" t="str">
        <f>IF(Table1[[#This Row],[Day]]="","",YEAR(F2673))</f>
        <v/>
      </c>
      <c r="E2673" s="117" t="s">
        <v>329</v>
      </c>
      <c r="J2673" s="102"/>
      <c r="K2673" s="124"/>
      <c r="R2673" s="46"/>
      <c r="V2673" s="112"/>
      <c r="W2673" s="72"/>
      <c r="X2673" s="46"/>
      <c r="Y2673" s="46"/>
      <c r="AC2673" s="47">
        <f t="shared" si="38"/>
        <v>0</v>
      </c>
      <c r="AD2673" s="47"/>
      <c r="AE2673" s="44"/>
      <c r="AF2673" s="48"/>
    </row>
    <row r="2674" spans="1:32" ht="21" customHeight="1">
      <c r="A2674" s="45" t="str">
        <f>IF(G2674="","",VLOOKUP(G2674,#REF!,3,0))</f>
        <v/>
      </c>
      <c r="B2674" s="45" t="str">
        <f>IF(Table1[[#This Row],[Day]]="","",WEEKNUM(F2674))</f>
        <v/>
      </c>
      <c r="C2674" s="45" t="str">
        <f>IF(Table1[[#This Row],[Day]]="","",MONTH(F2674))</f>
        <v/>
      </c>
      <c r="D2674" s="45" t="str">
        <f>IF(Table1[[#This Row],[Day]]="","",YEAR(F2674))</f>
        <v/>
      </c>
      <c r="E2674" s="117" t="s">
        <v>329</v>
      </c>
      <c r="J2674" s="102"/>
      <c r="K2674" s="124"/>
      <c r="R2674" s="46"/>
      <c r="V2674" s="112"/>
      <c r="W2674" s="72"/>
      <c r="X2674" s="46"/>
      <c r="Y2674" s="46"/>
      <c r="AC2674" s="47">
        <f t="shared" si="38"/>
        <v>0</v>
      </c>
      <c r="AD2674" s="47"/>
      <c r="AE2674" s="44"/>
      <c r="AF2674" s="48"/>
    </row>
    <row r="2675" spans="1:32" ht="21" customHeight="1">
      <c r="A2675" s="45" t="str">
        <f>IF(G2675="","",VLOOKUP(G2675,#REF!,3,0))</f>
        <v/>
      </c>
      <c r="B2675" s="45" t="str">
        <f>IF(Table1[[#This Row],[Day]]="","",WEEKNUM(F2675))</f>
        <v/>
      </c>
      <c r="C2675" s="45" t="str">
        <f>IF(Table1[[#This Row],[Day]]="","",MONTH(F2675))</f>
        <v/>
      </c>
      <c r="D2675" s="45" t="str">
        <f>IF(Table1[[#This Row],[Day]]="","",YEAR(F2675))</f>
        <v/>
      </c>
      <c r="E2675" s="117" t="s">
        <v>329</v>
      </c>
      <c r="J2675" s="102"/>
      <c r="K2675" s="124"/>
      <c r="R2675" s="46"/>
      <c r="V2675" s="112"/>
      <c r="W2675" s="72"/>
      <c r="X2675" s="46"/>
      <c r="Y2675" s="46"/>
      <c r="AC2675" s="47">
        <f t="shared" si="38"/>
        <v>0</v>
      </c>
      <c r="AD2675" s="47"/>
      <c r="AE2675" s="44"/>
      <c r="AF2675" s="48"/>
    </row>
    <row r="2676" spans="1:32" ht="21" customHeight="1">
      <c r="A2676" s="45" t="str">
        <f>IF(G2676="","",VLOOKUP(G2676,#REF!,3,0))</f>
        <v/>
      </c>
      <c r="B2676" s="45" t="str">
        <f>IF(Table1[[#This Row],[Day]]="","",WEEKNUM(F2676))</f>
        <v/>
      </c>
      <c r="C2676" s="45" t="str">
        <f>IF(Table1[[#This Row],[Day]]="","",MONTH(F2676))</f>
        <v/>
      </c>
      <c r="D2676" s="45" t="str">
        <f>IF(Table1[[#This Row],[Day]]="","",YEAR(F2676))</f>
        <v/>
      </c>
      <c r="E2676" s="117" t="s">
        <v>329</v>
      </c>
      <c r="J2676" s="102"/>
      <c r="K2676" s="124"/>
      <c r="R2676" s="46"/>
      <c r="V2676" s="112"/>
      <c r="W2676" s="72"/>
      <c r="X2676" s="46"/>
      <c r="Y2676" s="46"/>
      <c r="AC2676" s="47">
        <f t="shared" si="38"/>
        <v>0</v>
      </c>
      <c r="AD2676" s="47"/>
      <c r="AE2676" s="44"/>
      <c r="AF2676" s="48"/>
    </row>
    <row r="2677" spans="1:32" ht="21" customHeight="1">
      <c r="A2677" s="45" t="str">
        <f>IF(G2677="","",VLOOKUP(G2677,#REF!,3,0))</f>
        <v/>
      </c>
      <c r="B2677" s="45" t="str">
        <f>IF(Table1[[#This Row],[Day]]="","",WEEKNUM(F2677))</f>
        <v/>
      </c>
      <c r="C2677" s="45" t="str">
        <f>IF(Table1[[#This Row],[Day]]="","",MONTH(F2677))</f>
        <v/>
      </c>
      <c r="D2677" s="45" t="str">
        <f>IF(Table1[[#This Row],[Day]]="","",YEAR(F2677))</f>
        <v/>
      </c>
      <c r="E2677" s="117" t="s">
        <v>329</v>
      </c>
      <c r="J2677" s="102"/>
      <c r="K2677" s="124"/>
      <c r="R2677" s="46"/>
      <c r="V2677" s="112"/>
      <c r="W2677" s="72"/>
      <c r="X2677" s="46"/>
      <c r="Y2677" s="46"/>
      <c r="AC2677" s="47">
        <f t="shared" si="38"/>
        <v>0</v>
      </c>
      <c r="AD2677" s="47"/>
      <c r="AE2677" s="44"/>
      <c r="AF2677" s="48"/>
    </row>
    <row r="2678" spans="1:32" ht="21" customHeight="1">
      <c r="A2678" s="45" t="str">
        <f>IF(G2678="","",VLOOKUP(G2678,#REF!,3,0))</f>
        <v/>
      </c>
      <c r="B2678" s="45" t="str">
        <f>IF(Table1[[#This Row],[Day]]="","",WEEKNUM(F2678))</f>
        <v/>
      </c>
      <c r="C2678" s="45" t="str">
        <f>IF(Table1[[#This Row],[Day]]="","",MONTH(F2678))</f>
        <v/>
      </c>
      <c r="D2678" s="45" t="str">
        <f>IF(Table1[[#This Row],[Day]]="","",YEAR(F2678))</f>
        <v/>
      </c>
      <c r="E2678" s="117" t="s">
        <v>329</v>
      </c>
      <c r="J2678" s="102"/>
      <c r="K2678" s="124"/>
      <c r="R2678" s="46"/>
      <c r="V2678" s="112"/>
      <c r="W2678" s="72"/>
      <c r="X2678" s="46"/>
      <c r="Y2678" s="46"/>
      <c r="AC2678" s="47">
        <f t="shared" si="38"/>
        <v>0</v>
      </c>
      <c r="AD2678" s="47"/>
      <c r="AE2678" s="44"/>
      <c r="AF2678" s="48"/>
    </row>
    <row r="2679" spans="1:32" ht="21" customHeight="1">
      <c r="A2679" s="45" t="str">
        <f>IF(G2679="","",VLOOKUP(G2679,#REF!,3,0))</f>
        <v/>
      </c>
      <c r="B2679" s="45" t="str">
        <f>IF(Table1[[#This Row],[Day]]="","",WEEKNUM(F2679))</f>
        <v/>
      </c>
      <c r="C2679" s="45" t="str">
        <f>IF(Table1[[#This Row],[Day]]="","",MONTH(F2679))</f>
        <v/>
      </c>
      <c r="D2679" s="45" t="str">
        <f>IF(Table1[[#This Row],[Day]]="","",YEAR(F2679))</f>
        <v/>
      </c>
      <c r="E2679" s="117" t="s">
        <v>329</v>
      </c>
      <c r="J2679" s="102"/>
      <c r="K2679" s="124"/>
      <c r="R2679" s="46"/>
      <c r="V2679" s="112"/>
      <c r="W2679" s="72"/>
      <c r="X2679" s="46"/>
      <c r="Y2679" s="46"/>
      <c r="AC2679" s="47">
        <f t="shared" si="38"/>
        <v>0</v>
      </c>
      <c r="AD2679" s="47"/>
      <c r="AE2679" s="44"/>
      <c r="AF2679" s="48"/>
    </row>
    <row r="2680" spans="1:32" ht="21" customHeight="1">
      <c r="A2680" s="45" t="str">
        <f>IF(G2680="","",VLOOKUP(G2680,#REF!,3,0))</f>
        <v/>
      </c>
      <c r="B2680" s="45" t="str">
        <f>IF(Table1[[#This Row],[Day]]="","",WEEKNUM(F2680))</f>
        <v/>
      </c>
      <c r="C2680" s="45" t="str">
        <f>IF(Table1[[#This Row],[Day]]="","",MONTH(F2680))</f>
        <v/>
      </c>
      <c r="D2680" s="45" t="str">
        <f>IF(Table1[[#This Row],[Day]]="","",YEAR(F2680))</f>
        <v/>
      </c>
      <c r="E2680" s="117" t="s">
        <v>329</v>
      </c>
      <c r="J2680" s="102"/>
      <c r="K2680" s="124"/>
      <c r="R2680" s="46"/>
      <c r="V2680" s="112"/>
      <c r="W2680" s="72"/>
      <c r="X2680" s="46"/>
      <c r="Y2680" s="46"/>
      <c r="AC2680" s="47">
        <f t="shared" si="38"/>
        <v>0</v>
      </c>
      <c r="AD2680" s="47"/>
      <c r="AE2680" s="44"/>
      <c r="AF2680" s="48"/>
    </row>
    <row r="2681" spans="1:32" ht="21" customHeight="1">
      <c r="A2681" s="45" t="str">
        <f>IF(G2681="","",VLOOKUP(G2681,#REF!,3,0))</f>
        <v/>
      </c>
      <c r="B2681" s="45" t="str">
        <f>IF(Table1[[#This Row],[Day]]="","",WEEKNUM(F2681))</f>
        <v/>
      </c>
      <c r="C2681" s="45" t="str">
        <f>IF(Table1[[#This Row],[Day]]="","",MONTH(F2681))</f>
        <v/>
      </c>
      <c r="D2681" s="45" t="str">
        <f>IF(Table1[[#This Row],[Day]]="","",YEAR(F2681))</f>
        <v/>
      </c>
      <c r="E2681" s="117" t="s">
        <v>329</v>
      </c>
      <c r="J2681" s="102"/>
      <c r="K2681" s="124"/>
      <c r="R2681" s="46"/>
      <c r="V2681" s="112"/>
      <c r="W2681" s="72"/>
      <c r="X2681" s="46"/>
      <c r="Y2681" s="46"/>
      <c r="AC2681" s="47">
        <f t="shared" si="38"/>
        <v>0</v>
      </c>
      <c r="AD2681" s="47"/>
      <c r="AE2681" s="44"/>
      <c r="AF2681" s="48"/>
    </row>
    <row r="2682" spans="1:32" ht="21" customHeight="1">
      <c r="A2682" s="45" t="str">
        <f>IF(G2682="","",VLOOKUP(G2682,#REF!,3,0))</f>
        <v/>
      </c>
      <c r="B2682" s="45" t="str">
        <f>IF(Table1[[#This Row],[Day]]="","",WEEKNUM(F2682))</f>
        <v/>
      </c>
      <c r="C2682" s="45" t="str">
        <f>IF(Table1[[#This Row],[Day]]="","",MONTH(F2682))</f>
        <v/>
      </c>
      <c r="D2682" s="45" t="str">
        <f>IF(Table1[[#This Row],[Day]]="","",YEAR(F2682))</f>
        <v/>
      </c>
      <c r="E2682" s="117" t="s">
        <v>329</v>
      </c>
      <c r="J2682" s="102"/>
      <c r="K2682" s="124"/>
      <c r="R2682" s="46"/>
      <c r="V2682" s="112"/>
      <c r="W2682" s="72"/>
      <c r="X2682" s="46"/>
      <c r="Y2682" s="46"/>
      <c r="AC2682" s="47">
        <f t="shared" si="38"/>
        <v>0</v>
      </c>
      <c r="AD2682" s="47"/>
      <c r="AE2682" s="44"/>
      <c r="AF2682" s="48"/>
    </row>
    <row r="2683" spans="1:32" ht="21" customHeight="1">
      <c r="A2683" s="45" t="str">
        <f>IF(G2683="","",VLOOKUP(G2683,#REF!,3,0))</f>
        <v/>
      </c>
      <c r="B2683" s="45" t="str">
        <f>IF(Table1[[#This Row],[Day]]="","",WEEKNUM(F2683))</f>
        <v/>
      </c>
      <c r="C2683" s="45" t="str">
        <f>IF(Table1[[#This Row],[Day]]="","",MONTH(F2683))</f>
        <v/>
      </c>
      <c r="D2683" s="45" t="str">
        <f>IF(Table1[[#This Row],[Day]]="","",YEAR(F2683))</f>
        <v/>
      </c>
      <c r="E2683" s="117" t="s">
        <v>329</v>
      </c>
      <c r="J2683" s="102"/>
      <c r="K2683" s="124"/>
      <c r="R2683" s="46"/>
      <c r="V2683" s="112"/>
      <c r="W2683" s="72"/>
      <c r="X2683" s="46"/>
      <c r="Y2683" s="46"/>
      <c r="AC2683" s="47">
        <f t="shared" si="38"/>
        <v>0</v>
      </c>
      <c r="AD2683" s="47"/>
      <c r="AE2683" s="44"/>
      <c r="AF2683" s="48"/>
    </row>
    <row r="2684" spans="1:32" ht="21" customHeight="1">
      <c r="A2684" s="45" t="str">
        <f>IF(G2684="","",VLOOKUP(G2684,#REF!,3,0))</f>
        <v/>
      </c>
      <c r="B2684" s="45" t="str">
        <f>IF(Table1[[#This Row],[Day]]="","",WEEKNUM(F2684))</f>
        <v/>
      </c>
      <c r="C2684" s="45" t="str">
        <f>IF(Table1[[#This Row],[Day]]="","",MONTH(F2684))</f>
        <v/>
      </c>
      <c r="D2684" s="45" t="str">
        <f>IF(Table1[[#This Row],[Day]]="","",YEAR(F2684))</f>
        <v/>
      </c>
      <c r="E2684" s="117" t="s">
        <v>329</v>
      </c>
      <c r="J2684" s="102"/>
      <c r="K2684" s="124"/>
      <c r="R2684" s="46"/>
      <c r="V2684" s="112"/>
      <c r="W2684" s="72"/>
      <c r="X2684" s="46"/>
      <c r="Y2684" s="46"/>
      <c r="AC2684" s="47">
        <f t="shared" si="38"/>
        <v>0</v>
      </c>
      <c r="AD2684" s="47"/>
      <c r="AE2684" s="44"/>
      <c r="AF2684" s="48"/>
    </row>
    <row r="2685" spans="1:32" ht="21" customHeight="1">
      <c r="A2685" s="45" t="str">
        <f>IF(G2685="","",VLOOKUP(G2685,#REF!,3,0))</f>
        <v/>
      </c>
      <c r="B2685" s="45" t="str">
        <f>IF(Table1[[#This Row],[Day]]="","",WEEKNUM(F2685))</f>
        <v/>
      </c>
      <c r="C2685" s="45" t="str">
        <f>IF(Table1[[#This Row],[Day]]="","",MONTH(F2685))</f>
        <v/>
      </c>
      <c r="D2685" s="45" t="str">
        <f>IF(Table1[[#This Row],[Day]]="","",YEAR(F2685))</f>
        <v/>
      </c>
      <c r="E2685" s="117" t="s">
        <v>329</v>
      </c>
      <c r="J2685" s="102"/>
      <c r="K2685" s="124"/>
      <c r="R2685" s="46"/>
      <c r="V2685" s="112"/>
      <c r="W2685" s="72"/>
      <c r="X2685" s="46"/>
      <c r="Y2685" s="46"/>
      <c r="AC2685" s="47">
        <f t="shared" si="38"/>
        <v>0</v>
      </c>
      <c r="AD2685" s="47"/>
      <c r="AE2685" s="44"/>
      <c r="AF2685" s="48"/>
    </row>
    <row r="2686" spans="1:32" ht="21" customHeight="1">
      <c r="A2686" s="45" t="str">
        <f>IF(G2686="","",VLOOKUP(G2686,#REF!,3,0))</f>
        <v/>
      </c>
      <c r="B2686" s="45" t="str">
        <f>IF(Table1[[#This Row],[Day]]="","",WEEKNUM(F2686))</f>
        <v/>
      </c>
      <c r="C2686" s="45" t="str">
        <f>IF(Table1[[#This Row],[Day]]="","",MONTH(F2686))</f>
        <v/>
      </c>
      <c r="D2686" s="45" t="str">
        <f>IF(Table1[[#This Row],[Day]]="","",YEAR(F2686))</f>
        <v/>
      </c>
      <c r="E2686" s="117" t="s">
        <v>329</v>
      </c>
      <c r="J2686" s="102"/>
      <c r="K2686" s="124"/>
      <c r="R2686" s="46"/>
      <c r="V2686" s="112"/>
      <c r="W2686" s="72"/>
      <c r="X2686" s="46"/>
      <c r="Y2686" s="46"/>
      <c r="AC2686" s="47">
        <f t="shared" si="38"/>
        <v>0</v>
      </c>
      <c r="AD2686" s="47"/>
      <c r="AE2686" s="44"/>
      <c r="AF2686" s="48"/>
    </row>
    <row r="2687" spans="1:32" ht="21" customHeight="1">
      <c r="A2687" s="45" t="str">
        <f>IF(G2687="","",VLOOKUP(G2687,#REF!,3,0))</f>
        <v/>
      </c>
      <c r="B2687" s="45" t="str">
        <f>IF(Table1[[#This Row],[Day]]="","",WEEKNUM(F2687))</f>
        <v/>
      </c>
      <c r="C2687" s="45" t="str">
        <f>IF(Table1[[#This Row],[Day]]="","",MONTH(F2687))</f>
        <v/>
      </c>
      <c r="D2687" s="45" t="str">
        <f>IF(Table1[[#This Row],[Day]]="","",YEAR(F2687))</f>
        <v/>
      </c>
      <c r="E2687" s="117" t="s">
        <v>329</v>
      </c>
      <c r="J2687" s="102"/>
      <c r="K2687" s="124"/>
      <c r="R2687" s="46"/>
      <c r="V2687" s="112"/>
      <c r="W2687" s="72"/>
      <c r="X2687" s="46"/>
      <c r="Y2687" s="46"/>
      <c r="AC2687" s="47">
        <f t="shared" si="38"/>
        <v>0</v>
      </c>
      <c r="AD2687" s="47"/>
      <c r="AE2687" s="44"/>
      <c r="AF2687" s="48"/>
    </row>
    <row r="2688" spans="1:32" ht="21" customHeight="1">
      <c r="A2688" s="45" t="str">
        <f>IF(G2688="","",VLOOKUP(G2688,#REF!,3,0))</f>
        <v/>
      </c>
      <c r="B2688" s="45" t="str">
        <f>IF(Table1[[#This Row],[Day]]="","",WEEKNUM(F2688))</f>
        <v/>
      </c>
      <c r="C2688" s="45" t="str">
        <f>IF(Table1[[#This Row],[Day]]="","",MONTH(F2688))</f>
        <v/>
      </c>
      <c r="D2688" s="45" t="str">
        <f>IF(Table1[[#This Row],[Day]]="","",YEAR(F2688))</f>
        <v/>
      </c>
      <c r="E2688" s="117" t="s">
        <v>329</v>
      </c>
      <c r="J2688" s="102"/>
      <c r="K2688" s="124"/>
      <c r="R2688" s="46"/>
      <c r="V2688" s="112"/>
      <c r="W2688" s="72"/>
      <c r="X2688" s="46"/>
      <c r="Y2688" s="46"/>
      <c r="AC2688" s="47">
        <f t="shared" si="38"/>
        <v>0</v>
      </c>
      <c r="AD2688" s="47"/>
      <c r="AE2688" s="44"/>
      <c r="AF2688" s="48"/>
    </row>
    <row r="2689" spans="1:32" ht="21" customHeight="1">
      <c r="A2689" s="45" t="str">
        <f>IF(G2689="","",VLOOKUP(G2689,#REF!,3,0))</f>
        <v/>
      </c>
      <c r="B2689" s="45" t="str">
        <f>IF(Table1[[#This Row],[Day]]="","",WEEKNUM(F2689))</f>
        <v/>
      </c>
      <c r="C2689" s="45" t="str">
        <f>IF(Table1[[#This Row],[Day]]="","",MONTH(F2689))</f>
        <v/>
      </c>
      <c r="D2689" s="45" t="str">
        <f>IF(Table1[[#This Row],[Day]]="","",YEAR(F2689))</f>
        <v/>
      </c>
      <c r="E2689" s="117" t="s">
        <v>329</v>
      </c>
      <c r="J2689" s="102"/>
      <c r="K2689" s="124"/>
      <c r="R2689" s="46"/>
      <c r="V2689" s="112"/>
      <c r="W2689" s="72"/>
      <c r="X2689" s="46"/>
      <c r="Y2689" s="46"/>
      <c r="AC2689" s="47">
        <f t="shared" si="38"/>
        <v>0</v>
      </c>
      <c r="AD2689" s="47"/>
      <c r="AE2689" s="44"/>
      <c r="AF2689" s="48"/>
    </row>
    <row r="2690" spans="1:32" ht="21" customHeight="1">
      <c r="A2690" s="45" t="str">
        <f>IF(G2690="","",VLOOKUP(G2690,#REF!,3,0))</f>
        <v/>
      </c>
      <c r="B2690" s="45" t="str">
        <f>IF(Table1[[#This Row],[Day]]="","",WEEKNUM(F2690))</f>
        <v/>
      </c>
      <c r="C2690" s="45" t="str">
        <f>IF(Table1[[#This Row],[Day]]="","",MONTH(F2690))</f>
        <v/>
      </c>
      <c r="D2690" s="45" t="str">
        <f>IF(Table1[[#This Row],[Day]]="","",YEAR(F2690))</f>
        <v/>
      </c>
      <c r="E2690" s="117" t="s">
        <v>329</v>
      </c>
      <c r="J2690" s="102"/>
      <c r="K2690" s="124"/>
      <c r="R2690" s="46"/>
      <c r="V2690" s="112"/>
      <c r="W2690" s="72"/>
      <c r="X2690" s="46"/>
      <c r="Y2690" s="46"/>
      <c r="AC2690" s="47">
        <f t="shared" si="38"/>
        <v>0</v>
      </c>
      <c r="AD2690" s="47"/>
      <c r="AE2690" s="44"/>
      <c r="AF2690" s="48"/>
    </row>
    <row r="2691" spans="1:32" ht="21" customHeight="1">
      <c r="A2691" s="45" t="str">
        <f>IF(G2691="","",VLOOKUP(G2691,#REF!,3,0))</f>
        <v/>
      </c>
      <c r="B2691" s="45" t="str">
        <f>IF(Table1[[#This Row],[Day]]="","",WEEKNUM(F2691))</f>
        <v/>
      </c>
      <c r="C2691" s="45" t="str">
        <f>IF(Table1[[#This Row],[Day]]="","",MONTH(F2691))</f>
        <v/>
      </c>
      <c r="D2691" s="45" t="str">
        <f>IF(Table1[[#This Row],[Day]]="","",YEAR(F2691))</f>
        <v/>
      </c>
      <c r="E2691" s="117" t="s">
        <v>329</v>
      </c>
      <c r="J2691" s="102"/>
      <c r="K2691" s="124"/>
      <c r="R2691" s="46"/>
      <c r="V2691" s="112"/>
      <c r="W2691" s="72"/>
      <c r="X2691" s="46"/>
      <c r="Y2691" s="46"/>
      <c r="AC2691" s="47">
        <f t="shared" si="38"/>
        <v>0</v>
      </c>
      <c r="AD2691" s="47"/>
      <c r="AE2691" s="44"/>
      <c r="AF2691" s="48"/>
    </row>
    <row r="2692" spans="1:32" ht="21" customHeight="1">
      <c r="A2692" s="45" t="str">
        <f>IF(G2692="","",VLOOKUP(G2692,#REF!,3,0))</f>
        <v/>
      </c>
      <c r="B2692" s="45" t="str">
        <f>IF(Table1[[#This Row],[Day]]="","",WEEKNUM(F2692))</f>
        <v/>
      </c>
      <c r="C2692" s="45" t="str">
        <f>IF(Table1[[#This Row],[Day]]="","",MONTH(F2692))</f>
        <v/>
      </c>
      <c r="D2692" s="45" t="str">
        <f>IF(Table1[[#This Row],[Day]]="","",YEAR(F2692))</f>
        <v/>
      </c>
      <c r="E2692" s="117" t="s">
        <v>329</v>
      </c>
      <c r="J2692" s="102"/>
      <c r="K2692" s="124"/>
      <c r="R2692" s="46"/>
      <c r="V2692" s="112"/>
      <c r="W2692" s="72"/>
      <c r="X2692" s="46"/>
      <c r="Y2692" s="46"/>
      <c r="AC2692" s="47">
        <f t="shared" si="38"/>
        <v>0</v>
      </c>
      <c r="AD2692" s="47"/>
      <c r="AE2692" s="44"/>
      <c r="AF2692" s="48"/>
    </row>
    <row r="2693" spans="1:32" ht="21" customHeight="1">
      <c r="A2693" s="45" t="str">
        <f>IF(G2693="","",VLOOKUP(G2693,#REF!,3,0))</f>
        <v/>
      </c>
      <c r="B2693" s="45" t="str">
        <f>IF(Table1[[#This Row],[Day]]="","",WEEKNUM(F2693))</f>
        <v/>
      </c>
      <c r="C2693" s="45" t="str">
        <f>IF(Table1[[#This Row],[Day]]="","",MONTH(F2693))</f>
        <v/>
      </c>
      <c r="D2693" s="45" t="str">
        <f>IF(Table1[[#This Row],[Day]]="","",YEAR(F2693))</f>
        <v/>
      </c>
      <c r="E2693" s="117" t="s">
        <v>329</v>
      </c>
      <c r="J2693" s="102"/>
      <c r="K2693" s="124"/>
      <c r="R2693" s="46"/>
      <c r="V2693" s="112"/>
      <c r="W2693" s="72"/>
      <c r="X2693" s="46"/>
      <c r="Y2693" s="46"/>
      <c r="AC2693" s="47">
        <f t="shared" si="38"/>
        <v>0</v>
      </c>
      <c r="AD2693" s="47"/>
      <c r="AE2693" s="44"/>
      <c r="AF2693" s="48"/>
    </row>
    <row r="2694" spans="1:32" ht="21" customHeight="1">
      <c r="A2694" s="45" t="str">
        <f>IF(G2694="","",VLOOKUP(G2694,#REF!,3,0))</f>
        <v/>
      </c>
      <c r="B2694" s="45" t="str">
        <f>IF(Table1[[#This Row],[Day]]="","",WEEKNUM(F2694))</f>
        <v/>
      </c>
      <c r="C2694" s="45" t="str">
        <f>IF(Table1[[#This Row],[Day]]="","",MONTH(F2694))</f>
        <v/>
      </c>
      <c r="D2694" s="45" t="str">
        <f>IF(Table1[[#This Row],[Day]]="","",YEAR(F2694))</f>
        <v/>
      </c>
      <c r="E2694" s="117" t="s">
        <v>329</v>
      </c>
      <c r="J2694" s="102"/>
      <c r="K2694" s="124"/>
      <c r="R2694" s="46"/>
      <c r="V2694" s="112"/>
      <c r="W2694" s="72"/>
      <c r="X2694" s="46"/>
      <c r="Y2694" s="46"/>
      <c r="AC2694" s="47">
        <f t="shared" si="38"/>
        <v>0</v>
      </c>
      <c r="AD2694" s="47"/>
      <c r="AE2694" s="44"/>
      <c r="AF2694" s="48"/>
    </row>
    <row r="2695" spans="1:32" ht="21" customHeight="1">
      <c r="A2695" s="45" t="str">
        <f>IF(G2695="","",VLOOKUP(G2695,#REF!,3,0))</f>
        <v/>
      </c>
      <c r="B2695" s="45" t="str">
        <f>IF(Table1[[#This Row],[Day]]="","",WEEKNUM(F2695))</f>
        <v/>
      </c>
      <c r="C2695" s="45" t="str">
        <f>IF(Table1[[#This Row],[Day]]="","",MONTH(F2695))</f>
        <v/>
      </c>
      <c r="D2695" s="45" t="str">
        <f>IF(Table1[[#This Row],[Day]]="","",YEAR(F2695))</f>
        <v/>
      </c>
      <c r="E2695" s="117" t="s">
        <v>329</v>
      </c>
      <c r="J2695" s="102"/>
      <c r="K2695" s="124"/>
      <c r="R2695" s="46"/>
      <c r="V2695" s="112"/>
      <c r="W2695" s="72"/>
      <c r="X2695" s="46"/>
      <c r="Y2695" s="46"/>
      <c r="AC2695" s="47">
        <f t="shared" si="38"/>
        <v>0</v>
      </c>
      <c r="AD2695" s="47"/>
      <c r="AE2695" s="44"/>
      <c r="AF2695" s="48"/>
    </row>
    <row r="2696" spans="1:32" ht="21" customHeight="1">
      <c r="A2696" s="45" t="str">
        <f>IF(G2696="","",VLOOKUP(G2696,#REF!,3,0))</f>
        <v/>
      </c>
      <c r="B2696" s="45" t="str">
        <f>IF(Table1[[#This Row],[Day]]="","",WEEKNUM(F2696))</f>
        <v/>
      </c>
      <c r="C2696" s="45" t="str">
        <f>IF(Table1[[#This Row],[Day]]="","",MONTH(F2696))</f>
        <v/>
      </c>
      <c r="D2696" s="45" t="str">
        <f>IF(Table1[[#This Row],[Day]]="","",YEAR(F2696))</f>
        <v/>
      </c>
      <c r="E2696" s="117" t="s">
        <v>329</v>
      </c>
      <c r="J2696" s="102"/>
      <c r="K2696" s="124"/>
      <c r="R2696" s="46"/>
      <c r="V2696" s="112"/>
      <c r="W2696" s="72"/>
      <c r="X2696" s="46"/>
      <c r="Y2696" s="46"/>
      <c r="AC2696" s="47">
        <f t="shared" si="38"/>
        <v>0</v>
      </c>
      <c r="AD2696" s="47"/>
      <c r="AE2696" s="44"/>
      <c r="AF2696" s="48"/>
    </row>
    <row r="2697" spans="1:32" ht="21" customHeight="1">
      <c r="A2697" s="45" t="str">
        <f>IF(G2697="","",VLOOKUP(G2697,#REF!,3,0))</f>
        <v/>
      </c>
      <c r="B2697" s="45" t="str">
        <f>IF(Table1[[#This Row],[Day]]="","",WEEKNUM(F2697))</f>
        <v/>
      </c>
      <c r="C2697" s="45" t="str">
        <f>IF(Table1[[#This Row],[Day]]="","",MONTH(F2697))</f>
        <v/>
      </c>
      <c r="D2697" s="45" t="str">
        <f>IF(Table1[[#This Row],[Day]]="","",YEAR(F2697))</f>
        <v/>
      </c>
      <c r="E2697" s="117" t="s">
        <v>329</v>
      </c>
      <c r="J2697" s="102"/>
      <c r="K2697" s="124"/>
      <c r="R2697" s="46"/>
      <c r="V2697" s="112"/>
      <c r="W2697" s="72"/>
      <c r="X2697" s="46"/>
      <c r="Y2697" s="46"/>
      <c r="AC2697" s="47">
        <f t="shared" si="38"/>
        <v>0</v>
      </c>
      <c r="AD2697" s="47"/>
      <c r="AE2697" s="44"/>
      <c r="AF2697" s="48"/>
    </row>
    <row r="2698" spans="1:32" ht="21" customHeight="1">
      <c r="A2698" s="45" t="str">
        <f>IF(G2698="","",VLOOKUP(G2698,#REF!,3,0))</f>
        <v/>
      </c>
      <c r="B2698" s="45" t="str">
        <f>IF(Table1[[#This Row],[Day]]="","",WEEKNUM(F2698))</f>
        <v/>
      </c>
      <c r="C2698" s="45" t="str">
        <f>IF(Table1[[#This Row],[Day]]="","",MONTH(F2698))</f>
        <v/>
      </c>
      <c r="D2698" s="45" t="str">
        <f>IF(Table1[[#This Row],[Day]]="","",YEAR(F2698))</f>
        <v/>
      </c>
      <c r="E2698" s="117" t="s">
        <v>329</v>
      </c>
      <c r="J2698" s="102"/>
      <c r="K2698" s="124"/>
      <c r="R2698" s="46"/>
      <c r="V2698" s="112"/>
      <c r="W2698" s="72"/>
      <c r="X2698" s="46"/>
      <c r="Y2698" s="46"/>
      <c r="AC2698" s="47">
        <f t="shared" si="38"/>
        <v>0</v>
      </c>
      <c r="AD2698" s="47"/>
      <c r="AE2698" s="44"/>
      <c r="AF2698" s="48"/>
    </row>
    <row r="2699" spans="1:32" ht="21" customHeight="1">
      <c r="A2699" s="45" t="str">
        <f>IF(G2699="","",VLOOKUP(G2699,#REF!,3,0))</f>
        <v/>
      </c>
      <c r="B2699" s="45" t="str">
        <f>IF(Table1[[#This Row],[Day]]="","",WEEKNUM(F2699))</f>
        <v/>
      </c>
      <c r="C2699" s="45" t="str">
        <f>IF(Table1[[#This Row],[Day]]="","",MONTH(F2699))</f>
        <v/>
      </c>
      <c r="D2699" s="45" t="str">
        <f>IF(Table1[[#This Row],[Day]]="","",YEAR(F2699))</f>
        <v/>
      </c>
      <c r="E2699" s="117" t="s">
        <v>329</v>
      </c>
      <c r="J2699" s="102"/>
      <c r="K2699" s="124"/>
      <c r="R2699" s="46"/>
      <c r="V2699" s="112"/>
      <c r="W2699" s="72"/>
      <c r="X2699" s="46"/>
      <c r="Y2699" s="46"/>
      <c r="AC2699" s="47">
        <f t="shared" si="38"/>
        <v>0</v>
      </c>
      <c r="AD2699" s="47"/>
      <c r="AE2699" s="44"/>
      <c r="AF2699" s="48"/>
    </row>
    <row r="2700" spans="1:32" ht="21" customHeight="1">
      <c r="A2700" s="45" t="str">
        <f>IF(G2700="","",VLOOKUP(G2700,#REF!,3,0))</f>
        <v/>
      </c>
      <c r="B2700" s="45" t="str">
        <f>IF(Table1[[#This Row],[Day]]="","",WEEKNUM(F2700))</f>
        <v/>
      </c>
      <c r="C2700" s="45" t="str">
        <f>IF(Table1[[#This Row],[Day]]="","",MONTH(F2700))</f>
        <v/>
      </c>
      <c r="D2700" s="45" t="str">
        <f>IF(Table1[[#This Row],[Day]]="","",YEAR(F2700))</f>
        <v/>
      </c>
      <c r="E2700" s="117" t="s">
        <v>329</v>
      </c>
      <c r="J2700" s="102"/>
      <c r="K2700" s="124"/>
      <c r="R2700" s="46"/>
      <c r="V2700" s="112"/>
      <c r="W2700" s="72"/>
      <c r="X2700" s="46"/>
      <c r="Y2700" s="46"/>
      <c r="AC2700" s="47">
        <f t="shared" si="38"/>
        <v>0</v>
      </c>
      <c r="AD2700" s="47"/>
      <c r="AE2700" s="44"/>
      <c r="AF2700" s="48"/>
    </row>
    <row r="2701" spans="1:32" ht="21" customHeight="1">
      <c r="A2701" s="45" t="str">
        <f>IF(G2701="","",VLOOKUP(G2701,#REF!,3,0))</f>
        <v/>
      </c>
      <c r="B2701" s="45" t="str">
        <f>IF(Table1[[#This Row],[Day]]="","",WEEKNUM(F2701))</f>
        <v/>
      </c>
      <c r="C2701" s="45" t="str">
        <f>IF(Table1[[#This Row],[Day]]="","",MONTH(F2701))</f>
        <v/>
      </c>
      <c r="D2701" s="45" t="str">
        <f>IF(Table1[[#This Row],[Day]]="","",YEAR(F2701))</f>
        <v/>
      </c>
      <c r="E2701" s="117" t="s">
        <v>329</v>
      </c>
      <c r="J2701" s="102"/>
      <c r="K2701" s="124"/>
      <c r="R2701" s="46"/>
      <c r="V2701" s="112"/>
      <c r="W2701" s="72"/>
      <c r="X2701" s="46"/>
      <c r="Y2701" s="46"/>
      <c r="AC2701" s="47">
        <f t="shared" si="38"/>
        <v>0</v>
      </c>
      <c r="AD2701" s="47"/>
      <c r="AE2701" s="44"/>
      <c r="AF2701" s="48"/>
    </row>
    <row r="2702" spans="1:32" ht="21" customHeight="1">
      <c r="A2702" s="45" t="str">
        <f>IF(G2702="","",VLOOKUP(G2702,#REF!,3,0))</f>
        <v/>
      </c>
      <c r="B2702" s="45" t="str">
        <f>IF(Table1[[#This Row],[Day]]="","",WEEKNUM(F2702))</f>
        <v/>
      </c>
      <c r="C2702" s="45" t="str">
        <f>IF(Table1[[#This Row],[Day]]="","",MONTH(F2702))</f>
        <v/>
      </c>
      <c r="D2702" s="45" t="str">
        <f>IF(Table1[[#This Row],[Day]]="","",YEAR(F2702))</f>
        <v/>
      </c>
      <c r="E2702" s="117" t="s">
        <v>329</v>
      </c>
      <c r="J2702" s="102"/>
      <c r="K2702" s="124"/>
      <c r="R2702" s="46"/>
      <c r="V2702" s="112"/>
      <c r="W2702" s="72"/>
      <c r="X2702" s="46"/>
      <c r="Y2702" s="46"/>
      <c r="AC2702" s="47">
        <f t="shared" si="38"/>
        <v>0</v>
      </c>
      <c r="AD2702" s="47"/>
      <c r="AE2702" s="44"/>
      <c r="AF2702" s="48"/>
    </row>
    <row r="2703" spans="1:32" ht="21" customHeight="1">
      <c r="A2703" s="45" t="str">
        <f>IF(G2703="","",VLOOKUP(G2703,#REF!,3,0))</f>
        <v/>
      </c>
      <c r="B2703" s="45" t="str">
        <f>IF(Table1[[#This Row],[Day]]="","",WEEKNUM(F2703))</f>
        <v/>
      </c>
      <c r="C2703" s="45" t="str">
        <f>IF(Table1[[#This Row],[Day]]="","",MONTH(F2703))</f>
        <v/>
      </c>
      <c r="D2703" s="45" t="str">
        <f>IF(Table1[[#This Row],[Day]]="","",YEAR(F2703))</f>
        <v/>
      </c>
      <c r="E2703" s="117" t="s">
        <v>329</v>
      </c>
      <c r="J2703" s="102"/>
      <c r="K2703" s="124"/>
      <c r="R2703" s="46"/>
      <c r="V2703" s="112"/>
      <c r="W2703" s="72"/>
      <c r="X2703" s="46"/>
      <c r="Y2703" s="46"/>
      <c r="AC2703" s="47">
        <f t="shared" si="38"/>
        <v>0</v>
      </c>
      <c r="AD2703" s="47"/>
      <c r="AE2703" s="44"/>
      <c r="AF2703" s="48"/>
    </row>
    <row r="2704" spans="1:32" ht="21" customHeight="1">
      <c r="A2704" s="45" t="str">
        <f>IF(G2704="","",VLOOKUP(G2704,#REF!,3,0))</f>
        <v/>
      </c>
      <c r="B2704" s="45" t="str">
        <f>IF(Table1[[#This Row],[Day]]="","",WEEKNUM(F2704))</f>
        <v/>
      </c>
      <c r="C2704" s="45" t="str">
        <f>IF(Table1[[#This Row],[Day]]="","",MONTH(F2704))</f>
        <v/>
      </c>
      <c r="D2704" s="45" t="str">
        <f>IF(Table1[[#This Row],[Day]]="","",YEAR(F2704))</f>
        <v/>
      </c>
      <c r="E2704" s="117" t="s">
        <v>329</v>
      </c>
      <c r="J2704" s="102"/>
      <c r="K2704" s="124"/>
      <c r="R2704" s="46"/>
      <c r="V2704" s="112"/>
      <c r="W2704" s="72"/>
      <c r="X2704" s="46"/>
      <c r="Y2704" s="46"/>
      <c r="AC2704" s="47">
        <f t="shared" si="38"/>
        <v>0</v>
      </c>
      <c r="AD2704" s="47"/>
      <c r="AE2704" s="44"/>
      <c r="AF2704" s="48"/>
    </row>
    <row r="2705" spans="1:32" ht="21" customHeight="1">
      <c r="A2705" s="45" t="str">
        <f>IF(G2705="","",VLOOKUP(G2705,#REF!,3,0))</f>
        <v/>
      </c>
      <c r="B2705" s="45" t="str">
        <f>IF(Table1[[#This Row],[Day]]="","",WEEKNUM(F2705))</f>
        <v/>
      </c>
      <c r="C2705" s="45" t="str">
        <f>IF(Table1[[#This Row],[Day]]="","",MONTH(F2705))</f>
        <v/>
      </c>
      <c r="D2705" s="45" t="str">
        <f>IF(Table1[[#This Row],[Day]]="","",YEAR(F2705))</f>
        <v/>
      </c>
      <c r="E2705" s="117" t="s">
        <v>329</v>
      </c>
      <c r="J2705" s="102"/>
      <c r="K2705" s="124"/>
      <c r="R2705" s="46"/>
      <c r="V2705" s="112"/>
      <c r="W2705" s="72"/>
      <c r="X2705" s="46"/>
      <c r="Y2705" s="46"/>
      <c r="AC2705" s="47">
        <f t="shared" si="38"/>
        <v>0</v>
      </c>
      <c r="AD2705" s="47"/>
      <c r="AE2705" s="44"/>
      <c r="AF2705" s="48"/>
    </row>
    <row r="2706" spans="1:32" ht="21" customHeight="1">
      <c r="A2706" s="45" t="str">
        <f>IF(G2706="","",VLOOKUP(G2706,#REF!,3,0))</f>
        <v/>
      </c>
      <c r="B2706" s="45" t="str">
        <f>IF(Table1[[#This Row],[Day]]="","",WEEKNUM(F2706))</f>
        <v/>
      </c>
      <c r="C2706" s="45" t="str">
        <f>IF(Table1[[#This Row],[Day]]="","",MONTH(F2706))</f>
        <v/>
      </c>
      <c r="D2706" s="45" t="str">
        <f>IF(Table1[[#This Row],[Day]]="","",YEAR(F2706))</f>
        <v/>
      </c>
      <c r="E2706" s="117" t="s">
        <v>329</v>
      </c>
      <c r="J2706" s="102"/>
      <c r="K2706" s="124"/>
      <c r="R2706" s="46"/>
      <c r="V2706" s="112"/>
      <c r="W2706" s="72"/>
      <c r="X2706" s="46"/>
      <c r="Y2706" s="46"/>
      <c r="AC2706" s="47">
        <f t="shared" si="38"/>
        <v>0</v>
      </c>
      <c r="AD2706" s="47"/>
      <c r="AE2706" s="44"/>
      <c r="AF2706" s="48"/>
    </row>
    <row r="2707" spans="1:32" ht="21" customHeight="1">
      <c r="A2707" s="45" t="str">
        <f>IF(G2707="","",VLOOKUP(G2707,#REF!,3,0))</f>
        <v/>
      </c>
      <c r="B2707" s="45" t="str">
        <f>IF(Table1[[#This Row],[Day]]="","",WEEKNUM(F2707))</f>
        <v/>
      </c>
      <c r="C2707" s="45" t="str">
        <f>IF(Table1[[#This Row],[Day]]="","",MONTH(F2707))</f>
        <v/>
      </c>
      <c r="D2707" s="45" t="str">
        <f>IF(Table1[[#This Row],[Day]]="","",YEAR(F2707))</f>
        <v/>
      </c>
      <c r="E2707" s="117" t="s">
        <v>329</v>
      </c>
      <c r="J2707" s="102"/>
      <c r="K2707" s="124"/>
      <c r="R2707" s="46"/>
      <c r="V2707" s="112"/>
      <c r="W2707" s="72"/>
      <c r="X2707" s="46"/>
      <c r="Y2707" s="46"/>
      <c r="AC2707" s="47">
        <f t="shared" si="38"/>
        <v>0</v>
      </c>
      <c r="AD2707" s="47"/>
      <c r="AE2707" s="44"/>
      <c r="AF2707" s="48"/>
    </row>
    <row r="2708" spans="1:32" ht="21" customHeight="1">
      <c r="A2708" s="45" t="str">
        <f>IF(G2708="","",VLOOKUP(G2708,#REF!,3,0))</f>
        <v/>
      </c>
      <c r="B2708" s="45" t="str">
        <f>IF(Table1[[#This Row],[Day]]="","",WEEKNUM(F2708))</f>
        <v/>
      </c>
      <c r="C2708" s="45" t="str">
        <f>IF(Table1[[#This Row],[Day]]="","",MONTH(F2708))</f>
        <v/>
      </c>
      <c r="D2708" s="45" t="str">
        <f>IF(Table1[[#This Row],[Day]]="","",YEAR(F2708))</f>
        <v/>
      </c>
      <c r="E2708" s="117" t="s">
        <v>329</v>
      </c>
      <c r="J2708" s="102"/>
      <c r="K2708" s="124"/>
      <c r="R2708" s="46"/>
      <c r="V2708" s="112"/>
      <c r="W2708" s="72"/>
      <c r="X2708" s="46"/>
      <c r="Y2708" s="46"/>
      <c r="AC2708" s="47">
        <f t="shared" si="38"/>
        <v>0</v>
      </c>
      <c r="AD2708" s="47"/>
      <c r="AE2708" s="44"/>
      <c r="AF2708" s="48"/>
    </row>
    <row r="2709" spans="1:32" ht="21" customHeight="1">
      <c r="A2709" s="45" t="str">
        <f>IF(G2709="","",VLOOKUP(G2709,#REF!,3,0))</f>
        <v/>
      </c>
      <c r="B2709" s="45" t="str">
        <f>IF(Table1[[#This Row],[Day]]="","",WEEKNUM(F2709))</f>
        <v/>
      </c>
      <c r="C2709" s="45" t="str">
        <f>IF(Table1[[#This Row],[Day]]="","",MONTH(F2709))</f>
        <v/>
      </c>
      <c r="D2709" s="45" t="str">
        <f>IF(Table1[[#This Row],[Day]]="","",YEAR(F2709))</f>
        <v/>
      </c>
      <c r="E2709" s="117" t="s">
        <v>329</v>
      </c>
      <c r="J2709" s="102"/>
      <c r="K2709" s="124"/>
      <c r="R2709" s="46"/>
      <c r="V2709" s="112"/>
      <c r="W2709" s="72"/>
      <c r="X2709" s="46"/>
      <c r="Y2709" s="46"/>
      <c r="AC2709" s="47">
        <f t="shared" si="38"/>
        <v>0</v>
      </c>
      <c r="AD2709" s="47"/>
      <c r="AE2709" s="44"/>
      <c r="AF2709" s="48"/>
    </row>
    <row r="2710" spans="1:32" ht="21" customHeight="1">
      <c r="A2710" s="45" t="str">
        <f>IF(G2710="","",VLOOKUP(G2710,#REF!,3,0))</f>
        <v/>
      </c>
      <c r="B2710" s="45" t="str">
        <f>IF(Table1[[#This Row],[Day]]="","",WEEKNUM(F2710))</f>
        <v/>
      </c>
      <c r="C2710" s="45" t="str">
        <f>IF(Table1[[#This Row],[Day]]="","",MONTH(F2710))</f>
        <v/>
      </c>
      <c r="D2710" s="45" t="str">
        <f>IF(Table1[[#This Row],[Day]]="","",YEAR(F2710))</f>
        <v/>
      </c>
      <c r="E2710" s="117" t="s">
        <v>329</v>
      </c>
      <c r="J2710" s="102"/>
      <c r="K2710" s="124"/>
      <c r="R2710" s="46"/>
      <c r="V2710" s="112"/>
      <c r="W2710" s="72"/>
      <c r="X2710" s="46"/>
      <c r="Y2710" s="46"/>
      <c r="AC2710" s="47">
        <f t="shared" si="38"/>
        <v>0</v>
      </c>
      <c r="AD2710" s="47"/>
      <c r="AE2710" s="44"/>
      <c r="AF2710" s="48"/>
    </row>
    <row r="2711" spans="1:32" ht="21" customHeight="1">
      <c r="A2711" s="45" t="str">
        <f>IF(G2711="","",VLOOKUP(G2711,#REF!,3,0))</f>
        <v/>
      </c>
      <c r="B2711" s="45" t="str">
        <f>IF(Table1[[#This Row],[Day]]="","",WEEKNUM(F2711))</f>
        <v/>
      </c>
      <c r="C2711" s="45" t="str">
        <f>IF(Table1[[#This Row],[Day]]="","",MONTH(F2711))</f>
        <v/>
      </c>
      <c r="D2711" s="45" t="str">
        <f>IF(Table1[[#This Row],[Day]]="","",YEAR(F2711))</f>
        <v/>
      </c>
      <c r="E2711" s="117" t="s">
        <v>329</v>
      </c>
      <c r="J2711" s="102"/>
      <c r="K2711" s="124"/>
      <c r="R2711" s="46"/>
      <c r="V2711" s="112"/>
      <c r="W2711" s="72"/>
      <c r="X2711" s="46"/>
      <c r="Y2711" s="46"/>
      <c r="AC2711" s="47">
        <f t="shared" si="38"/>
        <v>0</v>
      </c>
      <c r="AD2711" s="47"/>
      <c r="AE2711" s="44"/>
      <c r="AF2711" s="48"/>
    </row>
    <row r="2712" spans="1:32" ht="21" customHeight="1">
      <c r="A2712" s="45" t="str">
        <f>IF(G2712="","",VLOOKUP(G2712,#REF!,3,0))</f>
        <v/>
      </c>
      <c r="B2712" s="45" t="str">
        <f>IF(Table1[[#This Row],[Day]]="","",WEEKNUM(F2712))</f>
        <v/>
      </c>
      <c r="C2712" s="45" t="str">
        <f>IF(Table1[[#This Row],[Day]]="","",MONTH(F2712))</f>
        <v/>
      </c>
      <c r="D2712" s="45" t="str">
        <f>IF(Table1[[#This Row],[Day]]="","",YEAR(F2712))</f>
        <v/>
      </c>
      <c r="E2712" s="117" t="s">
        <v>329</v>
      </c>
      <c r="J2712" s="102"/>
      <c r="K2712" s="124"/>
      <c r="R2712" s="46"/>
      <c r="V2712" s="112"/>
      <c r="W2712" s="72"/>
      <c r="X2712" s="46"/>
      <c r="Y2712" s="46"/>
      <c r="AC2712" s="47">
        <f t="shared" si="38"/>
        <v>0</v>
      </c>
      <c r="AD2712" s="47"/>
      <c r="AE2712" s="44"/>
      <c r="AF2712" s="48"/>
    </row>
    <row r="2713" spans="1:32" ht="21" customHeight="1">
      <c r="A2713" s="45" t="str">
        <f>IF(G2713="","",VLOOKUP(G2713,#REF!,3,0))</f>
        <v/>
      </c>
      <c r="B2713" s="45" t="str">
        <f>IF(Table1[[#This Row],[Day]]="","",WEEKNUM(F2713))</f>
        <v/>
      </c>
      <c r="C2713" s="45" t="str">
        <f>IF(Table1[[#This Row],[Day]]="","",MONTH(F2713))</f>
        <v/>
      </c>
      <c r="D2713" s="45" t="str">
        <f>IF(Table1[[#This Row],[Day]]="","",YEAR(F2713))</f>
        <v/>
      </c>
      <c r="E2713" s="117" t="s">
        <v>329</v>
      </c>
      <c r="J2713" s="102"/>
      <c r="K2713" s="124"/>
      <c r="R2713" s="46"/>
      <c r="V2713" s="112"/>
      <c r="W2713" s="72"/>
      <c r="X2713" s="46"/>
      <c r="Y2713" s="46"/>
      <c r="AC2713" s="47">
        <f t="shared" si="38"/>
        <v>0</v>
      </c>
      <c r="AD2713" s="47"/>
      <c r="AE2713" s="44"/>
      <c r="AF2713" s="48"/>
    </row>
    <row r="2714" spans="1:32" ht="21" customHeight="1">
      <c r="A2714" s="45" t="str">
        <f>IF(G2714="","",VLOOKUP(G2714,#REF!,3,0))</f>
        <v/>
      </c>
      <c r="B2714" s="45" t="str">
        <f>IF(Table1[[#This Row],[Day]]="","",WEEKNUM(F2714))</f>
        <v/>
      </c>
      <c r="C2714" s="45" t="str">
        <f>IF(Table1[[#This Row],[Day]]="","",MONTH(F2714))</f>
        <v/>
      </c>
      <c r="D2714" s="45" t="str">
        <f>IF(Table1[[#This Row],[Day]]="","",YEAR(F2714))</f>
        <v/>
      </c>
      <c r="E2714" s="117" t="s">
        <v>329</v>
      </c>
      <c r="J2714" s="102"/>
      <c r="K2714" s="124"/>
      <c r="R2714" s="46"/>
      <c r="V2714" s="112"/>
      <c r="W2714" s="72"/>
      <c r="X2714" s="46"/>
      <c r="Y2714" s="46"/>
      <c r="AC2714" s="47">
        <f t="shared" si="38"/>
        <v>0</v>
      </c>
      <c r="AD2714" s="47"/>
      <c r="AE2714" s="44"/>
      <c r="AF2714" s="48"/>
    </row>
    <row r="2715" spans="1:32" ht="21" customHeight="1">
      <c r="A2715" s="45" t="str">
        <f>IF(G2715="","",VLOOKUP(G2715,#REF!,3,0))</f>
        <v/>
      </c>
      <c r="B2715" s="45" t="str">
        <f>IF(Table1[[#This Row],[Day]]="","",WEEKNUM(F2715))</f>
        <v/>
      </c>
      <c r="C2715" s="45" t="str">
        <f>IF(Table1[[#This Row],[Day]]="","",MONTH(F2715))</f>
        <v/>
      </c>
      <c r="D2715" s="45" t="str">
        <f>IF(Table1[[#This Row],[Day]]="","",YEAR(F2715))</f>
        <v/>
      </c>
      <c r="E2715" s="117" t="s">
        <v>329</v>
      </c>
      <c r="J2715" s="102"/>
      <c r="K2715" s="124"/>
      <c r="R2715" s="46"/>
      <c r="V2715" s="112"/>
      <c r="W2715" s="72"/>
      <c r="X2715" s="46"/>
      <c r="Y2715" s="46"/>
      <c r="AC2715" s="47">
        <f t="shared" si="38"/>
        <v>0</v>
      </c>
      <c r="AD2715" s="47"/>
      <c r="AE2715" s="44"/>
      <c r="AF2715" s="48"/>
    </row>
    <row r="2716" spans="1:32" ht="21" customHeight="1">
      <c r="A2716" s="45" t="str">
        <f>IF(G2716="","",VLOOKUP(G2716,#REF!,3,0))</f>
        <v/>
      </c>
      <c r="B2716" s="45" t="str">
        <f>IF(Table1[[#This Row],[Day]]="","",WEEKNUM(F2716))</f>
        <v/>
      </c>
      <c r="C2716" s="45" t="str">
        <f>IF(Table1[[#This Row],[Day]]="","",MONTH(F2716))</f>
        <v/>
      </c>
      <c r="D2716" s="45" t="str">
        <f>IF(Table1[[#This Row],[Day]]="","",YEAR(F2716))</f>
        <v/>
      </c>
      <c r="E2716" s="117" t="s">
        <v>329</v>
      </c>
      <c r="J2716" s="102"/>
      <c r="K2716" s="124"/>
      <c r="R2716" s="46"/>
      <c r="V2716" s="112"/>
      <c r="W2716" s="72"/>
      <c r="X2716" s="46"/>
      <c r="Y2716" s="46"/>
      <c r="AC2716" s="47">
        <f t="shared" ref="AC2716:AC2779" si="39">SUM(I2716:AB2716)</f>
        <v>0</v>
      </c>
      <c r="AD2716" s="47"/>
      <c r="AE2716" s="44"/>
      <c r="AF2716" s="48"/>
    </row>
    <row r="2717" spans="1:32" ht="21" customHeight="1">
      <c r="A2717" s="45" t="str">
        <f>IF(G2717="","",VLOOKUP(G2717,#REF!,3,0))</f>
        <v/>
      </c>
      <c r="B2717" s="45" t="str">
        <f>IF(Table1[[#This Row],[Day]]="","",WEEKNUM(F2717))</f>
        <v/>
      </c>
      <c r="C2717" s="45" t="str">
        <f>IF(Table1[[#This Row],[Day]]="","",MONTH(F2717))</f>
        <v/>
      </c>
      <c r="D2717" s="45" t="str">
        <f>IF(Table1[[#This Row],[Day]]="","",YEAR(F2717))</f>
        <v/>
      </c>
      <c r="E2717" s="117" t="s">
        <v>329</v>
      </c>
      <c r="J2717" s="102"/>
      <c r="K2717" s="124"/>
      <c r="R2717" s="46"/>
      <c r="V2717" s="112"/>
      <c r="W2717" s="72"/>
      <c r="X2717" s="46"/>
      <c r="Y2717" s="46"/>
      <c r="AC2717" s="47">
        <f t="shared" si="39"/>
        <v>0</v>
      </c>
      <c r="AD2717" s="47"/>
      <c r="AE2717" s="44"/>
      <c r="AF2717" s="48"/>
    </row>
    <row r="2718" spans="1:32" ht="21" customHeight="1">
      <c r="A2718" s="45" t="str">
        <f>IF(G2718="","",VLOOKUP(G2718,#REF!,3,0))</f>
        <v/>
      </c>
      <c r="B2718" s="45" t="str">
        <f>IF(Table1[[#This Row],[Day]]="","",WEEKNUM(F2718))</f>
        <v/>
      </c>
      <c r="C2718" s="45" t="str">
        <f>IF(Table1[[#This Row],[Day]]="","",MONTH(F2718))</f>
        <v/>
      </c>
      <c r="D2718" s="45" t="str">
        <f>IF(Table1[[#This Row],[Day]]="","",YEAR(F2718))</f>
        <v/>
      </c>
      <c r="E2718" s="117" t="s">
        <v>329</v>
      </c>
      <c r="J2718" s="102"/>
      <c r="K2718" s="124"/>
      <c r="R2718" s="46"/>
      <c r="V2718" s="112"/>
      <c r="W2718" s="72"/>
      <c r="X2718" s="46"/>
      <c r="Y2718" s="46"/>
      <c r="AC2718" s="47">
        <f t="shared" si="39"/>
        <v>0</v>
      </c>
      <c r="AD2718" s="47"/>
      <c r="AE2718" s="44"/>
      <c r="AF2718" s="48"/>
    </row>
    <row r="2719" spans="1:32" ht="21" customHeight="1">
      <c r="A2719" s="45" t="str">
        <f>IF(G2719="","",VLOOKUP(G2719,#REF!,3,0))</f>
        <v/>
      </c>
      <c r="B2719" s="45" t="str">
        <f>IF(Table1[[#This Row],[Day]]="","",WEEKNUM(F2719))</f>
        <v/>
      </c>
      <c r="C2719" s="45" t="str">
        <f>IF(Table1[[#This Row],[Day]]="","",MONTH(F2719))</f>
        <v/>
      </c>
      <c r="D2719" s="45" t="str">
        <f>IF(Table1[[#This Row],[Day]]="","",YEAR(F2719))</f>
        <v/>
      </c>
      <c r="E2719" s="117" t="s">
        <v>329</v>
      </c>
      <c r="J2719" s="102"/>
      <c r="K2719" s="124"/>
      <c r="R2719" s="46"/>
      <c r="V2719" s="112"/>
      <c r="W2719" s="72"/>
      <c r="X2719" s="46"/>
      <c r="Y2719" s="46"/>
      <c r="AC2719" s="47">
        <f t="shared" si="39"/>
        <v>0</v>
      </c>
      <c r="AD2719" s="47"/>
      <c r="AE2719" s="44"/>
      <c r="AF2719" s="48"/>
    </row>
    <row r="2720" spans="1:32" ht="21" customHeight="1">
      <c r="A2720" s="45" t="str">
        <f>IF(G2720="","",VLOOKUP(G2720,#REF!,3,0))</f>
        <v/>
      </c>
      <c r="B2720" s="45" t="str">
        <f>IF(Table1[[#This Row],[Day]]="","",WEEKNUM(F2720))</f>
        <v/>
      </c>
      <c r="C2720" s="45" t="str">
        <f>IF(Table1[[#This Row],[Day]]="","",MONTH(F2720))</f>
        <v/>
      </c>
      <c r="D2720" s="45" t="str">
        <f>IF(Table1[[#This Row],[Day]]="","",YEAR(F2720))</f>
        <v/>
      </c>
      <c r="E2720" s="117" t="s">
        <v>329</v>
      </c>
      <c r="J2720" s="102"/>
      <c r="K2720" s="124"/>
      <c r="R2720" s="46"/>
      <c r="V2720" s="112"/>
      <c r="W2720" s="72"/>
      <c r="X2720" s="46"/>
      <c r="Y2720" s="46"/>
      <c r="AC2720" s="47">
        <f t="shared" si="39"/>
        <v>0</v>
      </c>
      <c r="AD2720" s="47"/>
      <c r="AE2720" s="44"/>
      <c r="AF2720" s="48"/>
    </row>
    <row r="2721" spans="1:32" ht="21" customHeight="1">
      <c r="A2721" s="45" t="str">
        <f>IF(G2721="","",VLOOKUP(G2721,#REF!,3,0))</f>
        <v/>
      </c>
      <c r="B2721" s="45" t="str">
        <f>IF(Table1[[#This Row],[Day]]="","",WEEKNUM(F2721))</f>
        <v/>
      </c>
      <c r="C2721" s="45" t="str">
        <f>IF(Table1[[#This Row],[Day]]="","",MONTH(F2721))</f>
        <v/>
      </c>
      <c r="D2721" s="45" t="str">
        <f>IF(Table1[[#This Row],[Day]]="","",YEAR(F2721))</f>
        <v/>
      </c>
      <c r="E2721" s="117" t="s">
        <v>329</v>
      </c>
      <c r="J2721" s="102"/>
      <c r="K2721" s="124"/>
      <c r="R2721" s="46"/>
      <c r="V2721" s="112"/>
      <c r="W2721" s="72"/>
      <c r="X2721" s="46"/>
      <c r="Y2721" s="46"/>
      <c r="AC2721" s="47">
        <f t="shared" si="39"/>
        <v>0</v>
      </c>
      <c r="AD2721" s="47"/>
      <c r="AE2721" s="44"/>
      <c r="AF2721" s="48"/>
    </row>
    <row r="2722" spans="1:32" ht="21" customHeight="1">
      <c r="A2722" s="45" t="str">
        <f>IF(G2722="","",VLOOKUP(G2722,#REF!,3,0))</f>
        <v/>
      </c>
      <c r="B2722" s="45" t="str">
        <f>IF(Table1[[#This Row],[Day]]="","",WEEKNUM(F2722))</f>
        <v/>
      </c>
      <c r="C2722" s="45" t="str">
        <f>IF(Table1[[#This Row],[Day]]="","",MONTH(F2722))</f>
        <v/>
      </c>
      <c r="D2722" s="45" t="str">
        <f>IF(Table1[[#This Row],[Day]]="","",YEAR(F2722))</f>
        <v/>
      </c>
      <c r="E2722" s="117" t="s">
        <v>329</v>
      </c>
      <c r="J2722" s="102"/>
      <c r="K2722" s="124"/>
      <c r="R2722" s="46"/>
      <c r="V2722" s="112"/>
      <c r="W2722" s="72"/>
      <c r="X2722" s="46"/>
      <c r="Y2722" s="46"/>
      <c r="AC2722" s="47">
        <f t="shared" si="39"/>
        <v>0</v>
      </c>
      <c r="AD2722" s="47"/>
      <c r="AE2722" s="44"/>
      <c r="AF2722" s="48"/>
    </row>
    <row r="2723" spans="1:32" ht="21" customHeight="1">
      <c r="A2723" s="45" t="str">
        <f>IF(G2723="","",VLOOKUP(G2723,#REF!,3,0))</f>
        <v/>
      </c>
      <c r="B2723" s="45" t="str">
        <f>IF(Table1[[#This Row],[Day]]="","",WEEKNUM(F2723))</f>
        <v/>
      </c>
      <c r="C2723" s="45" t="str">
        <f>IF(Table1[[#This Row],[Day]]="","",MONTH(F2723))</f>
        <v/>
      </c>
      <c r="D2723" s="45" t="str">
        <f>IF(Table1[[#This Row],[Day]]="","",YEAR(F2723))</f>
        <v/>
      </c>
      <c r="E2723" s="117" t="s">
        <v>329</v>
      </c>
      <c r="J2723" s="102"/>
      <c r="K2723" s="124"/>
      <c r="R2723" s="46"/>
      <c r="V2723" s="112"/>
      <c r="W2723" s="72"/>
      <c r="X2723" s="46"/>
      <c r="Y2723" s="46"/>
      <c r="AC2723" s="47">
        <f t="shared" si="39"/>
        <v>0</v>
      </c>
      <c r="AD2723" s="47"/>
      <c r="AE2723" s="44"/>
      <c r="AF2723" s="48"/>
    </row>
    <row r="2724" spans="1:32" ht="21" customHeight="1">
      <c r="A2724" s="45" t="str">
        <f>IF(G2724="","",VLOOKUP(G2724,#REF!,3,0))</f>
        <v/>
      </c>
      <c r="B2724" s="45" t="str">
        <f>IF(Table1[[#This Row],[Day]]="","",WEEKNUM(F2724))</f>
        <v/>
      </c>
      <c r="C2724" s="45" t="str">
        <f>IF(Table1[[#This Row],[Day]]="","",MONTH(F2724))</f>
        <v/>
      </c>
      <c r="D2724" s="45" t="str">
        <f>IF(Table1[[#This Row],[Day]]="","",YEAR(F2724))</f>
        <v/>
      </c>
      <c r="E2724" s="117" t="s">
        <v>329</v>
      </c>
      <c r="J2724" s="102"/>
      <c r="K2724" s="124"/>
      <c r="R2724" s="46"/>
      <c r="V2724" s="112"/>
      <c r="W2724" s="72"/>
      <c r="X2724" s="46"/>
      <c r="Y2724" s="46"/>
      <c r="AC2724" s="47">
        <f t="shared" si="39"/>
        <v>0</v>
      </c>
      <c r="AD2724" s="47"/>
      <c r="AE2724" s="44"/>
      <c r="AF2724" s="48"/>
    </row>
    <row r="2725" spans="1:32" ht="21" customHeight="1">
      <c r="A2725" s="45" t="str">
        <f>IF(G2725="","",VLOOKUP(G2725,#REF!,3,0))</f>
        <v/>
      </c>
      <c r="B2725" s="45" t="str">
        <f>IF(Table1[[#This Row],[Day]]="","",WEEKNUM(F2725))</f>
        <v/>
      </c>
      <c r="C2725" s="45" t="str">
        <f>IF(Table1[[#This Row],[Day]]="","",MONTH(F2725))</f>
        <v/>
      </c>
      <c r="D2725" s="45" t="str">
        <f>IF(Table1[[#This Row],[Day]]="","",YEAR(F2725))</f>
        <v/>
      </c>
      <c r="E2725" s="117" t="s">
        <v>329</v>
      </c>
      <c r="J2725" s="102"/>
      <c r="K2725" s="124"/>
      <c r="R2725" s="46"/>
      <c r="V2725" s="112"/>
      <c r="W2725" s="72"/>
      <c r="X2725" s="46"/>
      <c r="Y2725" s="46"/>
      <c r="AC2725" s="47">
        <f t="shared" si="39"/>
        <v>0</v>
      </c>
      <c r="AD2725" s="47"/>
      <c r="AE2725" s="44"/>
      <c r="AF2725" s="48"/>
    </row>
    <row r="2726" spans="1:32" ht="21" customHeight="1">
      <c r="A2726" s="45" t="str">
        <f>IF(G2726="","",VLOOKUP(G2726,#REF!,3,0))</f>
        <v/>
      </c>
      <c r="B2726" s="45" t="str">
        <f>IF(Table1[[#This Row],[Day]]="","",WEEKNUM(F2726))</f>
        <v/>
      </c>
      <c r="C2726" s="45" t="str">
        <f>IF(Table1[[#This Row],[Day]]="","",MONTH(F2726))</f>
        <v/>
      </c>
      <c r="D2726" s="45" t="str">
        <f>IF(Table1[[#This Row],[Day]]="","",YEAR(F2726))</f>
        <v/>
      </c>
      <c r="E2726" s="117" t="s">
        <v>329</v>
      </c>
      <c r="J2726" s="102"/>
      <c r="K2726" s="124"/>
      <c r="R2726" s="46"/>
      <c r="V2726" s="112"/>
      <c r="W2726" s="72"/>
      <c r="X2726" s="46"/>
      <c r="Y2726" s="46"/>
      <c r="AC2726" s="47">
        <f t="shared" si="39"/>
        <v>0</v>
      </c>
      <c r="AD2726" s="47"/>
      <c r="AE2726" s="44"/>
      <c r="AF2726" s="48"/>
    </row>
    <row r="2727" spans="1:32" ht="21" customHeight="1">
      <c r="A2727" s="45" t="str">
        <f>IF(G2727="","",VLOOKUP(G2727,#REF!,3,0))</f>
        <v/>
      </c>
      <c r="B2727" s="45" t="str">
        <f>IF(Table1[[#This Row],[Day]]="","",WEEKNUM(F2727))</f>
        <v/>
      </c>
      <c r="C2727" s="45" t="str">
        <f>IF(Table1[[#This Row],[Day]]="","",MONTH(F2727))</f>
        <v/>
      </c>
      <c r="D2727" s="45" t="str">
        <f>IF(Table1[[#This Row],[Day]]="","",YEAR(F2727))</f>
        <v/>
      </c>
      <c r="E2727" s="117" t="s">
        <v>329</v>
      </c>
      <c r="J2727" s="102"/>
      <c r="K2727" s="124"/>
      <c r="R2727" s="46"/>
      <c r="V2727" s="112"/>
      <c r="W2727" s="72"/>
      <c r="X2727" s="46"/>
      <c r="Y2727" s="46"/>
      <c r="AC2727" s="47">
        <f t="shared" si="39"/>
        <v>0</v>
      </c>
      <c r="AD2727" s="47"/>
      <c r="AE2727" s="44"/>
      <c r="AF2727" s="48"/>
    </row>
    <row r="2728" spans="1:32" ht="21" customHeight="1">
      <c r="A2728" s="45" t="str">
        <f>IF(G2728="","",VLOOKUP(G2728,#REF!,3,0))</f>
        <v/>
      </c>
      <c r="B2728" s="45" t="str">
        <f>IF(Table1[[#This Row],[Day]]="","",WEEKNUM(F2728))</f>
        <v/>
      </c>
      <c r="C2728" s="45" t="str">
        <f>IF(Table1[[#This Row],[Day]]="","",MONTH(F2728))</f>
        <v/>
      </c>
      <c r="D2728" s="45" t="str">
        <f>IF(Table1[[#This Row],[Day]]="","",YEAR(F2728))</f>
        <v/>
      </c>
      <c r="E2728" s="117" t="s">
        <v>329</v>
      </c>
      <c r="J2728" s="102"/>
      <c r="K2728" s="124"/>
      <c r="R2728" s="46"/>
      <c r="V2728" s="112"/>
      <c r="W2728" s="72"/>
      <c r="X2728" s="46"/>
      <c r="Y2728" s="46"/>
      <c r="AC2728" s="47">
        <f t="shared" si="39"/>
        <v>0</v>
      </c>
      <c r="AD2728" s="47"/>
      <c r="AE2728" s="44"/>
      <c r="AF2728" s="48"/>
    </row>
    <row r="2729" spans="1:32" ht="21" customHeight="1">
      <c r="A2729" s="45" t="str">
        <f>IF(G2729="","",VLOOKUP(G2729,#REF!,3,0))</f>
        <v/>
      </c>
      <c r="B2729" s="45" t="str">
        <f>IF(Table1[[#This Row],[Day]]="","",WEEKNUM(F2729))</f>
        <v/>
      </c>
      <c r="C2729" s="45" t="str">
        <f>IF(Table1[[#This Row],[Day]]="","",MONTH(F2729))</f>
        <v/>
      </c>
      <c r="D2729" s="45" t="str">
        <f>IF(Table1[[#This Row],[Day]]="","",YEAR(F2729))</f>
        <v/>
      </c>
      <c r="E2729" s="117" t="s">
        <v>329</v>
      </c>
      <c r="J2729" s="102"/>
      <c r="K2729" s="124"/>
      <c r="R2729" s="46"/>
      <c r="V2729" s="112"/>
      <c r="W2729" s="72"/>
      <c r="X2729" s="46"/>
      <c r="Y2729" s="46"/>
      <c r="AC2729" s="47">
        <f t="shared" si="39"/>
        <v>0</v>
      </c>
      <c r="AD2729" s="47"/>
      <c r="AE2729" s="44"/>
      <c r="AF2729" s="48"/>
    </row>
    <row r="2730" spans="1:32" ht="21" customHeight="1">
      <c r="A2730" s="45" t="str">
        <f>IF(G2730="","",VLOOKUP(G2730,#REF!,3,0))</f>
        <v/>
      </c>
      <c r="B2730" s="45" t="str">
        <f>IF(Table1[[#This Row],[Day]]="","",WEEKNUM(F2730))</f>
        <v/>
      </c>
      <c r="C2730" s="45" t="str">
        <f>IF(Table1[[#This Row],[Day]]="","",MONTH(F2730))</f>
        <v/>
      </c>
      <c r="D2730" s="45" t="str">
        <f>IF(Table1[[#This Row],[Day]]="","",YEAR(F2730))</f>
        <v/>
      </c>
      <c r="E2730" s="117" t="s">
        <v>329</v>
      </c>
      <c r="J2730" s="102"/>
      <c r="K2730" s="124"/>
      <c r="R2730" s="46"/>
      <c r="V2730" s="112"/>
      <c r="W2730" s="72"/>
      <c r="X2730" s="46"/>
      <c r="Y2730" s="46"/>
      <c r="AC2730" s="47">
        <f t="shared" si="39"/>
        <v>0</v>
      </c>
      <c r="AD2730" s="47"/>
      <c r="AE2730" s="44"/>
      <c r="AF2730" s="48"/>
    </row>
    <row r="2731" spans="1:32" ht="21" customHeight="1">
      <c r="A2731" s="45" t="str">
        <f>IF(G2731="","",VLOOKUP(G2731,#REF!,3,0))</f>
        <v/>
      </c>
      <c r="B2731" s="45" t="str">
        <f>IF(Table1[[#This Row],[Day]]="","",WEEKNUM(F2731))</f>
        <v/>
      </c>
      <c r="C2731" s="45" t="str">
        <f>IF(Table1[[#This Row],[Day]]="","",MONTH(F2731))</f>
        <v/>
      </c>
      <c r="D2731" s="45" t="str">
        <f>IF(Table1[[#This Row],[Day]]="","",YEAR(F2731))</f>
        <v/>
      </c>
      <c r="E2731" s="117" t="s">
        <v>329</v>
      </c>
      <c r="J2731" s="102"/>
      <c r="K2731" s="124"/>
      <c r="R2731" s="46"/>
      <c r="V2731" s="112"/>
      <c r="W2731" s="72"/>
      <c r="X2731" s="46"/>
      <c r="Y2731" s="46"/>
      <c r="AC2731" s="47">
        <f t="shared" si="39"/>
        <v>0</v>
      </c>
      <c r="AD2731" s="47"/>
      <c r="AE2731" s="44"/>
      <c r="AF2731" s="48"/>
    </row>
    <row r="2732" spans="1:32" ht="21" customHeight="1">
      <c r="A2732" s="45" t="str">
        <f>IF(G2732="","",VLOOKUP(G2732,#REF!,3,0))</f>
        <v/>
      </c>
      <c r="B2732" s="45" t="str">
        <f>IF(Table1[[#This Row],[Day]]="","",WEEKNUM(F2732))</f>
        <v/>
      </c>
      <c r="C2732" s="45" t="str">
        <f>IF(Table1[[#This Row],[Day]]="","",MONTH(F2732))</f>
        <v/>
      </c>
      <c r="D2732" s="45" t="str">
        <f>IF(Table1[[#This Row],[Day]]="","",YEAR(F2732))</f>
        <v/>
      </c>
      <c r="E2732" s="117" t="s">
        <v>329</v>
      </c>
      <c r="J2732" s="102"/>
      <c r="K2732" s="124"/>
      <c r="R2732" s="46"/>
      <c r="V2732" s="112"/>
      <c r="W2732" s="72"/>
      <c r="X2732" s="46"/>
      <c r="Y2732" s="46"/>
      <c r="AC2732" s="47">
        <f t="shared" si="39"/>
        <v>0</v>
      </c>
      <c r="AD2732" s="47"/>
      <c r="AE2732" s="44"/>
      <c r="AF2732" s="48"/>
    </row>
    <row r="2733" spans="1:32" ht="21" customHeight="1">
      <c r="A2733" s="45" t="str">
        <f>IF(G2733="","",VLOOKUP(G2733,#REF!,3,0))</f>
        <v/>
      </c>
      <c r="B2733" s="45" t="str">
        <f>IF(Table1[[#This Row],[Day]]="","",WEEKNUM(F2733))</f>
        <v/>
      </c>
      <c r="C2733" s="45" t="str">
        <f>IF(Table1[[#This Row],[Day]]="","",MONTH(F2733))</f>
        <v/>
      </c>
      <c r="D2733" s="45" t="str">
        <f>IF(Table1[[#This Row],[Day]]="","",YEAR(F2733))</f>
        <v/>
      </c>
      <c r="E2733" s="117" t="s">
        <v>329</v>
      </c>
      <c r="J2733" s="102"/>
      <c r="K2733" s="124"/>
      <c r="R2733" s="46"/>
      <c r="V2733" s="112"/>
      <c r="W2733" s="72"/>
      <c r="X2733" s="46"/>
      <c r="Y2733" s="46"/>
      <c r="AC2733" s="47">
        <f t="shared" si="39"/>
        <v>0</v>
      </c>
      <c r="AD2733" s="47"/>
      <c r="AE2733" s="44"/>
      <c r="AF2733" s="48"/>
    </row>
    <row r="2734" spans="1:32" ht="21" customHeight="1">
      <c r="A2734" s="45" t="str">
        <f>IF(G2734="","",VLOOKUP(G2734,#REF!,3,0))</f>
        <v/>
      </c>
      <c r="B2734" s="45" t="str">
        <f>IF(Table1[[#This Row],[Day]]="","",WEEKNUM(F2734))</f>
        <v/>
      </c>
      <c r="C2734" s="45" t="str">
        <f>IF(Table1[[#This Row],[Day]]="","",MONTH(F2734))</f>
        <v/>
      </c>
      <c r="D2734" s="45" t="str">
        <f>IF(Table1[[#This Row],[Day]]="","",YEAR(F2734))</f>
        <v/>
      </c>
      <c r="E2734" s="117" t="s">
        <v>329</v>
      </c>
      <c r="J2734" s="102"/>
      <c r="K2734" s="124"/>
      <c r="R2734" s="46"/>
      <c r="V2734" s="112"/>
      <c r="W2734" s="72"/>
      <c r="X2734" s="46"/>
      <c r="Y2734" s="46"/>
      <c r="AC2734" s="47">
        <f t="shared" si="39"/>
        <v>0</v>
      </c>
      <c r="AD2734" s="47"/>
      <c r="AE2734" s="44"/>
      <c r="AF2734" s="48"/>
    </row>
    <row r="2735" spans="1:32" ht="21" customHeight="1">
      <c r="A2735" s="45" t="str">
        <f>IF(G2735="","",VLOOKUP(G2735,#REF!,3,0))</f>
        <v/>
      </c>
      <c r="B2735" s="45" t="str">
        <f>IF(Table1[[#This Row],[Day]]="","",WEEKNUM(F2735))</f>
        <v/>
      </c>
      <c r="C2735" s="45" t="str">
        <f>IF(Table1[[#This Row],[Day]]="","",MONTH(F2735))</f>
        <v/>
      </c>
      <c r="D2735" s="45" t="str">
        <f>IF(Table1[[#This Row],[Day]]="","",YEAR(F2735))</f>
        <v/>
      </c>
      <c r="E2735" s="117" t="s">
        <v>329</v>
      </c>
      <c r="J2735" s="102"/>
      <c r="K2735" s="124"/>
      <c r="R2735" s="46"/>
      <c r="V2735" s="112"/>
      <c r="W2735" s="72"/>
      <c r="X2735" s="46"/>
      <c r="Y2735" s="46"/>
      <c r="AC2735" s="47">
        <f t="shared" si="39"/>
        <v>0</v>
      </c>
      <c r="AD2735" s="47"/>
      <c r="AE2735" s="44"/>
      <c r="AF2735" s="48"/>
    </row>
    <row r="2736" spans="1:32" ht="21" customHeight="1">
      <c r="A2736" s="45" t="str">
        <f>IF(G2736="","",VLOOKUP(G2736,#REF!,3,0))</f>
        <v/>
      </c>
      <c r="B2736" s="45" t="str">
        <f>IF(Table1[[#This Row],[Day]]="","",WEEKNUM(F2736))</f>
        <v/>
      </c>
      <c r="C2736" s="45" t="str">
        <f>IF(Table1[[#This Row],[Day]]="","",MONTH(F2736))</f>
        <v/>
      </c>
      <c r="D2736" s="45" t="str">
        <f>IF(Table1[[#This Row],[Day]]="","",YEAR(F2736))</f>
        <v/>
      </c>
      <c r="E2736" s="117" t="s">
        <v>329</v>
      </c>
      <c r="J2736" s="102"/>
      <c r="K2736" s="124"/>
      <c r="R2736" s="46"/>
      <c r="V2736" s="112"/>
      <c r="W2736" s="72"/>
      <c r="X2736" s="46"/>
      <c r="Y2736" s="46"/>
      <c r="AC2736" s="47">
        <f t="shared" si="39"/>
        <v>0</v>
      </c>
      <c r="AD2736" s="47"/>
      <c r="AE2736" s="44"/>
      <c r="AF2736" s="48"/>
    </row>
    <row r="2737" spans="1:32" ht="21" customHeight="1">
      <c r="A2737" s="45" t="str">
        <f>IF(G2737="","",VLOOKUP(G2737,#REF!,3,0))</f>
        <v/>
      </c>
      <c r="B2737" s="45" t="str">
        <f>IF(Table1[[#This Row],[Day]]="","",WEEKNUM(F2737))</f>
        <v/>
      </c>
      <c r="C2737" s="45" t="str">
        <f>IF(Table1[[#This Row],[Day]]="","",MONTH(F2737))</f>
        <v/>
      </c>
      <c r="D2737" s="45" t="str">
        <f>IF(Table1[[#This Row],[Day]]="","",YEAR(F2737))</f>
        <v/>
      </c>
      <c r="E2737" s="117" t="s">
        <v>329</v>
      </c>
      <c r="J2737" s="102"/>
      <c r="K2737" s="124"/>
      <c r="R2737" s="46"/>
      <c r="V2737" s="112"/>
      <c r="W2737" s="72"/>
      <c r="X2737" s="46"/>
      <c r="Y2737" s="46"/>
      <c r="AC2737" s="47">
        <f t="shared" si="39"/>
        <v>0</v>
      </c>
      <c r="AD2737" s="47"/>
      <c r="AE2737" s="44"/>
      <c r="AF2737" s="48"/>
    </row>
    <row r="2738" spans="1:32" ht="21" customHeight="1">
      <c r="A2738" s="45" t="str">
        <f>IF(G2738="","",VLOOKUP(G2738,#REF!,3,0))</f>
        <v/>
      </c>
      <c r="B2738" s="45" t="str">
        <f>IF(Table1[[#This Row],[Day]]="","",WEEKNUM(F2738))</f>
        <v/>
      </c>
      <c r="C2738" s="45" t="str">
        <f>IF(Table1[[#This Row],[Day]]="","",MONTH(F2738))</f>
        <v/>
      </c>
      <c r="D2738" s="45" t="str">
        <f>IF(Table1[[#This Row],[Day]]="","",YEAR(F2738))</f>
        <v/>
      </c>
      <c r="E2738" s="117" t="s">
        <v>329</v>
      </c>
      <c r="J2738" s="102"/>
      <c r="K2738" s="124"/>
      <c r="R2738" s="46"/>
      <c r="V2738" s="112"/>
      <c r="W2738" s="72"/>
      <c r="X2738" s="46"/>
      <c r="Y2738" s="46"/>
      <c r="AC2738" s="47">
        <f t="shared" si="39"/>
        <v>0</v>
      </c>
      <c r="AD2738" s="47"/>
      <c r="AE2738" s="44"/>
      <c r="AF2738" s="48"/>
    </row>
    <row r="2739" spans="1:32" ht="21" customHeight="1">
      <c r="A2739" s="45" t="str">
        <f>IF(G2739="","",VLOOKUP(G2739,#REF!,3,0))</f>
        <v/>
      </c>
      <c r="B2739" s="45" t="str">
        <f>IF(Table1[[#This Row],[Day]]="","",WEEKNUM(F2739))</f>
        <v/>
      </c>
      <c r="C2739" s="45" t="str">
        <f>IF(Table1[[#This Row],[Day]]="","",MONTH(F2739))</f>
        <v/>
      </c>
      <c r="D2739" s="45" t="str">
        <f>IF(Table1[[#This Row],[Day]]="","",YEAR(F2739))</f>
        <v/>
      </c>
      <c r="E2739" s="117" t="s">
        <v>329</v>
      </c>
      <c r="J2739" s="102"/>
      <c r="K2739" s="124"/>
      <c r="R2739" s="46"/>
      <c r="V2739" s="112"/>
      <c r="W2739" s="72"/>
      <c r="X2739" s="46"/>
      <c r="Y2739" s="46"/>
      <c r="AC2739" s="47">
        <f t="shared" si="39"/>
        <v>0</v>
      </c>
      <c r="AD2739" s="47"/>
      <c r="AE2739" s="44"/>
      <c r="AF2739" s="48"/>
    </row>
    <row r="2740" spans="1:32" ht="21" customHeight="1">
      <c r="A2740" s="45" t="str">
        <f>IF(G2740="","",VLOOKUP(G2740,#REF!,3,0))</f>
        <v/>
      </c>
      <c r="B2740" s="45" t="str">
        <f>IF(Table1[[#This Row],[Day]]="","",WEEKNUM(F2740))</f>
        <v/>
      </c>
      <c r="C2740" s="45" t="str">
        <f>IF(Table1[[#This Row],[Day]]="","",MONTH(F2740))</f>
        <v/>
      </c>
      <c r="D2740" s="45" t="str">
        <f>IF(Table1[[#This Row],[Day]]="","",YEAR(F2740))</f>
        <v/>
      </c>
      <c r="E2740" s="117" t="s">
        <v>329</v>
      </c>
      <c r="J2740" s="102"/>
      <c r="K2740" s="124"/>
      <c r="R2740" s="46"/>
      <c r="V2740" s="112"/>
      <c r="W2740" s="72"/>
      <c r="X2740" s="46"/>
      <c r="Y2740" s="46"/>
      <c r="AC2740" s="47">
        <f t="shared" si="39"/>
        <v>0</v>
      </c>
      <c r="AD2740" s="47"/>
      <c r="AE2740" s="44"/>
      <c r="AF2740" s="48"/>
    </row>
    <row r="2741" spans="1:32" ht="21" customHeight="1">
      <c r="A2741" s="45" t="str">
        <f>IF(G2741="","",VLOOKUP(G2741,#REF!,3,0))</f>
        <v/>
      </c>
      <c r="B2741" s="45" t="str">
        <f>IF(Table1[[#This Row],[Day]]="","",WEEKNUM(F2741))</f>
        <v/>
      </c>
      <c r="C2741" s="45" t="str">
        <f>IF(Table1[[#This Row],[Day]]="","",MONTH(F2741))</f>
        <v/>
      </c>
      <c r="D2741" s="45" t="str">
        <f>IF(Table1[[#This Row],[Day]]="","",YEAR(F2741))</f>
        <v/>
      </c>
      <c r="E2741" s="117" t="s">
        <v>329</v>
      </c>
      <c r="J2741" s="102"/>
      <c r="K2741" s="124"/>
      <c r="R2741" s="46"/>
      <c r="V2741" s="112"/>
      <c r="W2741" s="72"/>
      <c r="X2741" s="46"/>
      <c r="Y2741" s="46"/>
      <c r="AC2741" s="47">
        <f t="shared" si="39"/>
        <v>0</v>
      </c>
      <c r="AD2741" s="47"/>
      <c r="AE2741" s="44"/>
      <c r="AF2741" s="48"/>
    </row>
    <row r="2742" spans="1:32" ht="21" customHeight="1">
      <c r="A2742" s="45" t="str">
        <f>IF(G2742="","",VLOOKUP(G2742,#REF!,3,0))</f>
        <v/>
      </c>
      <c r="B2742" s="45" t="str">
        <f>IF(Table1[[#This Row],[Day]]="","",WEEKNUM(F2742))</f>
        <v/>
      </c>
      <c r="C2742" s="45" t="str">
        <f>IF(Table1[[#This Row],[Day]]="","",MONTH(F2742))</f>
        <v/>
      </c>
      <c r="D2742" s="45" t="str">
        <f>IF(Table1[[#This Row],[Day]]="","",YEAR(F2742))</f>
        <v/>
      </c>
      <c r="E2742" s="117" t="s">
        <v>329</v>
      </c>
      <c r="J2742" s="102"/>
      <c r="K2742" s="124"/>
      <c r="R2742" s="46"/>
      <c r="V2742" s="112"/>
      <c r="W2742" s="72"/>
      <c r="X2742" s="46"/>
      <c r="Y2742" s="46"/>
      <c r="AC2742" s="47">
        <f t="shared" si="39"/>
        <v>0</v>
      </c>
      <c r="AD2742" s="47"/>
      <c r="AE2742" s="44"/>
      <c r="AF2742" s="48"/>
    </row>
    <row r="2743" spans="1:32" ht="21" customHeight="1">
      <c r="A2743" s="45" t="str">
        <f>IF(G2743="","",VLOOKUP(G2743,#REF!,3,0))</f>
        <v/>
      </c>
      <c r="B2743" s="45" t="str">
        <f>IF(Table1[[#This Row],[Day]]="","",WEEKNUM(F2743))</f>
        <v/>
      </c>
      <c r="C2743" s="45" t="str">
        <f>IF(Table1[[#This Row],[Day]]="","",MONTH(F2743))</f>
        <v/>
      </c>
      <c r="D2743" s="45" t="str">
        <f>IF(Table1[[#This Row],[Day]]="","",YEAR(F2743))</f>
        <v/>
      </c>
      <c r="E2743" s="117" t="s">
        <v>329</v>
      </c>
      <c r="J2743" s="102"/>
      <c r="K2743" s="124"/>
      <c r="R2743" s="46"/>
      <c r="V2743" s="112"/>
      <c r="W2743" s="72"/>
      <c r="X2743" s="46"/>
      <c r="Y2743" s="46"/>
      <c r="AC2743" s="47">
        <f t="shared" si="39"/>
        <v>0</v>
      </c>
      <c r="AD2743" s="47"/>
      <c r="AE2743" s="44"/>
      <c r="AF2743" s="48"/>
    </row>
    <row r="2744" spans="1:32" ht="21" customHeight="1">
      <c r="A2744" s="45" t="str">
        <f>IF(G2744="","",VLOOKUP(G2744,#REF!,3,0))</f>
        <v/>
      </c>
      <c r="B2744" s="45" t="str">
        <f>IF(Table1[[#This Row],[Day]]="","",WEEKNUM(F2744))</f>
        <v/>
      </c>
      <c r="C2744" s="45" t="str">
        <f>IF(Table1[[#This Row],[Day]]="","",MONTH(F2744))</f>
        <v/>
      </c>
      <c r="D2744" s="45" t="str">
        <f>IF(Table1[[#This Row],[Day]]="","",YEAR(F2744))</f>
        <v/>
      </c>
      <c r="E2744" s="117" t="s">
        <v>329</v>
      </c>
      <c r="J2744" s="102"/>
      <c r="K2744" s="124"/>
      <c r="R2744" s="46"/>
      <c r="V2744" s="112"/>
      <c r="W2744" s="72"/>
      <c r="X2744" s="46"/>
      <c r="Y2744" s="46"/>
      <c r="AC2744" s="47">
        <f t="shared" si="39"/>
        <v>0</v>
      </c>
      <c r="AD2744" s="47"/>
      <c r="AE2744" s="44"/>
      <c r="AF2744" s="48"/>
    </row>
    <row r="2745" spans="1:32" ht="21" customHeight="1">
      <c r="A2745" s="45" t="str">
        <f>IF(G2745="","",VLOOKUP(G2745,#REF!,3,0))</f>
        <v/>
      </c>
      <c r="B2745" s="45" t="str">
        <f>IF(Table1[[#This Row],[Day]]="","",WEEKNUM(F2745))</f>
        <v/>
      </c>
      <c r="C2745" s="45" t="str">
        <f>IF(Table1[[#This Row],[Day]]="","",MONTH(F2745))</f>
        <v/>
      </c>
      <c r="D2745" s="45" t="str">
        <f>IF(Table1[[#This Row],[Day]]="","",YEAR(F2745))</f>
        <v/>
      </c>
      <c r="E2745" s="117" t="s">
        <v>329</v>
      </c>
      <c r="J2745" s="102"/>
      <c r="K2745" s="124"/>
      <c r="R2745" s="46"/>
      <c r="V2745" s="112"/>
      <c r="W2745" s="72"/>
      <c r="X2745" s="46"/>
      <c r="Y2745" s="46"/>
      <c r="AC2745" s="47">
        <f t="shared" si="39"/>
        <v>0</v>
      </c>
      <c r="AD2745" s="47"/>
      <c r="AE2745" s="44"/>
      <c r="AF2745" s="48"/>
    </row>
    <row r="2746" spans="1:32" ht="21" customHeight="1">
      <c r="A2746" s="45" t="str">
        <f>IF(G2746="","",VLOOKUP(G2746,#REF!,3,0))</f>
        <v/>
      </c>
      <c r="B2746" s="45" t="str">
        <f>IF(Table1[[#This Row],[Day]]="","",WEEKNUM(F2746))</f>
        <v/>
      </c>
      <c r="C2746" s="45" t="str">
        <f>IF(Table1[[#This Row],[Day]]="","",MONTH(F2746))</f>
        <v/>
      </c>
      <c r="D2746" s="45" t="str">
        <f>IF(Table1[[#This Row],[Day]]="","",YEAR(F2746))</f>
        <v/>
      </c>
      <c r="E2746" s="117" t="s">
        <v>329</v>
      </c>
      <c r="J2746" s="102"/>
      <c r="K2746" s="124"/>
      <c r="R2746" s="46"/>
      <c r="V2746" s="112"/>
      <c r="W2746" s="72"/>
      <c r="X2746" s="46"/>
      <c r="Y2746" s="46"/>
      <c r="AC2746" s="47">
        <f t="shared" si="39"/>
        <v>0</v>
      </c>
      <c r="AD2746" s="47"/>
      <c r="AE2746" s="44"/>
      <c r="AF2746" s="48"/>
    </row>
    <row r="2747" spans="1:32" ht="21" customHeight="1">
      <c r="A2747" s="45" t="str">
        <f>IF(G2747="","",VLOOKUP(G2747,#REF!,3,0))</f>
        <v/>
      </c>
      <c r="B2747" s="45" t="str">
        <f>IF(Table1[[#This Row],[Day]]="","",WEEKNUM(F2747))</f>
        <v/>
      </c>
      <c r="C2747" s="45" t="str">
        <f>IF(Table1[[#This Row],[Day]]="","",MONTH(F2747))</f>
        <v/>
      </c>
      <c r="D2747" s="45" t="str">
        <f>IF(Table1[[#This Row],[Day]]="","",YEAR(F2747))</f>
        <v/>
      </c>
      <c r="E2747" s="117" t="s">
        <v>329</v>
      </c>
      <c r="J2747" s="102"/>
      <c r="K2747" s="124"/>
      <c r="R2747" s="46"/>
      <c r="V2747" s="112"/>
      <c r="W2747" s="72"/>
      <c r="X2747" s="46"/>
      <c r="Y2747" s="46"/>
      <c r="AC2747" s="47">
        <f t="shared" si="39"/>
        <v>0</v>
      </c>
      <c r="AD2747" s="47"/>
      <c r="AE2747" s="44"/>
      <c r="AF2747" s="48"/>
    </row>
    <row r="2748" spans="1:32" ht="21" customHeight="1">
      <c r="A2748" s="45" t="str">
        <f>IF(G2748="","",VLOOKUP(G2748,#REF!,3,0))</f>
        <v/>
      </c>
      <c r="B2748" s="45" t="str">
        <f>IF(Table1[[#This Row],[Day]]="","",WEEKNUM(F2748))</f>
        <v/>
      </c>
      <c r="C2748" s="45" t="str">
        <f>IF(Table1[[#This Row],[Day]]="","",MONTH(F2748))</f>
        <v/>
      </c>
      <c r="D2748" s="45" t="str">
        <f>IF(Table1[[#This Row],[Day]]="","",YEAR(F2748))</f>
        <v/>
      </c>
      <c r="E2748" s="117" t="s">
        <v>329</v>
      </c>
      <c r="J2748" s="102"/>
      <c r="K2748" s="124"/>
      <c r="R2748" s="46"/>
      <c r="V2748" s="112"/>
      <c r="W2748" s="72"/>
      <c r="X2748" s="46"/>
      <c r="Y2748" s="46"/>
      <c r="AC2748" s="47">
        <f t="shared" si="39"/>
        <v>0</v>
      </c>
      <c r="AD2748" s="47"/>
      <c r="AE2748" s="44"/>
      <c r="AF2748" s="48"/>
    </row>
    <row r="2749" spans="1:32" ht="21" customHeight="1">
      <c r="A2749" s="45" t="str">
        <f>IF(G2749="","",VLOOKUP(G2749,#REF!,3,0))</f>
        <v/>
      </c>
      <c r="B2749" s="45" t="str">
        <f>IF(Table1[[#This Row],[Day]]="","",WEEKNUM(F2749))</f>
        <v/>
      </c>
      <c r="C2749" s="45" t="str">
        <f>IF(Table1[[#This Row],[Day]]="","",MONTH(F2749))</f>
        <v/>
      </c>
      <c r="D2749" s="45" t="str">
        <f>IF(Table1[[#This Row],[Day]]="","",YEAR(F2749))</f>
        <v/>
      </c>
      <c r="E2749" s="117" t="s">
        <v>329</v>
      </c>
      <c r="J2749" s="102"/>
      <c r="K2749" s="124"/>
      <c r="R2749" s="46"/>
      <c r="V2749" s="112"/>
      <c r="W2749" s="72"/>
      <c r="X2749" s="46"/>
      <c r="Y2749" s="46"/>
      <c r="AC2749" s="47">
        <f t="shared" si="39"/>
        <v>0</v>
      </c>
      <c r="AD2749" s="47"/>
      <c r="AE2749" s="44"/>
      <c r="AF2749" s="48"/>
    </row>
    <row r="2750" spans="1:32" ht="21" customHeight="1">
      <c r="A2750" s="45" t="str">
        <f>IF(G2750="","",VLOOKUP(G2750,#REF!,3,0))</f>
        <v/>
      </c>
      <c r="B2750" s="45" t="str">
        <f>IF(Table1[[#This Row],[Day]]="","",WEEKNUM(F2750))</f>
        <v/>
      </c>
      <c r="C2750" s="45" t="str">
        <f>IF(Table1[[#This Row],[Day]]="","",MONTH(F2750))</f>
        <v/>
      </c>
      <c r="D2750" s="45" t="str">
        <f>IF(Table1[[#This Row],[Day]]="","",YEAR(F2750))</f>
        <v/>
      </c>
      <c r="E2750" s="117" t="s">
        <v>329</v>
      </c>
      <c r="J2750" s="102"/>
      <c r="K2750" s="124"/>
      <c r="R2750" s="46"/>
      <c r="V2750" s="112"/>
      <c r="W2750" s="72"/>
      <c r="X2750" s="46"/>
      <c r="Y2750" s="46"/>
      <c r="AC2750" s="47">
        <f t="shared" si="39"/>
        <v>0</v>
      </c>
      <c r="AD2750" s="47"/>
      <c r="AE2750" s="44"/>
      <c r="AF2750" s="48"/>
    </row>
    <row r="2751" spans="1:32" ht="21" customHeight="1">
      <c r="A2751" s="45" t="str">
        <f>IF(G2751="","",VLOOKUP(G2751,#REF!,3,0))</f>
        <v/>
      </c>
      <c r="B2751" s="45" t="str">
        <f>IF(Table1[[#This Row],[Day]]="","",WEEKNUM(F2751))</f>
        <v/>
      </c>
      <c r="C2751" s="45" t="str">
        <f>IF(Table1[[#This Row],[Day]]="","",MONTH(F2751))</f>
        <v/>
      </c>
      <c r="D2751" s="45" t="str">
        <f>IF(Table1[[#This Row],[Day]]="","",YEAR(F2751))</f>
        <v/>
      </c>
      <c r="E2751" s="117" t="s">
        <v>329</v>
      </c>
      <c r="J2751" s="102"/>
      <c r="K2751" s="124"/>
      <c r="R2751" s="46"/>
      <c r="V2751" s="112"/>
      <c r="W2751" s="72"/>
      <c r="X2751" s="46"/>
      <c r="Y2751" s="46"/>
      <c r="AC2751" s="47">
        <f t="shared" si="39"/>
        <v>0</v>
      </c>
      <c r="AD2751" s="47"/>
      <c r="AE2751" s="44"/>
      <c r="AF2751" s="48"/>
    </row>
    <row r="2752" spans="1:32" ht="21" customHeight="1">
      <c r="A2752" s="45" t="str">
        <f>IF(G2752="","",VLOOKUP(G2752,#REF!,3,0))</f>
        <v/>
      </c>
      <c r="B2752" s="45" t="str">
        <f>IF(Table1[[#This Row],[Day]]="","",WEEKNUM(F2752))</f>
        <v/>
      </c>
      <c r="C2752" s="45" t="str">
        <f>IF(Table1[[#This Row],[Day]]="","",MONTH(F2752))</f>
        <v/>
      </c>
      <c r="D2752" s="45" t="str">
        <f>IF(Table1[[#This Row],[Day]]="","",YEAR(F2752))</f>
        <v/>
      </c>
      <c r="E2752" s="117" t="s">
        <v>329</v>
      </c>
      <c r="J2752" s="102"/>
      <c r="K2752" s="124"/>
      <c r="R2752" s="46"/>
      <c r="V2752" s="112"/>
      <c r="W2752" s="72"/>
      <c r="X2752" s="46"/>
      <c r="Y2752" s="46"/>
      <c r="AC2752" s="47">
        <f t="shared" si="39"/>
        <v>0</v>
      </c>
      <c r="AD2752" s="47"/>
      <c r="AE2752" s="44"/>
      <c r="AF2752" s="48"/>
    </row>
    <row r="2753" spans="1:32" ht="21" customHeight="1">
      <c r="A2753" s="45" t="str">
        <f>IF(G2753="","",VLOOKUP(G2753,#REF!,3,0))</f>
        <v/>
      </c>
      <c r="B2753" s="45" t="str">
        <f>IF(Table1[[#This Row],[Day]]="","",WEEKNUM(F2753))</f>
        <v/>
      </c>
      <c r="C2753" s="45" t="str">
        <f>IF(Table1[[#This Row],[Day]]="","",MONTH(F2753))</f>
        <v/>
      </c>
      <c r="D2753" s="45" t="str">
        <f>IF(Table1[[#This Row],[Day]]="","",YEAR(F2753))</f>
        <v/>
      </c>
      <c r="E2753" s="117" t="s">
        <v>329</v>
      </c>
      <c r="J2753" s="102"/>
      <c r="K2753" s="124"/>
      <c r="R2753" s="46"/>
      <c r="V2753" s="112"/>
      <c r="W2753" s="72"/>
      <c r="X2753" s="46"/>
      <c r="Y2753" s="46"/>
      <c r="AC2753" s="47">
        <f t="shared" si="39"/>
        <v>0</v>
      </c>
      <c r="AD2753" s="47"/>
      <c r="AE2753" s="44"/>
      <c r="AF2753" s="48"/>
    </row>
    <row r="2754" spans="1:32" ht="21" customHeight="1">
      <c r="A2754" s="45" t="str">
        <f>IF(G2754="","",VLOOKUP(G2754,#REF!,3,0))</f>
        <v/>
      </c>
      <c r="B2754" s="45" t="str">
        <f>IF(Table1[[#This Row],[Day]]="","",WEEKNUM(F2754))</f>
        <v/>
      </c>
      <c r="C2754" s="45" t="str">
        <f>IF(Table1[[#This Row],[Day]]="","",MONTH(F2754))</f>
        <v/>
      </c>
      <c r="D2754" s="45" t="str">
        <f>IF(Table1[[#This Row],[Day]]="","",YEAR(F2754))</f>
        <v/>
      </c>
      <c r="E2754" s="117" t="s">
        <v>329</v>
      </c>
      <c r="J2754" s="102"/>
      <c r="K2754" s="124"/>
      <c r="R2754" s="46"/>
      <c r="V2754" s="112"/>
      <c r="W2754" s="72"/>
      <c r="X2754" s="46"/>
      <c r="Y2754" s="46"/>
      <c r="AC2754" s="47">
        <f t="shared" si="39"/>
        <v>0</v>
      </c>
      <c r="AD2754" s="47"/>
      <c r="AE2754" s="44"/>
      <c r="AF2754" s="48"/>
    </row>
    <row r="2755" spans="1:32" ht="21" customHeight="1">
      <c r="A2755" s="45" t="str">
        <f>IF(G2755="","",VLOOKUP(G2755,#REF!,3,0))</f>
        <v/>
      </c>
      <c r="B2755" s="45" t="str">
        <f>IF(Table1[[#This Row],[Day]]="","",WEEKNUM(F2755))</f>
        <v/>
      </c>
      <c r="C2755" s="45" t="str">
        <f>IF(Table1[[#This Row],[Day]]="","",MONTH(F2755))</f>
        <v/>
      </c>
      <c r="D2755" s="45" t="str">
        <f>IF(Table1[[#This Row],[Day]]="","",YEAR(F2755))</f>
        <v/>
      </c>
      <c r="E2755" s="117" t="s">
        <v>329</v>
      </c>
      <c r="J2755" s="102"/>
      <c r="K2755" s="124"/>
      <c r="R2755" s="46"/>
      <c r="V2755" s="112"/>
      <c r="W2755" s="72"/>
      <c r="X2755" s="46"/>
      <c r="Y2755" s="46"/>
      <c r="AC2755" s="47">
        <f t="shared" si="39"/>
        <v>0</v>
      </c>
      <c r="AD2755" s="47"/>
      <c r="AE2755" s="44"/>
      <c r="AF2755" s="48"/>
    </row>
    <row r="2756" spans="1:32" ht="21" customHeight="1">
      <c r="A2756" s="45" t="str">
        <f>IF(G2756="","",VLOOKUP(G2756,#REF!,3,0))</f>
        <v/>
      </c>
      <c r="B2756" s="45" t="str">
        <f>IF(Table1[[#This Row],[Day]]="","",WEEKNUM(F2756))</f>
        <v/>
      </c>
      <c r="C2756" s="45" t="str">
        <f>IF(Table1[[#This Row],[Day]]="","",MONTH(F2756))</f>
        <v/>
      </c>
      <c r="D2756" s="45" t="str">
        <f>IF(Table1[[#This Row],[Day]]="","",YEAR(F2756))</f>
        <v/>
      </c>
      <c r="E2756" s="117" t="s">
        <v>329</v>
      </c>
      <c r="J2756" s="102"/>
      <c r="K2756" s="124"/>
      <c r="R2756" s="46"/>
      <c r="V2756" s="112"/>
      <c r="W2756" s="72"/>
      <c r="X2756" s="46"/>
      <c r="Y2756" s="46"/>
      <c r="AC2756" s="47">
        <f t="shared" si="39"/>
        <v>0</v>
      </c>
      <c r="AD2756" s="47"/>
      <c r="AE2756" s="44"/>
      <c r="AF2756" s="48"/>
    </row>
    <row r="2757" spans="1:32" ht="21" customHeight="1">
      <c r="A2757" s="45" t="str">
        <f>IF(G2757="","",VLOOKUP(G2757,#REF!,3,0))</f>
        <v/>
      </c>
      <c r="B2757" s="45" t="str">
        <f>IF(Table1[[#This Row],[Day]]="","",WEEKNUM(F2757))</f>
        <v/>
      </c>
      <c r="C2757" s="45" t="str">
        <f>IF(Table1[[#This Row],[Day]]="","",MONTH(F2757))</f>
        <v/>
      </c>
      <c r="D2757" s="45" t="str">
        <f>IF(Table1[[#This Row],[Day]]="","",YEAR(F2757))</f>
        <v/>
      </c>
      <c r="E2757" s="117" t="s">
        <v>329</v>
      </c>
      <c r="J2757" s="102"/>
      <c r="K2757" s="124"/>
      <c r="R2757" s="46"/>
      <c r="V2757" s="112"/>
      <c r="W2757" s="72"/>
      <c r="X2757" s="46"/>
      <c r="Y2757" s="46"/>
      <c r="AC2757" s="47">
        <f t="shared" si="39"/>
        <v>0</v>
      </c>
      <c r="AD2757" s="47"/>
      <c r="AE2757" s="44"/>
      <c r="AF2757" s="48"/>
    </row>
    <row r="2758" spans="1:32" ht="21" customHeight="1">
      <c r="A2758" s="45" t="str">
        <f>IF(G2758="","",VLOOKUP(G2758,#REF!,3,0))</f>
        <v/>
      </c>
      <c r="B2758" s="45" t="str">
        <f>IF(Table1[[#This Row],[Day]]="","",WEEKNUM(F2758))</f>
        <v/>
      </c>
      <c r="C2758" s="45" t="str">
        <f>IF(Table1[[#This Row],[Day]]="","",MONTH(F2758))</f>
        <v/>
      </c>
      <c r="D2758" s="45" t="str">
        <f>IF(Table1[[#This Row],[Day]]="","",YEAR(F2758))</f>
        <v/>
      </c>
      <c r="E2758" s="117" t="s">
        <v>329</v>
      </c>
      <c r="J2758" s="102"/>
      <c r="K2758" s="124"/>
      <c r="R2758" s="46"/>
      <c r="V2758" s="112"/>
      <c r="W2758" s="72"/>
      <c r="X2758" s="46"/>
      <c r="Y2758" s="46"/>
      <c r="AC2758" s="47">
        <f t="shared" si="39"/>
        <v>0</v>
      </c>
      <c r="AD2758" s="47"/>
      <c r="AE2758" s="44"/>
      <c r="AF2758" s="48"/>
    </row>
    <row r="2759" spans="1:32" ht="21" customHeight="1">
      <c r="A2759" s="45" t="str">
        <f>IF(G2759="","",VLOOKUP(G2759,#REF!,3,0))</f>
        <v/>
      </c>
      <c r="B2759" s="45" t="str">
        <f>IF(Table1[[#This Row],[Day]]="","",WEEKNUM(F2759))</f>
        <v/>
      </c>
      <c r="C2759" s="45" t="str">
        <f>IF(Table1[[#This Row],[Day]]="","",MONTH(F2759))</f>
        <v/>
      </c>
      <c r="D2759" s="45" t="str">
        <f>IF(Table1[[#This Row],[Day]]="","",YEAR(F2759))</f>
        <v/>
      </c>
      <c r="E2759" s="117" t="s">
        <v>329</v>
      </c>
      <c r="J2759" s="102"/>
      <c r="K2759" s="124"/>
      <c r="R2759" s="46"/>
      <c r="V2759" s="112"/>
      <c r="W2759" s="72"/>
      <c r="X2759" s="46"/>
      <c r="Y2759" s="46"/>
      <c r="AC2759" s="47">
        <f t="shared" si="39"/>
        <v>0</v>
      </c>
      <c r="AD2759" s="47"/>
      <c r="AE2759" s="44"/>
      <c r="AF2759" s="48"/>
    </row>
    <row r="2760" spans="1:32" ht="21" customHeight="1">
      <c r="A2760" s="45" t="str">
        <f>IF(G2760="","",VLOOKUP(G2760,#REF!,3,0))</f>
        <v/>
      </c>
      <c r="B2760" s="45" t="str">
        <f>IF(Table1[[#This Row],[Day]]="","",WEEKNUM(F2760))</f>
        <v/>
      </c>
      <c r="C2760" s="45" t="str">
        <f>IF(Table1[[#This Row],[Day]]="","",MONTH(F2760))</f>
        <v/>
      </c>
      <c r="D2760" s="45" t="str">
        <f>IF(Table1[[#This Row],[Day]]="","",YEAR(F2760))</f>
        <v/>
      </c>
      <c r="E2760" s="117" t="s">
        <v>329</v>
      </c>
      <c r="J2760" s="102"/>
      <c r="K2760" s="124"/>
      <c r="R2760" s="46"/>
      <c r="V2760" s="112"/>
      <c r="W2760" s="72"/>
      <c r="X2760" s="46"/>
      <c r="Y2760" s="46"/>
      <c r="AC2760" s="47">
        <f t="shared" si="39"/>
        <v>0</v>
      </c>
      <c r="AD2760" s="47"/>
      <c r="AE2760" s="44"/>
      <c r="AF2760" s="48"/>
    </row>
    <row r="2761" spans="1:32" ht="21" customHeight="1">
      <c r="A2761" s="45" t="str">
        <f>IF(G2761="","",VLOOKUP(G2761,#REF!,3,0))</f>
        <v/>
      </c>
      <c r="B2761" s="45" t="str">
        <f>IF(Table1[[#This Row],[Day]]="","",WEEKNUM(F2761))</f>
        <v/>
      </c>
      <c r="C2761" s="45" t="str">
        <f>IF(Table1[[#This Row],[Day]]="","",MONTH(F2761))</f>
        <v/>
      </c>
      <c r="D2761" s="45" t="str">
        <f>IF(Table1[[#This Row],[Day]]="","",YEAR(F2761))</f>
        <v/>
      </c>
      <c r="E2761" s="117" t="s">
        <v>329</v>
      </c>
      <c r="J2761" s="102"/>
      <c r="K2761" s="124"/>
      <c r="R2761" s="46"/>
      <c r="V2761" s="112"/>
      <c r="W2761" s="72"/>
      <c r="X2761" s="46"/>
      <c r="Y2761" s="46"/>
      <c r="AC2761" s="47">
        <f t="shared" si="39"/>
        <v>0</v>
      </c>
      <c r="AD2761" s="47"/>
      <c r="AE2761" s="44"/>
      <c r="AF2761" s="48"/>
    </row>
    <row r="2762" spans="1:32" ht="21" customHeight="1">
      <c r="A2762" s="45" t="str">
        <f>IF(G2762="","",VLOOKUP(G2762,#REF!,3,0))</f>
        <v/>
      </c>
      <c r="B2762" s="45" t="str">
        <f>IF(Table1[[#This Row],[Day]]="","",WEEKNUM(F2762))</f>
        <v/>
      </c>
      <c r="C2762" s="45" t="str">
        <f>IF(Table1[[#This Row],[Day]]="","",MONTH(F2762))</f>
        <v/>
      </c>
      <c r="D2762" s="45" t="str">
        <f>IF(Table1[[#This Row],[Day]]="","",YEAR(F2762))</f>
        <v/>
      </c>
      <c r="E2762" s="117" t="s">
        <v>329</v>
      </c>
      <c r="J2762" s="102"/>
      <c r="K2762" s="124"/>
      <c r="R2762" s="46"/>
      <c r="V2762" s="112"/>
      <c r="W2762" s="72"/>
      <c r="X2762" s="46"/>
      <c r="Y2762" s="46"/>
      <c r="AC2762" s="47">
        <f t="shared" si="39"/>
        <v>0</v>
      </c>
      <c r="AD2762" s="47"/>
      <c r="AE2762" s="44"/>
      <c r="AF2762" s="48"/>
    </row>
    <row r="2763" spans="1:32" ht="21" customHeight="1">
      <c r="A2763" s="45" t="str">
        <f>IF(G2763="","",VLOOKUP(G2763,#REF!,3,0))</f>
        <v/>
      </c>
      <c r="B2763" s="45" t="str">
        <f>IF(Table1[[#This Row],[Day]]="","",WEEKNUM(F2763))</f>
        <v/>
      </c>
      <c r="C2763" s="45" t="str">
        <f>IF(Table1[[#This Row],[Day]]="","",MONTH(F2763))</f>
        <v/>
      </c>
      <c r="D2763" s="45" t="str">
        <f>IF(Table1[[#This Row],[Day]]="","",YEAR(F2763))</f>
        <v/>
      </c>
      <c r="E2763" s="117" t="s">
        <v>329</v>
      </c>
      <c r="J2763" s="102"/>
      <c r="K2763" s="124"/>
      <c r="R2763" s="46"/>
      <c r="V2763" s="112"/>
      <c r="W2763" s="72"/>
      <c r="X2763" s="46"/>
      <c r="Y2763" s="46"/>
      <c r="AC2763" s="47">
        <f t="shared" si="39"/>
        <v>0</v>
      </c>
      <c r="AD2763" s="47"/>
      <c r="AE2763" s="44"/>
      <c r="AF2763" s="48"/>
    </row>
    <row r="2764" spans="1:32" ht="21" customHeight="1">
      <c r="A2764" s="45" t="str">
        <f>IF(G2764="","",VLOOKUP(G2764,#REF!,3,0))</f>
        <v/>
      </c>
      <c r="B2764" s="45" t="str">
        <f>IF(Table1[[#This Row],[Day]]="","",WEEKNUM(F2764))</f>
        <v/>
      </c>
      <c r="C2764" s="45" t="str">
        <f>IF(Table1[[#This Row],[Day]]="","",MONTH(F2764))</f>
        <v/>
      </c>
      <c r="D2764" s="45" t="str">
        <f>IF(Table1[[#This Row],[Day]]="","",YEAR(F2764))</f>
        <v/>
      </c>
      <c r="E2764" s="117" t="s">
        <v>329</v>
      </c>
      <c r="J2764" s="102"/>
      <c r="K2764" s="124"/>
      <c r="R2764" s="46"/>
      <c r="V2764" s="112"/>
      <c r="W2764" s="72"/>
      <c r="X2764" s="46"/>
      <c r="Y2764" s="46"/>
      <c r="AC2764" s="47">
        <f t="shared" si="39"/>
        <v>0</v>
      </c>
      <c r="AD2764" s="47"/>
      <c r="AE2764" s="44"/>
      <c r="AF2764" s="48"/>
    </row>
    <row r="2765" spans="1:32" ht="21" customHeight="1">
      <c r="A2765" s="45" t="str">
        <f>IF(G2765="","",VLOOKUP(G2765,#REF!,3,0))</f>
        <v/>
      </c>
      <c r="B2765" s="45" t="str">
        <f>IF(Table1[[#This Row],[Day]]="","",WEEKNUM(F2765))</f>
        <v/>
      </c>
      <c r="C2765" s="45" t="str">
        <f>IF(Table1[[#This Row],[Day]]="","",MONTH(F2765))</f>
        <v/>
      </c>
      <c r="D2765" s="45" t="str">
        <f>IF(Table1[[#This Row],[Day]]="","",YEAR(F2765))</f>
        <v/>
      </c>
      <c r="E2765" s="117" t="s">
        <v>329</v>
      </c>
      <c r="J2765" s="102"/>
      <c r="K2765" s="124"/>
      <c r="R2765" s="46"/>
      <c r="V2765" s="112"/>
      <c r="W2765" s="72"/>
      <c r="X2765" s="46"/>
      <c r="Y2765" s="46"/>
      <c r="AC2765" s="47">
        <f t="shared" si="39"/>
        <v>0</v>
      </c>
      <c r="AD2765" s="47"/>
      <c r="AE2765" s="44"/>
      <c r="AF2765" s="48"/>
    </row>
    <row r="2766" spans="1:32" ht="21" customHeight="1">
      <c r="A2766" s="45" t="str">
        <f>IF(G2766="","",VLOOKUP(G2766,#REF!,3,0))</f>
        <v/>
      </c>
      <c r="B2766" s="45" t="str">
        <f>IF(Table1[[#This Row],[Day]]="","",WEEKNUM(F2766))</f>
        <v/>
      </c>
      <c r="C2766" s="45" t="str">
        <f>IF(Table1[[#This Row],[Day]]="","",MONTH(F2766))</f>
        <v/>
      </c>
      <c r="D2766" s="45" t="str">
        <f>IF(Table1[[#This Row],[Day]]="","",YEAR(F2766))</f>
        <v/>
      </c>
      <c r="E2766" s="117" t="s">
        <v>329</v>
      </c>
      <c r="J2766" s="102"/>
      <c r="K2766" s="124"/>
      <c r="R2766" s="46"/>
      <c r="V2766" s="112"/>
      <c r="W2766" s="72"/>
      <c r="X2766" s="46"/>
      <c r="Y2766" s="46"/>
      <c r="AC2766" s="47">
        <f t="shared" si="39"/>
        <v>0</v>
      </c>
      <c r="AD2766" s="47"/>
      <c r="AE2766" s="44"/>
      <c r="AF2766" s="48"/>
    </row>
    <row r="2767" spans="1:32" ht="21" customHeight="1">
      <c r="A2767" s="45" t="str">
        <f>IF(G2767="","",VLOOKUP(G2767,#REF!,3,0))</f>
        <v/>
      </c>
      <c r="B2767" s="45" t="str">
        <f>IF(Table1[[#This Row],[Day]]="","",WEEKNUM(F2767))</f>
        <v/>
      </c>
      <c r="C2767" s="45" t="str">
        <f>IF(Table1[[#This Row],[Day]]="","",MONTH(F2767))</f>
        <v/>
      </c>
      <c r="D2767" s="45" t="str">
        <f>IF(Table1[[#This Row],[Day]]="","",YEAR(F2767))</f>
        <v/>
      </c>
      <c r="E2767" s="117" t="s">
        <v>329</v>
      </c>
      <c r="J2767" s="102"/>
      <c r="K2767" s="124"/>
      <c r="R2767" s="46"/>
      <c r="V2767" s="112"/>
      <c r="W2767" s="72"/>
      <c r="X2767" s="46"/>
      <c r="Y2767" s="46"/>
      <c r="AC2767" s="47">
        <f t="shared" si="39"/>
        <v>0</v>
      </c>
      <c r="AD2767" s="47"/>
      <c r="AE2767" s="44"/>
      <c r="AF2767" s="48"/>
    </row>
    <row r="2768" spans="1:32" ht="21" customHeight="1">
      <c r="A2768" s="45" t="str">
        <f>IF(G2768="","",VLOOKUP(G2768,#REF!,3,0))</f>
        <v/>
      </c>
      <c r="B2768" s="45" t="str">
        <f>IF(Table1[[#This Row],[Day]]="","",WEEKNUM(F2768))</f>
        <v/>
      </c>
      <c r="C2768" s="45" t="str">
        <f>IF(Table1[[#This Row],[Day]]="","",MONTH(F2768))</f>
        <v/>
      </c>
      <c r="D2768" s="45" t="str">
        <f>IF(Table1[[#This Row],[Day]]="","",YEAR(F2768))</f>
        <v/>
      </c>
      <c r="E2768" s="117" t="s">
        <v>329</v>
      </c>
      <c r="J2768" s="102"/>
      <c r="K2768" s="124"/>
      <c r="R2768" s="46"/>
      <c r="V2768" s="112"/>
      <c r="W2768" s="72"/>
      <c r="X2768" s="46"/>
      <c r="Y2768" s="46"/>
      <c r="AC2768" s="47">
        <f t="shared" si="39"/>
        <v>0</v>
      </c>
      <c r="AD2768" s="47"/>
      <c r="AE2768" s="44"/>
      <c r="AF2768" s="48"/>
    </row>
    <row r="2769" spans="1:32" ht="21" customHeight="1">
      <c r="A2769" s="45" t="str">
        <f>IF(G2769="","",VLOOKUP(G2769,#REF!,3,0))</f>
        <v/>
      </c>
      <c r="B2769" s="45" t="str">
        <f>IF(Table1[[#This Row],[Day]]="","",WEEKNUM(F2769))</f>
        <v/>
      </c>
      <c r="C2769" s="45" t="str">
        <f>IF(Table1[[#This Row],[Day]]="","",MONTH(F2769))</f>
        <v/>
      </c>
      <c r="D2769" s="45" t="str">
        <f>IF(Table1[[#This Row],[Day]]="","",YEAR(F2769))</f>
        <v/>
      </c>
      <c r="E2769" s="117" t="s">
        <v>329</v>
      </c>
      <c r="J2769" s="102"/>
      <c r="K2769" s="124"/>
      <c r="R2769" s="46"/>
      <c r="V2769" s="112"/>
      <c r="W2769" s="72"/>
      <c r="X2769" s="46"/>
      <c r="Y2769" s="46"/>
      <c r="AC2769" s="47">
        <f t="shared" si="39"/>
        <v>0</v>
      </c>
      <c r="AD2769" s="47"/>
      <c r="AE2769" s="44"/>
      <c r="AF2769" s="48"/>
    </row>
    <row r="2770" spans="1:32" ht="21" customHeight="1">
      <c r="A2770" s="45" t="str">
        <f>IF(G2770="","",VLOOKUP(G2770,#REF!,3,0))</f>
        <v/>
      </c>
      <c r="B2770" s="45" t="str">
        <f>IF(Table1[[#This Row],[Day]]="","",WEEKNUM(F2770))</f>
        <v/>
      </c>
      <c r="C2770" s="45" t="str">
        <f>IF(Table1[[#This Row],[Day]]="","",MONTH(F2770))</f>
        <v/>
      </c>
      <c r="D2770" s="45" t="str">
        <f>IF(Table1[[#This Row],[Day]]="","",YEAR(F2770))</f>
        <v/>
      </c>
      <c r="E2770" s="117" t="s">
        <v>329</v>
      </c>
      <c r="J2770" s="102"/>
      <c r="K2770" s="124"/>
      <c r="R2770" s="46"/>
      <c r="V2770" s="112"/>
      <c r="W2770" s="72"/>
      <c r="X2770" s="46"/>
      <c r="Y2770" s="46"/>
      <c r="AC2770" s="47">
        <f t="shared" si="39"/>
        <v>0</v>
      </c>
      <c r="AD2770" s="47"/>
      <c r="AE2770" s="44"/>
      <c r="AF2770" s="48"/>
    </row>
    <row r="2771" spans="1:32" ht="21" customHeight="1">
      <c r="A2771" s="45" t="str">
        <f>IF(G2771="","",VLOOKUP(G2771,#REF!,3,0))</f>
        <v/>
      </c>
      <c r="B2771" s="45" t="str">
        <f>IF(Table1[[#This Row],[Day]]="","",WEEKNUM(F2771))</f>
        <v/>
      </c>
      <c r="C2771" s="45" t="str">
        <f>IF(Table1[[#This Row],[Day]]="","",MONTH(F2771))</f>
        <v/>
      </c>
      <c r="D2771" s="45" t="str">
        <f>IF(Table1[[#This Row],[Day]]="","",YEAR(F2771))</f>
        <v/>
      </c>
      <c r="E2771" s="117" t="s">
        <v>329</v>
      </c>
      <c r="J2771" s="102"/>
      <c r="K2771" s="124"/>
      <c r="R2771" s="46"/>
      <c r="V2771" s="112"/>
      <c r="W2771" s="72"/>
      <c r="X2771" s="46"/>
      <c r="Y2771" s="46"/>
      <c r="AC2771" s="47">
        <f t="shared" si="39"/>
        <v>0</v>
      </c>
      <c r="AD2771" s="47"/>
      <c r="AE2771" s="44"/>
      <c r="AF2771" s="48"/>
    </row>
    <row r="2772" spans="1:32" ht="21" customHeight="1">
      <c r="A2772" s="45" t="str">
        <f>IF(G2772="","",VLOOKUP(G2772,#REF!,3,0))</f>
        <v/>
      </c>
      <c r="B2772" s="45" t="str">
        <f>IF(Table1[[#This Row],[Day]]="","",WEEKNUM(F2772))</f>
        <v/>
      </c>
      <c r="C2772" s="45" t="str">
        <f>IF(Table1[[#This Row],[Day]]="","",MONTH(F2772))</f>
        <v/>
      </c>
      <c r="D2772" s="45" t="str">
        <f>IF(Table1[[#This Row],[Day]]="","",YEAR(F2772))</f>
        <v/>
      </c>
      <c r="E2772" s="117" t="s">
        <v>329</v>
      </c>
      <c r="J2772" s="102"/>
      <c r="K2772" s="124"/>
      <c r="R2772" s="46"/>
      <c r="V2772" s="112"/>
      <c r="W2772" s="72"/>
      <c r="X2772" s="46"/>
      <c r="Y2772" s="46"/>
      <c r="AC2772" s="47">
        <f t="shared" si="39"/>
        <v>0</v>
      </c>
      <c r="AD2772" s="47"/>
      <c r="AE2772" s="44"/>
      <c r="AF2772" s="48"/>
    </row>
    <row r="2773" spans="1:32" ht="21" customHeight="1">
      <c r="A2773" s="45" t="str">
        <f>IF(G2773="","",VLOOKUP(G2773,#REF!,3,0))</f>
        <v/>
      </c>
      <c r="B2773" s="45" t="str">
        <f>IF(Table1[[#This Row],[Day]]="","",WEEKNUM(F2773))</f>
        <v/>
      </c>
      <c r="C2773" s="45" t="str">
        <f>IF(Table1[[#This Row],[Day]]="","",MONTH(F2773))</f>
        <v/>
      </c>
      <c r="D2773" s="45" t="str">
        <f>IF(Table1[[#This Row],[Day]]="","",YEAR(F2773))</f>
        <v/>
      </c>
      <c r="E2773" s="117" t="s">
        <v>329</v>
      </c>
      <c r="J2773" s="102"/>
      <c r="K2773" s="124"/>
      <c r="R2773" s="46"/>
      <c r="V2773" s="112"/>
      <c r="W2773" s="72"/>
      <c r="X2773" s="46"/>
      <c r="Y2773" s="46"/>
      <c r="AC2773" s="47">
        <f t="shared" si="39"/>
        <v>0</v>
      </c>
      <c r="AD2773" s="47"/>
      <c r="AE2773" s="44"/>
      <c r="AF2773" s="48"/>
    </row>
    <row r="2774" spans="1:32" ht="21" customHeight="1">
      <c r="A2774" s="45" t="str">
        <f>IF(G2774="","",VLOOKUP(G2774,#REF!,3,0))</f>
        <v/>
      </c>
      <c r="B2774" s="45" t="str">
        <f>IF(Table1[[#This Row],[Day]]="","",WEEKNUM(F2774))</f>
        <v/>
      </c>
      <c r="C2774" s="45" t="str">
        <f>IF(Table1[[#This Row],[Day]]="","",MONTH(F2774))</f>
        <v/>
      </c>
      <c r="D2774" s="45" t="str">
        <f>IF(Table1[[#This Row],[Day]]="","",YEAR(F2774))</f>
        <v/>
      </c>
      <c r="E2774" s="117" t="s">
        <v>329</v>
      </c>
      <c r="J2774" s="102"/>
      <c r="K2774" s="124"/>
      <c r="R2774" s="46"/>
      <c r="V2774" s="112"/>
      <c r="W2774" s="72"/>
      <c r="X2774" s="46"/>
      <c r="Y2774" s="46"/>
      <c r="AC2774" s="47">
        <f t="shared" si="39"/>
        <v>0</v>
      </c>
      <c r="AD2774" s="47"/>
      <c r="AE2774" s="44"/>
      <c r="AF2774" s="48"/>
    </row>
    <row r="2775" spans="1:32" ht="21" customHeight="1">
      <c r="A2775" s="45" t="str">
        <f>IF(G2775="","",VLOOKUP(G2775,#REF!,3,0))</f>
        <v/>
      </c>
      <c r="B2775" s="45" t="str">
        <f>IF(Table1[[#This Row],[Day]]="","",WEEKNUM(F2775))</f>
        <v/>
      </c>
      <c r="C2775" s="45" t="str">
        <f>IF(Table1[[#This Row],[Day]]="","",MONTH(F2775))</f>
        <v/>
      </c>
      <c r="D2775" s="45" t="str">
        <f>IF(Table1[[#This Row],[Day]]="","",YEAR(F2775))</f>
        <v/>
      </c>
      <c r="E2775" s="117" t="s">
        <v>329</v>
      </c>
      <c r="J2775" s="102"/>
      <c r="K2775" s="124"/>
      <c r="R2775" s="46"/>
      <c r="V2775" s="112"/>
      <c r="W2775" s="72"/>
      <c r="X2775" s="46"/>
      <c r="Y2775" s="46"/>
      <c r="AC2775" s="47">
        <f t="shared" si="39"/>
        <v>0</v>
      </c>
      <c r="AD2775" s="47"/>
      <c r="AE2775" s="44"/>
      <c r="AF2775" s="48"/>
    </row>
    <row r="2776" spans="1:32" ht="21" customHeight="1">
      <c r="A2776" s="45" t="str">
        <f>IF(G2776="","",VLOOKUP(G2776,#REF!,3,0))</f>
        <v/>
      </c>
      <c r="B2776" s="45" t="str">
        <f>IF(Table1[[#This Row],[Day]]="","",WEEKNUM(F2776))</f>
        <v/>
      </c>
      <c r="C2776" s="45" t="str">
        <f>IF(Table1[[#This Row],[Day]]="","",MONTH(F2776))</f>
        <v/>
      </c>
      <c r="D2776" s="45" t="str">
        <f>IF(Table1[[#This Row],[Day]]="","",YEAR(F2776))</f>
        <v/>
      </c>
      <c r="E2776" s="117" t="s">
        <v>329</v>
      </c>
      <c r="J2776" s="102"/>
      <c r="K2776" s="124"/>
      <c r="R2776" s="46"/>
      <c r="V2776" s="112"/>
      <c r="W2776" s="72"/>
      <c r="X2776" s="46"/>
      <c r="Y2776" s="46"/>
      <c r="AC2776" s="47">
        <f t="shared" si="39"/>
        <v>0</v>
      </c>
      <c r="AD2776" s="47"/>
      <c r="AE2776" s="44"/>
      <c r="AF2776" s="48"/>
    </row>
    <row r="2777" spans="1:32" ht="21" customHeight="1">
      <c r="A2777" s="45" t="str">
        <f>IF(G2777="","",VLOOKUP(G2777,#REF!,3,0))</f>
        <v/>
      </c>
      <c r="B2777" s="45" t="str">
        <f>IF(Table1[[#This Row],[Day]]="","",WEEKNUM(F2777))</f>
        <v/>
      </c>
      <c r="C2777" s="45" t="str">
        <f>IF(Table1[[#This Row],[Day]]="","",MONTH(F2777))</f>
        <v/>
      </c>
      <c r="D2777" s="45" t="str">
        <f>IF(Table1[[#This Row],[Day]]="","",YEAR(F2777))</f>
        <v/>
      </c>
      <c r="E2777" s="117" t="s">
        <v>329</v>
      </c>
      <c r="J2777" s="102"/>
      <c r="K2777" s="124"/>
      <c r="R2777" s="46"/>
      <c r="V2777" s="112"/>
      <c r="W2777" s="72"/>
      <c r="X2777" s="46"/>
      <c r="Y2777" s="46"/>
      <c r="AC2777" s="47">
        <f t="shared" si="39"/>
        <v>0</v>
      </c>
      <c r="AD2777" s="47"/>
      <c r="AE2777" s="44"/>
      <c r="AF2777" s="48"/>
    </row>
    <row r="2778" spans="1:32" ht="21" customHeight="1">
      <c r="A2778" s="45" t="str">
        <f>IF(G2778="","",VLOOKUP(G2778,#REF!,3,0))</f>
        <v/>
      </c>
      <c r="B2778" s="45" t="str">
        <f>IF(Table1[[#This Row],[Day]]="","",WEEKNUM(F2778))</f>
        <v/>
      </c>
      <c r="C2778" s="45" t="str">
        <f>IF(Table1[[#This Row],[Day]]="","",MONTH(F2778))</f>
        <v/>
      </c>
      <c r="D2778" s="45" t="str">
        <f>IF(Table1[[#This Row],[Day]]="","",YEAR(F2778))</f>
        <v/>
      </c>
      <c r="E2778" s="117" t="s">
        <v>329</v>
      </c>
      <c r="J2778" s="102"/>
      <c r="K2778" s="124"/>
      <c r="R2778" s="46"/>
      <c r="V2778" s="112"/>
      <c r="W2778" s="72"/>
      <c r="X2778" s="46"/>
      <c r="Y2778" s="46"/>
      <c r="AC2778" s="47">
        <f t="shared" si="39"/>
        <v>0</v>
      </c>
      <c r="AD2778" s="47"/>
      <c r="AE2778" s="44"/>
      <c r="AF2778" s="48"/>
    </row>
    <row r="2779" spans="1:32" ht="21" customHeight="1">
      <c r="A2779" s="45" t="str">
        <f>IF(G2779="","",VLOOKUP(G2779,#REF!,3,0))</f>
        <v/>
      </c>
      <c r="B2779" s="45" t="str">
        <f>IF(Table1[[#This Row],[Day]]="","",WEEKNUM(F2779))</f>
        <v/>
      </c>
      <c r="C2779" s="45" t="str">
        <f>IF(Table1[[#This Row],[Day]]="","",MONTH(F2779))</f>
        <v/>
      </c>
      <c r="D2779" s="45" t="str">
        <f>IF(Table1[[#This Row],[Day]]="","",YEAR(F2779))</f>
        <v/>
      </c>
      <c r="E2779" s="117" t="s">
        <v>329</v>
      </c>
      <c r="J2779" s="102"/>
      <c r="K2779" s="124"/>
      <c r="R2779" s="46"/>
      <c r="V2779" s="112"/>
      <c r="W2779" s="72"/>
      <c r="X2779" s="46"/>
      <c r="Y2779" s="46"/>
      <c r="AC2779" s="47">
        <f t="shared" si="39"/>
        <v>0</v>
      </c>
      <c r="AD2779" s="47"/>
      <c r="AE2779" s="44"/>
      <c r="AF2779" s="48"/>
    </row>
    <row r="2780" spans="1:32" ht="21" customHeight="1">
      <c r="A2780" s="45" t="str">
        <f>IF(G2780="","",VLOOKUP(G2780,#REF!,3,0))</f>
        <v/>
      </c>
      <c r="B2780" s="45" t="str">
        <f>IF(Table1[[#This Row],[Day]]="","",WEEKNUM(F2780))</f>
        <v/>
      </c>
      <c r="C2780" s="45" t="str">
        <f>IF(Table1[[#This Row],[Day]]="","",MONTH(F2780))</f>
        <v/>
      </c>
      <c r="D2780" s="45" t="str">
        <f>IF(Table1[[#This Row],[Day]]="","",YEAR(F2780))</f>
        <v/>
      </c>
      <c r="E2780" s="117" t="s">
        <v>329</v>
      </c>
      <c r="J2780" s="102"/>
      <c r="K2780" s="124"/>
      <c r="R2780" s="46"/>
      <c r="V2780" s="112"/>
      <c r="W2780" s="72"/>
      <c r="X2780" s="46"/>
      <c r="Y2780" s="46"/>
      <c r="AC2780" s="47">
        <f t="shared" ref="AC2780:AC2843" si="40">SUM(I2780:AB2780)</f>
        <v>0</v>
      </c>
      <c r="AD2780" s="47"/>
      <c r="AE2780" s="44"/>
      <c r="AF2780" s="48"/>
    </row>
    <row r="2781" spans="1:32" ht="21" customHeight="1">
      <c r="A2781" s="45" t="str">
        <f>IF(G2781="","",VLOOKUP(G2781,#REF!,3,0))</f>
        <v/>
      </c>
      <c r="B2781" s="45" t="str">
        <f>IF(Table1[[#This Row],[Day]]="","",WEEKNUM(F2781))</f>
        <v/>
      </c>
      <c r="C2781" s="45" t="str">
        <f>IF(Table1[[#This Row],[Day]]="","",MONTH(F2781))</f>
        <v/>
      </c>
      <c r="D2781" s="45" t="str">
        <f>IF(Table1[[#This Row],[Day]]="","",YEAR(F2781))</f>
        <v/>
      </c>
      <c r="E2781" s="117" t="s">
        <v>329</v>
      </c>
      <c r="J2781" s="102"/>
      <c r="K2781" s="124"/>
      <c r="R2781" s="46"/>
      <c r="V2781" s="112"/>
      <c r="W2781" s="72"/>
      <c r="X2781" s="46"/>
      <c r="Y2781" s="46"/>
      <c r="AC2781" s="47">
        <f t="shared" si="40"/>
        <v>0</v>
      </c>
      <c r="AD2781" s="47"/>
      <c r="AE2781" s="44"/>
      <c r="AF2781" s="48"/>
    </row>
    <row r="2782" spans="1:32" ht="21" customHeight="1">
      <c r="A2782" s="45" t="str">
        <f>IF(G2782="","",VLOOKUP(G2782,#REF!,3,0))</f>
        <v/>
      </c>
      <c r="B2782" s="45" t="str">
        <f>IF(Table1[[#This Row],[Day]]="","",WEEKNUM(F2782))</f>
        <v/>
      </c>
      <c r="C2782" s="45" t="str">
        <f>IF(Table1[[#This Row],[Day]]="","",MONTH(F2782))</f>
        <v/>
      </c>
      <c r="D2782" s="45" t="str">
        <f>IF(Table1[[#This Row],[Day]]="","",YEAR(F2782))</f>
        <v/>
      </c>
      <c r="E2782" s="117" t="s">
        <v>329</v>
      </c>
      <c r="J2782" s="102"/>
      <c r="K2782" s="124"/>
      <c r="R2782" s="46"/>
      <c r="V2782" s="112"/>
      <c r="W2782" s="72"/>
      <c r="X2782" s="46"/>
      <c r="Y2782" s="46"/>
      <c r="AC2782" s="47">
        <f t="shared" si="40"/>
        <v>0</v>
      </c>
      <c r="AD2782" s="47"/>
      <c r="AE2782" s="44"/>
      <c r="AF2782" s="48"/>
    </row>
    <row r="2783" spans="1:32" ht="21" customHeight="1">
      <c r="A2783" s="45" t="str">
        <f>IF(G2783="","",VLOOKUP(G2783,#REF!,3,0))</f>
        <v/>
      </c>
      <c r="B2783" s="45" t="str">
        <f>IF(Table1[[#This Row],[Day]]="","",WEEKNUM(F2783))</f>
        <v/>
      </c>
      <c r="C2783" s="45" t="str">
        <f>IF(Table1[[#This Row],[Day]]="","",MONTH(F2783))</f>
        <v/>
      </c>
      <c r="D2783" s="45" t="str">
        <f>IF(Table1[[#This Row],[Day]]="","",YEAR(F2783))</f>
        <v/>
      </c>
      <c r="E2783" s="117" t="s">
        <v>329</v>
      </c>
      <c r="J2783" s="102"/>
      <c r="K2783" s="124"/>
      <c r="R2783" s="46"/>
      <c r="V2783" s="112"/>
      <c r="W2783" s="72"/>
      <c r="X2783" s="46"/>
      <c r="Y2783" s="46"/>
      <c r="AC2783" s="47">
        <f t="shared" si="40"/>
        <v>0</v>
      </c>
      <c r="AD2783" s="47"/>
      <c r="AE2783" s="44"/>
      <c r="AF2783" s="48"/>
    </row>
    <row r="2784" spans="1:32" ht="21" customHeight="1">
      <c r="A2784" s="45" t="str">
        <f>IF(G2784="","",VLOOKUP(G2784,#REF!,3,0))</f>
        <v/>
      </c>
      <c r="B2784" s="45" t="str">
        <f>IF(Table1[[#This Row],[Day]]="","",WEEKNUM(F2784))</f>
        <v/>
      </c>
      <c r="C2784" s="45" t="str">
        <f>IF(Table1[[#This Row],[Day]]="","",MONTH(F2784))</f>
        <v/>
      </c>
      <c r="D2784" s="45" t="str">
        <f>IF(Table1[[#This Row],[Day]]="","",YEAR(F2784))</f>
        <v/>
      </c>
      <c r="E2784" s="117" t="s">
        <v>329</v>
      </c>
      <c r="J2784" s="102"/>
      <c r="K2784" s="124"/>
      <c r="R2784" s="46"/>
      <c r="V2784" s="112"/>
      <c r="W2784" s="72"/>
      <c r="X2784" s="46"/>
      <c r="Y2784" s="46"/>
      <c r="AC2784" s="47">
        <f t="shared" si="40"/>
        <v>0</v>
      </c>
      <c r="AD2784" s="47"/>
      <c r="AE2784" s="44"/>
      <c r="AF2784" s="48"/>
    </row>
    <row r="2785" spans="1:32" ht="21" customHeight="1">
      <c r="A2785" s="45" t="str">
        <f>IF(G2785="","",VLOOKUP(G2785,#REF!,3,0))</f>
        <v/>
      </c>
      <c r="B2785" s="45" t="str">
        <f>IF(Table1[[#This Row],[Day]]="","",WEEKNUM(F2785))</f>
        <v/>
      </c>
      <c r="C2785" s="45" t="str">
        <f>IF(Table1[[#This Row],[Day]]="","",MONTH(F2785))</f>
        <v/>
      </c>
      <c r="D2785" s="45" t="str">
        <f>IF(Table1[[#This Row],[Day]]="","",YEAR(F2785))</f>
        <v/>
      </c>
      <c r="E2785" s="117" t="s">
        <v>329</v>
      </c>
      <c r="J2785" s="102"/>
      <c r="K2785" s="124"/>
      <c r="R2785" s="46"/>
      <c r="V2785" s="112"/>
      <c r="W2785" s="72"/>
      <c r="X2785" s="46"/>
      <c r="Y2785" s="46"/>
      <c r="AC2785" s="47">
        <f t="shared" si="40"/>
        <v>0</v>
      </c>
      <c r="AD2785" s="47"/>
      <c r="AE2785" s="44"/>
      <c r="AF2785" s="48"/>
    </row>
    <row r="2786" spans="1:32" ht="21" customHeight="1">
      <c r="A2786" s="45" t="str">
        <f>IF(G2786="","",VLOOKUP(G2786,#REF!,3,0))</f>
        <v/>
      </c>
      <c r="B2786" s="45" t="str">
        <f>IF(Table1[[#This Row],[Day]]="","",WEEKNUM(F2786))</f>
        <v/>
      </c>
      <c r="C2786" s="45" t="str">
        <f>IF(Table1[[#This Row],[Day]]="","",MONTH(F2786))</f>
        <v/>
      </c>
      <c r="D2786" s="45" t="str">
        <f>IF(Table1[[#This Row],[Day]]="","",YEAR(F2786))</f>
        <v/>
      </c>
      <c r="E2786" s="117" t="s">
        <v>329</v>
      </c>
      <c r="J2786" s="102"/>
      <c r="K2786" s="124"/>
      <c r="R2786" s="46"/>
      <c r="V2786" s="112"/>
      <c r="W2786" s="72"/>
      <c r="X2786" s="46"/>
      <c r="Y2786" s="46"/>
      <c r="AC2786" s="47">
        <f t="shared" si="40"/>
        <v>0</v>
      </c>
      <c r="AD2786" s="47"/>
      <c r="AE2786" s="44"/>
      <c r="AF2786" s="48"/>
    </row>
    <row r="2787" spans="1:32" ht="21" customHeight="1">
      <c r="A2787" s="45" t="str">
        <f>IF(G2787="","",VLOOKUP(G2787,#REF!,3,0))</f>
        <v/>
      </c>
      <c r="B2787" s="45" t="str">
        <f>IF(Table1[[#This Row],[Day]]="","",WEEKNUM(F2787))</f>
        <v/>
      </c>
      <c r="C2787" s="45" t="str">
        <f>IF(Table1[[#This Row],[Day]]="","",MONTH(F2787))</f>
        <v/>
      </c>
      <c r="D2787" s="45" t="str">
        <f>IF(Table1[[#This Row],[Day]]="","",YEAR(F2787))</f>
        <v/>
      </c>
      <c r="E2787" s="117" t="s">
        <v>329</v>
      </c>
      <c r="J2787" s="102"/>
      <c r="K2787" s="124"/>
      <c r="R2787" s="46"/>
      <c r="V2787" s="112"/>
      <c r="W2787" s="72"/>
      <c r="X2787" s="46"/>
      <c r="Y2787" s="46"/>
      <c r="AC2787" s="47">
        <f t="shared" si="40"/>
        <v>0</v>
      </c>
      <c r="AD2787" s="47"/>
      <c r="AE2787" s="44"/>
      <c r="AF2787" s="48"/>
    </row>
    <row r="2788" spans="1:32" ht="21" customHeight="1">
      <c r="A2788" s="45" t="str">
        <f>IF(G2788="","",VLOOKUP(G2788,#REF!,3,0))</f>
        <v/>
      </c>
      <c r="B2788" s="45" t="str">
        <f>IF(Table1[[#This Row],[Day]]="","",WEEKNUM(F2788))</f>
        <v/>
      </c>
      <c r="C2788" s="45" t="str">
        <f>IF(Table1[[#This Row],[Day]]="","",MONTH(F2788))</f>
        <v/>
      </c>
      <c r="D2788" s="45" t="str">
        <f>IF(Table1[[#This Row],[Day]]="","",YEAR(F2788))</f>
        <v/>
      </c>
      <c r="E2788" s="117" t="s">
        <v>329</v>
      </c>
      <c r="J2788" s="102"/>
      <c r="K2788" s="124"/>
      <c r="R2788" s="46"/>
      <c r="V2788" s="112"/>
      <c r="W2788" s="72"/>
      <c r="X2788" s="46"/>
      <c r="Y2788" s="46"/>
      <c r="AC2788" s="47">
        <f t="shared" si="40"/>
        <v>0</v>
      </c>
      <c r="AD2788" s="47"/>
      <c r="AE2788" s="44"/>
      <c r="AF2788" s="48"/>
    </row>
    <row r="2789" spans="1:32" ht="21" customHeight="1">
      <c r="A2789" s="45" t="str">
        <f>IF(G2789="","",VLOOKUP(G2789,#REF!,3,0))</f>
        <v/>
      </c>
      <c r="B2789" s="45" t="str">
        <f>IF(Table1[[#This Row],[Day]]="","",WEEKNUM(F2789))</f>
        <v/>
      </c>
      <c r="C2789" s="45" t="str">
        <f>IF(Table1[[#This Row],[Day]]="","",MONTH(F2789))</f>
        <v/>
      </c>
      <c r="D2789" s="45" t="str">
        <f>IF(Table1[[#This Row],[Day]]="","",YEAR(F2789))</f>
        <v/>
      </c>
      <c r="E2789" s="117" t="s">
        <v>329</v>
      </c>
      <c r="J2789" s="102"/>
      <c r="K2789" s="124"/>
      <c r="R2789" s="46"/>
      <c r="V2789" s="112"/>
      <c r="W2789" s="72"/>
      <c r="X2789" s="46"/>
      <c r="Y2789" s="46"/>
      <c r="AC2789" s="47">
        <f t="shared" si="40"/>
        <v>0</v>
      </c>
      <c r="AD2789" s="47"/>
      <c r="AE2789" s="44"/>
      <c r="AF2789" s="48"/>
    </row>
    <row r="2790" spans="1:32" ht="21" customHeight="1">
      <c r="A2790" s="45" t="str">
        <f>IF(G2790="","",VLOOKUP(G2790,#REF!,3,0))</f>
        <v/>
      </c>
      <c r="B2790" s="45" t="str">
        <f>IF(Table1[[#This Row],[Day]]="","",WEEKNUM(F2790))</f>
        <v/>
      </c>
      <c r="C2790" s="45" t="str">
        <f>IF(Table1[[#This Row],[Day]]="","",MONTH(F2790))</f>
        <v/>
      </c>
      <c r="D2790" s="45" t="str">
        <f>IF(Table1[[#This Row],[Day]]="","",YEAR(F2790))</f>
        <v/>
      </c>
      <c r="E2790" s="117" t="s">
        <v>329</v>
      </c>
      <c r="J2790" s="102"/>
      <c r="K2790" s="124"/>
      <c r="R2790" s="46"/>
      <c r="V2790" s="112"/>
      <c r="W2790" s="72"/>
      <c r="X2790" s="46"/>
      <c r="Y2790" s="46"/>
      <c r="AC2790" s="47">
        <f t="shared" si="40"/>
        <v>0</v>
      </c>
      <c r="AD2790" s="47"/>
      <c r="AE2790" s="44"/>
      <c r="AF2790" s="48"/>
    </row>
    <row r="2791" spans="1:32" ht="21" customHeight="1">
      <c r="A2791" s="45" t="str">
        <f>IF(G2791="","",VLOOKUP(G2791,#REF!,3,0))</f>
        <v/>
      </c>
      <c r="B2791" s="45" t="str">
        <f>IF(Table1[[#This Row],[Day]]="","",WEEKNUM(F2791))</f>
        <v/>
      </c>
      <c r="C2791" s="45" t="str">
        <f>IF(Table1[[#This Row],[Day]]="","",MONTH(F2791))</f>
        <v/>
      </c>
      <c r="D2791" s="45" t="str">
        <f>IF(Table1[[#This Row],[Day]]="","",YEAR(F2791))</f>
        <v/>
      </c>
      <c r="E2791" s="117" t="s">
        <v>329</v>
      </c>
      <c r="J2791" s="102"/>
      <c r="K2791" s="124"/>
      <c r="R2791" s="46"/>
      <c r="V2791" s="112"/>
      <c r="W2791" s="72"/>
      <c r="X2791" s="46"/>
      <c r="Y2791" s="46"/>
      <c r="AC2791" s="47">
        <f t="shared" si="40"/>
        <v>0</v>
      </c>
      <c r="AD2791" s="47"/>
      <c r="AE2791" s="44"/>
      <c r="AF2791" s="48"/>
    </row>
    <row r="2792" spans="1:32" ht="21" customHeight="1">
      <c r="A2792" s="45" t="str">
        <f>IF(G2792="","",VLOOKUP(G2792,#REF!,3,0))</f>
        <v/>
      </c>
      <c r="B2792" s="45" t="str">
        <f>IF(Table1[[#This Row],[Day]]="","",WEEKNUM(F2792))</f>
        <v/>
      </c>
      <c r="C2792" s="45" t="str">
        <f>IF(Table1[[#This Row],[Day]]="","",MONTH(F2792))</f>
        <v/>
      </c>
      <c r="D2792" s="45" t="str">
        <f>IF(Table1[[#This Row],[Day]]="","",YEAR(F2792))</f>
        <v/>
      </c>
      <c r="E2792" s="117" t="s">
        <v>329</v>
      </c>
      <c r="J2792" s="102"/>
      <c r="K2792" s="124"/>
      <c r="R2792" s="46"/>
      <c r="V2792" s="112"/>
      <c r="W2792" s="72"/>
      <c r="X2792" s="46"/>
      <c r="Y2792" s="46"/>
      <c r="AC2792" s="47">
        <f t="shared" si="40"/>
        <v>0</v>
      </c>
      <c r="AD2792" s="47"/>
      <c r="AE2792" s="44"/>
      <c r="AF2792" s="48"/>
    </row>
    <row r="2793" spans="1:32" ht="21" customHeight="1">
      <c r="A2793" s="45" t="str">
        <f>IF(G2793="","",VLOOKUP(G2793,#REF!,3,0))</f>
        <v/>
      </c>
      <c r="B2793" s="45" t="str">
        <f>IF(Table1[[#This Row],[Day]]="","",WEEKNUM(F2793))</f>
        <v/>
      </c>
      <c r="C2793" s="45" t="str">
        <f>IF(Table1[[#This Row],[Day]]="","",MONTH(F2793))</f>
        <v/>
      </c>
      <c r="D2793" s="45" t="str">
        <f>IF(Table1[[#This Row],[Day]]="","",YEAR(F2793))</f>
        <v/>
      </c>
      <c r="E2793" s="117" t="s">
        <v>329</v>
      </c>
      <c r="J2793" s="102"/>
      <c r="K2793" s="124"/>
      <c r="R2793" s="46"/>
      <c r="V2793" s="112"/>
      <c r="W2793" s="72"/>
      <c r="X2793" s="46"/>
      <c r="Y2793" s="46"/>
      <c r="AC2793" s="47">
        <f t="shared" si="40"/>
        <v>0</v>
      </c>
      <c r="AD2793" s="47"/>
      <c r="AE2793" s="44"/>
      <c r="AF2793" s="48"/>
    </row>
    <row r="2794" spans="1:32" ht="21" customHeight="1">
      <c r="A2794" s="45" t="str">
        <f>IF(G2794="","",VLOOKUP(G2794,#REF!,3,0))</f>
        <v/>
      </c>
      <c r="B2794" s="45" t="str">
        <f>IF(Table1[[#This Row],[Day]]="","",WEEKNUM(F2794))</f>
        <v/>
      </c>
      <c r="C2794" s="45" t="str">
        <f>IF(Table1[[#This Row],[Day]]="","",MONTH(F2794))</f>
        <v/>
      </c>
      <c r="D2794" s="45" t="str">
        <f>IF(Table1[[#This Row],[Day]]="","",YEAR(F2794))</f>
        <v/>
      </c>
      <c r="E2794" s="117" t="s">
        <v>329</v>
      </c>
      <c r="J2794" s="102"/>
      <c r="K2794" s="124"/>
      <c r="R2794" s="46"/>
      <c r="V2794" s="112"/>
      <c r="W2794" s="72"/>
      <c r="X2794" s="46"/>
      <c r="Y2794" s="46"/>
      <c r="AC2794" s="47">
        <f t="shared" si="40"/>
        <v>0</v>
      </c>
      <c r="AD2794" s="47"/>
      <c r="AE2794" s="44"/>
      <c r="AF2794" s="48"/>
    </row>
    <row r="2795" spans="1:32" ht="21" customHeight="1">
      <c r="A2795" s="45" t="str">
        <f>IF(G2795="","",VLOOKUP(G2795,#REF!,3,0))</f>
        <v/>
      </c>
      <c r="B2795" s="45" t="str">
        <f>IF(Table1[[#This Row],[Day]]="","",WEEKNUM(F2795))</f>
        <v/>
      </c>
      <c r="C2795" s="45" t="str">
        <f>IF(Table1[[#This Row],[Day]]="","",MONTH(F2795))</f>
        <v/>
      </c>
      <c r="D2795" s="45" t="str">
        <f>IF(Table1[[#This Row],[Day]]="","",YEAR(F2795))</f>
        <v/>
      </c>
      <c r="E2795" s="117" t="s">
        <v>329</v>
      </c>
      <c r="J2795" s="102"/>
      <c r="K2795" s="124"/>
      <c r="R2795" s="46"/>
      <c r="V2795" s="112"/>
      <c r="W2795" s="72"/>
      <c r="X2795" s="46"/>
      <c r="Y2795" s="46"/>
      <c r="AC2795" s="47">
        <f t="shared" si="40"/>
        <v>0</v>
      </c>
      <c r="AD2795" s="47"/>
      <c r="AE2795" s="44"/>
      <c r="AF2795" s="48"/>
    </row>
    <row r="2796" spans="1:32" ht="21" customHeight="1">
      <c r="A2796" s="45" t="str">
        <f>IF(G2796="","",VLOOKUP(G2796,#REF!,3,0))</f>
        <v/>
      </c>
      <c r="B2796" s="45" t="str">
        <f>IF(Table1[[#This Row],[Day]]="","",WEEKNUM(F2796))</f>
        <v/>
      </c>
      <c r="C2796" s="45" t="str">
        <f>IF(Table1[[#This Row],[Day]]="","",MONTH(F2796))</f>
        <v/>
      </c>
      <c r="D2796" s="45" t="str">
        <f>IF(Table1[[#This Row],[Day]]="","",YEAR(F2796))</f>
        <v/>
      </c>
      <c r="E2796" s="117" t="s">
        <v>329</v>
      </c>
      <c r="J2796" s="102"/>
      <c r="K2796" s="124"/>
      <c r="R2796" s="46"/>
      <c r="V2796" s="112"/>
      <c r="W2796" s="72"/>
      <c r="X2796" s="46"/>
      <c r="Y2796" s="46"/>
      <c r="AC2796" s="47">
        <f t="shared" si="40"/>
        <v>0</v>
      </c>
      <c r="AD2796" s="47"/>
      <c r="AE2796" s="44"/>
      <c r="AF2796" s="48"/>
    </row>
    <row r="2797" spans="1:32" ht="21" customHeight="1">
      <c r="A2797" s="45" t="str">
        <f>IF(G2797="","",VLOOKUP(G2797,#REF!,3,0))</f>
        <v/>
      </c>
      <c r="B2797" s="45" t="str">
        <f>IF(Table1[[#This Row],[Day]]="","",WEEKNUM(F2797))</f>
        <v/>
      </c>
      <c r="C2797" s="45" t="str">
        <f>IF(Table1[[#This Row],[Day]]="","",MONTH(F2797))</f>
        <v/>
      </c>
      <c r="D2797" s="45" t="str">
        <f>IF(Table1[[#This Row],[Day]]="","",YEAR(F2797))</f>
        <v/>
      </c>
      <c r="E2797" s="117" t="s">
        <v>329</v>
      </c>
      <c r="J2797" s="102"/>
      <c r="K2797" s="124"/>
      <c r="R2797" s="46"/>
      <c r="V2797" s="112"/>
      <c r="W2797" s="72"/>
      <c r="X2797" s="46"/>
      <c r="Y2797" s="46"/>
      <c r="AC2797" s="47">
        <f t="shared" si="40"/>
        <v>0</v>
      </c>
      <c r="AD2797" s="47"/>
      <c r="AE2797" s="44"/>
      <c r="AF2797" s="48"/>
    </row>
    <row r="2798" spans="1:32" ht="21" customHeight="1">
      <c r="A2798" s="45" t="str">
        <f>IF(G2798="","",VLOOKUP(G2798,#REF!,3,0))</f>
        <v/>
      </c>
      <c r="B2798" s="45" t="str">
        <f>IF(Table1[[#This Row],[Day]]="","",WEEKNUM(F2798))</f>
        <v/>
      </c>
      <c r="C2798" s="45" t="str">
        <f>IF(Table1[[#This Row],[Day]]="","",MONTH(F2798))</f>
        <v/>
      </c>
      <c r="D2798" s="45" t="str">
        <f>IF(Table1[[#This Row],[Day]]="","",YEAR(F2798))</f>
        <v/>
      </c>
      <c r="E2798" s="117" t="s">
        <v>329</v>
      </c>
      <c r="J2798" s="102"/>
      <c r="K2798" s="124"/>
      <c r="R2798" s="46"/>
      <c r="V2798" s="112"/>
      <c r="W2798" s="72"/>
      <c r="X2798" s="46"/>
      <c r="Y2798" s="46"/>
      <c r="AC2798" s="47">
        <f t="shared" si="40"/>
        <v>0</v>
      </c>
      <c r="AD2798" s="47"/>
      <c r="AE2798" s="44"/>
      <c r="AF2798" s="48"/>
    </row>
    <row r="2799" spans="1:32" ht="21" customHeight="1">
      <c r="A2799" s="45" t="str">
        <f>IF(G2799="","",VLOOKUP(G2799,#REF!,3,0))</f>
        <v/>
      </c>
      <c r="B2799" s="45" t="str">
        <f>IF(Table1[[#This Row],[Day]]="","",WEEKNUM(F2799))</f>
        <v/>
      </c>
      <c r="C2799" s="45" t="str">
        <f>IF(Table1[[#This Row],[Day]]="","",MONTH(F2799))</f>
        <v/>
      </c>
      <c r="D2799" s="45" t="str">
        <f>IF(Table1[[#This Row],[Day]]="","",YEAR(F2799))</f>
        <v/>
      </c>
      <c r="E2799" s="117" t="s">
        <v>329</v>
      </c>
      <c r="J2799" s="102"/>
      <c r="K2799" s="124"/>
      <c r="R2799" s="46"/>
      <c r="V2799" s="112"/>
      <c r="W2799" s="72"/>
      <c r="X2799" s="46"/>
      <c r="Y2799" s="46"/>
      <c r="AC2799" s="47">
        <f t="shared" si="40"/>
        <v>0</v>
      </c>
      <c r="AD2799" s="47"/>
      <c r="AE2799" s="44"/>
      <c r="AF2799" s="48"/>
    </row>
    <row r="2800" spans="1:32" ht="21" customHeight="1">
      <c r="A2800" s="45" t="str">
        <f>IF(G2800="","",VLOOKUP(G2800,#REF!,3,0))</f>
        <v/>
      </c>
      <c r="B2800" s="45" t="str">
        <f>IF(Table1[[#This Row],[Day]]="","",WEEKNUM(F2800))</f>
        <v/>
      </c>
      <c r="C2800" s="45" t="str">
        <f>IF(Table1[[#This Row],[Day]]="","",MONTH(F2800))</f>
        <v/>
      </c>
      <c r="D2800" s="45" t="str">
        <f>IF(Table1[[#This Row],[Day]]="","",YEAR(F2800))</f>
        <v/>
      </c>
      <c r="E2800" s="117" t="s">
        <v>329</v>
      </c>
      <c r="J2800" s="102"/>
      <c r="K2800" s="124"/>
      <c r="R2800" s="46"/>
      <c r="V2800" s="112"/>
      <c r="W2800" s="72"/>
      <c r="X2800" s="46"/>
      <c r="Y2800" s="46"/>
      <c r="AC2800" s="47">
        <f t="shared" si="40"/>
        <v>0</v>
      </c>
      <c r="AD2800" s="47"/>
      <c r="AE2800" s="44"/>
      <c r="AF2800" s="48"/>
    </row>
    <row r="2801" spans="1:32" ht="21" customHeight="1">
      <c r="A2801" s="45" t="str">
        <f>IF(G2801="","",VLOOKUP(G2801,#REF!,3,0))</f>
        <v/>
      </c>
      <c r="B2801" s="45" t="str">
        <f>IF(Table1[[#This Row],[Day]]="","",WEEKNUM(F2801))</f>
        <v/>
      </c>
      <c r="C2801" s="45" t="str">
        <f>IF(Table1[[#This Row],[Day]]="","",MONTH(F2801))</f>
        <v/>
      </c>
      <c r="D2801" s="45" t="str">
        <f>IF(Table1[[#This Row],[Day]]="","",YEAR(F2801))</f>
        <v/>
      </c>
      <c r="E2801" s="117" t="s">
        <v>329</v>
      </c>
      <c r="J2801" s="102"/>
      <c r="K2801" s="124"/>
      <c r="R2801" s="46"/>
      <c r="V2801" s="112"/>
      <c r="W2801" s="72"/>
      <c r="X2801" s="46"/>
      <c r="Y2801" s="46"/>
      <c r="AC2801" s="47">
        <f t="shared" si="40"/>
        <v>0</v>
      </c>
      <c r="AD2801" s="47"/>
      <c r="AE2801" s="44"/>
      <c r="AF2801" s="48"/>
    </row>
    <row r="2802" spans="1:32" ht="21" customHeight="1">
      <c r="A2802" s="45" t="str">
        <f>IF(G2802="","",VLOOKUP(G2802,#REF!,3,0))</f>
        <v/>
      </c>
      <c r="B2802" s="45" t="str">
        <f>IF(Table1[[#This Row],[Day]]="","",WEEKNUM(F2802))</f>
        <v/>
      </c>
      <c r="C2802" s="45" t="str">
        <f>IF(Table1[[#This Row],[Day]]="","",MONTH(F2802))</f>
        <v/>
      </c>
      <c r="D2802" s="45" t="str">
        <f>IF(Table1[[#This Row],[Day]]="","",YEAR(F2802))</f>
        <v/>
      </c>
      <c r="E2802" s="117" t="s">
        <v>329</v>
      </c>
      <c r="J2802" s="102"/>
      <c r="K2802" s="124"/>
      <c r="R2802" s="46"/>
      <c r="V2802" s="112"/>
      <c r="W2802" s="72"/>
      <c r="X2802" s="46"/>
      <c r="Y2802" s="46"/>
      <c r="AC2802" s="47">
        <f t="shared" si="40"/>
        <v>0</v>
      </c>
      <c r="AD2802" s="47"/>
      <c r="AE2802" s="44"/>
      <c r="AF2802" s="48"/>
    </row>
    <row r="2803" spans="1:32" ht="21" customHeight="1">
      <c r="A2803" s="45" t="str">
        <f>IF(G2803="","",VLOOKUP(G2803,#REF!,3,0))</f>
        <v/>
      </c>
      <c r="B2803" s="45" t="str">
        <f>IF(Table1[[#This Row],[Day]]="","",WEEKNUM(F2803))</f>
        <v/>
      </c>
      <c r="C2803" s="45" t="str">
        <f>IF(Table1[[#This Row],[Day]]="","",MONTH(F2803))</f>
        <v/>
      </c>
      <c r="D2803" s="45" t="str">
        <f>IF(Table1[[#This Row],[Day]]="","",YEAR(F2803))</f>
        <v/>
      </c>
      <c r="E2803" s="117" t="s">
        <v>329</v>
      </c>
      <c r="J2803" s="102"/>
      <c r="K2803" s="124"/>
      <c r="R2803" s="46"/>
      <c r="V2803" s="112"/>
      <c r="W2803" s="72"/>
      <c r="X2803" s="46"/>
      <c r="Y2803" s="46"/>
      <c r="AC2803" s="47">
        <f t="shared" si="40"/>
        <v>0</v>
      </c>
      <c r="AD2803" s="47"/>
      <c r="AE2803" s="44"/>
      <c r="AF2803" s="48"/>
    </row>
    <row r="2804" spans="1:32" ht="21" customHeight="1">
      <c r="A2804" s="45" t="str">
        <f>IF(G2804="","",VLOOKUP(G2804,#REF!,3,0))</f>
        <v/>
      </c>
      <c r="B2804" s="45" t="str">
        <f>IF(Table1[[#This Row],[Day]]="","",WEEKNUM(F2804))</f>
        <v/>
      </c>
      <c r="C2804" s="45" t="str">
        <f>IF(Table1[[#This Row],[Day]]="","",MONTH(F2804))</f>
        <v/>
      </c>
      <c r="D2804" s="45" t="str">
        <f>IF(Table1[[#This Row],[Day]]="","",YEAR(F2804))</f>
        <v/>
      </c>
      <c r="E2804" s="117" t="s">
        <v>329</v>
      </c>
      <c r="J2804" s="102"/>
      <c r="K2804" s="124"/>
      <c r="R2804" s="46"/>
      <c r="V2804" s="112"/>
      <c r="W2804" s="72"/>
      <c r="X2804" s="46"/>
      <c r="Y2804" s="46"/>
      <c r="AC2804" s="47">
        <f t="shared" si="40"/>
        <v>0</v>
      </c>
      <c r="AD2804" s="47"/>
      <c r="AE2804" s="44"/>
      <c r="AF2804" s="48"/>
    </row>
    <row r="2805" spans="1:32" ht="21" customHeight="1">
      <c r="A2805" s="45" t="str">
        <f>IF(G2805="","",VLOOKUP(G2805,#REF!,3,0))</f>
        <v/>
      </c>
      <c r="B2805" s="45" t="str">
        <f>IF(Table1[[#This Row],[Day]]="","",WEEKNUM(F2805))</f>
        <v/>
      </c>
      <c r="C2805" s="45" t="str">
        <f>IF(Table1[[#This Row],[Day]]="","",MONTH(F2805))</f>
        <v/>
      </c>
      <c r="D2805" s="45" t="str">
        <f>IF(Table1[[#This Row],[Day]]="","",YEAR(F2805))</f>
        <v/>
      </c>
      <c r="E2805" s="117" t="s">
        <v>329</v>
      </c>
      <c r="J2805" s="102"/>
      <c r="K2805" s="124"/>
      <c r="R2805" s="46"/>
      <c r="V2805" s="112"/>
      <c r="W2805" s="72"/>
      <c r="X2805" s="46"/>
      <c r="Y2805" s="46"/>
      <c r="AC2805" s="47">
        <f t="shared" si="40"/>
        <v>0</v>
      </c>
      <c r="AD2805" s="47"/>
      <c r="AE2805" s="44"/>
      <c r="AF2805" s="48"/>
    </row>
    <row r="2806" spans="1:32" ht="21" customHeight="1">
      <c r="A2806" s="45" t="str">
        <f>IF(G2806="","",VLOOKUP(G2806,#REF!,3,0))</f>
        <v/>
      </c>
      <c r="B2806" s="45" t="str">
        <f>IF(Table1[[#This Row],[Day]]="","",WEEKNUM(F2806))</f>
        <v/>
      </c>
      <c r="C2806" s="45" t="str">
        <f>IF(Table1[[#This Row],[Day]]="","",MONTH(F2806))</f>
        <v/>
      </c>
      <c r="D2806" s="45" t="str">
        <f>IF(Table1[[#This Row],[Day]]="","",YEAR(F2806))</f>
        <v/>
      </c>
      <c r="E2806" s="117" t="s">
        <v>329</v>
      </c>
      <c r="J2806" s="102"/>
      <c r="K2806" s="124"/>
      <c r="R2806" s="46"/>
      <c r="V2806" s="112"/>
      <c r="W2806" s="72"/>
      <c r="X2806" s="46"/>
      <c r="Y2806" s="46"/>
      <c r="AC2806" s="47">
        <f t="shared" si="40"/>
        <v>0</v>
      </c>
      <c r="AD2806" s="47"/>
      <c r="AE2806" s="44"/>
      <c r="AF2806" s="48"/>
    </row>
    <row r="2807" spans="1:32" ht="21" customHeight="1">
      <c r="A2807" s="45" t="str">
        <f>IF(G2807="","",VLOOKUP(G2807,#REF!,3,0))</f>
        <v/>
      </c>
      <c r="B2807" s="45" t="str">
        <f>IF(Table1[[#This Row],[Day]]="","",WEEKNUM(F2807))</f>
        <v/>
      </c>
      <c r="C2807" s="45" t="str">
        <f>IF(Table1[[#This Row],[Day]]="","",MONTH(F2807))</f>
        <v/>
      </c>
      <c r="D2807" s="45" t="str">
        <f>IF(Table1[[#This Row],[Day]]="","",YEAR(F2807))</f>
        <v/>
      </c>
      <c r="E2807" s="117" t="s">
        <v>329</v>
      </c>
      <c r="J2807" s="102"/>
      <c r="K2807" s="124"/>
      <c r="R2807" s="46"/>
      <c r="V2807" s="112"/>
      <c r="W2807" s="72"/>
      <c r="X2807" s="46"/>
      <c r="Y2807" s="46"/>
      <c r="AC2807" s="47">
        <f t="shared" si="40"/>
        <v>0</v>
      </c>
      <c r="AD2807" s="47"/>
      <c r="AE2807" s="44"/>
      <c r="AF2807" s="48"/>
    </row>
    <row r="2808" spans="1:32" ht="21" customHeight="1">
      <c r="A2808" s="45" t="str">
        <f>IF(G2808="","",VLOOKUP(G2808,#REF!,3,0))</f>
        <v/>
      </c>
      <c r="B2808" s="45" t="str">
        <f>IF(Table1[[#This Row],[Day]]="","",WEEKNUM(F2808))</f>
        <v/>
      </c>
      <c r="C2808" s="45" t="str">
        <f>IF(Table1[[#This Row],[Day]]="","",MONTH(F2808))</f>
        <v/>
      </c>
      <c r="D2808" s="45" t="str">
        <f>IF(Table1[[#This Row],[Day]]="","",YEAR(F2808))</f>
        <v/>
      </c>
      <c r="E2808" s="117" t="s">
        <v>329</v>
      </c>
      <c r="J2808" s="102"/>
      <c r="K2808" s="124"/>
      <c r="R2808" s="46"/>
      <c r="V2808" s="112"/>
      <c r="W2808" s="72"/>
      <c r="X2808" s="46"/>
      <c r="Y2808" s="46"/>
      <c r="AC2808" s="47">
        <f t="shared" si="40"/>
        <v>0</v>
      </c>
      <c r="AD2808" s="47"/>
      <c r="AE2808" s="44"/>
      <c r="AF2808" s="48"/>
    </row>
    <row r="2809" spans="1:32" ht="21" customHeight="1">
      <c r="A2809" s="45" t="str">
        <f>IF(G2809="","",VLOOKUP(G2809,#REF!,3,0))</f>
        <v/>
      </c>
      <c r="B2809" s="45" t="str">
        <f>IF(Table1[[#This Row],[Day]]="","",WEEKNUM(F2809))</f>
        <v/>
      </c>
      <c r="C2809" s="45" t="str">
        <f>IF(Table1[[#This Row],[Day]]="","",MONTH(F2809))</f>
        <v/>
      </c>
      <c r="D2809" s="45" t="str">
        <f>IF(Table1[[#This Row],[Day]]="","",YEAR(F2809))</f>
        <v/>
      </c>
      <c r="E2809" s="117" t="s">
        <v>329</v>
      </c>
      <c r="J2809" s="102"/>
      <c r="K2809" s="124"/>
      <c r="R2809" s="46"/>
      <c r="V2809" s="112"/>
      <c r="W2809" s="72"/>
      <c r="X2809" s="46"/>
      <c r="Y2809" s="46"/>
      <c r="AC2809" s="47">
        <f t="shared" si="40"/>
        <v>0</v>
      </c>
      <c r="AD2809" s="47"/>
      <c r="AE2809" s="44"/>
      <c r="AF2809" s="48"/>
    </row>
    <row r="2810" spans="1:32" ht="21" customHeight="1">
      <c r="A2810" s="45" t="str">
        <f>IF(G2810="","",VLOOKUP(G2810,#REF!,3,0))</f>
        <v/>
      </c>
      <c r="B2810" s="45" t="str">
        <f>IF(Table1[[#This Row],[Day]]="","",WEEKNUM(F2810))</f>
        <v/>
      </c>
      <c r="C2810" s="45" t="str">
        <f>IF(Table1[[#This Row],[Day]]="","",MONTH(F2810))</f>
        <v/>
      </c>
      <c r="D2810" s="45" t="str">
        <f>IF(Table1[[#This Row],[Day]]="","",YEAR(F2810))</f>
        <v/>
      </c>
      <c r="E2810" s="117" t="s">
        <v>329</v>
      </c>
      <c r="J2810" s="102"/>
      <c r="K2810" s="124"/>
      <c r="R2810" s="46"/>
      <c r="V2810" s="112"/>
      <c r="W2810" s="72"/>
      <c r="X2810" s="46"/>
      <c r="Y2810" s="46"/>
      <c r="AC2810" s="47">
        <f t="shared" si="40"/>
        <v>0</v>
      </c>
      <c r="AD2810" s="47"/>
      <c r="AE2810" s="44"/>
      <c r="AF2810" s="48"/>
    </row>
    <row r="2811" spans="1:32" ht="21" customHeight="1">
      <c r="A2811" s="45" t="str">
        <f>IF(G2811="","",VLOOKUP(G2811,#REF!,3,0))</f>
        <v/>
      </c>
      <c r="B2811" s="45" t="str">
        <f>IF(Table1[[#This Row],[Day]]="","",WEEKNUM(F2811))</f>
        <v/>
      </c>
      <c r="C2811" s="45" t="str">
        <f>IF(Table1[[#This Row],[Day]]="","",MONTH(F2811))</f>
        <v/>
      </c>
      <c r="D2811" s="45" t="str">
        <f>IF(Table1[[#This Row],[Day]]="","",YEAR(F2811))</f>
        <v/>
      </c>
      <c r="E2811" s="117" t="s">
        <v>329</v>
      </c>
      <c r="J2811" s="102"/>
      <c r="K2811" s="124"/>
      <c r="R2811" s="46"/>
      <c r="V2811" s="112"/>
      <c r="W2811" s="72"/>
      <c r="X2811" s="46"/>
      <c r="Y2811" s="46"/>
      <c r="AC2811" s="47">
        <f t="shared" si="40"/>
        <v>0</v>
      </c>
      <c r="AD2811" s="47"/>
      <c r="AE2811" s="44"/>
      <c r="AF2811" s="48"/>
    </row>
    <row r="2812" spans="1:32" ht="21" customHeight="1">
      <c r="A2812" s="45" t="str">
        <f>IF(G2812="","",VLOOKUP(G2812,#REF!,3,0))</f>
        <v/>
      </c>
      <c r="B2812" s="45" t="str">
        <f>IF(Table1[[#This Row],[Day]]="","",WEEKNUM(F2812))</f>
        <v/>
      </c>
      <c r="C2812" s="45" t="str">
        <f>IF(Table1[[#This Row],[Day]]="","",MONTH(F2812))</f>
        <v/>
      </c>
      <c r="D2812" s="45" t="str">
        <f>IF(Table1[[#This Row],[Day]]="","",YEAR(F2812))</f>
        <v/>
      </c>
      <c r="E2812" s="117" t="s">
        <v>329</v>
      </c>
      <c r="J2812" s="102"/>
      <c r="K2812" s="124"/>
      <c r="R2812" s="46"/>
      <c r="V2812" s="112"/>
      <c r="W2812" s="72"/>
      <c r="X2812" s="46"/>
      <c r="Y2812" s="46"/>
      <c r="AC2812" s="47">
        <f t="shared" si="40"/>
        <v>0</v>
      </c>
      <c r="AD2812" s="47"/>
      <c r="AE2812" s="44"/>
      <c r="AF2812" s="48"/>
    </row>
    <row r="2813" spans="1:32" ht="21" customHeight="1">
      <c r="A2813" s="45" t="str">
        <f>IF(G2813="","",VLOOKUP(G2813,#REF!,3,0))</f>
        <v/>
      </c>
      <c r="B2813" s="45" t="str">
        <f>IF(Table1[[#This Row],[Day]]="","",WEEKNUM(F2813))</f>
        <v/>
      </c>
      <c r="C2813" s="45" t="str">
        <f>IF(Table1[[#This Row],[Day]]="","",MONTH(F2813))</f>
        <v/>
      </c>
      <c r="D2813" s="45" t="str">
        <f>IF(Table1[[#This Row],[Day]]="","",YEAR(F2813))</f>
        <v/>
      </c>
      <c r="E2813" s="117" t="s">
        <v>329</v>
      </c>
      <c r="J2813" s="102"/>
      <c r="K2813" s="124"/>
      <c r="R2813" s="46"/>
      <c r="V2813" s="112"/>
      <c r="W2813" s="72"/>
      <c r="X2813" s="46"/>
      <c r="Y2813" s="46"/>
      <c r="AC2813" s="47">
        <f t="shared" si="40"/>
        <v>0</v>
      </c>
      <c r="AD2813" s="47"/>
      <c r="AE2813" s="44"/>
      <c r="AF2813" s="48"/>
    </row>
    <row r="2814" spans="1:32" ht="21" customHeight="1">
      <c r="A2814" s="45" t="str">
        <f>IF(G2814="","",VLOOKUP(G2814,#REF!,3,0))</f>
        <v/>
      </c>
      <c r="B2814" s="45" t="str">
        <f>IF(Table1[[#This Row],[Day]]="","",WEEKNUM(F2814))</f>
        <v/>
      </c>
      <c r="C2814" s="45" t="str">
        <f>IF(Table1[[#This Row],[Day]]="","",MONTH(F2814))</f>
        <v/>
      </c>
      <c r="D2814" s="45" t="str">
        <f>IF(Table1[[#This Row],[Day]]="","",YEAR(F2814))</f>
        <v/>
      </c>
      <c r="E2814" s="117" t="s">
        <v>329</v>
      </c>
      <c r="J2814" s="102"/>
      <c r="K2814" s="124"/>
      <c r="R2814" s="46"/>
      <c r="V2814" s="112"/>
      <c r="W2814" s="72"/>
      <c r="X2814" s="46"/>
      <c r="Y2814" s="46"/>
      <c r="AC2814" s="47">
        <f t="shared" si="40"/>
        <v>0</v>
      </c>
      <c r="AD2814" s="47"/>
      <c r="AE2814" s="44"/>
      <c r="AF2814" s="48"/>
    </row>
    <row r="2815" spans="1:32" ht="21" customHeight="1">
      <c r="A2815" s="45" t="str">
        <f>IF(G2815="","",VLOOKUP(G2815,#REF!,3,0))</f>
        <v/>
      </c>
      <c r="B2815" s="45" t="str">
        <f>IF(Table1[[#This Row],[Day]]="","",WEEKNUM(F2815))</f>
        <v/>
      </c>
      <c r="C2815" s="45" t="str">
        <f>IF(Table1[[#This Row],[Day]]="","",MONTH(F2815))</f>
        <v/>
      </c>
      <c r="D2815" s="45" t="str">
        <f>IF(Table1[[#This Row],[Day]]="","",YEAR(F2815))</f>
        <v/>
      </c>
      <c r="E2815" s="117" t="s">
        <v>329</v>
      </c>
      <c r="J2815" s="102"/>
      <c r="K2815" s="124"/>
      <c r="R2815" s="46"/>
      <c r="V2815" s="112"/>
      <c r="W2815" s="72"/>
      <c r="X2815" s="46"/>
      <c r="Y2815" s="46"/>
      <c r="AC2815" s="47">
        <f t="shared" si="40"/>
        <v>0</v>
      </c>
      <c r="AD2815" s="47"/>
      <c r="AE2815" s="44"/>
      <c r="AF2815" s="48"/>
    </row>
    <row r="2816" spans="1:32" ht="21" customHeight="1">
      <c r="A2816" s="45" t="str">
        <f>IF(G2816="","",VLOOKUP(G2816,#REF!,3,0))</f>
        <v/>
      </c>
      <c r="B2816" s="45" t="str">
        <f>IF(Table1[[#This Row],[Day]]="","",WEEKNUM(F2816))</f>
        <v/>
      </c>
      <c r="C2816" s="45" t="str">
        <f>IF(Table1[[#This Row],[Day]]="","",MONTH(F2816))</f>
        <v/>
      </c>
      <c r="D2816" s="45" t="str">
        <f>IF(Table1[[#This Row],[Day]]="","",YEAR(F2816))</f>
        <v/>
      </c>
      <c r="E2816" s="117" t="s">
        <v>329</v>
      </c>
      <c r="J2816" s="102"/>
      <c r="K2816" s="124"/>
      <c r="R2816" s="46"/>
      <c r="V2816" s="112"/>
      <c r="W2816" s="72"/>
      <c r="X2816" s="46"/>
      <c r="Y2816" s="46"/>
      <c r="AC2816" s="47">
        <f t="shared" si="40"/>
        <v>0</v>
      </c>
      <c r="AD2816" s="47"/>
      <c r="AE2816" s="44"/>
      <c r="AF2816" s="48"/>
    </row>
    <row r="2817" spans="1:32" ht="21" customHeight="1">
      <c r="A2817" s="45" t="str">
        <f>IF(G2817="","",VLOOKUP(G2817,#REF!,3,0))</f>
        <v/>
      </c>
      <c r="B2817" s="45" t="str">
        <f>IF(Table1[[#This Row],[Day]]="","",WEEKNUM(F2817))</f>
        <v/>
      </c>
      <c r="C2817" s="45" t="str">
        <f>IF(Table1[[#This Row],[Day]]="","",MONTH(F2817))</f>
        <v/>
      </c>
      <c r="D2817" s="45" t="str">
        <f>IF(Table1[[#This Row],[Day]]="","",YEAR(F2817))</f>
        <v/>
      </c>
      <c r="E2817" s="117" t="s">
        <v>329</v>
      </c>
      <c r="J2817" s="102"/>
      <c r="K2817" s="124"/>
      <c r="R2817" s="46"/>
      <c r="V2817" s="112"/>
      <c r="W2817" s="72"/>
      <c r="X2817" s="46"/>
      <c r="Y2817" s="46"/>
      <c r="AC2817" s="47">
        <f t="shared" si="40"/>
        <v>0</v>
      </c>
      <c r="AD2817" s="47"/>
      <c r="AE2817" s="44"/>
      <c r="AF2817" s="48"/>
    </row>
    <row r="2818" spans="1:32" ht="21" customHeight="1">
      <c r="A2818" s="45" t="str">
        <f>IF(G2818="","",VLOOKUP(G2818,#REF!,3,0))</f>
        <v/>
      </c>
      <c r="B2818" s="45" t="str">
        <f>IF(Table1[[#This Row],[Day]]="","",WEEKNUM(F2818))</f>
        <v/>
      </c>
      <c r="C2818" s="45" t="str">
        <f>IF(Table1[[#This Row],[Day]]="","",MONTH(F2818))</f>
        <v/>
      </c>
      <c r="D2818" s="45" t="str">
        <f>IF(Table1[[#This Row],[Day]]="","",YEAR(F2818))</f>
        <v/>
      </c>
      <c r="E2818" s="117" t="s">
        <v>329</v>
      </c>
      <c r="J2818" s="102"/>
      <c r="K2818" s="124"/>
      <c r="R2818" s="46"/>
      <c r="V2818" s="112"/>
      <c r="W2818" s="72"/>
      <c r="X2818" s="46"/>
      <c r="Y2818" s="46"/>
      <c r="AC2818" s="47">
        <f t="shared" si="40"/>
        <v>0</v>
      </c>
      <c r="AD2818" s="47"/>
      <c r="AE2818" s="44"/>
      <c r="AF2818" s="48"/>
    </row>
    <row r="2819" spans="1:32" ht="21" customHeight="1">
      <c r="A2819" s="45" t="str">
        <f>IF(G2819="","",VLOOKUP(G2819,#REF!,3,0))</f>
        <v/>
      </c>
      <c r="B2819" s="45" t="str">
        <f>IF(Table1[[#This Row],[Day]]="","",WEEKNUM(F2819))</f>
        <v/>
      </c>
      <c r="C2819" s="45" t="str">
        <f>IF(Table1[[#This Row],[Day]]="","",MONTH(F2819))</f>
        <v/>
      </c>
      <c r="D2819" s="45" t="str">
        <f>IF(Table1[[#This Row],[Day]]="","",YEAR(F2819))</f>
        <v/>
      </c>
      <c r="E2819" s="117" t="s">
        <v>329</v>
      </c>
      <c r="J2819" s="102"/>
      <c r="K2819" s="124"/>
      <c r="R2819" s="46"/>
      <c r="V2819" s="112"/>
      <c r="W2819" s="72"/>
      <c r="X2819" s="46"/>
      <c r="Y2819" s="46"/>
      <c r="AC2819" s="47">
        <f t="shared" si="40"/>
        <v>0</v>
      </c>
      <c r="AD2819" s="47"/>
      <c r="AE2819" s="44"/>
      <c r="AF2819" s="48"/>
    </row>
    <row r="2820" spans="1:32" ht="21" customHeight="1">
      <c r="A2820" s="45" t="str">
        <f>IF(G2820="","",VLOOKUP(G2820,#REF!,3,0))</f>
        <v/>
      </c>
      <c r="B2820" s="45" t="str">
        <f>IF(Table1[[#This Row],[Day]]="","",WEEKNUM(F2820))</f>
        <v/>
      </c>
      <c r="C2820" s="45" t="str">
        <f>IF(Table1[[#This Row],[Day]]="","",MONTH(F2820))</f>
        <v/>
      </c>
      <c r="D2820" s="45" t="str">
        <f>IF(Table1[[#This Row],[Day]]="","",YEAR(F2820))</f>
        <v/>
      </c>
      <c r="E2820" s="117" t="s">
        <v>329</v>
      </c>
      <c r="J2820" s="102"/>
      <c r="K2820" s="124"/>
      <c r="R2820" s="46"/>
      <c r="V2820" s="112"/>
      <c r="W2820" s="72"/>
      <c r="X2820" s="46"/>
      <c r="Y2820" s="46"/>
      <c r="AC2820" s="47">
        <f t="shared" si="40"/>
        <v>0</v>
      </c>
      <c r="AD2820" s="47"/>
      <c r="AE2820" s="44"/>
      <c r="AF2820" s="48"/>
    </row>
    <row r="2821" spans="1:32" ht="21" customHeight="1">
      <c r="A2821" s="45" t="str">
        <f>IF(G2821="","",VLOOKUP(G2821,#REF!,3,0))</f>
        <v/>
      </c>
      <c r="B2821" s="45" t="str">
        <f>IF(Table1[[#This Row],[Day]]="","",WEEKNUM(F2821))</f>
        <v/>
      </c>
      <c r="C2821" s="45" t="str">
        <f>IF(Table1[[#This Row],[Day]]="","",MONTH(F2821))</f>
        <v/>
      </c>
      <c r="D2821" s="45" t="str">
        <f>IF(Table1[[#This Row],[Day]]="","",YEAR(F2821))</f>
        <v/>
      </c>
      <c r="E2821" s="117" t="s">
        <v>329</v>
      </c>
      <c r="J2821" s="102"/>
      <c r="K2821" s="124"/>
      <c r="R2821" s="46"/>
      <c r="V2821" s="112"/>
      <c r="W2821" s="72"/>
      <c r="X2821" s="46"/>
      <c r="Y2821" s="46"/>
      <c r="AC2821" s="47">
        <f t="shared" si="40"/>
        <v>0</v>
      </c>
      <c r="AD2821" s="47"/>
      <c r="AE2821" s="44"/>
      <c r="AF2821" s="48"/>
    </row>
    <row r="2822" spans="1:32" ht="21" customHeight="1">
      <c r="A2822" s="45" t="str">
        <f>IF(G2822="","",VLOOKUP(G2822,#REF!,3,0))</f>
        <v/>
      </c>
      <c r="B2822" s="45" t="str">
        <f>IF(Table1[[#This Row],[Day]]="","",WEEKNUM(F2822))</f>
        <v/>
      </c>
      <c r="C2822" s="45" t="str">
        <f>IF(Table1[[#This Row],[Day]]="","",MONTH(F2822))</f>
        <v/>
      </c>
      <c r="D2822" s="45" t="str">
        <f>IF(Table1[[#This Row],[Day]]="","",YEAR(F2822))</f>
        <v/>
      </c>
      <c r="E2822" s="117" t="s">
        <v>329</v>
      </c>
      <c r="J2822" s="102"/>
      <c r="K2822" s="124"/>
      <c r="R2822" s="46"/>
      <c r="V2822" s="112"/>
      <c r="W2822" s="72"/>
      <c r="X2822" s="46"/>
      <c r="Y2822" s="46"/>
      <c r="AC2822" s="47">
        <f t="shared" si="40"/>
        <v>0</v>
      </c>
      <c r="AD2822" s="47"/>
      <c r="AE2822" s="44"/>
      <c r="AF2822" s="48"/>
    </row>
    <row r="2823" spans="1:32" ht="21" customHeight="1">
      <c r="A2823" s="45" t="str">
        <f>IF(G2823="","",VLOOKUP(G2823,#REF!,3,0))</f>
        <v/>
      </c>
      <c r="B2823" s="45" t="str">
        <f>IF(Table1[[#This Row],[Day]]="","",WEEKNUM(F2823))</f>
        <v/>
      </c>
      <c r="C2823" s="45" t="str">
        <f>IF(Table1[[#This Row],[Day]]="","",MONTH(F2823))</f>
        <v/>
      </c>
      <c r="D2823" s="45" t="str">
        <f>IF(Table1[[#This Row],[Day]]="","",YEAR(F2823))</f>
        <v/>
      </c>
      <c r="E2823" s="117" t="s">
        <v>329</v>
      </c>
      <c r="J2823" s="102"/>
      <c r="K2823" s="124"/>
      <c r="R2823" s="46"/>
      <c r="V2823" s="112"/>
      <c r="W2823" s="72"/>
      <c r="X2823" s="46"/>
      <c r="Y2823" s="46"/>
      <c r="AC2823" s="47">
        <f t="shared" si="40"/>
        <v>0</v>
      </c>
      <c r="AD2823" s="47"/>
      <c r="AE2823" s="44"/>
      <c r="AF2823" s="48"/>
    </row>
    <row r="2824" spans="1:32" ht="21" customHeight="1">
      <c r="A2824" s="45" t="str">
        <f>IF(G2824="","",VLOOKUP(G2824,#REF!,3,0))</f>
        <v/>
      </c>
      <c r="B2824" s="45" t="str">
        <f>IF(Table1[[#This Row],[Day]]="","",WEEKNUM(F2824))</f>
        <v/>
      </c>
      <c r="C2824" s="45" t="str">
        <f>IF(Table1[[#This Row],[Day]]="","",MONTH(F2824))</f>
        <v/>
      </c>
      <c r="D2824" s="45" t="str">
        <f>IF(Table1[[#This Row],[Day]]="","",YEAR(F2824))</f>
        <v/>
      </c>
      <c r="E2824" s="117" t="s">
        <v>329</v>
      </c>
      <c r="J2824" s="102"/>
      <c r="K2824" s="124"/>
      <c r="R2824" s="46"/>
      <c r="V2824" s="112"/>
      <c r="W2824" s="72"/>
      <c r="X2824" s="46"/>
      <c r="Y2824" s="46"/>
      <c r="AC2824" s="47">
        <f t="shared" si="40"/>
        <v>0</v>
      </c>
      <c r="AD2824" s="47"/>
      <c r="AE2824" s="44"/>
      <c r="AF2824" s="48"/>
    </row>
    <row r="2825" spans="1:32" ht="21" customHeight="1">
      <c r="A2825" s="45" t="str">
        <f>IF(G2825="","",VLOOKUP(G2825,#REF!,3,0))</f>
        <v/>
      </c>
      <c r="B2825" s="45" t="str">
        <f>IF(Table1[[#This Row],[Day]]="","",WEEKNUM(F2825))</f>
        <v/>
      </c>
      <c r="C2825" s="45" t="str">
        <f>IF(Table1[[#This Row],[Day]]="","",MONTH(F2825))</f>
        <v/>
      </c>
      <c r="D2825" s="45" t="str">
        <f>IF(Table1[[#This Row],[Day]]="","",YEAR(F2825))</f>
        <v/>
      </c>
      <c r="E2825" s="117" t="s">
        <v>329</v>
      </c>
      <c r="J2825" s="102"/>
      <c r="K2825" s="124"/>
      <c r="R2825" s="46"/>
      <c r="V2825" s="112"/>
      <c r="W2825" s="72"/>
      <c r="X2825" s="46"/>
      <c r="Y2825" s="46"/>
      <c r="AC2825" s="47">
        <f t="shared" si="40"/>
        <v>0</v>
      </c>
      <c r="AD2825" s="47"/>
      <c r="AE2825" s="44"/>
      <c r="AF2825" s="48"/>
    </row>
    <row r="2826" spans="1:32" ht="21" customHeight="1">
      <c r="A2826" s="45" t="str">
        <f>IF(G2826="","",VLOOKUP(G2826,#REF!,3,0))</f>
        <v/>
      </c>
      <c r="B2826" s="45" t="str">
        <f>IF(Table1[[#This Row],[Day]]="","",WEEKNUM(F2826))</f>
        <v/>
      </c>
      <c r="C2826" s="45" t="str">
        <f>IF(Table1[[#This Row],[Day]]="","",MONTH(F2826))</f>
        <v/>
      </c>
      <c r="D2826" s="45" t="str">
        <f>IF(Table1[[#This Row],[Day]]="","",YEAR(F2826))</f>
        <v/>
      </c>
      <c r="E2826" s="117" t="s">
        <v>329</v>
      </c>
      <c r="J2826" s="102"/>
      <c r="K2826" s="124"/>
      <c r="R2826" s="46"/>
      <c r="V2826" s="112"/>
      <c r="W2826" s="72"/>
      <c r="X2826" s="46"/>
      <c r="Y2826" s="46"/>
      <c r="AC2826" s="47">
        <f t="shared" si="40"/>
        <v>0</v>
      </c>
      <c r="AD2826" s="47"/>
      <c r="AE2826" s="44"/>
      <c r="AF2826" s="48"/>
    </row>
    <row r="2827" spans="1:32" ht="21" customHeight="1">
      <c r="A2827" s="45" t="str">
        <f>IF(G2827="","",VLOOKUP(G2827,#REF!,3,0))</f>
        <v/>
      </c>
      <c r="B2827" s="45" t="str">
        <f>IF(Table1[[#This Row],[Day]]="","",WEEKNUM(F2827))</f>
        <v/>
      </c>
      <c r="C2827" s="45" t="str">
        <f>IF(Table1[[#This Row],[Day]]="","",MONTH(F2827))</f>
        <v/>
      </c>
      <c r="D2827" s="45" t="str">
        <f>IF(Table1[[#This Row],[Day]]="","",YEAR(F2827))</f>
        <v/>
      </c>
      <c r="E2827" s="117" t="s">
        <v>329</v>
      </c>
      <c r="J2827" s="102"/>
      <c r="K2827" s="124"/>
      <c r="R2827" s="46"/>
      <c r="V2827" s="112"/>
      <c r="W2827" s="72"/>
      <c r="X2827" s="46"/>
      <c r="Y2827" s="46"/>
      <c r="AC2827" s="47">
        <f t="shared" si="40"/>
        <v>0</v>
      </c>
      <c r="AD2827" s="47"/>
      <c r="AE2827" s="44"/>
      <c r="AF2827" s="48"/>
    </row>
    <row r="2828" spans="1:32" ht="21" customHeight="1">
      <c r="A2828" s="45" t="str">
        <f>IF(G2828="","",VLOOKUP(G2828,#REF!,3,0))</f>
        <v/>
      </c>
      <c r="B2828" s="45" t="str">
        <f>IF(Table1[[#This Row],[Day]]="","",WEEKNUM(F2828))</f>
        <v/>
      </c>
      <c r="C2828" s="45" t="str">
        <f>IF(Table1[[#This Row],[Day]]="","",MONTH(F2828))</f>
        <v/>
      </c>
      <c r="D2828" s="45" t="str">
        <f>IF(Table1[[#This Row],[Day]]="","",YEAR(F2828))</f>
        <v/>
      </c>
      <c r="E2828" s="117" t="s">
        <v>329</v>
      </c>
      <c r="J2828" s="102"/>
      <c r="K2828" s="124"/>
      <c r="R2828" s="46"/>
      <c r="V2828" s="112"/>
      <c r="W2828" s="72"/>
      <c r="X2828" s="46"/>
      <c r="Y2828" s="46"/>
      <c r="AC2828" s="47">
        <f t="shared" si="40"/>
        <v>0</v>
      </c>
      <c r="AD2828" s="47"/>
      <c r="AE2828" s="44"/>
      <c r="AF2828" s="48"/>
    </row>
    <row r="2829" spans="1:32" ht="21" customHeight="1">
      <c r="A2829" s="45" t="str">
        <f>IF(G2829="","",VLOOKUP(G2829,#REF!,3,0))</f>
        <v/>
      </c>
      <c r="B2829" s="45" t="str">
        <f>IF(Table1[[#This Row],[Day]]="","",WEEKNUM(F2829))</f>
        <v/>
      </c>
      <c r="C2829" s="45" t="str">
        <f>IF(Table1[[#This Row],[Day]]="","",MONTH(F2829))</f>
        <v/>
      </c>
      <c r="D2829" s="45" t="str">
        <f>IF(Table1[[#This Row],[Day]]="","",YEAR(F2829))</f>
        <v/>
      </c>
      <c r="E2829" s="117" t="s">
        <v>329</v>
      </c>
      <c r="J2829" s="102"/>
      <c r="K2829" s="124"/>
      <c r="R2829" s="46"/>
      <c r="V2829" s="112"/>
      <c r="W2829" s="72"/>
      <c r="X2829" s="46"/>
      <c r="Y2829" s="46"/>
      <c r="AC2829" s="47">
        <f t="shared" si="40"/>
        <v>0</v>
      </c>
      <c r="AD2829" s="47"/>
      <c r="AE2829" s="44"/>
      <c r="AF2829" s="48"/>
    </row>
    <row r="2830" spans="1:32" ht="21" customHeight="1">
      <c r="A2830" s="45" t="str">
        <f>IF(G2830="","",VLOOKUP(G2830,#REF!,3,0))</f>
        <v/>
      </c>
      <c r="B2830" s="45" t="str">
        <f>IF(Table1[[#This Row],[Day]]="","",WEEKNUM(F2830))</f>
        <v/>
      </c>
      <c r="C2830" s="45" t="str">
        <f>IF(Table1[[#This Row],[Day]]="","",MONTH(F2830))</f>
        <v/>
      </c>
      <c r="D2830" s="45" t="str">
        <f>IF(Table1[[#This Row],[Day]]="","",YEAR(F2830))</f>
        <v/>
      </c>
      <c r="E2830" s="117" t="s">
        <v>329</v>
      </c>
      <c r="J2830" s="102"/>
      <c r="K2830" s="124"/>
      <c r="R2830" s="46"/>
      <c r="V2830" s="112"/>
      <c r="W2830" s="72"/>
      <c r="X2830" s="46"/>
      <c r="Y2830" s="46"/>
      <c r="AC2830" s="47">
        <f t="shared" si="40"/>
        <v>0</v>
      </c>
      <c r="AD2830" s="47"/>
      <c r="AE2830" s="44"/>
      <c r="AF2830" s="48"/>
    </row>
    <row r="2831" spans="1:32" ht="21" customHeight="1">
      <c r="A2831" s="45" t="str">
        <f>IF(G2831="","",VLOOKUP(G2831,#REF!,3,0))</f>
        <v/>
      </c>
      <c r="B2831" s="45" t="str">
        <f>IF(Table1[[#This Row],[Day]]="","",WEEKNUM(F2831))</f>
        <v/>
      </c>
      <c r="C2831" s="45" t="str">
        <f>IF(Table1[[#This Row],[Day]]="","",MONTH(F2831))</f>
        <v/>
      </c>
      <c r="D2831" s="45" t="str">
        <f>IF(Table1[[#This Row],[Day]]="","",YEAR(F2831))</f>
        <v/>
      </c>
      <c r="E2831" s="117" t="s">
        <v>329</v>
      </c>
      <c r="J2831" s="102"/>
      <c r="K2831" s="124"/>
      <c r="R2831" s="46"/>
      <c r="V2831" s="112"/>
      <c r="W2831" s="72"/>
      <c r="X2831" s="46"/>
      <c r="Y2831" s="46"/>
      <c r="AC2831" s="47">
        <f t="shared" si="40"/>
        <v>0</v>
      </c>
      <c r="AD2831" s="47"/>
      <c r="AE2831" s="44"/>
      <c r="AF2831" s="48"/>
    </row>
    <row r="2832" spans="1:32" ht="21" customHeight="1">
      <c r="A2832" s="45" t="str">
        <f>IF(G2832="","",VLOOKUP(G2832,#REF!,3,0))</f>
        <v/>
      </c>
      <c r="B2832" s="45" t="str">
        <f>IF(Table1[[#This Row],[Day]]="","",WEEKNUM(F2832))</f>
        <v/>
      </c>
      <c r="C2832" s="45" t="str">
        <f>IF(Table1[[#This Row],[Day]]="","",MONTH(F2832))</f>
        <v/>
      </c>
      <c r="D2832" s="45" t="str">
        <f>IF(Table1[[#This Row],[Day]]="","",YEAR(F2832))</f>
        <v/>
      </c>
      <c r="E2832" s="117" t="s">
        <v>329</v>
      </c>
      <c r="J2832" s="102"/>
      <c r="K2832" s="124"/>
      <c r="R2832" s="46"/>
      <c r="V2832" s="112"/>
      <c r="W2832" s="72"/>
      <c r="X2832" s="46"/>
      <c r="Y2832" s="46"/>
      <c r="AC2832" s="47">
        <f t="shared" si="40"/>
        <v>0</v>
      </c>
      <c r="AD2832" s="47"/>
      <c r="AE2832" s="44"/>
      <c r="AF2832" s="48"/>
    </row>
    <row r="2833" spans="1:32" ht="21" customHeight="1">
      <c r="A2833" s="45" t="str">
        <f>IF(G2833="","",VLOOKUP(G2833,#REF!,3,0))</f>
        <v/>
      </c>
      <c r="B2833" s="45" t="str">
        <f>IF(Table1[[#This Row],[Day]]="","",WEEKNUM(F2833))</f>
        <v/>
      </c>
      <c r="C2833" s="45" t="str">
        <f>IF(Table1[[#This Row],[Day]]="","",MONTH(F2833))</f>
        <v/>
      </c>
      <c r="D2833" s="45" t="str">
        <f>IF(Table1[[#This Row],[Day]]="","",YEAR(F2833))</f>
        <v/>
      </c>
      <c r="E2833" s="117" t="s">
        <v>329</v>
      </c>
      <c r="J2833" s="102"/>
      <c r="K2833" s="124"/>
      <c r="R2833" s="46"/>
      <c r="V2833" s="112"/>
      <c r="W2833" s="72"/>
      <c r="X2833" s="46"/>
      <c r="Y2833" s="46"/>
      <c r="AC2833" s="47">
        <f t="shared" si="40"/>
        <v>0</v>
      </c>
      <c r="AD2833" s="47"/>
      <c r="AE2833" s="44"/>
      <c r="AF2833" s="48"/>
    </row>
    <row r="2834" spans="1:32" ht="21" customHeight="1">
      <c r="A2834" s="45" t="str">
        <f>IF(G2834="","",VLOOKUP(G2834,#REF!,3,0))</f>
        <v/>
      </c>
      <c r="B2834" s="45" t="str">
        <f>IF(Table1[[#This Row],[Day]]="","",WEEKNUM(F2834))</f>
        <v/>
      </c>
      <c r="C2834" s="45" t="str">
        <f>IF(Table1[[#This Row],[Day]]="","",MONTH(F2834))</f>
        <v/>
      </c>
      <c r="D2834" s="45" t="str">
        <f>IF(Table1[[#This Row],[Day]]="","",YEAR(F2834))</f>
        <v/>
      </c>
      <c r="E2834" s="117" t="s">
        <v>329</v>
      </c>
      <c r="J2834" s="102"/>
      <c r="K2834" s="124"/>
      <c r="R2834" s="46"/>
      <c r="V2834" s="112"/>
      <c r="W2834" s="72"/>
      <c r="X2834" s="46"/>
      <c r="Y2834" s="46"/>
      <c r="AC2834" s="47">
        <f t="shared" si="40"/>
        <v>0</v>
      </c>
      <c r="AD2834" s="47"/>
      <c r="AE2834" s="44"/>
      <c r="AF2834" s="48"/>
    </row>
    <row r="2835" spans="1:32" ht="21" customHeight="1">
      <c r="A2835" s="45" t="str">
        <f>IF(G2835="","",VLOOKUP(G2835,#REF!,3,0))</f>
        <v/>
      </c>
      <c r="B2835" s="45" t="str">
        <f>IF(Table1[[#This Row],[Day]]="","",WEEKNUM(F2835))</f>
        <v/>
      </c>
      <c r="C2835" s="45" t="str">
        <f>IF(Table1[[#This Row],[Day]]="","",MONTH(F2835))</f>
        <v/>
      </c>
      <c r="D2835" s="45" t="str">
        <f>IF(Table1[[#This Row],[Day]]="","",YEAR(F2835))</f>
        <v/>
      </c>
      <c r="E2835" s="117" t="s">
        <v>329</v>
      </c>
      <c r="J2835" s="102"/>
      <c r="K2835" s="124"/>
      <c r="R2835" s="46"/>
      <c r="V2835" s="112"/>
      <c r="W2835" s="72"/>
      <c r="X2835" s="46"/>
      <c r="Y2835" s="46"/>
      <c r="AC2835" s="47">
        <f t="shared" si="40"/>
        <v>0</v>
      </c>
      <c r="AD2835" s="47"/>
      <c r="AE2835" s="44"/>
      <c r="AF2835" s="48"/>
    </row>
    <row r="2836" spans="1:32" ht="21" customHeight="1">
      <c r="A2836" s="45" t="str">
        <f>IF(G2836="","",VLOOKUP(G2836,#REF!,3,0))</f>
        <v/>
      </c>
      <c r="B2836" s="45" t="str">
        <f>IF(Table1[[#This Row],[Day]]="","",WEEKNUM(F2836))</f>
        <v/>
      </c>
      <c r="C2836" s="45" t="str">
        <f>IF(Table1[[#This Row],[Day]]="","",MONTH(F2836))</f>
        <v/>
      </c>
      <c r="D2836" s="45" t="str">
        <f>IF(Table1[[#This Row],[Day]]="","",YEAR(F2836))</f>
        <v/>
      </c>
      <c r="E2836" s="117" t="s">
        <v>329</v>
      </c>
      <c r="J2836" s="102"/>
      <c r="K2836" s="124"/>
      <c r="R2836" s="46"/>
      <c r="V2836" s="112"/>
      <c r="W2836" s="72"/>
      <c r="X2836" s="46"/>
      <c r="Y2836" s="46"/>
      <c r="AC2836" s="47">
        <f t="shared" si="40"/>
        <v>0</v>
      </c>
      <c r="AD2836" s="47"/>
      <c r="AE2836" s="44"/>
      <c r="AF2836" s="48"/>
    </row>
    <row r="2837" spans="1:32" ht="21" customHeight="1">
      <c r="A2837" s="45" t="str">
        <f>IF(G2837="","",VLOOKUP(G2837,#REF!,3,0))</f>
        <v/>
      </c>
      <c r="B2837" s="45" t="str">
        <f>IF(Table1[[#This Row],[Day]]="","",WEEKNUM(F2837))</f>
        <v/>
      </c>
      <c r="C2837" s="45" t="str">
        <f>IF(Table1[[#This Row],[Day]]="","",MONTH(F2837))</f>
        <v/>
      </c>
      <c r="D2837" s="45" t="str">
        <f>IF(Table1[[#This Row],[Day]]="","",YEAR(F2837))</f>
        <v/>
      </c>
      <c r="E2837" s="117" t="s">
        <v>329</v>
      </c>
      <c r="J2837" s="102"/>
      <c r="K2837" s="124"/>
      <c r="R2837" s="46"/>
      <c r="V2837" s="112"/>
      <c r="W2837" s="72"/>
      <c r="X2837" s="46"/>
      <c r="Y2837" s="46"/>
      <c r="AC2837" s="47">
        <f t="shared" si="40"/>
        <v>0</v>
      </c>
      <c r="AD2837" s="47"/>
      <c r="AE2837" s="44"/>
      <c r="AF2837" s="48"/>
    </row>
    <row r="2838" spans="1:32" ht="21" customHeight="1">
      <c r="A2838" s="45" t="str">
        <f>IF(G2838="","",VLOOKUP(G2838,#REF!,3,0))</f>
        <v/>
      </c>
      <c r="B2838" s="45" t="str">
        <f>IF(Table1[[#This Row],[Day]]="","",WEEKNUM(F2838))</f>
        <v/>
      </c>
      <c r="C2838" s="45" t="str">
        <f>IF(Table1[[#This Row],[Day]]="","",MONTH(F2838))</f>
        <v/>
      </c>
      <c r="D2838" s="45" t="str">
        <f>IF(Table1[[#This Row],[Day]]="","",YEAR(F2838))</f>
        <v/>
      </c>
      <c r="E2838" s="117" t="s">
        <v>329</v>
      </c>
      <c r="J2838" s="102"/>
      <c r="K2838" s="124"/>
      <c r="R2838" s="46"/>
      <c r="V2838" s="112"/>
      <c r="W2838" s="72"/>
      <c r="X2838" s="46"/>
      <c r="Y2838" s="46"/>
      <c r="AC2838" s="47">
        <f t="shared" si="40"/>
        <v>0</v>
      </c>
      <c r="AD2838" s="47"/>
      <c r="AE2838" s="44"/>
      <c r="AF2838" s="48"/>
    </row>
    <row r="2839" spans="1:32" ht="21" customHeight="1">
      <c r="A2839" s="45" t="str">
        <f>IF(G2839="","",VLOOKUP(G2839,#REF!,3,0))</f>
        <v/>
      </c>
      <c r="B2839" s="45" t="str">
        <f>IF(Table1[[#This Row],[Day]]="","",WEEKNUM(F2839))</f>
        <v/>
      </c>
      <c r="C2839" s="45" t="str">
        <f>IF(Table1[[#This Row],[Day]]="","",MONTH(F2839))</f>
        <v/>
      </c>
      <c r="D2839" s="45" t="str">
        <f>IF(Table1[[#This Row],[Day]]="","",YEAR(F2839))</f>
        <v/>
      </c>
      <c r="E2839" s="117" t="s">
        <v>329</v>
      </c>
      <c r="J2839" s="102"/>
      <c r="K2839" s="124"/>
      <c r="R2839" s="46"/>
      <c r="V2839" s="112"/>
      <c r="W2839" s="72"/>
      <c r="X2839" s="46"/>
      <c r="Y2839" s="46"/>
      <c r="AC2839" s="47">
        <f t="shared" si="40"/>
        <v>0</v>
      </c>
      <c r="AD2839" s="47"/>
      <c r="AE2839" s="44"/>
      <c r="AF2839" s="48"/>
    </row>
    <row r="2840" spans="1:32" ht="21" customHeight="1">
      <c r="A2840" s="45" t="str">
        <f>IF(G2840="","",VLOOKUP(G2840,#REF!,3,0))</f>
        <v/>
      </c>
      <c r="B2840" s="45" t="str">
        <f>IF(Table1[[#This Row],[Day]]="","",WEEKNUM(F2840))</f>
        <v/>
      </c>
      <c r="C2840" s="45" t="str">
        <f>IF(Table1[[#This Row],[Day]]="","",MONTH(F2840))</f>
        <v/>
      </c>
      <c r="D2840" s="45" t="str">
        <f>IF(Table1[[#This Row],[Day]]="","",YEAR(F2840))</f>
        <v/>
      </c>
      <c r="E2840" s="117" t="s">
        <v>329</v>
      </c>
      <c r="J2840" s="102"/>
      <c r="K2840" s="124"/>
      <c r="R2840" s="46"/>
      <c r="V2840" s="112"/>
      <c r="W2840" s="72"/>
      <c r="X2840" s="46"/>
      <c r="Y2840" s="46"/>
      <c r="AC2840" s="47">
        <f t="shared" si="40"/>
        <v>0</v>
      </c>
      <c r="AD2840" s="47"/>
      <c r="AE2840" s="44"/>
      <c r="AF2840" s="48"/>
    </row>
    <row r="2841" spans="1:32" ht="21" customHeight="1">
      <c r="A2841" s="45" t="str">
        <f>IF(G2841="","",VLOOKUP(G2841,#REF!,3,0))</f>
        <v/>
      </c>
      <c r="B2841" s="45" t="str">
        <f>IF(Table1[[#This Row],[Day]]="","",WEEKNUM(F2841))</f>
        <v/>
      </c>
      <c r="C2841" s="45" t="str">
        <f>IF(Table1[[#This Row],[Day]]="","",MONTH(F2841))</f>
        <v/>
      </c>
      <c r="D2841" s="45" t="str">
        <f>IF(Table1[[#This Row],[Day]]="","",YEAR(F2841))</f>
        <v/>
      </c>
      <c r="E2841" s="117" t="s">
        <v>329</v>
      </c>
      <c r="J2841" s="102"/>
      <c r="K2841" s="124"/>
      <c r="R2841" s="46"/>
      <c r="V2841" s="112"/>
      <c r="W2841" s="72"/>
      <c r="X2841" s="46"/>
      <c r="Y2841" s="46"/>
      <c r="AC2841" s="47">
        <f t="shared" si="40"/>
        <v>0</v>
      </c>
      <c r="AD2841" s="47"/>
      <c r="AE2841" s="44"/>
      <c r="AF2841" s="48"/>
    </row>
    <row r="2842" spans="1:32" ht="21" customHeight="1">
      <c r="A2842" s="45" t="str">
        <f>IF(G2842="","",VLOOKUP(G2842,#REF!,3,0))</f>
        <v/>
      </c>
      <c r="B2842" s="45" t="str">
        <f>IF(Table1[[#This Row],[Day]]="","",WEEKNUM(F2842))</f>
        <v/>
      </c>
      <c r="C2842" s="45" t="str">
        <f>IF(Table1[[#This Row],[Day]]="","",MONTH(F2842))</f>
        <v/>
      </c>
      <c r="D2842" s="45" t="str">
        <f>IF(Table1[[#This Row],[Day]]="","",YEAR(F2842))</f>
        <v/>
      </c>
      <c r="E2842" s="117" t="s">
        <v>329</v>
      </c>
      <c r="J2842" s="102"/>
      <c r="K2842" s="124"/>
      <c r="R2842" s="46"/>
      <c r="V2842" s="112"/>
      <c r="W2842" s="72"/>
      <c r="X2842" s="46"/>
      <c r="Y2842" s="46"/>
      <c r="AC2842" s="47">
        <f t="shared" si="40"/>
        <v>0</v>
      </c>
      <c r="AD2842" s="47"/>
      <c r="AE2842" s="44"/>
      <c r="AF2842" s="48"/>
    </row>
    <row r="2843" spans="1:32" ht="21" customHeight="1">
      <c r="A2843" s="45" t="str">
        <f>IF(G2843="","",VLOOKUP(G2843,#REF!,3,0))</f>
        <v/>
      </c>
      <c r="B2843" s="45" t="str">
        <f>IF(Table1[[#This Row],[Day]]="","",WEEKNUM(F2843))</f>
        <v/>
      </c>
      <c r="C2843" s="45" t="str">
        <f>IF(Table1[[#This Row],[Day]]="","",MONTH(F2843))</f>
        <v/>
      </c>
      <c r="D2843" s="45" t="str">
        <f>IF(Table1[[#This Row],[Day]]="","",YEAR(F2843))</f>
        <v/>
      </c>
      <c r="E2843" s="117" t="s">
        <v>329</v>
      </c>
      <c r="J2843" s="102"/>
      <c r="K2843" s="124"/>
      <c r="R2843" s="46"/>
      <c r="V2843" s="112"/>
      <c r="W2843" s="72"/>
      <c r="X2843" s="46"/>
      <c r="Y2843" s="46"/>
      <c r="AC2843" s="47">
        <f t="shared" si="40"/>
        <v>0</v>
      </c>
      <c r="AD2843" s="47"/>
      <c r="AE2843" s="44"/>
      <c r="AF2843" s="48"/>
    </row>
    <row r="2844" spans="1:32" ht="21" customHeight="1">
      <c r="A2844" s="45" t="str">
        <f>IF(G2844="","",VLOOKUP(G2844,#REF!,3,0))</f>
        <v/>
      </c>
      <c r="B2844" s="45" t="str">
        <f>IF(Table1[[#This Row],[Day]]="","",WEEKNUM(F2844))</f>
        <v/>
      </c>
      <c r="C2844" s="45" t="str">
        <f>IF(Table1[[#This Row],[Day]]="","",MONTH(F2844))</f>
        <v/>
      </c>
      <c r="D2844" s="45" t="str">
        <f>IF(Table1[[#This Row],[Day]]="","",YEAR(F2844))</f>
        <v/>
      </c>
      <c r="E2844" s="117" t="s">
        <v>329</v>
      </c>
      <c r="J2844" s="102"/>
      <c r="K2844" s="124"/>
      <c r="R2844" s="46"/>
      <c r="V2844" s="112"/>
      <c r="W2844" s="72"/>
      <c r="X2844" s="46"/>
      <c r="Y2844" s="46"/>
      <c r="AC2844" s="47">
        <f t="shared" ref="AC2844:AC2907" si="41">SUM(I2844:AB2844)</f>
        <v>0</v>
      </c>
      <c r="AD2844" s="47"/>
      <c r="AE2844" s="44"/>
      <c r="AF2844" s="48"/>
    </row>
    <row r="2845" spans="1:32" ht="21" customHeight="1">
      <c r="A2845" s="45" t="str">
        <f>IF(G2845="","",VLOOKUP(G2845,#REF!,3,0))</f>
        <v/>
      </c>
      <c r="B2845" s="45" t="str">
        <f>IF(Table1[[#This Row],[Day]]="","",WEEKNUM(F2845))</f>
        <v/>
      </c>
      <c r="C2845" s="45" t="str">
        <f>IF(Table1[[#This Row],[Day]]="","",MONTH(F2845))</f>
        <v/>
      </c>
      <c r="D2845" s="45" t="str">
        <f>IF(Table1[[#This Row],[Day]]="","",YEAR(F2845))</f>
        <v/>
      </c>
      <c r="E2845" s="117" t="s">
        <v>329</v>
      </c>
      <c r="J2845" s="102"/>
      <c r="K2845" s="124"/>
      <c r="R2845" s="46"/>
      <c r="V2845" s="112"/>
      <c r="W2845" s="72"/>
      <c r="X2845" s="46"/>
      <c r="Y2845" s="46"/>
      <c r="AC2845" s="47">
        <f t="shared" si="41"/>
        <v>0</v>
      </c>
      <c r="AD2845" s="47"/>
      <c r="AE2845" s="44"/>
      <c r="AF2845" s="48"/>
    </row>
    <row r="2846" spans="1:32" ht="21" customHeight="1">
      <c r="A2846" s="45" t="str">
        <f>IF(G2846="","",VLOOKUP(G2846,#REF!,3,0))</f>
        <v/>
      </c>
      <c r="B2846" s="45" t="str">
        <f>IF(Table1[[#This Row],[Day]]="","",WEEKNUM(F2846))</f>
        <v/>
      </c>
      <c r="C2846" s="45" t="str">
        <f>IF(Table1[[#This Row],[Day]]="","",MONTH(F2846))</f>
        <v/>
      </c>
      <c r="D2846" s="45" t="str">
        <f>IF(Table1[[#This Row],[Day]]="","",YEAR(F2846))</f>
        <v/>
      </c>
      <c r="E2846" s="117" t="s">
        <v>329</v>
      </c>
      <c r="J2846" s="102"/>
      <c r="K2846" s="124"/>
      <c r="R2846" s="46"/>
      <c r="V2846" s="112"/>
      <c r="W2846" s="72"/>
      <c r="X2846" s="46"/>
      <c r="Y2846" s="46"/>
      <c r="AC2846" s="47">
        <f t="shared" si="41"/>
        <v>0</v>
      </c>
      <c r="AD2846" s="47"/>
      <c r="AE2846" s="44"/>
      <c r="AF2846" s="48"/>
    </row>
    <row r="2847" spans="1:32" ht="21" customHeight="1">
      <c r="A2847" s="45" t="str">
        <f>IF(G2847="","",VLOOKUP(G2847,#REF!,3,0))</f>
        <v/>
      </c>
      <c r="B2847" s="45" t="str">
        <f>IF(Table1[[#This Row],[Day]]="","",WEEKNUM(F2847))</f>
        <v/>
      </c>
      <c r="C2847" s="45" t="str">
        <f>IF(Table1[[#This Row],[Day]]="","",MONTH(F2847))</f>
        <v/>
      </c>
      <c r="D2847" s="45" t="str">
        <f>IF(Table1[[#This Row],[Day]]="","",YEAR(F2847))</f>
        <v/>
      </c>
      <c r="E2847" s="117" t="s">
        <v>329</v>
      </c>
      <c r="J2847" s="102"/>
      <c r="K2847" s="124"/>
      <c r="R2847" s="46"/>
      <c r="V2847" s="112"/>
      <c r="W2847" s="72"/>
      <c r="X2847" s="46"/>
      <c r="Y2847" s="46"/>
      <c r="AC2847" s="47">
        <f t="shared" si="41"/>
        <v>0</v>
      </c>
      <c r="AD2847" s="47"/>
      <c r="AE2847" s="44"/>
      <c r="AF2847" s="48"/>
    </row>
    <row r="2848" spans="1:32" ht="21" customHeight="1">
      <c r="A2848" s="45" t="str">
        <f>IF(G2848="","",VLOOKUP(G2848,#REF!,3,0))</f>
        <v/>
      </c>
      <c r="B2848" s="45" t="str">
        <f>IF(Table1[[#This Row],[Day]]="","",WEEKNUM(F2848))</f>
        <v/>
      </c>
      <c r="C2848" s="45" t="str">
        <f>IF(Table1[[#This Row],[Day]]="","",MONTH(F2848))</f>
        <v/>
      </c>
      <c r="D2848" s="45" t="str">
        <f>IF(Table1[[#This Row],[Day]]="","",YEAR(F2848))</f>
        <v/>
      </c>
      <c r="E2848" s="117" t="s">
        <v>329</v>
      </c>
      <c r="J2848" s="102"/>
      <c r="K2848" s="124"/>
      <c r="R2848" s="46"/>
      <c r="V2848" s="112"/>
      <c r="W2848" s="72"/>
      <c r="X2848" s="46"/>
      <c r="Y2848" s="46"/>
      <c r="AC2848" s="47">
        <f t="shared" si="41"/>
        <v>0</v>
      </c>
      <c r="AD2848" s="47"/>
      <c r="AE2848" s="44"/>
      <c r="AF2848" s="48"/>
    </row>
    <row r="2849" spans="1:32" ht="21" customHeight="1">
      <c r="A2849" s="45" t="str">
        <f>IF(G2849="","",VLOOKUP(G2849,#REF!,3,0))</f>
        <v/>
      </c>
      <c r="B2849" s="45" t="str">
        <f>IF(Table1[[#This Row],[Day]]="","",WEEKNUM(F2849))</f>
        <v/>
      </c>
      <c r="C2849" s="45" t="str">
        <f>IF(Table1[[#This Row],[Day]]="","",MONTH(F2849))</f>
        <v/>
      </c>
      <c r="D2849" s="45" t="str">
        <f>IF(Table1[[#This Row],[Day]]="","",YEAR(F2849))</f>
        <v/>
      </c>
      <c r="E2849" s="117" t="s">
        <v>329</v>
      </c>
      <c r="J2849" s="102"/>
      <c r="K2849" s="124"/>
      <c r="R2849" s="46"/>
      <c r="V2849" s="112"/>
      <c r="W2849" s="72"/>
      <c r="X2849" s="46"/>
      <c r="Y2849" s="46"/>
      <c r="AC2849" s="47">
        <f t="shared" si="41"/>
        <v>0</v>
      </c>
      <c r="AD2849" s="47"/>
      <c r="AE2849" s="44"/>
      <c r="AF2849" s="48"/>
    </row>
    <row r="2850" spans="1:32" ht="21" customHeight="1">
      <c r="A2850" s="45" t="str">
        <f>IF(G2850="","",VLOOKUP(G2850,#REF!,3,0))</f>
        <v/>
      </c>
      <c r="B2850" s="45" t="str">
        <f>IF(Table1[[#This Row],[Day]]="","",WEEKNUM(F2850))</f>
        <v/>
      </c>
      <c r="C2850" s="45" t="str">
        <f>IF(Table1[[#This Row],[Day]]="","",MONTH(F2850))</f>
        <v/>
      </c>
      <c r="D2850" s="45" t="str">
        <f>IF(Table1[[#This Row],[Day]]="","",YEAR(F2850))</f>
        <v/>
      </c>
      <c r="E2850" s="117" t="s">
        <v>329</v>
      </c>
      <c r="J2850" s="102"/>
      <c r="K2850" s="124"/>
      <c r="R2850" s="46"/>
      <c r="V2850" s="112"/>
      <c r="W2850" s="72"/>
      <c r="X2850" s="46"/>
      <c r="Y2850" s="46"/>
      <c r="AC2850" s="47">
        <f t="shared" si="41"/>
        <v>0</v>
      </c>
      <c r="AD2850" s="47"/>
      <c r="AE2850" s="44"/>
      <c r="AF2850" s="48"/>
    </row>
    <row r="2851" spans="1:32" ht="21" customHeight="1">
      <c r="A2851" s="45" t="str">
        <f>IF(G2851="","",VLOOKUP(G2851,#REF!,3,0))</f>
        <v/>
      </c>
      <c r="B2851" s="45" t="str">
        <f>IF(Table1[[#This Row],[Day]]="","",WEEKNUM(F2851))</f>
        <v/>
      </c>
      <c r="C2851" s="45" t="str">
        <f>IF(Table1[[#This Row],[Day]]="","",MONTH(F2851))</f>
        <v/>
      </c>
      <c r="D2851" s="45" t="str">
        <f>IF(Table1[[#This Row],[Day]]="","",YEAR(F2851))</f>
        <v/>
      </c>
      <c r="E2851" s="117" t="s">
        <v>329</v>
      </c>
      <c r="J2851" s="102"/>
      <c r="K2851" s="124"/>
      <c r="R2851" s="46"/>
      <c r="V2851" s="112"/>
      <c r="W2851" s="72"/>
      <c r="X2851" s="46"/>
      <c r="Y2851" s="46"/>
      <c r="AC2851" s="47">
        <f t="shared" si="41"/>
        <v>0</v>
      </c>
      <c r="AD2851" s="47"/>
      <c r="AE2851" s="44"/>
      <c r="AF2851" s="48"/>
    </row>
    <row r="2852" spans="1:32" ht="21" customHeight="1">
      <c r="A2852" s="45" t="str">
        <f>IF(G2852="","",VLOOKUP(G2852,#REF!,3,0))</f>
        <v/>
      </c>
      <c r="B2852" s="45" t="str">
        <f>IF(Table1[[#This Row],[Day]]="","",WEEKNUM(F2852))</f>
        <v/>
      </c>
      <c r="C2852" s="45" t="str">
        <f>IF(Table1[[#This Row],[Day]]="","",MONTH(F2852))</f>
        <v/>
      </c>
      <c r="D2852" s="45" t="str">
        <f>IF(Table1[[#This Row],[Day]]="","",YEAR(F2852))</f>
        <v/>
      </c>
      <c r="E2852" s="117" t="s">
        <v>329</v>
      </c>
      <c r="J2852" s="102"/>
      <c r="K2852" s="124"/>
      <c r="R2852" s="46"/>
      <c r="V2852" s="112"/>
      <c r="W2852" s="72"/>
      <c r="X2852" s="46"/>
      <c r="Y2852" s="46"/>
      <c r="AC2852" s="47">
        <f t="shared" si="41"/>
        <v>0</v>
      </c>
      <c r="AD2852" s="47"/>
      <c r="AE2852" s="44"/>
      <c r="AF2852" s="48"/>
    </row>
    <row r="2853" spans="1:32" ht="21" customHeight="1">
      <c r="A2853" s="45" t="str">
        <f>IF(G2853="","",VLOOKUP(G2853,#REF!,3,0))</f>
        <v/>
      </c>
      <c r="B2853" s="45" t="str">
        <f>IF(Table1[[#This Row],[Day]]="","",WEEKNUM(F2853))</f>
        <v/>
      </c>
      <c r="C2853" s="45" t="str">
        <f>IF(Table1[[#This Row],[Day]]="","",MONTH(F2853))</f>
        <v/>
      </c>
      <c r="D2853" s="45" t="str">
        <f>IF(Table1[[#This Row],[Day]]="","",YEAR(F2853))</f>
        <v/>
      </c>
      <c r="E2853" s="117" t="s">
        <v>329</v>
      </c>
      <c r="J2853" s="102"/>
      <c r="K2853" s="124"/>
      <c r="R2853" s="46"/>
      <c r="V2853" s="112"/>
      <c r="W2853" s="72"/>
      <c r="X2853" s="46"/>
      <c r="Y2853" s="46"/>
      <c r="AC2853" s="47">
        <f t="shared" si="41"/>
        <v>0</v>
      </c>
      <c r="AD2853" s="47"/>
      <c r="AE2853" s="44"/>
      <c r="AF2853" s="48"/>
    </row>
    <row r="2854" spans="1:32" ht="21" customHeight="1">
      <c r="A2854" s="45" t="str">
        <f>IF(G2854="","",VLOOKUP(G2854,#REF!,3,0))</f>
        <v/>
      </c>
      <c r="B2854" s="45" t="str">
        <f>IF(Table1[[#This Row],[Day]]="","",WEEKNUM(F2854))</f>
        <v/>
      </c>
      <c r="C2854" s="45" t="str">
        <f>IF(Table1[[#This Row],[Day]]="","",MONTH(F2854))</f>
        <v/>
      </c>
      <c r="D2854" s="45" t="str">
        <f>IF(Table1[[#This Row],[Day]]="","",YEAR(F2854))</f>
        <v/>
      </c>
      <c r="E2854" s="117" t="s">
        <v>329</v>
      </c>
      <c r="J2854" s="102"/>
      <c r="K2854" s="124"/>
      <c r="R2854" s="46"/>
      <c r="V2854" s="112"/>
      <c r="W2854" s="72"/>
      <c r="X2854" s="46"/>
      <c r="Y2854" s="46"/>
      <c r="AC2854" s="47">
        <f t="shared" si="41"/>
        <v>0</v>
      </c>
      <c r="AD2854" s="47"/>
      <c r="AE2854" s="44"/>
      <c r="AF2854" s="48"/>
    </row>
    <row r="2855" spans="1:32" ht="21" customHeight="1">
      <c r="A2855" s="45" t="str">
        <f>IF(G2855="","",VLOOKUP(G2855,#REF!,3,0))</f>
        <v/>
      </c>
      <c r="B2855" s="45" t="str">
        <f>IF(Table1[[#This Row],[Day]]="","",WEEKNUM(F2855))</f>
        <v/>
      </c>
      <c r="C2855" s="45" t="str">
        <f>IF(Table1[[#This Row],[Day]]="","",MONTH(F2855))</f>
        <v/>
      </c>
      <c r="D2855" s="45" t="str">
        <f>IF(Table1[[#This Row],[Day]]="","",YEAR(F2855))</f>
        <v/>
      </c>
      <c r="E2855" s="117" t="s">
        <v>329</v>
      </c>
      <c r="J2855" s="102"/>
      <c r="K2855" s="124"/>
      <c r="R2855" s="46"/>
      <c r="V2855" s="112"/>
      <c r="W2855" s="72"/>
      <c r="X2855" s="46"/>
      <c r="Y2855" s="46"/>
      <c r="AC2855" s="47">
        <f t="shared" si="41"/>
        <v>0</v>
      </c>
      <c r="AD2855" s="47"/>
      <c r="AE2855" s="44"/>
      <c r="AF2855" s="48"/>
    </row>
    <row r="2856" spans="1:32" ht="21" customHeight="1">
      <c r="A2856" s="45" t="str">
        <f>IF(G2856="","",VLOOKUP(G2856,#REF!,3,0))</f>
        <v/>
      </c>
      <c r="B2856" s="45" t="str">
        <f>IF(Table1[[#This Row],[Day]]="","",WEEKNUM(F2856))</f>
        <v/>
      </c>
      <c r="C2856" s="45" t="str">
        <f>IF(Table1[[#This Row],[Day]]="","",MONTH(F2856))</f>
        <v/>
      </c>
      <c r="D2856" s="45" t="str">
        <f>IF(Table1[[#This Row],[Day]]="","",YEAR(F2856))</f>
        <v/>
      </c>
      <c r="E2856" s="117" t="s">
        <v>329</v>
      </c>
      <c r="J2856" s="102"/>
      <c r="K2856" s="124"/>
      <c r="R2856" s="46"/>
      <c r="V2856" s="112"/>
      <c r="W2856" s="72"/>
      <c r="X2856" s="46"/>
      <c r="Y2856" s="46"/>
      <c r="AC2856" s="47">
        <f t="shared" si="41"/>
        <v>0</v>
      </c>
      <c r="AD2856" s="47"/>
      <c r="AE2856" s="44"/>
      <c r="AF2856" s="48"/>
    </row>
    <row r="2857" spans="1:32" ht="21" customHeight="1">
      <c r="A2857" s="45" t="str">
        <f>IF(G2857="","",VLOOKUP(G2857,#REF!,3,0))</f>
        <v/>
      </c>
      <c r="B2857" s="45" t="str">
        <f>IF(Table1[[#This Row],[Day]]="","",WEEKNUM(F2857))</f>
        <v/>
      </c>
      <c r="C2857" s="45" t="str">
        <f>IF(Table1[[#This Row],[Day]]="","",MONTH(F2857))</f>
        <v/>
      </c>
      <c r="D2857" s="45" t="str">
        <f>IF(Table1[[#This Row],[Day]]="","",YEAR(F2857))</f>
        <v/>
      </c>
      <c r="E2857" s="117" t="s">
        <v>329</v>
      </c>
      <c r="J2857" s="102"/>
      <c r="K2857" s="124"/>
      <c r="R2857" s="46"/>
      <c r="V2857" s="112"/>
      <c r="W2857" s="72"/>
      <c r="X2857" s="46"/>
      <c r="Y2857" s="46"/>
      <c r="AC2857" s="47">
        <f t="shared" si="41"/>
        <v>0</v>
      </c>
      <c r="AD2857" s="47"/>
      <c r="AE2857" s="44"/>
      <c r="AF2857" s="48"/>
    </row>
    <row r="2858" spans="1:32" ht="21" customHeight="1">
      <c r="A2858" s="45" t="str">
        <f>IF(G2858="","",VLOOKUP(G2858,#REF!,3,0))</f>
        <v/>
      </c>
      <c r="B2858" s="45" t="str">
        <f>IF(Table1[[#This Row],[Day]]="","",WEEKNUM(F2858))</f>
        <v/>
      </c>
      <c r="C2858" s="45" t="str">
        <f>IF(Table1[[#This Row],[Day]]="","",MONTH(F2858))</f>
        <v/>
      </c>
      <c r="D2858" s="45" t="str">
        <f>IF(Table1[[#This Row],[Day]]="","",YEAR(F2858))</f>
        <v/>
      </c>
      <c r="E2858" s="117" t="s">
        <v>329</v>
      </c>
      <c r="J2858" s="102"/>
      <c r="K2858" s="124"/>
      <c r="R2858" s="46"/>
      <c r="V2858" s="112"/>
      <c r="W2858" s="72"/>
      <c r="X2858" s="46"/>
      <c r="Y2858" s="46"/>
      <c r="AC2858" s="47">
        <f t="shared" si="41"/>
        <v>0</v>
      </c>
      <c r="AD2858" s="47"/>
      <c r="AE2858" s="44"/>
      <c r="AF2858" s="48"/>
    </row>
    <row r="2859" spans="1:32" ht="21" customHeight="1">
      <c r="A2859" s="45" t="str">
        <f>IF(G2859="","",VLOOKUP(G2859,#REF!,3,0))</f>
        <v/>
      </c>
      <c r="B2859" s="45" t="str">
        <f>IF(Table1[[#This Row],[Day]]="","",WEEKNUM(F2859))</f>
        <v/>
      </c>
      <c r="C2859" s="45" t="str">
        <f>IF(Table1[[#This Row],[Day]]="","",MONTH(F2859))</f>
        <v/>
      </c>
      <c r="D2859" s="45" t="str">
        <f>IF(Table1[[#This Row],[Day]]="","",YEAR(F2859))</f>
        <v/>
      </c>
      <c r="E2859" s="117" t="s">
        <v>329</v>
      </c>
      <c r="J2859" s="102"/>
      <c r="K2859" s="124"/>
      <c r="R2859" s="46"/>
      <c r="V2859" s="112"/>
      <c r="W2859" s="72"/>
      <c r="X2859" s="46"/>
      <c r="Y2859" s="46"/>
      <c r="AC2859" s="47">
        <f t="shared" si="41"/>
        <v>0</v>
      </c>
      <c r="AD2859" s="47"/>
      <c r="AE2859" s="44"/>
      <c r="AF2859" s="48"/>
    </row>
    <row r="2860" spans="1:32" ht="21" customHeight="1">
      <c r="A2860" s="45" t="str">
        <f>IF(G2860="","",VLOOKUP(G2860,#REF!,3,0))</f>
        <v/>
      </c>
      <c r="B2860" s="45" t="str">
        <f>IF(Table1[[#This Row],[Day]]="","",WEEKNUM(F2860))</f>
        <v/>
      </c>
      <c r="C2860" s="45" t="str">
        <f>IF(Table1[[#This Row],[Day]]="","",MONTH(F2860))</f>
        <v/>
      </c>
      <c r="D2860" s="45" t="str">
        <f>IF(Table1[[#This Row],[Day]]="","",YEAR(F2860))</f>
        <v/>
      </c>
      <c r="E2860" s="117" t="s">
        <v>329</v>
      </c>
      <c r="J2860" s="102"/>
      <c r="K2860" s="124"/>
      <c r="R2860" s="46"/>
      <c r="V2860" s="112"/>
      <c r="W2860" s="72"/>
      <c r="X2860" s="46"/>
      <c r="Y2860" s="46"/>
      <c r="AC2860" s="47">
        <f t="shared" si="41"/>
        <v>0</v>
      </c>
      <c r="AD2860" s="47"/>
      <c r="AE2860" s="44"/>
      <c r="AF2860" s="48"/>
    </row>
    <row r="2861" spans="1:32" ht="21" customHeight="1">
      <c r="A2861" s="45" t="str">
        <f>IF(G2861="","",VLOOKUP(G2861,#REF!,3,0))</f>
        <v/>
      </c>
      <c r="B2861" s="45" t="str">
        <f>IF(Table1[[#This Row],[Day]]="","",WEEKNUM(F2861))</f>
        <v/>
      </c>
      <c r="C2861" s="45" t="str">
        <f>IF(Table1[[#This Row],[Day]]="","",MONTH(F2861))</f>
        <v/>
      </c>
      <c r="D2861" s="45" t="str">
        <f>IF(Table1[[#This Row],[Day]]="","",YEAR(F2861))</f>
        <v/>
      </c>
      <c r="E2861" s="117" t="s">
        <v>329</v>
      </c>
      <c r="J2861" s="102"/>
      <c r="K2861" s="124"/>
      <c r="R2861" s="46"/>
      <c r="V2861" s="112"/>
      <c r="W2861" s="72"/>
      <c r="X2861" s="46"/>
      <c r="Y2861" s="46"/>
      <c r="AC2861" s="47">
        <f t="shared" si="41"/>
        <v>0</v>
      </c>
      <c r="AD2861" s="47"/>
      <c r="AE2861" s="44"/>
      <c r="AF2861" s="48"/>
    </row>
    <row r="2862" spans="1:32" ht="21" customHeight="1">
      <c r="A2862" s="45" t="str">
        <f>IF(G2862="","",VLOOKUP(G2862,#REF!,3,0))</f>
        <v/>
      </c>
      <c r="B2862" s="45" t="str">
        <f>IF(Table1[[#This Row],[Day]]="","",WEEKNUM(F2862))</f>
        <v/>
      </c>
      <c r="C2862" s="45" t="str">
        <f>IF(Table1[[#This Row],[Day]]="","",MONTH(F2862))</f>
        <v/>
      </c>
      <c r="D2862" s="45" t="str">
        <f>IF(Table1[[#This Row],[Day]]="","",YEAR(F2862))</f>
        <v/>
      </c>
      <c r="E2862" s="117" t="s">
        <v>329</v>
      </c>
      <c r="J2862" s="102"/>
      <c r="K2862" s="124"/>
      <c r="R2862" s="46"/>
      <c r="V2862" s="112"/>
      <c r="W2862" s="72"/>
      <c r="X2862" s="46"/>
      <c r="Y2862" s="46"/>
      <c r="AC2862" s="47">
        <f t="shared" si="41"/>
        <v>0</v>
      </c>
      <c r="AD2862" s="47"/>
      <c r="AE2862" s="44"/>
      <c r="AF2862" s="48"/>
    </row>
    <row r="2863" spans="1:32" ht="21" customHeight="1">
      <c r="A2863" s="45" t="str">
        <f>IF(G2863="","",VLOOKUP(G2863,#REF!,3,0))</f>
        <v/>
      </c>
      <c r="B2863" s="45" t="str">
        <f>IF(Table1[[#This Row],[Day]]="","",WEEKNUM(F2863))</f>
        <v/>
      </c>
      <c r="C2863" s="45" t="str">
        <f>IF(Table1[[#This Row],[Day]]="","",MONTH(F2863))</f>
        <v/>
      </c>
      <c r="D2863" s="45" t="str">
        <f>IF(Table1[[#This Row],[Day]]="","",YEAR(F2863))</f>
        <v/>
      </c>
      <c r="E2863" s="117" t="s">
        <v>329</v>
      </c>
      <c r="J2863" s="102"/>
      <c r="K2863" s="124"/>
      <c r="R2863" s="46"/>
      <c r="V2863" s="112"/>
      <c r="W2863" s="72"/>
      <c r="X2863" s="46"/>
      <c r="Y2863" s="46"/>
      <c r="AC2863" s="47">
        <f t="shared" si="41"/>
        <v>0</v>
      </c>
      <c r="AD2863" s="47"/>
      <c r="AE2863" s="44"/>
      <c r="AF2863" s="48"/>
    </row>
    <row r="2864" spans="1:32" ht="21" customHeight="1">
      <c r="A2864" s="45" t="str">
        <f>IF(G2864="","",VLOOKUP(G2864,#REF!,3,0))</f>
        <v/>
      </c>
      <c r="B2864" s="45" t="str">
        <f>IF(Table1[[#This Row],[Day]]="","",WEEKNUM(F2864))</f>
        <v/>
      </c>
      <c r="C2864" s="45" t="str">
        <f>IF(Table1[[#This Row],[Day]]="","",MONTH(F2864))</f>
        <v/>
      </c>
      <c r="D2864" s="45" t="str">
        <f>IF(Table1[[#This Row],[Day]]="","",YEAR(F2864))</f>
        <v/>
      </c>
      <c r="E2864" s="117" t="s">
        <v>329</v>
      </c>
      <c r="J2864" s="102"/>
      <c r="K2864" s="124"/>
      <c r="R2864" s="46"/>
      <c r="V2864" s="112"/>
      <c r="W2864" s="72"/>
      <c r="X2864" s="46"/>
      <c r="Y2864" s="46"/>
      <c r="AC2864" s="47">
        <f t="shared" si="41"/>
        <v>0</v>
      </c>
      <c r="AD2864" s="47"/>
      <c r="AE2864" s="44"/>
      <c r="AF2864" s="48"/>
    </row>
    <row r="2865" spans="1:32" ht="21" customHeight="1">
      <c r="A2865" s="45" t="str">
        <f>IF(G2865="","",VLOOKUP(G2865,#REF!,3,0))</f>
        <v/>
      </c>
      <c r="B2865" s="45" t="str">
        <f>IF(Table1[[#This Row],[Day]]="","",WEEKNUM(F2865))</f>
        <v/>
      </c>
      <c r="C2865" s="45" t="str">
        <f>IF(Table1[[#This Row],[Day]]="","",MONTH(F2865))</f>
        <v/>
      </c>
      <c r="D2865" s="45" t="str">
        <f>IF(Table1[[#This Row],[Day]]="","",YEAR(F2865))</f>
        <v/>
      </c>
      <c r="E2865" s="117" t="s">
        <v>329</v>
      </c>
      <c r="J2865" s="102"/>
      <c r="K2865" s="124"/>
      <c r="R2865" s="46"/>
      <c r="V2865" s="112"/>
      <c r="W2865" s="72"/>
      <c r="X2865" s="46"/>
      <c r="Y2865" s="46"/>
      <c r="AC2865" s="47">
        <f t="shared" si="41"/>
        <v>0</v>
      </c>
      <c r="AD2865" s="47"/>
      <c r="AE2865" s="44"/>
      <c r="AF2865" s="48"/>
    </row>
    <row r="2866" spans="1:32" ht="21" customHeight="1">
      <c r="A2866" s="45" t="str">
        <f>IF(G2866="","",VLOOKUP(G2866,#REF!,3,0))</f>
        <v/>
      </c>
      <c r="B2866" s="45" t="str">
        <f>IF(Table1[[#This Row],[Day]]="","",WEEKNUM(F2866))</f>
        <v/>
      </c>
      <c r="C2866" s="45" t="str">
        <f>IF(Table1[[#This Row],[Day]]="","",MONTH(F2866))</f>
        <v/>
      </c>
      <c r="D2866" s="45" t="str">
        <f>IF(Table1[[#This Row],[Day]]="","",YEAR(F2866))</f>
        <v/>
      </c>
      <c r="E2866" s="117" t="s">
        <v>329</v>
      </c>
      <c r="J2866" s="102"/>
      <c r="K2866" s="124"/>
      <c r="R2866" s="46"/>
      <c r="V2866" s="112"/>
      <c r="W2866" s="72"/>
      <c r="X2866" s="46"/>
      <c r="Y2866" s="46"/>
      <c r="AC2866" s="47">
        <f t="shared" si="41"/>
        <v>0</v>
      </c>
      <c r="AD2866" s="47"/>
      <c r="AE2866" s="44"/>
      <c r="AF2866" s="48"/>
    </row>
    <row r="2867" spans="1:32" ht="21" customHeight="1">
      <c r="A2867" s="45" t="str">
        <f>IF(G2867="","",VLOOKUP(G2867,#REF!,3,0))</f>
        <v/>
      </c>
      <c r="B2867" s="45" t="str">
        <f>IF(Table1[[#This Row],[Day]]="","",WEEKNUM(F2867))</f>
        <v/>
      </c>
      <c r="C2867" s="45" t="str">
        <f>IF(Table1[[#This Row],[Day]]="","",MONTH(F2867))</f>
        <v/>
      </c>
      <c r="D2867" s="45" t="str">
        <f>IF(Table1[[#This Row],[Day]]="","",YEAR(F2867))</f>
        <v/>
      </c>
      <c r="E2867" s="117" t="s">
        <v>329</v>
      </c>
      <c r="J2867" s="102"/>
      <c r="K2867" s="124"/>
      <c r="R2867" s="46"/>
      <c r="V2867" s="112"/>
      <c r="W2867" s="72"/>
      <c r="X2867" s="46"/>
      <c r="Y2867" s="46"/>
      <c r="AC2867" s="47">
        <f t="shared" si="41"/>
        <v>0</v>
      </c>
      <c r="AD2867" s="47"/>
      <c r="AE2867" s="44"/>
      <c r="AF2867" s="48"/>
    </row>
    <row r="2868" spans="1:32" ht="21" customHeight="1">
      <c r="A2868" s="45" t="str">
        <f>IF(G2868="","",VLOOKUP(G2868,#REF!,3,0))</f>
        <v/>
      </c>
      <c r="B2868" s="45" t="str">
        <f>IF(Table1[[#This Row],[Day]]="","",WEEKNUM(F2868))</f>
        <v/>
      </c>
      <c r="C2868" s="45" t="str">
        <f>IF(Table1[[#This Row],[Day]]="","",MONTH(F2868))</f>
        <v/>
      </c>
      <c r="D2868" s="45" t="str">
        <f>IF(Table1[[#This Row],[Day]]="","",YEAR(F2868))</f>
        <v/>
      </c>
      <c r="E2868" s="117" t="s">
        <v>329</v>
      </c>
      <c r="J2868" s="102"/>
      <c r="K2868" s="124"/>
      <c r="R2868" s="46"/>
      <c r="V2868" s="112"/>
      <c r="W2868" s="72"/>
      <c r="X2868" s="46"/>
      <c r="Y2868" s="46"/>
      <c r="AC2868" s="47">
        <f t="shared" si="41"/>
        <v>0</v>
      </c>
      <c r="AD2868" s="47"/>
      <c r="AE2868" s="44"/>
      <c r="AF2868" s="48"/>
    </row>
    <row r="2869" spans="1:32" ht="21" customHeight="1">
      <c r="A2869" s="45" t="str">
        <f>IF(G2869="","",VLOOKUP(G2869,#REF!,3,0))</f>
        <v/>
      </c>
      <c r="B2869" s="45" t="str">
        <f>IF(Table1[[#This Row],[Day]]="","",WEEKNUM(F2869))</f>
        <v/>
      </c>
      <c r="C2869" s="45" t="str">
        <f>IF(Table1[[#This Row],[Day]]="","",MONTH(F2869))</f>
        <v/>
      </c>
      <c r="D2869" s="45" t="str">
        <f>IF(Table1[[#This Row],[Day]]="","",YEAR(F2869))</f>
        <v/>
      </c>
      <c r="E2869" s="117" t="s">
        <v>329</v>
      </c>
      <c r="J2869" s="102"/>
      <c r="K2869" s="124"/>
      <c r="R2869" s="46"/>
      <c r="V2869" s="112"/>
      <c r="W2869" s="72"/>
      <c r="X2869" s="46"/>
      <c r="Y2869" s="46"/>
      <c r="AC2869" s="47">
        <f t="shared" si="41"/>
        <v>0</v>
      </c>
      <c r="AD2869" s="47"/>
      <c r="AE2869" s="44"/>
      <c r="AF2869" s="48"/>
    </row>
    <row r="2870" spans="1:32" ht="21" customHeight="1">
      <c r="A2870" s="45" t="str">
        <f>IF(G2870="","",VLOOKUP(G2870,#REF!,3,0))</f>
        <v/>
      </c>
      <c r="B2870" s="45" t="str">
        <f>IF(Table1[[#This Row],[Day]]="","",WEEKNUM(F2870))</f>
        <v/>
      </c>
      <c r="C2870" s="45" t="str">
        <f>IF(Table1[[#This Row],[Day]]="","",MONTH(F2870))</f>
        <v/>
      </c>
      <c r="D2870" s="45" t="str">
        <f>IF(Table1[[#This Row],[Day]]="","",YEAR(F2870))</f>
        <v/>
      </c>
      <c r="E2870" s="117" t="s">
        <v>329</v>
      </c>
      <c r="J2870" s="102"/>
      <c r="K2870" s="124"/>
      <c r="R2870" s="46"/>
      <c r="V2870" s="112"/>
      <c r="W2870" s="72"/>
      <c r="X2870" s="46"/>
      <c r="Y2870" s="46"/>
      <c r="AC2870" s="47">
        <f t="shared" si="41"/>
        <v>0</v>
      </c>
      <c r="AD2870" s="47"/>
      <c r="AE2870" s="44"/>
      <c r="AF2870" s="48"/>
    </row>
    <row r="2871" spans="1:32" ht="21" customHeight="1">
      <c r="A2871" s="45" t="str">
        <f>IF(G2871="","",VLOOKUP(G2871,#REF!,3,0))</f>
        <v/>
      </c>
      <c r="B2871" s="45" t="str">
        <f>IF(Table1[[#This Row],[Day]]="","",WEEKNUM(F2871))</f>
        <v/>
      </c>
      <c r="C2871" s="45" t="str">
        <f>IF(Table1[[#This Row],[Day]]="","",MONTH(F2871))</f>
        <v/>
      </c>
      <c r="D2871" s="45" t="str">
        <f>IF(Table1[[#This Row],[Day]]="","",YEAR(F2871))</f>
        <v/>
      </c>
      <c r="E2871" s="117" t="s">
        <v>329</v>
      </c>
      <c r="J2871" s="102"/>
      <c r="K2871" s="124"/>
      <c r="R2871" s="46"/>
      <c r="V2871" s="112"/>
      <c r="W2871" s="72"/>
      <c r="X2871" s="46"/>
      <c r="Y2871" s="46"/>
      <c r="AC2871" s="47">
        <f t="shared" si="41"/>
        <v>0</v>
      </c>
      <c r="AD2871" s="47"/>
      <c r="AE2871" s="44"/>
      <c r="AF2871" s="48"/>
    </row>
    <row r="2872" spans="1:32" ht="21" customHeight="1">
      <c r="A2872" s="45" t="str">
        <f>IF(G2872="","",VLOOKUP(G2872,#REF!,3,0))</f>
        <v/>
      </c>
      <c r="B2872" s="45" t="str">
        <f>IF(Table1[[#This Row],[Day]]="","",WEEKNUM(F2872))</f>
        <v/>
      </c>
      <c r="C2872" s="45" t="str">
        <f>IF(Table1[[#This Row],[Day]]="","",MONTH(F2872))</f>
        <v/>
      </c>
      <c r="D2872" s="45" t="str">
        <f>IF(Table1[[#This Row],[Day]]="","",YEAR(F2872))</f>
        <v/>
      </c>
      <c r="E2872" s="117" t="s">
        <v>329</v>
      </c>
      <c r="J2872" s="102"/>
      <c r="K2872" s="124"/>
      <c r="R2872" s="46"/>
      <c r="V2872" s="112"/>
      <c r="W2872" s="72"/>
      <c r="X2872" s="46"/>
      <c r="Y2872" s="46"/>
      <c r="AC2872" s="47">
        <f t="shared" si="41"/>
        <v>0</v>
      </c>
      <c r="AD2872" s="47"/>
      <c r="AE2872" s="44"/>
      <c r="AF2872" s="48"/>
    </row>
    <row r="2873" spans="1:32" ht="21" customHeight="1">
      <c r="A2873" s="45" t="str">
        <f>IF(G2873="","",VLOOKUP(G2873,#REF!,3,0))</f>
        <v/>
      </c>
      <c r="B2873" s="45" t="str">
        <f>IF(Table1[[#This Row],[Day]]="","",WEEKNUM(F2873))</f>
        <v/>
      </c>
      <c r="C2873" s="45" t="str">
        <f>IF(Table1[[#This Row],[Day]]="","",MONTH(F2873))</f>
        <v/>
      </c>
      <c r="D2873" s="45" t="str">
        <f>IF(Table1[[#This Row],[Day]]="","",YEAR(F2873))</f>
        <v/>
      </c>
      <c r="E2873" s="117" t="s">
        <v>329</v>
      </c>
      <c r="J2873" s="102"/>
      <c r="K2873" s="124"/>
      <c r="R2873" s="46"/>
      <c r="V2873" s="112"/>
      <c r="W2873" s="72"/>
      <c r="X2873" s="46"/>
      <c r="Y2873" s="46"/>
      <c r="AC2873" s="47">
        <f t="shared" si="41"/>
        <v>0</v>
      </c>
      <c r="AD2873" s="47"/>
      <c r="AE2873" s="44"/>
      <c r="AF2873" s="48"/>
    </row>
    <row r="2874" spans="1:32" ht="21" customHeight="1">
      <c r="A2874" s="45" t="str">
        <f>IF(G2874="","",VLOOKUP(G2874,#REF!,3,0))</f>
        <v/>
      </c>
      <c r="B2874" s="45" t="str">
        <f>IF(Table1[[#This Row],[Day]]="","",WEEKNUM(F2874))</f>
        <v/>
      </c>
      <c r="C2874" s="45" t="str">
        <f>IF(Table1[[#This Row],[Day]]="","",MONTH(F2874))</f>
        <v/>
      </c>
      <c r="D2874" s="45" t="str">
        <f>IF(Table1[[#This Row],[Day]]="","",YEAR(F2874))</f>
        <v/>
      </c>
      <c r="E2874" s="117" t="s">
        <v>329</v>
      </c>
      <c r="J2874" s="102"/>
      <c r="K2874" s="124"/>
      <c r="R2874" s="46"/>
      <c r="V2874" s="112"/>
      <c r="W2874" s="72"/>
      <c r="X2874" s="46"/>
      <c r="Y2874" s="46"/>
      <c r="AC2874" s="47">
        <f t="shared" si="41"/>
        <v>0</v>
      </c>
      <c r="AD2874" s="47"/>
      <c r="AE2874" s="44"/>
      <c r="AF2874" s="48"/>
    </row>
    <row r="2875" spans="1:32" ht="21" customHeight="1">
      <c r="A2875" s="45" t="str">
        <f>IF(G2875="","",VLOOKUP(G2875,#REF!,3,0))</f>
        <v/>
      </c>
      <c r="B2875" s="45" t="str">
        <f>IF(Table1[[#This Row],[Day]]="","",WEEKNUM(F2875))</f>
        <v/>
      </c>
      <c r="C2875" s="45" t="str">
        <f>IF(Table1[[#This Row],[Day]]="","",MONTH(F2875))</f>
        <v/>
      </c>
      <c r="D2875" s="45" t="str">
        <f>IF(Table1[[#This Row],[Day]]="","",YEAR(F2875))</f>
        <v/>
      </c>
      <c r="E2875" s="117" t="s">
        <v>329</v>
      </c>
      <c r="J2875" s="102"/>
      <c r="K2875" s="124"/>
      <c r="R2875" s="46"/>
      <c r="V2875" s="112"/>
      <c r="W2875" s="72"/>
      <c r="X2875" s="46"/>
      <c r="Y2875" s="46"/>
      <c r="AC2875" s="47">
        <f t="shared" si="41"/>
        <v>0</v>
      </c>
      <c r="AD2875" s="47"/>
      <c r="AE2875" s="44"/>
      <c r="AF2875" s="48"/>
    </row>
    <row r="2876" spans="1:32" ht="21" customHeight="1">
      <c r="A2876" s="45" t="str">
        <f>IF(G2876="","",VLOOKUP(G2876,#REF!,3,0))</f>
        <v/>
      </c>
      <c r="B2876" s="45" t="str">
        <f>IF(Table1[[#This Row],[Day]]="","",WEEKNUM(F2876))</f>
        <v/>
      </c>
      <c r="C2876" s="45" t="str">
        <f>IF(Table1[[#This Row],[Day]]="","",MONTH(F2876))</f>
        <v/>
      </c>
      <c r="D2876" s="45" t="str">
        <f>IF(Table1[[#This Row],[Day]]="","",YEAR(F2876))</f>
        <v/>
      </c>
      <c r="E2876" s="117" t="s">
        <v>329</v>
      </c>
      <c r="J2876" s="102"/>
      <c r="K2876" s="124"/>
      <c r="R2876" s="46"/>
      <c r="V2876" s="112"/>
      <c r="W2876" s="72"/>
      <c r="X2876" s="46"/>
      <c r="Y2876" s="46"/>
      <c r="AC2876" s="47">
        <f t="shared" si="41"/>
        <v>0</v>
      </c>
      <c r="AD2876" s="47"/>
      <c r="AE2876" s="44"/>
      <c r="AF2876" s="48"/>
    </row>
    <row r="2877" spans="1:32" ht="21" customHeight="1">
      <c r="A2877" s="45" t="str">
        <f>IF(G2877="","",VLOOKUP(G2877,#REF!,3,0))</f>
        <v/>
      </c>
      <c r="B2877" s="45" t="str">
        <f>IF(Table1[[#This Row],[Day]]="","",WEEKNUM(F2877))</f>
        <v/>
      </c>
      <c r="C2877" s="45" t="str">
        <f>IF(Table1[[#This Row],[Day]]="","",MONTH(F2877))</f>
        <v/>
      </c>
      <c r="D2877" s="45" t="str">
        <f>IF(Table1[[#This Row],[Day]]="","",YEAR(F2877))</f>
        <v/>
      </c>
      <c r="E2877" s="117" t="s">
        <v>329</v>
      </c>
      <c r="J2877" s="102"/>
      <c r="K2877" s="124"/>
      <c r="R2877" s="46"/>
      <c r="V2877" s="112"/>
      <c r="W2877" s="72"/>
      <c r="X2877" s="46"/>
      <c r="Y2877" s="46"/>
      <c r="AC2877" s="47">
        <f t="shared" si="41"/>
        <v>0</v>
      </c>
      <c r="AD2877" s="47"/>
      <c r="AE2877" s="44"/>
      <c r="AF2877" s="48"/>
    </row>
    <row r="2878" spans="1:32" ht="21" customHeight="1">
      <c r="A2878" s="45" t="str">
        <f>IF(G2878="","",VLOOKUP(G2878,#REF!,3,0))</f>
        <v/>
      </c>
      <c r="B2878" s="45" t="str">
        <f>IF(Table1[[#This Row],[Day]]="","",WEEKNUM(F2878))</f>
        <v/>
      </c>
      <c r="C2878" s="45" t="str">
        <f>IF(Table1[[#This Row],[Day]]="","",MONTH(F2878))</f>
        <v/>
      </c>
      <c r="D2878" s="45" t="str">
        <f>IF(Table1[[#This Row],[Day]]="","",YEAR(F2878))</f>
        <v/>
      </c>
      <c r="E2878" s="117" t="s">
        <v>329</v>
      </c>
      <c r="J2878" s="102"/>
      <c r="K2878" s="124"/>
      <c r="R2878" s="46"/>
      <c r="V2878" s="112"/>
      <c r="W2878" s="72"/>
      <c r="X2878" s="46"/>
      <c r="Y2878" s="46"/>
      <c r="AC2878" s="47">
        <f t="shared" si="41"/>
        <v>0</v>
      </c>
      <c r="AD2878" s="47"/>
      <c r="AE2878" s="44"/>
      <c r="AF2878" s="48"/>
    </row>
    <row r="2879" spans="1:32" ht="21" customHeight="1">
      <c r="A2879" s="45" t="str">
        <f>IF(G2879="","",VLOOKUP(G2879,#REF!,3,0))</f>
        <v/>
      </c>
      <c r="B2879" s="45" t="str">
        <f>IF(Table1[[#This Row],[Day]]="","",WEEKNUM(F2879))</f>
        <v/>
      </c>
      <c r="C2879" s="45" t="str">
        <f>IF(Table1[[#This Row],[Day]]="","",MONTH(F2879))</f>
        <v/>
      </c>
      <c r="D2879" s="45" t="str">
        <f>IF(Table1[[#This Row],[Day]]="","",YEAR(F2879))</f>
        <v/>
      </c>
      <c r="E2879" s="117" t="s">
        <v>329</v>
      </c>
      <c r="J2879" s="102"/>
      <c r="K2879" s="124"/>
      <c r="R2879" s="46"/>
      <c r="V2879" s="112"/>
      <c r="W2879" s="72"/>
      <c r="X2879" s="46"/>
      <c r="Y2879" s="46"/>
      <c r="AC2879" s="47">
        <f t="shared" si="41"/>
        <v>0</v>
      </c>
      <c r="AD2879" s="47"/>
      <c r="AE2879" s="44"/>
      <c r="AF2879" s="48"/>
    </row>
    <row r="2880" spans="1:32" ht="21" customHeight="1">
      <c r="A2880" s="45" t="str">
        <f>IF(G2880="","",VLOOKUP(G2880,#REF!,3,0))</f>
        <v/>
      </c>
      <c r="B2880" s="45" t="str">
        <f>IF(Table1[[#This Row],[Day]]="","",WEEKNUM(F2880))</f>
        <v/>
      </c>
      <c r="C2880" s="45" t="str">
        <f>IF(Table1[[#This Row],[Day]]="","",MONTH(F2880))</f>
        <v/>
      </c>
      <c r="D2880" s="45" t="str">
        <f>IF(Table1[[#This Row],[Day]]="","",YEAR(F2880))</f>
        <v/>
      </c>
      <c r="E2880" s="117" t="s">
        <v>329</v>
      </c>
      <c r="J2880" s="102"/>
      <c r="K2880" s="124"/>
      <c r="R2880" s="46"/>
      <c r="V2880" s="112"/>
      <c r="W2880" s="72"/>
      <c r="X2880" s="46"/>
      <c r="Y2880" s="46"/>
      <c r="AC2880" s="47">
        <f t="shared" si="41"/>
        <v>0</v>
      </c>
      <c r="AD2880" s="47"/>
      <c r="AE2880" s="44"/>
      <c r="AF2880" s="48"/>
    </row>
    <row r="2881" spans="1:32" ht="21" customHeight="1">
      <c r="A2881" s="45" t="str">
        <f>IF(G2881="","",VLOOKUP(G2881,#REF!,3,0))</f>
        <v/>
      </c>
      <c r="B2881" s="45" t="str">
        <f>IF(Table1[[#This Row],[Day]]="","",WEEKNUM(F2881))</f>
        <v/>
      </c>
      <c r="C2881" s="45" t="str">
        <f>IF(Table1[[#This Row],[Day]]="","",MONTH(F2881))</f>
        <v/>
      </c>
      <c r="D2881" s="45" t="str">
        <f>IF(Table1[[#This Row],[Day]]="","",YEAR(F2881))</f>
        <v/>
      </c>
      <c r="E2881" s="117" t="s">
        <v>329</v>
      </c>
      <c r="J2881" s="102"/>
      <c r="K2881" s="124"/>
      <c r="R2881" s="46"/>
      <c r="V2881" s="112"/>
      <c r="W2881" s="72"/>
      <c r="X2881" s="46"/>
      <c r="Y2881" s="46"/>
      <c r="AC2881" s="47">
        <f t="shared" si="41"/>
        <v>0</v>
      </c>
      <c r="AD2881" s="47"/>
      <c r="AE2881" s="44"/>
      <c r="AF2881" s="48"/>
    </row>
    <row r="2882" spans="1:32" ht="21" customHeight="1">
      <c r="A2882" s="45" t="str">
        <f>IF(G2882="","",VLOOKUP(G2882,#REF!,3,0))</f>
        <v/>
      </c>
      <c r="B2882" s="45" t="str">
        <f>IF(Table1[[#This Row],[Day]]="","",WEEKNUM(F2882))</f>
        <v/>
      </c>
      <c r="C2882" s="45" t="str">
        <f>IF(Table1[[#This Row],[Day]]="","",MONTH(F2882))</f>
        <v/>
      </c>
      <c r="D2882" s="45" t="str">
        <f>IF(Table1[[#This Row],[Day]]="","",YEAR(F2882))</f>
        <v/>
      </c>
      <c r="E2882" s="117" t="s">
        <v>329</v>
      </c>
      <c r="J2882" s="102"/>
      <c r="K2882" s="124"/>
      <c r="R2882" s="46"/>
      <c r="V2882" s="112"/>
      <c r="W2882" s="72"/>
      <c r="X2882" s="46"/>
      <c r="Y2882" s="46"/>
      <c r="AC2882" s="47">
        <f t="shared" si="41"/>
        <v>0</v>
      </c>
      <c r="AD2882" s="47"/>
      <c r="AE2882" s="44"/>
      <c r="AF2882" s="48"/>
    </row>
    <row r="2883" spans="1:32" ht="21" customHeight="1">
      <c r="A2883" s="45" t="str">
        <f>IF(G2883="","",VLOOKUP(G2883,#REF!,3,0))</f>
        <v/>
      </c>
      <c r="B2883" s="45" t="str">
        <f>IF(Table1[[#This Row],[Day]]="","",WEEKNUM(F2883))</f>
        <v/>
      </c>
      <c r="C2883" s="45" t="str">
        <f>IF(Table1[[#This Row],[Day]]="","",MONTH(F2883))</f>
        <v/>
      </c>
      <c r="D2883" s="45" t="str">
        <f>IF(Table1[[#This Row],[Day]]="","",YEAR(F2883))</f>
        <v/>
      </c>
      <c r="E2883" s="117" t="s">
        <v>329</v>
      </c>
      <c r="J2883" s="102"/>
      <c r="K2883" s="124"/>
      <c r="R2883" s="46"/>
      <c r="V2883" s="112"/>
      <c r="W2883" s="72"/>
      <c r="X2883" s="46"/>
      <c r="Y2883" s="46"/>
      <c r="AC2883" s="47">
        <f t="shared" si="41"/>
        <v>0</v>
      </c>
      <c r="AD2883" s="47"/>
      <c r="AE2883" s="44"/>
      <c r="AF2883" s="48"/>
    </row>
    <row r="2884" spans="1:32" ht="21" customHeight="1">
      <c r="A2884" s="45" t="str">
        <f>IF(G2884="","",VLOOKUP(G2884,#REF!,3,0))</f>
        <v/>
      </c>
      <c r="B2884" s="45" t="str">
        <f>IF(Table1[[#This Row],[Day]]="","",WEEKNUM(F2884))</f>
        <v/>
      </c>
      <c r="C2884" s="45" t="str">
        <f>IF(Table1[[#This Row],[Day]]="","",MONTH(F2884))</f>
        <v/>
      </c>
      <c r="D2884" s="45" t="str">
        <f>IF(Table1[[#This Row],[Day]]="","",YEAR(F2884))</f>
        <v/>
      </c>
      <c r="E2884" s="117" t="s">
        <v>329</v>
      </c>
      <c r="J2884" s="102"/>
      <c r="K2884" s="124"/>
      <c r="R2884" s="46"/>
      <c r="V2884" s="112"/>
      <c r="W2884" s="72"/>
      <c r="X2884" s="46"/>
      <c r="Y2884" s="46"/>
      <c r="AC2884" s="47">
        <f t="shared" si="41"/>
        <v>0</v>
      </c>
      <c r="AD2884" s="47"/>
      <c r="AE2884" s="44"/>
      <c r="AF2884" s="48"/>
    </row>
    <row r="2885" spans="1:32" ht="21" customHeight="1">
      <c r="A2885" s="45" t="str">
        <f>IF(G2885="","",VLOOKUP(G2885,#REF!,3,0))</f>
        <v/>
      </c>
      <c r="B2885" s="45" t="str">
        <f>IF(Table1[[#This Row],[Day]]="","",WEEKNUM(F2885))</f>
        <v/>
      </c>
      <c r="C2885" s="45" t="str">
        <f>IF(Table1[[#This Row],[Day]]="","",MONTH(F2885))</f>
        <v/>
      </c>
      <c r="D2885" s="45" t="str">
        <f>IF(Table1[[#This Row],[Day]]="","",YEAR(F2885))</f>
        <v/>
      </c>
      <c r="E2885" s="117" t="s">
        <v>329</v>
      </c>
      <c r="J2885" s="102"/>
      <c r="K2885" s="124"/>
      <c r="R2885" s="46"/>
      <c r="V2885" s="112"/>
      <c r="W2885" s="72"/>
      <c r="X2885" s="46"/>
      <c r="Y2885" s="46"/>
      <c r="AC2885" s="47">
        <f t="shared" si="41"/>
        <v>0</v>
      </c>
      <c r="AD2885" s="47"/>
      <c r="AE2885" s="44"/>
      <c r="AF2885" s="48"/>
    </row>
    <row r="2886" spans="1:32" ht="21" customHeight="1">
      <c r="A2886" s="45" t="str">
        <f>IF(G2886="","",VLOOKUP(G2886,#REF!,3,0))</f>
        <v/>
      </c>
      <c r="B2886" s="45" t="str">
        <f>IF(Table1[[#This Row],[Day]]="","",WEEKNUM(F2886))</f>
        <v/>
      </c>
      <c r="C2886" s="45" t="str">
        <f>IF(Table1[[#This Row],[Day]]="","",MONTH(F2886))</f>
        <v/>
      </c>
      <c r="D2886" s="45" t="str">
        <f>IF(Table1[[#This Row],[Day]]="","",YEAR(F2886))</f>
        <v/>
      </c>
      <c r="E2886" s="117" t="s">
        <v>329</v>
      </c>
      <c r="J2886" s="102"/>
      <c r="K2886" s="124"/>
      <c r="R2886" s="46"/>
      <c r="V2886" s="112"/>
      <c r="W2886" s="72"/>
      <c r="X2886" s="46"/>
      <c r="Y2886" s="46"/>
      <c r="AC2886" s="47">
        <f t="shared" si="41"/>
        <v>0</v>
      </c>
      <c r="AD2886" s="47"/>
      <c r="AE2886" s="44"/>
      <c r="AF2886" s="48"/>
    </row>
    <row r="2887" spans="1:32" ht="21" customHeight="1">
      <c r="A2887" s="45" t="str">
        <f>IF(G2887="","",VLOOKUP(G2887,#REF!,3,0))</f>
        <v/>
      </c>
      <c r="B2887" s="45" t="str">
        <f>IF(Table1[[#This Row],[Day]]="","",WEEKNUM(F2887))</f>
        <v/>
      </c>
      <c r="C2887" s="45" t="str">
        <f>IF(Table1[[#This Row],[Day]]="","",MONTH(F2887))</f>
        <v/>
      </c>
      <c r="D2887" s="45" t="str">
        <f>IF(Table1[[#This Row],[Day]]="","",YEAR(F2887))</f>
        <v/>
      </c>
      <c r="E2887" s="117" t="s">
        <v>329</v>
      </c>
      <c r="J2887" s="102"/>
      <c r="K2887" s="124"/>
      <c r="R2887" s="46"/>
      <c r="V2887" s="112"/>
      <c r="W2887" s="72"/>
      <c r="X2887" s="46"/>
      <c r="Y2887" s="46"/>
      <c r="AC2887" s="47">
        <f t="shared" si="41"/>
        <v>0</v>
      </c>
      <c r="AD2887" s="47"/>
      <c r="AE2887" s="44"/>
      <c r="AF2887" s="48"/>
    </row>
    <row r="2888" spans="1:32" ht="21" customHeight="1">
      <c r="A2888" s="45" t="str">
        <f>IF(G2888="","",VLOOKUP(G2888,#REF!,3,0))</f>
        <v/>
      </c>
      <c r="B2888" s="45" t="str">
        <f>IF(Table1[[#This Row],[Day]]="","",WEEKNUM(F2888))</f>
        <v/>
      </c>
      <c r="C2888" s="45" t="str">
        <f>IF(Table1[[#This Row],[Day]]="","",MONTH(F2888))</f>
        <v/>
      </c>
      <c r="D2888" s="45" t="str">
        <f>IF(Table1[[#This Row],[Day]]="","",YEAR(F2888))</f>
        <v/>
      </c>
      <c r="E2888" s="117" t="s">
        <v>329</v>
      </c>
      <c r="J2888" s="102"/>
      <c r="K2888" s="124"/>
      <c r="R2888" s="46"/>
      <c r="V2888" s="112"/>
      <c r="W2888" s="72"/>
      <c r="X2888" s="46"/>
      <c r="Y2888" s="46"/>
      <c r="AC2888" s="47">
        <f t="shared" si="41"/>
        <v>0</v>
      </c>
      <c r="AD2888" s="47"/>
      <c r="AE2888" s="44"/>
      <c r="AF2888" s="48"/>
    </row>
    <row r="2889" spans="1:32" ht="21" customHeight="1">
      <c r="A2889" s="45" t="str">
        <f>IF(G2889="","",VLOOKUP(G2889,#REF!,3,0))</f>
        <v/>
      </c>
      <c r="B2889" s="45" t="str">
        <f>IF(Table1[[#This Row],[Day]]="","",WEEKNUM(F2889))</f>
        <v/>
      </c>
      <c r="C2889" s="45" t="str">
        <f>IF(Table1[[#This Row],[Day]]="","",MONTH(F2889))</f>
        <v/>
      </c>
      <c r="D2889" s="45" t="str">
        <f>IF(Table1[[#This Row],[Day]]="","",YEAR(F2889))</f>
        <v/>
      </c>
      <c r="E2889" s="117" t="s">
        <v>329</v>
      </c>
      <c r="J2889" s="102"/>
      <c r="K2889" s="124"/>
      <c r="R2889" s="46"/>
      <c r="V2889" s="112"/>
      <c r="W2889" s="72"/>
      <c r="X2889" s="46"/>
      <c r="Y2889" s="46"/>
      <c r="AC2889" s="47">
        <f t="shared" si="41"/>
        <v>0</v>
      </c>
      <c r="AD2889" s="47"/>
      <c r="AE2889" s="44"/>
      <c r="AF2889" s="48"/>
    </row>
    <row r="2890" spans="1:32" ht="21" customHeight="1">
      <c r="A2890" s="45" t="str">
        <f>IF(G2890="","",VLOOKUP(G2890,#REF!,3,0))</f>
        <v/>
      </c>
      <c r="B2890" s="45" t="str">
        <f>IF(Table1[[#This Row],[Day]]="","",WEEKNUM(F2890))</f>
        <v/>
      </c>
      <c r="C2890" s="45" t="str">
        <f>IF(Table1[[#This Row],[Day]]="","",MONTH(F2890))</f>
        <v/>
      </c>
      <c r="D2890" s="45" t="str">
        <f>IF(Table1[[#This Row],[Day]]="","",YEAR(F2890))</f>
        <v/>
      </c>
      <c r="E2890" s="117" t="s">
        <v>329</v>
      </c>
      <c r="J2890" s="102"/>
      <c r="K2890" s="124"/>
      <c r="R2890" s="46"/>
      <c r="V2890" s="112"/>
      <c r="W2890" s="72"/>
      <c r="X2890" s="46"/>
      <c r="Y2890" s="46"/>
      <c r="AC2890" s="47">
        <f t="shared" si="41"/>
        <v>0</v>
      </c>
      <c r="AD2890" s="47"/>
      <c r="AE2890" s="44"/>
      <c r="AF2890" s="48"/>
    </row>
    <row r="2891" spans="1:32" ht="21" customHeight="1">
      <c r="A2891" s="45" t="str">
        <f>IF(G2891="","",VLOOKUP(G2891,#REF!,3,0))</f>
        <v/>
      </c>
      <c r="B2891" s="45" t="str">
        <f>IF(Table1[[#This Row],[Day]]="","",WEEKNUM(F2891))</f>
        <v/>
      </c>
      <c r="C2891" s="45" t="str">
        <f>IF(Table1[[#This Row],[Day]]="","",MONTH(F2891))</f>
        <v/>
      </c>
      <c r="D2891" s="45" t="str">
        <f>IF(Table1[[#This Row],[Day]]="","",YEAR(F2891))</f>
        <v/>
      </c>
      <c r="E2891" s="117" t="s">
        <v>329</v>
      </c>
      <c r="J2891" s="102"/>
      <c r="K2891" s="124"/>
      <c r="R2891" s="46"/>
      <c r="V2891" s="112"/>
      <c r="W2891" s="72"/>
      <c r="X2891" s="46"/>
      <c r="Y2891" s="46"/>
      <c r="AC2891" s="47">
        <f t="shared" si="41"/>
        <v>0</v>
      </c>
      <c r="AD2891" s="47"/>
      <c r="AE2891" s="44"/>
      <c r="AF2891" s="48"/>
    </row>
    <row r="2892" spans="1:32" ht="21" customHeight="1">
      <c r="A2892" s="45" t="str">
        <f>IF(G2892="","",VLOOKUP(G2892,#REF!,3,0))</f>
        <v/>
      </c>
      <c r="B2892" s="45" t="str">
        <f>IF(Table1[[#This Row],[Day]]="","",WEEKNUM(F2892))</f>
        <v/>
      </c>
      <c r="C2892" s="45" t="str">
        <f>IF(Table1[[#This Row],[Day]]="","",MONTH(F2892))</f>
        <v/>
      </c>
      <c r="D2892" s="45" t="str">
        <f>IF(Table1[[#This Row],[Day]]="","",YEAR(F2892))</f>
        <v/>
      </c>
      <c r="E2892" s="117" t="s">
        <v>329</v>
      </c>
      <c r="J2892" s="102"/>
      <c r="K2892" s="124"/>
      <c r="R2892" s="46"/>
      <c r="V2892" s="112"/>
      <c r="W2892" s="72"/>
      <c r="X2892" s="46"/>
      <c r="Y2892" s="46"/>
      <c r="AC2892" s="47">
        <f t="shared" si="41"/>
        <v>0</v>
      </c>
      <c r="AD2892" s="47"/>
      <c r="AE2892" s="44"/>
      <c r="AF2892" s="48"/>
    </row>
    <row r="2893" spans="1:32" ht="21" customHeight="1">
      <c r="A2893" s="45" t="str">
        <f>IF(G2893="","",VLOOKUP(G2893,#REF!,3,0))</f>
        <v/>
      </c>
      <c r="B2893" s="45" t="str">
        <f>IF(Table1[[#This Row],[Day]]="","",WEEKNUM(F2893))</f>
        <v/>
      </c>
      <c r="C2893" s="45" t="str">
        <f>IF(Table1[[#This Row],[Day]]="","",MONTH(F2893))</f>
        <v/>
      </c>
      <c r="D2893" s="45" t="str">
        <f>IF(Table1[[#This Row],[Day]]="","",YEAR(F2893))</f>
        <v/>
      </c>
      <c r="E2893" s="117" t="s">
        <v>329</v>
      </c>
      <c r="J2893" s="102"/>
      <c r="K2893" s="124"/>
      <c r="R2893" s="46"/>
      <c r="V2893" s="112"/>
      <c r="W2893" s="72"/>
      <c r="X2893" s="46"/>
      <c r="Y2893" s="46"/>
      <c r="AC2893" s="47">
        <f t="shared" si="41"/>
        <v>0</v>
      </c>
      <c r="AD2893" s="47"/>
      <c r="AE2893" s="44"/>
      <c r="AF2893" s="48"/>
    </row>
    <row r="2894" spans="1:32" ht="21" customHeight="1">
      <c r="A2894" s="45" t="str">
        <f>IF(G2894="","",VLOOKUP(G2894,#REF!,3,0))</f>
        <v/>
      </c>
      <c r="B2894" s="45" t="str">
        <f>IF(Table1[[#This Row],[Day]]="","",WEEKNUM(F2894))</f>
        <v/>
      </c>
      <c r="C2894" s="45" t="str">
        <f>IF(Table1[[#This Row],[Day]]="","",MONTH(F2894))</f>
        <v/>
      </c>
      <c r="D2894" s="45" t="str">
        <f>IF(Table1[[#This Row],[Day]]="","",YEAR(F2894))</f>
        <v/>
      </c>
      <c r="E2894" s="117" t="s">
        <v>329</v>
      </c>
      <c r="J2894" s="102"/>
      <c r="K2894" s="124"/>
      <c r="R2894" s="46"/>
      <c r="V2894" s="112"/>
      <c r="W2894" s="72"/>
      <c r="X2894" s="46"/>
      <c r="Y2894" s="46"/>
      <c r="AC2894" s="47">
        <f t="shared" si="41"/>
        <v>0</v>
      </c>
      <c r="AD2894" s="47"/>
      <c r="AE2894" s="44"/>
      <c r="AF2894" s="48"/>
    </row>
    <row r="2895" spans="1:32" ht="21" customHeight="1">
      <c r="A2895" s="45" t="str">
        <f>IF(G2895="","",VLOOKUP(G2895,#REF!,3,0))</f>
        <v/>
      </c>
      <c r="B2895" s="45" t="str">
        <f>IF(Table1[[#This Row],[Day]]="","",WEEKNUM(F2895))</f>
        <v/>
      </c>
      <c r="C2895" s="45" t="str">
        <f>IF(Table1[[#This Row],[Day]]="","",MONTH(F2895))</f>
        <v/>
      </c>
      <c r="D2895" s="45" t="str">
        <f>IF(Table1[[#This Row],[Day]]="","",YEAR(F2895))</f>
        <v/>
      </c>
      <c r="E2895" s="117" t="s">
        <v>329</v>
      </c>
      <c r="J2895" s="102"/>
      <c r="K2895" s="124"/>
      <c r="R2895" s="46"/>
      <c r="V2895" s="112"/>
      <c r="W2895" s="72"/>
      <c r="X2895" s="46"/>
      <c r="Y2895" s="46"/>
      <c r="AC2895" s="47">
        <f t="shared" si="41"/>
        <v>0</v>
      </c>
      <c r="AD2895" s="47"/>
      <c r="AE2895" s="44"/>
      <c r="AF2895" s="48"/>
    </row>
    <row r="2896" spans="1:32" ht="21" customHeight="1">
      <c r="A2896" s="45" t="str">
        <f>IF(G2896="","",VLOOKUP(G2896,#REF!,3,0))</f>
        <v/>
      </c>
      <c r="B2896" s="45" t="str">
        <f>IF(Table1[[#This Row],[Day]]="","",WEEKNUM(F2896))</f>
        <v/>
      </c>
      <c r="C2896" s="45" t="str">
        <f>IF(Table1[[#This Row],[Day]]="","",MONTH(F2896))</f>
        <v/>
      </c>
      <c r="D2896" s="45" t="str">
        <f>IF(Table1[[#This Row],[Day]]="","",YEAR(F2896))</f>
        <v/>
      </c>
      <c r="E2896" s="117" t="s">
        <v>329</v>
      </c>
      <c r="J2896" s="102"/>
      <c r="K2896" s="124"/>
      <c r="R2896" s="46"/>
      <c r="V2896" s="112"/>
      <c r="W2896" s="72"/>
      <c r="X2896" s="46"/>
      <c r="Y2896" s="46"/>
      <c r="AC2896" s="47">
        <f t="shared" si="41"/>
        <v>0</v>
      </c>
      <c r="AD2896" s="47"/>
      <c r="AE2896" s="44"/>
      <c r="AF2896" s="48"/>
    </row>
    <row r="2897" spans="1:32" ht="21" customHeight="1">
      <c r="A2897" s="45" t="str">
        <f>IF(G2897="","",VLOOKUP(G2897,#REF!,3,0))</f>
        <v/>
      </c>
      <c r="B2897" s="45" t="str">
        <f>IF(Table1[[#This Row],[Day]]="","",WEEKNUM(F2897))</f>
        <v/>
      </c>
      <c r="C2897" s="45" t="str">
        <f>IF(Table1[[#This Row],[Day]]="","",MONTH(F2897))</f>
        <v/>
      </c>
      <c r="D2897" s="45" t="str">
        <f>IF(Table1[[#This Row],[Day]]="","",YEAR(F2897))</f>
        <v/>
      </c>
      <c r="E2897" s="117" t="s">
        <v>329</v>
      </c>
      <c r="J2897" s="102"/>
      <c r="K2897" s="124"/>
      <c r="R2897" s="46"/>
      <c r="V2897" s="112"/>
      <c r="W2897" s="72"/>
      <c r="X2897" s="46"/>
      <c r="Y2897" s="46"/>
      <c r="AC2897" s="47">
        <f t="shared" si="41"/>
        <v>0</v>
      </c>
      <c r="AD2897" s="47"/>
      <c r="AE2897" s="44"/>
      <c r="AF2897" s="48"/>
    </row>
    <row r="2898" spans="1:32" ht="21" customHeight="1">
      <c r="A2898" s="45" t="str">
        <f>IF(G2898="","",VLOOKUP(G2898,#REF!,3,0))</f>
        <v/>
      </c>
      <c r="B2898" s="45" t="str">
        <f>IF(Table1[[#This Row],[Day]]="","",WEEKNUM(F2898))</f>
        <v/>
      </c>
      <c r="C2898" s="45" t="str">
        <f>IF(Table1[[#This Row],[Day]]="","",MONTH(F2898))</f>
        <v/>
      </c>
      <c r="D2898" s="45" t="str">
        <f>IF(Table1[[#This Row],[Day]]="","",YEAR(F2898))</f>
        <v/>
      </c>
      <c r="E2898" s="117" t="s">
        <v>329</v>
      </c>
      <c r="J2898" s="102"/>
      <c r="K2898" s="124"/>
      <c r="R2898" s="46"/>
      <c r="V2898" s="112"/>
      <c r="W2898" s="72"/>
      <c r="X2898" s="46"/>
      <c r="Y2898" s="46"/>
      <c r="AC2898" s="47">
        <f t="shared" si="41"/>
        <v>0</v>
      </c>
      <c r="AD2898" s="47"/>
      <c r="AE2898" s="44"/>
      <c r="AF2898" s="48"/>
    </row>
    <row r="2899" spans="1:32" ht="21" customHeight="1">
      <c r="A2899" s="45" t="str">
        <f>IF(G2899="","",VLOOKUP(G2899,#REF!,3,0))</f>
        <v/>
      </c>
      <c r="B2899" s="45" t="str">
        <f>IF(Table1[[#This Row],[Day]]="","",WEEKNUM(F2899))</f>
        <v/>
      </c>
      <c r="C2899" s="45" t="str">
        <f>IF(Table1[[#This Row],[Day]]="","",MONTH(F2899))</f>
        <v/>
      </c>
      <c r="D2899" s="45" t="str">
        <f>IF(Table1[[#This Row],[Day]]="","",YEAR(F2899))</f>
        <v/>
      </c>
      <c r="E2899" s="117" t="s">
        <v>329</v>
      </c>
      <c r="J2899" s="102"/>
      <c r="K2899" s="124"/>
      <c r="R2899" s="46"/>
      <c r="V2899" s="112"/>
      <c r="W2899" s="72"/>
      <c r="X2899" s="46"/>
      <c r="Y2899" s="46"/>
      <c r="AC2899" s="47">
        <f t="shared" si="41"/>
        <v>0</v>
      </c>
      <c r="AD2899" s="47"/>
      <c r="AE2899" s="44"/>
      <c r="AF2899" s="48"/>
    </row>
    <row r="2900" spans="1:32" ht="21" customHeight="1">
      <c r="A2900" s="45" t="str">
        <f>IF(G2900="","",VLOOKUP(G2900,#REF!,3,0))</f>
        <v/>
      </c>
      <c r="B2900" s="45" t="str">
        <f>IF(Table1[[#This Row],[Day]]="","",WEEKNUM(F2900))</f>
        <v/>
      </c>
      <c r="C2900" s="45" t="str">
        <f>IF(Table1[[#This Row],[Day]]="","",MONTH(F2900))</f>
        <v/>
      </c>
      <c r="D2900" s="45" t="str">
        <f>IF(Table1[[#This Row],[Day]]="","",YEAR(F2900))</f>
        <v/>
      </c>
      <c r="E2900" s="117" t="s">
        <v>329</v>
      </c>
      <c r="J2900" s="102"/>
      <c r="K2900" s="124"/>
      <c r="R2900" s="46"/>
      <c r="V2900" s="112"/>
      <c r="W2900" s="72"/>
      <c r="X2900" s="46"/>
      <c r="Y2900" s="46"/>
      <c r="AC2900" s="47">
        <f t="shared" si="41"/>
        <v>0</v>
      </c>
      <c r="AD2900" s="47"/>
      <c r="AE2900" s="44"/>
      <c r="AF2900" s="48"/>
    </row>
    <row r="2901" spans="1:32" ht="21" customHeight="1">
      <c r="A2901" s="45" t="str">
        <f>IF(G2901="","",VLOOKUP(G2901,#REF!,3,0))</f>
        <v/>
      </c>
      <c r="B2901" s="45" t="str">
        <f>IF(Table1[[#This Row],[Day]]="","",WEEKNUM(F2901))</f>
        <v/>
      </c>
      <c r="C2901" s="45" t="str">
        <f>IF(Table1[[#This Row],[Day]]="","",MONTH(F2901))</f>
        <v/>
      </c>
      <c r="D2901" s="45" t="str">
        <f>IF(Table1[[#This Row],[Day]]="","",YEAR(F2901))</f>
        <v/>
      </c>
      <c r="E2901" s="117" t="s">
        <v>329</v>
      </c>
      <c r="J2901" s="102"/>
      <c r="K2901" s="124"/>
      <c r="R2901" s="46"/>
      <c r="V2901" s="112"/>
      <c r="W2901" s="72"/>
      <c r="X2901" s="46"/>
      <c r="Y2901" s="46"/>
      <c r="AC2901" s="47">
        <f t="shared" si="41"/>
        <v>0</v>
      </c>
      <c r="AD2901" s="47"/>
      <c r="AE2901" s="44"/>
      <c r="AF2901" s="48"/>
    </row>
    <row r="2902" spans="1:32" ht="21" customHeight="1">
      <c r="A2902" s="45" t="str">
        <f>IF(G2902="","",VLOOKUP(G2902,#REF!,3,0))</f>
        <v/>
      </c>
      <c r="B2902" s="45" t="str">
        <f>IF(Table1[[#This Row],[Day]]="","",WEEKNUM(F2902))</f>
        <v/>
      </c>
      <c r="C2902" s="45" t="str">
        <f>IF(Table1[[#This Row],[Day]]="","",MONTH(F2902))</f>
        <v/>
      </c>
      <c r="D2902" s="45" t="str">
        <f>IF(Table1[[#This Row],[Day]]="","",YEAR(F2902))</f>
        <v/>
      </c>
      <c r="E2902" s="117" t="s">
        <v>329</v>
      </c>
      <c r="J2902" s="102"/>
      <c r="K2902" s="124"/>
      <c r="R2902" s="46"/>
      <c r="V2902" s="112"/>
      <c r="W2902" s="72"/>
      <c r="X2902" s="46"/>
      <c r="Y2902" s="46"/>
      <c r="AC2902" s="47">
        <f t="shared" si="41"/>
        <v>0</v>
      </c>
      <c r="AD2902" s="47"/>
      <c r="AE2902" s="44"/>
      <c r="AF2902" s="48"/>
    </row>
    <row r="2903" spans="1:32" ht="21" customHeight="1">
      <c r="A2903" s="45" t="str">
        <f>IF(G2903="","",VLOOKUP(G2903,#REF!,3,0))</f>
        <v/>
      </c>
      <c r="B2903" s="45" t="str">
        <f>IF(Table1[[#This Row],[Day]]="","",WEEKNUM(F2903))</f>
        <v/>
      </c>
      <c r="C2903" s="45" t="str">
        <f>IF(Table1[[#This Row],[Day]]="","",MONTH(F2903))</f>
        <v/>
      </c>
      <c r="D2903" s="45" t="str">
        <f>IF(Table1[[#This Row],[Day]]="","",YEAR(F2903))</f>
        <v/>
      </c>
      <c r="E2903" s="117" t="s">
        <v>329</v>
      </c>
      <c r="J2903" s="102"/>
      <c r="K2903" s="124"/>
      <c r="R2903" s="46"/>
      <c r="V2903" s="112"/>
      <c r="W2903" s="72"/>
      <c r="X2903" s="46"/>
      <c r="Y2903" s="46"/>
      <c r="AC2903" s="47">
        <f t="shared" si="41"/>
        <v>0</v>
      </c>
      <c r="AD2903" s="47"/>
      <c r="AE2903" s="44"/>
      <c r="AF2903" s="48"/>
    </row>
    <row r="2904" spans="1:32" ht="21" customHeight="1">
      <c r="A2904" s="45" t="str">
        <f>IF(G2904="","",VLOOKUP(G2904,#REF!,3,0))</f>
        <v/>
      </c>
      <c r="B2904" s="45" t="str">
        <f>IF(Table1[[#This Row],[Day]]="","",WEEKNUM(F2904))</f>
        <v/>
      </c>
      <c r="C2904" s="45" t="str">
        <f>IF(Table1[[#This Row],[Day]]="","",MONTH(F2904))</f>
        <v/>
      </c>
      <c r="D2904" s="45" t="str">
        <f>IF(Table1[[#This Row],[Day]]="","",YEAR(F2904))</f>
        <v/>
      </c>
      <c r="E2904" s="117" t="s">
        <v>329</v>
      </c>
      <c r="J2904" s="102"/>
      <c r="K2904" s="124"/>
      <c r="R2904" s="46"/>
      <c r="V2904" s="112"/>
      <c r="W2904" s="72"/>
      <c r="X2904" s="46"/>
      <c r="Y2904" s="46"/>
      <c r="AC2904" s="47">
        <f t="shared" si="41"/>
        <v>0</v>
      </c>
      <c r="AD2904" s="47"/>
      <c r="AE2904" s="44"/>
      <c r="AF2904" s="48"/>
    </row>
    <row r="2905" spans="1:32" ht="21" customHeight="1">
      <c r="A2905" s="45" t="str">
        <f>IF(G2905="","",VLOOKUP(G2905,#REF!,3,0))</f>
        <v/>
      </c>
      <c r="B2905" s="45" t="str">
        <f>IF(Table1[[#This Row],[Day]]="","",WEEKNUM(F2905))</f>
        <v/>
      </c>
      <c r="C2905" s="45" t="str">
        <f>IF(Table1[[#This Row],[Day]]="","",MONTH(F2905))</f>
        <v/>
      </c>
      <c r="D2905" s="45" t="str">
        <f>IF(Table1[[#This Row],[Day]]="","",YEAR(F2905))</f>
        <v/>
      </c>
      <c r="E2905" s="117" t="s">
        <v>329</v>
      </c>
      <c r="J2905" s="102"/>
      <c r="K2905" s="124"/>
      <c r="R2905" s="46"/>
      <c r="V2905" s="112"/>
      <c r="W2905" s="72"/>
      <c r="X2905" s="46"/>
      <c r="Y2905" s="46"/>
      <c r="AC2905" s="47">
        <f t="shared" si="41"/>
        <v>0</v>
      </c>
      <c r="AD2905" s="47"/>
      <c r="AE2905" s="44"/>
      <c r="AF2905" s="48"/>
    </row>
    <row r="2906" spans="1:32" ht="21" customHeight="1">
      <c r="A2906" s="45" t="str">
        <f>IF(G2906="","",VLOOKUP(G2906,#REF!,3,0))</f>
        <v/>
      </c>
      <c r="B2906" s="45" t="str">
        <f>IF(Table1[[#This Row],[Day]]="","",WEEKNUM(F2906))</f>
        <v/>
      </c>
      <c r="C2906" s="45" t="str">
        <f>IF(Table1[[#This Row],[Day]]="","",MONTH(F2906))</f>
        <v/>
      </c>
      <c r="D2906" s="45" t="str">
        <f>IF(Table1[[#This Row],[Day]]="","",YEAR(F2906))</f>
        <v/>
      </c>
      <c r="E2906" s="117" t="s">
        <v>329</v>
      </c>
      <c r="J2906" s="102"/>
      <c r="K2906" s="124"/>
      <c r="R2906" s="46"/>
      <c r="V2906" s="112"/>
      <c r="W2906" s="72"/>
      <c r="X2906" s="46"/>
      <c r="Y2906" s="46"/>
      <c r="AC2906" s="47">
        <f t="shared" si="41"/>
        <v>0</v>
      </c>
      <c r="AD2906" s="47"/>
      <c r="AE2906" s="44"/>
      <c r="AF2906" s="48"/>
    </row>
    <row r="2907" spans="1:32" ht="21" customHeight="1">
      <c r="A2907" s="45" t="str">
        <f>IF(G2907="","",VLOOKUP(G2907,#REF!,3,0))</f>
        <v/>
      </c>
      <c r="B2907" s="45" t="str">
        <f>IF(Table1[[#This Row],[Day]]="","",WEEKNUM(F2907))</f>
        <v/>
      </c>
      <c r="C2907" s="45" t="str">
        <f>IF(Table1[[#This Row],[Day]]="","",MONTH(F2907))</f>
        <v/>
      </c>
      <c r="D2907" s="45" t="str">
        <f>IF(Table1[[#This Row],[Day]]="","",YEAR(F2907))</f>
        <v/>
      </c>
      <c r="E2907" s="117" t="s">
        <v>329</v>
      </c>
      <c r="J2907" s="102"/>
      <c r="K2907" s="124"/>
      <c r="R2907" s="46"/>
      <c r="V2907" s="112"/>
      <c r="W2907" s="72"/>
      <c r="X2907" s="46"/>
      <c r="Y2907" s="46"/>
      <c r="AC2907" s="47">
        <f t="shared" si="41"/>
        <v>0</v>
      </c>
      <c r="AD2907" s="47"/>
      <c r="AE2907" s="44"/>
      <c r="AF2907" s="48"/>
    </row>
    <row r="2908" spans="1:32" ht="21" customHeight="1">
      <c r="A2908" s="45" t="str">
        <f>IF(G2908="","",VLOOKUP(G2908,#REF!,3,0))</f>
        <v/>
      </c>
      <c r="B2908" s="45" t="str">
        <f>IF(Table1[[#This Row],[Day]]="","",WEEKNUM(F2908))</f>
        <v/>
      </c>
      <c r="C2908" s="45" t="str">
        <f>IF(Table1[[#This Row],[Day]]="","",MONTH(F2908))</f>
        <v/>
      </c>
      <c r="D2908" s="45" t="str">
        <f>IF(Table1[[#This Row],[Day]]="","",YEAR(F2908))</f>
        <v/>
      </c>
      <c r="E2908" s="117" t="s">
        <v>329</v>
      </c>
      <c r="J2908" s="102"/>
      <c r="K2908" s="124"/>
      <c r="R2908" s="46"/>
      <c r="V2908" s="112"/>
      <c r="W2908" s="72"/>
      <c r="X2908" s="46"/>
      <c r="Y2908" s="46"/>
      <c r="AC2908" s="47">
        <f t="shared" ref="AC2908:AC2971" si="42">SUM(I2908:AB2908)</f>
        <v>0</v>
      </c>
      <c r="AD2908" s="47"/>
      <c r="AE2908" s="44"/>
      <c r="AF2908" s="48"/>
    </row>
    <row r="2909" spans="1:32" ht="21" customHeight="1">
      <c r="A2909" s="45" t="str">
        <f>IF(G2909="","",VLOOKUP(G2909,#REF!,3,0))</f>
        <v/>
      </c>
      <c r="B2909" s="45" t="str">
        <f>IF(Table1[[#This Row],[Day]]="","",WEEKNUM(F2909))</f>
        <v/>
      </c>
      <c r="C2909" s="45" t="str">
        <f>IF(Table1[[#This Row],[Day]]="","",MONTH(F2909))</f>
        <v/>
      </c>
      <c r="D2909" s="45" t="str">
        <f>IF(Table1[[#This Row],[Day]]="","",YEAR(F2909))</f>
        <v/>
      </c>
      <c r="E2909" s="117" t="s">
        <v>329</v>
      </c>
      <c r="J2909" s="102"/>
      <c r="K2909" s="124"/>
      <c r="R2909" s="46"/>
      <c r="V2909" s="112"/>
      <c r="W2909" s="72"/>
      <c r="X2909" s="46"/>
      <c r="Y2909" s="46"/>
      <c r="AC2909" s="47">
        <f t="shared" si="42"/>
        <v>0</v>
      </c>
      <c r="AD2909" s="47"/>
      <c r="AE2909" s="44"/>
      <c r="AF2909" s="48"/>
    </row>
    <row r="2910" spans="1:32" ht="21" customHeight="1">
      <c r="A2910" s="45" t="str">
        <f>IF(G2910="","",VLOOKUP(G2910,#REF!,3,0))</f>
        <v/>
      </c>
      <c r="B2910" s="45" t="str">
        <f>IF(Table1[[#This Row],[Day]]="","",WEEKNUM(F2910))</f>
        <v/>
      </c>
      <c r="C2910" s="45" t="str">
        <f>IF(Table1[[#This Row],[Day]]="","",MONTH(F2910))</f>
        <v/>
      </c>
      <c r="D2910" s="45" t="str">
        <f>IF(Table1[[#This Row],[Day]]="","",YEAR(F2910))</f>
        <v/>
      </c>
      <c r="E2910" s="117" t="s">
        <v>329</v>
      </c>
      <c r="J2910" s="102"/>
      <c r="K2910" s="124"/>
      <c r="R2910" s="46"/>
      <c r="V2910" s="112"/>
      <c r="W2910" s="72"/>
      <c r="X2910" s="46"/>
      <c r="Y2910" s="46"/>
      <c r="AC2910" s="47">
        <f t="shared" si="42"/>
        <v>0</v>
      </c>
      <c r="AD2910" s="47"/>
      <c r="AE2910" s="44"/>
      <c r="AF2910" s="48"/>
    </row>
    <row r="2911" spans="1:32" ht="21" customHeight="1">
      <c r="A2911" s="45" t="str">
        <f>IF(G2911="","",VLOOKUP(G2911,#REF!,3,0))</f>
        <v/>
      </c>
      <c r="B2911" s="45" t="str">
        <f>IF(Table1[[#This Row],[Day]]="","",WEEKNUM(F2911))</f>
        <v/>
      </c>
      <c r="C2911" s="45" t="str">
        <f>IF(Table1[[#This Row],[Day]]="","",MONTH(F2911))</f>
        <v/>
      </c>
      <c r="D2911" s="45" t="str">
        <f>IF(Table1[[#This Row],[Day]]="","",YEAR(F2911))</f>
        <v/>
      </c>
      <c r="E2911" s="117" t="s">
        <v>329</v>
      </c>
      <c r="J2911" s="102"/>
      <c r="K2911" s="124"/>
      <c r="R2911" s="46"/>
      <c r="V2911" s="112"/>
      <c r="W2911" s="72"/>
      <c r="X2911" s="46"/>
      <c r="Y2911" s="46"/>
      <c r="AC2911" s="47">
        <f t="shared" si="42"/>
        <v>0</v>
      </c>
      <c r="AD2911" s="47"/>
      <c r="AE2911" s="44"/>
      <c r="AF2911" s="48"/>
    </row>
    <row r="2912" spans="1:32" ht="21" customHeight="1">
      <c r="A2912" s="45" t="str">
        <f>IF(G2912="","",VLOOKUP(G2912,#REF!,3,0))</f>
        <v/>
      </c>
      <c r="B2912" s="45" t="str">
        <f>IF(Table1[[#This Row],[Day]]="","",WEEKNUM(F2912))</f>
        <v/>
      </c>
      <c r="C2912" s="45" t="str">
        <f>IF(Table1[[#This Row],[Day]]="","",MONTH(F2912))</f>
        <v/>
      </c>
      <c r="D2912" s="45" t="str">
        <f>IF(Table1[[#This Row],[Day]]="","",YEAR(F2912))</f>
        <v/>
      </c>
      <c r="E2912" s="117" t="s">
        <v>329</v>
      </c>
      <c r="J2912" s="102"/>
      <c r="K2912" s="124"/>
      <c r="R2912" s="46"/>
      <c r="V2912" s="112"/>
      <c r="W2912" s="72"/>
      <c r="X2912" s="46"/>
      <c r="Y2912" s="46"/>
      <c r="AC2912" s="47">
        <f t="shared" si="42"/>
        <v>0</v>
      </c>
      <c r="AD2912" s="47"/>
      <c r="AE2912" s="44"/>
      <c r="AF2912" s="48"/>
    </row>
    <row r="2913" spans="1:32" ht="21" customHeight="1">
      <c r="A2913" s="45" t="str">
        <f>IF(G2913="","",VLOOKUP(G2913,#REF!,3,0))</f>
        <v/>
      </c>
      <c r="B2913" s="45" t="str">
        <f>IF(Table1[[#This Row],[Day]]="","",WEEKNUM(F2913))</f>
        <v/>
      </c>
      <c r="C2913" s="45" t="str">
        <f>IF(Table1[[#This Row],[Day]]="","",MONTH(F2913))</f>
        <v/>
      </c>
      <c r="D2913" s="45" t="str">
        <f>IF(Table1[[#This Row],[Day]]="","",YEAR(F2913))</f>
        <v/>
      </c>
      <c r="E2913" s="117" t="s">
        <v>329</v>
      </c>
      <c r="J2913" s="102"/>
      <c r="K2913" s="124"/>
      <c r="R2913" s="46"/>
      <c r="V2913" s="112"/>
      <c r="W2913" s="72"/>
      <c r="X2913" s="46"/>
      <c r="Y2913" s="46"/>
      <c r="AC2913" s="47">
        <f t="shared" si="42"/>
        <v>0</v>
      </c>
      <c r="AD2913" s="47"/>
      <c r="AE2913" s="44"/>
      <c r="AF2913" s="48"/>
    </row>
    <row r="2914" spans="1:32" ht="21" customHeight="1">
      <c r="A2914" s="45" t="str">
        <f>IF(G2914="","",VLOOKUP(G2914,#REF!,3,0))</f>
        <v/>
      </c>
      <c r="B2914" s="45" t="str">
        <f>IF(Table1[[#This Row],[Day]]="","",WEEKNUM(F2914))</f>
        <v/>
      </c>
      <c r="C2914" s="45" t="str">
        <f>IF(Table1[[#This Row],[Day]]="","",MONTH(F2914))</f>
        <v/>
      </c>
      <c r="D2914" s="45" t="str">
        <f>IF(Table1[[#This Row],[Day]]="","",YEAR(F2914))</f>
        <v/>
      </c>
      <c r="E2914" s="117" t="s">
        <v>329</v>
      </c>
      <c r="J2914" s="102"/>
      <c r="K2914" s="124"/>
      <c r="R2914" s="46"/>
      <c r="V2914" s="112"/>
      <c r="W2914" s="72"/>
      <c r="X2914" s="46"/>
      <c r="Y2914" s="46"/>
      <c r="AC2914" s="47">
        <f t="shared" si="42"/>
        <v>0</v>
      </c>
      <c r="AD2914" s="47"/>
      <c r="AE2914" s="44"/>
      <c r="AF2914" s="48"/>
    </row>
    <row r="2915" spans="1:32" ht="21" customHeight="1">
      <c r="A2915" s="45" t="str">
        <f>IF(G2915="","",VLOOKUP(G2915,#REF!,3,0))</f>
        <v/>
      </c>
      <c r="B2915" s="45" t="str">
        <f>IF(Table1[[#This Row],[Day]]="","",WEEKNUM(F2915))</f>
        <v/>
      </c>
      <c r="C2915" s="45" t="str">
        <f>IF(Table1[[#This Row],[Day]]="","",MONTH(F2915))</f>
        <v/>
      </c>
      <c r="D2915" s="45" t="str">
        <f>IF(Table1[[#This Row],[Day]]="","",YEAR(F2915))</f>
        <v/>
      </c>
      <c r="E2915" s="117" t="s">
        <v>329</v>
      </c>
      <c r="J2915" s="102"/>
      <c r="K2915" s="124"/>
      <c r="R2915" s="46"/>
      <c r="V2915" s="112"/>
      <c r="W2915" s="72"/>
      <c r="X2915" s="46"/>
      <c r="Y2915" s="46"/>
      <c r="AC2915" s="47">
        <f t="shared" si="42"/>
        <v>0</v>
      </c>
      <c r="AD2915" s="47"/>
      <c r="AE2915" s="44"/>
      <c r="AF2915" s="48"/>
    </row>
    <row r="2916" spans="1:32" ht="21" customHeight="1">
      <c r="A2916" s="45" t="str">
        <f>IF(G2916="","",VLOOKUP(G2916,#REF!,3,0))</f>
        <v/>
      </c>
      <c r="B2916" s="45" t="str">
        <f>IF(Table1[[#This Row],[Day]]="","",WEEKNUM(F2916))</f>
        <v/>
      </c>
      <c r="C2916" s="45" t="str">
        <f>IF(Table1[[#This Row],[Day]]="","",MONTH(F2916))</f>
        <v/>
      </c>
      <c r="D2916" s="45" t="str">
        <f>IF(Table1[[#This Row],[Day]]="","",YEAR(F2916))</f>
        <v/>
      </c>
      <c r="E2916" s="117" t="s">
        <v>329</v>
      </c>
      <c r="J2916" s="102"/>
      <c r="K2916" s="124"/>
      <c r="R2916" s="46"/>
      <c r="V2916" s="112"/>
      <c r="W2916" s="72"/>
      <c r="X2916" s="46"/>
      <c r="Y2916" s="46"/>
      <c r="AC2916" s="47">
        <f t="shared" si="42"/>
        <v>0</v>
      </c>
      <c r="AD2916" s="47"/>
      <c r="AE2916" s="44"/>
      <c r="AF2916" s="48"/>
    </row>
    <row r="2917" spans="1:32" ht="21" customHeight="1">
      <c r="A2917" s="45" t="str">
        <f>IF(G2917="","",VLOOKUP(G2917,#REF!,3,0))</f>
        <v/>
      </c>
      <c r="B2917" s="45" t="str">
        <f>IF(Table1[[#This Row],[Day]]="","",WEEKNUM(F2917))</f>
        <v/>
      </c>
      <c r="C2917" s="45" t="str">
        <f>IF(Table1[[#This Row],[Day]]="","",MONTH(F2917))</f>
        <v/>
      </c>
      <c r="D2917" s="45" t="str">
        <f>IF(Table1[[#This Row],[Day]]="","",YEAR(F2917))</f>
        <v/>
      </c>
      <c r="E2917" s="117" t="s">
        <v>329</v>
      </c>
      <c r="J2917" s="102"/>
      <c r="K2917" s="124"/>
      <c r="R2917" s="46"/>
      <c r="V2917" s="112"/>
      <c r="W2917" s="72"/>
      <c r="X2917" s="46"/>
      <c r="Y2917" s="46"/>
      <c r="AC2917" s="47">
        <f t="shared" si="42"/>
        <v>0</v>
      </c>
      <c r="AD2917" s="47"/>
      <c r="AE2917" s="44"/>
      <c r="AF2917" s="48"/>
    </row>
    <row r="2918" spans="1:32" ht="21" customHeight="1">
      <c r="A2918" s="45" t="str">
        <f>IF(G2918="","",VLOOKUP(G2918,#REF!,3,0))</f>
        <v/>
      </c>
      <c r="B2918" s="45" t="str">
        <f>IF(Table1[[#This Row],[Day]]="","",WEEKNUM(F2918))</f>
        <v/>
      </c>
      <c r="C2918" s="45" t="str">
        <f>IF(Table1[[#This Row],[Day]]="","",MONTH(F2918))</f>
        <v/>
      </c>
      <c r="D2918" s="45" t="str">
        <f>IF(Table1[[#This Row],[Day]]="","",YEAR(F2918))</f>
        <v/>
      </c>
      <c r="E2918" s="117" t="s">
        <v>329</v>
      </c>
      <c r="J2918" s="102"/>
      <c r="K2918" s="124"/>
      <c r="R2918" s="46"/>
      <c r="V2918" s="112"/>
      <c r="W2918" s="72"/>
      <c r="X2918" s="46"/>
      <c r="Y2918" s="46"/>
      <c r="AC2918" s="47">
        <f t="shared" si="42"/>
        <v>0</v>
      </c>
      <c r="AD2918" s="47"/>
      <c r="AE2918" s="44"/>
      <c r="AF2918" s="48"/>
    </row>
    <row r="2919" spans="1:32" ht="21" customHeight="1">
      <c r="A2919" s="45" t="str">
        <f>IF(G2919="","",VLOOKUP(G2919,#REF!,3,0))</f>
        <v/>
      </c>
      <c r="B2919" s="45" t="str">
        <f>IF(Table1[[#This Row],[Day]]="","",WEEKNUM(F2919))</f>
        <v/>
      </c>
      <c r="C2919" s="45" t="str">
        <f>IF(Table1[[#This Row],[Day]]="","",MONTH(F2919))</f>
        <v/>
      </c>
      <c r="D2919" s="45" t="str">
        <f>IF(Table1[[#This Row],[Day]]="","",YEAR(F2919))</f>
        <v/>
      </c>
      <c r="E2919" s="117" t="s">
        <v>329</v>
      </c>
      <c r="J2919" s="102"/>
      <c r="K2919" s="124"/>
      <c r="R2919" s="46"/>
      <c r="V2919" s="112"/>
      <c r="W2919" s="72"/>
      <c r="X2919" s="46"/>
      <c r="Y2919" s="46"/>
      <c r="AC2919" s="47">
        <f t="shared" si="42"/>
        <v>0</v>
      </c>
      <c r="AD2919" s="47"/>
      <c r="AE2919" s="44"/>
      <c r="AF2919" s="48"/>
    </row>
    <row r="2920" spans="1:32" ht="21" customHeight="1">
      <c r="A2920" s="45" t="str">
        <f>IF(G2920="","",VLOOKUP(G2920,#REF!,3,0))</f>
        <v/>
      </c>
      <c r="B2920" s="45" t="str">
        <f>IF(Table1[[#This Row],[Day]]="","",WEEKNUM(F2920))</f>
        <v/>
      </c>
      <c r="C2920" s="45" t="str">
        <f>IF(Table1[[#This Row],[Day]]="","",MONTH(F2920))</f>
        <v/>
      </c>
      <c r="D2920" s="45" t="str">
        <f>IF(Table1[[#This Row],[Day]]="","",YEAR(F2920))</f>
        <v/>
      </c>
      <c r="E2920" s="117" t="s">
        <v>329</v>
      </c>
      <c r="J2920" s="102"/>
      <c r="K2920" s="124"/>
      <c r="R2920" s="46"/>
      <c r="V2920" s="112"/>
      <c r="W2920" s="72"/>
      <c r="X2920" s="46"/>
      <c r="Y2920" s="46"/>
      <c r="AC2920" s="47">
        <f t="shared" si="42"/>
        <v>0</v>
      </c>
      <c r="AD2920" s="47"/>
      <c r="AE2920" s="44"/>
      <c r="AF2920" s="48"/>
    </row>
    <row r="2921" spans="1:32" ht="21" customHeight="1">
      <c r="A2921" s="45" t="str">
        <f>IF(G2921="","",VLOOKUP(G2921,#REF!,3,0))</f>
        <v/>
      </c>
      <c r="B2921" s="45" t="str">
        <f>IF(Table1[[#This Row],[Day]]="","",WEEKNUM(F2921))</f>
        <v/>
      </c>
      <c r="C2921" s="45" t="str">
        <f>IF(Table1[[#This Row],[Day]]="","",MONTH(F2921))</f>
        <v/>
      </c>
      <c r="D2921" s="45" t="str">
        <f>IF(Table1[[#This Row],[Day]]="","",YEAR(F2921))</f>
        <v/>
      </c>
      <c r="E2921" s="117" t="s">
        <v>329</v>
      </c>
      <c r="J2921" s="102"/>
      <c r="K2921" s="124"/>
      <c r="R2921" s="46"/>
      <c r="V2921" s="112"/>
      <c r="W2921" s="72"/>
      <c r="X2921" s="46"/>
      <c r="Y2921" s="46"/>
      <c r="AC2921" s="47">
        <f t="shared" si="42"/>
        <v>0</v>
      </c>
      <c r="AD2921" s="47"/>
      <c r="AE2921" s="44"/>
      <c r="AF2921" s="48"/>
    </row>
    <row r="2922" spans="1:32" ht="21" customHeight="1">
      <c r="A2922" s="45" t="str">
        <f>IF(G2922="","",VLOOKUP(G2922,#REF!,3,0))</f>
        <v/>
      </c>
      <c r="B2922" s="45" t="str">
        <f>IF(Table1[[#This Row],[Day]]="","",WEEKNUM(F2922))</f>
        <v/>
      </c>
      <c r="C2922" s="45" t="str">
        <f>IF(Table1[[#This Row],[Day]]="","",MONTH(F2922))</f>
        <v/>
      </c>
      <c r="D2922" s="45" t="str">
        <f>IF(Table1[[#This Row],[Day]]="","",YEAR(F2922))</f>
        <v/>
      </c>
      <c r="E2922" s="117" t="s">
        <v>329</v>
      </c>
      <c r="J2922" s="102"/>
      <c r="K2922" s="124"/>
      <c r="R2922" s="46"/>
      <c r="V2922" s="112"/>
      <c r="W2922" s="72"/>
      <c r="X2922" s="46"/>
      <c r="Y2922" s="46"/>
      <c r="AC2922" s="47">
        <f t="shared" si="42"/>
        <v>0</v>
      </c>
      <c r="AD2922" s="47"/>
      <c r="AE2922" s="44"/>
      <c r="AF2922" s="48"/>
    </row>
    <row r="2923" spans="1:32" ht="21" customHeight="1">
      <c r="A2923" s="45" t="str">
        <f>IF(G2923="","",VLOOKUP(G2923,#REF!,3,0))</f>
        <v/>
      </c>
      <c r="B2923" s="45" t="str">
        <f>IF(Table1[[#This Row],[Day]]="","",WEEKNUM(F2923))</f>
        <v/>
      </c>
      <c r="C2923" s="45" t="str">
        <f>IF(Table1[[#This Row],[Day]]="","",MONTH(F2923))</f>
        <v/>
      </c>
      <c r="D2923" s="45" t="str">
        <f>IF(Table1[[#This Row],[Day]]="","",YEAR(F2923))</f>
        <v/>
      </c>
      <c r="E2923" s="117" t="s">
        <v>329</v>
      </c>
      <c r="J2923" s="102"/>
      <c r="K2923" s="124"/>
      <c r="R2923" s="46"/>
      <c r="V2923" s="112"/>
      <c r="W2923" s="72"/>
      <c r="X2923" s="46"/>
      <c r="Y2923" s="46"/>
      <c r="AC2923" s="47">
        <f t="shared" si="42"/>
        <v>0</v>
      </c>
      <c r="AD2923" s="47"/>
      <c r="AE2923" s="44"/>
      <c r="AF2923" s="48"/>
    </row>
    <row r="2924" spans="1:32" ht="21" customHeight="1">
      <c r="A2924" s="45" t="str">
        <f>IF(G2924="","",VLOOKUP(G2924,#REF!,3,0))</f>
        <v/>
      </c>
      <c r="B2924" s="45" t="str">
        <f>IF(Table1[[#This Row],[Day]]="","",WEEKNUM(F2924))</f>
        <v/>
      </c>
      <c r="C2924" s="45" t="str">
        <f>IF(Table1[[#This Row],[Day]]="","",MONTH(F2924))</f>
        <v/>
      </c>
      <c r="D2924" s="45" t="str">
        <f>IF(Table1[[#This Row],[Day]]="","",YEAR(F2924))</f>
        <v/>
      </c>
      <c r="E2924" s="117" t="s">
        <v>329</v>
      </c>
      <c r="J2924" s="102"/>
      <c r="K2924" s="124"/>
      <c r="R2924" s="46"/>
      <c r="V2924" s="112"/>
      <c r="W2924" s="72"/>
      <c r="X2924" s="46"/>
      <c r="Y2924" s="46"/>
      <c r="AC2924" s="47">
        <f t="shared" si="42"/>
        <v>0</v>
      </c>
      <c r="AD2924" s="47"/>
      <c r="AE2924" s="44"/>
      <c r="AF2924" s="48"/>
    </row>
    <row r="2925" spans="1:32" ht="21" customHeight="1">
      <c r="A2925" s="45" t="str">
        <f>IF(G2925="","",VLOOKUP(G2925,#REF!,3,0))</f>
        <v/>
      </c>
      <c r="B2925" s="45" t="str">
        <f>IF(Table1[[#This Row],[Day]]="","",WEEKNUM(F2925))</f>
        <v/>
      </c>
      <c r="C2925" s="45" t="str">
        <f>IF(Table1[[#This Row],[Day]]="","",MONTH(F2925))</f>
        <v/>
      </c>
      <c r="D2925" s="45" t="str">
        <f>IF(Table1[[#This Row],[Day]]="","",YEAR(F2925))</f>
        <v/>
      </c>
      <c r="E2925" s="117" t="s">
        <v>329</v>
      </c>
      <c r="J2925" s="102"/>
      <c r="K2925" s="124"/>
      <c r="R2925" s="46"/>
      <c r="V2925" s="112"/>
      <c r="W2925" s="72"/>
      <c r="X2925" s="46"/>
      <c r="Y2925" s="46"/>
      <c r="AC2925" s="47">
        <f t="shared" si="42"/>
        <v>0</v>
      </c>
      <c r="AD2925" s="47"/>
      <c r="AE2925" s="44"/>
      <c r="AF2925" s="48"/>
    </row>
    <row r="2926" spans="1:32" ht="21" customHeight="1">
      <c r="A2926" s="45" t="str">
        <f>IF(G2926="","",VLOOKUP(G2926,#REF!,3,0))</f>
        <v/>
      </c>
      <c r="B2926" s="45" t="str">
        <f>IF(Table1[[#This Row],[Day]]="","",WEEKNUM(F2926))</f>
        <v/>
      </c>
      <c r="C2926" s="45" t="str">
        <f>IF(Table1[[#This Row],[Day]]="","",MONTH(F2926))</f>
        <v/>
      </c>
      <c r="D2926" s="45" t="str">
        <f>IF(Table1[[#This Row],[Day]]="","",YEAR(F2926))</f>
        <v/>
      </c>
      <c r="E2926" s="117" t="s">
        <v>329</v>
      </c>
      <c r="J2926" s="102"/>
      <c r="K2926" s="124"/>
      <c r="R2926" s="46"/>
      <c r="V2926" s="112"/>
      <c r="W2926" s="72"/>
      <c r="X2926" s="46"/>
      <c r="Y2926" s="46"/>
      <c r="AC2926" s="47">
        <f t="shared" si="42"/>
        <v>0</v>
      </c>
      <c r="AD2926" s="47"/>
      <c r="AE2926" s="44"/>
      <c r="AF2926" s="48"/>
    </row>
    <row r="2927" spans="1:32" ht="21" customHeight="1">
      <c r="A2927" s="45" t="str">
        <f>IF(G2927="","",VLOOKUP(G2927,#REF!,3,0))</f>
        <v/>
      </c>
      <c r="B2927" s="45" t="str">
        <f>IF(Table1[[#This Row],[Day]]="","",WEEKNUM(F2927))</f>
        <v/>
      </c>
      <c r="C2927" s="45" t="str">
        <f>IF(Table1[[#This Row],[Day]]="","",MONTH(F2927))</f>
        <v/>
      </c>
      <c r="D2927" s="45" t="str">
        <f>IF(Table1[[#This Row],[Day]]="","",YEAR(F2927))</f>
        <v/>
      </c>
      <c r="E2927" s="117" t="s">
        <v>329</v>
      </c>
      <c r="J2927" s="102"/>
      <c r="K2927" s="124"/>
      <c r="R2927" s="46"/>
      <c r="V2927" s="112"/>
      <c r="W2927" s="72"/>
      <c r="X2927" s="46"/>
      <c r="Y2927" s="46"/>
      <c r="AC2927" s="47">
        <f t="shared" si="42"/>
        <v>0</v>
      </c>
      <c r="AD2927" s="47"/>
      <c r="AE2927" s="44"/>
      <c r="AF2927" s="48"/>
    </row>
    <row r="2928" spans="1:32" ht="21" customHeight="1">
      <c r="A2928" s="45" t="str">
        <f>IF(G2928="","",VLOOKUP(G2928,#REF!,3,0))</f>
        <v/>
      </c>
      <c r="B2928" s="45" t="str">
        <f>IF(Table1[[#This Row],[Day]]="","",WEEKNUM(F2928))</f>
        <v/>
      </c>
      <c r="C2928" s="45" t="str">
        <f>IF(Table1[[#This Row],[Day]]="","",MONTH(F2928))</f>
        <v/>
      </c>
      <c r="D2928" s="45" t="str">
        <f>IF(Table1[[#This Row],[Day]]="","",YEAR(F2928))</f>
        <v/>
      </c>
      <c r="E2928" s="117" t="s">
        <v>329</v>
      </c>
      <c r="J2928" s="102"/>
      <c r="K2928" s="124"/>
      <c r="R2928" s="46"/>
      <c r="V2928" s="112"/>
      <c r="W2928" s="72"/>
      <c r="X2928" s="46"/>
      <c r="Y2928" s="46"/>
      <c r="AC2928" s="47">
        <f t="shared" si="42"/>
        <v>0</v>
      </c>
      <c r="AD2928" s="47"/>
      <c r="AE2928" s="44"/>
      <c r="AF2928" s="48"/>
    </row>
    <row r="2929" spans="1:32" ht="21" customHeight="1">
      <c r="A2929" s="45" t="str">
        <f>IF(G2929="","",VLOOKUP(G2929,#REF!,3,0))</f>
        <v/>
      </c>
      <c r="B2929" s="45" t="str">
        <f>IF(Table1[[#This Row],[Day]]="","",WEEKNUM(F2929))</f>
        <v/>
      </c>
      <c r="C2929" s="45" t="str">
        <f>IF(Table1[[#This Row],[Day]]="","",MONTH(F2929))</f>
        <v/>
      </c>
      <c r="D2929" s="45" t="str">
        <f>IF(Table1[[#This Row],[Day]]="","",YEAR(F2929))</f>
        <v/>
      </c>
      <c r="E2929" s="117" t="s">
        <v>329</v>
      </c>
      <c r="J2929" s="102"/>
      <c r="K2929" s="124"/>
      <c r="R2929" s="46"/>
      <c r="V2929" s="112"/>
      <c r="W2929" s="72"/>
      <c r="X2929" s="46"/>
      <c r="Y2929" s="46"/>
      <c r="AC2929" s="47">
        <f t="shared" si="42"/>
        <v>0</v>
      </c>
      <c r="AD2929" s="47"/>
      <c r="AE2929" s="44"/>
      <c r="AF2929" s="48"/>
    </row>
    <row r="2930" spans="1:32" ht="21" customHeight="1">
      <c r="A2930" s="45" t="str">
        <f>IF(G2930="","",VLOOKUP(G2930,#REF!,3,0))</f>
        <v/>
      </c>
      <c r="B2930" s="45" t="str">
        <f>IF(Table1[[#This Row],[Day]]="","",WEEKNUM(F2930))</f>
        <v/>
      </c>
      <c r="C2930" s="45" t="str">
        <f>IF(Table1[[#This Row],[Day]]="","",MONTH(F2930))</f>
        <v/>
      </c>
      <c r="D2930" s="45" t="str">
        <f>IF(Table1[[#This Row],[Day]]="","",YEAR(F2930))</f>
        <v/>
      </c>
      <c r="E2930" s="117" t="s">
        <v>329</v>
      </c>
      <c r="J2930" s="102"/>
      <c r="K2930" s="124"/>
      <c r="R2930" s="46"/>
      <c r="V2930" s="112"/>
      <c r="W2930" s="72"/>
      <c r="X2930" s="46"/>
      <c r="Y2930" s="46"/>
      <c r="AC2930" s="47">
        <f t="shared" si="42"/>
        <v>0</v>
      </c>
      <c r="AD2930" s="47"/>
      <c r="AE2930" s="44"/>
      <c r="AF2930" s="48"/>
    </row>
    <row r="2931" spans="1:32" ht="21" customHeight="1">
      <c r="A2931" s="45" t="str">
        <f>IF(G2931="","",VLOOKUP(G2931,#REF!,3,0))</f>
        <v/>
      </c>
      <c r="B2931" s="45" t="str">
        <f>IF(Table1[[#This Row],[Day]]="","",WEEKNUM(F2931))</f>
        <v/>
      </c>
      <c r="C2931" s="45" t="str">
        <f>IF(Table1[[#This Row],[Day]]="","",MONTH(F2931))</f>
        <v/>
      </c>
      <c r="D2931" s="45" t="str">
        <f>IF(Table1[[#This Row],[Day]]="","",YEAR(F2931))</f>
        <v/>
      </c>
      <c r="E2931" s="117" t="s">
        <v>329</v>
      </c>
      <c r="J2931" s="102"/>
      <c r="K2931" s="124"/>
      <c r="R2931" s="46"/>
      <c r="V2931" s="112"/>
      <c r="W2931" s="72"/>
      <c r="X2931" s="46"/>
      <c r="Y2931" s="46"/>
      <c r="AC2931" s="47">
        <f t="shared" si="42"/>
        <v>0</v>
      </c>
      <c r="AD2931" s="47"/>
      <c r="AE2931" s="44"/>
      <c r="AF2931" s="48"/>
    </row>
    <row r="2932" spans="1:32" ht="21" customHeight="1">
      <c r="A2932" s="45" t="str">
        <f>IF(G2932="","",VLOOKUP(G2932,#REF!,3,0))</f>
        <v/>
      </c>
      <c r="B2932" s="45" t="str">
        <f>IF(Table1[[#This Row],[Day]]="","",WEEKNUM(F2932))</f>
        <v/>
      </c>
      <c r="C2932" s="45" t="str">
        <f>IF(Table1[[#This Row],[Day]]="","",MONTH(F2932))</f>
        <v/>
      </c>
      <c r="D2932" s="45" t="str">
        <f>IF(Table1[[#This Row],[Day]]="","",YEAR(F2932))</f>
        <v/>
      </c>
      <c r="E2932" s="117" t="s">
        <v>329</v>
      </c>
      <c r="J2932" s="102"/>
      <c r="K2932" s="124"/>
      <c r="R2932" s="46"/>
      <c r="V2932" s="112"/>
      <c r="W2932" s="72"/>
      <c r="X2932" s="46"/>
      <c r="Y2932" s="46"/>
      <c r="AC2932" s="47">
        <f t="shared" si="42"/>
        <v>0</v>
      </c>
      <c r="AD2932" s="47"/>
      <c r="AE2932" s="44"/>
      <c r="AF2932" s="48"/>
    </row>
    <row r="2933" spans="1:32" ht="21" customHeight="1">
      <c r="A2933" s="45" t="str">
        <f>IF(G2933="","",VLOOKUP(G2933,#REF!,3,0))</f>
        <v/>
      </c>
      <c r="B2933" s="45" t="str">
        <f>IF(Table1[[#This Row],[Day]]="","",WEEKNUM(F2933))</f>
        <v/>
      </c>
      <c r="C2933" s="45" t="str">
        <f>IF(Table1[[#This Row],[Day]]="","",MONTH(F2933))</f>
        <v/>
      </c>
      <c r="D2933" s="45" t="str">
        <f>IF(Table1[[#This Row],[Day]]="","",YEAR(F2933))</f>
        <v/>
      </c>
      <c r="E2933" s="117" t="s">
        <v>329</v>
      </c>
      <c r="J2933" s="102"/>
      <c r="K2933" s="124"/>
      <c r="R2933" s="46"/>
      <c r="V2933" s="112"/>
      <c r="W2933" s="72"/>
      <c r="X2933" s="46"/>
      <c r="Y2933" s="46"/>
      <c r="AC2933" s="47">
        <f t="shared" si="42"/>
        <v>0</v>
      </c>
      <c r="AD2933" s="47"/>
      <c r="AE2933" s="44"/>
      <c r="AF2933" s="48"/>
    </row>
    <row r="2934" spans="1:32" ht="21" customHeight="1">
      <c r="A2934" s="45" t="str">
        <f>IF(G2934="","",VLOOKUP(G2934,#REF!,3,0))</f>
        <v/>
      </c>
      <c r="B2934" s="45" t="str">
        <f>IF(Table1[[#This Row],[Day]]="","",WEEKNUM(F2934))</f>
        <v/>
      </c>
      <c r="C2934" s="45" t="str">
        <f>IF(Table1[[#This Row],[Day]]="","",MONTH(F2934))</f>
        <v/>
      </c>
      <c r="D2934" s="45" t="str">
        <f>IF(Table1[[#This Row],[Day]]="","",YEAR(F2934))</f>
        <v/>
      </c>
      <c r="E2934" s="117" t="s">
        <v>329</v>
      </c>
      <c r="J2934" s="102"/>
      <c r="K2934" s="124"/>
      <c r="R2934" s="46"/>
      <c r="V2934" s="112"/>
      <c r="W2934" s="72"/>
      <c r="X2934" s="46"/>
      <c r="Y2934" s="46"/>
      <c r="AC2934" s="47">
        <f t="shared" si="42"/>
        <v>0</v>
      </c>
      <c r="AD2934" s="47"/>
      <c r="AE2934" s="44"/>
      <c r="AF2934" s="48"/>
    </row>
    <row r="2935" spans="1:32" ht="21" customHeight="1">
      <c r="A2935" s="45" t="str">
        <f>IF(G2935="","",VLOOKUP(G2935,#REF!,3,0))</f>
        <v/>
      </c>
      <c r="B2935" s="45" t="str">
        <f>IF(Table1[[#This Row],[Day]]="","",WEEKNUM(F2935))</f>
        <v/>
      </c>
      <c r="C2935" s="45" t="str">
        <f>IF(Table1[[#This Row],[Day]]="","",MONTH(F2935))</f>
        <v/>
      </c>
      <c r="D2935" s="45" t="str">
        <f>IF(Table1[[#This Row],[Day]]="","",YEAR(F2935))</f>
        <v/>
      </c>
      <c r="E2935" s="117" t="s">
        <v>329</v>
      </c>
      <c r="J2935" s="102"/>
      <c r="K2935" s="124"/>
      <c r="R2935" s="46"/>
      <c r="V2935" s="112"/>
      <c r="W2935" s="72"/>
      <c r="X2935" s="46"/>
      <c r="Y2935" s="46"/>
      <c r="AC2935" s="47">
        <f t="shared" si="42"/>
        <v>0</v>
      </c>
      <c r="AD2935" s="47"/>
      <c r="AE2935" s="44"/>
      <c r="AF2935" s="48"/>
    </row>
    <row r="2936" spans="1:32" ht="21" customHeight="1">
      <c r="A2936" s="45" t="str">
        <f>IF(G2936="","",VLOOKUP(G2936,#REF!,3,0))</f>
        <v/>
      </c>
      <c r="B2936" s="45" t="str">
        <f>IF(Table1[[#This Row],[Day]]="","",WEEKNUM(F2936))</f>
        <v/>
      </c>
      <c r="C2936" s="45" t="str">
        <f>IF(Table1[[#This Row],[Day]]="","",MONTH(F2936))</f>
        <v/>
      </c>
      <c r="D2936" s="45" t="str">
        <f>IF(Table1[[#This Row],[Day]]="","",YEAR(F2936))</f>
        <v/>
      </c>
      <c r="E2936" s="117" t="s">
        <v>329</v>
      </c>
      <c r="J2936" s="102"/>
      <c r="K2936" s="124"/>
      <c r="R2936" s="46"/>
      <c r="V2936" s="112"/>
      <c r="W2936" s="72"/>
      <c r="X2936" s="46"/>
      <c r="Y2936" s="46"/>
      <c r="AC2936" s="47">
        <f t="shared" si="42"/>
        <v>0</v>
      </c>
      <c r="AD2936" s="47"/>
      <c r="AE2936" s="44"/>
      <c r="AF2936" s="48"/>
    </row>
    <row r="2937" spans="1:32" ht="21" customHeight="1">
      <c r="A2937" s="45" t="str">
        <f>IF(G2937="","",VLOOKUP(G2937,#REF!,3,0))</f>
        <v/>
      </c>
      <c r="B2937" s="45" t="str">
        <f>IF(Table1[[#This Row],[Day]]="","",WEEKNUM(F2937))</f>
        <v/>
      </c>
      <c r="C2937" s="45" t="str">
        <f>IF(Table1[[#This Row],[Day]]="","",MONTH(F2937))</f>
        <v/>
      </c>
      <c r="D2937" s="45" t="str">
        <f>IF(Table1[[#This Row],[Day]]="","",YEAR(F2937))</f>
        <v/>
      </c>
      <c r="E2937" s="117" t="s">
        <v>329</v>
      </c>
      <c r="J2937" s="102"/>
      <c r="K2937" s="124"/>
      <c r="R2937" s="46"/>
      <c r="V2937" s="112"/>
      <c r="W2937" s="72"/>
      <c r="X2937" s="46"/>
      <c r="Y2937" s="46"/>
      <c r="AC2937" s="47">
        <f t="shared" si="42"/>
        <v>0</v>
      </c>
      <c r="AD2937" s="47"/>
      <c r="AE2937" s="44"/>
      <c r="AF2937" s="48"/>
    </row>
    <row r="2938" spans="1:32" ht="21" customHeight="1">
      <c r="A2938" s="45" t="str">
        <f>IF(G2938="","",VLOOKUP(G2938,#REF!,3,0))</f>
        <v/>
      </c>
      <c r="B2938" s="45" t="str">
        <f>IF(Table1[[#This Row],[Day]]="","",WEEKNUM(F2938))</f>
        <v/>
      </c>
      <c r="C2938" s="45" t="str">
        <f>IF(Table1[[#This Row],[Day]]="","",MONTH(F2938))</f>
        <v/>
      </c>
      <c r="D2938" s="45" t="str">
        <f>IF(Table1[[#This Row],[Day]]="","",YEAR(F2938))</f>
        <v/>
      </c>
      <c r="E2938" s="117" t="s">
        <v>329</v>
      </c>
      <c r="J2938" s="102"/>
      <c r="K2938" s="124"/>
      <c r="R2938" s="46"/>
      <c r="V2938" s="112"/>
      <c r="W2938" s="72"/>
      <c r="X2938" s="46"/>
      <c r="Y2938" s="46"/>
      <c r="AC2938" s="47">
        <f t="shared" si="42"/>
        <v>0</v>
      </c>
      <c r="AD2938" s="47"/>
      <c r="AE2938" s="44"/>
      <c r="AF2938" s="48"/>
    </row>
    <row r="2939" spans="1:32" ht="21" customHeight="1">
      <c r="A2939" s="45" t="str">
        <f>IF(G2939="","",VLOOKUP(G2939,#REF!,3,0))</f>
        <v/>
      </c>
      <c r="B2939" s="45" t="str">
        <f>IF(Table1[[#This Row],[Day]]="","",WEEKNUM(F2939))</f>
        <v/>
      </c>
      <c r="C2939" s="45" t="str">
        <f>IF(Table1[[#This Row],[Day]]="","",MONTH(F2939))</f>
        <v/>
      </c>
      <c r="D2939" s="45" t="str">
        <f>IF(Table1[[#This Row],[Day]]="","",YEAR(F2939))</f>
        <v/>
      </c>
      <c r="E2939" s="117" t="s">
        <v>329</v>
      </c>
      <c r="J2939" s="102"/>
      <c r="K2939" s="124"/>
      <c r="R2939" s="46"/>
      <c r="V2939" s="112"/>
      <c r="W2939" s="72"/>
      <c r="X2939" s="46"/>
      <c r="Y2939" s="46"/>
      <c r="AC2939" s="47">
        <f t="shared" si="42"/>
        <v>0</v>
      </c>
      <c r="AD2939" s="47"/>
      <c r="AE2939" s="44"/>
      <c r="AF2939" s="48"/>
    </row>
    <row r="2940" spans="1:32" ht="21" customHeight="1">
      <c r="A2940" s="45" t="str">
        <f>IF(G2940="","",VLOOKUP(G2940,#REF!,3,0))</f>
        <v/>
      </c>
      <c r="B2940" s="45" t="str">
        <f>IF(Table1[[#This Row],[Day]]="","",WEEKNUM(F2940))</f>
        <v/>
      </c>
      <c r="C2940" s="45" t="str">
        <f>IF(Table1[[#This Row],[Day]]="","",MONTH(F2940))</f>
        <v/>
      </c>
      <c r="D2940" s="45" t="str">
        <f>IF(Table1[[#This Row],[Day]]="","",YEAR(F2940))</f>
        <v/>
      </c>
      <c r="E2940" s="117" t="s">
        <v>329</v>
      </c>
      <c r="J2940" s="102"/>
      <c r="K2940" s="124"/>
      <c r="R2940" s="46"/>
      <c r="V2940" s="112"/>
      <c r="W2940" s="72"/>
      <c r="X2940" s="46"/>
      <c r="Y2940" s="46"/>
      <c r="AC2940" s="47">
        <f t="shared" si="42"/>
        <v>0</v>
      </c>
      <c r="AD2940" s="47"/>
      <c r="AE2940" s="44"/>
      <c r="AF2940" s="48"/>
    </row>
    <row r="2941" spans="1:32" ht="21" customHeight="1">
      <c r="A2941" s="45" t="str">
        <f>IF(G2941="","",VLOOKUP(G2941,#REF!,3,0))</f>
        <v/>
      </c>
      <c r="B2941" s="45" t="str">
        <f>IF(Table1[[#This Row],[Day]]="","",WEEKNUM(F2941))</f>
        <v/>
      </c>
      <c r="C2941" s="45" t="str">
        <f>IF(Table1[[#This Row],[Day]]="","",MONTH(F2941))</f>
        <v/>
      </c>
      <c r="D2941" s="45" t="str">
        <f>IF(Table1[[#This Row],[Day]]="","",YEAR(F2941))</f>
        <v/>
      </c>
      <c r="E2941" s="117" t="s">
        <v>329</v>
      </c>
      <c r="J2941" s="102"/>
      <c r="K2941" s="124"/>
      <c r="R2941" s="46"/>
      <c r="V2941" s="112"/>
      <c r="W2941" s="72"/>
      <c r="X2941" s="46"/>
      <c r="Y2941" s="46"/>
      <c r="AC2941" s="47">
        <f t="shared" si="42"/>
        <v>0</v>
      </c>
      <c r="AD2941" s="47"/>
      <c r="AE2941" s="44"/>
      <c r="AF2941" s="48"/>
    </row>
    <row r="2942" spans="1:32" ht="21" customHeight="1">
      <c r="A2942" s="45" t="str">
        <f>IF(G2942="","",VLOOKUP(G2942,#REF!,3,0))</f>
        <v/>
      </c>
      <c r="B2942" s="45" t="str">
        <f>IF(Table1[[#This Row],[Day]]="","",WEEKNUM(F2942))</f>
        <v/>
      </c>
      <c r="C2942" s="45" t="str">
        <f>IF(Table1[[#This Row],[Day]]="","",MONTH(F2942))</f>
        <v/>
      </c>
      <c r="D2942" s="45" t="str">
        <f>IF(Table1[[#This Row],[Day]]="","",YEAR(F2942))</f>
        <v/>
      </c>
      <c r="E2942" s="117" t="s">
        <v>329</v>
      </c>
      <c r="J2942" s="102"/>
      <c r="K2942" s="124"/>
      <c r="R2942" s="46"/>
      <c r="V2942" s="112"/>
      <c r="W2942" s="72"/>
      <c r="X2942" s="46"/>
      <c r="Y2942" s="46"/>
      <c r="AC2942" s="47">
        <f t="shared" si="42"/>
        <v>0</v>
      </c>
      <c r="AD2942" s="47"/>
      <c r="AE2942" s="44"/>
      <c r="AF2942" s="48"/>
    </row>
    <row r="2943" spans="1:32" ht="21" customHeight="1">
      <c r="A2943" s="45" t="str">
        <f>IF(G2943="","",VLOOKUP(G2943,#REF!,3,0))</f>
        <v/>
      </c>
      <c r="B2943" s="45" t="str">
        <f>IF(Table1[[#This Row],[Day]]="","",WEEKNUM(F2943))</f>
        <v/>
      </c>
      <c r="C2943" s="45" t="str">
        <f>IF(Table1[[#This Row],[Day]]="","",MONTH(F2943))</f>
        <v/>
      </c>
      <c r="D2943" s="45" t="str">
        <f>IF(Table1[[#This Row],[Day]]="","",YEAR(F2943))</f>
        <v/>
      </c>
      <c r="E2943" s="117" t="s">
        <v>329</v>
      </c>
      <c r="J2943" s="102"/>
      <c r="K2943" s="124"/>
      <c r="R2943" s="46"/>
      <c r="V2943" s="112"/>
      <c r="W2943" s="72"/>
      <c r="X2943" s="46"/>
      <c r="Y2943" s="46"/>
      <c r="AC2943" s="47">
        <f t="shared" si="42"/>
        <v>0</v>
      </c>
      <c r="AD2943" s="47"/>
      <c r="AE2943" s="44"/>
      <c r="AF2943" s="48"/>
    </row>
    <row r="2944" spans="1:32" ht="21" customHeight="1">
      <c r="A2944" s="45" t="str">
        <f>IF(G2944="","",VLOOKUP(G2944,#REF!,3,0))</f>
        <v/>
      </c>
      <c r="B2944" s="45" t="str">
        <f>IF(Table1[[#This Row],[Day]]="","",WEEKNUM(F2944))</f>
        <v/>
      </c>
      <c r="C2944" s="45" t="str">
        <f>IF(Table1[[#This Row],[Day]]="","",MONTH(F2944))</f>
        <v/>
      </c>
      <c r="D2944" s="45" t="str">
        <f>IF(Table1[[#This Row],[Day]]="","",YEAR(F2944))</f>
        <v/>
      </c>
      <c r="E2944" s="117" t="s">
        <v>329</v>
      </c>
      <c r="J2944" s="102"/>
      <c r="K2944" s="124"/>
      <c r="R2944" s="46"/>
      <c r="V2944" s="112"/>
      <c r="W2944" s="72"/>
      <c r="X2944" s="46"/>
      <c r="Y2944" s="46"/>
      <c r="AC2944" s="47">
        <f t="shared" si="42"/>
        <v>0</v>
      </c>
      <c r="AD2944" s="47"/>
      <c r="AE2944" s="44"/>
      <c r="AF2944" s="48"/>
    </row>
    <row r="2945" spans="1:32" ht="21" customHeight="1">
      <c r="A2945" s="45" t="str">
        <f>IF(G2945="","",VLOOKUP(G2945,#REF!,3,0))</f>
        <v/>
      </c>
      <c r="B2945" s="45" t="str">
        <f>IF(Table1[[#This Row],[Day]]="","",WEEKNUM(F2945))</f>
        <v/>
      </c>
      <c r="C2945" s="45" t="str">
        <f>IF(Table1[[#This Row],[Day]]="","",MONTH(F2945))</f>
        <v/>
      </c>
      <c r="D2945" s="45" t="str">
        <f>IF(Table1[[#This Row],[Day]]="","",YEAR(F2945))</f>
        <v/>
      </c>
      <c r="E2945" s="117" t="s">
        <v>329</v>
      </c>
      <c r="J2945" s="102"/>
      <c r="K2945" s="124"/>
      <c r="R2945" s="46"/>
      <c r="V2945" s="112"/>
      <c r="W2945" s="72"/>
      <c r="X2945" s="46"/>
      <c r="Y2945" s="46"/>
      <c r="AC2945" s="47">
        <f t="shared" si="42"/>
        <v>0</v>
      </c>
      <c r="AD2945" s="47"/>
      <c r="AE2945" s="44"/>
      <c r="AF2945" s="48"/>
    </row>
    <row r="2946" spans="1:32" ht="21" customHeight="1">
      <c r="A2946" s="45" t="str">
        <f>IF(G2946="","",VLOOKUP(G2946,#REF!,3,0))</f>
        <v/>
      </c>
      <c r="B2946" s="45" t="str">
        <f>IF(Table1[[#This Row],[Day]]="","",WEEKNUM(F2946))</f>
        <v/>
      </c>
      <c r="C2946" s="45" t="str">
        <f>IF(Table1[[#This Row],[Day]]="","",MONTH(F2946))</f>
        <v/>
      </c>
      <c r="D2946" s="45" t="str">
        <f>IF(Table1[[#This Row],[Day]]="","",YEAR(F2946))</f>
        <v/>
      </c>
      <c r="E2946" s="117" t="s">
        <v>329</v>
      </c>
      <c r="J2946" s="102"/>
      <c r="K2946" s="124"/>
      <c r="R2946" s="46"/>
      <c r="V2946" s="112"/>
      <c r="W2946" s="72"/>
      <c r="X2946" s="46"/>
      <c r="Y2946" s="46"/>
      <c r="AC2946" s="47">
        <f t="shared" si="42"/>
        <v>0</v>
      </c>
      <c r="AD2946" s="47"/>
      <c r="AE2946" s="44"/>
      <c r="AF2946" s="48"/>
    </row>
    <row r="2947" spans="1:32" ht="21" customHeight="1">
      <c r="A2947" s="45" t="str">
        <f>IF(G2947="","",VLOOKUP(G2947,#REF!,3,0))</f>
        <v/>
      </c>
      <c r="B2947" s="45" t="str">
        <f>IF(Table1[[#This Row],[Day]]="","",WEEKNUM(F2947))</f>
        <v/>
      </c>
      <c r="C2947" s="45" t="str">
        <f>IF(Table1[[#This Row],[Day]]="","",MONTH(F2947))</f>
        <v/>
      </c>
      <c r="D2947" s="45" t="str">
        <f>IF(Table1[[#This Row],[Day]]="","",YEAR(F2947))</f>
        <v/>
      </c>
      <c r="E2947" s="117" t="s">
        <v>329</v>
      </c>
      <c r="J2947" s="102"/>
      <c r="K2947" s="124"/>
      <c r="R2947" s="46"/>
      <c r="V2947" s="112"/>
      <c r="W2947" s="72"/>
      <c r="X2947" s="46"/>
      <c r="Y2947" s="46"/>
      <c r="AC2947" s="47">
        <f t="shared" si="42"/>
        <v>0</v>
      </c>
      <c r="AD2947" s="47"/>
      <c r="AE2947" s="44"/>
      <c r="AF2947" s="48"/>
    </row>
    <row r="2948" spans="1:32" ht="21" customHeight="1">
      <c r="A2948" s="45" t="str">
        <f>IF(G2948="","",VLOOKUP(G2948,#REF!,3,0))</f>
        <v/>
      </c>
      <c r="B2948" s="45" t="str">
        <f>IF(Table1[[#This Row],[Day]]="","",WEEKNUM(F2948))</f>
        <v/>
      </c>
      <c r="C2948" s="45" t="str">
        <f>IF(Table1[[#This Row],[Day]]="","",MONTH(F2948))</f>
        <v/>
      </c>
      <c r="D2948" s="45" t="str">
        <f>IF(Table1[[#This Row],[Day]]="","",YEAR(F2948))</f>
        <v/>
      </c>
      <c r="E2948" s="117" t="s">
        <v>329</v>
      </c>
      <c r="J2948" s="102"/>
      <c r="K2948" s="124"/>
      <c r="R2948" s="46"/>
      <c r="V2948" s="112"/>
      <c r="W2948" s="72"/>
      <c r="X2948" s="46"/>
      <c r="Y2948" s="46"/>
      <c r="AC2948" s="47">
        <f t="shared" si="42"/>
        <v>0</v>
      </c>
      <c r="AD2948" s="47"/>
      <c r="AE2948" s="44"/>
      <c r="AF2948" s="48"/>
    </row>
    <row r="2949" spans="1:32" ht="21" customHeight="1">
      <c r="A2949" s="45" t="str">
        <f>IF(G2949="","",VLOOKUP(G2949,#REF!,3,0))</f>
        <v/>
      </c>
      <c r="B2949" s="45" t="str">
        <f>IF(Table1[[#This Row],[Day]]="","",WEEKNUM(F2949))</f>
        <v/>
      </c>
      <c r="C2949" s="45" t="str">
        <f>IF(Table1[[#This Row],[Day]]="","",MONTH(F2949))</f>
        <v/>
      </c>
      <c r="D2949" s="45" t="str">
        <f>IF(Table1[[#This Row],[Day]]="","",YEAR(F2949))</f>
        <v/>
      </c>
      <c r="E2949" s="117" t="s">
        <v>329</v>
      </c>
      <c r="J2949" s="102"/>
      <c r="K2949" s="124"/>
      <c r="R2949" s="46"/>
      <c r="V2949" s="112"/>
      <c r="W2949" s="72"/>
      <c r="X2949" s="46"/>
      <c r="Y2949" s="46"/>
      <c r="AC2949" s="47">
        <f t="shared" si="42"/>
        <v>0</v>
      </c>
      <c r="AD2949" s="47"/>
      <c r="AE2949" s="44"/>
      <c r="AF2949" s="48"/>
    </row>
    <row r="2950" spans="1:32" ht="21" customHeight="1">
      <c r="A2950" s="45" t="str">
        <f>IF(G2950="","",VLOOKUP(G2950,#REF!,3,0))</f>
        <v/>
      </c>
      <c r="B2950" s="45" t="str">
        <f>IF(Table1[[#This Row],[Day]]="","",WEEKNUM(F2950))</f>
        <v/>
      </c>
      <c r="C2950" s="45" t="str">
        <f>IF(Table1[[#This Row],[Day]]="","",MONTH(F2950))</f>
        <v/>
      </c>
      <c r="D2950" s="45" t="str">
        <f>IF(Table1[[#This Row],[Day]]="","",YEAR(F2950))</f>
        <v/>
      </c>
      <c r="E2950" s="117" t="s">
        <v>329</v>
      </c>
      <c r="J2950" s="102"/>
      <c r="K2950" s="124"/>
      <c r="R2950" s="46"/>
      <c r="V2950" s="112"/>
      <c r="W2950" s="72"/>
      <c r="X2950" s="46"/>
      <c r="Y2950" s="46"/>
      <c r="AC2950" s="47">
        <f t="shared" si="42"/>
        <v>0</v>
      </c>
      <c r="AD2950" s="47"/>
      <c r="AE2950" s="44"/>
      <c r="AF2950" s="48"/>
    </row>
    <row r="2951" spans="1:32" ht="21" customHeight="1">
      <c r="A2951" s="45" t="str">
        <f>IF(G2951="","",VLOOKUP(G2951,#REF!,3,0))</f>
        <v/>
      </c>
      <c r="B2951" s="45" t="str">
        <f>IF(Table1[[#This Row],[Day]]="","",WEEKNUM(F2951))</f>
        <v/>
      </c>
      <c r="C2951" s="45" t="str">
        <f>IF(Table1[[#This Row],[Day]]="","",MONTH(F2951))</f>
        <v/>
      </c>
      <c r="D2951" s="45" t="str">
        <f>IF(Table1[[#This Row],[Day]]="","",YEAR(F2951))</f>
        <v/>
      </c>
      <c r="E2951" s="117" t="s">
        <v>329</v>
      </c>
      <c r="J2951" s="102"/>
      <c r="K2951" s="124"/>
      <c r="R2951" s="46"/>
      <c r="V2951" s="112"/>
      <c r="W2951" s="72"/>
      <c r="X2951" s="46"/>
      <c r="Y2951" s="46"/>
      <c r="AC2951" s="47">
        <f t="shared" si="42"/>
        <v>0</v>
      </c>
      <c r="AD2951" s="47"/>
      <c r="AE2951" s="44"/>
      <c r="AF2951" s="48"/>
    </row>
    <row r="2952" spans="1:32" ht="21" customHeight="1">
      <c r="A2952" s="45" t="str">
        <f>IF(G2952="","",VLOOKUP(G2952,#REF!,3,0))</f>
        <v/>
      </c>
      <c r="B2952" s="45" t="str">
        <f>IF(Table1[[#This Row],[Day]]="","",WEEKNUM(F2952))</f>
        <v/>
      </c>
      <c r="C2952" s="45" t="str">
        <f>IF(Table1[[#This Row],[Day]]="","",MONTH(F2952))</f>
        <v/>
      </c>
      <c r="D2952" s="45" t="str">
        <f>IF(Table1[[#This Row],[Day]]="","",YEAR(F2952))</f>
        <v/>
      </c>
      <c r="E2952" s="117" t="s">
        <v>329</v>
      </c>
      <c r="J2952" s="102"/>
      <c r="K2952" s="124"/>
      <c r="R2952" s="46"/>
      <c r="V2952" s="112"/>
      <c r="W2952" s="72"/>
      <c r="X2952" s="46"/>
      <c r="Y2952" s="46"/>
      <c r="AC2952" s="47">
        <f t="shared" si="42"/>
        <v>0</v>
      </c>
      <c r="AD2952" s="47"/>
      <c r="AE2952" s="44"/>
      <c r="AF2952" s="48"/>
    </row>
    <row r="2953" spans="1:32" ht="21" customHeight="1">
      <c r="A2953" s="45" t="str">
        <f>IF(G2953="","",VLOOKUP(G2953,#REF!,3,0))</f>
        <v/>
      </c>
      <c r="B2953" s="45" t="str">
        <f>IF(Table1[[#This Row],[Day]]="","",WEEKNUM(F2953))</f>
        <v/>
      </c>
      <c r="C2953" s="45" t="str">
        <f>IF(Table1[[#This Row],[Day]]="","",MONTH(F2953))</f>
        <v/>
      </c>
      <c r="D2953" s="45" t="str">
        <f>IF(Table1[[#This Row],[Day]]="","",YEAR(F2953))</f>
        <v/>
      </c>
      <c r="E2953" s="117" t="s">
        <v>329</v>
      </c>
      <c r="J2953" s="102"/>
      <c r="K2953" s="124"/>
      <c r="R2953" s="46"/>
      <c r="V2953" s="112"/>
      <c r="W2953" s="72"/>
      <c r="X2953" s="46"/>
      <c r="Y2953" s="46"/>
      <c r="AC2953" s="47">
        <f t="shared" si="42"/>
        <v>0</v>
      </c>
      <c r="AD2953" s="47"/>
      <c r="AE2953" s="44"/>
      <c r="AF2953" s="48"/>
    </row>
    <row r="2954" spans="1:32" ht="21" customHeight="1">
      <c r="A2954" s="45" t="str">
        <f>IF(G2954="","",VLOOKUP(G2954,#REF!,3,0))</f>
        <v/>
      </c>
      <c r="B2954" s="45" t="str">
        <f>IF(Table1[[#This Row],[Day]]="","",WEEKNUM(F2954))</f>
        <v/>
      </c>
      <c r="C2954" s="45" t="str">
        <f>IF(Table1[[#This Row],[Day]]="","",MONTH(F2954))</f>
        <v/>
      </c>
      <c r="D2954" s="45" t="str">
        <f>IF(Table1[[#This Row],[Day]]="","",YEAR(F2954))</f>
        <v/>
      </c>
      <c r="E2954" s="117" t="s">
        <v>329</v>
      </c>
      <c r="J2954" s="102"/>
      <c r="K2954" s="124"/>
      <c r="R2954" s="46"/>
      <c r="V2954" s="112"/>
      <c r="W2954" s="72"/>
      <c r="X2954" s="46"/>
      <c r="Y2954" s="46"/>
      <c r="AC2954" s="47">
        <f t="shared" si="42"/>
        <v>0</v>
      </c>
      <c r="AD2954" s="47"/>
      <c r="AE2954" s="44"/>
      <c r="AF2954" s="48"/>
    </row>
    <row r="2955" spans="1:32" ht="21" customHeight="1">
      <c r="A2955" s="45" t="str">
        <f>IF(G2955="","",VLOOKUP(G2955,#REF!,3,0))</f>
        <v/>
      </c>
      <c r="B2955" s="45" t="str">
        <f>IF(Table1[[#This Row],[Day]]="","",WEEKNUM(F2955))</f>
        <v/>
      </c>
      <c r="C2955" s="45" t="str">
        <f>IF(Table1[[#This Row],[Day]]="","",MONTH(F2955))</f>
        <v/>
      </c>
      <c r="D2955" s="45" t="str">
        <f>IF(Table1[[#This Row],[Day]]="","",YEAR(F2955))</f>
        <v/>
      </c>
      <c r="E2955" s="117" t="s">
        <v>329</v>
      </c>
      <c r="J2955" s="102"/>
      <c r="K2955" s="124"/>
      <c r="R2955" s="46"/>
      <c r="V2955" s="112"/>
      <c r="W2955" s="72"/>
      <c r="X2955" s="46"/>
      <c r="Y2955" s="46"/>
      <c r="AC2955" s="47">
        <f t="shared" si="42"/>
        <v>0</v>
      </c>
      <c r="AD2955" s="47"/>
      <c r="AE2955" s="44"/>
      <c r="AF2955" s="48"/>
    </row>
    <row r="2956" spans="1:32" ht="21" customHeight="1">
      <c r="A2956" s="45" t="str">
        <f>IF(G2956="","",VLOOKUP(G2956,#REF!,3,0))</f>
        <v/>
      </c>
      <c r="B2956" s="45" t="str">
        <f>IF(Table1[[#This Row],[Day]]="","",WEEKNUM(F2956))</f>
        <v/>
      </c>
      <c r="C2956" s="45" t="str">
        <f>IF(Table1[[#This Row],[Day]]="","",MONTH(F2956))</f>
        <v/>
      </c>
      <c r="D2956" s="45" t="str">
        <f>IF(Table1[[#This Row],[Day]]="","",YEAR(F2956))</f>
        <v/>
      </c>
      <c r="E2956" s="117" t="s">
        <v>329</v>
      </c>
      <c r="J2956" s="102"/>
      <c r="K2956" s="124"/>
      <c r="R2956" s="46"/>
      <c r="V2956" s="112"/>
      <c r="W2956" s="72"/>
      <c r="X2956" s="46"/>
      <c r="Y2956" s="46"/>
      <c r="AC2956" s="47">
        <f t="shared" si="42"/>
        <v>0</v>
      </c>
      <c r="AD2956" s="47"/>
      <c r="AE2956" s="44"/>
      <c r="AF2956" s="48"/>
    </row>
    <row r="2957" spans="1:32" ht="21" customHeight="1">
      <c r="A2957" s="45" t="str">
        <f>IF(G2957="","",VLOOKUP(G2957,#REF!,3,0))</f>
        <v/>
      </c>
      <c r="B2957" s="45" t="str">
        <f>IF(Table1[[#This Row],[Day]]="","",WEEKNUM(F2957))</f>
        <v/>
      </c>
      <c r="C2957" s="45" t="str">
        <f>IF(Table1[[#This Row],[Day]]="","",MONTH(F2957))</f>
        <v/>
      </c>
      <c r="D2957" s="45" t="str">
        <f>IF(Table1[[#This Row],[Day]]="","",YEAR(F2957))</f>
        <v/>
      </c>
      <c r="E2957" s="117" t="s">
        <v>329</v>
      </c>
      <c r="J2957" s="102"/>
      <c r="K2957" s="124"/>
      <c r="R2957" s="46"/>
      <c r="V2957" s="112"/>
      <c r="W2957" s="72"/>
      <c r="X2957" s="46"/>
      <c r="Y2957" s="46"/>
      <c r="AC2957" s="47">
        <f t="shared" si="42"/>
        <v>0</v>
      </c>
      <c r="AD2957" s="47"/>
      <c r="AE2957" s="44"/>
      <c r="AF2957" s="48"/>
    </row>
    <row r="2958" spans="1:32" ht="21" customHeight="1">
      <c r="A2958" s="45" t="str">
        <f>IF(G2958="","",VLOOKUP(G2958,#REF!,3,0))</f>
        <v/>
      </c>
      <c r="B2958" s="45" t="str">
        <f>IF(Table1[[#This Row],[Day]]="","",WEEKNUM(F2958))</f>
        <v/>
      </c>
      <c r="C2958" s="45" t="str">
        <f>IF(Table1[[#This Row],[Day]]="","",MONTH(F2958))</f>
        <v/>
      </c>
      <c r="D2958" s="45" t="str">
        <f>IF(Table1[[#This Row],[Day]]="","",YEAR(F2958))</f>
        <v/>
      </c>
      <c r="E2958" s="117" t="s">
        <v>329</v>
      </c>
      <c r="J2958" s="102"/>
      <c r="K2958" s="124"/>
      <c r="R2958" s="46"/>
      <c r="V2958" s="112"/>
      <c r="W2958" s="72"/>
      <c r="X2958" s="46"/>
      <c r="Y2958" s="46"/>
      <c r="AC2958" s="47">
        <f t="shared" si="42"/>
        <v>0</v>
      </c>
      <c r="AD2958" s="47"/>
      <c r="AE2958" s="44"/>
      <c r="AF2958" s="48"/>
    </row>
    <row r="2959" spans="1:32" ht="21" customHeight="1">
      <c r="A2959" s="45" t="str">
        <f>IF(G2959="","",VLOOKUP(G2959,#REF!,3,0))</f>
        <v/>
      </c>
      <c r="B2959" s="45" t="str">
        <f>IF(Table1[[#This Row],[Day]]="","",WEEKNUM(F2959))</f>
        <v/>
      </c>
      <c r="C2959" s="45" t="str">
        <f>IF(Table1[[#This Row],[Day]]="","",MONTH(F2959))</f>
        <v/>
      </c>
      <c r="D2959" s="45" t="str">
        <f>IF(Table1[[#This Row],[Day]]="","",YEAR(F2959))</f>
        <v/>
      </c>
      <c r="E2959" s="117" t="s">
        <v>329</v>
      </c>
      <c r="J2959" s="102"/>
      <c r="K2959" s="124"/>
      <c r="R2959" s="46"/>
      <c r="V2959" s="112"/>
      <c r="W2959" s="72"/>
      <c r="X2959" s="46"/>
      <c r="Y2959" s="46"/>
      <c r="AC2959" s="47">
        <f t="shared" si="42"/>
        <v>0</v>
      </c>
      <c r="AD2959" s="47"/>
      <c r="AE2959" s="44"/>
      <c r="AF2959" s="48"/>
    </row>
    <row r="2960" spans="1:32" ht="21" customHeight="1">
      <c r="A2960" s="45" t="str">
        <f>IF(G2960="","",VLOOKUP(G2960,#REF!,3,0))</f>
        <v/>
      </c>
      <c r="B2960" s="45" t="str">
        <f>IF(Table1[[#This Row],[Day]]="","",WEEKNUM(F2960))</f>
        <v/>
      </c>
      <c r="C2960" s="45" t="str">
        <f>IF(Table1[[#This Row],[Day]]="","",MONTH(F2960))</f>
        <v/>
      </c>
      <c r="D2960" s="45" t="str">
        <f>IF(Table1[[#This Row],[Day]]="","",YEAR(F2960))</f>
        <v/>
      </c>
      <c r="E2960" s="117" t="s">
        <v>329</v>
      </c>
      <c r="J2960" s="102"/>
      <c r="K2960" s="124"/>
      <c r="R2960" s="46"/>
      <c r="V2960" s="112"/>
      <c r="W2960" s="72"/>
      <c r="X2960" s="46"/>
      <c r="Y2960" s="46"/>
      <c r="AC2960" s="47">
        <f t="shared" si="42"/>
        <v>0</v>
      </c>
      <c r="AD2960" s="47"/>
      <c r="AE2960" s="44"/>
      <c r="AF2960" s="48"/>
    </row>
    <row r="2961" spans="1:32" ht="21" customHeight="1">
      <c r="A2961" s="45" t="str">
        <f>IF(G2961="","",VLOOKUP(G2961,#REF!,3,0))</f>
        <v/>
      </c>
      <c r="B2961" s="45" t="str">
        <f>IF(Table1[[#This Row],[Day]]="","",WEEKNUM(F2961))</f>
        <v/>
      </c>
      <c r="C2961" s="45" t="str">
        <f>IF(Table1[[#This Row],[Day]]="","",MONTH(F2961))</f>
        <v/>
      </c>
      <c r="D2961" s="45" t="str">
        <f>IF(Table1[[#This Row],[Day]]="","",YEAR(F2961))</f>
        <v/>
      </c>
      <c r="E2961" s="117" t="s">
        <v>329</v>
      </c>
      <c r="J2961" s="102"/>
      <c r="K2961" s="124"/>
      <c r="R2961" s="46"/>
      <c r="V2961" s="112"/>
      <c r="W2961" s="72"/>
      <c r="X2961" s="46"/>
      <c r="Y2961" s="46"/>
      <c r="AC2961" s="47">
        <f t="shared" si="42"/>
        <v>0</v>
      </c>
      <c r="AD2961" s="47"/>
      <c r="AE2961" s="44"/>
      <c r="AF2961" s="48"/>
    </row>
    <row r="2962" spans="1:32" ht="21" customHeight="1">
      <c r="A2962" s="45" t="str">
        <f>IF(G2962="","",VLOOKUP(G2962,#REF!,3,0))</f>
        <v/>
      </c>
      <c r="B2962" s="45" t="str">
        <f>IF(Table1[[#This Row],[Day]]="","",WEEKNUM(F2962))</f>
        <v/>
      </c>
      <c r="C2962" s="45" t="str">
        <f>IF(Table1[[#This Row],[Day]]="","",MONTH(F2962))</f>
        <v/>
      </c>
      <c r="D2962" s="45" t="str">
        <f>IF(Table1[[#This Row],[Day]]="","",YEAR(F2962))</f>
        <v/>
      </c>
      <c r="E2962" s="117" t="s">
        <v>329</v>
      </c>
      <c r="J2962" s="102"/>
      <c r="K2962" s="124"/>
      <c r="R2962" s="46"/>
      <c r="V2962" s="112"/>
      <c r="W2962" s="72"/>
      <c r="X2962" s="46"/>
      <c r="Y2962" s="46"/>
      <c r="AC2962" s="47">
        <f t="shared" si="42"/>
        <v>0</v>
      </c>
      <c r="AD2962" s="47"/>
      <c r="AE2962" s="44"/>
      <c r="AF2962" s="48"/>
    </row>
    <row r="2963" spans="1:32" ht="21" customHeight="1">
      <c r="A2963" s="45" t="str">
        <f>IF(G2963="","",VLOOKUP(G2963,#REF!,3,0))</f>
        <v/>
      </c>
      <c r="B2963" s="45" t="str">
        <f>IF(Table1[[#This Row],[Day]]="","",WEEKNUM(F2963))</f>
        <v/>
      </c>
      <c r="C2963" s="45" t="str">
        <f>IF(Table1[[#This Row],[Day]]="","",MONTH(F2963))</f>
        <v/>
      </c>
      <c r="D2963" s="45" t="str">
        <f>IF(Table1[[#This Row],[Day]]="","",YEAR(F2963))</f>
        <v/>
      </c>
      <c r="E2963" s="117" t="s">
        <v>329</v>
      </c>
      <c r="J2963" s="102"/>
      <c r="K2963" s="124"/>
      <c r="R2963" s="46"/>
      <c r="V2963" s="112"/>
      <c r="W2963" s="72"/>
      <c r="X2963" s="46"/>
      <c r="Y2963" s="46"/>
      <c r="AC2963" s="47">
        <f t="shared" si="42"/>
        <v>0</v>
      </c>
      <c r="AD2963" s="47"/>
      <c r="AE2963" s="44"/>
      <c r="AF2963" s="48"/>
    </row>
    <row r="2964" spans="1:32" ht="21" customHeight="1">
      <c r="A2964" s="45" t="str">
        <f>IF(G2964="","",VLOOKUP(G2964,#REF!,3,0))</f>
        <v/>
      </c>
      <c r="B2964" s="45" t="str">
        <f>IF(Table1[[#This Row],[Day]]="","",WEEKNUM(F2964))</f>
        <v/>
      </c>
      <c r="C2964" s="45" t="str">
        <f>IF(Table1[[#This Row],[Day]]="","",MONTH(F2964))</f>
        <v/>
      </c>
      <c r="D2964" s="45" t="str">
        <f>IF(Table1[[#This Row],[Day]]="","",YEAR(F2964))</f>
        <v/>
      </c>
      <c r="E2964" s="117" t="s">
        <v>329</v>
      </c>
      <c r="J2964" s="102"/>
      <c r="K2964" s="124"/>
      <c r="R2964" s="46"/>
      <c r="V2964" s="112"/>
      <c r="W2964" s="72"/>
      <c r="X2964" s="46"/>
      <c r="Y2964" s="46"/>
      <c r="AC2964" s="47">
        <f t="shared" si="42"/>
        <v>0</v>
      </c>
      <c r="AD2964" s="47"/>
      <c r="AE2964" s="44"/>
      <c r="AF2964" s="48"/>
    </row>
    <row r="2965" spans="1:32" ht="21" customHeight="1">
      <c r="A2965" s="45" t="str">
        <f>IF(G2965="","",VLOOKUP(G2965,#REF!,3,0))</f>
        <v/>
      </c>
      <c r="B2965" s="45" t="str">
        <f>IF(Table1[[#This Row],[Day]]="","",WEEKNUM(F2965))</f>
        <v/>
      </c>
      <c r="C2965" s="45" t="str">
        <f>IF(Table1[[#This Row],[Day]]="","",MONTH(F2965))</f>
        <v/>
      </c>
      <c r="D2965" s="45" t="str">
        <f>IF(Table1[[#This Row],[Day]]="","",YEAR(F2965))</f>
        <v/>
      </c>
      <c r="E2965" s="117" t="s">
        <v>329</v>
      </c>
      <c r="J2965" s="102"/>
      <c r="K2965" s="124"/>
      <c r="R2965" s="46"/>
      <c r="V2965" s="112"/>
      <c r="W2965" s="72"/>
      <c r="X2965" s="46"/>
      <c r="Y2965" s="46"/>
      <c r="AC2965" s="47">
        <f t="shared" si="42"/>
        <v>0</v>
      </c>
      <c r="AD2965" s="47"/>
      <c r="AE2965" s="44"/>
      <c r="AF2965" s="48"/>
    </row>
    <row r="2966" spans="1:32" ht="21" customHeight="1">
      <c r="A2966" s="45" t="str">
        <f>IF(G2966="","",VLOOKUP(G2966,#REF!,3,0))</f>
        <v/>
      </c>
      <c r="B2966" s="45" t="str">
        <f>IF(Table1[[#This Row],[Day]]="","",WEEKNUM(F2966))</f>
        <v/>
      </c>
      <c r="C2966" s="45" t="str">
        <f>IF(Table1[[#This Row],[Day]]="","",MONTH(F2966))</f>
        <v/>
      </c>
      <c r="D2966" s="45" t="str">
        <f>IF(Table1[[#This Row],[Day]]="","",YEAR(F2966))</f>
        <v/>
      </c>
      <c r="E2966" s="117" t="s">
        <v>329</v>
      </c>
      <c r="J2966" s="102"/>
      <c r="K2966" s="124"/>
      <c r="R2966" s="46"/>
      <c r="V2966" s="112"/>
      <c r="W2966" s="72"/>
      <c r="X2966" s="46"/>
      <c r="Y2966" s="46"/>
      <c r="AC2966" s="47">
        <f t="shared" si="42"/>
        <v>0</v>
      </c>
      <c r="AD2966" s="47"/>
      <c r="AE2966" s="44"/>
      <c r="AF2966" s="48"/>
    </row>
    <row r="2967" spans="1:32" ht="21" customHeight="1">
      <c r="A2967" s="45" t="str">
        <f>IF(G2967="","",VLOOKUP(G2967,#REF!,3,0))</f>
        <v/>
      </c>
      <c r="B2967" s="45" t="str">
        <f>IF(Table1[[#This Row],[Day]]="","",WEEKNUM(F2967))</f>
        <v/>
      </c>
      <c r="C2967" s="45" t="str">
        <f>IF(Table1[[#This Row],[Day]]="","",MONTH(F2967))</f>
        <v/>
      </c>
      <c r="D2967" s="45" t="str">
        <f>IF(Table1[[#This Row],[Day]]="","",YEAR(F2967))</f>
        <v/>
      </c>
      <c r="E2967" s="117" t="s">
        <v>329</v>
      </c>
      <c r="J2967" s="102"/>
      <c r="K2967" s="124"/>
      <c r="R2967" s="46"/>
      <c r="V2967" s="112"/>
      <c r="W2967" s="72"/>
      <c r="X2967" s="46"/>
      <c r="Y2967" s="46"/>
      <c r="AC2967" s="47">
        <f t="shared" si="42"/>
        <v>0</v>
      </c>
      <c r="AD2967" s="47"/>
      <c r="AE2967" s="44"/>
      <c r="AF2967" s="48"/>
    </row>
    <row r="2968" spans="1:32" ht="21" customHeight="1">
      <c r="A2968" s="45" t="str">
        <f>IF(G2968="","",VLOOKUP(G2968,#REF!,3,0))</f>
        <v/>
      </c>
      <c r="B2968" s="45" t="str">
        <f>IF(Table1[[#This Row],[Day]]="","",WEEKNUM(F2968))</f>
        <v/>
      </c>
      <c r="C2968" s="45" t="str">
        <f>IF(Table1[[#This Row],[Day]]="","",MONTH(F2968))</f>
        <v/>
      </c>
      <c r="D2968" s="45" t="str">
        <f>IF(Table1[[#This Row],[Day]]="","",YEAR(F2968))</f>
        <v/>
      </c>
      <c r="E2968" s="117" t="s">
        <v>329</v>
      </c>
      <c r="J2968" s="102"/>
      <c r="K2968" s="124"/>
      <c r="R2968" s="46"/>
      <c r="V2968" s="112"/>
      <c r="W2968" s="72"/>
      <c r="X2968" s="46"/>
      <c r="Y2968" s="46"/>
      <c r="AC2968" s="47">
        <f t="shared" si="42"/>
        <v>0</v>
      </c>
      <c r="AD2968" s="47"/>
      <c r="AE2968" s="44"/>
      <c r="AF2968" s="48"/>
    </row>
    <row r="2969" spans="1:32" ht="21" customHeight="1">
      <c r="A2969" s="45" t="str">
        <f>IF(G2969="","",VLOOKUP(G2969,#REF!,3,0))</f>
        <v/>
      </c>
      <c r="B2969" s="45" t="str">
        <f>IF(Table1[[#This Row],[Day]]="","",WEEKNUM(F2969))</f>
        <v/>
      </c>
      <c r="C2969" s="45" t="str">
        <f>IF(Table1[[#This Row],[Day]]="","",MONTH(F2969))</f>
        <v/>
      </c>
      <c r="D2969" s="45" t="str">
        <f>IF(Table1[[#This Row],[Day]]="","",YEAR(F2969))</f>
        <v/>
      </c>
      <c r="E2969" s="117" t="s">
        <v>329</v>
      </c>
      <c r="J2969" s="102"/>
      <c r="K2969" s="124"/>
      <c r="R2969" s="46"/>
      <c r="V2969" s="112"/>
      <c r="W2969" s="72"/>
      <c r="X2969" s="46"/>
      <c r="Y2969" s="46"/>
      <c r="AC2969" s="47">
        <f t="shared" si="42"/>
        <v>0</v>
      </c>
      <c r="AD2969" s="47"/>
      <c r="AE2969" s="44"/>
      <c r="AF2969" s="48"/>
    </row>
    <row r="2970" spans="1:32" ht="21" customHeight="1">
      <c r="A2970" s="45" t="str">
        <f>IF(G2970="","",VLOOKUP(G2970,#REF!,3,0))</f>
        <v/>
      </c>
      <c r="B2970" s="45" t="str">
        <f>IF(Table1[[#This Row],[Day]]="","",WEEKNUM(F2970))</f>
        <v/>
      </c>
      <c r="C2970" s="45" t="str">
        <f>IF(Table1[[#This Row],[Day]]="","",MONTH(F2970))</f>
        <v/>
      </c>
      <c r="D2970" s="45" t="str">
        <f>IF(Table1[[#This Row],[Day]]="","",YEAR(F2970))</f>
        <v/>
      </c>
      <c r="E2970" s="117" t="s">
        <v>329</v>
      </c>
      <c r="J2970" s="102"/>
      <c r="K2970" s="124"/>
      <c r="R2970" s="46"/>
      <c r="V2970" s="112"/>
      <c r="W2970" s="72"/>
      <c r="X2970" s="46"/>
      <c r="Y2970" s="46"/>
      <c r="AC2970" s="47">
        <f t="shared" si="42"/>
        <v>0</v>
      </c>
      <c r="AD2970" s="47"/>
      <c r="AE2970" s="44"/>
      <c r="AF2970" s="48"/>
    </row>
    <row r="2971" spans="1:32" ht="21" customHeight="1">
      <c r="A2971" s="45" t="str">
        <f>IF(G2971="","",VLOOKUP(G2971,#REF!,3,0))</f>
        <v/>
      </c>
      <c r="B2971" s="45" t="str">
        <f>IF(Table1[[#This Row],[Day]]="","",WEEKNUM(F2971))</f>
        <v/>
      </c>
      <c r="C2971" s="45" t="str">
        <f>IF(Table1[[#This Row],[Day]]="","",MONTH(F2971))</f>
        <v/>
      </c>
      <c r="D2971" s="45" t="str">
        <f>IF(Table1[[#This Row],[Day]]="","",YEAR(F2971))</f>
        <v/>
      </c>
      <c r="E2971" s="117" t="s">
        <v>329</v>
      </c>
      <c r="J2971" s="102"/>
      <c r="K2971" s="124"/>
      <c r="R2971" s="46"/>
      <c r="V2971" s="112"/>
      <c r="W2971" s="72"/>
      <c r="X2971" s="46"/>
      <c r="Y2971" s="46"/>
      <c r="AC2971" s="47">
        <f t="shared" si="42"/>
        <v>0</v>
      </c>
      <c r="AD2971" s="47"/>
      <c r="AE2971" s="44"/>
      <c r="AF2971" s="48"/>
    </row>
    <row r="2972" spans="1:32" ht="21" customHeight="1">
      <c r="A2972" s="45" t="str">
        <f>IF(G2972="","",VLOOKUP(G2972,#REF!,3,0))</f>
        <v/>
      </c>
      <c r="B2972" s="45" t="str">
        <f>IF(Table1[[#This Row],[Day]]="","",WEEKNUM(F2972))</f>
        <v/>
      </c>
      <c r="C2972" s="45" t="str">
        <f>IF(Table1[[#This Row],[Day]]="","",MONTH(F2972))</f>
        <v/>
      </c>
      <c r="D2972" s="45" t="str">
        <f>IF(Table1[[#This Row],[Day]]="","",YEAR(F2972))</f>
        <v/>
      </c>
      <c r="E2972" s="117" t="s">
        <v>329</v>
      </c>
      <c r="J2972" s="102"/>
      <c r="K2972" s="124"/>
      <c r="R2972" s="46"/>
      <c r="V2972" s="112"/>
      <c r="W2972" s="72"/>
      <c r="X2972" s="46"/>
      <c r="Y2972" s="46"/>
      <c r="AC2972" s="47">
        <f t="shared" ref="AC2972:AC3035" si="43">SUM(I2972:AB2972)</f>
        <v>0</v>
      </c>
      <c r="AD2972" s="47"/>
      <c r="AE2972" s="44"/>
      <c r="AF2972" s="48"/>
    </row>
    <row r="2973" spans="1:32" ht="21" customHeight="1">
      <c r="A2973" s="45" t="str">
        <f>IF(G2973="","",VLOOKUP(G2973,#REF!,3,0))</f>
        <v/>
      </c>
      <c r="B2973" s="45" t="str">
        <f>IF(Table1[[#This Row],[Day]]="","",WEEKNUM(F2973))</f>
        <v/>
      </c>
      <c r="C2973" s="45" t="str">
        <f>IF(Table1[[#This Row],[Day]]="","",MONTH(F2973))</f>
        <v/>
      </c>
      <c r="D2973" s="45" t="str">
        <f>IF(Table1[[#This Row],[Day]]="","",YEAR(F2973))</f>
        <v/>
      </c>
      <c r="E2973" s="117" t="s">
        <v>329</v>
      </c>
      <c r="J2973" s="102"/>
      <c r="K2973" s="124"/>
      <c r="R2973" s="46"/>
      <c r="V2973" s="112"/>
      <c r="W2973" s="72"/>
      <c r="X2973" s="46"/>
      <c r="Y2973" s="46"/>
      <c r="AC2973" s="47">
        <f t="shared" si="43"/>
        <v>0</v>
      </c>
      <c r="AD2973" s="47"/>
      <c r="AE2973" s="44"/>
      <c r="AF2973" s="48"/>
    </row>
    <row r="2974" spans="1:32" ht="21" customHeight="1">
      <c r="A2974" s="45" t="str">
        <f>IF(G2974="","",VLOOKUP(G2974,#REF!,3,0))</f>
        <v/>
      </c>
      <c r="B2974" s="45" t="str">
        <f>IF(Table1[[#This Row],[Day]]="","",WEEKNUM(F2974))</f>
        <v/>
      </c>
      <c r="C2974" s="45" t="str">
        <f>IF(Table1[[#This Row],[Day]]="","",MONTH(F2974))</f>
        <v/>
      </c>
      <c r="D2974" s="45" t="str">
        <f>IF(Table1[[#This Row],[Day]]="","",YEAR(F2974))</f>
        <v/>
      </c>
      <c r="E2974" s="117" t="s">
        <v>329</v>
      </c>
      <c r="J2974" s="102"/>
      <c r="K2974" s="124"/>
      <c r="R2974" s="46"/>
      <c r="V2974" s="112"/>
      <c r="W2974" s="72"/>
      <c r="X2974" s="46"/>
      <c r="Y2974" s="46"/>
      <c r="AC2974" s="47">
        <f t="shared" si="43"/>
        <v>0</v>
      </c>
      <c r="AD2974" s="47"/>
      <c r="AE2974" s="44"/>
      <c r="AF2974" s="48"/>
    </row>
    <row r="2975" spans="1:32" ht="21" customHeight="1">
      <c r="A2975" s="45" t="str">
        <f>IF(G2975="","",VLOOKUP(G2975,#REF!,3,0))</f>
        <v/>
      </c>
      <c r="B2975" s="45" t="str">
        <f>IF(Table1[[#This Row],[Day]]="","",WEEKNUM(F2975))</f>
        <v/>
      </c>
      <c r="C2975" s="45" t="str">
        <f>IF(Table1[[#This Row],[Day]]="","",MONTH(F2975))</f>
        <v/>
      </c>
      <c r="D2975" s="45" t="str">
        <f>IF(Table1[[#This Row],[Day]]="","",YEAR(F2975))</f>
        <v/>
      </c>
      <c r="E2975" s="117" t="s">
        <v>329</v>
      </c>
      <c r="J2975" s="102"/>
      <c r="K2975" s="124"/>
      <c r="R2975" s="46"/>
      <c r="V2975" s="112"/>
      <c r="W2975" s="72"/>
      <c r="X2975" s="46"/>
      <c r="Y2975" s="46"/>
      <c r="AC2975" s="47">
        <f t="shared" si="43"/>
        <v>0</v>
      </c>
      <c r="AD2975" s="47"/>
      <c r="AE2975" s="44"/>
      <c r="AF2975" s="48"/>
    </row>
    <row r="2976" spans="1:32" ht="21" customHeight="1">
      <c r="A2976" s="45" t="str">
        <f>IF(G2976="","",VLOOKUP(G2976,#REF!,3,0))</f>
        <v/>
      </c>
      <c r="B2976" s="45" t="str">
        <f>IF(Table1[[#This Row],[Day]]="","",WEEKNUM(F2976))</f>
        <v/>
      </c>
      <c r="C2976" s="45" t="str">
        <f>IF(Table1[[#This Row],[Day]]="","",MONTH(F2976))</f>
        <v/>
      </c>
      <c r="D2976" s="45" t="str">
        <f>IF(Table1[[#This Row],[Day]]="","",YEAR(F2976))</f>
        <v/>
      </c>
      <c r="E2976" s="117" t="s">
        <v>329</v>
      </c>
      <c r="J2976" s="102"/>
      <c r="K2976" s="124"/>
      <c r="R2976" s="46"/>
      <c r="V2976" s="112"/>
      <c r="W2976" s="72"/>
      <c r="X2976" s="46"/>
      <c r="Y2976" s="46"/>
      <c r="AC2976" s="47">
        <f t="shared" si="43"/>
        <v>0</v>
      </c>
      <c r="AD2976" s="47"/>
      <c r="AE2976" s="44"/>
      <c r="AF2976" s="48"/>
    </row>
    <row r="2977" spans="1:32" ht="21" customHeight="1">
      <c r="A2977" s="45" t="str">
        <f>IF(G2977="","",VLOOKUP(G2977,#REF!,3,0))</f>
        <v/>
      </c>
      <c r="B2977" s="45" t="str">
        <f>IF(Table1[[#This Row],[Day]]="","",WEEKNUM(F2977))</f>
        <v/>
      </c>
      <c r="C2977" s="45" t="str">
        <f>IF(Table1[[#This Row],[Day]]="","",MONTH(F2977))</f>
        <v/>
      </c>
      <c r="D2977" s="45" t="str">
        <f>IF(Table1[[#This Row],[Day]]="","",YEAR(F2977))</f>
        <v/>
      </c>
      <c r="E2977" s="117" t="s">
        <v>329</v>
      </c>
      <c r="J2977" s="102"/>
      <c r="K2977" s="124"/>
      <c r="R2977" s="46"/>
      <c r="V2977" s="112"/>
      <c r="W2977" s="72"/>
      <c r="X2977" s="46"/>
      <c r="Y2977" s="46"/>
      <c r="AC2977" s="47">
        <f t="shared" si="43"/>
        <v>0</v>
      </c>
      <c r="AD2977" s="47"/>
      <c r="AE2977" s="44"/>
      <c r="AF2977" s="48"/>
    </row>
    <row r="2978" spans="1:32" ht="21" customHeight="1">
      <c r="A2978" s="45" t="str">
        <f>IF(G2978="","",VLOOKUP(G2978,#REF!,3,0))</f>
        <v/>
      </c>
      <c r="B2978" s="45" t="str">
        <f>IF(Table1[[#This Row],[Day]]="","",WEEKNUM(F2978))</f>
        <v/>
      </c>
      <c r="C2978" s="45" t="str">
        <f>IF(Table1[[#This Row],[Day]]="","",MONTH(F2978))</f>
        <v/>
      </c>
      <c r="D2978" s="45" t="str">
        <f>IF(Table1[[#This Row],[Day]]="","",YEAR(F2978))</f>
        <v/>
      </c>
      <c r="E2978" s="117" t="s">
        <v>329</v>
      </c>
      <c r="J2978" s="102"/>
      <c r="K2978" s="124"/>
      <c r="R2978" s="46"/>
      <c r="V2978" s="112"/>
      <c r="W2978" s="72"/>
      <c r="X2978" s="46"/>
      <c r="Y2978" s="46"/>
      <c r="AC2978" s="47">
        <f t="shared" si="43"/>
        <v>0</v>
      </c>
      <c r="AD2978" s="47"/>
      <c r="AE2978" s="44"/>
      <c r="AF2978" s="48"/>
    </row>
    <row r="2979" spans="1:32" ht="21" customHeight="1">
      <c r="A2979" s="45" t="str">
        <f>IF(G2979="","",VLOOKUP(G2979,#REF!,3,0))</f>
        <v/>
      </c>
      <c r="B2979" s="45" t="str">
        <f>IF(Table1[[#This Row],[Day]]="","",WEEKNUM(F2979))</f>
        <v/>
      </c>
      <c r="C2979" s="45" t="str">
        <f>IF(Table1[[#This Row],[Day]]="","",MONTH(F2979))</f>
        <v/>
      </c>
      <c r="D2979" s="45" t="str">
        <f>IF(Table1[[#This Row],[Day]]="","",YEAR(F2979))</f>
        <v/>
      </c>
      <c r="E2979" s="117" t="s">
        <v>329</v>
      </c>
      <c r="J2979" s="102"/>
      <c r="K2979" s="124"/>
      <c r="R2979" s="46"/>
      <c r="V2979" s="112"/>
      <c r="W2979" s="72"/>
      <c r="X2979" s="46"/>
      <c r="Y2979" s="46"/>
      <c r="AC2979" s="47">
        <f t="shared" si="43"/>
        <v>0</v>
      </c>
      <c r="AD2979" s="47"/>
      <c r="AE2979" s="44"/>
      <c r="AF2979" s="48"/>
    </row>
    <row r="2980" spans="1:32" ht="21" customHeight="1">
      <c r="A2980" s="45" t="str">
        <f>IF(G2980="","",VLOOKUP(G2980,#REF!,3,0))</f>
        <v/>
      </c>
      <c r="B2980" s="45" t="str">
        <f>IF(Table1[[#This Row],[Day]]="","",WEEKNUM(F2980))</f>
        <v/>
      </c>
      <c r="C2980" s="45" t="str">
        <f>IF(Table1[[#This Row],[Day]]="","",MONTH(F2980))</f>
        <v/>
      </c>
      <c r="D2980" s="45" t="str">
        <f>IF(Table1[[#This Row],[Day]]="","",YEAR(F2980))</f>
        <v/>
      </c>
      <c r="E2980" s="117" t="s">
        <v>329</v>
      </c>
      <c r="J2980" s="102"/>
      <c r="K2980" s="124"/>
      <c r="R2980" s="46"/>
      <c r="V2980" s="112"/>
      <c r="W2980" s="72"/>
      <c r="X2980" s="46"/>
      <c r="Y2980" s="46"/>
      <c r="AC2980" s="47">
        <f t="shared" si="43"/>
        <v>0</v>
      </c>
      <c r="AD2980" s="47"/>
      <c r="AE2980" s="44"/>
      <c r="AF2980" s="48"/>
    </row>
    <row r="2981" spans="1:32" ht="21" customHeight="1">
      <c r="A2981" s="45" t="str">
        <f>IF(G2981="","",VLOOKUP(G2981,#REF!,3,0))</f>
        <v/>
      </c>
      <c r="B2981" s="45" t="str">
        <f>IF(Table1[[#This Row],[Day]]="","",WEEKNUM(F2981))</f>
        <v/>
      </c>
      <c r="C2981" s="45" t="str">
        <f>IF(Table1[[#This Row],[Day]]="","",MONTH(F2981))</f>
        <v/>
      </c>
      <c r="D2981" s="45" t="str">
        <f>IF(Table1[[#This Row],[Day]]="","",YEAR(F2981))</f>
        <v/>
      </c>
      <c r="E2981" s="117" t="s">
        <v>329</v>
      </c>
      <c r="J2981" s="102"/>
      <c r="K2981" s="124"/>
      <c r="R2981" s="46"/>
      <c r="V2981" s="112"/>
      <c r="W2981" s="72"/>
      <c r="X2981" s="46"/>
      <c r="Y2981" s="46"/>
      <c r="AC2981" s="47">
        <f t="shared" si="43"/>
        <v>0</v>
      </c>
      <c r="AD2981" s="47"/>
      <c r="AE2981" s="44"/>
      <c r="AF2981" s="48"/>
    </row>
    <row r="2982" spans="1:32" ht="21" customHeight="1">
      <c r="A2982" s="45" t="str">
        <f>IF(G2982="","",VLOOKUP(G2982,#REF!,3,0))</f>
        <v/>
      </c>
      <c r="B2982" s="45" t="str">
        <f>IF(Table1[[#This Row],[Day]]="","",WEEKNUM(F2982))</f>
        <v/>
      </c>
      <c r="C2982" s="45" t="str">
        <f>IF(Table1[[#This Row],[Day]]="","",MONTH(F2982))</f>
        <v/>
      </c>
      <c r="D2982" s="45" t="str">
        <f>IF(Table1[[#This Row],[Day]]="","",YEAR(F2982))</f>
        <v/>
      </c>
      <c r="E2982" s="117" t="s">
        <v>329</v>
      </c>
      <c r="J2982" s="102"/>
      <c r="K2982" s="124"/>
      <c r="R2982" s="46"/>
      <c r="V2982" s="112"/>
      <c r="W2982" s="72"/>
      <c r="X2982" s="46"/>
      <c r="Y2982" s="46"/>
      <c r="AC2982" s="47">
        <f t="shared" si="43"/>
        <v>0</v>
      </c>
      <c r="AD2982" s="47"/>
      <c r="AE2982" s="44"/>
      <c r="AF2982" s="48"/>
    </row>
    <row r="2983" spans="1:32" ht="21" customHeight="1">
      <c r="A2983" s="45" t="str">
        <f>IF(G2983="","",VLOOKUP(G2983,#REF!,3,0))</f>
        <v/>
      </c>
      <c r="B2983" s="45" t="str">
        <f>IF(Table1[[#This Row],[Day]]="","",WEEKNUM(F2983))</f>
        <v/>
      </c>
      <c r="C2983" s="45" t="str">
        <f>IF(Table1[[#This Row],[Day]]="","",MONTH(F2983))</f>
        <v/>
      </c>
      <c r="D2983" s="45" t="str">
        <f>IF(Table1[[#This Row],[Day]]="","",YEAR(F2983))</f>
        <v/>
      </c>
      <c r="E2983" s="117" t="s">
        <v>329</v>
      </c>
      <c r="J2983" s="102"/>
      <c r="K2983" s="124"/>
      <c r="R2983" s="46"/>
      <c r="V2983" s="112"/>
      <c r="W2983" s="72"/>
      <c r="X2983" s="46"/>
      <c r="Y2983" s="46"/>
      <c r="AC2983" s="47">
        <f t="shared" si="43"/>
        <v>0</v>
      </c>
      <c r="AD2983" s="47"/>
      <c r="AE2983" s="44"/>
      <c r="AF2983" s="48"/>
    </row>
    <row r="2984" spans="1:32" ht="21" customHeight="1">
      <c r="A2984" s="45" t="str">
        <f>IF(G2984="","",VLOOKUP(G2984,#REF!,3,0))</f>
        <v/>
      </c>
      <c r="B2984" s="45" t="str">
        <f>IF(Table1[[#This Row],[Day]]="","",WEEKNUM(F2984))</f>
        <v/>
      </c>
      <c r="C2984" s="45" t="str">
        <f>IF(Table1[[#This Row],[Day]]="","",MONTH(F2984))</f>
        <v/>
      </c>
      <c r="D2984" s="45" t="str">
        <f>IF(Table1[[#This Row],[Day]]="","",YEAR(F2984))</f>
        <v/>
      </c>
      <c r="E2984" s="117" t="s">
        <v>329</v>
      </c>
      <c r="J2984" s="102"/>
      <c r="K2984" s="124"/>
      <c r="R2984" s="46"/>
      <c r="V2984" s="112"/>
      <c r="W2984" s="72"/>
      <c r="X2984" s="46"/>
      <c r="Y2984" s="46"/>
      <c r="AC2984" s="47">
        <f t="shared" si="43"/>
        <v>0</v>
      </c>
      <c r="AD2984" s="47"/>
      <c r="AE2984" s="44"/>
      <c r="AF2984" s="48"/>
    </row>
    <row r="2985" spans="1:32" ht="21" customHeight="1">
      <c r="A2985" s="45" t="str">
        <f>IF(G2985="","",VLOOKUP(G2985,#REF!,3,0))</f>
        <v/>
      </c>
      <c r="B2985" s="45" t="str">
        <f>IF(Table1[[#This Row],[Day]]="","",WEEKNUM(F2985))</f>
        <v/>
      </c>
      <c r="C2985" s="45" t="str">
        <f>IF(Table1[[#This Row],[Day]]="","",MONTH(F2985))</f>
        <v/>
      </c>
      <c r="D2985" s="45" t="str">
        <f>IF(Table1[[#This Row],[Day]]="","",YEAR(F2985))</f>
        <v/>
      </c>
      <c r="E2985" s="117" t="s">
        <v>329</v>
      </c>
      <c r="J2985" s="102"/>
      <c r="K2985" s="124"/>
      <c r="R2985" s="46"/>
      <c r="V2985" s="112"/>
      <c r="W2985" s="72"/>
      <c r="X2985" s="46"/>
      <c r="Y2985" s="46"/>
      <c r="AC2985" s="47">
        <f t="shared" si="43"/>
        <v>0</v>
      </c>
      <c r="AD2985" s="47"/>
      <c r="AE2985" s="44"/>
      <c r="AF2985" s="48"/>
    </row>
    <row r="2986" spans="1:32" ht="21" customHeight="1">
      <c r="A2986" s="45" t="str">
        <f>IF(G2986="","",VLOOKUP(G2986,#REF!,3,0))</f>
        <v/>
      </c>
      <c r="B2986" s="45" t="str">
        <f>IF(Table1[[#This Row],[Day]]="","",WEEKNUM(F2986))</f>
        <v/>
      </c>
      <c r="C2986" s="45" t="str">
        <f>IF(Table1[[#This Row],[Day]]="","",MONTH(F2986))</f>
        <v/>
      </c>
      <c r="D2986" s="45" t="str">
        <f>IF(Table1[[#This Row],[Day]]="","",YEAR(F2986))</f>
        <v/>
      </c>
      <c r="E2986" s="117" t="s">
        <v>329</v>
      </c>
      <c r="J2986" s="102"/>
      <c r="K2986" s="124"/>
      <c r="R2986" s="46"/>
      <c r="V2986" s="112"/>
      <c r="W2986" s="72"/>
      <c r="X2986" s="46"/>
      <c r="Y2986" s="46"/>
      <c r="AC2986" s="47">
        <f t="shared" si="43"/>
        <v>0</v>
      </c>
      <c r="AD2986" s="47"/>
      <c r="AE2986" s="44"/>
      <c r="AF2986" s="48"/>
    </row>
    <row r="2987" spans="1:32" ht="21" customHeight="1">
      <c r="A2987" s="45" t="str">
        <f>IF(G2987="","",VLOOKUP(G2987,#REF!,3,0))</f>
        <v/>
      </c>
      <c r="B2987" s="45" t="str">
        <f>IF(Table1[[#This Row],[Day]]="","",WEEKNUM(F2987))</f>
        <v/>
      </c>
      <c r="C2987" s="45" t="str">
        <f>IF(Table1[[#This Row],[Day]]="","",MONTH(F2987))</f>
        <v/>
      </c>
      <c r="D2987" s="45" t="str">
        <f>IF(Table1[[#This Row],[Day]]="","",YEAR(F2987))</f>
        <v/>
      </c>
      <c r="E2987" s="117" t="s">
        <v>329</v>
      </c>
      <c r="J2987" s="102"/>
      <c r="K2987" s="124"/>
      <c r="R2987" s="46"/>
      <c r="V2987" s="112"/>
      <c r="W2987" s="72"/>
      <c r="X2987" s="46"/>
      <c r="Y2987" s="46"/>
      <c r="AC2987" s="47">
        <f t="shared" si="43"/>
        <v>0</v>
      </c>
      <c r="AD2987" s="47"/>
      <c r="AE2987" s="44"/>
      <c r="AF2987" s="48"/>
    </row>
    <row r="2988" spans="1:32" ht="21" customHeight="1">
      <c r="A2988" s="45" t="str">
        <f>IF(G2988="","",VLOOKUP(G2988,#REF!,3,0))</f>
        <v/>
      </c>
      <c r="B2988" s="45" t="str">
        <f>IF(Table1[[#This Row],[Day]]="","",WEEKNUM(F2988))</f>
        <v/>
      </c>
      <c r="C2988" s="45" t="str">
        <f>IF(Table1[[#This Row],[Day]]="","",MONTH(F2988))</f>
        <v/>
      </c>
      <c r="D2988" s="45" t="str">
        <f>IF(Table1[[#This Row],[Day]]="","",YEAR(F2988))</f>
        <v/>
      </c>
      <c r="E2988" s="117" t="s">
        <v>329</v>
      </c>
      <c r="J2988" s="102"/>
      <c r="K2988" s="124"/>
      <c r="R2988" s="46"/>
      <c r="V2988" s="112"/>
      <c r="W2988" s="72"/>
      <c r="X2988" s="46"/>
      <c r="Y2988" s="46"/>
      <c r="AC2988" s="47">
        <f t="shared" si="43"/>
        <v>0</v>
      </c>
      <c r="AD2988" s="47"/>
      <c r="AE2988" s="44"/>
      <c r="AF2988" s="48"/>
    </row>
    <row r="2989" spans="1:32" ht="21" customHeight="1">
      <c r="A2989" s="45" t="str">
        <f>IF(G2989="","",VLOOKUP(G2989,#REF!,3,0))</f>
        <v/>
      </c>
      <c r="B2989" s="45" t="str">
        <f>IF(Table1[[#This Row],[Day]]="","",WEEKNUM(F2989))</f>
        <v/>
      </c>
      <c r="C2989" s="45" t="str">
        <f>IF(Table1[[#This Row],[Day]]="","",MONTH(F2989))</f>
        <v/>
      </c>
      <c r="D2989" s="45" t="str">
        <f>IF(Table1[[#This Row],[Day]]="","",YEAR(F2989))</f>
        <v/>
      </c>
      <c r="E2989" s="117" t="s">
        <v>329</v>
      </c>
      <c r="J2989" s="102"/>
      <c r="K2989" s="124"/>
      <c r="R2989" s="46"/>
      <c r="V2989" s="112"/>
      <c r="W2989" s="72"/>
      <c r="X2989" s="46"/>
      <c r="Y2989" s="46"/>
      <c r="AC2989" s="47">
        <f t="shared" si="43"/>
        <v>0</v>
      </c>
      <c r="AD2989" s="47"/>
      <c r="AE2989" s="44"/>
      <c r="AF2989" s="48"/>
    </row>
    <row r="2990" spans="1:32" ht="21" customHeight="1">
      <c r="A2990" s="45" t="str">
        <f>IF(G2990="","",VLOOKUP(G2990,#REF!,3,0))</f>
        <v/>
      </c>
      <c r="B2990" s="45" t="str">
        <f>IF(Table1[[#This Row],[Day]]="","",WEEKNUM(F2990))</f>
        <v/>
      </c>
      <c r="C2990" s="45" t="str">
        <f>IF(Table1[[#This Row],[Day]]="","",MONTH(F2990))</f>
        <v/>
      </c>
      <c r="D2990" s="45" t="str">
        <f>IF(Table1[[#This Row],[Day]]="","",YEAR(F2990))</f>
        <v/>
      </c>
      <c r="E2990" s="117" t="s">
        <v>329</v>
      </c>
      <c r="J2990" s="102"/>
      <c r="K2990" s="124"/>
      <c r="R2990" s="46"/>
      <c r="V2990" s="112"/>
      <c r="W2990" s="72"/>
      <c r="X2990" s="46"/>
      <c r="Y2990" s="46"/>
      <c r="AC2990" s="47">
        <f t="shared" si="43"/>
        <v>0</v>
      </c>
      <c r="AD2990" s="47"/>
      <c r="AE2990" s="44"/>
      <c r="AF2990" s="48"/>
    </row>
    <row r="2991" spans="1:32" ht="21" customHeight="1">
      <c r="A2991" s="45" t="str">
        <f>IF(G2991="","",VLOOKUP(G2991,#REF!,3,0))</f>
        <v/>
      </c>
      <c r="B2991" s="45" t="str">
        <f>IF(Table1[[#This Row],[Day]]="","",WEEKNUM(F2991))</f>
        <v/>
      </c>
      <c r="C2991" s="45" t="str">
        <f>IF(Table1[[#This Row],[Day]]="","",MONTH(F2991))</f>
        <v/>
      </c>
      <c r="D2991" s="45" t="str">
        <f>IF(Table1[[#This Row],[Day]]="","",YEAR(F2991))</f>
        <v/>
      </c>
      <c r="E2991" s="117" t="s">
        <v>329</v>
      </c>
      <c r="J2991" s="102"/>
      <c r="K2991" s="124"/>
      <c r="R2991" s="46"/>
      <c r="V2991" s="112"/>
      <c r="W2991" s="72"/>
      <c r="X2991" s="46"/>
      <c r="Y2991" s="46"/>
      <c r="AC2991" s="47">
        <f t="shared" si="43"/>
        <v>0</v>
      </c>
      <c r="AD2991" s="47"/>
      <c r="AE2991" s="44"/>
      <c r="AF2991" s="48"/>
    </row>
    <row r="2992" spans="1:32" ht="21" customHeight="1">
      <c r="A2992" s="45" t="str">
        <f>IF(G2992="","",VLOOKUP(G2992,#REF!,3,0))</f>
        <v/>
      </c>
      <c r="B2992" s="45" t="str">
        <f>IF(Table1[[#This Row],[Day]]="","",WEEKNUM(F2992))</f>
        <v/>
      </c>
      <c r="C2992" s="45" t="str">
        <f>IF(Table1[[#This Row],[Day]]="","",MONTH(F2992))</f>
        <v/>
      </c>
      <c r="D2992" s="45" t="str">
        <f>IF(Table1[[#This Row],[Day]]="","",YEAR(F2992))</f>
        <v/>
      </c>
      <c r="E2992" s="117" t="s">
        <v>329</v>
      </c>
      <c r="J2992" s="102"/>
      <c r="K2992" s="124"/>
      <c r="R2992" s="46"/>
      <c r="V2992" s="112"/>
      <c r="W2992" s="72"/>
      <c r="X2992" s="46"/>
      <c r="Y2992" s="46"/>
      <c r="AC2992" s="47">
        <f t="shared" si="43"/>
        <v>0</v>
      </c>
      <c r="AD2992" s="47"/>
      <c r="AE2992" s="44"/>
      <c r="AF2992" s="48"/>
    </row>
    <row r="2993" spans="1:32" ht="21" customHeight="1">
      <c r="A2993" s="45" t="str">
        <f>IF(G2993="","",VLOOKUP(G2993,#REF!,3,0))</f>
        <v/>
      </c>
      <c r="B2993" s="45" t="str">
        <f>IF(Table1[[#This Row],[Day]]="","",WEEKNUM(F2993))</f>
        <v/>
      </c>
      <c r="C2993" s="45" t="str">
        <f>IF(Table1[[#This Row],[Day]]="","",MONTH(F2993))</f>
        <v/>
      </c>
      <c r="D2993" s="45" t="str">
        <f>IF(Table1[[#This Row],[Day]]="","",YEAR(F2993))</f>
        <v/>
      </c>
      <c r="E2993" s="117" t="s">
        <v>329</v>
      </c>
      <c r="J2993" s="102"/>
      <c r="K2993" s="124"/>
      <c r="R2993" s="46"/>
      <c r="V2993" s="112"/>
      <c r="W2993" s="72"/>
      <c r="X2993" s="46"/>
      <c r="Y2993" s="46"/>
      <c r="AC2993" s="47">
        <f t="shared" si="43"/>
        <v>0</v>
      </c>
      <c r="AD2993" s="47"/>
      <c r="AE2993" s="44"/>
      <c r="AF2993" s="48"/>
    </row>
    <row r="2994" spans="1:32" ht="21" customHeight="1">
      <c r="A2994" s="45" t="str">
        <f>IF(G2994="","",VLOOKUP(G2994,#REF!,3,0))</f>
        <v/>
      </c>
      <c r="B2994" s="45" t="str">
        <f>IF(Table1[[#This Row],[Day]]="","",WEEKNUM(F2994))</f>
        <v/>
      </c>
      <c r="C2994" s="45" t="str">
        <f>IF(Table1[[#This Row],[Day]]="","",MONTH(F2994))</f>
        <v/>
      </c>
      <c r="D2994" s="45" t="str">
        <f>IF(Table1[[#This Row],[Day]]="","",YEAR(F2994))</f>
        <v/>
      </c>
      <c r="E2994" s="117" t="s">
        <v>329</v>
      </c>
      <c r="J2994" s="102"/>
      <c r="K2994" s="124"/>
      <c r="R2994" s="46"/>
      <c r="V2994" s="112"/>
      <c r="W2994" s="72"/>
      <c r="X2994" s="46"/>
      <c r="Y2994" s="46"/>
      <c r="AC2994" s="47">
        <f t="shared" si="43"/>
        <v>0</v>
      </c>
      <c r="AD2994" s="47"/>
      <c r="AE2994" s="44"/>
      <c r="AF2994" s="48"/>
    </row>
    <row r="2995" spans="1:32" ht="21" customHeight="1">
      <c r="A2995" s="45" t="str">
        <f>IF(G2995="","",VLOOKUP(G2995,#REF!,3,0))</f>
        <v/>
      </c>
      <c r="B2995" s="45" t="str">
        <f>IF(Table1[[#This Row],[Day]]="","",WEEKNUM(F2995))</f>
        <v/>
      </c>
      <c r="C2995" s="45" t="str">
        <f>IF(Table1[[#This Row],[Day]]="","",MONTH(F2995))</f>
        <v/>
      </c>
      <c r="D2995" s="45" t="str">
        <f>IF(Table1[[#This Row],[Day]]="","",YEAR(F2995))</f>
        <v/>
      </c>
      <c r="E2995" s="117" t="s">
        <v>329</v>
      </c>
      <c r="J2995" s="102"/>
      <c r="K2995" s="124"/>
      <c r="R2995" s="46"/>
      <c r="V2995" s="112"/>
      <c r="W2995" s="72"/>
      <c r="X2995" s="46"/>
      <c r="Y2995" s="46"/>
      <c r="AC2995" s="47">
        <f t="shared" si="43"/>
        <v>0</v>
      </c>
      <c r="AD2995" s="47"/>
      <c r="AE2995" s="44"/>
      <c r="AF2995" s="48"/>
    </row>
    <row r="2996" spans="1:32" ht="21" customHeight="1">
      <c r="A2996" s="45" t="str">
        <f>IF(G2996="","",VLOOKUP(G2996,#REF!,3,0))</f>
        <v/>
      </c>
      <c r="B2996" s="45" t="str">
        <f>IF(Table1[[#This Row],[Day]]="","",WEEKNUM(F2996))</f>
        <v/>
      </c>
      <c r="C2996" s="45" t="str">
        <f>IF(Table1[[#This Row],[Day]]="","",MONTH(F2996))</f>
        <v/>
      </c>
      <c r="D2996" s="45" t="str">
        <f>IF(Table1[[#This Row],[Day]]="","",YEAR(F2996))</f>
        <v/>
      </c>
      <c r="E2996" s="117" t="s">
        <v>329</v>
      </c>
      <c r="J2996" s="102"/>
      <c r="K2996" s="124"/>
      <c r="R2996" s="46"/>
      <c r="V2996" s="112"/>
      <c r="W2996" s="72"/>
      <c r="X2996" s="46"/>
      <c r="Y2996" s="46"/>
      <c r="AC2996" s="47">
        <f t="shared" si="43"/>
        <v>0</v>
      </c>
      <c r="AD2996" s="47"/>
      <c r="AE2996" s="44"/>
      <c r="AF2996" s="48"/>
    </row>
    <row r="2997" spans="1:32" ht="21" customHeight="1">
      <c r="A2997" s="45" t="str">
        <f>IF(G2997="","",VLOOKUP(G2997,#REF!,3,0))</f>
        <v/>
      </c>
      <c r="B2997" s="45" t="str">
        <f>IF(Table1[[#This Row],[Day]]="","",WEEKNUM(F2997))</f>
        <v/>
      </c>
      <c r="C2997" s="45" t="str">
        <f>IF(Table1[[#This Row],[Day]]="","",MONTH(F2997))</f>
        <v/>
      </c>
      <c r="D2997" s="45" t="str">
        <f>IF(Table1[[#This Row],[Day]]="","",YEAR(F2997))</f>
        <v/>
      </c>
      <c r="E2997" s="117" t="s">
        <v>329</v>
      </c>
      <c r="J2997" s="102"/>
      <c r="K2997" s="124"/>
      <c r="R2997" s="46"/>
      <c r="V2997" s="112"/>
      <c r="W2997" s="72"/>
      <c r="X2997" s="46"/>
      <c r="Y2997" s="46"/>
      <c r="AC2997" s="47">
        <f t="shared" si="43"/>
        <v>0</v>
      </c>
      <c r="AD2997" s="47"/>
      <c r="AE2997" s="44"/>
      <c r="AF2997" s="48"/>
    </row>
    <row r="2998" spans="1:32" ht="21" customHeight="1">
      <c r="A2998" s="45" t="str">
        <f>IF(G2998="","",VLOOKUP(G2998,#REF!,3,0))</f>
        <v/>
      </c>
      <c r="B2998" s="45" t="str">
        <f>IF(Table1[[#This Row],[Day]]="","",WEEKNUM(F2998))</f>
        <v/>
      </c>
      <c r="C2998" s="45" t="str">
        <f>IF(Table1[[#This Row],[Day]]="","",MONTH(F2998))</f>
        <v/>
      </c>
      <c r="D2998" s="45" t="str">
        <f>IF(Table1[[#This Row],[Day]]="","",YEAR(F2998))</f>
        <v/>
      </c>
      <c r="E2998" s="117" t="s">
        <v>329</v>
      </c>
      <c r="J2998" s="102"/>
      <c r="K2998" s="124"/>
      <c r="R2998" s="46"/>
      <c r="V2998" s="112"/>
      <c r="W2998" s="72"/>
      <c r="X2998" s="46"/>
      <c r="Y2998" s="46"/>
      <c r="AC2998" s="47">
        <f t="shared" si="43"/>
        <v>0</v>
      </c>
      <c r="AD2998" s="47"/>
      <c r="AE2998" s="44"/>
      <c r="AF2998" s="48"/>
    </row>
    <row r="2999" spans="1:32" ht="21" customHeight="1">
      <c r="A2999" s="45" t="str">
        <f>IF(G2999="","",VLOOKUP(G2999,#REF!,3,0))</f>
        <v/>
      </c>
      <c r="B2999" s="45" t="str">
        <f>IF(Table1[[#This Row],[Day]]="","",WEEKNUM(F2999))</f>
        <v/>
      </c>
      <c r="C2999" s="45" t="str">
        <f>IF(Table1[[#This Row],[Day]]="","",MONTH(F2999))</f>
        <v/>
      </c>
      <c r="D2999" s="45" t="str">
        <f>IF(Table1[[#This Row],[Day]]="","",YEAR(F2999))</f>
        <v/>
      </c>
      <c r="E2999" s="117" t="s">
        <v>329</v>
      </c>
      <c r="J2999" s="102"/>
      <c r="K2999" s="124"/>
      <c r="R2999" s="46"/>
      <c r="V2999" s="112"/>
      <c r="W2999" s="72"/>
      <c r="X2999" s="46"/>
      <c r="Y2999" s="46"/>
      <c r="AC2999" s="47">
        <f t="shared" si="43"/>
        <v>0</v>
      </c>
      <c r="AD2999" s="47"/>
      <c r="AE2999" s="44"/>
      <c r="AF2999" s="48"/>
    </row>
    <row r="3000" spans="1:32" ht="21" customHeight="1">
      <c r="A3000" s="45" t="str">
        <f>IF(G3000="","",VLOOKUP(G3000,#REF!,3,0))</f>
        <v/>
      </c>
      <c r="B3000" s="45" t="str">
        <f>IF(Table1[[#This Row],[Day]]="","",WEEKNUM(F3000))</f>
        <v/>
      </c>
      <c r="C3000" s="45" t="str">
        <f>IF(Table1[[#This Row],[Day]]="","",MONTH(F3000))</f>
        <v/>
      </c>
      <c r="D3000" s="45" t="str">
        <f>IF(Table1[[#This Row],[Day]]="","",YEAR(F3000))</f>
        <v/>
      </c>
      <c r="E3000" s="117" t="s">
        <v>329</v>
      </c>
      <c r="J3000" s="102"/>
      <c r="K3000" s="124"/>
      <c r="R3000" s="46"/>
      <c r="V3000" s="112"/>
      <c r="W3000" s="72"/>
      <c r="X3000" s="46"/>
      <c r="Y3000" s="46"/>
      <c r="AC3000" s="47">
        <f t="shared" si="43"/>
        <v>0</v>
      </c>
      <c r="AD3000" s="47"/>
      <c r="AE3000" s="44"/>
      <c r="AF3000" s="48"/>
    </row>
    <row r="3001" spans="1:32" ht="21" customHeight="1">
      <c r="A3001" s="45" t="str">
        <f>IF(G3001="","",VLOOKUP(G3001,#REF!,3,0))</f>
        <v/>
      </c>
      <c r="B3001" s="45" t="str">
        <f>IF(Table1[[#This Row],[Day]]="","",WEEKNUM(F3001))</f>
        <v/>
      </c>
      <c r="C3001" s="45" t="str">
        <f>IF(Table1[[#This Row],[Day]]="","",MONTH(F3001))</f>
        <v/>
      </c>
      <c r="D3001" s="45" t="str">
        <f>IF(Table1[[#This Row],[Day]]="","",YEAR(F3001))</f>
        <v/>
      </c>
      <c r="E3001" s="117" t="s">
        <v>329</v>
      </c>
      <c r="J3001" s="102"/>
      <c r="K3001" s="124"/>
      <c r="R3001" s="46"/>
      <c r="V3001" s="112"/>
      <c r="W3001" s="72"/>
      <c r="X3001" s="46"/>
      <c r="Y3001" s="46"/>
      <c r="AC3001" s="47">
        <f t="shared" si="43"/>
        <v>0</v>
      </c>
      <c r="AD3001" s="47"/>
      <c r="AE3001" s="44"/>
      <c r="AF3001" s="48"/>
    </row>
    <row r="3002" spans="1:32" ht="21" customHeight="1">
      <c r="A3002" s="45" t="str">
        <f>IF(G3002="","",VLOOKUP(G3002,#REF!,3,0))</f>
        <v/>
      </c>
      <c r="B3002" s="45" t="str">
        <f>IF(Table1[[#This Row],[Day]]="","",WEEKNUM(F3002))</f>
        <v/>
      </c>
      <c r="C3002" s="45" t="str">
        <f>IF(Table1[[#This Row],[Day]]="","",MONTH(F3002))</f>
        <v/>
      </c>
      <c r="D3002" s="45" t="str">
        <f>IF(Table1[[#This Row],[Day]]="","",YEAR(F3002))</f>
        <v/>
      </c>
      <c r="E3002" s="117" t="s">
        <v>329</v>
      </c>
      <c r="J3002" s="102"/>
      <c r="K3002" s="124"/>
      <c r="R3002" s="46"/>
      <c r="V3002" s="112"/>
      <c r="W3002" s="72"/>
      <c r="X3002" s="46"/>
      <c r="Y3002" s="46"/>
      <c r="AC3002" s="47">
        <f t="shared" si="43"/>
        <v>0</v>
      </c>
      <c r="AD3002" s="47"/>
      <c r="AE3002" s="44"/>
      <c r="AF3002" s="48"/>
    </row>
    <row r="3003" spans="1:32" ht="21" customHeight="1">
      <c r="A3003" s="45" t="str">
        <f>IF(G3003="","",VLOOKUP(G3003,#REF!,3,0))</f>
        <v/>
      </c>
      <c r="B3003" s="45" t="str">
        <f>IF(Table1[[#This Row],[Day]]="","",WEEKNUM(F3003))</f>
        <v/>
      </c>
      <c r="C3003" s="45" t="str">
        <f>IF(Table1[[#This Row],[Day]]="","",MONTH(F3003))</f>
        <v/>
      </c>
      <c r="D3003" s="45" t="str">
        <f>IF(Table1[[#This Row],[Day]]="","",YEAR(F3003))</f>
        <v/>
      </c>
      <c r="E3003" s="117" t="s">
        <v>329</v>
      </c>
      <c r="J3003" s="102"/>
      <c r="K3003" s="124"/>
      <c r="R3003" s="46"/>
      <c r="V3003" s="112"/>
      <c r="W3003" s="72"/>
      <c r="X3003" s="46"/>
      <c r="Y3003" s="46"/>
      <c r="AC3003" s="47">
        <f t="shared" si="43"/>
        <v>0</v>
      </c>
      <c r="AD3003" s="47"/>
      <c r="AE3003" s="44"/>
      <c r="AF3003" s="48"/>
    </row>
    <row r="3004" spans="1:32" ht="21" customHeight="1">
      <c r="A3004" s="45" t="str">
        <f>IF(G3004="","",VLOOKUP(G3004,#REF!,3,0))</f>
        <v/>
      </c>
      <c r="B3004" s="45" t="str">
        <f>IF(Table1[[#This Row],[Day]]="","",WEEKNUM(F3004))</f>
        <v/>
      </c>
      <c r="C3004" s="45" t="str">
        <f>IF(Table1[[#This Row],[Day]]="","",MONTH(F3004))</f>
        <v/>
      </c>
      <c r="D3004" s="45" t="str">
        <f>IF(Table1[[#This Row],[Day]]="","",YEAR(F3004))</f>
        <v/>
      </c>
      <c r="E3004" s="117" t="s">
        <v>329</v>
      </c>
      <c r="J3004" s="102"/>
      <c r="K3004" s="124"/>
      <c r="R3004" s="46"/>
      <c r="V3004" s="112"/>
      <c r="W3004" s="72"/>
      <c r="X3004" s="46"/>
      <c r="Y3004" s="46"/>
      <c r="AC3004" s="47">
        <f t="shared" si="43"/>
        <v>0</v>
      </c>
      <c r="AD3004" s="47"/>
      <c r="AE3004" s="44"/>
      <c r="AF3004" s="48"/>
    </row>
    <row r="3005" spans="1:32" ht="21" customHeight="1">
      <c r="A3005" s="45" t="str">
        <f>IF(G3005="","",VLOOKUP(G3005,#REF!,3,0))</f>
        <v/>
      </c>
      <c r="B3005" s="45" t="str">
        <f>IF(Table1[[#This Row],[Day]]="","",WEEKNUM(F3005))</f>
        <v/>
      </c>
      <c r="C3005" s="45" t="str">
        <f>IF(Table1[[#This Row],[Day]]="","",MONTH(F3005))</f>
        <v/>
      </c>
      <c r="D3005" s="45" t="str">
        <f>IF(Table1[[#This Row],[Day]]="","",YEAR(F3005))</f>
        <v/>
      </c>
      <c r="E3005" s="117" t="s">
        <v>329</v>
      </c>
      <c r="J3005" s="102"/>
      <c r="K3005" s="124"/>
      <c r="R3005" s="46"/>
      <c r="V3005" s="112"/>
      <c r="W3005" s="72"/>
      <c r="X3005" s="46"/>
      <c r="Y3005" s="46"/>
      <c r="AC3005" s="47">
        <f t="shared" si="43"/>
        <v>0</v>
      </c>
      <c r="AD3005" s="47"/>
      <c r="AE3005" s="44"/>
      <c r="AF3005" s="48"/>
    </row>
    <row r="3006" spans="1:32" ht="21" customHeight="1">
      <c r="A3006" s="45" t="str">
        <f>IF(G3006="","",VLOOKUP(G3006,#REF!,3,0))</f>
        <v/>
      </c>
      <c r="B3006" s="45" t="str">
        <f>IF(Table1[[#This Row],[Day]]="","",WEEKNUM(F3006))</f>
        <v/>
      </c>
      <c r="C3006" s="45" t="str">
        <f>IF(Table1[[#This Row],[Day]]="","",MONTH(F3006))</f>
        <v/>
      </c>
      <c r="D3006" s="45" t="str">
        <f>IF(Table1[[#This Row],[Day]]="","",YEAR(F3006))</f>
        <v/>
      </c>
      <c r="E3006" s="117" t="s">
        <v>329</v>
      </c>
      <c r="J3006" s="102"/>
      <c r="K3006" s="124"/>
      <c r="R3006" s="46"/>
      <c r="V3006" s="112"/>
      <c r="W3006" s="72"/>
      <c r="X3006" s="46"/>
      <c r="Y3006" s="46"/>
      <c r="AC3006" s="47">
        <f t="shared" si="43"/>
        <v>0</v>
      </c>
      <c r="AD3006" s="47"/>
      <c r="AE3006" s="44"/>
      <c r="AF3006" s="48"/>
    </row>
    <row r="3007" spans="1:32" ht="21" customHeight="1">
      <c r="A3007" s="45" t="str">
        <f>IF(G3007="","",VLOOKUP(G3007,#REF!,3,0))</f>
        <v/>
      </c>
      <c r="B3007" s="45" t="str">
        <f>IF(Table1[[#This Row],[Day]]="","",WEEKNUM(F3007))</f>
        <v/>
      </c>
      <c r="C3007" s="45" t="str">
        <f>IF(Table1[[#This Row],[Day]]="","",MONTH(F3007))</f>
        <v/>
      </c>
      <c r="D3007" s="45" t="str">
        <f>IF(Table1[[#This Row],[Day]]="","",YEAR(F3007))</f>
        <v/>
      </c>
      <c r="E3007" s="117" t="s">
        <v>329</v>
      </c>
      <c r="J3007" s="102"/>
      <c r="K3007" s="124"/>
      <c r="R3007" s="46"/>
      <c r="V3007" s="112"/>
      <c r="W3007" s="72"/>
      <c r="X3007" s="46"/>
      <c r="Y3007" s="46"/>
      <c r="AC3007" s="47">
        <f t="shared" si="43"/>
        <v>0</v>
      </c>
      <c r="AD3007" s="47"/>
      <c r="AE3007" s="44"/>
      <c r="AF3007" s="48"/>
    </row>
    <row r="3008" spans="1:32" ht="21" customHeight="1">
      <c r="A3008" s="45" t="str">
        <f>IF(G3008="","",VLOOKUP(G3008,#REF!,3,0))</f>
        <v/>
      </c>
      <c r="B3008" s="45" t="str">
        <f>IF(Table1[[#This Row],[Day]]="","",WEEKNUM(F3008))</f>
        <v/>
      </c>
      <c r="C3008" s="45" t="str">
        <f>IF(Table1[[#This Row],[Day]]="","",MONTH(F3008))</f>
        <v/>
      </c>
      <c r="D3008" s="45" t="str">
        <f>IF(Table1[[#This Row],[Day]]="","",YEAR(F3008))</f>
        <v/>
      </c>
      <c r="E3008" s="117" t="s">
        <v>329</v>
      </c>
      <c r="J3008" s="102"/>
      <c r="K3008" s="124"/>
      <c r="R3008" s="46"/>
      <c r="V3008" s="112"/>
      <c r="W3008" s="72"/>
      <c r="X3008" s="46"/>
      <c r="Y3008" s="46"/>
      <c r="AC3008" s="47">
        <f t="shared" si="43"/>
        <v>0</v>
      </c>
      <c r="AD3008" s="47"/>
      <c r="AE3008" s="44"/>
      <c r="AF3008" s="48"/>
    </row>
    <row r="3009" spans="1:32" ht="21" customHeight="1">
      <c r="A3009" s="45" t="str">
        <f>IF(G3009="","",VLOOKUP(G3009,#REF!,3,0))</f>
        <v/>
      </c>
      <c r="B3009" s="45" t="str">
        <f>IF(Table1[[#This Row],[Day]]="","",WEEKNUM(F3009))</f>
        <v/>
      </c>
      <c r="C3009" s="45" t="str">
        <f>IF(Table1[[#This Row],[Day]]="","",MONTH(F3009))</f>
        <v/>
      </c>
      <c r="D3009" s="45" t="str">
        <f>IF(Table1[[#This Row],[Day]]="","",YEAR(F3009))</f>
        <v/>
      </c>
      <c r="E3009" s="117" t="s">
        <v>329</v>
      </c>
      <c r="J3009" s="102"/>
      <c r="K3009" s="124"/>
      <c r="R3009" s="46"/>
      <c r="V3009" s="112"/>
      <c r="W3009" s="72"/>
      <c r="X3009" s="46"/>
      <c r="Y3009" s="46"/>
      <c r="AC3009" s="47">
        <f t="shared" si="43"/>
        <v>0</v>
      </c>
      <c r="AD3009" s="47"/>
      <c r="AE3009" s="44"/>
      <c r="AF3009" s="48"/>
    </row>
    <row r="3010" spans="1:32" ht="21" customHeight="1">
      <c r="A3010" s="45" t="str">
        <f>IF(G3010="","",VLOOKUP(G3010,#REF!,3,0))</f>
        <v/>
      </c>
      <c r="B3010" s="45" t="str">
        <f>IF(Table1[[#This Row],[Day]]="","",WEEKNUM(F3010))</f>
        <v/>
      </c>
      <c r="C3010" s="45" t="str">
        <f>IF(Table1[[#This Row],[Day]]="","",MONTH(F3010))</f>
        <v/>
      </c>
      <c r="D3010" s="45" t="str">
        <f>IF(Table1[[#This Row],[Day]]="","",YEAR(F3010))</f>
        <v/>
      </c>
      <c r="E3010" s="117" t="s">
        <v>329</v>
      </c>
      <c r="J3010" s="102"/>
      <c r="K3010" s="124"/>
      <c r="R3010" s="46"/>
      <c r="V3010" s="112"/>
      <c r="W3010" s="72"/>
      <c r="X3010" s="46"/>
      <c r="Y3010" s="46"/>
      <c r="AC3010" s="47">
        <f t="shared" si="43"/>
        <v>0</v>
      </c>
      <c r="AD3010" s="47"/>
      <c r="AE3010" s="44"/>
      <c r="AF3010" s="48"/>
    </row>
    <row r="3011" spans="1:32" ht="21" customHeight="1">
      <c r="A3011" s="45" t="str">
        <f>IF(G3011="","",VLOOKUP(G3011,#REF!,3,0))</f>
        <v/>
      </c>
      <c r="B3011" s="45" t="str">
        <f>IF(Table1[[#This Row],[Day]]="","",WEEKNUM(F3011))</f>
        <v/>
      </c>
      <c r="C3011" s="45" t="str">
        <f>IF(Table1[[#This Row],[Day]]="","",MONTH(F3011))</f>
        <v/>
      </c>
      <c r="D3011" s="45" t="str">
        <f>IF(Table1[[#This Row],[Day]]="","",YEAR(F3011))</f>
        <v/>
      </c>
      <c r="E3011" s="117" t="s">
        <v>329</v>
      </c>
      <c r="J3011" s="102"/>
      <c r="K3011" s="124"/>
      <c r="R3011" s="46"/>
      <c r="V3011" s="112"/>
      <c r="W3011" s="72"/>
      <c r="X3011" s="46"/>
      <c r="Y3011" s="46"/>
      <c r="AC3011" s="47">
        <f t="shared" si="43"/>
        <v>0</v>
      </c>
      <c r="AD3011" s="47"/>
      <c r="AE3011" s="44"/>
      <c r="AF3011" s="48"/>
    </row>
    <row r="3012" spans="1:32" ht="21" customHeight="1">
      <c r="A3012" s="45" t="str">
        <f>IF(G3012="","",VLOOKUP(G3012,#REF!,3,0))</f>
        <v/>
      </c>
      <c r="B3012" s="45" t="str">
        <f>IF(Table1[[#This Row],[Day]]="","",WEEKNUM(F3012))</f>
        <v/>
      </c>
      <c r="C3012" s="45" t="str">
        <f>IF(Table1[[#This Row],[Day]]="","",MONTH(F3012))</f>
        <v/>
      </c>
      <c r="D3012" s="45" t="str">
        <f>IF(Table1[[#This Row],[Day]]="","",YEAR(F3012))</f>
        <v/>
      </c>
      <c r="E3012" s="117" t="s">
        <v>329</v>
      </c>
      <c r="J3012" s="102"/>
      <c r="K3012" s="124"/>
      <c r="R3012" s="46"/>
      <c r="V3012" s="112"/>
      <c r="W3012" s="72"/>
      <c r="X3012" s="46"/>
      <c r="Y3012" s="46"/>
      <c r="AC3012" s="47">
        <f t="shared" si="43"/>
        <v>0</v>
      </c>
      <c r="AD3012" s="47"/>
      <c r="AE3012" s="44"/>
      <c r="AF3012" s="48"/>
    </row>
    <row r="3013" spans="1:32" ht="21" customHeight="1">
      <c r="A3013" s="45" t="str">
        <f>IF(G3013="","",VLOOKUP(G3013,#REF!,3,0))</f>
        <v/>
      </c>
      <c r="B3013" s="45" t="str">
        <f>IF(Table1[[#This Row],[Day]]="","",WEEKNUM(F3013))</f>
        <v/>
      </c>
      <c r="C3013" s="45" t="str">
        <f>IF(Table1[[#This Row],[Day]]="","",MONTH(F3013))</f>
        <v/>
      </c>
      <c r="D3013" s="45" t="str">
        <f>IF(Table1[[#This Row],[Day]]="","",YEAR(F3013))</f>
        <v/>
      </c>
      <c r="E3013" s="117" t="s">
        <v>329</v>
      </c>
      <c r="J3013" s="102"/>
      <c r="K3013" s="124"/>
      <c r="R3013" s="46"/>
      <c r="V3013" s="112"/>
      <c r="W3013" s="72"/>
      <c r="X3013" s="46"/>
      <c r="Y3013" s="46"/>
      <c r="AC3013" s="47">
        <f t="shared" si="43"/>
        <v>0</v>
      </c>
      <c r="AD3013" s="47"/>
      <c r="AE3013" s="44"/>
      <c r="AF3013" s="48"/>
    </row>
    <row r="3014" spans="1:32" ht="21" customHeight="1">
      <c r="A3014" s="45" t="str">
        <f>IF(G3014="","",VLOOKUP(G3014,#REF!,3,0))</f>
        <v/>
      </c>
      <c r="B3014" s="45" t="str">
        <f>IF(Table1[[#This Row],[Day]]="","",WEEKNUM(F3014))</f>
        <v/>
      </c>
      <c r="C3014" s="45" t="str">
        <f>IF(Table1[[#This Row],[Day]]="","",MONTH(F3014))</f>
        <v/>
      </c>
      <c r="D3014" s="45" t="str">
        <f>IF(Table1[[#This Row],[Day]]="","",YEAR(F3014))</f>
        <v/>
      </c>
      <c r="E3014" s="117" t="s">
        <v>329</v>
      </c>
      <c r="J3014" s="102"/>
      <c r="K3014" s="124"/>
      <c r="R3014" s="46"/>
      <c r="V3014" s="112"/>
      <c r="W3014" s="72"/>
      <c r="X3014" s="46"/>
      <c r="Y3014" s="46"/>
      <c r="AC3014" s="47">
        <f t="shared" si="43"/>
        <v>0</v>
      </c>
      <c r="AD3014" s="47"/>
      <c r="AE3014" s="44"/>
      <c r="AF3014" s="48"/>
    </row>
    <row r="3015" spans="1:32" ht="21" customHeight="1">
      <c r="A3015" s="45" t="str">
        <f>IF(G3015="","",VLOOKUP(G3015,#REF!,3,0))</f>
        <v/>
      </c>
      <c r="B3015" s="45" t="str">
        <f>IF(Table1[[#This Row],[Day]]="","",WEEKNUM(F3015))</f>
        <v/>
      </c>
      <c r="C3015" s="45" t="str">
        <f>IF(Table1[[#This Row],[Day]]="","",MONTH(F3015))</f>
        <v/>
      </c>
      <c r="D3015" s="45" t="str">
        <f>IF(Table1[[#This Row],[Day]]="","",YEAR(F3015))</f>
        <v/>
      </c>
      <c r="E3015" s="117" t="s">
        <v>329</v>
      </c>
      <c r="J3015" s="102"/>
      <c r="K3015" s="124"/>
      <c r="R3015" s="46"/>
      <c r="V3015" s="112"/>
      <c r="W3015" s="72"/>
      <c r="X3015" s="46"/>
      <c r="Y3015" s="46"/>
      <c r="AC3015" s="47">
        <f t="shared" si="43"/>
        <v>0</v>
      </c>
      <c r="AD3015" s="47"/>
      <c r="AE3015" s="44"/>
      <c r="AF3015" s="48"/>
    </row>
    <row r="3016" spans="1:32" ht="21" customHeight="1">
      <c r="A3016" s="45" t="str">
        <f>IF(G3016="","",VLOOKUP(G3016,#REF!,3,0))</f>
        <v/>
      </c>
      <c r="B3016" s="45" t="str">
        <f>IF(Table1[[#This Row],[Day]]="","",WEEKNUM(F3016))</f>
        <v/>
      </c>
      <c r="C3016" s="45" t="str">
        <f>IF(Table1[[#This Row],[Day]]="","",MONTH(F3016))</f>
        <v/>
      </c>
      <c r="D3016" s="45" t="str">
        <f>IF(Table1[[#This Row],[Day]]="","",YEAR(F3016))</f>
        <v/>
      </c>
      <c r="E3016" s="117" t="s">
        <v>329</v>
      </c>
      <c r="J3016" s="102"/>
      <c r="K3016" s="124"/>
      <c r="R3016" s="46"/>
      <c r="V3016" s="112"/>
      <c r="W3016" s="72"/>
      <c r="X3016" s="46"/>
      <c r="Y3016" s="46"/>
      <c r="AC3016" s="47">
        <f t="shared" si="43"/>
        <v>0</v>
      </c>
      <c r="AD3016" s="47"/>
      <c r="AE3016" s="44"/>
      <c r="AF3016" s="48"/>
    </row>
    <row r="3017" spans="1:32" ht="21" customHeight="1">
      <c r="A3017" s="45" t="str">
        <f>IF(G3017="","",VLOOKUP(G3017,#REF!,3,0))</f>
        <v/>
      </c>
      <c r="B3017" s="45" t="str">
        <f>IF(Table1[[#This Row],[Day]]="","",WEEKNUM(F3017))</f>
        <v/>
      </c>
      <c r="C3017" s="45" t="str">
        <f>IF(Table1[[#This Row],[Day]]="","",MONTH(F3017))</f>
        <v/>
      </c>
      <c r="D3017" s="45" t="str">
        <f>IF(Table1[[#This Row],[Day]]="","",YEAR(F3017))</f>
        <v/>
      </c>
      <c r="E3017" s="117" t="s">
        <v>329</v>
      </c>
      <c r="J3017" s="102"/>
      <c r="K3017" s="124"/>
      <c r="R3017" s="46"/>
      <c r="V3017" s="112"/>
      <c r="W3017" s="72"/>
      <c r="X3017" s="46"/>
      <c r="Y3017" s="46"/>
      <c r="AC3017" s="47">
        <f t="shared" si="43"/>
        <v>0</v>
      </c>
      <c r="AD3017" s="47"/>
      <c r="AE3017" s="44"/>
      <c r="AF3017" s="48"/>
    </row>
    <row r="3018" spans="1:32" ht="21" customHeight="1">
      <c r="A3018" s="45" t="str">
        <f>IF(G3018="","",VLOOKUP(G3018,#REF!,3,0))</f>
        <v/>
      </c>
      <c r="B3018" s="45" t="str">
        <f>IF(Table1[[#This Row],[Day]]="","",WEEKNUM(F3018))</f>
        <v/>
      </c>
      <c r="C3018" s="45" t="str">
        <f>IF(Table1[[#This Row],[Day]]="","",MONTH(F3018))</f>
        <v/>
      </c>
      <c r="D3018" s="45" t="str">
        <f>IF(Table1[[#This Row],[Day]]="","",YEAR(F3018))</f>
        <v/>
      </c>
      <c r="E3018" s="117" t="s">
        <v>329</v>
      </c>
      <c r="J3018" s="102"/>
      <c r="K3018" s="124"/>
      <c r="R3018" s="46"/>
      <c r="V3018" s="112"/>
      <c r="W3018" s="72"/>
      <c r="X3018" s="46"/>
      <c r="Y3018" s="46"/>
      <c r="AC3018" s="47">
        <f t="shared" si="43"/>
        <v>0</v>
      </c>
      <c r="AD3018" s="47"/>
      <c r="AE3018" s="44"/>
      <c r="AF3018" s="48"/>
    </row>
    <row r="3019" spans="1:32" ht="21" customHeight="1">
      <c r="A3019" s="45" t="str">
        <f>IF(G3019="","",VLOOKUP(G3019,#REF!,3,0))</f>
        <v/>
      </c>
      <c r="B3019" s="45" t="str">
        <f>IF(Table1[[#This Row],[Day]]="","",WEEKNUM(F3019))</f>
        <v/>
      </c>
      <c r="C3019" s="45" t="str">
        <f>IF(Table1[[#This Row],[Day]]="","",MONTH(F3019))</f>
        <v/>
      </c>
      <c r="D3019" s="45" t="str">
        <f>IF(Table1[[#This Row],[Day]]="","",YEAR(F3019))</f>
        <v/>
      </c>
      <c r="E3019" s="117" t="s">
        <v>329</v>
      </c>
      <c r="J3019" s="102"/>
      <c r="K3019" s="124"/>
      <c r="R3019" s="46"/>
      <c r="V3019" s="112"/>
      <c r="W3019" s="72"/>
      <c r="X3019" s="46"/>
      <c r="Y3019" s="46"/>
      <c r="AC3019" s="47">
        <f t="shared" si="43"/>
        <v>0</v>
      </c>
      <c r="AD3019" s="47"/>
      <c r="AE3019" s="44"/>
      <c r="AF3019" s="48"/>
    </row>
    <row r="3020" spans="1:32" ht="21" customHeight="1">
      <c r="A3020" s="45" t="str">
        <f>IF(G3020="","",VLOOKUP(G3020,#REF!,3,0))</f>
        <v/>
      </c>
      <c r="B3020" s="45" t="str">
        <f>IF(Table1[[#This Row],[Day]]="","",WEEKNUM(F3020))</f>
        <v/>
      </c>
      <c r="C3020" s="45" t="str">
        <f>IF(Table1[[#This Row],[Day]]="","",MONTH(F3020))</f>
        <v/>
      </c>
      <c r="D3020" s="45" t="str">
        <f>IF(Table1[[#This Row],[Day]]="","",YEAR(F3020))</f>
        <v/>
      </c>
      <c r="E3020" s="117" t="s">
        <v>329</v>
      </c>
      <c r="J3020" s="102"/>
      <c r="K3020" s="124"/>
      <c r="R3020" s="46"/>
      <c r="V3020" s="112"/>
      <c r="W3020" s="72"/>
      <c r="X3020" s="46"/>
      <c r="Y3020" s="46"/>
      <c r="AC3020" s="47">
        <f t="shared" si="43"/>
        <v>0</v>
      </c>
      <c r="AD3020" s="47"/>
      <c r="AE3020" s="44"/>
      <c r="AF3020" s="48"/>
    </row>
    <row r="3021" spans="1:32" ht="21" customHeight="1">
      <c r="A3021" s="45" t="str">
        <f>IF(G3021="","",VLOOKUP(G3021,#REF!,3,0))</f>
        <v/>
      </c>
      <c r="B3021" s="45" t="str">
        <f>IF(Table1[[#This Row],[Day]]="","",WEEKNUM(F3021))</f>
        <v/>
      </c>
      <c r="C3021" s="45" t="str">
        <f>IF(Table1[[#This Row],[Day]]="","",MONTH(F3021))</f>
        <v/>
      </c>
      <c r="D3021" s="45" t="str">
        <f>IF(Table1[[#This Row],[Day]]="","",YEAR(F3021))</f>
        <v/>
      </c>
      <c r="E3021" s="117" t="s">
        <v>329</v>
      </c>
      <c r="J3021" s="102"/>
      <c r="K3021" s="124"/>
      <c r="R3021" s="46"/>
      <c r="V3021" s="112"/>
      <c r="W3021" s="72"/>
      <c r="X3021" s="46"/>
      <c r="Y3021" s="46"/>
      <c r="AC3021" s="47">
        <f t="shared" si="43"/>
        <v>0</v>
      </c>
      <c r="AD3021" s="47"/>
      <c r="AE3021" s="44"/>
      <c r="AF3021" s="48"/>
    </row>
    <row r="3022" spans="1:32" ht="21" customHeight="1">
      <c r="A3022" s="45" t="str">
        <f>IF(G3022="","",VLOOKUP(G3022,#REF!,3,0))</f>
        <v/>
      </c>
      <c r="B3022" s="45" t="str">
        <f>IF(Table1[[#This Row],[Day]]="","",WEEKNUM(F3022))</f>
        <v/>
      </c>
      <c r="C3022" s="45" t="str">
        <f>IF(Table1[[#This Row],[Day]]="","",MONTH(F3022))</f>
        <v/>
      </c>
      <c r="D3022" s="45" t="str">
        <f>IF(Table1[[#This Row],[Day]]="","",YEAR(F3022))</f>
        <v/>
      </c>
      <c r="E3022" s="117" t="s">
        <v>329</v>
      </c>
      <c r="J3022" s="102"/>
      <c r="K3022" s="124"/>
      <c r="R3022" s="46"/>
      <c r="V3022" s="112"/>
      <c r="W3022" s="72"/>
      <c r="X3022" s="46"/>
      <c r="Y3022" s="46"/>
      <c r="AC3022" s="47">
        <f t="shared" si="43"/>
        <v>0</v>
      </c>
      <c r="AD3022" s="47"/>
      <c r="AE3022" s="44"/>
      <c r="AF3022" s="48"/>
    </row>
    <row r="3023" spans="1:32" ht="21" customHeight="1">
      <c r="A3023" s="45" t="str">
        <f>IF(G3023="","",VLOOKUP(G3023,#REF!,3,0))</f>
        <v/>
      </c>
      <c r="B3023" s="45" t="str">
        <f>IF(Table1[[#This Row],[Day]]="","",WEEKNUM(F3023))</f>
        <v/>
      </c>
      <c r="C3023" s="45" t="str">
        <f>IF(Table1[[#This Row],[Day]]="","",MONTH(F3023))</f>
        <v/>
      </c>
      <c r="D3023" s="45" t="str">
        <f>IF(Table1[[#This Row],[Day]]="","",YEAR(F3023))</f>
        <v/>
      </c>
      <c r="E3023" s="117" t="s">
        <v>329</v>
      </c>
      <c r="J3023" s="102"/>
      <c r="K3023" s="124"/>
      <c r="R3023" s="46"/>
      <c r="V3023" s="112"/>
      <c r="W3023" s="72"/>
      <c r="X3023" s="46"/>
      <c r="Y3023" s="46"/>
      <c r="AC3023" s="47">
        <f t="shared" si="43"/>
        <v>0</v>
      </c>
      <c r="AD3023" s="47"/>
      <c r="AE3023" s="44"/>
      <c r="AF3023" s="48"/>
    </row>
    <row r="3024" spans="1:32" ht="21" customHeight="1">
      <c r="A3024" s="45" t="str">
        <f>IF(G3024="","",VLOOKUP(G3024,#REF!,3,0))</f>
        <v/>
      </c>
      <c r="B3024" s="45" t="str">
        <f>IF(Table1[[#This Row],[Day]]="","",WEEKNUM(F3024))</f>
        <v/>
      </c>
      <c r="C3024" s="45" t="str">
        <f>IF(Table1[[#This Row],[Day]]="","",MONTH(F3024))</f>
        <v/>
      </c>
      <c r="D3024" s="45" t="str">
        <f>IF(Table1[[#This Row],[Day]]="","",YEAR(F3024))</f>
        <v/>
      </c>
      <c r="E3024" s="117" t="s">
        <v>329</v>
      </c>
      <c r="J3024" s="102"/>
      <c r="K3024" s="124"/>
      <c r="R3024" s="46"/>
      <c r="V3024" s="112"/>
      <c r="W3024" s="72"/>
      <c r="X3024" s="46"/>
      <c r="Y3024" s="46"/>
      <c r="AC3024" s="47">
        <f t="shared" si="43"/>
        <v>0</v>
      </c>
      <c r="AD3024" s="47"/>
      <c r="AE3024" s="44"/>
      <c r="AF3024" s="48"/>
    </row>
    <row r="3025" spans="1:32" ht="21" customHeight="1">
      <c r="A3025" s="45" t="str">
        <f>IF(G3025="","",VLOOKUP(G3025,#REF!,3,0))</f>
        <v/>
      </c>
      <c r="B3025" s="45" t="str">
        <f>IF(Table1[[#This Row],[Day]]="","",WEEKNUM(F3025))</f>
        <v/>
      </c>
      <c r="C3025" s="45" t="str">
        <f>IF(Table1[[#This Row],[Day]]="","",MONTH(F3025))</f>
        <v/>
      </c>
      <c r="D3025" s="45" t="str">
        <f>IF(Table1[[#This Row],[Day]]="","",YEAR(F3025))</f>
        <v/>
      </c>
      <c r="E3025" s="117" t="s">
        <v>329</v>
      </c>
      <c r="J3025" s="102"/>
      <c r="K3025" s="124"/>
      <c r="R3025" s="46"/>
      <c r="V3025" s="112"/>
      <c r="W3025" s="72"/>
      <c r="X3025" s="46"/>
      <c r="Y3025" s="46"/>
      <c r="AC3025" s="47">
        <f t="shared" si="43"/>
        <v>0</v>
      </c>
      <c r="AD3025" s="47"/>
      <c r="AE3025" s="44"/>
      <c r="AF3025" s="48"/>
    </row>
    <row r="3026" spans="1:32" ht="21" customHeight="1">
      <c r="A3026" s="45" t="str">
        <f>IF(G3026="","",VLOOKUP(G3026,#REF!,3,0))</f>
        <v/>
      </c>
      <c r="B3026" s="45" t="str">
        <f>IF(Table1[[#This Row],[Day]]="","",WEEKNUM(F3026))</f>
        <v/>
      </c>
      <c r="C3026" s="45" t="str">
        <f>IF(Table1[[#This Row],[Day]]="","",MONTH(F3026))</f>
        <v/>
      </c>
      <c r="D3026" s="45" t="str">
        <f>IF(Table1[[#This Row],[Day]]="","",YEAR(F3026))</f>
        <v/>
      </c>
      <c r="E3026" s="117" t="s">
        <v>329</v>
      </c>
      <c r="J3026" s="102"/>
      <c r="K3026" s="124"/>
      <c r="R3026" s="46"/>
      <c r="V3026" s="112"/>
      <c r="W3026" s="72"/>
      <c r="X3026" s="46"/>
      <c r="Y3026" s="46"/>
      <c r="AC3026" s="47">
        <f t="shared" si="43"/>
        <v>0</v>
      </c>
      <c r="AD3026" s="47"/>
      <c r="AE3026" s="44"/>
      <c r="AF3026" s="48"/>
    </row>
    <row r="3027" spans="1:32" ht="21" customHeight="1">
      <c r="A3027" s="45" t="str">
        <f>IF(G3027="","",VLOOKUP(G3027,#REF!,3,0))</f>
        <v/>
      </c>
      <c r="B3027" s="45" t="str">
        <f>IF(Table1[[#This Row],[Day]]="","",WEEKNUM(F3027))</f>
        <v/>
      </c>
      <c r="C3027" s="45" t="str">
        <f>IF(Table1[[#This Row],[Day]]="","",MONTH(F3027))</f>
        <v/>
      </c>
      <c r="D3027" s="45" t="str">
        <f>IF(Table1[[#This Row],[Day]]="","",YEAR(F3027))</f>
        <v/>
      </c>
      <c r="E3027" s="117" t="s">
        <v>329</v>
      </c>
      <c r="J3027" s="102"/>
      <c r="K3027" s="124"/>
      <c r="R3027" s="46"/>
      <c r="V3027" s="112"/>
      <c r="W3027" s="72"/>
      <c r="X3027" s="46"/>
      <c r="Y3027" s="46"/>
      <c r="AC3027" s="47">
        <f t="shared" si="43"/>
        <v>0</v>
      </c>
      <c r="AD3027" s="47"/>
      <c r="AE3027" s="44"/>
      <c r="AF3027" s="48"/>
    </row>
    <row r="3028" spans="1:32" ht="21" customHeight="1">
      <c r="A3028" s="45" t="str">
        <f>IF(G3028="","",VLOOKUP(G3028,#REF!,3,0))</f>
        <v/>
      </c>
      <c r="B3028" s="45" t="str">
        <f>IF(Table1[[#This Row],[Day]]="","",WEEKNUM(F3028))</f>
        <v/>
      </c>
      <c r="C3028" s="45" t="str">
        <f>IF(Table1[[#This Row],[Day]]="","",MONTH(F3028))</f>
        <v/>
      </c>
      <c r="D3028" s="45" t="str">
        <f>IF(Table1[[#This Row],[Day]]="","",YEAR(F3028))</f>
        <v/>
      </c>
      <c r="E3028" s="117" t="s">
        <v>329</v>
      </c>
      <c r="J3028" s="102"/>
      <c r="K3028" s="124"/>
      <c r="R3028" s="46"/>
      <c r="V3028" s="112"/>
      <c r="W3028" s="72"/>
      <c r="X3028" s="46"/>
      <c r="Y3028" s="46"/>
      <c r="AC3028" s="47">
        <f t="shared" si="43"/>
        <v>0</v>
      </c>
      <c r="AD3028" s="47"/>
      <c r="AE3028" s="44"/>
      <c r="AF3028" s="48"/>
    </row>
    <row r="3029" spans="1:32" ht="21" customHeight="1">
      <c r="A3029" s="45" t="str">
        <f>IF(G3029="","",VLOOKUP(G3029,#REF!,3,0))</f>
        <v/>
      </c>
      <c r="B3029" s="45" t="str">
        <f>IF(Table1[[#This Row],[Day]]="","",WEEKNUM(F3029))</f>
        <v/>
      </c>
      <c r="C3029" s="45" t="str">
        <f>IF(Table1[[#This Row],[Day]]="","",MONTH(F3029))</f>
        <v/>
      </c>
      <c r="D3029" s="45" t="str">
        <f>IF(Table1[[#This Row],[Day]]="","",YEAR(F3029))</f>
        <v/>
      </c>
      <c r="E3029" s="117" t="s">
        <v>329</v>
      </c>
      <c r="J3029" s="102"/>
      <c r="K3029" s="124"/>
      <c r="R3029" s="46"/>
      <c r="V3029" s="112"/>
      <c r="W3029" s="72"/>
      <c r="X3029" s="46"/>
      <c r="Y3029" s="46"/>
      <c r="AC3029" s="47">
        <f t="shared" si="43"/>
        <v>0</v>
      </c>
      <c r="AD3029" s="47"/>
      <c r="AE3029" s="44"/>
      <c r="AF3029" s="48"/>
    </row>
    <row r="3030" spans="1:32" ht="21" customHeight="1">
      <c r="A3030" s="45" t="str">
        <f>IF(G3030="","",VLOOKUP(G3030,#REF!,3,0))</f>
        <v/>
      </c>
      <c r="B3030" s="45" t="str">
        <f>IF(Table1[[#This Row],[Day]]="","",WEEKNUM(F3030))</f>
        <v/>
      </c>
      <c r="C3030" s="45" t="str">
        <f>IF(Table1[[#This Row],[Day]]="","",MONTH(F3030))</f>
        <v/>
      </c>
      <c r="D3030" s="45" t="str">
        <f>IF(Table1[[#This Row],[Day]]="","",YEAR(F3030))</f>
        <v/>
      </c>
      <c r="E3030" s="117" t="s">
        <v>329</v>
      </c>
      <c r="J3030" s="102"/>
      <c r="K3030" s="124"/>
      <c r="R3030" s="46"/>
      <c r="V3030" s="112"/>
      <c r="W3030" s="72"/>
      <c r="X3030" s="46"/>
      <c r="Y3030" s="46"/>
      <c r="AC3030" s="47">
        <f t="shared" si="43"/>
        <v>0</v>
      </c>
      <c r="AD3030" s="47"/>
      <c r="AE3030" s="44"/>
      <c r="AF3030" s="48"/>
    </row>
    <row r="3031" spans="1:32" ht="21" customHeight="1">
      <c r="A3031" s="45" t="str">
        <f>IF(G3031="","",VLOOKUP(G3031,#REF!,3,0))</f>
        <v/>
      </c>
      <c r="B3031" s="45" t="str">
        <f>IF(Table1[[#This Row],[Day]]="","",WEEKNUM(F3031))</f>
        <v/>
      </c>
      <c r="C3031" s="45" t="str">
        <f>IF(Table1[[#This Row],[Day]]="","",MONTH(F3031))</f>
        <v/>
      </c>
      <c r="D3031" s="45" t="str">
        <f>IF(Table1[[#This Row],[Day]]="","",YEAR(F3031))</f>
        <v/>
      </c>
      <c r="E3031" s="117" t="s">
        <v>329</v>
      </c>
      <c r="J3031" s="102"/>
      <c r="K3031" s="124"/>
      <c r="R3031" s="46"/>
      <c r="V3031" s="112"/>
      <c r="W3031" s="72"/>
      <c r="X3031" s="46"/>
      <c r="Y3031" s="46"/>
      <c r="AC3031" s="47">
        <f t="shared" si="43"/>
        <v>0</v>
      </c>
      <c r="AD3031" s="47"/>
      <c r="AE3031" s="44"/>
      <c r="AF3031" s="48"/>
    </row>
    <row r="3032" spans="1:32" ht="21" customHeight="1">
      <c r="A3032" s="45" t="str">
        <f>IF(G3032="","",VLOOKUP(G3032,#REF!,3,0))</f>
        <v/>
      </c>
      <c r="B3032" s="45" t="str">
        <f>IF(Table1[[#This Row],[Day]]="","",WEEKNUM(F3032))</f>
        <v/>
      </c>
      <c r="C3032" s="45" t="str">
        <f>IF(Table1[[#This Row],[Day]]="","",MONTH(F3032))</f>
        <v/>
      </c>
      <c r="D3032" s="45" t="str">
        <f>IF(Table1[[#This Row],[Day]]="","",YEAR(F3032))</f>
        <v/>
      </c>
      <c r="E3032" s="117" t="s">
        <v>329</v>
      </c>
      <c r="J3032" s="102"/>
      <c r="K3032" s="124"/>
      <c r="R3032" s="46"/>
      <c r="V3032" s="112"/>
      <c r="W3032" s="72"/>
      <c r="X3032" s="46"/>
      <c r="Y3032" s="46"/>
      <c r="AC3032" s="47">
        <f t="shared" si="43"/>
        <v>0</v>
      </c>
      <c r="AD3032" s="47"/>
      <c r="AE3032" s="44"/>
      <c r="AF3032" s="48"/>
    </row>
    <row r="3033" spans="1:32" ht="21" customHeight="1">
      <c r="A3033" s="45" t="str">
        <f>IF(G3033="","",VLOOKUP(G3033,#REF!,3,0))</f>
        <v/>
      </c>
      <c r="B3033" s="45" t="str">
        <f>IF(Table1[[#This Row],[Day]]="","",WEEKNUM(F3033))</f>
        <v/>
      </c>
      <c r="C3033" s="45" t="str">
        <f>IF(Table1[[#This Row],[Day]]="","",MONTH(F3033))</f>
        <v/>
      </c>
      <c r="D3033" s="45" t="str">
        <f>IF(Table1[[#This Row],[Day]]="","",YEAR(F3033))</f>
        <v/>
      </c>
      <c r="E3033" s="117" t="s">
        <v>329</v>
      </c>
      <c r="J3033" s="102"/>
      <c r="K3033" s="124"/>
      <c r="R3033" s="46"/>
      <c r="V3033" s="112"/>
      <c r="W3033" s="72"/>
      <c r="X3033" s="46"/>
      <c r="Y3033" s="46"/>
      <c r="AC3033" s="47">
        <f t="shared" si="43"/>
        <v>0</v>
      </c>
      <c r="AD3033" s="47"/>
      <c r="AE3033" s="44"/>
      <c r="AF3033" s="48"/>
    </row>
    <row r="3034" spans="1:32" ht="21" customHeight="1">
      <c r="A3034" s="45" t="str">
        <f>IF(G3034="","",VLOOKUP(G3034,#REF!,3,0))</f>
        <v/>
      </c>
      <c r="B3034" s="45" t="str">
        <f>IF(Table1[[#This Row],[Day]]="","",WEEKNUM(F3034))</f>
        <v/>
      </c>
      <c r="C3034" s="45" t="str">
        <f>IF(Table1[[#This Row],[Day]]="","",MONTH(F3034))</f>
        <v/>
      </c>
      <c r="D3034" s="45" t="str">
        <f>IF(Table1[[#This Row],[Day]]="","",YEAR(F3034))</f>
        <v/>
      </c>
      <c r="E3034" s="117" t="s">
        <v>329</v>
      </c>
      <c r="J3034" s="102"/>
      <c r="K3034" s="124"/>
      <c r="R3034" s="46"/>
      <c r="V3034" s="112"/>
      <c r="W3034" s="72"/>
      <c r="X3034" s="46"/>
      <c r="Y3034" s="46"/>
      <c r="AC3034" s="47">
        <f t="shared" si="43"/>
        <v>0</v>
      </c>
      <c r="AD3034" s="47"/>
      <c r="AE3034" s="44"/>
      <c r="AF3034" s="48"/>
    </row>
    <row r="3035" spans="1:32" ht="21" customHeight="1">
      <c r="A3035" s="45" t="str">
        <f>IF(G3035="","",VLOOKUP(G3035,#REF!,3,0))</f>
        <v/>
      </c>
      <c r="B3035" s="45" t="str">
        <f>IF(Table1[[#This Row],[Day]]="","",WEEKNUM(F3035))</f>
        <v/>
      </c>
      <c r="C3035" s="45" t="str">
        <f>IF(Table1[[#This Row],[Day]]="","",MONTH(F3035))</f>
        <v/>
      </c>
      <c r="D3035" s="45" t="str">
        <f>IF(Table1[[#This Row],[Day]]="","",YEAR(F3035))</f>
        <v/>
      </c>
      <c r="E3035" s="117" t="s">
        <v>329</v>
      </c>
      <c r="J3035" s="102"/>
      <c r="K3035" s="124"/>
      <c r="R3035" s="46"/>
      <c r="V3035" s="112"/>
      <c r="W3035" s="72"/>
      <c r="X3035" s="46"/>
      <c r="Y3035" s="46"/>
      <c r="AC3035" s="47">
        <f t="shared" si="43"/>
        <v>0</v>
      </c>
      <c r="AD3035" s="47"/>
      <c r="AE3035" s="44"/>
      <c r="AF3035" s="48"/>
    </row>
    <row r="3036" spans="1:32" ht="21" customHeight="1">
      <c r="A3036" s="45" t="str">
        <f>IF(G3036="","",VLOOKUP(G3036,#REF!,3,0))</f>
        <v/>
      </c>
      <c r="B3036" s="45" t="str">
        <f>IF(Table1[[#This Row],[Day]]="","",WEEKNUM(F3036))</f>
        <v/>
      </c>
      <c r="C3036" s="45" t="str">
        <f>IF(Table1[[#This Row],[Day]]="","",MONTH(F3036))</f>
        <v/>
      </c>
      <c r="D3036" s="45" t="str">
        <f>IF(Table1[[#This Row],[Day]]="","",YEAR(F3036))</f>
        <v/>
      </c>
      <c r="E3036" s="117" t="s">
        <v>329</v>
      </c>
      <c r="J3036" s="102"/>
      <c r="K3036" s="124"/>
      <c r="R3036" s="46"/>
      <c r="V3036" s="112"/>
      <c r="W3036" s="72"/>
      <c r="X3036" s="46"/>
      <c r="Y3036" s="46"/>
      <c r="AC3036" s="47">
        <f t="shared" ref="AC3036:AC3099" si="44">SUM(I3036:AB3036)</f>
        <v>0</v>
      </c>
      <c r="AD3036" s="47"/>
      <c r="AE3036" s="44"/>
      <c r="AF3036" s="48"/>
    </row>
    <row r="3037" spans="1:32" ht="21" customHeight="1">
      <c r="A3037" s="45" t="str">
        <f>IF(G3037="","",VLOOKUP(G3037,#REF!,3,0))</f>
        <v/>
      </c>
      <c r="B3037" s="45" t="str">
        <f>IF(Table1[[#This Row],[Day]]="","",WEEKNUM(F3037))</f>
        <v/>
      </c>
      <c r="C3037" s="45" t="str">
        <f>IF(Table1[[#This Row],[Day]]="","",MONTH(F3037))</f>
        <v/>
      </c>
      <c r="D3037" s="45" t="str">
        <f>IF(Table1[[#This Row],[Day]]="","",YEAR(F3037))</f>
        <v/>
      </c>
      <c r="E3037" s="117" t="s">
        <v>329</v>
      </c>
      <c r="J3037" s="102"/>
      <c r="K3037" s="124"/>
      <c r="R3037" s="46"/>
      <c r="V3037" s="112"/>
      <c r="W3037" s="72"/>
      <c r="X3037" s="46"/>
      <c r="Y3037" s="46"/>
      <c r="AC3037" s="47">
        <f t="shared" si="44"/>
        <v>0</v>
      </c>
      <c r="AD3037" s="47"/>
      <c r="AE3037" s="44"/>
      <c r="AF3037" s="48"/>
    </row>
    <row r="3038" spans="1:32" ht="21" customHeight="1">
      <c r="A3038" s="45" t="str">
        <f>IF(G3038="","",VLOOKUP(G3038,#REF!,3,0))</f>
        <v/>
      </c>
      <c r="B3038" s="45" t="str">
        <f>IF(Table1[[#This Row],[Day]]="","",WEEKNUM(F3038))</f>
        <v/>
      </c>
      <c r="C3038" s="45" t="str">
        <f>IF(Table1[[#This Row],[Day]]="","",MONTH(F3038))</f>
        <v/>
      </c>
      <c r="D3038" s="45" t="str">
        <f>IF(Table1[[#This Row],[Day]]="","",YEAR(F3038))</f>
        <v/>
      </c>
      <c r="E3038" s="117" t="s">
        <v>329</v>
      </c>
      <c r="J3038" s="102"/>
      <c r="K3038" s="124"/>
      <c r="R3038" s="46"/>
      <c r="V3038" s="112"/>
      <c r="W3038" s="72"/>
      <c r="X3038" s="46"/>
      <c r="Y3038" s="46"/>
      <c r="AC3038" s="47">
        <f t="shared" si="44"/>
        <v>0</v>
      </c>
      <c r="AD3038" s="47"/>
      <c r="AE3038" s="44"/>
      <c r="AF3038" s="48"/>
    </row>
    <row r="3039" spans="1:32" ht="21" customHeight="1">
      <c r="A3039" s="45" t="str">
        <f>IF(G3039="","",VLOOKUP(G3039,#REF!,3,0))</f>
        <v/>
      </c>
      <c r="B3039" s="45" t="str">
        <f>IF(Table1[[#This Row],[Day]]="","",WEEKNUM(F3039))</f>
        <v/>
      </c>
      <c r="C3039" s="45" t="str">
        <f>IF(Table1[[#This Row],[Day]]="","",MONTH(F3039))</f>
        <v/>
      </c>
      <c r="D3039" s="45" t="str">
        <f>IF(Table1[[#This Row],[Day]]="","",YEAR(F3039))</f>
        <v/>
      </c>
      <c r="E3039" s="117" t="s">
        <v>329</v>
      </c>
      <c r="J3039" s="102"/>
      <c r="K3039" s="124"/>
      <c r="R3039" s="46"/>
      <c r="V3039" s="112"/>
      <c r="W3039" s="72"/>
      <c r="X3039" s="46"/>
      <c r="Y3039" s="46"/>
      <c r="AC3039" s="47">
        <f t="shared" si="44"/>
        <v>0</v>
      </c>
      <c r="AD3039" s="47"/>
      <c r="AE3039" s="44"/>
      <c r="AF3039" s="48"/>
    </row>
    <row r="3040" spans="1:32" ht="21" customHeight="1">
      <c r="A3040" s="45" t="str">
        <f>IF(G3040="","",VLOOKUP(G3040,#REF!,3,0))</f>
        <v/>
      </c>
      <c r="B3040" s="45" t="str">
        <f>IF(Table1[[#This Row],[Day]]="","",WEEKNUM(F3040))</f>
        <v/>
      </c>
      <c r="C3040" s="45" t="str">
        <f>IF(Table1[[#This Row],[Day]]="","",MONTH(F3040))</f>
        <v/>
      </c>
      <c r="D3040" s="45" t="str">
        <f>IF(Table1[[#This Row],[Day]]="","",YEAR(F3040))</f>
        <v/>
      </c>
      <c r="E3040" s="117" t="s">
        <v>329</v>
      </c>
      <c r="J3040" s="102"/>
      <c r="K3040" s="124"/>
      <c r="R3040" s="46"/>
      <c r="V3040" s="112"/>
      <c r="W3040" s="72"/>
      <c r="X3040" s="46"/>
      <c r="Y3040" s="46"/>
      <c r="AC3040" s="47">
        <f t="shared" si="44"/>
        <v>0</v>
      </c>
      <c r="AD3040" s="47"/>
      <c r="AE3040" s="44"/>
      <c r="AF3040" s="48"/>
    </row>
    <row r="3041" spans="1:32" ht="21" customHeight="1">
      <c r="A3041" s="45" t="str">
        <f>IF(G3041="","",VLOOKUP(G3041,#REF!,3,0))</f>
        <v/>
      </c>
      <c r="B3041" s="45" t="str">
        <f>IF(Table1[[#This Row],[Day]]="","",WEEKNUM(F3041))</f>
        <v/>
      </c>
      <c r="C3041" s="45" t="str">
        <f>IF(Table1[[#This Row],[Day]]="","",MONTH(F3041))</f>
        <v/>
      </c>
      <c r="D3041" s="45" t="str">
        <f>IF(Table1[[#This Row],[Day]]="","",YEAR(F3041))</f>
        <v/>
      </c>
      <c r="E3041" s="117" t="s">
        <v>329</v>
      </c>
      <c r="J3041" s="102"/>
      <c r="K3041" s="124"/>
      <c r="R3041" s="46"/>
      <c r="V3041" s="112"/>
      <c r="W3041" s="72"/>
      <c r="X3041" s="46"/>
      <c r="Y3041" s="46"/>
      <c r="AC3041" s="47">
        <f t="shared" si="44"/>
        <v>0</v>
      </c>
      <c r="AD3041" s="47"/>
      <c r="AE3041" s="44"/>
      <c r="AF3041" s="48"/>
    </row>
    <row r="3042" spans="1:32" ht="21" customHeight="1">
      <c r="A3042" s="45" t="str">
        <f>IF(G3042="","",VLOOKUP(G3042,#REF!,3,0))</f>
        <v/>
      </c>
      <c r="B3042" s="45" t="str">
        <f>IF(Table1[[#This Row],[Day]]="","",WEEKNUM(F3042))</f>
        <v/>
      </c>
      <c r="C3042" s="45" t="str">
        <f>IF(Table1[[#This Row],[Day]]="","",MONTH(F3042))</f>
        <v/>
      </c>
      <c r="D3042" s="45" t="str">
        <f>IF(Table1[[#This Row],[Day]]="","",YEAR(F3042))</f>
        <v/>
      </c>
      <c r="E3042" s="117" t="s">
        <v>329</v>
      </c>
      <c r="J3042" s="102"/>
      <c r="K3042" s="124"/>
      <c r="R3042" s="46"/>
      <c r="V3042" s="112"/>
      <c r="W3042" s="72"/>
      <c r="X3042" s="46"/>
      <c r="Y3042" s="46"/>
      <c r="AC3042" s="47">
        <f t="shared" si="44"/>
        <v>0</v>
      </c>
      <c r="AD3042" s="47"/>
      <c r="AE3042" s="44"/>
      <c r="AF3042" s="48"/>
    </row>
    <row r="3043" spans="1:32" ht="21" customHeight="1">
      <c r="A3043" s="45" t="str">
        <f>IF(G3043="","",VLOOKUP(G3043,#REF!,3,0))</f>
        <v/>
      </c>
      <c r="B3043" s="45" t="str">
        <f>IF(Table1[[#This Row],[Day]]="","",WEEKNUM(F3043))</f>
        <v/>
      </c>
      <c r="C3043" s="45" t="str">
        <f>IF(Table1[[#This Row],[Day]]="","",MONTH(F3043))</f>
        <v/>
      </c>
      <c r="D3043" s="45" t="str">
        <f>IF(Table1[[#This Row],[Day]]="","",YEAR(F3043))</f>
        <v/>
      </c>
      <c r="E3043" s="117" t="s">
        <v>329</v>
      </c>
      <c r="J3043" s="102"/>
      <c r="K3043" s="124"/>
      <c r="R3043" s="46"/>
      <c r="V3043" s="112"/>
      <c r="W3043" s="72"/>
      <c r="X3043" s="46"/>
      <c r="Y3043" s="46"/>
      <c r="AC3043" s="47">
        <f t="shared" si="44"/>
        <v>0</v>
      </c>
      <c r="AD3043" s="47"/>
      <c r="AE3043" s="44"/>
      <c r="AF3043" s="48"/>
    </row>
    <row r="3044" spans="1:32" ht="21" customHeight="1">
      <c r="A3044" s="45" t="str">
        <f>IF(G3044="","",VLOOKUP(G3044,#REF!,3,0))</f>
        <v/>
      </c>
      <c r="B3044" s="45" t="str">
        <f>IF(Table1[[#This Row],[Day]]="","",WEEKNUM(F3044))</f>
        <v/>
      </c>
      <c r="C3044" s="45" t="str">
        <f>IF(Table1[[#This Row],[Day]]="","",MONTH(F3044))</f>
        <v/>
      </c>
      <c r="D3044" s="45" t="str">
        <f>IF(Table1[[#This Row],[Day]]="","",YEAR(F3044))</f>
        <v/>
      </c>
      <c r="E3044" s="117" t="s">
        <v>329</v>
      </c>
      <c r="J3044" s="102"/>
      <c r="K3044" s="124"/>
      <c r="R3044" s="46"/>
      <c r="V3044" s="112"/>
      <c r="W3044" s="72"/>
      <c r="X3044" s="46"/>
      <c r="Y3044" s="46"/>
      <c r="AC3044" s="47">
        <f t="shared" si="44"/>
        <v>0</v>
      </c>
      <c r="AD3044" s="47"/>
      <c r="AE3044" s="44"/>
      <c r="AF3044" s="48"/>
    </row>
    <row r="3045" spans="1:32" ht="21" customHeight="1">
      <c r="A3045" s="45" t="str">
        <f>IF(G3045="","",VLOOKUP(G3045,#REF!,3,0))</f>
        <v/>
      </c>
      <c r="B3045" s="45" t="str">
        <f>IF(Table1[[#This Row],[Day]]="","",WEEKNUM(F3045))</f>
        <v/>
      </c>
      <c r="C3045" s="45" t="str">
        <f>IF(Table1[[#This Row],[Day]]="","",MONTH(F3045))</f>
        <v/>
      </c>
      <c r="D3045" s="45" t="str">
        <f>IF(Table1[[#This Row],[Day]]="","",YEAR(F3045))</f>
        <v/>
      </c>
      <c r="E3045" s="117" t="s">
        <v>329</v>
      </c>
      <c r="J3045" s="102"/>
      <c r="K3045" s="124"/>
      <c r="R3045" s="46"/>
      <c r="V3045" s="112"/>
      <c r="W3045" s="72"/>
      <c r="X3045" s="46"/>
      <c r="Y3045" s="46"/>
      <c r="AC3045" s="47">
        <f t="shared" si="44"/>
        <v>0</v>
      </c>
      <c r="AD3045" s="47"/>
      <c r="AE3045" s="44"/>
      <c r="AF3045" s="48"/>
    </row>
    <row r="3046" spans="1:32" ht="21" customHeight="1">
      <c r="A3046" s="45" t="str">
        <f>IF(G3046="","",VLOOKUP(G3046,#REF!,3,0))</f>
        <v/>
      </c>
      <c r="B3046" s="45" t="str">
        <f>IF(Table1[[#This Row],[Day]]="","",WEEKNUM(F3046))</f>
        <v/>
      </c>
      <c r="C3046" s="45" t="str">
        <f>IF(Table1[[#This Row],[Day]]="","",MONTH(F3046))</f>
        <v/>
      </c>
      <c r="D3046" s="45" t="str">
        <f>IF(Table1[[#This Row],[Day]]="","",YEAR(F3046))</f>
        <v/>
      </c>
      <c r="E3046" s="117" t="s">
        <v>329</v>
      </c>
      <c r="J3046" s="102"/>
      <c r="K3046" s="124"/>
      <c r="R3046" s="46"/>
      <c r="V3046" s="112"/>
      <c r="W3046" s="72"/>
      <c r="X3046" s="46"/>
      <c r="Y3046" s="46"/>
      <c r="AC3046" s="47">
        <f t="shared" si="44"/>
        <v>0</v>
      </c>
      <c r="AD3046" s="47"/>
      <c r="AE3046" s="44"/>
      <c r="AF3046" s="48"/>
    </row>
    <row r="3047" spans="1:32" ht="21" customHeight="1">
      <c r="A3047" s="45" t="str">
        <f>IF(G3047="","",VLOOKUP(G3047,#REF!,3,0))</f>
        <v/>
      </c>
      <c r="B3047" s="45" t="str">
        <f>IF(Table1[[#This Row],[Day]]="","",WEEKNUM(F3047))</f>
        <v/>
      </c>
      <c r="C3047" s="45" t="str">
        <f>IF(Table1[[#This Row],[Day]]="","",MONTH(F3047))</f>
        <v/>
      </c>
      <c r="D3047" s="45" t="str">
        <f>IF(Table1[[#This Row],[Day]]="","",YEAR(F3047))</f>
        <v/>
      </c>
      <c r="E3047" s="117" t="s">
        <v>329</v>
      </c>
      <c r="J3047" s="102"/>
      <c r="K3047" s="124"/>
      <c r="R3047" s="46"/>
      <c r="V3047" s="112"/>
      <c r="W3047" s="72"/>
      <c r="X3047" s="46"/>
      <c r="Y3047" s="46"/>
      <c r="AC3047" s="47">
        <f t="shared" si="44"/>
        <v>0</v>
      </c>
      <c r="AD3047" s="47"/>
      <c r="AE3047" s="44"/>
      <c r="AF3047" s="48"/>
    </row>
    <row r="3048" spans="1:32" ht="21" customHeight="1">
      <c r="A3048" s="45" t="str">
        <f>IF(G3048="","",VLOOKUP(G3048,#REF!,3,0))</f>
        <v/>
      </c>
      <c r="B3048" s="45" t="str">
        <f>IF(Table1[[#This Row],[Day]]="","",WEEKNUM(F3048))</f>
        <v/>
      </c>
      <c r="C3048" s="45" t="str">
        <f>IF(Table1[[#This Row],[Day]]="","",MONTH(F3048))</f>
        <v/>
      </c>
      <c r="D3048" s="45" t="str">
        <f>IF(Table1[[#This Row],[Day]]="","",YEAR(F3048))</f>
        <v/>
      </c>
      <c r="E3048" s="117" t="s">
        <v>329</v>
      </c>
      <c r="J3048" s="102"/>
      <c r="K3048" s="124"/>
      <c r="R3048" s="46"/>
      <c r="V3048" s="112"/>
      <c r="W3048" s="72"/>
      <c r="X3048" s="46"/>
      <c r="Y3048" s="46"/>
      <c r="AC3048" s="47">
        <f t="shared" si="44"/>
        <v>0</v>
      </c>
      <c r="AD3048" s="47"/>
      <c r="AE3048" s="44"/>
      <c r="AF3048" s="48"/>
    </row>
    <row r="3049" spans="1:32" ht="21" customHeight="1">
      <c r="A3049" s="45" t="str">
        <f>IF(G3049="","",VLOOKUP(G3049,#REF!,3,0))</f>
        <v/>
      </c>
      <c r="B3049" s="45" t="str">
        <f>IF(Table1[[#This Row],[Day]]="","",WEEKNUM(F3049))</f>
        <v/>
      </c>
      <c r="C3049" s="45" t="str">
        <f>IF(Table1[[#This Row],[Day]]="","",MONTH(F3049))</f>
        <v/>
      </c>
      <c r="D3049" s="45" t="str">
        <f>IF(Table1[[#This Row],[Day]]="","",YEAR(F3049))</f>
        <v/>
      </c>
      <c r="E3049" s="117" t="s">
        <v>329</v>
      </c>
      <c r="J3049" s="102"/>
      <c r="K3049" s="124"/>
      <c r="R3049" s="46"/>
      <c r="V3049" s="112"/>
      <c r="W3049" s="72"/>
      <c r="X3049" s="46"/>
      <c r="Y3049" s="46"/>
      <c r="AC3049" s="47">
        <f t="shared" si="44"/>
        <v>0</v>
      </c>
      <c r="AD3049" s="47"/>
      <c r="AE3049" s="44"/>
      <c r="AF3049" s="48"/>
    </row>
    <row r="3050" spans="1:32" ht="21" customHeight="1">
      <c r="A3050" s="45" t="str">
        <f>IF(G3050="","",VLOOKUP(G3050,#REF!,3,0))</f>
        <v/>
      </c>
      <c r="B3050" s="45" t="str">
        <f>IF(Table1[[#This Row],[Day]]="","",WEEKNUM(F3050))</f>
        <v/>
      </c>
      <c r="C3050" s="45" t="str">
        <f>IF(Table1[[#This Row],[Day]]="","",MONTH(F3050))</f>
        <v/>
      </c>
      <c r="D3050" s="45" t="str">
        <f>IF(Table1[[#This Row],[Day]]="","",YEAR(F3050))</f>
        <v/>
      </c>
      <c r="E3050" s="117" t="s">
        <v>329</v>
      </c>
      <c r="J3050" s="102"/>
      <c r="K3050" s="124"/>
      <c r="R3050" s="46"/>
      <c r="V3050" s="112"/>
      <c r="W3050" s="72"/>
      <c r="X3050" s="46"/>
      <c r="Y3050" s="46"/>
      <c r="AC3050" s="47">
        <f t="shared" si="44"/>
        <v>0</v>
      </c>
      <c r="AD3050" s="47"/>
      <c r="AE3050" s="44"/>
      <c r="AF3050" s="48"/>
    </row>
    <row r="3051" spans="1:32" ht="21" customHeight="1">
      <c r="A3051" s="45" t="str">
        <f>IF(G3051="","",VLOOKUP(G3051,#REF!,3,0))</f>
        <v/>
      </c>
      <c r="B3051" s="45" t="str">
        <f>IF(Table1[[#This Row],[Day]]="","",WEEKNUM(F3051))</f>
        <v/>
      </c>
      <c r="C3051" s="45" t="str">
        <f>IF(Table1[[#This Row],[Day]]="","",MONTH(F3051))</f>
        <v/>
      </c>
      <c r="D3051" s="45" t="str">
        <f>IF(Table1[[#This Row],[Day]]="","",YEAR(F3051))</f>
        <v/>
      </c>
      <c r="E3051" s="117" t="s">
        <v>329</v>
      </c>
      <c r="J3051" s="102"/>
      <c r="K3051" s="124"/>
      <c r="R3051" s="46"/>
      <c r="V3051" s="112"/>
      <c r="W3051" s="72"/>
      <c r="X3051" s="46"/>
      <c r="Y3051" s="46"/>
      <c r="AC3051" s="47">
        <f t="shared" si="44"/>
        <v>0</v>
      </c>
      <c r="AD3051" s="47"/>
      <c r="AE3051" s="44"/>
      <c r="AF3051" s="48"/>
    </row>
    <row r="3052" spans="1:32" ht="21" customHeight="1">
      <c r="A3052" s="45" t="str">
        <f>IF(G3052="","",VLOOKUP(G3052,#REF!,3,0))</f>
        <v/>
      </c>
      <c r="B3052" s="45" t="str">
        <f>IF(Table1[[#This Row],[Day]]="","",WEEKNUM(F3052))</f>
        <v/>
      </c>
      <c r="C3052" s="45" t="str">
        <f>IF(Table1[[#This Row],[Day]]="","",MONTH(F3052))</f>
        <v/>
      </c>
      <c r="D3052" s="45" t="str">
        <f>IF(Table1[[#This Row],[Day]]="","",YEAR(F3052))</f>
        <v/>
      </c>
      <c r="E3052" s="117" t="s">
        <v>329</v>
      </c>
      <c r="J3052" s="102"/>
      <c r="K3052" s="124"/>
      <c r="R3052" s="46"/>
      <c r="V3052" s="112"/>
      <c r="W3052" s="72"/>
      <c r="X3052" s="46"/>
      <c r="Y3052" s="46"/>
      <c r="AC3052" s="47">
        <f t="shared" si="44"/>
        <v>0</v>
      </c>
      <c r="AD3052" s="47"/>
      <c r="AE3052" s="44"/>
      <c r="AF3052" s="48"/>
    </row>
    <row r="3053" spans="1:32" ht="21" customHeight="1">
      <c r="A3053" s="45" t="str">
        <f>IF(G3053="","",VLOOKUP(G3053,#REF!,3,0))</f>
        <v/>
      </c>
      <c r="B3053" s="45" t="str">
        <f>IF(Table1[[#This Row],[Day]]="","",WEEKNUM(F3053))</f>
        <v/>
      </c>
      <c r="C3053" s="45" t="str">
        <f>IF(Table1[[#This Row],[Day]]="","",MONTH(F3053))</f>
        <v/>
      </c>
      <c r="D3053" s="45" t="str">
        <f>IF(Table1[[#This Row],[Day]]="","",YEAR(F3053))</f>
        <v/>
      </c>
      <c r="E3053" s="117" t="s">
        <v>329</v>
      </c>
      <c r="J3053" s="102"/>
      <c r="K3053" s="124"/>
      <c r="R3053" s="46"/>
      <c r="V3053" s="112"/>
      <c r="W3053" s="72"/>
      <c r="X3053" s="46"/>
      <c r="Y3053" s="46"/>
      <c r="AC3053" s="47">
        <f t="shared" si="44"/>
        <v>0</v>
      </c>
      <c r="AD3053" s="47"/>
      <c r="AE3053" s="44"/>
      <c r="AF3053" s="48"/>
    </row>
    <row r="3054" spans="1:32" ht="21" customHeight="1">
      <c r="A3054" s="45" t="str">
        <f>IF(G3054="","",VLOOKUP(G3054,#REF!,3,0))</f>
        <v/>
      </c>
      <c r="B3054" s="45" t="str">
        <f>IF(Table1[[#This Row],[Day]]="","",WEEKNUM(F3054))</f>
        <v/>
      </c>
      <c r="C3054" s="45" t="str">
        <f>IF(Table1[[#This Row],[Day]]="","",MONTH(F3054))</f>
        <v/>
      </c>
      <c r="D3054" s="45" t="str">
        <f>IF(Table1[[#This Row],[Day]]="","",YEAR(F3054))</f>
        <v/>
      </c>
      <c r="E3054" s="117" t="s">
        <v>329</v>
      </c>
      <c r="J3054" s="102"/>
      <c r="K3054" s="124"/>
      <c r="R3054" s="46"/>
      <c r="V3054" s="112"/>
      <c r="W3054" s="72"/>
      <c r="X3054" s="46"/>
      <c r="Y3054" s="46"/>
      <c r="AC3054" s="47">
        <f t="shared" si="44"/>
        <v>0</v>
      </c>
      <c r="AD3054" s="47"/>
      <c r="AE3054" s="44"/>
      <c r="AF3054" s="48"/>
    </row>
    <row r="3055" spans="1:32" ht="21" customHeight="1">
      <c r="A3055" s="45" t="str">
        <f>IF(G3055="","",VLOOKUP(G3055,#REF!,3,0))</f>
        <v/>
      </c>
      <c r="B3055" s="45" t="str">
        <f>IF(Table1[[#This Row],[Day]]="","",WEEKNUM(F3055))</f>
        <v/>
      </c>
      <c r="C3055" s="45" t="str">
        <f>IF(Table1[[#This Row],[Day]]="","",MONTH(F3055))</f>
        <v/>
      </c>
      <c r="D3055" s="45" t="str">
        <f>IF(Table1[[#This Row],[Day]]="","",YEAR(F3055))</f>
        <v/>
      </c>
      <c r="E3055" s="117" t="s">
        <v>329</v>
      </c>
      <c r="J3055" s="102"/>
      <c r="K3055" s="124"/>
      <c r="R3055" s="46"/>
      <c r="V3055" s="112"/>
      <c r="W3055" s="72"/>
      <c r="X3055" s="46"/>
      <c r="Y3055" s="46"/>
      <c r="AC3055" s="47">
        <f t="shared" si="44"/>
        <v>0</v>
      </c>
      <c r="AD3055" s="47"/>
      <c r="AE3055" s="44"/>
      <c r="AF3055" s="48"/>
    </row>
    <row r="3056" spans="1:32" ht="21" customHeight="1">
      <c r="A3056" s="45" t="str">
        <f>IF(G3056="","",VLOOKUP(G3056,#REF!,3,0))</f>
        <v/>
      </c>
      <c r="B3056" s="45" t="str">
        <f>IF(Table1[[#This Row],[Day]]="","",WEEKNUM(F3056))</f>
        <v/>
      </c>
      <c r="C3056" s="45" t="str">
        <f>IF(Table1[[#This Row],[Day]]="","",MONTH(F3056))</f>
        <v/>
      </c>
      <c r="D3056" s="45" t="str">
        <f>IF(Table1[[#This Row],[Day]]="","",YEAR(F3056))</f>
        <v/>
      </c>
      <c r="E3056" s="117" t="s">
        <v>329</v>
      </c>
      <c r="J3056" s="102"/>
      <c r="K3056" s="124"/>
      <c r="R3056" s="46"/>
      <c r="V3056" s="112"/>
      <c r="W3056" s="72"/>
      <c r="X3056" s="46"/>
      <c r="Y3056" s="46"/>
      <c r="AC3056" s="47">
        <f t="shared" si="44"/>
        <v>0</v>
      </c>
      <c r="AD3056" s="47"/>
      <c r="AE3056" s="44"/>
      <c r="AF3056" s="48"/>
    </row>
    <row r="3057" spans="1:32" ht="21" customHeight="1">
      <c r="A3057" s="45" t="str">
        <f>IF(G3057="","",VLOOKUP(G3057,#REF!,3,0))</f>
        <v/>
      </c>
      <c r="B3057" s="45" t="str">
        <f>IF(Table1[[#This Row],[Day]]="","",WEEKNUM(F3057))</f>
        <v/>
      </c>
      <c r="C3057" s="45" t="str">
        <f>IF(Table1[[#This Row],[Day]]="","",MONTH(F3057))</f>
        <v/>
      </c>
      <c r="D3057" s="45" t="str">
        <f>IF(Table1[[#This Row],[Day]]="","",YEAR(F3057))</f>
        <v/>
      </c>
      <c r="E3057" s="117" t="s">
        <v>329</v>
      </c>
      <c r="J3057" s="102"/>
      <c r="K3057" s="124"/>
      <c r="R3057" s="46"/>
      <c r="V3057" s="112"/>
      <c r="W3057" s="72"/>
      <c r="X3057" s="46"/>
      <c r="Y3057" s="46"/>
      <c r="AC3057" s="47">
        <f t="shared" si="44"/>
        <v>0</v>
      </c>
      <c r="AD3057" s="47"/>
      <c r="AE3057" s="44"/>
      <c r="AF3057" s="48"/>
    </row>
    <row r="3058" spans="1:32" ht="21" customHeight="1">
      <c r="A3058" s="45" t="str">
        <f>IF(G3058="","",VLOOKUP(G3058,#REF!,3,0))</f>
        <v/>
      </c>
      <c r="B3058" s="45" t="str">
        <f>IF(Table1[[#This Row],[Day]]="","",WEEKNUM(F3058))</f>
        <v/>
      </c>
      <c r="C3058" s="45" t="str">
        <f>IF(Table1[[#This Row],[Day]]="","",MONTH(F3058))</f>
        <v/>
      </c>
      <c r="D3058" s="45" t="str">
        <f>IF(Table1[[#This Row],[Day]]="","",YEAR(F3058))</f>
        <v/>
      </c>
      <c r="E3058" s="117" t="s">
        <v>329</v>
      </c>
      <c r="J3058" s="102"/>
      <c r="K3058" s="124"/>
      <c r="R3058" s="46"/>
      <c r="V3058" s="112"/>
      <c r="W3058" s="72"/>
      <c r="X3058" s="46"/>
      <c r="Y3058" s="46"/>
      <c r="AC3058" s="47">
        <f t="shared" si="44"/>
        <v>0</v>
      </c>
      <c r="AD3058" s="47"/>
      <c r="AE3058" s="44"/>
      <c r="AF3058" s="48"/>
    </row>
    <row r="3059" spans="1:32" ht="21" customHeight="1">
      <c r="A3059" s="45" t="str">
        <f>IF(G3059="","",VLOOKUP(G3059,#REF!,3,0))</f>
        <v/>
      </c>
      <c r="B3059" s="45" t="str">
        <f>IF(Table1[[#This Row],[Day]]="","",WEEKNUM(F3059))</f>
        <v/>
      </c>
      <c r="C3059" s="45" t="str">
        <f>IF(Table1[[#This Row],[Day]]="","",MONTH(F3059))</f>
        <v/>
      </c>
      <c r="D3059" s="45" t="str">
        <f>IF(Table1[[#This Row],[Day]]="","",YEAR(F3059))</f>
        <v/>
      </c>
      <c r="E3059" s="117" t="s">
        <v>329</v>
      </c>
      <c r="J3059" s="102"/>
      <c r="K3059" s="124"/>
      <c r="R3059" s="46"/>
      <c r="V3059" s="112"/>
      <c r="W3059" s="72"/>
      <c r="X3059" s="46"/>
      <c r="Y3059" s="46"/>
      <c r="AC3059" s="47">
        <f t="shared" si="44"/>
        <v>0</v>
      </c>
      <c r="AD3059" s="47"/>
      <c r="AE3059" s="44"/>
      <c r="AF3059" s="48"/>
    </row>
    <row r="3060" spans="1:32" ht="21" customHeight="1">
      <c r="A3060" s="45" t="str">
        <f>IF(G3060="","",VLOOKUP(G3060,#REF!,3,0))</f>
        <v/>
      </c>
      <c r="B3060" s="45" t="str">
        <f>IF(Table1[[#This Row],[Day]]="","",WEEKNUM(F3060))</f>
        <v/>
      </c>
      <c r="C3060" s="45" t="str">
        <f>IF(Table1[[#This Row],[Day]]="","",MONTH(F3060))</f>
        <v/>
      </c>
      <c r="D3060" s="45" t="str">
        <f>IF(Table1[[#This Row],[Day]]="","",YEAR(F3060))</f>
        <v/>
      </c>
      <c r="E3060" s="117" t="s">
        <v>329</v>
      </c>
      <c r="J3060" s="102"/>
      <c r="K3060" s="124"/>
      <c r="R3060" s="46"/>
      <c r="V3060" s="112"/>
      <c r="W3060" s="72"/>
      <c r="X3060" s="46"/>
      <c r="Y3060" s="46"/>
      <c r="AC3060" s="47">
        <f t="shared" si="44"/>
        <v>0</v>
      </c>
      <c r="AD3060" s="47"/>
      <c r="AE3060" s="44"/>
      <c r="AF3060" s="48"/>
    </row>
    <row r="3061" spans="1:32" ht="21" customHeight="1">
      <c r="A3061" s="45" t="str">
        <f>IF(G3061="","",VLOOKUP(G3061,#REF!,3,0))</f>
        <v/>
      </c>
      <c r="B3061" s="45" t="str">
        <f>IF(Table1[[#This Row],[Day]]="","",WEEKNUM(F3061))</f>
        <v/>
      </c>
      <c r="C3061" s="45" t="str">
        <f>IF(Table1[[#This Row],[Day]]="","",MONTH(F3061))</f>
        <v/>
      </c>
      <c r="D3061" s="45" t="str">
        <f>IF(Table1[[#This Row],[Day]]="","",YEAR(F3061))</f>
        <v/>
      </c>
      <c r="E3061" s="117" t="s">
        <v>329</v>
      </c>
      <c r="J3061" s="102"/>
      <c r="K3061" s="124"/>
      <c r="R3061" s="46"/>
      <c r="V3061" s="112"/>
      <c r="W3061" s="72"/>
      <c r="X3061" s="46"/>
      <c r="Y3061" s="46"/>
      <c r="AC3061" s="47">
        <f t="shared" si="44"/>
        <v>0</v>
      </c>
      <c r="AD3061" s="47"/>
      <c r="AE3061" s="44"/>
      <c r="AF3061" s="48"/>
    </row>
    <row r="3062" spans="1:32" ht="21" customHeight="1">
      <c r="A3062" s="45" t="str">
        <f>IF(G3062="","",VLOOKUP(G3062,#REF!,3,0))</f>
        <v/>
      </c>
      <c r="B3062" s="45" t="str">
        <f>IF(Table1[[#This Row],[Day]]="","",WEEKNUM(F3062))</f>
        <v/>
      </c>
      <c r="C3062" s="45" t="str">
        <f>IF(Table1[[#This Row],[Day]]="","",MONTH(F3062))</f>
        <v/>
      </c>
      <c r="D3062" s="45" t="str">
        <f>IF(Table1[[#This Row],[Day]]="","",YEAR(F3062))</f>
        <v/>
      </c>
      <c r="E3062" s="117" t="s">
        <v>329</v>
      </c>
      <c r="J3062" s="102"/>
      <c r="K3062" s="124"/>
      <c r="R3062" s="46"/>
      <c r="V3062" s="112"/>
      <c r="W3062" s="72"/>
      <c r="X3062" s="46"/>
      <c r="Y3062" s="46"/>
      <c r="AC3062" s="47">
        <f t="shared" si="44"/>
        <v>0</v>
      </c>
      <c r="AD3062" s="47"/>
      <c r="AE3062" s="44"/>
      <c r="AF3062" s="48"/>
    </row>
    <row r="3063" spans="1:32" ht="21" customHeight="1">
      <c r="A3063" s="45" t="str">
        <f>IF(G3063="","",VLOOKUP(G3063,#REF!,3,0))</f>
        <v/>
      </c>
      <c r="B3063" s="45" t="str">
        <f>IF(Table1[[#This Row],[Day]]="","",WEEKNUM(F3063))</f>
        <v/>
      </c>
      <c r="C3063" s="45" t="str">
        <f>IF(Table1[[#This Row],[Day]]="","",MONTH(F3063))</f>
        <v/>
      </c>
      <c r="D3063" s="45" t="str">
        <f>IF(Table1[[#This Row],[Day]]="","",YEAR(F3063))</f>
        <v/>
      </c>
      <c r="E3063" s="117" t="s">
        <v>329</v>
      </c>
      <c r="J3063" s="102"/>
      <c r="K3063" s="124"/>
      <c r="R3063" s="46"/>
      <c r="V3063" s="112"/>
      <c r="W3063" s="72"/>
      <c r="X3063" s="46"/>
      <c r="Y3063" s="46"/>
      <c r="AC3063" s="47">
        <f t="shared" si="44"/>
        <v>0</v>
      </c>
      <c r="AD3063" s="47"/>
      <c r="AE3063" s="44"/>
      <c r="AF3063" s="48"/>
    </row>
    <row r="3064" spans="1:32" ht="21" customHeight="1">
      <c r="A3064" s="45" t="str">
        <f>IF(G3064="","",VLOOKUP(G3064,#REF!,3,0))</f>
        <v/>
      </c>
      <c r="B3064" s="45" t="str">
        <f>IF(Table1[[#This Row],[Day]]="","",WEEKNUM(F3064))</f>
        <v/>
      </c>
      <c r="C3064" s="45" t="str">
        <f>IF(Table1[[#This Row],[Day]]="","",MONTH(F3064))</f>
        <v/>
      </c>
      <c r="D3064" s="45" t="str">
        <f>IF(Table1[[#This Row],[Day]]="","",YEAR(F3064))</f>
        <v/>
      </c>
      <c r="E3064" s="117" t="s">
        <v>329</v>
      </c>
      <c r="J3064" s="102"/>
      <c r="K3064" s="124"/>
      <c r="R3064" s="46"/>
      <c r="V3064" s="112"/>
      <c r="W3064" s="72"/>
      <c r="X3064" s="46"/>
      <c r="Y3064" s="46"/>
      <c r="AC3064" s="47">
        <f t="shared" si="44"/>
        <v>0</v>
      </c>
      <c r="AD3064" s="47"/>
      <c r="AE3064" s="44"/>
      <c r="AF3064" s="48"/>
    </row>
    <row r="3065" spans="1:32" ht="21" customHeight="1">
      <c r="A3065" s="45" t="str">
        <f>IF(G3065="","",VLOOKUP(G3065,#REF!,3,0))</f>
        <v/>
      </c>
      <c r="B3065" s="45" t="str">
        <f>IF(Table1[[#This Row],[Day]]="","",WEEKNUM(F3065))</f>
        <v/>
      </c>
      <c r="C3065" s="45" t="str">
        <f>IF(Table1[[#This Row],[Day]]="","",MONTH(F3065))</f>
        <v/>
      </c>
      <c r="D3065" s="45" t="str">
        <f>IF(Table1[[#This Row],[Day]]="","",YEAR(F3065))</f>
        <v/>
      </c>
      <c r="E3065" s="117" t="s">
        <v>329</v>
      </c>
      <c r="J3065" s="102"/>
      <c r="K3065" s="124"/>
      <c r="R3065" s="46"/>
      <c r="V3065" s="112"/>
      <c r="W3065" s="72"/>
      <c r="X3065" s="46"/>
      <c r="Y3065" s="46"/>
      <c r="AC3065" s="47">
        <f t="shared" si="44"/>
        <v>0</v>
      </c>
      <c r="AD3065" s="47"/>
      <c r="AE3065" s="44"/>
      <c r="AF3065" s="48"/>
    </row>
    <row r="3066" spans="1:32" ht="21" customHeight="1">
      <c r="A3066" s="45" t="str">
        <f>IF(G3066="","",VLOOKUP(G3066,#REF!,3,0))</f>
        <v/>
      </c>
      <c r="B3066" s="45" t="str">
        <f>IF(Table1[[#This Row],[Day]]="","",WEEKNUM(F3066))</f>
        <v/>
      </c>
      <c r="C3066" s="45" t="str">
        <f>IF(Table1[[#This Row],[Day]]="","",MONTH(F3066))</f>
        <v/>
      </c>
      <c r="D3066" s="45" t="str">
        <f>IF(Table1[[#This Row],[Day]]="","",YEAR(F3066))</f>
        <v/>
      </c>
      <c r="E3066" s="117" t="s">
        <v>329</v>
      </c>
      <c r="J3066" s="102"/>
      <c r="K3066" s="124"/>
      <c r="R3066" s="46"/>
      <c r="V3066" s="112"/>
      <c r="W3066" s="72"/>
      <c r="X3066" s="46"/>
      <c r="Y3066" s="46"/>
      <c r="AC3066" s="47">
        <f t="shared" si="44"/>
        <v>0</v>
      </c>
      <c r="AD3066" s="47"/>
      <c r="AE3066" s="44"/>
      <c r="AF3066" s="48"/>
    </row>
    <row r="3067" spans="1:32" ht="21" customHeight="1">
      <c r="A3067" s="45" t="str">
        <f>IF(G3067="","",VLOOKUP(G3067,#REF!,3,0))</f>
        <v/>
      </c>
      <c r="B3067" s="45" t="str">
        <f>IF(Table1[[#This Row],[Day]]="","",WEEKNUM(F3067))</f>
        <v/>
      </c>
      <c r="C3067" s="45" t="str">
        <f>IF(Table1[[#This Row],[Day]]="","",MONTH(F3067))</f>
        <v/>
      </c>
      <c r="D3067" s="45" t="str">
        <f>IF(Table1[[#This Row],[Day]]="","",YEAR(F3067))</f>
        <v/>
      </c>
      <c r="E3067" s="117" t="s">
        <v>329</v>
      </c>
      <c r="J3067" s="102"/>
      <c r="K3067" s="124"/>
      <c r="R3067" s="46"/>
      <c r="V3067" s="112"/>
      <c r="W3067" s="72"/>
      <c r="X3067" s="46"/>
      <c r="Y3067" s="46"/>
      <c r="AC3067" s="47">
        <f t="shared" si="44"/>
        <v>0</v>
      </c>
      <c r="AD3067" s="47"/>
      <c r="AE3067" s="44"/>
      <c r="AF3067" s="48"/>
    </row>
    <row r="3068" spans="1:32" ht="21" customHeight="1">
      <c r="A3068" s="45" t="str">
        <f>IF(G3068="","",VLOOKUP(G3068,#REF!,3,0))</f>
        <v/>
      </c>
      <c r="B3068" s="45" t="str">
        <f>IF(Table1[[#This Row],[Day]]="","",WEEKNUM(F3068))</f>
        <v/>
      </c>
      <c r="C3068" s="45" t="str">
        <f>IF(Table1[[#This Row],[Day]]="","",MONTH(F3068))</f>
        <v/>
      </c>
      <c r="D3068" s="45" t="str">
        <f>IF(Table1[[#This Row],[Day]]="","",YEAR(F3068))</f>
        <v/>
      </c>
      <c r="E3068" s="117" t="s">
        <v>329</v>
      </c>
      <c r="J3068" s="102"/>
      <c r="K3068" s="124"/>
      <c r="R3068" s="46"/>
      <c r="V3068" s="112"/>
      <c r="W3068" s="72"/>
      <c r="X3068" s="46"/>
      <c r="Y3068" s="46"/>
      <c r="AC3068" s="47">
        <f t="shared" si="44"/>
        <v>0</v>
      </c>
      <c r="AD3068" s="47"/>
      <c r="AE3068" s="44"/>
      <c r="AF3068" s="48"/>
    </row>
    <row r="3069" spans="1:32" ht="21" customHeight="1">
      <c r="A3069" s="45" t="str">
        <f>IF(G3069="","",VLOOKUP(G3069,#REF!,3,0))</f>
        <v/>
      </c>
      <c r="B3069" s="45" t="str">
        <f>IF(Table1[[#This Row],[Day]]="","",WEEKNUM(F3069))</f>
        <v/>
      </c>
      <c r="C3069" s="45" t="str">
        <f>IF(Table1[[#This Row],[Day]]="","",MONTH(F3069))</f>
        <v/>
      </c>
      <c r="D3069" s="45" t="str">
        <f>IF(Table1[[#This Row],[Day]]="","",YEAR(F3069))</f>
        <v/>
      </c>
      <c r="E3069" s="117" t="s">
        <v>329</v>
      </c>
      <c r="J3069" s="102"/>
      <c r="K3069" s="124"/>
      <c r="R3069" s="46"/>
      <c r="V3069" s="112"/>
      <c r="W3069" s="72"/>
      <c r="X3069" s="46"/>
      <c r="Y3069" s="46"/>
      <c r="AC3069" s="47">
        <f t="shared" si="44"/>
        <v>0</v>
      </c>
      <c r="AD3069" s="47"/>
      <c r="AE3069" s="44"/>
      <c r="AF3069" s="48"/>
    </row>
    <row r="3070" spans="1:32" ht="21" customHeight="1">
      <c r="A3070" s="45" t="str">
        <f>IF(G3070="","",VLOOKUP(G3070,#REF!,3,0))</f>
        <v/>
      </c>
      <c r="B3070" s="45" t="str">
        <f>IF(Table1[[#This Row],[Day]]="","",WEEKNUM(F3070))</f>
        <v/>
      </c>
      <c r="C3070" s="45" t="str">
        <f>IF(Table1[[#This Row],[Day]]="","",MONTH(F3070))</f>
        <v/>
      </c>
      <c r="D3070" s="45" t="str">
        <f>IF(Table1[[#This Row],[Day]]="","",YEAR(F3070))</f>
        <v/>
      </c>
      <c r="E3070" s="117" t="s">
        <v>329</v>
      </c>
      <c r="J3070" s="102"/>
      <c r="K3070" s="124"/>
      <c r="R3070" s="46"/>
      <c r="V3070" s="112"/>
      <c r="W3070" s="72"/>
      <c r="X3070" s="46"/>
      <c r="Y3070" s="46"/>
      <c r="AC3070" s="47">
        <f t="shared" si="44"/>
        <v>0</v>
      </c>
      <c r="AD3070" s="47"/>
      <c r="AE3070" s="44"/>
      <c r="AF3070" s="48"/>
    </row>
    <row r="3071" spans="1:32" ht="21" customHeight="1">
      <c r="A3071" s="45" t="str">
        <f>IF(G3071="","",VLOOKUP(G3071,#REF!,3,0))</f>
        <v/>
      </c>
      <c r="B3071" s="45" t="str">
        <f>IF(Table1[[#This Row],[Day]]="","",WEEKNUM(F3071))</f>
        <v/>
      </c>
      <c r="C3071" s="45" t="str">
        <f>IF(Table1[[#This Row],[Day]]="","",MONTH(F3071))</f>
        <v/>
      </c>
      <c r="D3071" s="45" t="str">
        <f>IF(Table1[[#This Row],[Day]]="","",YEAR(F3071))</f>
        <v/>
      </c>
      <c r="E3071" s="117" t="s">
        <v>329</v>
      </c>
      <c r="J3071" s="102"/>
      <c r="K3071" s="124"/>
      <c r="R3071" s="46"/>
      <c r="V3071" s="112"/>
      <c r="W3071" s="72"/>
      <c r="X3071" s="46"/>
      <c r="Y3071" s="46"/>
      <c r="AC3071" s="47">
        <f t="shared" si="44"/>
        <v>0</v>
      </c>
      <c r="AD3071" s="47"/>
      <c r="AE3071" s="44"/>
      <c r="AF3071" s="48"/>
    </row>
    <row r="3072" spans="1:32" ht="21" customHeight="1">
      <c r="A3072" s="45" t="str">
        <f>IF(G3072="","",VLOOKUP(G3072,#REF!,3,0))</f>
        <v/>
      </c>
      <c r="B3072" s="45" t="str">
        <f>IF(Table1[[#This Row],[Day]]="","",WEEKNUM(F3072))</f>
        <v/>
      </c>
      <c r="C3072" s="45" t="str">
        <f>IF(Table1[[#This Row],[Day]]="","",MONTH(F3072))</f>
        <v/>
      </c>
      <c r="D3072" s="45" t="str">
        <f>IF(Table1[[#This Row],[Day]]="","",YEAR(F3072))</f>
        <v/>
      </c>
      <c r="E3072" s="117" t="s">
        <v>329</v>
      </c>
      <c r="J3072" s="102"/>
      <c r="K3072" s="124"/>
      <c r="R3072" s="46"/>
      <c r="V3072" s="112"/>
      <c r="W3072" s="72"/>
      <c r="X3072" s="46"/>
      <c r="Y3072" s="46"/>
      <c r="AC3072" s="47">
        <f t="shared" si="44"/>
        <v>0</v>
      </c>
      <c r="AD3072" s="47"/>
      <c r="AE3072" s="44"/>
      <c r="AF3072" s="48"/>
    </row>
    <row r="3073" spans="1:32" ht="21" customHeight="1">
      <c r="A3073" s="45" t="str">
        <f>IF(G3073="","",VLOOKUP(G3073,#REF!,3,0))</f>
        <v/>
      </c>
      <c r="B3073" s="45" t="str">
        <f>IF(Table1[[#This Row],[Day]]="","",WEEKNUM(F3073))</f>
        <v/>
      </c>
      <c r="C3073" s="45" t="str">
        <f>IF(Table1[[#This Row],[Day]]="","",MONTH(F3073))</f>
        <v/>
      </c>
      <c r="D3073" s="45" t="str">
        <f>IF(Table1[[#This Row],[Day]]="","",YEAR(F3073))</f>
        <v/>
      </c>
      <c r="E3073" s="117" t="s">
        <v>329</v>
      </c>
      <c r="J3073" s="102"/>
      <c r="K3073" s="124"/>
      <c r="R3073" s="46"/>
      <c r="V3073" s="112"/>
      <c r="W3073" s="72"/>
      <c r="X3073" s="46"/>
      <c r="Y3073" s="46"/>
      <c r="AC3073" s="47">
        <f t="shared" si="44"/>
        <v>0</v>
      </c>
      <c r="AD3073" s="47"/>
      <c r="AE3073" s="44"/>
      <c r="AF3073" s="48"/>
    </row>
    <row r="3074" spans="1:32" ht="21" customHeight="1">
      <c r="A3074" s="45" t="str">
        <f>IF(G3074="","",VLOOKUP(G3074,#REF!,3,0))</f>
        <v/>
      </c>
      <c r="B3074" s="45" t="str">
        <f>IF(Table1[[#This Row],[Day]]="","",WEEKNUM(F3074))</f>
        <v/>
      </c>
      <c r="C3074" s="45" t="str">
        <f>IF(Table1[[#This Row],[Day]]="","",MONTH(F3074))</f>
        <v/>
      </c>
      <c r="D3074" s="45" t="str">
        <f>IF(Table1[[#This Row],[Day]]="","",YEAR(F3074))</f>
        <v/>
      </c>
      <c r="E3074" s="117" t="s">
        <v>329</v>
      </c>
      <c r="J3074" s="102"/>
      <c r="K3074" s="124"/>
      <c r="R3074" s="46"/>
      <c r="V3074" s="112"/>
      <c r="W3074" s="72"/>
      <c r="X3074" s="46"/>
      <c r="Y3074" s="46"/>
      <c r="AC3074" s="47">
        <f t="shared" si="44"/>
        <v>0</v>
      </c>
      <c r="AD3074" s="47"/>
      <c r="AE3074" s="44"/>
      <c r="AF3074" s="48"/>
    </row>
    <row r="3075" spans="1:32" ht="21" customHeight="1">
      <c r="A3075" s="45" t="str">
        <f>IF(G3075="","",VLOOKUP(G3075,#REF!,3,0))</f>
        <v/>
      </c>
      <c r="B3075" s="45" t="str">
        <f>IF(Table1[[#This Row],[Day]]="","",WEEKNUM(F3075))</f>
        <v/>
      </c>
      <c r="C3075" s="45" t="str">
        <f>IF(Table1[[#This Row],[Day]]="","",MONTH(F3075))</f>
        <v/>
      </c>
      <c r="D3075" s="45" t="str">
        <f>IF(Table1[[#This Row],[Day]]="","",YEAR(F3075))</f>
        <v/>
      </c>
      <c r="E3075" s="117" t="s">
        <v>329</v>
      </c>
      <c r="J3075" s="102"/>
      <c r="K3075" s="124"/>
      <c r="R3075" s="46"/>
      <c r="V3075" s="112"/>
      <c r="W3075" s="72"/>
      <c r="X3075" s="46"/>
      <c r="Y3075" s="46"/>
      <c r="AC3075" s="47">
        <f t="shared" si="44"/>
        <v>0</v>
      </c>
      <c r="AD3075" s="47"/>
      <c r="AE3075" s="44"/>
      <c r="AF3075" s="48"/>
    </row>
    <row r="3076" spans="1:32" ht="21" customHeight="1">
      <c r="A3076" s="45" t="str">
        <f>IF(G3076="","",VLOOKUP(G3076,#REF!,3,0))</f>
        <v/>
      </c>
      <c r="B3076" s="45" t="str">
        <f>IF(Table1[[#This Row],[Day]]="","",WEEKNUM(F3076))</f>
        <v/>
      </c>
      <c r="C3076" s="45" t="str">
        <f>IF(Table1[[#This Row],[Day]]="","",MONTH(F3076))</f>
        <v/>
      </c>
      <c r="D3076" s="45" t="str">
        <f>IF(Table1[[#This Row],[Day]]="","",YEAR(F3076))</f>
        <v/>
      </c>
      <c r="E3076" s="117" t="s">
        <v>329</v>
      </c>
      <c r="J3076" s="102"/>
      <c r="K3076" s="124"/>
      <c r="R3076" s="46"/>
      <c r="V3076" s="112"/>
      <c r="W3076" s="72"/>
      <c r="X3076" s="46"/>
      <c r="Y3076" s="46"/>
      <c r="AC3076" s="47">
        <f t="shared" si="44"/>
        <v>0</v>
      </c>
      <c r="AD3076" s="47"/>
      <c r="AE3076" s="44"/>
      <c r="AF3076" s="48"/>
    </row>
    <row r="3077" spans="1:32" ht="21" customHeight="1">
      <c r="A3077" s="45" t="str">
        <f>IF(G3077="","",VLOOKUP(G3077,#REF!,3,0))</f>
        <v/>
      </c>
      <c r="B3077" s="45" t="str">
        <f>IF(Table1[[#This Row],[Day]]="","",WEEKNUM(F3077))</f>
        <v/>
      </c>
      <c r="C3077" s="45" t="str">
        <f>IF(Table1[[#This Row],[Day]]="","",MONTH(F3077))</f>
        <v/>
      </c>
      <c r="D3077" s="45" t="str">
        <f>IF(Table1[[#This Row],[Day]]="","",YEAR(F3077))</f>
        <v/>
      </c>
      <c r="E3077" s="117" t="s">
        <v>329</v>
      </c>
      <c r="J3077" s="102"/>
      <c r="K3077" s="124"/>
      <c r="R3077" s="46"/>
      <c r="V3077" s="112"/>
      <c r="W3077" s="72"/>
      <c r="X3077" s="46"/>
      <c r="Y3077" s="46"/>
      <c r="AC3077" s="47">
        <f t="shared" si="44"/>
        <v>0</v>
      </c>
      <c r="AD3077" s="47"/>
      <c r="AE3077" s="44"/>
      <c r="AF3077" s="48"/>
    </row>
    <row r="3078" spans="1:32" ht="21" customHeight="1">
      <c r="A3078" s="45" t="str">
        <f>IF(G3078="","",VLOOKUP(G3078,#REF!,3,0))</f>
        <v/>
      </c>
      <c r="B3078" s="45" t="str">
        <f>IF(Table1[[#This Row],[Day]]="","",WEEKNUM(F3078))</f>
        <v/>
      </c>
      <c r="C3078" s="45" t="str">
        <f>IF(Table1[[#This Row],[Day]]="","",MONTH(F3078))</f>
        <v/>
      </c>
      <c r="D3078" s="45" t="str">
        <f>IF(Table1[[#This Row],[Day]]="","",YEAR(F3078))</f>
        <v/>
      </c>
      <c r="E3078" s="117" t="s">
        <v>329</v>
      </c>
      <c r="J3078" s="102"/>
      <c r="K3078" s="124"/>
      <c r="R3078" s="46"/>
      <c r="V3078" s="112"/>
      <c r="W3078" s="72"/>
      <c r="X3078" s="46"/>
      <c r="Y3078" s="46"/>
      <c r="AC3078" s="47">
        <f t="shared" si="44"/>
        <v>0</v>
      </c>
      <c r="AD3078" s="47"/>
      <c r="AE3078" s="44"/>
      <c r="AF3078" s="48"/>
    </row>
    <row r="3079" spans="1:32" ht="21" customHeight="1">
      <c r="A3079" s="45" t="str">
        <f>IF(G3079="","",VLOOKUP(G3079,#REF!,3,0))</f>
        <v/>
      </c>
      <c r="B3079" s="45" t="str">
        <f>IF(Table1[[#This Row],[Day]]="","",WEEKNUM(F3079))</f>
        <v/>
      </c>
      <c r="C3079" s="45" t="str">
        <f>IF(Table1[[#This Row],[Day]]="","",MONTH(F3079))</f>
        <v/>
      </c>
      <c r="D3079" s="45" t="str">
        <f>IF(Table1[[#This Row],[Day]]="","",YEAR(F3079))</f>
        <v/>
      </c>
      <c r="E3079" s="117" t="s">
        <v>329</v>
      </c>
      <c r="J3079" s="102"/>
      <c r="K3079" s="124"/>
      <c r="R3079" s="46"/>
      <c r="V3079" s="112"/>
      <c r="W3079" s="72"/>
      <c r="X3079" s="46"/>
      <c r="Y3079" s="46"/>
      <c r="AC3079" s="47">
        <f t="shared" si="44"/>
        <v>0</v>
      </c>
      <c r="AD3079" s="47"/>
      <c r="AE3079" s="44"/>
      <c r="AF3079" s="48"/>
    </row>
    <row r="3080" spans="1:32" ht="21" customHeight="1">
      <c r="A3080" s="45" t="str">
        <f>IF(G3080="","",VLOOKUP(G3080,#REF!,3,0))</f>
        <v/>
      </c>
      <c r="B3080" s="45" t="str">
        <f>IF(Table1[[#This Row],[Day]]="","",WEEKNUM(F3080))</f>
        <v/>
      </c>
      <c r="C3080" s="45" t="str">
        <f>IF(Table1[[#This Row],[Day]]="","",MONTH(F3080))</f>
        <v/>
      </c>
      <c r="D3080" s="45" t="str">
        <f>IF(Table1[[#This Row],[Day]]="","",YEAR(F3080))</f>
        <v/>
      </c>
      <c r="E3080" s="117" t="s">
        <v>329</v>
      </c>
      <c r="J3080" s="102"/>
      <c r="K3080" s="124"/>
      <c r="R3080" s="46"/>
      <c r="V3080" s="112"/>
      <c r="W3080" s="72"/>
      <c r="X3080" s="46"/>
      <c r="Y3080" s="46"/>
      <c r="AC3080" s="47">
        <f t="shared" si="44"/>
        <v>0</v>
      </c>
      <c r="AD3080" s="47"/>
      <c r="AE3080" s="44"/>
      <c r="AF3080" s="48"/>
    </row>
    <row r="3081" spans="1:32" ht="21" customHeight="1">
      <c r="A3081" s="45" t="str">
        <f>IF(G3081="","",VLOOKUP(G3081,#REF!,3,0))</f>
        <v/>
      </c>
      <c r="B3081" s="45" t="str">
        <f>IF(Table1[[#This Row],[Day]]="","",WEEKNUM(F3081))</f>
        <v/>
      </c>
      <c r="C3081" s="45" t="str">
        <f>IF(Table1[[#This Row],[Day]]="","",MONTH(F3081))</f>
        <v/>
      </c>
      <c r="D3081" s="45" t="str">
        <f>IF(Table1[[#This Row],[Day]]="","",YEAR(F3081))</f>
        <v/>
      </c>
      <c r="E3081" s="117" t="s">
        <v>329</v>
      </c>
      <c r="J3081" s="102"/>
      <c r="K3081" s="124"/>
      <c r="R3081" s="46"/>
      <c r="V3081" s="112"/>
      <c r="W3081" s="72"/>
      <c r="X3081" s="46"/>
      <c r="Y3081" s="46"/>
      <c r="AC3081" s="47">
        <f t="shared" si="44"/>
        <v>0</v>
      </c>
      <c r="AD3081" s="47"/>
      <c r="AE3081" s="44"/>
      <c r="AF3081" s="48"/>
    </row>
    <row r="3082" spans="1:32" ht="21" customHeight="1">
      <c r="A3082" s="45" t="str">
        <f>IF(G3082="","",VLOOKUP(G3082,#REF!,3,0))</f>
        <v/>
      </c>
      <c r="B3082" s="45" t="str">
        <f>IF(Table1[[#This Row],[Day]]="","",WEEKNUM(F3082))</f>
        <v/>
      </c>
      <c r="C3082" s="45" t="str">
        <f>IF(Table1[[#This Row],[Day]]="","",MONTH(F3082))</f>
        <v/>
      </c>
      <c r="D3082" s="45" t="str">
        <f>IF(Table1[[#This Row],[Day]]="","",YEAR(F3082))</f>
        <v/>
      </c>
      <c r="E3082" s="117" t="s">
        <v>329</v>
      </c>
      <c r="J3082" s="102"/>
      <c r="K3082" s="124"/>
      <c r="R3082" s="46"/>
      <c r="V3082" s="112"/>
      <c r="W3082" s="72"/>
      <c r="X3082" s="46"/>
      <c r="Y3082" s="46"/>
      <c r="AC3082" s="47">
        <f t="shared" si="44"/>
        <v>0</v>
      </c>
      <c r="AD3082" s="47"/>
      <c r="AE3082" s="44"/>
      <c r="AF3082" s="48"/>
    </row>
    <row r="3083" spans="1:32" ht="21" customHeight="1">
      <c r="A3083" s="45" t="str">
        <f>IF(G3083="","",VLOOKUP(G3083,#REF!,3,0))</f>
        <v/>
      </c>
      <c r="B3083" s="45" t="str">
        <f>IF(Table1[[#This Row],[Day]]="","",WEEKNUM(F3083))</f>
        <v/>
      </c>
      <c r="C3083" s="45" t="str">
        <f>IF(Table1[[#This Row],[Day]]="","",MONTH(F3083))</f>
        <v/>
      </c>
      <c r="D3083" s="45" t="str">
        <f>IF(Table1[[#This Row],[Day]]="","",YEAR(F3083))</f>
        <v/>
      </c>
      <c r="E3083" s="117" t="s">
        <v>329</v>
      </c>
      <c r="J3083" s="102"/>
      <c r="K3083" s="124"/>
      <c r="R3083" s="46"/>
      <c r="V3083" s="112"/>
      <c r="W3083" s="72"/>
      <c r="X3083" s="46"/>
      <c r="Y3083" s="46"/>
      <c r="AC3083" s="47">
        <f t="shared" si="44"/>
        <v>0</v>
      </c>
      <c r="AD3083" s="47"/>
      <c r="AE3083" s="44"/>
      <c r="AF3083" s="48"/>
    </row>
    <row r="3084" spans="1:32" ht="21" customHeight="1">
      <c r="A3084" s="45" t="str">
        <f>IF(G3084="","",VLOOKUP(G3084,#REF!,3,0))</f>
        <v/>
      </c>
      <c r="B3084" s="45" t="str">
        <f>IF(Table1[[#This Row],[Day]]="","",WEEKNUM(F3084))</f>
        <v/>
      </c>
      <c r="C3084" s="45" t="str">
        <f>IF(Table1[[#This Row],[Day]]="","",MONTH(F3084))</f>
        <v/>
      </c>
      <c r="D3084" s="45" t="str">
        <f>IF(Table1[[#This Row],[Day]]="","",YEAR(F3084))</f>
        <v/>
      </c>
      <c r="E3084" s="117" t="s">
        <v>329</v>
      </c>
      <c r="J3084" s="102"/>
      <c r="K3084" s="124"/>
      <c r="R3084" s="46"/>
      <c r="V3084" s="112"/>
      <c r="W3084" s="72"/>
      <c r="X3084" s="46"/>
      <c r="Y3084" s="46"/>
      <c r="AC3084" s="47">
        <f t="shared" si="44"/>
        <v>0</v>
      </c>
      <c r="AD3084" s="47"/>
      <c r="AE3084" s="44"/>
      <c r="AF3084" s="48"/>
    </row>
    <row r="3085" spans="1:32" ht="21" customHeight="1">
      <c r="A3085" s="45" t="str">
        <f>IF(G3085="","",VLOOKUP(G3085,#REF!,3,0))</f>
        <v/>
      </c>
      <c r="B3085" s="45" t="str">
        <f>IF(Table1[[#This Row],[Day]]="","",WEEKNUM(F3085))</f>
        <v/>
      </c>
      <c r="C3085" s="45" t="str">
        <f>IF(Table1[[#This Row],[Day]]="","",MONTH(F3085))</f>
        <v/>
      </c>
      <c r="D3085" s="45" t="str">
        <f>IF(Table1[[#This Row],[Day]]="","",YEAR(F3085))</f>
        <v/>
      </c>
      <c r="E3085" s="117" t="s">
        <v>329</v>
      </c>
      <c r="J3085" s="102"/>
      <c r="K3085" s="124"/>
      <c r="R3085" s="46"/>
      <c r="V3085" s="112"/>
      <c r="W3085" s="72"/>
      <c r="X3085" s="46"/>
      <c r="Y3085" s="46"/>
      <c r="AC3085" s="47">
        <f t="shared" si="44"/>
        <v>0</v>
      </c>
      <c r="AD3085" s="47"/>
      <c r="AE3085" s="44"/>
      <c r="AF3085" s="48"/>
    </row>
    <row r="3086" spans="1:32" ht="21" customHeight="1">
      <c r="A3086" s="45" t="str">
        <f>IF(G3086="","",VLOOKUP(G3086,#REF!,3,0))</f>
        <v/>
      </c>
      <c r="B3086" s="45" t="str">
        <f>IF(Table1[[#This Row],[Day]]="","",WEEKNUM(F3086))</f>
        <v/>
      </c>
      <c r="C3086" s="45" t="str">
        <f>IF(Table1[[#This Row],[Day]]="","",MONTH(F3086))</f>
        <v/>
      </c>
      <c r="D3086" s="45" t="str">
        <f>IF(Table1[[#This Row],[Day]]="","",YEAR(F3086))</f>
        <v/>
      </c>
      <c r="E3086" s="117" t="s">
        <v>329</v>
      </c>
      <c r="J3086" s="102"/>
      <c r="K3086" s="124"/>
      <c r="R3086" s="46"/>
      <c r="V3086" s="112"/>
      <c r="W3086" s="72"/>
      <c r="X3086" s="46"/>
      <c r="Y3086" s="46"/>
      <c r="AC3086" s="47">
        <f t="shared" si="44"/>
        <v>0</v>
      </c>
      <c r="AD3086" s="47"/>
      <c r="AE3086" s="44"/>
      <c r="AF3086" s="48"/>
    </row>
    <row r="3087" spans="1:32" ht="21" customHeight="1">
      <c r="A3087" s="45" t="str">
        <f>IF(G3087="","",VLOOKUP(G3087,#REF!,3,0))</f>
        <v/>
      </c>
      <c r="B3087" s="45" t="str">
        <f>IF(Table1[[#This Row],[Day]]="","",WEEKNUM(F3087))</f>
        <v/>
      </c>
      <c r="C3087" s="45" t="str">
        <f>IF(Table1[[#This Row],[Day]]="","",MONTH(F3087))</f>
        <v/>
      </c>
      <c r="D3087" s="45" t="str">
        <f>IF(Table1[[#This Row],[Day]]="","",YEAR(F3087))</f>
        <v/>
      </c>
      <c r="E3087" s="117" t="s">
        <v>329</v>
      </c>
      <c r="J3087" s="102"/>
      <c r="K3087" s="124"/>
      <c r="R3087" s="46"/>
      <c r="V3087" s="112"/>
      <c r="W3087" s="72"/>
      <c r="X3087" s="46"/>
      <c r="Y3087" s="46"/>
      <c r="AC3087" s="47">
        <f t="shared" si="44"/>
        <v>0</v>
      </c>
      <c r="AD3087" s="47"/>
      <c r="AE3087" s="44"/>
      <c r="AF3087" s="48"/>
    </row>
    <row r="3088" spans="1:32" ht="21" customHeight="1">
      <c r="A3088" s="45" t="str">
        <f>IF(G3088="","",VLOOKUP(G3088,#REF!,3,0))</f>
        <v/>
      </c>
      <c r="B3088" s="45" t="str">
        <f>IF(Table1[[#This Row],[Day]]="","",WEEKNUM(F3088))</f>
        <v/>
      </c>
      <c r="C3088" s="45" t="str">
        <f>IF(Table1[[#This Row],[Day]]="","",MONTH(F3088))</f>
        <v/>
      </c>
      <c r="D3088" s="45" t="str">
        <f>IF(Table1[[#This Row],[Day]]="","",YEAR(F3088))</f>
        <v/>
      </c>
      <c r="E3088" s="117" t="s">
        <v>329</v>
      </c>
      <c r="J3088" s="102"/>
      <c r="K3088" s="124"/>
      <c r="R3088" s="46"/>
      <c r="V3088" s="112"/>
      <c r="W3088" s="72"/>
      <c r="X3088" s="46"/>
      <c r="Y3088" s="46"/>
      <c r="AC3088" s="47">
        <f t="shared" si="44"/>
        <v>0</v>
      </c>
      <c r="AD3088" s="47"/>
      <c r="AE3088" s="44"/>
      <c r="AF3088" s="48"/>
    </row>
    <row r="3089" spans="1:32" ht="21" customHeight="1">
      <c r="A3089" s="45" t="str">
        <f>IF(G3089="","",VLOOKUP(G3089,#REF!,3,0))</f>
        <v/>
      </c>
      <c r="B3089" s="45" t="str">
        <f>IF(Table1[[#This Row],[Day]]="","",WEEKNUM(F3089))</f>
        <v/>
      </c>
      <c r="C3089" s="45" t="str">
        <f>IF(Table1[[#This Row],[Day]]="","",MONTH(F3089))</f>
        <v/>
      </c>
      <c r="D3089" s="45" t="str">
        <f>IF(Table1[[#This Row],[Day]]="","",YEAR(F3089))</f>
        <v/>
      </c>
      <c r="E3089" s="117" t="s">
        <v>329</v>
      </c>
      <c r="J3089" s="102"/>
      <c r="K3089" s="124"/>
      <c r="R3089" s="46"/>
      <c r="V3089" s="112"/>
      <c r="W3089" s="72"/>
      <c r="X3089" s="46"/>
      <c r="Y3089" s="46"/>
      <c r="AC3089" s="47">
        <f t="shared" si="44"/>
        <v>0</v>
      </c>
      <c r="AD3089" s="47"/>
      <c r="AE3089" s="44"/>
      <c r="AF3089" s="48"/>
    </row>
    <row r="3090" spans="1:32" ht="21" customHeight="1">
      <c r="A3090" s="45" t="str">
        <f>IF(G3090="","",VLOOKUP(G3090,#REF!,3,0))</f>
        <v/>
      </c>
      <c r="B3090" s="45" t="str">
        <f>IF(Table1[[#This Row],[Day]]="","",WEEKNUM(F3090))</f>
        <v/>
      </c>
      <c r="C3090" s="45" t="str">
        <f>IF(Table1[[#This Row],[Day]]="","",MONTH(F3090))</f>
        <v/>
      </c>
      <c r="D3090" s="45" t="str">
        <f>IF(Table1[[#This Row],[Day]]="","",YEAR(F3090))</f>
        <v/>
      </c>
      <c r="E3090" s="117" t="s">
        <v>329</v>
      </c>
      <c r="J3090" s="102"/>
      <c r="K3090" s="124"/>
      <c r="R3090" s="46"/>
      <c r="V3090" s="112"/>
      <c r="W3090" s="72"/>
      <c r="X3090" s="46"/>
      <c r="Y3090" s="46"/>
      <c r="AC3090" s="47">
        <f t="shared" si="44"/>
        <v>0</v>
      </c>
      <c r="AD3090" s="47"/>
      <c r="AE3090" s="44"/>
      <c r="AF3090" s="48"/>
    </row>
    <row r="3091" spans="1:32" ht="21" customHeight="1">
      <c r="A3091" s="45" t="str">
        <f>IF(G3091="","",VLOOKUP(G3091,#REF!,3,0))</f>
        <v/>
      </c>
      <c r="B3091" s="45" t="str">
        <f>IF(Table1[[#This Row],[Day]]="","",WEEKNUM(F3091))</f>
        <v/>
      </c>
      <c r="C3091" s="45" t="str">
        <f>IF(Table1[[#This Row],[Day]]="","",MONTH(F3091))</f>
        <v/>
      </c>
      <c r="D3091" s="45" t="str">
        <f>IF(Table1[[#This Row],[Day]]="","",YEAR(F3091))</f>
        <v/>
      </c>
      <c r="E3091" s="117" t="s">
        <v>329</v>
      </c>
      <c r="J3091" s="102"/>
      <c r="K3091" s="124"/>
      <c r="R3091" s="46"/>
      <c r="V3091" s="112"/>
      <c r="W3091" s="72"/>
      <c r="X3091" s="46"/>
      <c r="Y3091" s="46"/>
      <c r="AC3091" s="47">
        <f t="shared" si="44"/>
        <v>0</v>
      </c>
      <c r="AD3091" s="47"/>
      <c r="AE3091" s="44"/>
      <c r="AF3091" s="48"/>
    </row>
    <row r="3092" spans="1:32" ht="21" customHeight="1">
      <c r="A3092" s="45" t="str">
        <f>IF(G3092="","",VLOOKUP(G3092,#REF!,3,0))</f>
        <v/>
      </c>
      <c r="B3092" s="45" t="str">
        <f>IF(Table1[[#This Row],[Day]]="","",WEEKNUM(F3092))</f>
        <v/>
      </c>
      <c r="C3092" s="45" t="str">
        <f>IF(Table1[[#This Row],[Day]]="","",MONTH(F3092))</f>
        <v/>
      </c>
      <c r="D3092" s="45" t="str">
        <f>IF(Table1[[#This Row],[Day]]="","",YEAR(F3092))</f>
        <v/>
      </c>
      <c r="E3092" s="117" t="s">
        <v>329</v>
      </c>
      <c r="J3092" s="102"/>
      <c r="K3092" s="124"/>
      <c r="R3092" s="46"/>
      <c r="V3092" s="112"/>
      <c r="W3092" s="72"/>
      <c r="X3092" s="46"/>
      <c r="Y3092" s="46"/>
      <c r="AC3092" s="47">
        <f t="shared" si="44"/>
        <v>0</v>
      </c>
      <c r="AD3092" s="47"/>
      <c r="AE3092" s="44"/>
      <c r="AF3092" s="48"/>
    </row>
    <row r="3093" spans="1:32" ht="21" customHeight="1">
      <c r="A3093" s="45" t="str">
        <f>IF(G3093="","",VLOOKUP(G3093,#REF!,3,0))</f>
        <v/>
      </c>
      <c r="B3093" s="45" t="str">
        <f>IF(Table1[[#This Row],[Day]]="","",WEEKNUM(F3093))</f>
        <v/>
      </c>
      <c r="C3093" s="45" t="str">
        <f>IF(Table1[[#This Row],[Day]]="","",MONTH(F3093))</f>
        <v/>
      </c>
      <c r="D3093" s="45" t="str">
        <f>IF(Table1[[#This Row],[Day]]="","",YEAR(F3093))</f>
        <v/>
      </c>
      <c r="E3093" s="117" t="s">
        <v>329</v>
      </c>
      <c r="J3093" s="102"/>
      <c r="K3093" s="124"/>
      <c r="R3093" s="46"/>
      <c r="V3093" s="112"/>
      <c r="W3093" s="72"/>
      <c r="X3093" s="46"/>
      <c r="Y3093" s="46"/>
      <c r="AC3093" s="47">
        <f t="shared" si="44"/>
        <v>0</v>
      </c>
      <c r="AD3093" s="47"/>
      <c r="AE3093" s="44"/>
      <c r="AF3093" s="48"/>
    </row>
    <row r="3094" spans="1:32" ht="21" customHeight="1">
      <c r="A3094" s="45" t="str">
        <f>IF(G3094="","",VLOOKUP(G3094,#REF!,3,0))</f>
        <v/>
      </c>
      <c r="B3094" s="45" t="str">
        <f>IF(Table1[[#This Row],[Day]]="","",WEEKNUM(F3094))</f>
        <v/>
      </c>
      <c r="C3094" s="45" t="str">
        <f>IF(Table1[[#This Row],[Day]]="","",MONTH(F3094))</f>
        <v/>
      </c>
      <c r="D3094" s="45" t="str">
        <f>IF(Table1[[#This Row],[Day]]="","",YEAR(F3094))</f>
        <v/>
      </c>
      <c r="E3094" s="117" t="s">
        <v>329</v>
      </c>
      <c r="J3094" s="102"/>
      <c r="K3094" s="124"/>
      <c r="R3094" s="46"/>
      <c r="V3094" s="112"/>
      <c r="W3094" s="72"/>
      <c r="X3094" s="46"/>
      <c r="Y3094" s="46"/>
      <c r="AC3094" s="47">
        <f t="shared" si="44"/>
        <v>0</v>
      </c>
      <c r="AD3094" s="47"/>
      <c r="AE3094" s="44"/>
      <c r="AF3094" s="48"/>
    </row>
    <row r="3095" spans="1:32" ht="21" customHeight="1">
      <c r="A3095" s="45" t="str">
        <f>IF(G3095="","",VLOOKUP(G3095,#REF!,3,0))</f>
        <v/>
      </c>
      <c r="B3095" s="45" t="str">
        <f>IF(Table1[[#This Row],[Day]]="","",WEEKNUM(F3095))</f>
        <v/>
      </c>
      <c r="C3095" s="45" t="str">
        <f>IF(Table1[[#This Row],[Day]]="","",MONTH(F3095))</f>
        <v/>
      </c>
      <c r="D3095" s="45" t="str">
        <f>IF(Table1[[#This Row],[Day]]="","",YEAR(F3095))</f>
        <v/>
      </c>
      <c r="E3095" s="117" t="s">
        <v>329</v>
      </c>
      <c r="J3095" s="102"/>
      <c r="K3095" s="124"/>
      <c r="R3095" s="46"/>
      <c r="V3095" s="112"/>
      <c r="W3095" s="72"/>
      <c r="X3095" s="46"/>
      <c r="Y3095" s="46"/>
      <c r="AC3095" s="47">
        <f t="shared" si="44"/>
        <v>0</v>
      </c>
      <c r="AD3095" s="47"/>
      <c r="AE3095" s="44"/>
      <c r="AF3095" s="48"/>
    </row>
    <row r="3096" spans="1:32" ht="21" customHeight="1">
      <c r="A3096" s="45" t="str">
        <f>IF(G3096="","",VLOOKUP(G3096,#REF!,3,0))</f>
        <v/>
      </c>
      <c r="B3096" s="45" t="str">
        <f>IF(Table1[[#This Row],[Day]]="","",WEEKNUM(F3096))</f>
        <v/>
      </c>
      <c r="C3096" s="45" t="str">
        <f>IF(Table1[[#This Row],[Day]]="","",MONTH(F3096))</f>
        <v/>
      </c>
      <c r="D3096" s="45" t="str">
        <f>IF(Table1[[#This Row],[Day]]="","",YEAR(F3096))</f>
        <v/>
      </c>
      <c r="E3096" s="117" t="s">
        <v>329</v>
      </c>
      <c r="J3096" s="102"/>
      <c r="K3096" s="124"/>
      <c r="R3096" s="46"/>
      <c r="V3096" s="112"/>
      <c r="W3096" s="72"/>
      <c r="X3096" s="46"/>
      <c r="Y3096" s="46"/>
      <c r="AC3096" s="47">
        <f t="shared" si="44"/>
        <v>0</v>
      </c>
      <c r="AD3096" s="47"/>
      <c r="AE3096" s="44"/>
      <c r="AF3096" s="48"/>
    </row>
    <row r="3097" spans="1:32" ht="21" customHeight="1">
      <c r="A3097" s="45" t="str">
        <f>IF(G3097="","",VLOOKUP(G3097,#REF!,3,0))</f>
        <v/>
      </c>
      <c r="B3097" s="45" t="str">
        <f>IF(Table1[[#This Row],[Day]]="","",WEEKNUM(F3097))</f>
        <v/>
      </c>
      <c r="C3097" s="45" t="str">
        <f>IF(Table1[[#This Row],[Day]]="","",MONTH(F3097))</f>
        <v/>
      </c>
      <c r="D3097" s="45" t="str">
        <f>IF(Table1[[#This Row],[Day]]="","",YEAR(F3097))</f>
        <v/>
      </c>
      <c r="E3097" s="117" t="s">
        <v>329</v>
      </c>
      <c r="J3097" s="102"/>
      <c r="K3097" s="124"/>
      <c r="R3097" s="46"/>
      <c r="V3097" s="112"/>
      <c r="W3097" s="72"/>
      <c r="X3097" s="46"/>
      <c r="Y3097" s="46"/>
      <c r="AC3097" s="47">
        <f t="shared" si="44"/>
        <v>0</v>
      </c>
      <c r="AD3097" s="47"/>
      <c r="AE3097" s="44"/>
      <c r="AF3097" s="48"/>
    </row>
    <row r="3098" spans="1:32" ht="21" customHeight="1">
      <c r="A3098" s="45" t="str">
        <f>IF(G3098="","",VLOOKUP(G3098,#REF!,3,0))</f>
        <v/>
      </c>
      <c r="B3098" s="45" t="str">
        <f>IF(Table1[[#This Row],[Day]]="","",WEEKNUM(F3098))</f>
        <v/>
      </c>
      <c r="C3098" s="45" t="str">
        <f>IF(Table1[[#This Row],[Day]]="","",MONTH(F3098))</f>
        <v/>
      </c>
      <c r="D3098" s="45" t="str">
        <f>IF(Table1[[#This Row],[Day]]="","",YEAR(F3098))</f>
        <v/>
      </c>
      <c r="E3098" s="117" t="s">
        <v>329</v>
      </c>
      <c r="J3098" s="102"/>
      <c r="K3098" s="124"/>
      <c r="R3098" s="46"/>
      <c r="V3098" s="112"/>
      <c r="W3098" s="72"/>
      <c r="X3098" s="46"/>
      <c r="Y3098" s="46"/>
      <c r="AC3098" s="47">
        <f t="shared" si="44"/>
        <v>0</v>
      </c>
      <c r="AD3098" s="47"/>
      <c r="AE3098" s="44"/>
      <c r="AF3098" s="48"/>
    </row>
    <row r="3099" spans="1:32" ht="21" customHeight="1">
      <c r="A3099" s="45" t="str">
        <f>IF(G3099="","",VLOOKUP(G3099,#REF!,3,0))</f>
        <v/>
      </c>
      <c r="B3099" s="45" t="str">
        <f>IF(Table1[[#This Row],[Day]]="","",WEEKNUM(F3099))</f>
        <v/>
      </c>
      <c r="C3099" s="45" t="str">
        <f>IF(Table1[[#This Row],[Day]]="","",MONTH(F3099))</f>
        <v/>
      </c>
      <c r="D3099" s="45" t="str">
        <f>IF(Table1[[#This Row],[Day]]="","",YEAR(F3099))</f>
        <v/>
      </c>
      <c r="E3099" s="117" t="s">
        <v>329</v>
      </c>
      <c r="J3099" s="102"/>
      <c r="K3099" s="124"/>
      <c r="R3099" s="46"/>
      <c r="V3099" s="112"/>
      <c r="W3099" s="72"/>
      <c r="X3099" s="46"/>
      <c r="Y3099" s="46"/>
      <c r="AC3099" s="47">
        <f t="shared" si="44"/>
        <v>0</v>
      </c>
      <c r="AD3099" s="47"/>
      <c r="AE3099" s="44"/>
      <c r="AF3099" s="48"/>
    </row>
    <row r="3100" spans="1:32" ht="21" customHeight="1">
      <c r="A3100" s="45" t="str">
        <f>IF(G3100="","",VLOOKUP(G3100,#REF!,3,0))</f>
        <v/>
      </c>
      <c r="B3100" s="45" t="str">
        <f>IF(Table1[[#This Row],[Day]]="","",WEEKNUM(F3100))</f>
        <v/>
      </c>
      <c r="C3100" s="45" t="str">
        <f>IF(Table1[[#This Row],[Day]]="","",MONTH(F3100))</f>
        <v/>
      </c>
      <c r="D3100" s="45" t="str">
        <f>IF(Table1[[#This Row],[Day]]="","",YEAR(F3100))</f>
        <v/>
      </c>
      <c r="E3100" s="117" t="s">
        <v>329</v>
      </c>
      <c r="J3100" s="102"/>
      <c r="K3100" s="124"/>
      <c r="R3100" s="46"/>
      <c r="V3100" s="112"/>
      <c r="W3100" s="72"/>
      <c r="X3100" s="46"/>
      <c r="Y3100" s="46"/>
      <c r="AC3100" s="47">
        <f t="shared" ref="AC3100:AC3163" si="45">SUM(I3100:AB3100)</f>
        <v>0</v>
      </c>
      <c r="AD3100" s="47"/>
      <c r="AE3100" s="44"/>
      <c r="AF3100" s="48"/>
    </row>
    <row r="3101" spans="1:32" ht="21" customHeight="1">
      <c r="A3101" s="45" t="str">
        <f>IF(G3101="","",VLOOKUP(G3101,#REF!,3,0))</f>
        <v/>
      </c>
      <c r="B3101" s="45" t="str">
        <f>IF(Table1[[#This Row],[Day]]="","",WEEKNUM(F3101))</f>
        <v/>
      </c>
      <c r="C3101" s="45" t="str">
        <f>IF(Table1[[#This Row],[Day]]="","",MONTH(F3101))</f>
        <v/>
      </c>
      <c r="D3101" s="45" t="str">
        <f>IF(Table1[[#This Row],[Day]]="","",YEAR(F3101))</f>
        <v/>
      </c>
      <c r="E3101" s="117" t="s">
        <v>329</v>
      </c>
      <c r="J3101" s="102"/>
      <c r="K3101" s="124"/>
      <c r="R3101" s="46"/>
      <c r="V3101" s="112"/>
      <c r="W3101" s="72"/>
      <c r="X3101" s="46"/>
      <c r="Y3101" s="46"/>
      <c r="AC3101" s="47">
        <f t="shared" si="45"/>
        <v>0</v>
      </c>
      <c r="AD3101" s="47"/>
      <c r="AE3101" s="44"/>
      <c r="AF3101" s="48"/>
    </row>
    <row r="3102" spans="1:32" ht="21" customHeight="1">
      <c r="A3102" s="45" t="str">
        <f>IF(G3102="","",VLOOKUP(G3102,#REF!,3,0))</f>
        <v/>
      </c>
      <c r="B3102" s="45" t="str">
        <f>IF(Table1[[#This Row],[Day]]="","",WEEKNUM(F3102))</f>
        <v/>
      </c>
      <c r="C3102" s="45" t="str">
        <f>IF(Table1[[#This Row],[Day]]="","",MONTH(F3102))</f>
        <v/>
      </c>
      <c r="D3102" s="45" t="str">
        <f>IF(Table1[[#This Row],[Day]]="","",YEAR(F3102))</f>
        <v/>
      </c>
      <c r="E3102" s="117" t="s">
        <v>329</v>
      </c>
      <c r="J3102" s="102"/>
      <c r="K3102" s="124"/>
      <c r="R3102" s="46"/>
      <c r="V3102" s="112"/>
      <c r="W3102" s="72"/>
      <c r="X3102" s="46"/>
      <c r="Y3102" s="46"/>
      <c r="AC3102" s="47">
        <f t="shared" si="45"/>
        <v>0</v>
      </c>
      <c r="AD3102" s="47"/>
      <c r="AE3102" s="44"/>
      <c r="AF3102" s="48"/>
    </row>
    <row r="3103" spans="1:32" ht="21" customHeight="1">
      <c r="A3103" s="45" t="str">
        <f>IF(G3103="","",VLOOKUP(G3103,#REF!,3,0))</f>
        <v/>
      </c>
      <c r="B3103" s="45" t="str">
        <f>IF(Table1[[#This Row],[Day]]="","",WEEKNUM(F3103))</f>
        <v/>
      </c>
      <c r="C3103" s="45" t="str">
        <f>IF(Table1[[#This Row],[Day]]="","",MONTH(F3103))</f>
        <v/>
      </c>
      <c r="D3103" s="45" t="str">
        <f>IF(Table1[[#This Row],[Day]]="","",YEAR(F3103))</f>
        <v/>
      </c>
      <c r="E3103" s="117" t="s">
        <v>329</v>
      </c>
      <c r="J3103" s="102"/>
      <c r="K3103" s="124"/>
      <c r="R3103" s="46"/>
      <c r="V3103" s="112"/>
      <c r="W3103" s="72"/>
      <c r="X3103" s="46"/>
      <c r="Y3103" s="46"/>
      <c r="AC3103" s="47">
        <f t="shared" si="45"/>
        <v>0</v>
      </c>
      <c r="AD3103" s="47"/>
      <c r="AE3103" s="44"/>
      <c r="AF3103" s="48"/>
    </row>
    <row r="3104" spans="1:32" ht="21" customHeight="1">
      <c r="A3104" s="45" t="str">
        <f>IF(G3104="","",VLOOKUP(G3104,#REF!,3,0))</f>
        <v/>
      </c>
      <c r="B3104" s="45" t="str">
        <f>IF(Table1[[#This Row],[Day]]="","",WEEKNUM(F3104))</f>
        <v/>
      </c>
      <c r="C3104" s="45" t="str">
        <f>IF(Table1[[#This Row],[Day]]="","",MONTH(F3104))</f>
        <v/>
      </c>
      <c r="D3104" s="45" t="str">
        <f>IF(Table1[[#This Row],[Day]]="","",YEAR(F3104))</f>
        <v/>
      </c>
      <c r="E3104" s="117" t="s">
        <v>329</v>
      </c>
      <c r="J3104" s="102"/>
      <c r="K3104" s="124"/>
      <c r="R3104" s="46"/>
      <c r="V3104" s="112"/>
      <c r="W3104" s="72"/>
      <c r="X3104" s="46"/>
      <c r="Y3104" s="46"/>
      <c r="AC3104" s="47">
        <f t="shared" si="45"/>
        <v>0</v>
      </c>
      <c r="AD3104" s="47"/>
      <c r="AE3104" s="44"/>
      <c r="AF3104" s="48"/>
    </row>
    <row r="3105" spans="1:32" ht="21" customHeight="1">
      <c r="A3105" s="45" t="str">
        <f>IF(G3105="","",VLOOKUP(G3105,#REF!,3,0))</f>
        <v/>
      </c>
      <c r="B3105" s="45" t="str">
        <f>IF(Table1[[#This Row],[Day]]="","",WEEKNUM(F3105))</f>
        <v/>
      </c>
      <c r="C3105" s="45" t="str">
        <f>IF(Table1[[#This Row],[Day]]="","",MONTH(F3105))</f>
        <v/>
      </c>
      <c r="D3105" s="45" t="str">
        <f>IF(Table1[[#This Row],[Day]]="","",YEAR(F3105))</f>
        <v/>
      </c>
      <c r="E3105" s="117" t="s">
        <v>329</v>
      </c>
      <c r="J3105" s="102"/>
      <c r="K3105" s="124"/>
      <c r="R3105" s="46"/>
      <c r="V3105" s="112"/>
      <c r="W3105" s="72"/>
      <c r="X3105" s="46"/>
      <c r="Y3105" s="46"/>
      <c r="AC3105" s="47">
        <f t="shared" si="45"/>
        <v>0</v>
      </c>
      <c r="AD3105" s="47"/>
      <c r="AE3105" s="44"/>
      <c r="AF3105" s="48"/>
    </row>
    <row r="3106" spans="1:32" ht="21" customHeight="1">
      <c r="A3106" s="45" t="str">
        <f>IF(G3106="","",VLOOKUP(G3106,#REF!,3,0))</f>
        <v/>
      </c>
      <c r="B3106" s="45" t="str">
        <f>IF(Table1[[#This Row],[Day]]="","",WEEKNUM(F3106))</f>
        <v/>
      </c>
      <c r="C3106" s="45" t="str">
        <f>IF(Table1[[#This Row],[Day]]="","",MONTH(F3106))</f>
        <v/>
      </c>
      <c r="D3106" s="45" t="str">
        <f>IF(Table1[[#This Row],[Day]]="","",YEAR(F3106))</f>
        <v/>
      </c>
      <c r="E3106" s="117" t="s">
        <v>329</v>
      </c>
      <c r="J3106" s="102"/>
      <c r="K3106" s="124"/>
      <c r="R3106" s="46"/>
      <c r="V3106" s="112"/>
      <c r="W3106" s="72"/>
      <c r="X3106" s="46"/>
      <c r="Y3106" s="46"/>
      <c r="AC3106" s="47">
        <f t="shared" si="45"/>
        <v>0</v>
      </c>
      <c r="AD3106" s="47"/>
      <c r="AE3106" s="44"/>
      <c r="AF3106" s="48"/>
    </row>
    <row r="3107" spans="1:32" ht="21" customHeight="1">
      <c r="A3107" s="45" t="str">
        <f>IF(G3107="","",VLOOKUP(G3107,#REF!,3,0))</f>
        <v/>
      </c>
      <c r="B3107" s="45" t="str">
        <f>IF(Table1[[#This Row],[Day]]="","",WEEKNUM(F3107))</f>
        <v/>
      </c>
      <c r="C3107" s="45" t="str">
        <f>IF(Table1[[#This Row],[Day]]="","",MONTH(F3107))</f>
        <v/>
      </c>
      <c r="D3107" s="45" t="str">
        <f>IF(Table1[[#This Row],[Day]]="","",YEAR(F3107))</f>
        <v/>
      </c>
      <c r="E3107" s="117" t="s">
        <v>329</v>
      </c>
      <c r="J3107" s="102"/>
      <c r="K3107" s="124"/>
      <c r="R3107" s="46"/>
      <c r="V3107" s="112"/>
      <c r="W3107" s="72"/>
      <c r="X3107" s="46"/>
      <c r="Y3107" s="46"/>
      <c r="AC3107" s="47">
        <f t="shared" si="45"/>
        <v>0</v>
      </c>
      <c r="AD3107" s="47"/>
      <c r="AE3107" s="44"/>
      <c r="AF3107" s="48"/>
    </row>
    <row r="3108" spans="1:32" ht="21" customHeight="1">
      <c r="A3108" s="45" t="str">
        <f>IF(G3108="","",VLOOKUP(G3108,#REF!,3,0))</f>
        <v/>
      </c>
      <c r="B3108" s="45" t="str">
        <f>IF(Table1[[#This Row],[Day]]="","",WEEKNUM(F3108))</f>
        <v/>
      </c>
      <c r="C3108" s="45" t="str">
        <f>IF(Table1[[#This Row],[Day]]="","",MONTH(F3108))</f>
        <v/>
      </c>
      <c r="D3108" s="45" t="str">
        <f>IF(Table1[[#This Row],[Day]]="","",YEAR(F3108))</f>
        <v/>
      </c>
      <c r="E3108" s="117" t="s">
        <v>329</v>
      </c>
      <c r="J3108" s="102"/>
      <c r="K3108" s="124"/>
      <c r="R3108" s="46"/>
      <c r="V3108" s="112"/>
      <c r="W3108" s="72"/>
      <c r="X3108" s="46"/>
      <c r="Y3108" s="46"/>
      <c r="AC3108" s="47">
        <f t="shared" si="45"/>
        <v>0</v>
      </c>
      <c r="AD3108" s="47"/>
      <c r="AE3108" s="44"/>
      <c r="AF3108" s="48"/>
    </row>
    <row r="3109" spans="1:32" ht="21" customHeight="1">
      <c r="A3109" s="45" t="str">
        <f>IF(G3109="","",VLOOKUP(G3109,#REF!,3,0))</f>
        <v/>
      </c>
      <c r="B3109" s="45" t="str">
        <f>IF(Table1[[#This Row],[Day]]="","",WEEKNUM(F3109))</f>
        <v/>
      </c>
      <c r="C3109" s="45" t="str">
        <f>IF(Table1[[#This Row],[Day]]="","",MONTH(F3109))</f>
        <v/>
      </c>
      <c r="D3109" s="45" t="str">
        <f>IF(Table1[[#This Row],[Day]]="","",YEAR(F3109))</f>
        <v/>
      </c>
      <c r="E3109" s="117" t="s">
        <v>329</v>
      </c>
      <c r="J3109" s="102"/>
      <c r="K3109" s="124"/>
      <c r="R3109" s="46"/>
      <c r="V3109" s="112"/>
      <c r="W3109" s="72"/>
      <c r="X3109" s="46"/>
      <c r="Y3109" s="46"/>
      <c r="AC3109" s="47">
        <f t="shared" si="45"/>
        <v>0</v>
      </c>
      <c r="AD3109" s="47"/>
      <c r="AE3109" s="44"/>
      <c r="AF3109" s="48"/>
    </row>
    <row r="3110" spans="1:32" ht="21" customHeight="1">
      <c r="A3110" s="45" t="str">
        <f>IF(G3110="","",VLOOKUP(G3110,#REF!,3,0))</f>
        <v/>
      </c>
      <c r="B3110" s="45" t="str">
        <f>IF(Table1[[#This Row],[Day]]="","",WEEKNUM(F3110))</f>
        <v/>
      </c>
      <c r="C3110" s="45" t="str">
        <f>IF(Table1[[#This Row],[Day]]="","",MONTH(F3110))</f>
        <v/>
      </c>
      <c r="D3110" s="45" t="str">
        <f>IF(Table1[[#This Row],[Day]]="","",YEAR(F3110))</f>
        <v/>
      </c>
      <c r="E3110" s="117" t="s">
        <v>329</v>
      </c>
      <c r="J3110" s="102"/>
      <c r="K3110" s="124"/>
      <c r="R3110" s="46"/>
      <c r="V3110" s="112"/>
      <c r="W3110" s="72"/>
      <c r="X3110" s="46"/>
      <c r="Y3110" s="46"/>
      <c r="AC3110" s="47">
        <f t="shared" si="45"/>
        <v>0</v>
      </c>
      <c r="AD3110" s="47"/>
      <c r="AE3110" s="44"/>
      <c r="AF3110" s="48"/>
    </row>
    <row r="3111" spans="1:32" ht="21" customHeight="1">
      <c r="A3111" s="45" t="str">
        <f>IF(G3111="","",VLOOKUP(G3111,#REF!,3,0))</f>
        <v/>
      </c>
      <c r="B3111" s="45" t="str">
        <f>IF(Table1[[#This Row],[Day]]="","",WEEKNUM(F3111))</f>
        <v/>
      </c>
      <c r="C3111" s="45" t="str">
        <f>IF(Table1[[#This Row],[Day]]="","",MONTH(F3111))</f>
        <v/>
      </c>
      <c r="D3111" s="45" t="str">
        <f>IF(Table1[[#This Row],[Day]]="","",YEAR(F3111))</f>
        <v/>
      </c>
      <c r="E3111" s="117" t="s">
        <v>329</v>
      </c>
      <c r="J3111" s="102"/>
      <c r="K3111" s="124"/>
      <c r="R3111" s="46"/>
      <c r="V3111" s="112"/>
      <c r="W3111" s="72"/>
      <c r="X3111" s="46"/>
      <c r="Y3111" s="46"/>
      <c r="AC3111" s="47">
        <f t="shared" si="45"/>
        <v>0</v>
      </c>
      <c r="AD3111" s="47"/>
      <c r="AE3111" s="44"/>
      <c r="AF3111" s="48"/>
    </row>
    <row r="3112" spans="1:32" ht="21" customHeight="1">
      <c r="A3112" s="45" t="str">
        <f>IF(G3112="","",VLOOKUP(G3112,#REF!,3,0))</f>
        <v/>
      </c>
      <c r="B3112" s="45" t="str">
        <f>IF(Table1[[#This Row],[Day]]="","",WEEKNUM(F3112))</f>
        <v/>
      </c>
      <c r="C3112" s="45" t="str">
        <f>IF(Table1[[#This Row],[Day]]="","",MONTH(F3112))</f>
        <v/>
      </c>
      <c r="D3112" s="45" t="str">
        <f>IF(Table1[[#This Row],[Day]]="","",YEAR(F3112))</f>
        <v/>
      </c>
      <c r="E3112" s="117" t="s">
        <v>329</v>
      </c>
      <c r="J3112" s="102"/>
      <c r="K3112" s="124"/>
      <c r="R3112" s="46"/>
      <c r="V3112" s="112"/>
      <c r="W3112" s="72"/>
      <c r="X3112" s="46"/>
      <c r="Y3112" s="46"/>
      <c r="AC3112" s="47">
        <f t="shared" si="45"/>
        <v>0</v>
      </c>
      <c r="AD3112" s="47"/>
      <c r="AE3112" s="44"/>
      <c r="AF3112" s="48"/>
    </row>
    <row r="3113" spans="1:32" ht="21" customHeight="1">
      <c r="A3113" s="45" t="str">
        <f>IF(G3113="","",VLOOKUP(G3113,#REF!,3,0))</f>
        <v/>
      </c>
      <c r="B3113" s="45" t="str">
        <f>IF(Table1[[#This Row],[Day]]="","",WEEKNUM(F3113))</f>
        <v/>
      </c>
      <c r="C3113" s="45" t="str">
        <f>IF(Table1[[#This Row],[Day]]="","",MONTH(F3113))</f>
        <v/>
      </c>
      <c r="D3113" s="45" t="str">
        <f>IF(Table1[[#This Row],[Day]]="","",YEAR(F3113))</f>
        <v/>
      </c>
      <c r="E3113" s="117" t="s">
        <v>329</v>
      </c>
      <c r="J3113" s="102"/>
      <c r="K3113" s="124"/>
      <c r="R3113" s="46"/>
      <c r="V3113" s="112"/>
      <c r="W3113" s="72"/>
      <c r="X3113" s="46"/>
      <c r="Y3113" s="46"/>
      <c r="AC3113" s="47">
        <f t="shared" si="45"/>
        <v>0</v>
      </c>
      <c r="AD3113" s="47"/>
      <c r="AE3113" s="44"/>
      <c r="AF3113" s="48"/>
    </row>
    <row r="3114" spans="1:32" ht="21" customHeight="1">
      <c r="A3114" s="45" t="str">
        <f>IF(G3114="","",VLOOKUP(G3114,#REF!,3,0))</f>
        <v/>
      </c>
      <c r="B3114" s="45" t="str">
        <f>IF(Table1[[#This Row],[Day]]="","",WEEKNUM(F3114))</f>
        <v/>
      </c>
      <c r="C3114" s="45" t="str">
        <f>IF(Table1[[#This Row],[Day]]="","",MONTH(F3114))</f>
        <v/>
      </c>
      <c r="D3114" s="45" t="str">
        <f>IF(Table1[[#This Row],[Day]]="","",YEAR(F3114))</f>
        <v/>
      </c>
      <c r="E3114" s="117" t="s">
        <v>329</v>
      </c>
      <c r="J3114" s="102"/>
      <c r="K3114" s="124"/>
      <c r="R3114" s="46"/>
      <c r="V3114" s="112"/>
      <c r="W3114" s="72"/>
      <c r="X3114" s="46"/>
      <c r="Y3114" s="46"/>
      <c r="AC3114" s="47">
        <f t="shared" si="45"/>
        <v>0</v>
      </c>
      <c r="AD3114" s="47"/>
      <c r="AE3114" s="44"/>
      <c r="AF3114" s="48"/>
    </row>
    <row r="3115" spans="1:32" ht="21" customHeight="1">
      <c r="A3115" s="45" t="str">
        <f>IF(G3115="","",VLOOKUP(G3115,#REF!,3,0))</f>
        <v/>
      </c>
      <c r="B3115" s="45" t="str">
        <f>IF(Table1[[#This Row],[Day]]="","",WEEKNUM(F3115))</f>
        <v/>
      </c>
      <c r="C3115" s="45" t="str">
        <f>IF(Table1[[#This Row],[Day]]="","",MONTH(F3115))</f>
        <v/>
      </c>
      <c r="D3115" s="45" t="str">
        <f>IF(Table1[[#This Row],[Day]]="","",YEAR(F3115))</f>
        <v/>
      </c>
      <c r="E3115" s="117" t="s">
        <v>329</v>
      </c>
      <c r="J3115" s="102"/>
      <c r="K3115" s="124"/>
      <c r="R3115" s="46"/>
      <c r="V3115" s="112"/>
      <c r="W3115" s="72"/>
      <c r="X3115" s="46"/>
      <c r="Y3115" s="46"/>
      <c r="AC3115" s="47">
        <f t="shared" si="45"/>
        <v>0</v>
      </c>
      <c r="AD3115" s="47"/>
      <c r="AE3115" s="44"/>
      <c r="AF3115" s="48"/>
    </row>
    <row r="3116" spans="1:32" ht="21" customHeight="1">
      <c r="A3116" s="45" t="str">
        <f>IF(G3116="","",VLOOKUP(G3116,#REF!,3,0))</f>
        <v/>
      </c>
      <c r="B3116" s="45" t="str">
        <f>IF(Table1[[#This Row],[Day]]="","",WEEKNUM(F3116))</f>
        <v/>
      </c>
      <c r="C3116" s="45" t="str">
        <f>IF(Table1[[#This Row],[Day]]="","",MONTH(F3116))</f>
        <v/>
      </c>
      <c r="D3116" s="45" t="str">
        <f>IF(Table1[[#This Row],[Day]]="","",YEAR(F3116))</f>
        <v/>
      </c>
      <c r="E3116" s="117" t="s">
        <v>329</v>
      </c>
      <c r="J3116" s="102"/>
      <c r="K3116" s="124"/>
      <c r="R3116" s="46"/>
      <c r="V3116" s="112"/>
      <c r="W3116" s="72"/>
      <c r="X3116" s="46"/>
      <c r="Y3116" s="46"/>
      <c r="AC3116" s="47">
        <f t="shared" si="45"/>
        <v>0</v>
      </c>
      <c r="AD3116" s="47"/>
      <c r="AE3116" s="44"/>
      <c r="AF3116" s="48"/>
    </row>
    <row r="3117" spans="1:32" ht="21" customHeight="1">
      <c r="A3117" s="45" t="str">
        <f>IF(G3117="","",VLOOKUP(G3117,#REF!,3,0))</f>
        <v/>
      </c>
      <c r="B3117" s="45" t="str">
        <f>IF(Table1[[#This Row],[Day]]="","",WEEKNUM(F3117))</f>
        <v/>
      </c>
      <c r="C3117" s="45" t="str">
        <f>IF(Table1[[#This Row],[Day]]="","",MONTH(F3117))</f>
        <v/>
      </c>
      <c r="D3117" s="45" t="str">
        <f>IF(Table1[[#This Row],[Day]]="","",YEAR(F3117))</f>
        <v/>
      </c>
      <c r="E3117" s="117" t="s">
        <v>329</v>
      </c>
      <c r="J3117" s="102"/>
      <c r="K3117" s="124"/>
      <c r="R3117" s="46"/>
      <c r="V3117" s="112"/>
      <c r="W3117" s="72"/>
      <c r="X3117" s="46"/>
      <c r="Y3117" s="46"/>
      <c r="AC3117" s="47">
        <f t="shared" si="45"/>
        <v>0</v>
      </c>
      <c r="AD3117" s="47"/>
      <c r="AE3117" s="44"/>
      <c r="AF3117" s="48"/>
    </row>
    <row r="3118" spans="1:32" ht="21" customHeight="1">
      <c r="A3118" s="45" t="str">
        <f>IF(G3118="","",VLOOKUP(G3118,#REF!,3,0))</f>
        <v/>
      </c>
      <c r="B3118" s="45" t="str">
        <f>IF(Table1[[#This Row],[Day]]="","",WEEKNUM(F3118))</f>
        <v/>
      </c>
      <c r="C3118" s="45" t="str">
        <f>IF(Table1[[#This Row],[Day]]="","",MONTH(F3118))</f>
        <v/>
      </c>
      <c r="D3118" s="45" t="str">
        <f>IF(Table1[[#This Row],[Day]]="","",YEAR(F3118))</f>
        <v/>
      </c>
      <c r="E3118" s="117" t="s">
        <v>329</v>
      </c>
      <c r="J3118" s="102"/>
      <c r="K3118" s="124"/>
      <c r="R3118" s="46"/>
      <c r="V3118" s="112"/>
      <c r="W3118" s="72"/>
      <c r="X3118" s="46"/>
      <c r="Y3118" s="46"/>
      <c r="AC3118" s="47">
        <f t="shared" si="45"/>
        <v>0</v>
      </c>
      <c r="AD3118" s="47"/>
      <c r="AE3118" s="44"/>
      <c r="AF3118" s="48"/>
    </row>
    <row r="3119" spans="1:32" ht="21" customHeight="1">
      <c r="A3119" s="45" t="str">
        <f>IF(G3119="","",VLOOKUP(G3119,#REF!,3,0))</f>
        <v/>
      </c>
      <c r="B3119" s="45" t="str">
        <f>IF(Table1[[#This Row],[Day]]="","",WEEKNUM(F3119))</f>
        <v/>
      </c>
      <c r="C3119" s="45" t="str">
        <f>IF(Table1[[#This Row],[Day]]="","",MONTH(F3119))</f>
        <v/>
      </c>
      <c r="D3119" s="45" t="str">
        <f>IF(Table1[[#This Row],[Day]]="","",YEAR(F3119))</f>
        <v/>
      </c>
      <c r="E3119" s="117" t="s">
        <v>329</v>
      </c>
      <c r="J3119" s="102"/>
      <c r="K3119" s="124"/>
      <c r="R3119" s="46"/>
      <c r="V3119" s="112"/>
      <c r="W3119" s="72"/>
      <c r="X3119" s="46"/>
      <c r="Y3119" s="46"/>
      <c r="AC3119" s="47">
        <f t="shared" si="45"/>
        <v>0</v>
      </c>
      <c r="AD3119" s="47"/>
      <c r="AE3119" s="44"/>
      <c r="AF3119" s="48"/>
    </row>
    <row r="3120" spans="1:32" ht="21" customHeight="1">
      <c r="A3120" s="45" t="str">
        <f>IF(G3120="","",VLOOKUP(G3120,#REF!,3,0))</f>
        <v/>
      </c>
      <c r="B3120" s="45" t="str">
        <f>IF(Table1[[#This Row],[Day]]="","",WEEKNUM(F3120))</f>
        <v/>
      </c>
      <c r="C3120" s="45" t="str">
        <f>IF(Table1[[#This Row],[Day]]="","",MONTH(F3120))</f>
        <v/>
      </c>
      <c r="D3120" s="45" t="str">
        <f>IF(Table1[[#This Row],[Day]]="","",YEAR(F3120))</f>
        <v/>
      </c>
      <c r="E3120" s="117" t="s">
        <v>329</v>
      </c>
      <c r="J3120" s="102"/>
      <c r="K3120" s="124"/>
      <c r="R3120" s="46"/>
      <c r="V3120" s="112"/>
      <c r="W3120" s="72"/>
      <c r="X3120" s="46"/>
      <c r="Y3120" s="46"/>
      <c r="AC3120" s="47">
        <f t="shared" si="45"/>
        <v>0</v>
      </c>
      <c r="AD3120" s="47"/>
      <c r="AE3120" s="44"/>
      <c r="AF3120" s="48"/>
    </row>
    <row r="3121" spans="1:32" ht="21" customHeight="1">
      <c r="A3121" s="45" t="str">
        <f>IF(G3121="","",VLOOKUP(G3121,#REF!,3,0))</f>
        <v/>
      </c>
      <c r="B3121" s="45" t="str">
        <f>IF(Table1[[#This Row],[Day]]="","",WEEKNUM(F3121))</f>
        <v/>
      </c>
      <c r="C3121" s="45" t="str">
        <f>IF(Table1[[#This Row],[Day]]="","",MONTH(F3121))</f>
        <v/>
      </c>
      <c r="D3121" s="45" t="str">
        <f>IF(Table1[[#This Row],[Day]]="","",YEAR(F3121))</f>
        <v/>
      </c>
      <c r="E3121" s="117" t="s">
        <v>329</v>
      </c>
      <c r="J3121" s="102"/>
      <c r="K3121" s="124"/>
      <c r="R3121" s="46"/>
      <c r="V3121" s="112"/>
      <c r="W3121" s="72"/>
      <c r="X3121" s="46"/>
      <c r="Y3121" s="46"/>
      <c r="AC3121" s="47">
        <f t="shared" si="45"/>
        <v>0</v>
      </c>
      <c r="AD3121" s="47"/>
      <c r="AE3121" s="44"/>
      <c r="AF3121" s="48"/>
    </row>
    <row r="3122" spans="1:32" ht="21" customHeight="1">
      <c r="A3122" s="45" t="str">
        <f>IF(G3122="","",VLOOKUP(G3122,#REF!,3,0))</f>
        <v/>
      </c>
      <c r="B3122" s="45" t="str">
        <f>IF(Table1[[#This Row],[Day]]="","",WEEKNUM(F3122))</f>
        <v/>
      </c>
      <c r="C3122" s="45" t="str">
        <f>IF(Table1[[#This Row],[Day]]="","",MONTH(F3122))</f>
        <v/>
      </c>
      <c r="D3122" s="45" t="str">
        <f>IF(Table1[[#This Row],[Day]]="","",YEAR(F3122))</f>
        <v/>
      </c>
      <c r="E3122" s="117" t="s">
        <v>329</v>
      </c>
      <c r="J3122" s="102"/>
      <c r="K3122" s="124"/>
      <c r="R3122" s="46"/>
      <c r="V3122" s="112"/>
      <c r="W3122" s="72"/>
      <c r="X3122" s="46"/>
      <c r="Y3122" s="46"/>
      <c r="AC3122" s="47">
        <f t="shared" si="45"/>
        <v>0</v>
      </c>
      <c r="AD3122" s="47"/>
      <c r="AE3122" s="44"/>
      <c r="AF3122" s="48"/>
    </row>
    <row r="3123" spans="1:32" ht="21" customHeight="1">
      <c r="A3123" s="45" t="str">
        <f>IF(G3123="","",VLOOKUP(G3123,#REF!,3,0))</f>
        <v/>
      </c>
      <c r="B3123" s="45" t="str">
        <f>IF(Table1[[#This Row],[Day]]="","",WEEKNUM(F3123))</f>
        <v/>
      </c>
      <c r="C3123" s="45" t="str">
        <f>IF(Table1[[#This Row],[Day]]="","",MONTH(F3123))</f>
        <v/>
      </c>
      <c r="D3123" s="45" t="str">
        <f>IF(Table1[[#This Row],[Day]]="","",YEAR(F3123))</f>
        <v/>
      </c>
      <c r="E3123" s="117" t="s">
        <v>329</v>
      </c>
      <c r="J3123" s="102"/>
      <c r="K3123" s="124"/>
      <c r="R3123" s="46"/>
      <c r="V3123" s="112"/>
      <c r="W3123" s="72"/>
      <c r="X3123" s="46"/>
      <c r="Y3123" s="46"/>
      <c r="AC3123" s="47">
        <f t="shared" si="45"/>
        <v>0</v>
      </c>
      <c r="AD3123" s="47"/>
      <c r="AE3123" s="44"/>
      <c r="AF3123" s="48"/>
    </row>
    <row r="3124" spans="1:32" ht="21" customHeight="1">
      <c r="A3124" s="45" t="str">
        <f>IF(G3124="","",VLOOKUP(G3124,#REF!,3,0))</f>
        <v/>
      </c>
      <c r="B3124" s="45" t="str">
        <f>IF(Table1[[#This Row],[Day]]="","",WEEKNUM(F3124))</f>
        <v/>
      </c>
      <c r="C3124" s="45" t="str">
        <f>IF(Table1[[#This Row],[Day]]="","",MONTH(F3124))</f>
        <v/>
      </c>
      <c r="D3124" s="45" t="str">
        <f>IF(Table1[[#This Row],[Day]]="","",YEAR(F3124))</f>
        <v/>
      </c>
      <c r="E3124" s="117" t="s">
        <v>329</v>
      </c>
      <c r="J3124" s="102"/>
      <c r="K3124" s="124"/>
      <c r="R3124" s="46"/>
      <c r="V3124" s="112"/>
      <c r="W3124" s="72"/>
      <c r="X3124" s="46"/>
      <c r="Y3124" s="46"/>
      <c r="AC3124" s="47">
        <f t="shared" si="45"/>
        <v>0</v>
      </c>
      <c r="AD3124" s="47"/>
      <c r="AE3124" s="44"/>
      <c r="AF3124" s="48"/>
    </row>
    <row r="3125" spans="1:32" ht="21" customHeight="1">
      <c r="A3125" s="45" t="str">
        <f>IF(G3125="","",VLOOKUP(G3125,#REF!,3,0))</f>
        <v/>
      </c>
      <c r="B3125" s="45" t="str">
        <f>IF(Table1[[#This Row],[Day]]="","",WEEKNUM(F3125))</f>
        <v/>
      </c>
      <c r="C3125" s="45" t="str">
        <f>IF(Table1[[#This Row],[Day]]="","",MONTH(F3125))</f>
        <v/>
      </c>
      <c r="D3125" s="45" t="str">
        <f>IF(Table1[[#This Row],[Day]]="","",YEAR(F3125))</f>
        <v/>
      </c>
      <c r="E3125" s="117" t="s">
        <v>329</v>
      </c>
      <c r="J3125" s="102"/>
      <c r="K3125" s="124"/>
      <c r="R3125" s="46"/>
      <c r="V3125" s="112"/>
      <c r="W3125" s="72"/>
      <c r="X3125" s="46"/>
      <c r="Y3125" s="46"/>
      <c r="AC3125" s="47">
        <f t="shared" si="45"/>
        <v>0</v>
      </c>
      <c r="AD3125" s="47"/>
      <c r="AE3125" s="44"/>
      <c r="AF3125" s="48"/>
    </row>
    <row r="3126" spans="1:32" ht="21" customHeight="1">
      <c r="A3126" s="45" t="str">
        <f>IF(G3126="","",VLOOKUP(G3126,#REF!,3,0))</f>
        <v/>
      </c>
      <c r="B3126" s="45" t="str">
        <f>IF(Table1[[#This Row],[Day]]="","",WEEKNUM(F3126))</f>
        <v/>
      </c>
      <c r="C3126" s="45" t="str">
        <f>IF(Table1[[#This Row],[Day]]="","",MONTH(F3126))</f>
        <v/>
      </c>
      <c r="D3126" s="45" t="str">
        <f>IF(Table1[[#This Row],[Day]]="","",YEAR(F3126))</f>
        <v/>
      </c>
      <c r="E3126" s="117" t="s">
        <v>329</v>
      </c>
      <c r="J3126" s="102"/>
      <c r="K3126" s="124"/>
      <c r="R3126" s="46"/>
      <c r="V3126" s="112"/>
      <c r="W3126" s="72"/>
      <c r="X3126" s="46"/>
      <c r="Y3126" s="46"/>
      <c r="AC3126" s="47">
        <f t="shared" si="45"/>
        <v>0</v>
      </c>
      <c r="AD3126" s="47"/>
      <c r="AE3126" s="44"/>
      <c r="AF3126" s="48"/>
    </row>
    <row r="3127" spans="1:32" ht="21" customHeight="1">
      <c r="A3127" s="45" t="str">
        <f>IF(G3127="","",VLOOKUP(G3127,#REF!,3,0))</f>
        <v/>
      </c>
      <c r="B3127" s="45" t="str">
        <f>IF(Table1[[#This Row],[Day]]="","",WEEKNUM(F3127))</f>
        <v/>
      </c>
      <c r="C3127" s="45" t="str">
        <f>IF(Table1[[#This Row],[Day]]="","",MONTH(F3127))</f>
        <v/>
      </c>
      <c r="D3127" s="45" t="str">
        <f>IF(Table1[[#This Row],[Day]]="","",YEAR(F3127))</f>
        <v/>
      </c>
      <c r="E3127" s="117" t="s">
        <v>329</v>
      </c>
      <c r="J3127" s="102"/>
      <c r="K3127" s="124"/>
      <c r="R3127" s="46"/>
      <c r="V3127" s="112"/>
      <c r="W3127" s="72"/>
      <c r="X3127" s="46"/>
      <c r="Y3127" s="46"/>
      <c r="AC3127" s="47">
        <f t="shared" si="45"/>
        <v>0</v>
      </c>
      <c r="AD3127" s="47"/>
      <c r="AE3127" s="44"/>
      <c r="AF3127" s="48"/>
    </row>
    <row r="3128" spans="1:32" ht="21" customHeight="1">
      <c r="A3128" s="45" t="str">
        <f>IF(G3128="","",VLOOKUP(G3128,#REF!,3,0))</f>
        <v/>
      </c>
      <c r="B3128" s="45" t="str">
        <f>IF(Table1[[#This Row],[Day]]="","",WEEKNUM(F3128))</f>
        <v/>
      </c>
      <c r="C3128" s="45" t="str">
        <f>IF(Table1[[#This Row],[Day]]="","",MONTH(F3128))</f>
        <v/>
      </c>
      <c r="D3128" s="45" t="str">
        <f>IF(Table1[[#This Row],[Day]]="","",YEAR(F3128))</f>
        <v/>
      </c>
      <c r="E3128" s="117" t="s">
        <v>329</v>
      </c>
      <c r="J3128" s="102"/>
      <c r="K3128" s="124"/>
      <c r="R3128" s="46"/>
      <c r="V3128" s="112"/>
      <c r="W3128" s="72"/>
      <c r="X3128" s="46"/>
      <c r="Y3128" s="46"/>
      <c r="AC3128" s="47">
        <f t="shared" si="45"/>
        <v>0</v>
      </c>
      <c r="AD3128" s="47"/>
      <c r="AE3128" s="44"/>
      <c r="AF3128" s="48"/>
    </row>
    <row r="3129" spans="1:32" ht="21" customHeight="1">
      <c r="A3129" s="45" t="str">
        <f>IF(G3129="","",VLOOKUP(G3129,#REF!,3,0))</f>
        <v/>
      </c>
      <c r="B3129" s="45" t="str">
        <f>IF(Table1[[#This Row],[Day]]="","",WEEKNUM(F3129))</f>
        <v/>
      </c>
      <c r="C3129" s="45" t="str">
        <f>IF(Table1[[#This Row],[Day]]="","",MONTH(F3129))</f>
        <v/>
      </c>
      <c r="D3129" s="45" t="str">
        <f>IF(Table1[[#This Row],[Day]]="","",YEAR(F3129))</f>
        <v/>
      </c>
      <c r="E3129" s="117" t="s">
        <v>329</v>
      </c>
      <c r="J3129" s="102"/>
      <c r="K3129" s="124"/>
      <c r="R3129" s="46"/>
      <c r="V3129" s="112"/>
      <c r="W3129" s="72"/>
      <c r="X3129" s="46"/>
      <c r="Y3129" s="46"/>
      <c r="AC3129" s="47">
        <f t="shared" si="45"/>
        <v>0</v>
      </c>
      <c r="AD3129" s="47"/>
      <c r="AE3129" s="44"/>
      <c r="AF3129" s="48"/>
    </row>
    <row r="3130" spans="1:32" ht="21" customHeight="1">
      <c r="A3130" s="45" t="str">
        <f>IF(G3130="","",VLOOKUP(G3130,#REF!,3,0))</f>
        <v/>
      </c>
      <c r="B3130" s="45" t="str">
        <f>IF(Table1[[#This Row],[Day]]="","",WEEKNUM(F3130))</f>
        <v/>
      </c>
      <c r="C3130" s="45" t="str">
        <f>IF(Table1[[#This Row],[Day]]="","",MONTH(F3130))</f>
        <v/>
      </c>
      <c r="D3130" s="45" t="str">
        <f>IF(Table1[[#This Row],[Day]]="","",YEAR(F3130))</f>
        <v/>
      </c>
      <c r="E3130" s="117" t="s">
        <v>329</v>
      </c>
      <c r="J3130" s="102"/>
      <c r="K3130" s="124"/>
      <c r="R3130" s="46"/>
      <c r="V3130" s="112"/>
      <c r="W3130" s="72"/>
      <c r="X3130" s="46"/>
      <c r="Y3130" s="46"/>
      <c r="AC3130" s="47">
        <f t="shared" si="45"/>
        <v>0</v>
      </c>
      <c r="AD3130" s="47"/>
      <c r="AE3130" s="44"/>
      <c r="AF3130" s="48"/>
    </row>
    <row r="3131" spans="1:32" ht="21" customHeight="1">
      <c r="A3131" s="45" t="str">
        <f>IF(G3131="","",VLOOKUP(G3131,#REF!,3,0))</f>
        <v/>
      </c>
      <c r="B3131" s="45" t="str">
        <f>IF(Table1[[#This Row],[Day]]="","",WEEKNUM(F3131))</f>
        <v/>
      </c>
      <c r="C3131" s="45" t="str">
        <f>IF(Table1[[#This Row],[Day]]="","",MONTH(F3131))</f>
        <v/>
      </c>
      <c r="D3131" s="45" t="str">
        <f>IF(Table1[[#This Row],[Day]]="","",YEAR(F3131))</f>
        <v/>
      </c>
      <c r="E3131" s="117" t="s">
        <v>329</v>
      </c>
      <c r="J3131" s="102"/>
      <c r="K3131" s="124"/>
      <c r="R3131" s="46"/>
      <c r="V3131" s="112"/>
      <c r="W3131" s="72"/>
      <c r="X3131" s="46"/>
      <c r="Y3131" s="46"/>
      <c r="AC3131" s="47">
        <f t="shared" si="45"/>
        <v>0</v>
      </c>
      <c r="AD3131" s="47"/>
      <c r="AE3131" s="44"/>
      <c r="AF3131" s="48"/>
    </row>
    <row r="3132" spans="1:32" ht="21" customHeight="1">
      <c r="A3132" s="45" t="str">
        <f>IF(G3132="","",VLOOKUP(G3132,#REF!,3,0))</f>
        <v/>
      </c>
      <c r="B3132" s="45" t="str">
        <f>IF(Table1[[#This Row],[Day]]="","",WEEKNUM(F3132))</f>
        <v/>
      </c>
      <c r="C3132" s="45" t="str">
        <f>IF(Table1[[#This Row],[Day]]="","",MONTH(F3132))</f>
        <v/>
      </c>
      <c r="D3132" s="45" t="str">
        <f>IF(Table1[[#This Row],[Day]]="","",YEAR(F3132))</f>
        <v/>
      </c>
      <c r="E3132" s="117" t="s">
        <v>329</v>
      </c>
      <c r="J3132" s="102"/>
      <c r="K3132" s="124"/>
      <c r="R3132" s="46"/>
      <c r="V3132" s="112"/>
      <c r="W3132" s="72"/>
      <c r="X3132" s="46"/>
      <c r="Y3132" s="46"/>
      <c r="AC3132" s="47">
        <f t="shared" si="45"/>
        <v>0</v>
      </c>
      <c r="AD3132" s="47"/>
      <c r="AE3132" s="44"/>
      <c r="AF3132" s="48"/>
    </row>
    <row r="3133" spans="1:32" ht="21" customHeight="1">
      <c r="A3133" s="45" t="str">
        <f>IF(G3133="","",VLOOKUP(G3133,#REF!,3,0))</f>
        <v/>
      </c>
      <c r="B3133" s="45" t="str">
        <f>IF(Table1[[#This Row],[Day]]="","",WEEKNUM(F3133))</f>
        <v/>
      </c>
      <c r="C3133" s="45" t="str">
        <f>IF(Table1[[#This Row],[Day]]="","",MONTH(F3133))</f>
        <v/>
      </c>
      <c r="D3133" s="45" t="str">
        <f>IF(Table1[[#This Row],[Day]]="","",YEAR(F3133))</f>
        <v/>
      </c>
      <c r="E3133" s="117" t="s">
        <v>329</v>
      </c>
      <c r="J3133" s="102"/>
      <c r="K3133" s="124"/>
      <c r="R3133" s="46"/>
      <c r="V3133" s="112"/>
      <c r="W3133" s="72"/>
      <c r="X3133" s="46"/>
      <c r="Y3133" s="46"/>
      <c r="AC3133" s="47">
        <f t="shared" si="45"/>
        <v>0</v>
      </c>
      <c r="AD3133" s="47"/>
      <c r="AE3133" s="44"/>
      <c r="AF3133" s="48"/>
    </row>
    <row r="3134" spans="1:32" ht="21" customHeight="1">
      <c r="A3134" s="45" t="str">
        <f>IF(G3134="","",VLOOKUP(G3134,#REF!,3,0))</f>
        <v/>
      </c>
      <c r="B3134" s="45" t="str">
        <f>IF(Table1[[#This Row],[Day]]="","",WEEKNUM(F3134))</f>
        <v/>
      </c>
      <c r="C3134" s="45" t="str">
        <f>IF(Table1[[#This Row],[Day]]="","",MONTH(F3134))</f>
        <v/>
      </c>
      <c r="D3134" s="45" t="str">
        <f>IF(Table1[[#This Row],[Day]]="","",YEAR(F3134))</f>
        <v/>
      </c>
      <c r="E3134" s="117" t="s">
        <v>329</v>
      </c>
      <c r="J3134" s="102"/>
      <c r="K3134" s="124"/>
      <c r="R3134" s="46"/>
      <c r="V3134" s="112"/>
      <c r="W3134" s="72"/>
      <c r="X3134" s="46"/>
      <c r="Y3134" s="46"/>
      <c r="AC3134" s="47">
        <f t="shared" si="45"/>
        <v>0</v>
      </c>
      <c r="AD3134" s="47"/>
      <c r="AE3134" s="44"/>
      <c r="AF3134" s="48"/>
    </row>
    <row r="3135" spans="1:32" ht="21" customHeight="1">
      <c r="A3135" s="45" t="str">
        <f>IF(G3135="","",VLOOKUP(G3135,#REF!,3,0))</f>
        <v/>
      </c>
      <c r="B3135" s="45" t="str">
        <f>IF(Table1[[#This Row],[Day]]="","",WEEKNUM(F3135))</f>
        <v/>
      </c>
      <c r="C3135" s="45" t="str">
        <f>IF(Table1[[#This Row],[Day]]="","",MONTH(F3135))</f>
        <v/>
      </c>
      <c r="D3135" s="45" t="str">
        <f>IF(Table1[[#This Row],[Day]]="","",YEAR(F3135))</f>
        <v/>
      </c>
      <c r="E3135" s="117" t="s">
        <v>329</v>
      </c>
      <c r="J3135" s="102"/>
      <c r="K3135" s="124"/>
      <c r="R3135" s="46"/>
      <c r="V3135" s="112"/>
      <c r="W3135" s="72"/>
      <c r="X3135" s="46"/>
      <c r="Y3135" s="46"/>
      <c r="AC3135" s="47">
        <f t="shared" si="45"/>
        <v>0</v>
      </c>
      <c r="AD3135" s="47"/>
      <c r="AE3135" s="44"/>
      <c r="AF3135" s="48"/>
    </row>
    <row r="3136" spans="1:32" ht="21" customHeight="1">
      <c r="A3136" s="45" t="str">
        <f>IF(G3136="","",VLOOKUP(G3136,#REF!,3,0))</f>
        <v/>
      </c>
      <c r="B3136" s="45" t="str">
        <f>IF(Table1[[#This Row],[Day]]="","",WEEKNUM(F3136))</f>
        <v/>
      </c>
      <c r="C3136" s="45" t="str">
        <f>IF(Table1[[#This Row],[Day]]="","",MONTH(F3136))</f>
        <v/>
      </c>
      <c r="D3136" s="45" t="str">
        <f>IF(Table1[[#This Row],[Day]]="","",YEAR(F3136))</f>
        <v/>
      </c>
      <c r="E3136" s="117" t="s">
        <v>329</v>
      </c>
      <c r="J3136" s="102"/>
      <c r="K3136" s="124"/>
      <c r="R3136" s="46"/>
      <c r="V3136" s="112"/>
      <c r="W3136" s="72"/>
      <c r="X3136" s="46"/>
      <c r="Y3136" s="46"/>
      <c r="AC3136" s="47">
        <f t="shared" si="45"/>
        <v>0</v>
      </c>
      <c r="AD3136" s="47"/>
      <c r="AE3136" s="44"/>
      <c r="AF3136" s="48"/>
    </row>
    <row r="3137" spans="1:32" ht="21" customHeight="1">
      <c r="A3137" s="45" t="str">
        <f>IF(G3137="","",VLOOKUP(G3137,#REF!,3,0))</f>
        <v/>
      </c>
      <c r="B3137" s="45" t="str">
        <f>IF(Table1[[#This Row],[Day]]="","",WEEKNUM(F3137))</f>
        <v/>
      </c>
      <c r="C3137" s="45" t="str">
        <f>IF(Table1[[#This Row],[Day]]="","",MONTH(F3137))</f>
        <v/>
      </c>
      <c r="D3137" s="45" t="str">
        <f>IF(Table1[[#This Row],[Day]]="","",YEAR(F3137))</f>
        <v/>
      </c>
      <c r="E3137" s="117" t="s">
        <v>329</v>
      </c>
      <c r="J3137" s="102"/>
      <c r="K3137" s="124"/>
      <c r="R3137" s="46"/>
      <c r="V3137" s="112"/>
      <c r="W3137" s="72"/>
      <c r="X3137" s="46"/>
      <c r="Y3137" s="46"/>
      <c r="AC3137" s="47">
        <f t="shared" si="45"/>
        <v>0</v>
      </c>
      <c r="AD3137" s="47"/>
      <c r="AE3137" s="44"/>
      <c r="AF3137" s="48"/>
    </row>
    <row r="3138" spans="1:32" ht="21" customHeight="1">
      <c r="A3138" s="45" t="str">
        <f>IF(G3138="","",VLOOKUP(G3138,#REF!,3,0))</f>
        <v/>
      </c>
      <c r="B3138" s="45" t="str">
        <f>IF(Table1[[#This Row],[Day]]="","",WEEKNUM(F3138))</f>
        <v/>
      </c>
      <c r="C3138" s="45" t="str">
        <f>IF(Table1[[#This Row],[Day]]="","",MONTH(F3138))</f>
        <v/>
      </c>
      <c r="D3138" s="45" t="str">
        <f>IF(Table1[[#This Row],[Day]]="","",YEAR(F3138))</f>
        <v/>
      </c>
      <c r="E3138" s="117" t="s">
        <v>329</v>
      </c>
      <c r="J3138" s="102"/>
      <c r="K3138" s="124"/>
      <c r="R3138" s="46"/>
      <c r="V3138" s="112"/>
      <c r="W3138" s="72"/>
      <c r="X3138" s="46"/>
      <c r="Y3138" s="46"/>
      <c r="AC3138" s="47">
        <f t="shared" si="45"/>
        <v>0</v>
      </c>
      <c r="AD3138" s="47"/>
      <c r="AE3138" s="44"/>
      <c r="AF3138" s="48"/>
    </row>
    <row r="3139" spans="1:32" ht="21" customHeight="1">
      <c r="A3139" s="45" t="str">
        <f>IF(G3139="","",VLOOKUP(G3139,#REF!,3,0))</f>
        <v/>
      </c>
      <c r="B3139" s="45" t="str">
        <f>IF(Table1[[#This Row],[Day]]="","",WEEKNUM(F3139))</f>
        <v/>
      </c>
      <c r="C3139" s="45" t="str">
        <f>IF(Table1[[#This Row],[Day]]="","",MONTH(F3139))</f>
        <v/>
      </c>
      <c r="D3139" s="45" t="str">
        <f>IF(Table1[[#This Row],[Day]]="","",YEAR(F3139))</f>
        <v/>
      </c>
      <c r="E3139" s="117" t="s">
        <v>329</v>
      </c>
      <c r="J3139" s="102"/>
      <c r="K3139" s="124"/>
      <c r="R3139" s="46"/>
      <c r="V3139" s="112"/>
      <c r="W3139" s="72"/>
      <c r="X3139" s="46"/>
      <c r="Y3139" s="46"/>
      <c r="AC3139" s="47">
        <f t="shared" si="45"/>
        <v>0</v>
      </c>
      <c r="AD3139" s="47"/>
      <c r="AE3139" s="44"/>
      <c r="AF3139" s="48"/>
    </row>
    <row r="3140" spans="1:32" ht="21" customHeight="1">
      <c r="A3140" s="45" t="str">
        <f>IF(G3140="","",VLOOKUP(G3140,#REF!,3,0))</f>
        <v/>
      </c>
      <c r="B3140" s="45" t="str">
        <f>IF(Table1[[#This Row],[Day]]="","",WEEKNUM(F3140))</f>
        <v/>
      </c>
      <c r="C3140" s="45" t="str">
        <f>IF(Table1[[#This Row],[Day]]="","",MONTH(F3140))</f>
        <v/>
      </c>
      <c r="D3140" s="45" t="str">
        <f>IF(Table1[[#This Row],[Day]]="","",YEAR(F3140))</f>
        <v/>
      </c>
      <c r="E3140" s="117" t="s">
        <v>329</v>
      </c>
      <c r="J3140" s="102"/>
      <c r="K3140" s="124"/>
      <c r="R3140" s="46"/>
      <c r="V3140" s="112"/>
      <c r="W3140" s="72"/>
      <c r="X3140" s="46"/>
      <c r="Y3140" s="46"/>
      <c r="AC3140" s="47">
        <f t="shared" si="45"/>
        <v>0</v>
      </c>
      <c r="AD3140" s="47"/>
      <c r="AE3140" s="44"/>
      <c r="AF3140" s="48"/>
    </row>
    <row r="3141" spans="1:32" ht="21" customHeight="1">
      <c r="A3141" s="45" t="str">
        <f>IF(G3141="","",VLOOKUP(G3141,#REF!,3,0))</f>
        <v/>
      </c>
      <c r="B3141" s="45" t="str">
        <f>IF(Table1[[#This Row],[Day]]="","",WEEKNUM(F3141))</f>
        <v/>
      </c>
      <c r="C3141" s="45" t="str">
        <f>IF(Table1[[#This Row],[Day]]="","",MONTH(F3141))</f>
        <v/>
      </c>
      <c r="D3141" s="45" t="str">
        <f>IF(Table1[[#This Row],[Day]]="","",YEAR(F3141))</f>
        <v/>
      </c>
      <c r="E3141" s="117" t="s">
        <v>329</v>
      </c>
      <c r="J3141" s="102"/>
      <c r="K3141" s="124"/>
      <c r="R3141" s="46"/>
      <c r="V3141" s="112"/>
      <c r="W3141" s="72"/>
      <c r="X3141" s="46"/>
      <c r="Y3141" s="46"/>
      <c r="AC3141" s="47">
        <f t="shared" si="45"/>
        <v>0</v>
      </c>
      <c r="AD3141" s="47"/>
      <c r="AE3141" s="44"/>
      <c r="AF3141" s="48"/>
    </row>
    <row r="3142" spans="1:32" ht="21" customHeight="1">
      <c r="A3142" s="45" t="str">
        <f>IF(G3142="","",VLOOKUP(G3142,#REF!,3,0))</f>
        <v/>
      </c>
      <c r="B3142" s="45" t="str">
        <f>IF(Table1[[#This Row],[Day]]="","",WEEKNUM(F3142))</f>
        <v/>
      </c>
      <c r="C3142" s="45" t="str">
        <f>IF(Table1[[#This Row],[Day]]="","",MONTH(F3142))</f>
        <v/>
      </c>
      <c r="D3142" s="45" t="str">
        <f>IF(Table1[[#This Row],[Day]]="","",YEAR(F3142))</f>
        <v/>
      </c>
      <c r="E3142" s="117" t="s">
        <v>329</v>
      </c>
      <c r="J3142" s="102"/>
      <c r="K3142" s="124"/>
      <c r="R3142" s="46"/>
      <c r="V3142" s="112"/>
      <c r="W3142" s="72"/>
      <c r="X3142" s="46"/>
      <c r="Y3142" s="46"/>
      <c r="AC3142" s="47">
        <f t="shared" si="45"/>
        <v>0</v>
      </c>
      <c r="AD3142" s="47"/>
      <c r="AE3142" s="44"/>
      <c r="AF3142" s="48"/>
    </row>
    <row r="3143" spans="1:32" ht="21" customHeight="1">
      <c r="A3143" s="45" t="str">
        <f>IF(G3143="","",VLOOKUP(G3143,#REF!,3,0))</f>
        <v/>
      </c>
      <c r="B3143" s="45" t="str">
        <f>IF(Table1[[#This Row],[Day]]="","",WEEKNUM(F3143))</f>
        <v/>
      </c>
      <c r="C3143" s="45" t="str">
        <f>IF(Table1[[#This Row],[Day]]="","",MONTH(F3143))</f>
        <v/>
      </c>
      <c r="D3143" s="45" t="str">
        <f>IF(Table1[[#This Row],[Day]]="","",YEAR(F3143))</f>
        <v/>
      </c>
      <c r="E3143" s="117" t="s">
        <v>329</v>
      </c>
      <c r="J3143" s="102"/>
      <c r="K3143" s="124"/>
      <c r="R3143" s="46"/>
      <c r="V3143" s="112"/>
      <c r="W3143" s="72"/>
      <c r="X3143" s="46"/>
      <c r="Y3143" s="46"/>
      <c r="AC3143" s="47">
        <f t="shared" si="45"/>
        <v>0</v>
      </c>
      <c r="AD3143" s="47"/>
      <c r="AE3143" s="44"/>
      <c r="AF3143" s="48"/>
    </row>
    <row r="3144" spans="1:32" ht="21" customHeight="1">
      <c r="A3144" s="45" t="str">
        <f>IF(G3144="","",VLOOKUP(G3144,#REF!,3,0))</f>
        <v/>
      </c>
      <c r="B3144" s="45" t="str">
        <f>IF(Table1[[#This Row],[Day]]="","",WEEKNUM(F3144))</f>
        <v/>
      </c>
      <c r="C3144" s="45" t="str">
        <f>IF(Table1[[#This Row],[Day]]="","",MONTH(F3144))</f>
        <v/>
      </c>
      <c r="D3144" s="45" t="str">
        <f>IF(Table1[[#This Row],[Day]]="","",YEAR(F3144))</f>
        <v/>
      </c>
      <c r="E3144" s="117" t="s">
        <v>329</v>
      </c>
      <c r="J3144" s="102"/>
      <c r="K3144" s="124"/>
      <c r="R3144" s="46"/>
      <c r="V3144" s="112"/>
      <c r="W3144" s="72"/>
      <c r="X3144" s="46"/>
      <c r="Y3144" s="46"/>
      <c r="AC3144" s="47">
        <f t="shared" si="45"/>
        <v>0</v>
      </c>
      <c r="AD3144" s="47"/>
      <c r="AE3144" s="44"/>
      <c r="AF3144" s="48"/>
    </row>
    <row r="3145" spans="1:32" ht="21" customHeight="1">
      <c r="A3145" s="45" t="str">
        <f>IF(G3145="","",VLOOKUP(G3145,#REF!,3,0))</f>
        <v/>
      </c>
      <c r="B3145" s="45" t="str">
        <f>IF(Table1[[#This Row],[Day]]="","",WEEKNUM(F3145))</f>
        <v/>
      </c>
      <c r="C3145" s="45" t="str">
        <f>IF(Table1[[#This Row],[Day]]="","",MONTH(F3145))</f>
        <v/>
      </c>
      <c r="D3145" s="45" t="str">
        <f>IF(Table1[[#This Row],[Day]]="","",YEAR(F3145))</f>
        <v/>
      </c>
      <c r="E3145" s="117" t="s">
        <v>329</v>
      </c>
      <c r="J3145" s="102"/>
      <c r="K3145" s="124"/>
      <c r="R3145" s="46"/>
      <c r="V3145" s="112"/>
      <c r="W3145" s="72"/>
      <c r="X3145" s="46"/>
      <c r="Y3145" s="46"/>
      <c r="AC3145" s="47">
        <f t="shared" si="45"/>
        <v>0</v>
      </c>
      <c r="AD3145" s="47"/>
      <c r="AE3145" s="44"/>
      <c r="AF3145" s="48"/>
    </row>
    <row r="3146" spans="1:32" ht="21" customHeight="1">
      <c r="A3146" s="45" t="str">
        <f>IF(G3146="","",VLOOKUP(G3146,#REF!,3,0))</f>
        <v/>
      </c>
      <c r="B3146" s="45" t="str">
        <f>IF(Table1[[#This Row],[Day]]="","",WEEKNUM(F3146))</f>
        <v/>
      </c>
      <c r="C3146" s="45" t="str">
        <f>IF(Table1[[#This Row],[Day]]="","",MONTH(F3146))</f>
        <v/>
      </c>
      <c r="D3146" s="45" t="str">
        <f>IF(Table1[[#This Row],[Day]]="","",YEAR(F3146))</f>
        <v/>
      </c>
      <c r="E3146" s="117" t="s">
        <v>329</v>
      </c>
      <c r="J3146" s="102"/>
      <c r="K3146" s="124"/>
      <c r="R3146" s="46"/>
      <c r="V3146" s="112"/>
      <c r="W3146" s="72"/>
      <c r="X3146" s="46"/>
      <c r="Y3146" s="46"/>
      <c r="AC3146" s="47">
        <f t="shared" si="45"/>
        <v>0</v>
      </c>
      <c r="AD3146" s="47"/>
      <c r="AE3146" s="44"/>
      <c r="AF3146" s="48"/>
    </row>
    <row r="3147" spans="1:32" ht="21" customHeight="1">
      <c r="A3147" s="45" t="str">
        <f>IF(G3147="","",VLOOKUP(G3147,#REF!,3,0))</f>
        <v/>
      </c>
      <c r="B3147" s="45" t="str">
        <f>IF(Table1[[#This Row],[Day]]="","",WEEKNUM(F3147))</f>
        <v/>
      </c>
      <c r="C3147" s="45" t="str">
        <f>IF(Table1[[#This Row],[Day]]="","",MONTH(F3147))</f>
        <v/>
      </c>
      <c r="D3147" s="45" t="str">
        <f>IF(Table1[[#This Row],[Day]]="","",YEAR(F3147))</f>
        <v/>
      </c>
      <c r="E3147" s="117" t="s">
        <v>329</v>
      </c>
      <c r="J3147" s="102"/>
      <c r="K3147" s="124"/>
      <c r="R3147" s="46"/>
      <c r="V3147" s="112"/>
      <c r="W3147" s="72"/>
      <c r="X3147" s="46"/>
      <c r="Y3147" s="46"/>
      <c r="AC3147" s="47">
        <f t="shared" si="45"/>
        <v>0</v>
      </c>
      <c r="AD3147" s="47"/>
      <c r="AE3147" s="44"/>
      <c r="AF3147" s="48"/>
    </row>
    <row r="3148" spans="1:32" ht="21" customHeight="1">
      <c r="A3148" s="45" t="str">
        <f>IF(G3148="","",VLOOKUP(G3148,#REF!,3,0))</f>
        <v/>
      </c>
      <c r="B3148" s="45" t="str">
        <f>IF(Table1[[#This Row],[Day]]="","",WEEKNUM(F3148))</f>
        <v/>
      </c>
      <c r="C3148" s="45" t="str">
        <f>IF(Table1[[#This Row],[Day]]="","",MONTH(F3148))</f>
        <v/>
      </c>
      <c r="D3148" s="45" t="str">
        <f>IF(Table1[[#This Row],[Day]]="","",YEAR(F3148))</f>
        <v/>
      </c>
      <c r="E3148" s="117" t="s">
        <v>329</v>
      </c>
      <c r="J3148" s="102"/>
      <c r="K3148" s="124"/>
      <c r="R3148" s="46"/>
      <c r="V3148" s="112"/>
      <c r="W3148" s="72"/>
      <c r="X3148" s="46"/>
      <c r="Y3148" s="46"/>
      <c r="AC3148" s="47">
        <f t="shared" si="45"/>
        <v>0</v>
      </c>
      <c r="AD3148" s="47"/>
      <c r="AE3148" s="44"/>
      <c r="AF3148" s="48"/>
    </row>
    <row r="3149" spans="1:32" ht="21" customHeight="1">
      <c r="A3149" s="45" t="str">
        <f>IF(G3149="","",VLOOKUP(G3149,#REF!,3,0))</f>
        <v/>
      </c>
      <c r="B3149" s="45" t="str">
        <f>IF(Table1[[#This Row],[Day]]="","",WEEKNUM(F3149))</f>
        <v/>
      </c>
      <c r="C3149" s="45" t="str">
        <f>IF(Table1[[#This Row],[Day]]="","",MONTH(F3149))</f>
        <v/>
      </c>
      <c r="D3149" s="45" t="str">
        <f>IF(Table1[[#This Row],[Day]]="","",YEAR(F3149))</f>
        <v/>
      </c>
      <c r="E3149" s="117" t="s">
        <v>329</v>
      </c>
      <c r="J3149" s="102"/>
      <c r="K3149" s="124"/>
      <c r="R3149" s="46"/>
      <c r="V3149" s="112"/>
      <c r="W3149" s="72"/>
      <c r="X3149" s="46"/>
      <c r="Y3149" s="46"/>
      <c r="AC3149" s="47">
        <f t="shared" si="45"/>
        <v>0</v>
      </c>
      <c r="AD3149" s="47"/>
      <c r="AE3149" s="44"/>
      <c r="AF3149" s="48"/>
    </row>
    <row r="3150" spans="1:32" ht="21" customHeight="1">
      <c r="A3150" s="45" t="str">
        <f>IF(G3150="","",VLOOKUP(G3150,#REF!,3,0))</f>
        <v/>
      </c>
      <c r="B3150" s="45" t="str">
        <f>IF(Table1[[#This Row],[Day]]="","",WEEKNUM(F3150))</f>
        <v/>
      </c>
      <c r="C3150" s="45" t="str">
        <f>IF(Table1[[#This Row],[Day]]="","",MONTH(F3150))</f>
        <v/>
      </c>
      <c r="D3150" s="45" t="str">
        <f>IF(Table1[[#This Row],[Day]]="","",YEAR(F3150))</f>
        <v/>
      </c>
      <c r="E3150" s="117" t="s">
        <v>329</v>
      </c>
      <c r="J3150" s="102"/>
      <c r="K3150" s="124"/>
      <c r="R3150" s="46"/>
      <c r="V3150" s="112"/>
      <c r="W3150" s="72"/>
      <c r="X3150" s="46"/>
      <c r="Y3150" s="46"/>
      <c r="AC3150" s="47">
        <f t="shared" si="45"/>
        <v>0</v>
      </c>
      <c r="AD3150" s="47"/>
      <c r="AE3150" s="44"/>
      <c r="AF3150" s="48"/>
    </row>
    <row r="3151" spans="1:32" ht="21" customHeight="1">
      <c r="A3151" s="45" t="str">
        <f>IF(G3151="","",VLOOKUP(G3151,#REF!,3,0))</f>
        <v/>
      </c>
      <c r="B3151" s="45" t="str">
        <f>IF(Table1[[#This Row],[Day]]="","",WEEKNUM(F3151))</f>
        <v/>
      </c>
      <c r="C3151" s="45" t="str">
        <f>IF(Table1[[#This Row],[Day]]="","",MONTH(F3151))</f>
        <v/>
      </c>
      <c r="D3151" s="45" t="str">
        <f>IF(Table1[[#This Row],[Day]]="","",YEAR(F3151))</f>
        <v/>
      </c>
      <c r="E3151" s="117" t="s">
        <v>329</v>
      </c>
      <c r="J3151" s="102"/>
      <c r="K3151" s="124"/>
      <c r="R3151" s="46"/>
      <c r="V3151" s="112"/>
      <c r="W3151" s="72"/>
      <c r="X3151" s="46"/>
      <c r="Y3151" s="46"/>
      <c r="AC3151" s="47">
        <f t="shared" si="45"/>
        <v>0</v>
      </c>
      <c r="AD3151" s="47"/>
      <c r="AE3151" s="44"/>
      <c r="AF3151" s="48"/>
    </row>
    <row r="3152" spans="1:32" ht="21" customHeight="1">
      <c r="A3152" s="45" t="str">
        <f>IF(G3152="","",VLOOKUP(G3152,#REF!,3,0))</f>
        <v/>
      </c>
      <c r="B3152" s="45" t="str">
        <f>IF(Table1[[#This Row],[Day]]="","",WEEKNUM(F3152))</f>
        <v/>
      </c>
      <c r="C3152" s="45" t="str">
        <f>IF(Table1[[#This Row],[Day]]="","",MONTH(F3152))</f>
        <v/>
      </c>
      <c r="D3152" s="45" t="str">
        <f>IF(Table1[[#This Row],[Day]]="","",YEAR(F3152))</f>
        <v/>
      </c>
      <c r="E3152" s="117" t="s">
        <v>329</v>
      </c>
      <c r="J3152" s="102"/>
      <c r="K3152" s="124"/>
      <c r="R3152" s="46"/>
      <c r="V3152" s="112"/>
      <c r="W3152" s="72"/>
      <c r="X3152" s="46"/>
      <c r="Y3152" s="46"/>
      <c r="AC3152" s="47">
        <f t="shared" si="45"/>
        <v>0</v>
      </c>
      <c r="AD3152" s="47"/>
      <c r="AE3152" s="44"/>
      <c r="AF3152" s="48"/>
    </row>
    <row r="3153" spans="1:32" ht="21" customHeight="1">
      <c r="A3153" s="45" t="str">
        <f>IF(G3153="","",VLOOKUP(G3153,#REF!,3,0))</f>
        <v/>
      </c>
      <c r="B3153" s="45" t="str">
        <f>IF(Table1[[#This Row],[Day]]="","",WEEKNUM(F3153))</f>
        <v/>
      </c>
      <c r="C3153" s="45" t="str">
        <f>IF(Table1[[#This Row],[Day]]="","",MONTH(F3153))</f>
        <v/>
      </c>
      <c r="D3153" s="45" t="str">
        <f>IF(Table1[[#This Row],[Day]]="","",YEAR(F3153))</f>
        <v/>
      </c>
      <c r="E3153" s="117" t="s">
        <v>329</v>
      </c>
      <c r="J3153" s="102"/>
      <c r="K3153" s="124"/>
      <c r="R3153" s="46"/>
      <c r="V3153" s="112"/>
      <c r="W3153" s="72"/>
      <c r="X3153" s="46"/>
      <c r="Y3153" s="46"/>
      <c r="AC3153" s="47">
        <f t="shared" si="45"/>
        <v>0</v>
      </c>
      <c r="AD3153" s="47"/>
      <c r="AE3153" s="44"/>
      <c r="AF3153" s="48"/>
    </row>
    <row r="3154" spans="1:32" ht="21" customHeight="1">
      <c r="A3154" s="45" t="str">
        <f>IF(G3154="","",VLOOKUP(G3154,#REF!,3,0))</f>
        <v/>
      </c>
      <c r="B3154" s="45" t="str">
        <f>IF(Table1[[#This Row],[Day]]="","",WEEKNUM(F3154))</f>
        <v/>
      </c>
      <c r="C3154" s="45" t="str">
        <f>IF(Table1[[#This Row],[Day]]="","",MONTH(F3154))</f>
        <v/>
      </c>
      <c r="D3154" s="45" t="str">
        <f>IF(Table1[[#This Row],[Day]]="","",YEAR(F3154))</f>
        <v/>
      </c>
      <c r="E3154" s="117" t="s">
        <v>329</v>
      </c>
      <c r="J3154" s="102"/>
      <c r="K3154" s="124"/>
      <c r="R3154" s="46"/>
      <c r="V3154" s="112"/>
      <c r="W3154" s="72"/>
      <c r="X3154" s="46"/>
      <c r="Y3154" s="46"/>
      <c r="AC3154" s="47">
        <f t="shared" si="45"/>
        <v>0</v>
      </c>
      <c r="AD3154" s="47"/>
      <c r="AE3154" s="44"/>
      <c r="AF3154" s="48"/>
    </row>
    <row r="3155" spans="1:32" ht="21" customHeight="1">
      <c r="A3155" s="45" t="str">
        <f>IF(G3155="","",VLOOKUP(G3155,#REF!,3,0))</f>
        <v/>
      </c>
      <c r="B3155" s="45" t="str">
        <f>IF(Table1[[#This Row],[Day]]="","",WEEKNUM(F3155))</f>
        <v/>
      </c>
      <c r="C3155" s="45" t="str">
        <f>IF(Table1[[#This Row],[Day]]="","",MONTH(F3155))</f>
        <v/>
      </c>
      <c r="D3155" s="45" t="str">
        <f>IF(Table1[[#This Row],[Day]]="","",YEAR(F3155))</f>
        <v/>
      </c>
      <c r="E3155" s="117" t="s">
        <v>329</v>
      </c>
      <c r="J3155" s="102"/>
      <c r="K3155" s="124"/>
      <c r="R3155" s="46"/>
      <c r="V3155" s="112"/>
      <c r="W3155" s="72"/>
      <c r="X3155" s="46"/>
      <c r="Y3155" s="46"/>
      <c r="AC3155" s="47">
        <f t="shared" si="45"/>
        <v>0</v>
      </c>
      <c r="AD3155" s="47"/>
      <c r="AE3155" s="44"/>
      <c r="AF3155" s="48"/>
    </row>
    <row r="3156" spans="1:32" ht="21" customHeight="1">
      <c r="A3156" s="45" t="str">
        <f>IF(G3156="","",VLOOKUP(G3156,#REF!,3,0))</f>
        <v/>
      </c>
      <c r="B3156" s="45" t="str">
        <f>IF(Table1[[#This Row],[Day]]="","",WEEKNUM(F3156))</f>
        <v/>
      </c>
      <c r="C3156" s="45" t="str">
        <f>IF(Table1[[#This Row],[Day]]="","",MONTH(F3156))</f>
        <v/>
      </c>
      <c r="D3156" s="45" t="str">
        <f>IF(Table1[[#This Row],[Day]]="","",YEAR(F3156))</f>
        <v/>
      </c>
      <c r="E3156" s="117" t="s">
        <v>329</v>
      </c>
      <c r="J3156" s="102"/>
      <c r="K3156" s="124"/>
      <c r="R3156" s="46"/>
      <c r="V3156" s="112"/>
      <c r="W3156" s="72"/>
      <c r="X3156" s="46"/>
      <c r="Y3156" s="46"/>
      <c r="AC3156" s="47">
        <f t="shared" si="45"/>
        <v>0</v>
      </c>
      <c r="AD3156" s="47"/>
      <c r="AE3156" s="44"/>
      <c r="AF3156" s="48"/>
    </row>
    <row r="3157" spans="1:32" ht="21" customHeight="1">
      <c r="A3157" s="45" t="str">
        <f>IF(G3157="","",VLOOKUP(G3157,#REF!,3,0))</f>
        <v/>
      </c>
      <c r="B3157" s="45" t="str">
        <f>IF(Table1[[#This Row],[Day]]="","",WEEKNUM(F3157))</f>
        <v/>
      </c>
      <c r="C3157" s="45" t="str">
        <f>IF(Table1[[#This Row],[Day]]="","",MONTH(F3157))</f>
        <v/>
      </c>
      <c r="D3157" s="45" t="str">
        <f>IF(Table1[[#This Row],[Day]]="","",YEAR(F3157))</f>
        <v/>
      </c>
      <c r="E3157" s="117" t="s">
        <v>329</v>
      </c>
      <c r="J3157" s="102"/>
      <c r="K3157" s="124"/>
      <c r="R3157" s="46"/>
      <c r="V3157" s="112"/>
      <c r="W3157" s="72"/>
      <c r="X3157" s="46"/>
      <c r="Y3157" s="46"/>
      <c r="AC3157" s="47">
        <f t="shared" si="45"/>
        <v>0</v>
      </c>
      <c r="AD3157" s="47"/>
      <c r="AE3157" s="44"/>
      <c r="AF3157" s="48"/>
    </row>
    <row r="3158" spans="1:32" ht="21" customHeight="1">
      <c r="A3158" s="45" t="str">
        <f>IF(G3158="","",VLOOKUP(G3158,#REF!,3,0))</f>
        <v/>
      </c>
      <c r="B3158" s="45" t="str">
        <f>IF(Table1[[#This Row],[Day]]="","",WEEKNUM(F3158))</f>
        <v/>
      </c>
      <c r="C3158" s="45" t="str">
        <f>IF(Table1[[#This Row],[Day]]="","",MONTH(F3158))</f>
        <v/>
      </c>
      <c r="D3158" s="45" t="str">
        <f>IF(Table1[[#This Row],[Day]]="","",YEAR(F3158))</f>
        <v/>
      </c>
      <c r="E3158" s="117" t="s">
        <v>329</v>
      </c>
      <c r="J3158" s="102"/>
      <c r="K3158" s="124"/>
      <c r="R3158" s="46"/>
      <c r="V3158" s="112"/>
      <c r="W3158" s="72"/>
      <c r="X3158" s="46"/>
      <c r="Y3158" s="46"/>
      <c r="AC3158" s="47">
        <f t="shared" si="45"/>
        <v>0</v>
      </c>
      <c r="AD3158" s="47"/>
      <c r="AE3158" s="44"/>
      <c r="AF3158" s="48"/>
    </row>
    <row r="3159" spans="1:32" ht="21" customHeight="1">
      <c r="A3159" s="45" t="str">
        <f>IF(G3159="","",VLOOKUP(G3159,#REF!,3,0))</f>
        <v/>
      </c>
      <c r="B3159" s="45" t="str">
        <f>IF(Table1[[#This Row],[Day]]="","",WEEKNUM(F3159))</f>
        <v/>
      </c>
      <c r="C3159" s="45" t="str">
        <f>IF(Table1[[#This Row],[Day]]="","",MONTH(F3159))</f>
        <v/>
      </c>
      <c r="D3159" s="45" t="str">
        <f>IF(Table1[[#This Row],[Day]]="","",YEAR(F3159))</f>
        <v/>
      </c>
      <c r="E3159" s="117" t="s">
        <v>329</v>
      </c>
      <c r="J3159" s="102"/>
      <c r="K3159" s="124"/>
      <c r="R3159" s="46"/>
      <c r="V3159" s="112"/>
      <c r="W3159" s="72"/>
      <c r="X3159" s="46"/>
      <c r="Y3159" s="46"/>
      <c r="AC3159" s="47">
        <f t="shared" si="45"/>
        <v>0</v>
      </c>
      <c r="AD3159" s="47"/>
      <c r="AE3159" s="44"/>
      <c r="AF3159" s="48"/>
    </row>
    <row r="3160" spans="1:32" ht="21" customHeight="1">
      <c r="A3160" s="45" t="str">
        <f>IF(G3160="","",VLOOKUP(G3160,#REF!,3,0))</f>
        <v/>
      </c>
      <c r="B3160" s="45" t="str">
        <f>IF(Table1[[#This Row],[Day]]="","",WEEKNUM(F3160))</f>
        <v/>
      </c>
      <c r="C3160" s="45" t="str">
        <f>IF(Table1[[#This Row],[Day]]="","",MONTH(F3160))</f>
        <v/>
      </c>
      <c r="D3160" s="45" t="str">
        <f>IF(Table1[[#This Row],[Day]]="","",YEAR(F3160))</f>
        <v/>
      </c>
      <c r="E3160" s="117" t="s">
        <v>329</v>
      </c>
      <c r="J3160" s="102"/>
      <c r="K3160" s="124"/>
      <c r="R3160" s="46"/>
      <c r="V3160" s="112"/>
      <c r="W3160" s="72"/>
      <c r="X3160" s="46"/>
      <c r="Y3160" s="46"/>
      <c r="AC3160" s="47">
        <f t="shared" si="45"/>
        <v>0</v>
      </c>
      <c r="AD3160" s="47"/>
      <c r="AE3160" s="44"/>
      <c r="AF3160" s="48"/>
    </row>
    <row r="3161" spans="1:32" ht="21" customHeight="1">
      <c r="A3161" s="45" t="str">
        <f>IF(G3161="","",VLOOKUP(G3161,#REF!,3,0))</f>
        <v/>
      </c>
      <c r="B3161" s="45" t="str">
        <f>IF(Table1[[#This Row],[Day]]="","",WEEKNUM(F3161))</f>
        <v/>
      </c>
      <c r="C3161" s="45" t="str">
        <f>IF(Table1[[#This Row],[Day]]="","",MONTH(F3161))</f>
        <v/>
      </c>
      <c r="D3161" s="45" t="str">
        <f>IF(Table1[[#This Row],[Day]]="","",YEAR(F3161))</f>
        <v/>
      </c>
      <c r="E3161" s="117" t="s">
        <v>329</v>
      </c>
      <c r="J3161" s="102"/>
      <c r="K3161" s="124"/>
      <c r="R3161" s="46"/>
      <c r="V3161" s="112"/>
      <c r="W3161" s="72"/>
      <c r="X3161" s="46"/>
      <c r="Y3161" s="46"/>
      <c r="AC3161" s="47">
        <f t="shared" si="45"/>
        <v>0</v>
      </c>
      <c r="AD3161" s="47"/>
      <c r="AE3161" s="44"/>
      <c r="AF3161" s="48"/>
    </row>
    <row r="3162" spans="1:32" ht="21" customHeight="1">
      <c r="A3162" s="45" t="str">
        <f>IF(G3162="","",VLOOKUP(G3162,#REF!,3,0))</f>
        <v/>
      </c>
      <c r="B3162" s="45" t="str">
        <f>IF(Table1[[#This Row],[Day]]="","",WEEKNUM(F3162))</f>
        <v/>
      </c>
      <c r="C3162" s="45" t="str">
        <f>IF(Table1[[#This Row],[Day]]="","",MONTH(F3162))</f>
        <v/>
      </c>
      <c r="D3162" s="45" t="str">
        <f>IF(Table1[[#This Row],[Day]]="","",YEAR(F3162))</f>
        <v/>
      </c>
      <c r="E3162" s="117" t="s">
        <v>329</v>
      </c>
      <c r="J3162" s="102"/>
      <c r="K3162" s="124"/>
      <c r="R3162" s="46"/>
      <c r="V3162" s="112"/>
      <c r="W3162" s="72"/>
      <c r="X3162" s="46"/>
      <c r="Y3162" s="46"/>
      <c r="AC3162" s="47">
        <f t="shared" si="45"/>
        <v>0</v>
      </c>
      <c r="AD3162" s="47"/>
      <c r="AE3162" s="44"/>
      <c r="AF3162" s="48"/>
    </row>
    <row r="3163" spans="1:32" ht="21" customHeight="1">
      <c r="A3163" s="45" t="str">
        <f>IF(G3163="","",VLOOKUP(G3163,#REF!,3,0))</f>
        <v/>
      </c>
      <c r="B3163" s="45" t="str">
        <f>IF(Table1[[#This Row],[Day]]="","",WEEKNUM(F3163))</f>
        <v/>
      </c>
      <c r="C3163" s="45" t="str">
        <f>IF(Table1[[#This Row],[Day]]="","",MONTH(F3163))</f>
        <v/>
      </c>
      <c r="D3163" s="45" t="str">
        <f>IF(Table1[[#This Row],[Day]]="","",YEAR(F3163))</f>
        <v/>
      </c>
      <c r="E3163" s="117" t="s">
        <v>329</v>
      </c>
      <c r="J3163" s="102"/>
      <c r="K3163" s="124"/>
      <c r="R3163" s="46"/>
      <c r="V3163" s="112"/>
      <c r="W3163" s="72"/>
      <c r="X3163" s="46"/>
      <c r="Y3163" s="46"/>
      <c r="AC3163" s="47">
        <f t="shared" si="45"/>
        <v>0</v>
      </c>
      <c r="AD3163" s="47"/>
      <c r="AE3163" s="44"/>
      <c r="AF3163" s="48"/>
    </row>
    <row r="3164" spans="1:32" ht="21" customHeight="1">
      <c r="A3164" s="45" t="str">
        <f>IF(G3164="","",VLOOKUP(G3164,#REF!,3,0))</f>
        <v/>
      </c>
      <c r="B3164" s="45" t="str">
        <f>IF(Table1[[#This Row],[Day]]="","",WEEKNUM(F3164))</f>
        <v/>
      </c>
      <c r="C3164" s="45" t="str">
        <f>IF(Table1[[#This Row],[Day]]="","",MONTH(F3164))</f>
        <v/>
      </c>
      <c r="D3164" s="45" t="str">
        <f>IF(Table1[[#This Row],[Day]]="","",YEAR(F3164))</f>
        <v/>
      </c>
      <c r="E3164" s="117" t="s">
        <v>329</v>
      </c>
      <c r="J3164" s="102"/>
      <c r="K3164" s="124"/>
      <c r="R3164" s="46"/>
      <c r="V3164" s="112"/>
      <c r="W3164" s="72"/>
      <c r="X3164" s="46"/>
      <c r="Y3164" s="46"/>
      <c r="AC3164" s="47">
        <f t="shared" ref="AC3164:AC3227" si="46">SUM(I3164:AB3164)</f>
        <v>0</v>
      </c>
      <c r="AD3164" s="47"/>
      <c r="AE3164" s="44"/>
      <c r="AF3164" s="48"/>
    </row>
    <row r="3165" spans="1:32" ht="21" customHeight="1">
      <c r="A3165" s="45" t="str">
        <f>IF(G3165="","",VLOOKUP(G3165,#REF!,3,0))</f>
        <v/>
      </c>
      <c r="B3165" s="45" t="str">
        <f>IF(Table1[[#This Row],[Day]]="","",WEEKNUM(F3165))</f>
        <v/>
      </c>
      <c r="C3165" s="45" t="str">
        <f>IF(Table1[[#This Row],[Day]]="","",MONTH(F3165))</f>
        <v/>
      </c>
      <c r="D3165" s="45" t="str">
        <f>IF(Table1[[#This Row],[Day]]="","",YEAR(F3165))</f>
        <v/>
      </c>
      <c r="E3165" s="117" t="s">
        <v>329</v>
      </c>
      <c r="J3165" s="102"/>
      <c r="K3165" s="124"/>
      <c r="R3165" s="46"/>
      <c r="V3165" s="112"/>
      <c r="W3165" s="72"/>
      <c r="X3165" s="46"/>
      <c r="Y3165" s="46"/>
      <c r="AC3165" s="47">
        <f t="shared" si="46"/>
        <v>0</v>
      </c>
      <c r="AD3165" s="47"/>
      <c r="AE3165" s="44"/>
      <c r="AF3165" s="48"/>
    </row>
    <row r="3166" spans="1:32" ht="21" customHeight="1">
      <c r="A3166" s="45" t="str">
        <f>IF(G3166="","",VLOOKUP(G3166,#REF!,3,0))</f>
        <v/>
      </c>
      <c r="B3166" s="45" t="str">
        <f>IF(Table1[[#This Row],[Day]]="","",WEEKNUM(F3166))</f>
        <v/>
      </c>
      <c r="C3166" s="45" t="str">
        <f>IF(Table1[[#This Row],[Day]]="","",MONTH(F3166))</f>
        <v/>
      </c>
      <c r="D3166" s="45" t="str">
        <f>IF(Table1[[#This Row],[Day]]="","",YEAR(F3166))</f>
        <v/>
      </c>
      <c r="E3166" s="117" t="s">
        <v>329</v>
      </c>
      <c r="J3166" s="102"/>
      <c r="K3166" s="124"/>
      <c r="R3166" s="46"/>
      <c r="V3166" s="112"/>
      <c r="W3166" s="72"/>
      <c r="X3166" s="46"/>
      <c r="Y3166" s="46"/>
      <c r="AC3166" s="47">
        <f t="shared" si="46"/>
        <v>0</v>
      </c>
      <c r="AD3166" s="47"/>
      <c r="AE3166" s="44"/>
      <c r="AF3166" s="48"/>
    </row>
    <row r="3167" spans="1:32" ht="21" customHeight="1">
      <c r="A3167" s="45" t="str">
        <f>IF(G3167="","",VLOOKUP(G3167,#REF!,3,0))</f>
        <v/>
      </c>
      <c r="B3167" s="45" t="str">
        <f>IF(Table1[[#This Row],[Day]]="","",WEEKNUM(F3167))</f>
        <v/>
      </c>
      <c r="C3167" s="45" t="str">
        <f>IF(Table1[[#This Row],[Day]]="","",MONTH(F3167))</f>
        <v/>
      </c>
      <c r="D3167" s="45" t="str">
        <f>IF(Table1[[#This Row],[Day]]="","",YEAR(F3167))</f>
        <v/>
      </c>
      <c r="E3167" s="117" t="s">
        <v>329</v>
      </c>
      <c r="J3167" s="102"/>
      <c r="K3167" s="124"/>
      <c r="R3167" s="46"/>
      <c r="V3167" s="112"/>
      <c r="W3167" s="72"/>
      <c r="X3167" s="46"/>
      <c r="Y3167" s="46"/>
      <c r="AC3167" s="47">
        <f t="shared" si="46"/>
        <v>0</v>
      </c>
      <c r="AD3167" s="47"/>
      <c r="AE3167" s="44"/>
      <c r="AF3167" s="48"/>
    </row>
    <row r="3168" spans="1:32" ht="21" customHeight="1">
      <c r="A3168" s="45" t="str">
        <f>IF(G3168="","",VLOOKUP(G3168,#REF!,3,0))</f>
        <v/>
      </c>
      <c r="B3168" s="45" t="str">
        <f>IF(Table1[[#This Row],[Day]]="","",WEEKNUM(F3168))</f>
        <v/>
      </c>
      <c r="C3168" s="45" t="str">
        <f>IF(Table1[[#This Row],[Day]]="","",MONTH(F3168))</f>
        <v/>
      </c>
      <c r="D3168" s="45" t="str">
        <f>IF(Table1[[#This Row],[Day]]="","",YEAR(F3168))</f>
        <v/>
      </c>
      <c r="E3168" s="117" t="s">
        <v>329</v>
      </c>
      <c r="J3168" s="102"/>
      <c r="K3168" s="124"/>
      <c r="R3168" s="46"/>
      <c r="V3168" s="112"/>
      <c r="W3168" s="72"/>
      <c r="X3168" s="46"/>
      <c r="Y3168" s="46"/>
      <c r="AC3168" s="47">
        <f t="shared" si="46"/>
        <v>0</v>
      </c>
      <c r="AD3168" s="47"/>
      <c r="AE3168" s="44"/>
      <c r="AF3168" s="48"/>
    </row>
    <row r="3169" spans="1:32" ht="21" customHeight="1">
      <c r="A3169" s="45" t="str">
        <f>IF(G3169="","",VLOOKUP(G3169,#REF!,3,0))</f>
        <v/>
      </c>
      <c r="B3169" s="45" t="str">
        <f>IF(Table1[[#This Row],[Day]]="","",WEEKNUM(F3169))</f>
        <v/>
      </c>
      <c r="C3169" s="45" t="str">
        <f>IF(Table1[[#This Row],[Day]]="","",MONTH(F3169))</f>
        <v/>
      </c>
      <c r="D3169" s="45" t="str">
        <f>IF(Table1[[#This Row],[Day]]="","",YEAR(F3169))</f>
        <v/>
      </c>
      <c r="E3169" s="117" t="s">
        <v>329</v>
      </c>
      <c r="J3169" s="102"/>
      <c r="K3169" s="124"/>
      <c r="R3169" s="46"/>
      <c r="V3169" s="112"/>
      <c r="W3169" s="72"/>
      <c r="X3169" s="46"/>
      <c r="Y3169" s="46"/>
      <c r="AC3169" s="47">
        <f t="shared" si="46"/>
        <v>0</v>
      </c>
      <c r="AD3169" s="47"/>
      <c r="AE3169" s="44"/>
      <c r="AF3169" s="48"/>
    </row>
    <row r="3170" spans="1:32" ht="21" customHeight="1">
      <c r="A3170" s="45" t="str">
        <f>IF(G3170="","",VLOOKUP(G3170,#REF!,3,0))</f>
        <v/>
      </c>
      <c r="B3170" s="45" t="str">
        <f>IF(Table1[[#This Row],[Day]]="","",WEEKNUM(F3170))</f>
        <v/>
      </c>
      <c r="C3170" s="45" t="str">
        <f>IF(Table1[[#This Row],[Day]]="","",MONTH(F3170))</f>
        <v/>
      </c>
      <c r="D3170" s="45" t="str">
        <f>IF(Table1[[#This Row],[Day]]="","",YEAR(F3170))</f>
        <v/>
      </c>
      <c r="E3170" s="117" t="s">
        <v>329</v>
      </c>
      <c r="J3170" s="102"/>
      <c r="K3170" s="124"/>
      <c r="R3170" s="46"/>
      <c r="V3170" s="112"/>
      <c r="W3170" s="72"/>
      <c r="X3170" s="46"/>
      <c r="Y3170" s="46"/>
      <c r="AC3170" s="47">
        <f t="shared" si="46"/>
        <v>0</v>
      </c>
      <c r="AD3170" s="47"/>
      <c r="AE3170" s="44"/>
      <c r="AF3170" s="48"/>
    </row>
    <row r="3171" spans="1:32" ht="21" customHeight="1">
      <c r="A3171" s="45" t="str">
        <f>IF(G3171="","",VLOOKUP(G3171,#REF!,3,0))</f>
        <v/>
      </c>
      <c r="B3171" s="45" t="str">
        <f>IF(Table1[[#This Row],[Day]]="","",WEEKNUM(F3171))</f>
        <v/>
      </c>
      <c r="C3171" s="45" t="str">
        <f>IF(Table1[[#This Row],[Day]]="","",MONTH(F3171))</f>
        <v/>
      </c>
      <c r="D3171" s="45" t="str">
        <f>IF(Table1[[#This Row],[Day]]="","",YEAR(F3171))</f>
        <v/>
      </c>
      <c r="E3171" s="117" t="s">
        <v>329</v>
      </c>
      <c r="J3171" s="102"/>
      <c r="K3171" s="124"/>
      <c r="R3171" s="46"/>
      <c r="V3171" s="112"/>
      <c r="W3171" s="72"/>
      <c r="X3171" s="46"/>
      <c r="Y3171" s="46"/>
      <c r="AC3171" s="47">
        <f t="shared" si="46"/>
        <v>0</v>
      </c>
      <c r="AD3171" s="47"/>
      <c r="AE3171" s="44"/>
      <c r="AF3171" s="48"/>
    </row>
    <row r="3172" spans="1:32" ht="21" customHeight="1">
      <c r="A3172" s="45" t="str">
        <f>IF(G3172="","",VLOOKUP(G3172,#REF!,3,0))</f>
        <v/>
      </c>
      <c r="B3172" s="45" t="str">
        <f>IF(Table1[[#This Row],[Day]]="","",WEEKNUM(F3172))</f>
        <v/>
      </c>
      <c r="C3172" s="45" t="str">
        <f>IF(Table1[[#This Row],[Day]]="","",MONTH(F3172))</f>
        <v/>
      </c>
      <c r="D3172" s="45" t="str">
        <f>IF(Table1[[#This Row],[Day]]="","",YEAR(F3172))</f>
        <v/>
      </c>
      <c r="E3172" s="117" t="s">
        <v>329</v>
      </c>
      <c r="J3172" s="102"/>
      <c r="K3172" s="124"/>
      <c r="R3172" s="46"/>
      <c r="V3172" s="112"/>
      <c r="W3172" s="72"/>
      <c r="X3172" s="46"/>
      <c r="Y3172" s="46"/>
      <c r="AC3172" s="47">
        <f t="shared" si="46"/>
        <v>0</v>
      </c>
      <c r="AD3172" s="47"/>
      <c r="AE3172" s="44"/>
      <c r="AF3172" s="48"/>
    </row>
    <row r="3173" spans="1:32" ht="21" customHeight="1">
      <c r="A3173" s="45" t="str">
        <f>IF(G3173="","",VLOOKUP(G3173,#REF!,3,0))</f>
        <v/>
      </c>
      <c r="B3173" s="45" t="str">
        <f>IF(Table1[[#This Row],[Day]]="","",WEEKNUM(F3173))</f>
        <v/>
      </c>
      <c r="C3173" s="45" t="str">
        <f>IF(Table1[[#This Row],[Day]]="","",MONTH(F3173))</f>
        <v/>
      </c>
      <c r="D3173" s="45" t="str">
        <f>IF(Table1[[#This Row],[Day]]="","",YEAR(F3173))</f>
        <v/>
      </c>
      <c r="E3173" s="117" t="s">
        <v>329</v>
      </c>
      <c r="J3173" s="102"/>
      <c r="K3173" s="124"/>
      <c r="R3173" s="46"/>
      <c r="V3173" s="112"/>
      <c r="W3173" s="72"/>
      <c r="X3173" s="46"/>
      <c r="Y3173" s="46"/>
      <c r="AC3173" s="47">
        <f t="shared" si="46"/>
        <v>0</v>
      </c>
      <c r="AD3173" s="47"/>
      <c r="AE3173" s="44"/>
      <c r="AF3173" s="48"/>
    </row>
    <row r="3174" spans="1:32" ht="21" customHeight="1">
      <c r="A3174" s="45" t="str">
        <f>IF(G3174="","",VLOOKUP(G3174,#REF!,3,0))</f>
        <v/>
      </c>
      <c r="B3174" s="45" t="str">
        <f>IF(Table1[[#This Row],[Day]]="","",WEEKNUM(F3174))</f>
        <v/>
      </c>
      <c r="C3174" s="45" t="str">
        <f>IF(Table1[[#This Row],[Day]]="","",MONTH(F3174))</f>
        <v/>
      </c>
      <c r="D3174" s="45" t="str">
        <f>IF(Table1[[#This Row],[Day]]="","",YEAR(F3174))</f>
        <v/>
      </c>
      <c r="E3174" s="117" t="s">
        <v>329</v>
      </c>
      <c r="J3174" s="102"/>
      <c r="K3174" s="124"/>
      <c r="R3174" s="46"/>
      <c r="V3174" s="112"/>
      <c r="W3174" s="72"/>
      <c r="X3174" s="46"/>
      <c r="Y3174" s="46"/>
      <c r="AC3174" s="47">
        <f t="shared" si="46"/>
        <v>0</v>
      </c>
      <c r="AD3174" s="47"/>
      <c r="AE3174" s="44"/>
      <c r="AF3174" s="48"/>
    </row>
    <row r="3175" spans="1:32" ht="21" customHeight="1">
      <c r="A3175" s="45" t="str">
        <f>IF(G3175="","",VLOOKUP(G3175,#REF!,3,0))</f>
        <v/>
      </c>
      <c r="B3175" s="45" t="str">
        <f>IF(Table1[[#This Row],[Day]]="","",WEEKNUM(F3175))</f>
        <v/>
      </c>
      <c r="C3175" s="45" t="str">
        <f>IF(Table1[[#This Row],[Day]]="","",MONTH(F3175))</f>
        <v/>
      </c>
      <c r="D3175" s="45" t="str">
        <f>IF(Table1[[#This Row],[Day]]="","",YEAR(F3175))</f>
        <v/>
      </c>
      <c r="E3175" s="117" t="s">
        <v>329</v>
      </c>
      <c r="J3175" s="102"/>
      <c r="K3175" s="124"/>
      <c r="R3175" s="46"/>
      <c r="V3175" s="112"/>
      <c r="W3175" s="72"/>
      <c r="X3175" s="46"/>
      <c r="Y3175" s="46"/>
      <c r="AC3175" s="47">
        <f t="shared" si="46"/>
        <v>0</v>
      </c>
      <c r="AD3175" s="47"/>
      <c r="AE3175" s="44"/>
      <c r="AF3175" s="48"/>
    </row>
    <row r="3176" spans="1:32" ht="21" customHeight="1">
      <c r="A3176" s="45" t="str">
        <f>IF(G3176="","",VLOOKUP(G3176,#REF!,3,0))</f>
        <v/>
      </c>
      <c r="B3176" s="45" t="str">
        <f>IF(Table1[[#This Row],[Day]]="","",WEEKNUM(F3176))</f>
        <v/>
      </c>
      <c r="C3176" s="45" t="str">
        <f>IF(Table1[[#This Row],[Day]]="","",MONTH(F3176))</f>
        <v/>
      </c>
      <c r="D3176" s="45" t="str">
        <f>IF(Table1[[#This Row],[Day]]="","",YEAR(F3176))</f>
        <v/>
      </c>
      <c r="E3176" s="117" t="s">
        <v>329</v>
      </c>
      <c r="J3176" s="102"/>
      <c r="K3176" s="124"/>
      <c r="R3176" s="46"/>
      <c r="V3176" s="112"/>
      <c r="W3176" s="72"/>
      <c r="X3176" s="46"/>
      <c r="Y3176" s="46"/>
      <c r="AC3176" s="47">
        <f t="shared" si="46"/>
        <v>0</v>
      </c>
      <c r="AD3176" s="47"/>
      <c r="AE3176" s="44"/>
      <c r="AF3176" s="48"/>
    </row>
    <row r="3177" spans="1:32" ht="21" customHeight="1">
      <c r="A3177" s="45" t="str">
        <f>IF(G3177="","",VLOOKUP(G3177,#REF!,3,0))</f>
        <v/>
      </c>
      <c r="B3177" s="45" t="str">
        <f>IF(Table1[[#This Row],[Day]]="","",WEEKNUM(F3177))</f>
        <v/>
      </c>
      <c r="C3177" s="45" t="str">
        <f>IF(Table1[[#This Row],[Day]]="","",MONTH(F3177))</f>
        <v/>
      </c>
      <c r="D3177" s="45" t="str">
        <f>IF(Table1[[#This Row],[Day]]="","",YEAR(F3177))</f>
        <v/>
      </c>
      <c r="E3177" s="117" t="s">
        <v>329</v>
      </c>
      <c r="J3177" s="102"/>
      <c r="K3177" s="124"/>
      <c r="R3177" s="46"/>
      <c r="V3177" s="112"/>
      <c r="W3177" s="72"/>
      <c r="X3177" s="46"/>
      <c r="Y3177" s="46"/>
      <c r="AC3177" s="47">
        <f t="shared" si="46"/>
        <v>0</v>
      </c>
      <c r="AD3177" s="47"/>
      <c r="AE3177" s="44"/>
      <c r="AF3177" s="48"/>
    </row>
    <row r="3178" spans="1:32" ht="21" customHeight="1">
      <c r="A3178" s="45" t="str">
        <f>IF(G3178="","",VLOOKUP(G3178,#REF!,3,0))</f>
        <v/>
      </c>
      <c r="B3178" s="45" t="str">
        <f>IF(Table1[[#This Row],[Day]]="","",WEEKNUM(F3178))</f>
        <v/>
      </c>
      <c r="C3178" s="45" t="str">
        <f>IF(Table1[[#This Row],[Day]]="","",MONTH(F3178))</f>
        <v/>
      </c>
      <c r="D3178" s="45" t="str">
        <f>IF(Table1[[#This Row],[Day]]="","",YEAR(F3178))</f>
        <v/>
      </c>
      <c r="E3178" s="117" t="s">
        <v>329</v>
      </c>
      <c r="J3178" s="102"/>
      <c r="K3178" s="124"/>
      <c r="R3178" s="46"/>
      <c r="V3178" s="112"/>
      <c r="W3178" s="72"/>
      <c r="X3178" s="46"/>
      <c r="Y3178" s="46"/>
      <c r="AC3178" s="47">
        <f t="shared" si="46"/>
        <v>0</v>
      </c>
      <c r="AD3178" s="47"/>
      <c r="AE3178" s="44"/>
      <c r="AF3178" s="48"/>
    </row>
    <row r="3179" spans="1:32" ht="21" customHeight="1">
      <c r="A3179" s="45" t="str">
        <f>IF(G3179="","",VLOOKUP(G3179,#REF!,3,0))</f>
        <v/>
      </c>
      <c r="B3179" s="45" t="str">
        <f>IF(Table1[[#This Row],[Day]]="","",WEEKNUM(F3179))</f>
        <v/>
      </c>
      <c r="C3179" s="45" t="str">
        <f>IF(Table1[[#This Row],[Day]]="","",MONTH(F3179))</f>
        <v/>
      </c>
      <c r="D3179" s="45" t="str">
        <f>IF(Table1[[#This Row],[Day]]="","",YEAR(F3179))</f>
        <v/>
      </c>
      <c r="E3179" s="117" t="s">
        <v>329</v>
      </c>
      <c r="J3179" s="102"/>
      <c r="K3179" s="124"/>
      <c r="R3179" s="46"/>
      <c r="V3179" s="112"/>
      <c r="W3179" s="72"/>
      <c r="X3179" s="46"/>
      <c r="Y3179" s="46"/>
      <c r="AC3179" s="47">
        <f t="shared" si="46"/>
        <v>0</v>
      </c>
      <c r="AD3179" s="47"/>
      <c r="AE3179" s="44"/>
      <c r="AF3179" s="48"/>
    </row>
    <row r="3180" spans="1:32" ht="21" customHeight="1">
      <c r="A3180" s="45" t="str">
        <f>IF(G3180="","",VLOOKUP(G3180,#REF!,3,0))</f>
        <v/>
      </c>
      <c r="B3180" s="45" t="str">
        <f>IF(Table1[[#This Row],[Day]]="","",WEEKNUM(F3180))</f>
        <v/>
      </c>
      <c r="C3180" s="45" t="str">
        <f>IF(Table1[[#This Row],[Day]]="","",MONTH(F3180))</f>
        <v/>
      </c>
      <c r="D3180" s="45" t="str">
        <f>IF(Table1[[#This Row],[Day]]="","",YEAR(F3180))</f>
        <v/>
      </c>
      <c r="E3180" s="117" t="s">
        <v>329</v>
      </c>
      <c r="J3180" s="102"/>
      <c r="K3180" s="124"/>
      <c r="R3180" s="46"/>
      <c r="V3180" s="112"/>
      <c r="W3180" s="72"/>
      <c r="X3180" s="46"/>
      <c r="Y3180" s="46"/>
      <c r="AC3180" s="47">
        <f t="shared" si="46"/>
        <v>0</v>
      </c>
      <c r="AD3180" s="47"/>
      <c r="AE3180" s="44"/>
      <c r="AF3180" s="48"/>
    </row>
    <row r="3181" spans="1:32" ht="21" customHeight="1">
      <c r="A3181" s="45" t="str">
        <f>IF(G3181="","",VLOOKUP(G3181,#REF!,3,0))</f>
        <v/>
      </c>
      <c r="B3181" s="45" t="str">
        <f>IF(Table1[[#This Row],[Day]]="","",WEEKNUM(F3181))</f>
        <v/>
      </c>
      <c r="C3181" s="45" t="str">
        <f>IF(Table1[[#This Row],[Day]]="","",MONTH(F3181))</f>
        <v/>
      </c>
      <c r="D3181" s="45" t="str">
        <f>IF(Table1[[#This Row],[Day]]="","",YEAR(F3181))</f>
        <v/>
      </c>
      <c r="E3181" s="117" t="s">
        <v>329</v>
      </c>
      <c r="J3181" s="102"/>
      <c r="K3181" s="124"/>
      <c r="R3181" s="46"/>
      <c r="V3181" s="112"/>
      <c r="W3181" s="72"/>
      <c r="X3181" s="46"/>
      <c r="Y3181" s="46"/>
      <c r="AC3181" s="47">
        <f t="shared" si="46"/>
        <v>0</v>
      </c>
      <c r="AD3181" s="47"/>
      <c r="AE3181" s="44"/>
      <c r="AF3181" s="48"/>
    </row>
    <row r="3182" spans="1:32" ht="21" customHeight="1">
      <c r="A3182" s="45" t="str">
        <f>IF(G3182="","",VLOOKUP(G3182,#REF!,3,0))</f>
        <v/>
      </c>
      <c r="B3182" s="45" t="str">
        <f>IF(Table1[[#This Row],[Day]]="","",WEEKNUM(F3182))</f>
        <v/>
      </c>
      <c r="C3182" s="45" t="str">
        <f>IF(Table1[[#This Row],[Day]]="","",MONTH(F3182))</f>
        <v/>
      </c>
      <c r="D3182" s="45" t="str">
        <f>IF(Table1[[#This Row],[Day]]="","",YEAR(F3182))</f>
        <v/>
      </c>
      <c r="E3182" s="117" t="s">
        <v>329</v>
      </c>
      <c r="J3182" s="102"/>
      <c r="K3182" s="124"/>
      <c r="R3182" s="46"/>
      <c r="V3182" s="112"/>
      <c r="W3182" s="72"/>
      <c r="X3182" s="46"/>
      <c r="Y3182" s="46"/>
      <c r="AC3182" s="47">
        <f t="shared" si="46"/>
        <v>0</v>
      </c>
      <c r="AD3182" s="47"/>
      <c r="AE3182" s="44"/>
      <c r="AF3182" s="48"/>
    </row>
    <row r="3183" spans="1:32" ht="21" customHeight="1">
      <c r="A3183" s="45" t="str">
        <f>IF(G3183="","",VLOOKUP(G3183,#REF!,3,0))</f>
        <v/>
      </c>
      <c r="B3183" s="45" t="str">
        <f>IF(Table1[[#This Row],[Day]]="","",WEEKNUM(F3183))</f>
        <v/>
      </c>
      <c r="C3183" s="45" t="str">
        <f>IF(Table1[[#This Row],[Day]]="","",MONTH(F3183))</f>
        <v/>
      </c>
      <c r="D3183" s="45" t="str">
        <f>IF(Table1[[#This Row],[Day]]="","",YEAR(F3183))</f>
        <v/>
      </c>
      <c r="E3183" s="117" t="s">
        <v>329</v>
      </c>
      <c r="J3183" s="102"/>
      <c r="K3183" s="124"/>
      <c r="R3183" s="46"/>
      <c r="V3183" s="112"/>
      <c r="W3183" s="72"/>
      <c r="X3183" s="46"/>
      <c r="Y3183" s="46"/>
      <c r="AC3183" s="47">
        <f t="shared" si="46"/>
        <v>0</v>
      </c>
      <c r="AD3183" s="47"/>
      <c r="AE3183" s="44"/>
      <c r="AF3183" s="48"/>
    </row>
    <row r="3184" spans="1:32" ht="21" customHeight="1">
      <c r="A3184" s="45" t="str">
        <f>IF(G3184="","",VLOOKUP(G3184,#REF!,3,0))</f>
        <v/>
      </c>
      <c r="B3184" s="45" t="str">
        <f>IF(Table1[[#This Row],[Day]]="","",WEEKNUM(F3184))</f>
        <v/>
      </c>
      <c r="C3184" s="45" t="str">
        <f>IF(Table1[[#This Row],[Day]]="","",MONTH(F3184))</f>
        <v/>
      </c>
      <c r="D3184" s="45" t="str">
        <f>IF(Table1[[#This Row],[Day]]="","",YEAR(F3184))</f>
        <v/>
      </c>
      <c r="E3184" s="117" t="s">
        <v>329</v>
      </c>
      <c r="J3184" s="102"/>
      <c r="K3184" s="124"/>
      <c r="R3184" s="46"/>
      <c r="V3184" s="112"/>
      <c r="W3184" s="72"/>
      <c r="X3184" s="46"/>
      <c r="Y3184" s="46"/>
      <c r="AC3184" s="47">
        <f t="shared" si="46"/>
        <v>0</v>
      </c>
      <c r="AD3184" s="47"/>
      <c r="AE3184" s="44"/>
      <c r="AF3184" s="48"/>
    </row>
    <row r="3185" spans="1:32" ht="21" customHeight="1">
      <c r="A3185" s="45" t="str">
        <f>IF(G3185="","",VLOOKUP(G3185,#REF!,3,0))</f>
        <v/>
      </c>
      <c r="B3185" s="45" t="str">
        <f>IF(Table1[[#This Row],[Day]]="","",WEEKNUM(F3185))</f>
        <v/>
      </c>
      <c r="C3185" s="45" t="str">
        <f>IF(Table1[[#This Row],[Day]]="","",MONTH(F3185))</f>
        <v/>
      </c>
      <c r="D3185" s="45" t="str">
        <f>IF(Table1[[#This Row],[Day]]="","",YEAR(F3185))</f>
        <v/>
      </c>
      <c r="E3185" s="117" t="s">
        <v>329</v>
      </c>
      <c r="J3185" s="102"/>
      <c r="K3185" s="124"/>
      <c r="R3185" s="46"/>
      <c r="V3185" s="112"/>
      <c r="W3185" s="72"/>
      <c r="X3185" s="46"/>
      <c r="Y3185" s="46"/>
      <c r="AC3185" s="47">
        <f t="shared" si="46"/>
        <v>0</v>
      </c>
      <c r="AD3185" s="47"/>
      <c r="AE3185" s="44"/>
      <c r="AF3185" s="48"/>
    </row>
    <row r="3186" spans="1:32" ht="21" customHeight="1">
      <c r="A3186" s="45" t="str">
        <f>IF(G3186="","",VLOOKUP(G3186,#REF!,3,0))</f>
        <v/>
      </c>
      <c r="B3186" s="45" t="str">
        <f>IF(Table1[[#This Row],[Day]]="","",WEEKNUM(F3186))</f>
        <v/>
      </c>
      <c r="C3186" s="45" t="str">
        <f>IF(Table1[[#This Row],[Day]]="","",MONTH(F3186))</f>
        <v/>
      </c>
      <c r="D3186" s="45" t="str">
        <f>IF(Table1[[#This Row],[Day]]="","",YEAR(F3186))</f>
        <v/>
      </c>
      <c r="E3186" s="117" t="s">
        <v>329</v>
      </c>
      <c r="J3186" s="102"/>
      <c r="K3186" s="124"/>
      <c r="R3186" s="46"/>
      <c r="V3186" s="112"/>
      <c r="W3186" s="72"/>
      <c r="X3186" s="46"/>
      <c r="Y3186" s="46"/>
      <c r="AC3186" s="47">
        <f t="shared" si="46"/>
        <v>0</v>
      </c>
      <c r="AD3186" s="47"/>
      <c r="AE3186" s="44"/>
      <c r="AF3186" s="48"/>
    </row>
    <row r="3187" spans="1:32" ht="21" customHeight="1">
      <c r="A3187" s="45" t="str">
        <f>IF(G3187="","",VLOOKUP(G3187,#REF!,3,0))</f>
        <v/>
      </c>
      <c r="B3187" s="45" t="str">
        <f>IF(Table1[[#This Row],[Day]]="","",WEEKNUM(F3187))</f>
        <v/>
      </c>
      <c r="C3187" s="45" t="str">
        <f>IF(Table1[[#This Row],[Day]]="","",MONTH(F3187))</f>
        <v/>
      </c>
      <c r="D3187" s="45" t="str">
        <f>IF(Table1[[#This Row],[Day]]="","",YEAR(F3187))</f>
        <v/>
      </c>
      <c r="E3187" s="117" t="s">
        <v>329</v>
      </c>
      <c r="J3187" s="102"/>
      <c r="K3187" s="124"/>
      <c r="R3187" s="46"/>
      <c r="V3187" s="112"/>
      <c r="W3187" s="72"/>
      <c r="X3187" s="46"/>
      <c r="Y3187" s="46"/>
      <c r="AC3187" s="47">
        <f t="shared" si="46"/>
        <v>0</v>
      </c>
      <c r="AD3187" s="47"/>
      <c r="AE3187" s="44"/>
      <c r="AF3187" s="48"/>
    </row>
    <row r="3188" spans="1:32" ht="21" customHeight="1">
      <c r="A3188" s="45" t="str">
        <f>IF(G3188="","",VLOOKUP(G3188,#REF!,3,0))</f>
        <v/>
      </c>
      <c r="B3188" s="45" t="str">
        <f>IF(Table1[[#This Row],[Day]]="","",WEEKNUM(F3188))</f>
        <v/>
      </c>
      <c r="C3188" s="45" t="str">
        <f>IF(Table1[[#This Row],[Day]]="","",MONTH(F3188))</f>
        <v/>
      </c>
      <c r="D3188" s="45" t="str">
        <f>IF(Table1[[#This Row],[Day]]="","",YEAR(F3188))</f>
        <v/>
      </c>
      <c r="E3188" s="117" t="s">
        <v>329</v>
      </c>
      <c r="J3188" s="102"/>
      <c r="K3188" s="124"/>
      <c r="R3188" s="46"/>
      <c r="V3188" s="112"/>
      <c r="W3188" s="72"/>
      <c r="X3188" s="46"/>
      <c r="Y3188" s="46"/>
      <c r="AC3188" s="47">
        <f t="shared" si="46"/>
        <v>0</v>
      </c>
      <c r="AD3188" s="47"/>
      <c r="AE3188" s="44"/>
      <c r="AF3188" s="48"/>
    </row>
    <row r="3189" spans="1:32" ht="21" customHeight="1">
      <c r="A3189" s="45" t="str">
        <f>IF(G3189="","",VLOOKUP(G3189,#REF!,3,0))</f>
        <v/>
      </c>
      <c r="B3189" s="45" t="str">
        <f>IF(Table1[[#This Row],[Day]]="","",WEEKNUM(F3189))</f>
        <v/>
      </c>
      <c r="C3189" s="45" t="str">
        <f>IF(Table1[[#This Row],[Day]]="","",MONTH(F3189))</f>
        <v/>
      </c>
      <c r="D3189" s="45" t="str">
        <f>IF(Table1[[#This Row],[Day]]="","",YEAR(F3189))</f>
        <v/>
      </c>
      <c r="E3189" s="117" t="s">
        <v>329</v>
      </c>
      <c r="J3189" s="102"/>
      <c r="K3189" s="124"/>
      <c r="R3189" s="46"/>
      <c r="V3189" s="112"/>
      <c r="W3189" s="72"/>
      <c r="X3189" s="46"/>
      <c r="Y3189" s="46"/>
      <c r="AC3189" s="47">
        <f t="shared" si="46"/>
        <v>0</v>
      </c>
      <c r="AD3189" s="47"/>
      <c r="AE3189" s="44"/>
      <c r="AF3189" s="48"/>
    </row>
    <row r="3190" spans="1:32" ht="21" customHeight="1">
      <c r="A3190" s="45" t="str">
        <f>IF(G3190="","",VLOOKUP(G3190,#REF!,3,0))</f>
        <v/>
      </c>
      <c r="B3190" s="45" t="str">
        <f>IF(Table1[[#This Row],[Day]]="","",WEEKNUM(F3190))</f>
        <v/>
      </c>
      <c r="C3190" s="45" t="str">
        <f>IF(Table1[[#This Row],[Day]]="","",MONTH(F3190))</f>
        <v/>
      </c>
      <c r="D3190" s="45" t="str">
        <f>IF(Table1[[#This Row],[Day]]="","",YEAR(F3190))</f>
        <v/>
      </c>
      <c r="E3190" s="117" t="s">
        <v>329</v>
      </c>
      <c r="J3190" s="102"/>
      <c r="K3190" s="124"/>
      <c r="R3190" s="46"/>
      <c r="V3190" s="112"/>
      <c r="W3190" s="72"/>
      <c r="X3190" s="46"/>
      <c r="Y3190" s="46"/>
      <c r="AC3190" s="47">
        <f t="shared" si="46"/>
        <v>0</v>
      </c>
      <c r="AD3190" s="47"/>
      <c r="AE3190" s="44"/>
      <c r="AF3190" s="48"/>
    </row>
    <row r="3191" spans="1:32" ht="21" customHeight="1">
      <c r="A3191" s="45" t="str">
        <f>IF(G3191="","",VLOOKUP(G3191,#REF!,3,0))</f>
        <v/>
      </c>
      <c r="B3191" s="45" t="str">
        <f>IF(Table1[[#This Row],[Day]]="","",WEEKNUM(F3191))</f>
        <v/>
      </c>
      <c r="C3191" s="45" t="str">
        <f>IF(Table1[[#This Row],[Day]]="","",MONTH(F3191))</f>
        <v/>
      </c>
      <c r="D3191" s="45" t="str">
        <f>IF(Table1[[#This Row],[Day]]="","",YEAR(F3191))</f>
        <v/>
      </c>
      <c r="E3191" s="117" t="s">
        <v>329</v>
      </c>
      <c r="J3191" s="102"/>
      <c r="K3191" s="124"/>
      <c r="R3191" s="46"/>
      <c r="V3191" s="112"/>
      <c r="W3191" s="72"/>
      <c r="X3191" s="46"/>
      <c r="Y3191" s="46"/>
      <c r="AC3191" s="47">
        <f t="shared" si="46"/>
        <v>0</v>
      </c>
      <c r="AD3191" s="47"/>
      <c r="AE3191" s="44"/>
      <c r="AF3191" s="48"/>
    </row>
    <row r="3192" spans="1:32" ht="21" customHeight="1">
      <c r="A3192" s="45" t="str">
        <f>IF(G3192="","",VLOOKUP(G3192,#REF!,3,0))</f>
        <v/>
      </c>
      <c r="B3192" s="45" t="str">
        <f>IF(Table1[[#This Row],[Day]]="","",WEEKNUM(F3192))</f>
        <v/>
      </c>
      <c r="C3192" s="45" t="str">
        <f>IF(Table1[[#This Row],[Day]]="","",MONTH(F3192))</f>
        <v/>
      </c>
      <c r="D3192" s="45" t="str">
        <f>IF(Table1[[#This Row],[Day]]="","",YEAR(F3192))</f>
        <v/>
      </c>
      <c r="E3192" s="117" t="s">
        <v>329</v>
      </c>
      <c r="J3192" s="102"/>
      <c r="K3192" s="124"/>
      <c r="R3192" s="46"/>
      <c r="V3192" s="112"/>
      <c r="W3192" s="72"/>
      <c r="X3192" s="46"/>
      <c r="Y3192" s="46"/>
      <c r="AC3192" s="47">
        <f t="shared" si="46"/>
        <v>0</v>
      </c>
      <c r="AD3192" s="47"/>
      <c r="AE3192" s="44"/>
      <c r="AF3192" s="48"/>
    </row>
    <row r="3193" spans="1:32" ht="21" customHeight="1">
      <c r="A3193" s="45" t="str">
        <f>IF(G3193="","",VLOOKUP(G3193,#REF!,3,0))</f>
        <v/>
      </c>
      <c r="B3193" s="45" t="str">
        <f>IF(Table1[[#This Row],[Day]]="","",WEEKNUM(F3193))</f>
        <v/>
      </c>
      <c r="C3193" s="45" t="str">
        <f>IF(Table1[[#This Row],[Day]]="","",MONTH(F3193))</f>
        <v/>
      </c>
      <c r="D3193" s="45" t="str">
        <f>IF(Table1[[#This Row],[Day]]="","",YEAR(F3193))</f>
        <v/>
      </c>
      <c r="E3193" s="117" t="s">
        <v>329</v>
      </c>
      <c r="J3193" s="102"/>
      <c r="K3193" s="124"/>
      <c r="R3193" s="46"/>
      <c r="V3193" s="112"/>
      <c r="W3193" s="72"/>
      <c r="X3193" s="46"/>
      <c r="Y3193" s="46"/>
      <c r="AC3193" s="47">
        <f t="shared" si="46"/>
        <v>0</v>
      </c>
      <c r="AD3193" s="47"/>
      <c r="AE3193" s="44"/>
      <c r="AF3193" s="48"/>
    </row>
    <row r="3194" spans="1:32" ht="21" customHeight="1">
      <c r="A3194" s="45" t="str">
        <f>IF(G3194="","",VLOOKUP(G3194,#REF!,3,0))</f>
        <v/>
      </c>
      <c r="B3194" s="45" t="str">
        <f>IF(Table1[[#This Row],[Day]]="","",WEEKNUM(F3194))</f>
        <v/>
      </c>
      <c r="C3194" s="45" t="str">
        <f>IF(Table1[[#This Row],[Day]]="","",MONTH(F3194))</f>
        <v/>
      </c>
      <c r="D3194" s="45" t="str">
        <f>IF(Table1[[#This Row],[Day]]="","",YEAR(F3194))</f>
        <v/>
      </c>
      <c r="E3194" s="117" t="s">
        <v>329</v>
      </c>
      <c r="J3194" s="102"/>
      <c r="K3194" s="124"/>
      <c r="R3194" s="46"/>
      <c r="V3194" s="112"/>
      <c r="W3194" s="72"/>
      <c r="X3194" s="46"/>
      <c r="Y3194" s="46"/>
      <c r="AC3194" s="47">
        <f t="shared" si="46"/>
        <v>0</v>
      </c>
      <c r="AD3194" s="47"/>
      <c r="AE3194" s="44"/>
      <c r="AF3194" s="48"/>
    </row>
    <row r="3195" spans="1:32" ht="21" customHeight="1">
      <c r="A3195" s="45" t="str">
        <f>IF(G3195="","",VLOOKUP(G3195,#REF!,3,0))</f>
        <v/>
      </c>
      <c r="B3195" s="45" t="str">
        <f>IF(Table1[[#This Row],[Day]]="","",WEEKNUM(F3195))</f>
        <v/>
      </c>
      <c r="C3195" s="45" t="str">
        <f>IF(Table1[[#This Row],[Day]]="","",MONTH(F3195))</f>
        <v/>
      </c>
      <c r="D3195" s="45" t="str">
        <f>IF(Table1[[#This Row],[Day]]="","",YEAR(F3195))</f>
        <v/>
      </c>
      <c r="E3195" s="117" t="s">
        <v>329</v>
      </c>
      <c r="J3195" s="102"/>
      <c r="K3195" s="124"/>
      <c r="R3195" s="46"/>
      <c r="V3195" s="112"/>
      <c r="W3195" s="72"/>
      <c r="X3195" s="46"/>
      <c r="Y3195" s="46"/>
      <c r="AC3195" s="47">
        <f t="shared" si="46"/>
        <v>0</v>
      </c>
      <c r="AD3195" s="47"/>
      <c r="AE3195" s="44"/>
      <c r="AF3195" s="48"/>
    </row>
    <row r="3196" spans="1:32" ht="21" customHeight="1">
      <c r="A3196" s="45" t="str">
        <f>IF(G3196="","",VLOOKUP(G3196,#REF!,3,0))</f>
        <v/>
      </c>
      <c r="B3196" s="45" t="str">
        <f>IF(Table1[[#This Row],[Day]]="","",WEEKNUM(F3196))</f>
        <v/>
      </c>
      <c r="C3196" s="45" t="str">
        <f>IF(Table1[[#This Row],[Day]]="","",MONTH(F3196))</f>
        <v/>
      </c>
      <c r="D3196" s="45" t="str">
        <f>IF(Table1[[#This Row],[Day]]="","",YEAR(F3196))</f>
        <v/>
      </c>
      <c r="E3196" s="117" t="s">
        <v>329</v>
      </c>
      <c r="J3196" s="102"/>
      <c r="K3196" s="124"/>
      <c r="R3196" s="46"/>
      <c r="V3196" s="112"/>
      <c r="W3196" s="72"/>
      <c r="X3196" s="46"/>
      <c r="Y3196" s="46"/>
      <c r="AC3196" s="47">
        <f t="shared" si="46"/>
        <v>0</v>
      </c>
      <c r="AD3196" s="47"/>
      <c r="AE3196" s="44"/>
      <c r="AF3196" s="48"/>
    </row>
    <row r="3197" spans="1:32" ht="21" customHeight="1">
      <c r="A3197" s="45" t="str">
        <f>IF(G3197="","",VLOOKUP(G3197,#REF!,3,0))</f>
        <v/>
      </c>
      <c r="B3197" s="45" t="str">
        <f>IF(Table1[[#This Row],[Day]]="","",WEEKNUM(F3197))</f>
        <v/>
      </c>
      <c r="C3197" s="45" t="str">
        <f>IF(Table1[[#This Row],[Day]]="","",MONTH(F3197))</f>
        <v/>
      </c>
      <c r="D3197" s="45" t="str">
        <f>IF(Table1[[#This Row],[Day]]="","",YEAR(F3197))</f>
        <v/>
      </c>
      <c r="E3197" s="117" t="s">
        <v>329</v>
      </c>
      <c r="J3197" s="102"/>
      <c r="K3197" s="124"/>
      <c r="R3197" s="46"/>
      <c r="V3197" s="112"/>
      <c r="W3197" s="72"/>
      <c r="X3197" s="46"/>
      <c r="Y3197" s="46"/>
      <c r="AC3197" s="47">
        <f t="shared" si="46"/>
        <v>0</v>
      </c>
      <c r="AD3197" s="47"/>
      <c r="AE3197" s="44"/>
      <c r="AF3197" s="48"/>
    </row>
    <row r="3198" spans="1:32" ht="21" customHeight="1">
      <c r="A3198" s="45" t="str">
        <f>IF(G3198="","",VLOOKUP(G3198,#REF!,3,0))</f>
        <v/>
      </c>
      <c r="B3198" s="45" t="str">
        <f>IF(Table1[[#This Row],[Day]]="","",WEEKNUM(F3198))</f>
        <v/>
      </c>
      <c r="C3198" s="45" t="str">
        <f>IF(Table1[[#This Row],[Day]]="","",MONTH(F3198))</f>
        <v/>
      </c>
      <c r="D3198" s="45" t="str">
        <f>IF(Table1[[#This Row],[Day]]="","",YEAR(F3198))</f>
        <v/>
      </c>
      <c r="E3198" s="117" t="s">
        <v>329</v>
      </c>
      <c r="J3198" s="102"/>
      <c r="K3198" s="124"/>
      <c r="R3198" s="46"/>
      <c r="V3198" s="112"/>
      <c r="W3198" s="72"/>
      <c r="X3198" s="46"/>
      <c r="Y3198" s="46"/>
      <c r="AC3198" s="47">
        <f t="shared" si="46"/>
        <v>0</v>
      </c>
      <c r="AD3198" s="47"/>
      <c r="AE3198" s="44"/>
      <c r="AF3198" s="48"/>
    </row>
    <row r="3199" spans="1:32" ht="21" customHeight="1">
      <c r="A3199" s="45" t="str">
        <f>IF(G3199="","",VLOOKUP(G3199,#REF!,3,0))</f>
        <v/>
      </c>
      <c r="B3199" s="45" t="str">
        <f>IF(Table1[[#This Row],[Day]]="","",WEEKNUM(F3199))</f>
        <v/>
      </c>
      <c r="C3199" s="45" t="str">
        <f>IF(Table1[[#This Row],[Day]]="","",MONTH(F3199))</f>
        <v/>
      </c>
      <c r="D3199" s="45" t="str">
        <f>IF(Table1[[#This Row],[Day]]="","",YEAR(F3199))</f>
        <v/>
      </c>
      <c r="E3199" s="117" t="s">
        <v>329</v>
      </c>
      <c r="J3199" s="102"/>
      <c r="K3199" s="124"/>
      <c r="R3199" s="46"/>
      <c r="V3199" s="112"/>
      <c r="W3199" s="72"/>
      <c r="X3199" s="46"/>
      <c r="Y3199" s="46"/>
      <c r="AC3199" s="47">
        <f t="shared" si="46"/>
        <v>0</v>
      </c>
      <c r="AD3199" s="47"/>
      <c r="AE3199" s="44"/>
      <c r="AF3199" s="48"/>
    </row>
    <row r="3200" spans="1:32" ht="21" customHeight="1">
      <c r="A3200" s="45" t="str">
        <f>IF(G3200="","",VLOOKUP(G3200,#REF!,3,0))</f>
        <v/>
      </c>
      <c r="B3200" s="45" t="str">
        <f>IF(Table1[[#This Row],[Day]]="","",WEEKNUM(F3200))</f>
        <v/>
      </c>
      <c r="C3200" s="45" t="str">
        <f>IF(Table1[[#This Row],[Day]]="","",MONTH(F3200))</f>
        <v/>
      </c>
      <c r="D3200" s="45" t="str">
        <f>IF(Table1[[#This Row],[Day]]="","",YEAR(F3200))</f>
        <v/>
      </c>
      <c r="E3200" s="117" t="s">
        <v>329</v>
      </c>
      <c r="J3200" s="102"/>
      <c r="K3200" s="124"/>
      <c r="R3200" s="46"/>
      <c r="V3200" s="112"/>
      <c r="W3200" s="72"/>
      <c r="X3200" s="46"/>
      <c r="Y3200" s="46"/>
      <c r="AC3200" s="47">
        <f t="shared" si="46"/>
        <v>0</v>
      </c>
      <c r="AD3200" s="47"/>
      <c r="AE3200" s="44"/>
      <c r="AF3200" s="48"/>
    </row>
    <row r="3201" spans="1:32" ht="21" customHeight="1">
      <c r="A3201" s="45" t="str">
        <f>IF(G3201="","",VLOOKUP(G3201,#REF!,3,0))</f>
        <v/>
      </c>
      <c r="B3201" s="45" t="str">
        <f>IF(Table1[[#This Row],[Day]]="","",WEEKNUM(F3201))</f>
        <v/>
      </c>
      <c r="C3201" s="45" t="str">
        <f>IF(Table1[[#This Row],[Day]]="","",MONTH(F3201))</f>
        <v/>
      </c>
      <c r="D3201" s="45" t="str">
        <f>IF(Table1[[#This Row],[Day]]="","",YEAR(F3201))</f>
        <v/>
      </c>
      <c r="E3201" s="117" t="s">
        <v>329</v>
      </c>
      <c r="J3201" s="102"/>
      <c r="K3201" s="124"/>
      <c r="R3201" s="46"/>
      <c r="V3201" s="112"/>
      <c r="W3201" s="72"/>
      <c r="X3201" s="46"/>
      <c r="Y3201" s="46"/>
      <c r="AC3201" s="47">
        <f t="shared" si="46"/>
        <v>0</v>
      </c>
      <c r="AD3201" s="47"/>
      <c r="AE3201" s="44"/>
      <c r="AF3201" s="48"/>
    </row>
    <row r="3202" spans="1:32" ht="21" customHeight="1">
      <c r="A3202" s="45" t="str">
        <f>IF(G3202="","",VLOOKUP(G3202,#REF!,3,0))</f>
        <v/>
      </c>
      <c r="B3202" s="45" t="str">
        <f>IF(Table1[[#This Row],[Day]]="","",WEEKNUM(F3202))</f>
        <v/>
      </c>
      <c r="C3202" s="45" t="str">
        <f>IF(Table1[[#This Row],[Day]]="","",MONTH(F3202))</f>
        <v/>
      </c>
      <c r="D3202" s="45" t="str">
        <f>IF(Table1[[#This Row],[Day]]="","",YEAR(F3202))</f>
        <v/>
      </c>
      <c r="E3202" s="117" t="s">
        <v>329</v>
      </c>
      <c r="J3202" s="102"/>
      <c r="K3202" s="124"/>
      <c r="R3202" s="46"/>
      <c r="V3202" s="112"/>
      <c r="W3202" s="72"/>
      <c r="X3202" s="46"/>
      <c r="Y3202" s="46"/>
      <c r="AC3202" s="47">
        <f t="shared" si="46"/>
        <v>0</v>
      </c>
      <c r="AD3202" s="47"/>
      <c r="AE3202" s="44"/>
      <c r="AF3202" s="48"/>
    </row>
    <row r="3203" spans="1:32" ht="21" customHeight="1">
      <c r="A3203" s="45" t="str">
        <f>IF(G3203="","",VLOOKUP(G3203,#REF!,3,0))</f>
        <v/>
      </c>
      <c r="B3203" s="45" t="str">
        <f>IF(Table1[[#This Row],[Day]]="","",WEEKNUM(F3203))</f>
        <v/>
      </c>
      <c r="C3203" s="45" t="str">
        <f>IF(Table1[[#This Row],[Day]]="","",MONTH(F3203))</f>
        <v/>
      </c>
      <c r="D3203" s="45" t="str">
        <f>IF(Table1[[#This Row],[Day]]="","",YEAR(F3203))</f>
        <v/>
      </c>
      <c r="E3203" s="117" t="s">
        <v>329</v>
      </c>
      <c r="J3203" s="102"/>
      <c r="K3203" s="124"/>
      <c r="R3203" s="46"/>
      <c r="V3203" s="112"/>
      <c r="W3203" s="72"/>
      <c r="X3203" s="46"/>
      <c r="Y3203" s="46"/>
      <c r="AC3203" s="47">
        <f t="shared" si="46"/>
        <v>0</v>
      </c>
      <c r="AD3203" s="47"/>
      <c r="AE3203" s="44"/>
      <c r="AF3203" s="48"/>
    </row>
    <row r="3204" spans="1:32" ht="21" customHeight="1">
      <c r="A3204" s="45" t="str">
        <f>IF(G3204="","",VLOOKUP(G3204,#REF!,3,0))</f>
        <v/>
      </c>
      <c r="B3204" s="45" t="str">
        <f>IF(Table1[[#This Row],[Day]]="","",WEEKNUM(F3204))</f>
        <v/>
      </c>
      <c r="C3204" s="45" t="str">
        <f>IF(Table1[[#This Row],[Day]]="","",MONTH(F3204))</f>
        <v/>
      </c>
      <c r="D3204" s="45" t="str">
        <f>IF(Table1[[#This Row],[Day]]="","",YEAR(F3204))</f>
        <v/>
      </c>
      <c r="E3204" s="117" t="s">
        <v>329</v>
      </c>
      <c r="J3204" s="102"/>
      <c r="K3204" s="124"/>
      <c r="R3204" s="46"/>
      <c r="V3204" s="112"/>
      <c r="W3204" s="72"/>
      <c r="X3204" s="46"/>
      <c r="Y3204" s="46"/>
      <c r="AC3204" s="47">
        <f t="shared" si="46"/>
        <v>0</v>
      </c>
      <c r="AD3204" s="47"/>
      <c r="AE3204" s="44"/>
      <c r="AF3204" s="48"/>
    </row>
    <row r="3205" spans="1:32" ht="21" customHeight="1">
      <c r="A3205" s="45" t="str">
        <f>IF(G3205="","",VLOOKUP(G3205,#REF!,3,0))</f>
        <v/>
      </c>
      <c r="B3205" s="45" t="str">
        <f>IF(Table1[[#This Row],[Day]]="","",WEEKNUM(F3205))</f>
        <v/>
      </c>
      <c r="C3205" s="45" t="str">
        <f>IF(Table1[[#This Row],[Day]]="","",MONTH(F3205))</f>
        <v/>
      </c>
      <c r="D3205" s="45" t="str">
        <f>IF(Table1[[#This Row],[Day]]="","",YEAR(F3205))</f>
        <v/>
      </c>
      <c r="E3205" s="117" t="s">
        <v>329</v>
      </c>
      <c r="J3205" s="102"/>
      <c r="K3205" s="124"/>
      <c r="R3205" s="46"/>
      <c r="V3205" s="112"/>
      <c r="W3205" s="72"/>
      <c r="X3205" s="46"/>
      <c r="Y3205" s="46"/>
      <c r="AC3205" s="47">
        <f t="shared" si="46"/>
        <v>0</v>
      </c>
      <c r="AD3205" s="47"/>
      <c r="AE3205" s="44"/>
      <c r="AF3205" s="48"/>
    </row>
    <row r="3206" spans="1:32" ht="21" customHeight="1">
      <c r="A3206" s="45" t="str">
        <f>IF(G3206="","",VLOOKUP(G3206,#REF!,3,0))</f>
        <v/>
      </c>
      <c r="B3206" s="45" t="str">
        <f>IF(Table1[[#This Row],[Day]]="","",WEEKNUM(F3206))</f>
        <v/>
      </c>
      <c r="C3206" s="45" t="str">
        <f>IF(Table1[[#This Row],[Day]]="","",MONTH(F3206))</f>
        <v/>
      </c>
      <c r="D3206" s="45" t="str">
        <f>IF(Table1[[#This Row],[Day]]="","",YEAR(F3206))</f>
        <v/>
      </c>
      <c r="E3206" s="117" t="s">
        <v>329</v>
      </c>
      <c r="J3206" s="102"/>
      <c r="K3206" s="124"/>
      <c r="R3206" s="46"/>
      <c r="V3206" s="112"/>
      <c r="W3206" s="72"/>
      <c r="X3206" s="46"/>
      <c r="Y3206" s="46"/>
      <c r="AC3206" s="47">
        <f t="shared" si="46"/>
        <v>0</v>
      </c>
      <c r="AD3206" s="47"/>
      <c r="AE3206" s="44"/>
      <c r="AF3206" s="48"/>
    </row>
    <row r="3207" spans="1:32" ht="21" customHeight="1">
      <c r="A3207" s="45" t="str">
        <f>IF(G3207="","",VLOOKUP(G3207,#REF!,3,0))</f>
        <v/>
      </c>
      <c r="B3207" s="45" t="str">
        <f>IF(Table1[[#This Row],[Day]]="","",WEEKNUM(F3207))</f>
        <v/>
      </c>
      <c r="C3207" s="45" t="str">
        <f>IF(Table1[[#This Row],[Day]]="","",MONTH(F3207))</f>
        <v/>
      </c>
      <c r="D3207" s="45" t="str">
        <f>IF(Table1[[#This Row],[Day]]="","",YEAR(F3207))</f>
        <v/>
      </c>
      <c r="E3207" s="117" t="s">
        <v>329</v>
      </c>
      <c r="J3207" s="102"/>
      <c r="K3207" s="124"/>
      <c r="R3207" s="46"/>
      <c r="V3207" s="112"/>
      <c r="W3207" s="72"/>
      <c r="X3207" s="46"/>
      <c r="Y3207" s="46"/>
      <c r="AC3207" s="47">
        <f t="shared" si="46"/>
        <v>0</v>
      </c>
      <c r="AD3207" s="47"/>
      <c r="AE3207" s="44"/>
      <c r="AF3207" s="48"/>
    </row>
    <row r="3208" spans="1:32" ht="21" customHeight="1">
      <c r="A3208" s="45" t="str">
        <f>IF(G3208="","",VLOOKUP(G3208,#REF!,3,0))</f>
        <v/>
      </c>
      <c r="B3208" s="45" t="str">
        <f>IF(Table1[[#This Row],[Day]]="","",WEEKNUM(F3208))</f>
        <v/>
      </c>
      <c r="C3208" s="45" t="str">
        <f>IF(Table1[[#This Row],[Day]]="","",MONTH(F3208))</f>
        <v/>
      </c>
      <c r="D3208" s="45" t="str">
        <f>IF(Table1[[#This Row],[Day]]="","",YEAR(F3208))</f>
        <v/>
      </c>
      <c r="E3208" s="117" t="s">
        <v>329</v>
      </c>
      <c r="J3208" s="102"/>
      <c r="K3208" s="124"/>
      <c r="R3208" s="46"/>
      <c r="V3208" s="112"/>
      <c r="W3208" s="72"/>
      <c r="X3208" s="46"/>
      <c r="Y3208" s="46"/>
      <c r="AC3208" s="47">
        <f t="shared" si="46"/>
        <v>0</v>
      </c>
      <c r="AD3208" s="47"/>
      <c r="AE3208" s="44"/>
      <c r="AF3208" s="48"/>
    </row>
    <row r="3209" spans="1:32" ht="21" customHeight="1">
      <c r="A3209" s="45" t="str">
        <f>IF(G3209="","",VLOOKUP(G3209,#REF!,3,0))</f>
        <v/>
      </c>
      <c r="B3209" s="45" t="str">
        <f>IF(Table1[[#This Row],[Day]]="","",WEEKNUM(F3209))</f>
        <v/>
      </c>
      <c r="C3209" s="45" t="str">
        <f>IF(Table1[[#This Row],[Day]]="","",MONTH(F3209))</f>
        <v/>
      </c>
      <c r="D3209" s="45" t="str">
        <f>IF(Table1[[#This Row],[Day]]="","",YEAR(F3209))</f>
        <v/>
      </c>
      <c r="E3209" s="117" t="s">
        <v>329</v>
      </c>
      <c r="J3209" s="102"/>
      <c r="K3209" s="124"/>
      <c r="R3209" s="46"/>
      <c r="V3209" s="112"/>
      <c r="W3209" s="72"/>
      <c r="X3209" s="46"/>
      <c r="Y3209" s="46"/>
      <c r="AC3209" s="47">
        <f t="shared" si="46"/>
        <v>0</v>
      </c>
      <c r="AD3209" s="47"/>
      <c r="AE3209" s="44"/>
      <c r="AF3209" s="48"/>
    </row>
    <row r="3210" spans="1:32" ht="21" customHeight="1">
      <c r="A3210" s="45" t="str">
        <f>IF(G3210="","",VLOOKUP(G3210,#REF!,3,0))</f>
        <v/>
      </c>
      <c r="B3210" s="45" t="str">
        <f>IF(Table1[[#This Row],[Day]]="","",WEEKNUM(F3210))</f>
        <v/>
      </c>
      <c r="C3210" s="45" t="str">
        <f>IF(Table1[[#This Row],[Day]]="","",MONTH(F3210))</f>
        <v/>
      </c>
      <c r="D3210" s="45" t="str">
        <f>IF(Table1[[#This Row],[Day]]="","",YEAR(F3210))</f>
        <v/>
      </c>
      <c r="E3210" s="117" t="s">
        <v>329</v>
      </c>
      <c r="J3210" s="102"/>
      <c r="K3210" s="124"/>
      <c r="R3210" s="46"/>
      <c r="V3210" s="112"/>
      <c r="W3210" s="72"/>
      <c r="X3210" s="46"/>
      <c r="Y3210" s="46"/>
      <c r="AC3210" s="47">
        <f t="shared" si="46"/>
        <v>0</v>
      </c>
      <c r="AD3210" s="47"/>
      <c r="AE3210" s="44"/>
      <c r="AF3210" s="48"/>
    </row>
    <row r="3211" spans="1:32" ht="21" customHeight="1">
      <c r="A3211" s="45" t="str">
        <f>IF(G3211="","",VLOOKUP(G3211,#REF!,3,0))</f>
        <v/>
      </c>
      <c r="B3211" s="45" t="str">
        <f>IF(Table1[[#This Row],[Day]]="","",WEEKNUM(F3211))</f>
        <v/>
      </c>
      <c r="C3211" s="45" t="str">
        <f>IF(Table1[[#This Row],[Day]]="","",MONTH(F3211))</f>
        <v/>
      </c>
      <c r="D3211" s="45" t="str">
        <f>IF(Table1[[#This Row],[Day]]="","",YEAR(F3211))</f>
        <v/>
      </c>
      <c r="E3211" s="117" t="s">
        <v>329</v>
      </c>
      <c r="J3211" s="102"/>
      <c r="K3211" s="124"/>
      <c r="R3211" s="46"/>
      <c r="V3211" s="112"/>
      <c r="W3211" s="72"/>
      <c r="X3211" s="46"/>
      <c r="Y3211" s="46"/>
      <c r="AC3211" s="47">
        <f t="shared" si="46"/>
        <v>0</v>
      </c>
      <c r="AD3211" s="47"/>
      <c r="AE3211" s="44"/>
      <c r="AF3211" s="48"/>
    </row>
    <row r="3212" spans="1:32" ht="21" customHeight="1">
      <c r="A3212" s="45" t="str">
        <f>IF(G3212="","",VLOOKUP(G3212,#REF!,3,0))</f>
        <v/>
      </c>
      <c r="B3212" s="45" t="str">
        <f>IF(Table1[[#This Row],[Day]]="","",WEEKNUM(F3212))</f>
        <v/>
      </c>
      <c r="C3212" s="45" t="str">
        <f>IF(Table1[[#This Row],[Day]]="","",MONTH(F3212))</f>
        <v/>
      </c>
      <c r="D3212" s="45" t="str">
        <f>IF(Table1[[#This Row],[Day]]="","",YEAR(F3212))</f>
        <v/>
      </c>
      <c r="E3212" s="117" t="s">
        <v>329</v>
      </c>
      <c r="J3212" s="102"/>
      <c r="K3212" s="124"/>
      <c r="R3212" s="46"/>
      <c r="V3212" s="112"/>
      <c r="W3212" s="72"/>
      <c r="X3212" s="46"/>
      <c r="Y3212" s="46"/>
      <c r="AC3212" s="47">
        <f t="shared" si="46"/>
        <v>0</v>
      </c>
      <c r="AD3212" s="47"/>
      <c r="AE3212" s="44"/>
      <c r="AF3212" s="48"/>
    </row>
    <row r="3213" spans="1:32" ht="21" customHeight="1">
      <c r="A3213" s="45" t="str">
        <f>IF(G3213="","",VLOOKUP(G3213,#REF!,3,0))</f>
        <v/>
      </c>
      <c r="B3213" s="45" t="str">
        <f>IF(Table1[[#This Row],[Day]]="","",WEEKNUM(F3213))</f>
        <v/>
      </c>
      <c r="C3213" s="45" t="str">
        <f>IF(Table1[[#This Row],[Day]]="","",MONTH(F3213))</f>
        <v/>
      </c>
      <c r="D3213" s="45" t="str">
        <f>IF(Table1[[#This Row],[Day]]="","",YEAR(F3213))</f>
        <v/>
      </c>
      <c r="E3213" s="117" t="s">
        <v>329</v>
      </c>
      <c r="J3213" s="102"/>
      <c r="K3213" s="124"/>
      <c r="R3213" s="46"/>
      <c r="V3213" s="112"/>
      <c r="W3213" s="72"/>
      <c r="X3213" s="46"/>
      <c r="Y3213" s="46"/>
      <c r="AC3213" s="47">
        <f t="shared" si="46"/>
        <v>0</v>
      </c>
      <c r="AD3213" s="47"/>
      <c r="AE3213" s="44"/>
      <c r="AF3213" s="48"/>
    </row>
    <row r="3214" spans="1:32" ht="21" customHeight="1">
      <c r="A3214" s="45" t="str">
        <f>IF(G3214="","",VLOOKUP(G3214,#REF!,3,0))</f>
        <v/>
      </c>
      <c r="B3214" s="45" t="str">
        <f>IF(Table1[[#This Row],[Day]]="","",WEEKNUM(F3214))</f>
        <v/>
      </c>
      <c r="C3214" s="45" t="str">
        <f>IF(Table1[[#This Row],[Day]]="","",MONTH(F3214))</f>
        <v/>
      </c>
      <c r="D3214" s="45" t="str">
        <f>IF(Table1[[#This Row],[Day]]="","",YEAR(F3214))</f>
        <v/>
      </c>
      <c r="E3214" s="117" t="s">
        <v>329</v>
      </c>
      <c r="J3214" s="102"/>
      <c r="K3214" s="124"/>
      <c r="R3214" s="46"/>
      <c r="V3214" s="112"/>
      <c r="W3214" s="72"/>
      <c r="X3214" s="46"/>
      <c r="Y3214" s="46"/>
      <c r="AC3214" s="47">
        <f t="shared" si="46"/>
        <v>0</v>
      </c>
      <c r="AD3214" s="47"/>
      <c r="AE3214" s="44"/>
      <c r="AF3214" s="48"/>
    </row>
    <row r="3215" spans="1:32" ht="21" customHeight="1">
      <c r="A3215" s="45" t="str">
        <f>IF(G3215="","",VLOOKUP(G3215,#REF!,3,0))</f>
        <v/>
      </c>
      <c r="B3215" s="45" t="str">
        <f>IF(Table1[[#This Row],[Day]]="","",WEEKNUM(F3215))</f>
        <v/>
      </c>
      <c r="C3215" s="45" t="str">
        <f>IF(Table1[[#This Row],[Day]]="","",MONTH(F3215))</f>
        <v/>
      </c>
      <c r="D3215" s="45" t="str">
        <f>IF(Table1[[#This Row],[Day]]="","",YEAR(F3215))</f>
        <v/>
      </c>
      <c r="E3215" s="117" t="s">
        <v>329</v>
      </c>
      <c r="J3215" s="102"/>
      <c r="K3215" s="124"/>
      <c r="R3215" s="46"/>
      <c r="V3215" s="112"/>
      <c r="W3215" s="72"/>
      <c r="X3215" s="46"/>
      <c r="Y3215" s="46"/>
      <c r="AC3215" s="47">
        <f t="shared" si="46"/>
        <v>0</v>
      </c>
      <c r="AD3215" s="47"/>
      <c r="AE3215" s="44"/>
      <c r="AF3215" s="48"/>
    </row>
    <row r="3216" spans="1:32" ht="21" customHeight="1">
      <c r="A3216" s="45" t="str">
        <f>IF(G3216="","",VLOOKUP(G3216,#REF!,3,0))</f>
        <v/>
      </c>
      <c r="B3216" s="45" t="str">
        <f>IF(Table1[[#This Row],[Day]]="","",WEEKNUM(F3216))</f>
        <v/>
      </c>
      <c r="C3216" s="45" t="str">
        <f>IF(Table1[[#This Row],[Day]]="","",MONTH(F3216))</f>
        <v/>
      </c>
      <c r="D3216" s="45" t="str">
        <f>IF(Table1[[#This Row],[Day]]="","",YEAR(F3216))</f>
        <v/>
      </c>
      <c r="E3216" s="117" t="s">
        <v>329</v>
      </c>
      <c r="J3216" s="102"/>
      <c r="K3216" s="124"/>
      <c r="R3216" s="46"/>
      <c r="V3216" s="112"/>
      <c r="W3216" s="72"/>
      <c r="X3216" s="46"/>
      <c r="Y3216" s="46"/>
      <c r="AC3216" s="47">
        <f t="shared" si="46"/>
        <v>0</v>
      </c>
      <c r="AD3216" s="47"/>
      <c r="AE3216" s="44"/>
      <c r="AF3216" s="48"/>
    </row>
    <row r="3217" spans="1:32" ht="21" customHeight="1">
      <c r="A3217" s="45" t="str">
        <f>IF(G3217="","",VLOOKUP(G3217,#REF!,3,0))</f>
        <v/>
      </c>
      <c r="B3217" s="45" t="str">
        <f>IF(Table1[[#This Row],[Day]]="","",WEEKNUM(F3217))</f>
        <v/>
      </c>
      <c r="C3217" s="45" t="str">
        <f>IF(Table1[[#This Row],[Day]]="","",MONTH(F3217))</f>
        <v/>
      </c>
      <c r="D3217" s="45" t="str">
        <f>IF(Table1[[#This Row],[Day]]="","",YEAR(F3217))</f>
        <v/>
      </c>
      <c r="E3217" s="117" t="s">
        <v>329</v>
      </c>
      <c r="J3217" s="102"/>
      <c r="K3217" s="124"/>
      <c r="R3217" s="46"/>
      <c r="V3217" s="112"/>
      <c r="W3217" s="72"/>
      <c r="X3217" s="46"/>
      <c r="Y3217" s="46"/>
      <c r="AC3217" s="47">
        <f t="shared" si="46"/>
        <v>0</v>
      </c>
      <c r="AD3217" s="47"/>
      <c r="AE3217" s="44"/>
      <c r="AF3217" s="48"/>
    </row>
    <row r="3218" spans="1:32" ht="21" customHeight="1">
      <c r="A3218" s="45" t="str">
        <f>IF(G3218="","",VLOOKUP(G3218,#REF!,3,0))</f>
        <v/>
      </c>
      <c r="B3218" s="45" t="str">
        <f>IF(Table1[[#This Row],[Day]]="","",WEEKNUM(F3218))</f>
        <v/>
      </c>
      <c r="C3218" s="45" t="str">
        <f>IF(Table1[[#This Row],[Day]]="","",MONTH(F3218))</f>
        <v/>
      </c>
      <c r="D3218" s="45" t="str">
        <f>IF(Table1[[#This Row],[Day]]="","",YEAR(F3218))</f>
        <v/>
      </c>
      <c r="E3218" s="117" t="s">
        <v>329</v>
      </c>
      <c r="J3218" s="102"/>
      <c r="K3218" s="124"/>
      <c r="R3218" s="46"/>
      <c r="V3218" s="112"/>
      <c r="W3218" s="72"/>
      <c r="X3218" s="46"/>
      <c r="Y3218" s="46"/>
      <c r="AC3218" s="47">
        <f t="shared" si="46"/>
        <v>0</v>
      </c>
      <c r="AD3218" s="47"/>
      <c r="AE3218" s="44"/>
      <c r="AF3218" s="48"/>
    </row>
    <row r="3219" spans="1:32" ht="21" customHeight="1">
      <c r="A3219" s="45" t="str">
        <f>IF(G3219="","",VLOOKUP(G3219,#REF!,3,0))</f>
        <v/>
      </c>
      <c r="B3219" s="45" t="str">
        <f>IF(Table1[[#This Row],[Day]]="","",WEEKNUM(F3219))</f>
        <v/>
      </c>
      <c r="C3219" s="45" t="str">
        <f>IF(Table1[[#This Row],[Day]]="","",MONTH(F3219))</f>
        <v/>
      </c>
      <c r="D3219" s="45" t="str">
        <f>IF(Table1[[#This Row],[Day]]="","",YEAR(F3219))</f>
        <v/>
      </c>
      <c r="E3219" s="117" t="s">
        <v>329</v>
      </c>
      <c r="J3219" s="102"/>
      <c r="K3219" s="124"/>
      <c r="R3219" s="46"/>
      <c r="V3219" s="112"/>
      <c r="W3219" s="72"/>
      <c r="X3219" s="46"/>
      <c r="Y3219" s="46"/>
      <c r="AC3219" s="47">
        <f t="shared" si="46"/>
        <v>0</v>
      </c>
      <c r="AD3219" s="47"/>
      <c r="AE3219" s="44"/>
      <c r="AF3219" s="48"/>
    </row>
    <row r="3220" spans="1:32" ht="21" customHeight="1">
      <c r="A3220" s="45" t="str">
        <f>IF(G3220="","",VLOOKUP(G3220,#REF!,3,0))</f>
        <v/>
      </c>
      <c r="B3220" s="45" t="str">
        <f>IF(Table1[[#This Row],[Day]]="","",WEEKNUM(F3220))</f>
        <v/>
      </c>
      <c r="C3220" s="45" t="str">
        <f>IF(Table1[[#This Row],[Day]]="","",MONTH(F3220))</f>
        <v/>
      </c>
      <c r="D3220" s="45" t="str">
        <f>IF(Table1[[#This Row],[Day]]="","",YEAR(F3220))</f>
        <v/>
      </c>
      <c r="E3220" s="117" t="s">
        <v>329</v>
      </c>
      <c r="J3220" s="102"/>
      <c r="K3220" s="124"/>
      <c r="R3220" s="46"/>
      <c r="V3220" s="112"/>
      <c r="W3220" s="72"/>
      <c r="X3220" s="46"/>
      <c r="Y3220" s="46"/>
      <c r="AC3220" s="47">
        <f t="shared" si="46"/>
        <v>0</v>
      </c>
      <c r="AD3220" s="47"/>
      <c r="AE3220" s="44"/>
      <c r="AF3220" s="48"/>
    </row>
    <row r="3221" spans="1:32" ht="21" customHeight="1">
      <c r="A3221" s="45" t="str">
        <f>IF(G3221="","",VLOOKUP(G3221,#REF!,3,0))</f>
        <v/>
      </c>
      <c r="B3221" s="45" t="str">
        <f>IF(Table1[[#This Row],[Day]]="","",WEEKNUM(F3221))</f>
        <v/>
      </c>
      <c r="C3221" s="45" t="str">
        <f>IF(Table1[[#This Row],[Day]]="","",MONTH(F3221))</f>
        <v/>
      </c>
      <c r="D3221" s="45" t="str">
        <f>IF(Table1[[#This Row],[Day]]="","",YEAR(F3221))</f>
        <v/>
      </c>
      <c r="E3221" s="117" t="s">
        <v>329</v>
      </c>
      <c r="J3221" s="102"/>
      <c r="K3221" s="124"/>
      <c r="R3221" s="46"/>
      <c r="V3221" s="112"/>
      <c r="W3221" s="72"/>
      <c r="X3221" s="46"/>
      <c r="Y3221" s="46"/>
      <c r="AC3221" s="47">
        <f t="shared" si="46"/>
        <v>0</v>
      </c>
      <c r="AD3221" s="47"/>
      <c r="AE3221" s="44"/>
      <c r="AF3221" s="48"/>
    </row>
    <row r="3222" spans="1:32" ht="21" customHeight="1">
      <c r="A3222" s="45" t="str">
        <f>IF(G3222="","",VLOOKUP(G3222,#REF!,3,0))</f>
        <v/>
      </c>
      <c r="B3222" s="45" t="str">
        <f>IF(Table1[[#This Row],[Day]]="","",WEEKNUM(F3222))</f>
        <v/>
      </c>
      <c r="C3222" s="45" t="str">
        <f>IF(Table1[[#This Row],[Day]]="","",MONTH(F3222))</f>
        <v/>
      </c>
      <c r="D3222" s="45" t="str">
        <f>IF(Table1[[#This Row],[Day]]="","",YEAR(F3222))</f>
        <v/>
      </c>
      <c r="E3222" s="117" t="s">
        <v>329</v>
      </c>
      <c r="J3222" s="102"/>
      <c r="K3222" s="124"/>
      <c r="R3222" s="46"/>
      <c r="V3222" s="112"/>
      <c r="W3222" s="72"/>
      <c r="X3222" s="46"/>
      <c r="Y3222" s="46"/>
      <c r="AC3222" s="47">
        <f t="shared" si="46"/>
        <v>0</v>
      </c>
      <c r="AD3222" s="47"/>
      <c r="AE3222" s="44"/>
      <c r="AF3222" s="48"/>
    </row>
    <row r="3223" spans="1:32" ht="21" customHeight="1">
      <c r="A3223" s="45" t="str">
        <f>IF(G3223="","",VLOOKUP(G3223,#REF!,3,0))</f>
        <v/>
      </c>
      <c r="B3223" s="45" t="str">
        <f>IF(Table1[[#This Row],[Day]]="","",WEEKNUM(F3223))</f>
        <v/>
      </c>
      <c r="C3223" s="45" t="str">
        <f>IF(Table1[[#This Row],[Day]]="","",MONTH(F3223))</f>
        <v/>
      </c>
      <c r="D3223" s="45" t="str">
        <f>IF(Table1[[#This Row],[Day]]="","",YEAR(F3223))</f>
        <v/>
      </c>
      <c r="E3223" s="117" t="s">
        <v>329</v>
      </c>
      <c r="J3223" s="102"/>
      <c r="K3223" s="124"/>
      <c r="R3223" s="46"/>
      <c r="V3223" s="112"/>
      <c r="W3223" s="72"/>
      <c r="X3223" s="46"/>
      <c r="Y3223" s="46"/>
      <c r="AC3223" s="47">
        <f t="shared" si="46"/>
        <v>0</v>
      </c>
      <c r="AD3223" s="47"/>
      <c r="AE3223" s="44"/>
      <c r="AF3223" s="48"/>
    </row>
    <row r="3224" spans="1:32" ht="21" customHeight="1">
      <c r="A3224" s="45" t="str">
        <f>IF(G3224="","",VLOOKUP(G3224,#REF!,3,0))</f>
        <v/>
      </c>
      <c r="B3224" s="45" t="str">
        <f>IF(Table1[[#This Row],[Day]]="","",WEEKNUM(F3224))</f>
        <v/>
      </c>
      <c r="C3224" s="45" t="str">
        <f>IF(Table1[[#This Row],[Day]]="","",MONTH(F3224))</f>
        <v/>
      </c>
      <c r="D3224" s="45" t="str">
        <f>IF(Table1[[#This Row],[Day]]="","",YEAR(F3224))</f>
        <v/>
      </c>
      <c r="E3224" s="117" t="s">
        <v>329</v>
      </c>
      <c r="J3224" s="102"/>
      <c r="K3224" s="124"/>
      <c r="R3224" s="46"/>
      <c r="V3224" s="112"/>
      <c r="W3224" s="72"/>
      <c r="X3224" s="46"/>
      <c r="Y3224" s="46"/>
      <c r="AC3224" s="47">
        <f t="shared" si="46"/>
        <v>0</v>
      </c>
      <c r="AD3224" s="47"/>
      <c r="AE3224" s="44"/>
      <c r="AF3224" s="48"/>
    </row>
    <row r="3225" spans="1:32" ht="21" customHeight="1">
      <c r="A3225" s="45" t="str">
        <f>IF(G3225="","",VLOOKUP(G3225,#REF!,3,0))</f>
        <v/>
      </c>
      <c r="B3225" s="45" t="str">
        <f>IF(Table1[[#This Row],[Day]]="","",WEEKNUM(F3225))</f>
        <v/>
      </c>
      <c r="C3225" s="45" t="str">
        <f>IF(Table1[[#This Row],[Day]]="","",MONTH(F3225))</f>
        <v/>
      </c>
      <c r="D3225" s="45" t="str">
        <f>IF(Table1[[#This Row],[Day]]="","",YEAR(F3225))</f>
        <v/>
      </c>
      <c r="E3225" s="117" t="s">
        <v>329</v>
      </c>
      <c r="J3225" s="102"/>
      <c r="K3225" s="124"/>
      <c r="R3225" s="46"/>
      <c r="V3225" s="112"/>
      <c r="W3225" s="72"/>
      <c r="X3225" s="46"/>
      <c r="Y3225" s="46"/>
      <c r="AC3225" s="47">
        <f t="shared" si="46"/>
        <v>0</v>
      </c>
      <c r="AD3225" s="47"/>
      <c r="AE3225" s="44"/>
      <c r="AF3225" s="48"/>
    </row>
    <row r="3226" spans="1:32" ht="21" customHeight="1">
      <c r="A3226" s="45" t="str">
        <f>IF(G3226="","",VLOOKUP(G3226,#REF!,3,0))</f>
        <v/>
      </c>
      <c r="B3226" s="45" t="str">
        <f>IF(Table1[[#This Row],[Day]]="","",WEEKNUM(F3226))</f>
        <v/>
      </c>
      <c r="C3226" s="45" t="str">
        <f>IF(Table1[[#This Row],[Day]]="","",MONTH(F3226))</f>
        <v/>
      </c>
      <c r="D3226" s="45" t="str">
        <f>IF(Table1[[#This Row],[Day]]="","",YEAR(F3226))</f>
        <v/>
      </c>
      <c r="E3226" s="117" t="s">
        <v>329</v>
      </c>
      <c r="J3226" s="102"/>
      <c r="K3226" s="124"/>
      <c r="R3226" s="46"/>
      <c r="V3226" s="112"/>
      <c r="W3226" s="72"/>
      <c r="X3226" s="46"/>
      <c r="Y3226" s="46"/>
      <c r="AC3226" s="47">
        <f t="shared" si="46"/>
        <v>0</v>
      </c>
      <c r="AD3226" s="47"/>
      <c r="AE3226" s="44"/>
      <c r="AF3226" s="48"/>
    </row>
    <row r="3227" spans="1:32" ht="21" customHeight="1">
      <c r="A3227" s="45" t="str">
        <f>IF(G3227="","",VLOOKUP(G3227,#REF!,3,0))</f>
        <v/>
      </c>
      <c r="B3227" s="45" t="str">
        <f>IF(Table1[[#This Row],[Day]]="","",WEEKNUM(F3227))</f>
        <v/>
      </c>
      <c r="C3227" s="45" t="str">
        <f>IF(Table1[[#This Row],[Day]]="","",MONTH(F3227))</f>
        <v/>
      </c>
      <c r="D3227" s="45" t="str">
        <f>IF(Table1[[#This Row],[Day]]="","",YEAR(F3227))</f>
        <v/>
      </c>
      <c r="E3227" s="117" t="s">
        <v>329</v>
      </c>
      <c r="J3227" s="102"/>
      <c r="K3227" s="124"/>
      <c r="R3227" s="46"/>
      <c r="V3227" s="112"/>
      <c r="W3227" s="72"/>
      <c r="X3227" s="46"/>
      <c r="Y3227" s="46"/>
      <c r="AC3227" s="47">
        <f t="shared" si="46"/>
        <v>0</v>
      </c>
      <c r="AD3227" s="47"/>
      <c r="AE3227" s="44"/>
      <c r="AF3227" s="48"/>
    </row>
    <row r="3228" spans="1:32" ht="21" customHeight="1">
      <c r="A3228" s="45" t="str">
        <f>IF(G3228="","",VLOOKUP(G3228,#REF!,3,0))</f>
        <v/>
      </c>
      <c r="B3228" s="45" t="str">
        <f>IF(Table1[[#This Row],[Day]]="","",WEEKNUM(F3228))</f>
        <v/>
      </c>
      <c r="C3228" s="45" t="str">
        <f>IF(Table1[[#This Row],[Day]]="","",MONTH(F3228))</f>
        <v/>
      </c>
      <c r="D3228" s="45" t="str">
        <f>IF(Table1[[#This Row],[Day]]="","",YEAR(F3228))</f>
        <v/>
      </c>
      <c r="E3228" s="117" t="s">
        <v>329</v>
      </c>
      <c r="J3228" s="102"/>
      <c r="K3228" s="124"/>
      <c r="R3228" s="46"/>
      <c r="V3228" s="112"/>
      <c r="W3228" s="72"/>
      <c r="X3228" s="46"/>
      <c r="Y3228" s="46"/>
      <c r="AC3228" s="47">
        <f t="shared" ref="AC3228:AC3291" si="47">SUM(I3228:AB3228)</f>
        <v>0</v>
      </c>
      <c r="AD3228" s="47"/>
      <c r="AE3228" s="44"/>
      <c r="AF3228" s="48"/>
    </row>
    <row r="3229" spans="1:32" ht="21" customHeight="1">
      <c r="A3229" s="45" t="str">
        <f>IF(G3229="","",VLOOKUP(G3229,#REF!,3,0))</f>
        <v/>
      </c>
      <c r="B3229" s="45" t="str">
        <f>IF(Table1[[#This Row],[Day]]="","",WEEKNUM(F3229))</f>
        <v/>
      </c>
      <c r="C3229" s="45" t="str">
        <f>IF(Table1[[#This Row],[Day]]="","",MONTH(F3229))</f>
        <v/>
      </c>
      <c r="D3229" s="45" t="str">
        <f>IF(Table1[[#This Row],[Day]]="","",YEAR(F3229))</f>
        <v/>
      </c>
      <c r="E3229" s="117" t="s">
        <v>329</v>
      </c>
      <c r="J3229" s="102"/>
      <c r="K3229" s="124"/>
      <c r="R3229" s="46"/>
      <c r="V3229" s="112"/>
      <c r="W3229" s="72"/>
      <c r="X3229" s="46"/>
      <c r="Y3229" s="46"/>
      <c r="AC3229" s="47">
        <f t="shared" si="47"/>
        <v>0</v>
      </c>
      <c r="AD3229" s="47"/>
      <c r="AE3229" s="44"/>
      <c r="AF3229" s="48"/>
    </row>
    <row r="3230" spans="1:32" ht="21" customHeight="1">
      <c r="A3230" s="45" t="str">
        <f>IF(G3230="","",VLOOKUP(G3230,#REF!,3,0))</f>
        <v/>
      </c>
      <c r="B3230" s="45" t="str">
        <f>IF(Table1[[#This Row],[Day]]="","",WEEKNUM(F3230))</f>
        <v/>
      </c>
      <c r="C3230" s="45" t="str">
        <f>IF(Table1[[#This Row],[Day]]="","",MONTH(F3230))</f>
        <v/>
      </c>
      <c r="D3230" s="45" t="str">
        <f>IF(Table1[[#This Row],[Day]]="","",YEAR(F3230))</f>
        <v/>
      </c>
      <c r="E3230" s="117" t="s">
        <v>329</v>
      </c>
      <c r="J3230" s="102"/>
      <c r="K3230" s="124"/>
      <c r="R3230" s="46"/>
      <c r="V3230" s="112"/>
      <c r="W3230" s="72"/>
      <c r="X3230" s="46"/>
      <c r="Y3230" s="46"/>
      <c r="AC3230" s="47">
        <f t="shared" si="47"/>
        <v>0</v>
      </c>
      <c r="AD3230" s="47"/>
      <c r="AE3230" s="44"/>
      <c r="AF3230" s="48"/>
    </row>
    <row r="3231" spans="1:32" ht="21" customHeight="1">
      <c r="A3231" s="45" t="str">
        <f>IF(G3231="","",VLOOKUP(G3231,#REF!,3,0))</f>
        <v/>
      </c>
      <c r="B3231" s="45" t="str">
        <f>IF(Table1[[#This Row],[Day]]="","",WEEKNUM(F3231))</f>
        <v/>
      </c>
      <c r="C3231" s="45" t="str">
        <f>IF(Table1[[#This Row],[Day]]="","",MONTH(F3231))</f>
        <v/>
      </c>
      <c r="D3231" s="45" t="str">
        <f>IF(Table1[[#This Row],[Day]]="","",YEAR(F3231))</f>
        <v/>
      </c>
      <c r="E3231" s="117" t="s">
        <v>329</v>
      </c>
      <c r="J3231" s="102"/>
      <c r="K3231" s="124"/>
      <c r="R3231" s="46"/>
      <c r="V3231" s="112"/>
      <c r="W3231" s="72"/>
      <c r="X3231" s="46"/>
      <c r="Y3231" s="46"/>
      <c r="AC3231" s="47">
        <f t="shared" si="47"/>
        <v>0</v>
      </c>
      <c r="AD3231" s="47"/>
      <c r="AE3231" s="44"/>
      <c r="AF3231" s="48"/>
    </row>
    <row r="3232" spans="1:32" ht="21" customHeight="1">
      <c r="A3232" s="45" t="str">
        <f>IF(G3232="","",VLOOKUP(G3232,#REF!,3,0))</f>
        <v/>
      </c>
      <c r="B3232" s="45" t="str">
        <f>IF(Table1[[#This Row],[Day]]="","",WEEKNUM(F3232))</f>
        <v/>
      </c>
      <c r="C3232" s="45" t="str">
        <f>IF(Table1[[#This Row],[Day]]="","",MONTH(F3232))</f>
        <v/>
      </c>
      <c r="D3232" s="45" t="str">
        <f>IF(Table1[[#This Row],[Day]]="","",YEAR(F3232))</f>
        <v/>
      </c>
      <c r="E3232" s="117" t="s">
        <v>329</v>
      </c>
      <c r="J3232" s="102"/>
      <c r="K3232" s="124"/>
      <c r="R3232" s="46"/>
      <c r="V3232" s="112"/>
      <c r="W3232" s="72"/>
      <c r="X3232" s="46"/>
      <c r="Y3232" s="46"/>
      <c r="AC3232" s="47">
        <f t="shared" si="47"/>
        <v>0</v>
      </c>
      <c r="AD3232" s="47"/>
      <c r="AE3232" s="44"/>
      <c r="AF3232" s="48"/>
    </row>
    <row r="3233" spans="1:32" ht="21" customHeight="1">
      <c r="A3233" s="45" t="str">
        <f>IF(G3233="","",VLOOKUP(G3233,#REF!,3,0))</f>
        <v/>
      </c>
      <c r="B3233" s="45" t="str">
        <f>IF(Table1[[#This Row],[Day]]="","",WEEKNUM(F3233))</f>
        <v/>
      </c>
      <c r="C3233" s="45" t="str">
        <f>IF(Table1[[#This Row],[Day]]="","",MONTH(F3233))</f>
        <v/>
      </c>
      <c r="D3233" s="45" t="str">
        <f>IF(Table1[[#This Row],[Day]]="","",YEAR(F3233))</f>
        <v/>
      </c>
      <c r="E3233" s="117" t="s">
        <v>329</v>
      </c>
      <c r="J3233" s="102"/>
      <c r="K3233" s="124"/>
      <c r="R3233" s="46"/>
      <c r="V3233" s="112"/>
      <c r="W3233" s="72"/>
      <c r="X3233" s="46"/>
      <c r="Y3233" s="46"/>
      <c r="AC3233" s="47">
        <f t="shared" si="47"/>
        <v>0</v>
      </c>
      <c r="AD3233" s="47"/>
      <c r="AE3233" s="44"/>
      <c r="AF3233" s="48"/>
    </row>
    <row r="3234" spans="1:32" ht="21" customHeight="1">
      <c r="A3234" s="45" t="str">
        <f>IF(G3234="","",VLOOKUP(G3234,#REF!,3,0))</f>
        <v/>
      </c>
      <c r="B3234" s="45" t="str">
        <f>IF(Table1[[#This Row],[Day]]="","",WEEKNUM(F3234))</f>
        <v/>
      </c>
      <c r="C3234" s="45" t="str">
        <f>IF(Table1[[#This Row],[Day]]="","",MONTH(F3234))</f>
        <v/>
      </c>
      <c r="D3234" s="45" t="str">
        <f>IF(Table1[[#This Row],[Day]]="","",YEAR(F3234))</f>
        <v/>
      </c>
      <c r="E3234" s="117" t="s">
        <v>329</v>
      </c>
      <c r="J3234" s="102"/>
      <c r="K3234" s="124"/>
      <c r="R3234" s="46"/>
      <c r="V3234" s="112"/>
      <c r="W3234" s="72"/>
      <c r="X3234" s="46"/>
      <c r="Y3234" s="46"/>
      <c r="AC3234" s="47">
        <f t="shared" si="47"/>
        <v>0</v>
      </c>
      <c r="AD3234" s="47"/>
      <c r="AE3234" s="44"/>
      <c r="AF3234" s="48"/>
    </row>
    <row r="3235" spans="1:32" ht="21" customHeight="1">
      <c r="A3235" s="45" t="str">
        <f>IF(G3235="","",VLOOKUP(G3235,#REF!,3,0))</f>
        <v/>
      </c>
      <c r="B3235" s="45" t="str">
        <f>IF(Table1[[#This Row],[Day]]="","",WEEKNUM(F3235))</f>
        <v/>
      </c>
      <c r="C3235" s="45" t="str">
        <f>IF(Table1[[#This Row],[Day]]="","",MONTH(F3235))</f>
        <v/>
      </c>
      <c r="D3235" s="45" t="str">
        <f>IF(Table1[[#This Row],[Day]]="","",YEAR(F3235))</f>
        <v/>
      </c>
      <c r="E3235" s="117" t="s">
        <v>329</v>
      </c>
      <c r="J3235" s="102"/>
      <c r="K3235" s="124"/>
      <c r="R3235" s="46"/>
      <c r="V3235" s="112"/>
      <c r="W3235" s="72"/>
      <c r="X3235" s="46"/>
      <c r="Y3235" s="46"/>
      <c r="AC3235" s="47">
        <f t="shared" si="47"/>
        <v>0</v>
      </c>
      <c r="AD3235" s="47"/>
      <c r="AE3235" s="44"/>
      <c r="AF3235" s="48"/>
    </row>
    <row r="3236" spans="1:32" ht="21" customHeight="1">
      <c r="A3236" s="45" t="str">
        <f>IF(G3236="","",VLOOKUP(G3236,#REF!,3,0))</f>
        <v/>
      </c>
      <c r="B3236" s="45" t="str">
        <f>IF(Table1[[#This Row],[Day]]="","",WEEKNUM(F3236))</f>
        <v/>
      </c>
      <c r="C3236" s="45" t="str">
        <f>IF(Table1[[#This Row],[Day]]="","",MONTH(F3236))</f>
        <v/>
      </c>
      <c r="D3236" s="45" t="str">
        <f>IF(Table1[[#This Row],[Day]]="","",YEAR(F3236))</f>
        <v/>
      </c>
      <c r="E3236" s="117" t="s">
        <v>329</v>
      </c>
      <c r="J3236" s="102"/>
      <c r="K3236" s="124"/>
      <c r="R3236" s="46"/>
      <c r="V3236" s="112"/>
      <c r="W3236" s="72"/>
      <c r="X3236" s="46"/>
      <c r="Y3236" s="46"/>
      <c r="AC3236" s="47">
        <f t="shared" si="47"/>
        <v>0</v>
      </c>
      <c r="AD3236" s="47"/>
      <c r="AE3236" s="44"/>
      <c r="AF3236" s="48"/>
    </row>
    <row r="3237" spans="1:32" ht="21" customHeight="1">
      <c r="A3237" s="45" t="str">
        <f>IF(G3237="","",VLOOKUP(G3237,#REF!,3,0))</f>
        <v/>
      </c>
      <c r="B3237" s="45" t="str">
        <f>IF(Table1[[#This Row],[Day]]="","",WEEKNUM(F3237))</f>
        <v/>
      </c>
      <c r="C3237" s="45" t="str">
        <f>IF(Table1[[#This Row],[Day]]="","",MONTH(F3237))</f>
        <v/>
      </c>
      <c r="D3237" s="45" t="str">
        <f>IF(Table1[[#This Row],[Day]]="","",YEAR(F3237))</f>
        <v/>
      </c>
      <c r="E3237" s="117" t="s">
        <v>329</v>
      </c>
      <c r="J3237" s="102"/>
      <c r="K3237" s="124"/>
      <c r="R3237" s="46"/>
      <c r="V3237" s="112"/>
      <c r="W3237" s="72"/>
      <c r="X3237" s="46"/>
      <c r="Y3237" s="46"/>
      <c r="AC3237" s="47">
        <f t="shared" si="47"/>
        <v>0</v>
      </c>
      <c r="AD3237" s="47"/>
      <c r="AE3237" s="44"/>
      <c r="AF3237" s="48"/>
    </row>
    <row r="3238" spans="1:32" ht="21" customHeight="1">
      <c r="A3238" s="45" t="str">
        <f>IF(G3238="","",VLOOKUP(G3238,#REF!,3,0))</f>
        <v/>
      </c>
      <c r="B3238" s="45" t="str">
        <f>IF(Table1[[#This Row],[Day]]="","",WEEKNUM(F3238))</f>
        <v/>
      </c>
      <c r="C3238" s="45" t="str">
        <f>IF(Table1[[#This Row],[Day]]="","",MONTH(F3238))</f>
        <v/>
      </c>
      <c r="D3238" s="45" t="str">
        <f>IF(Table1[[#This Row],[Day]]="","",YEAR(F3238))</f>
        <v/>
      </c>
      <c r="E3238" s="117" t="s">
        <v>329</v>
      </c>
      <c r="J3238" s="102"/>
      <c r="K3238" s="124"/>
      <c r="R3238" s="46"/>
      <c r="V3238" s="112"/>
      <c r="W3238" s="72"/>
      <c r="X3238" s="46"/>
      <c r="Y3238" s="46"/>
      <c r="AC3238" s="47">
        <f t="shared" si="47"/>
        <v>0</v>
      </c>
      <c r="AD3238" s="47"/>
      <c r="AE3238" s="44"/>
      <c r="AF3238" s="48"/>
    </row>
    <row r="3239" spans="1:32" ht="21" customHeight="1">
      <c r="A3239" s="45" t="str">
        <f>IF(G3239="","",VLOOKUP(G3239,#REF!,3,0))</f>
        <v/>
      </c>
      <c r="B3239" s="45" t="str">
        <f>IF(Table1[[#This Row],[Day]]="","",WEEKNUM(F3239))</f>
        <v/>
      </c>
      <c r="C3239" s="45" t="str">
        <f>IF(Table1[[#This Row],[Day]]="","",MONTH(F3239))</f>
        <v/>
      </c>
      <c r="D3239" s="45" t="str">
        <f>IF(Table1[[#This Row],[Day]]="","",YEAR(F3239))</f>
        <v/>
      </c>
      <c r="E3239" s="117" t="s">
        <v>329</v>
      </c>
      <c r="J3239" s="102"/>
      <c r="K3239" s="124"/>
      <c r="R3239" s="46"/>
      <c r="V3239" s="112"/>
      <c r="W3239" s="72"/>
      <c r="X3239" s="46"/>
      <c r="Y3239" s="46"/>
      <c r="AC3239" s="47">
        <f t="shared" si="47"/>
        <v>0</v>
      </c>
      <c r="AD3239" s="47"/>
      <c r="AE3239" s="44"/>
      <c r="AF3239" s="48"/>
    </row>
    <row r="3240" spans="1:32" ht="21" customHeight="1">
      <c r="A3240" s="45" t="str">
        <f>IF(G3240="","",VLOOKUP(G3240,#REF!,3,0))</f>
        <v/>
      </c>
      <c r="B3240" s="45" t="str">
        <f>IF(Table1[[#This Row],[Day]]="","",WEEKNUM(F3240))</f>
        <v/>
      </c>
      <c r="C3240" s="45" t="str">
        <f>IF(Table1[[#This Row],[Day]]="","",MONTH(F3240))</f>
        <v/>
      </c>
      <c r="D3240" s="45" t="str">
        <f>IF(Table1[[#This Row],[Day]]="","",YEAR(F3240))</f>
        <v/>
      </c>
      <c r="E3240" s="117" t="s">
        <v>329</v>
      </c>
      <c r="J3240" s="102"/>
      <c r="K3240" s="124"/>
      <c r="R3240" s="46"/>
      <c r="V3240" s="112"/>
      <c r="W3240" s="72"/>
      <c r="X3240" s="46"/>
      <c r="Y3240" s="46"/>
      <c r="AC3240" s="47">
        <f t="shared" si="47"/>
        <v>0</v>
      </c>
      <c r="AD3240" s="47"/>
      <c r="AE3240" s="44"/>
      <c r="AF3240" s="48"/>
    </row>
    <row r="3241" spans="1:32" ht="21" customHeight="1">
      <c r="A3241" s="45" t="str">
        <f>IF(G3241="","",VLOOKUP(G3241,#REF!,3,0))</f>
        <v/>
      </c>
      <c r="B3241" s="45" t="str">
        <f>IF(Table1[[#This Row],[Day]]="","",WEEKNUM(F3241))</f>
        <v/>
      </c>
      <c r="C3241" s="45" t="str">
        <f>IF(Table1[[#This Row],[Day]]="","",MONTH(F3241))</f>
        <v/>
      </c>
      <c r="D3241" s="45" t="str">
        <f>IF(Table1[[#This Row],[Day]]="","",YEAR(F3241))</f>
        <v/>
      </c>
      <c r="E3241" s="117" t="s">
        <v>329</v>
      </c>
      <c r="J3241" s="102"/>
      <c r="K3241" s="124"/>
      <c r="R3241" s="46"/>
      <c r="V3241" s="112"/>
      <c r="W3241" s="72"/>
      <c r="X3241" s="46"/>
      <c r="Y3241" s="46"/>
      <c r="AC3241" s="47">
        <f t="shared" si="47"/>
        <v>0</v>
      </c>
      <c r="AD3241" s="47"/>
      <c r="AE3241" s="44"/>
      <c r="AF3241" s="48"/>
    </row>
    <row r="3242" spans="1:32" ht="21" customHeight="1">
      <c r="A3242" s="45" t="str">
        <f>IF(G3242="","",VLOOKUP(G3242,#REF!,3,0))</f>
        <v/>
      </c>
      <c r="B3242" s="45" t="str">
        <f>IF(Table1[[#This Row],[Day]]="","",WEEKNUM(F3242))</f>
        <v/>
      </c>
      <c r="C3242" s="45" t="str">
        <f>IF(Table1[[#This Row],[Day]]="","",MONTH(F3242))</f>
        <v/>
      </c>
      <c r="D3242" s="45" t="str">
        <f>IF(Table1[[#This Row],[Day]]="","",YEAR(F3242))</f>
        <v/>
      </c>
      <c r="E3242" s="117" t="s">
        <v>329</v>
      </c>
      <c r="J3242" s="102"/>
      <c r="K3242" s="124"/>
      <c r="R3242" s="46"/>
      <c r="V3242" s="112"/>
      <c r="W3242" s="72"/>
      <c r="X3242" s="46"/>
      <c r="Y3242" s="46"/>
      <c r="AC3242" s="47">
        <f t="shared" si="47"/>
        <v>0</v>
      </c>
      <c r="AD3242" s="47"/>
      <c r="AE3242" s="44"/>
      <c r="AF3242" s="48"/>
    </row>
    <row r="3243" spans="1:32" ht="21" customHeight="1">
      <c r="A3243" s="45" t="str">
        <f>IF(G3243="","",VLOOKUP(G3243,#REF!,3,0))</f>
        <v/>
      </c>
      <c r="B3243" s="45" t="str">
        <f>IF(Table1[[#This Row],[Day]]="","",WEEKNUM(F3243))</f>
        <v/>
      </c>
      <c r="C3243" s="45" t="str">
        <f>IF(Table1[[#This Row],[Day]]="","",MONTH(F3243))</f>
        <v/>
      </c>
      <c r="D3243" s="45" t="str">
        <f>IF(Table1[[#This Row],[Day]]="","",YEAR(F3243))</f>
        <v/>
      </c>
      <c r="E3243" s="117" t="s">
        <v>329</v>
      </c>
      <c r="J3243" s="102"/>
      <c r="K3243" s="124"/>
      <c r="R3243" s="46"/>
      <c r="V3243" s="112"/>
      <c r="W3243" s="72"/>
      <c r="X3243" s="46"/>
      <c r="Y3243" s="46"/>
      <c r="AC3243" s="47">
        <f t="shared" si="47"/>
        <v>0</v>
      </c>
      <c r="AD3243" s="47"/>
      <c r="AE3243" s="44"/>
      <c r="AF3243" s="48"/>
    </row>
    <row r="3244" spans="1:32" ht="21" customHeight="1">
      <c r="A3244" s="45" t="str">
        <f>IF(G3244="","",VLOOKUP(G3244,#REF!,3,0))</f>
        <v/>
      </c>
      <c r="B3244" s="45" t="str">
        <f>IF(Table1[[#This Row],[Day]]="","",WEEKNUM(F3244))</f>
        <v/>
      </c>
      <c r="C3244" s="45" t="str">
        <f>IF(Table1[[#This Row],[Day]]="","",MONTH(F3244))</f>
        <v/>
      </c>
      <c r="D3244" s="45" t="str">
        <f>IF(Table1[[#This Row],[Day]]="","",YEAR(F3244))</f>
        <v/>
      </c>
      <c r="E3244" s="117" t="s">
        <v>329</v>
      </c>
      <c r="J3244" s="102"/>
      <c r="K3244" s="124"/>
      <c r="R3244" s="46"/>
      <c r="V3244" s="112"/>
      <c r="W3244" s="72"/>
      <c r="X3244" s="46"/>
      <c r="Y3244" s="46"/>
      <c r="AC3244" s="47">
        <f t="shared" si="47"/>
        <v>0</v>
      </c>
      <c r="AD3244" s="47"/>
      <c r="AE3244" s="44"/>
      <c r="AF3244" s="48"/>
    </row>
    <row r="3245" spans="1:32" ht="21" customHeight="1">
      <c r="A3245" s="45" t="str">
        <f>IF(G3245="","",VLOOKUP(G3245,#REF!,3,0))</f>
        <v/>
      </c>
      <c r="B3245" s="45" t="str">
        <f>IF(Table1[[#This Row],[Day]]="","",WEEKNUM(F3245))</f>
        <v/>
      </c>
      <c r="C3245" s="45" t="str">
        <f>IF(Table1[[#This Row],[Day]]="","",MONTH(F3245))</f>
        <v/>
      </c>
      <c r="D3245" s="45" t="str">
        <f>IF(Table1[[#This Row],[Day]]="","",YEAR(F3245))</f>
        <v/>
      </c>
      <c r="E3245" s="117" t="s">
        <v>329</v>
      </c>
      <c r="J3245" s="102"/>
      <c r="K3245" s="124"/>
      <c r="R3245" s="46"/>
      <c r="V3245" s="112"/>
      <c r="W3245" s="72"/>
      <c r="X3245" s="46"/>
      <c r="Y3245" s="46"/>
      <c r="AC3245" s="47">
        <f t="shared" si="47"/>
        <v>0</v>
      </c>
      <c r="AD3245" s="47"/>
      <c r="AE3245" s="44"/>
      <c r="AF3245" s="48"/>
    </row>
    <row r="3246" spans="1:32" ht="21" customHeight="1">
      <c r="A3246" s="45" t="str">
        <f>IF(G3246="","",VLOOKUP(G3246,#REF!,3,0))</f>
        <v/>
      </c>
      <c r="B3246" s="45" t="str">
        <f>IF(Table1[[#This Row],[Day]]="","",WEEKNUM(F3246))</f>
        <v/>
      </c>
      <c r="C3246" s="45" t="str">
        <f>IF(Table1[[#This Row],[Day]]="","",MONTH(F3246))</f>
        <v/>
      </c>
      <c r="D3246" s="45" t="str">
        <f>IF(Table1[[#This Row],[Day]]="","",YEAR(F3246))</f>
        <v/>
      </c>
      <c r="E3246" s="117" t="s">
        <v>329</v>
      </c>
      <c r="J3246" s="102"/>
      <c r="K3246" s="124"/>
      <c r="R3246" s="46"/>
      <c r="V3246" s="112"/>
      <c r="W3246" s="72"/>
      <c r="X3246" s="46"/>
      <c r="Y3246" s="46"/>
      <c r="AC3246" s="47">
        <f t="shared" si="47"/>
        <v>0</v>
      </c>
      <c r="AD3246" s="47"/>
      <c r="AE3246" s="44"/>
      <c r="AF3246" s="48"/>
    </row>
    <row r="3247" spans="1:32" ht="21" customHeight="1">
      <c r="A3247" s="45" t="str">
        <f>IF(G3247="","",VLOOKUP(G3247,#REF!,3,0))</f>
        <v/>
      </c>
      <c r="B3247" s="45" t="str">
        <f>IF(Table1[[#This Row],[Day]]="","",WEEKNUM(F3247))</f>
        <v/>
      </c>
      <c r="C3247" s="45" t="str">
        <f>IF(Table1[[#This Row],[Day]]="","",MONTH(F3247))</f>
        <v/>
      </c>
      <c r="D3247" s="45" t="str">
        <f>IF(Table1[[#This Row],[Day]]="","",YEAR(F3247))</f>
        <v/>
      </c>
      <c r="E3247" s="117" t="s">
        <v>329</v>
      </c>
      <c r="J3247" s="102"/>
      <c r="K3247" s="124"/>
      <c r="R3247" s="46"/>
      <c r="V3247" s="112"/>
      <c r="W3247" s="72"/>
      <c r="X3247" s="46"/>
      <c r="Y3247" s="46"/>
      <c r="AC3247" s="47">
        <f t="shared" si="47"/>
        <v>0</v>
      </c>
      <c r="AD3247" s="47"/>
      <c r="AE3247" s="44"/>
      <c r="AF3247" s="48"/>
    </row>
    <row r="3248" spans="1:32" ht="21" customHeight="1">
      <c r="A3248" s="45" t="str">
        <f>IF(G3248="","",VLOOKUP(G3248,#REF!,3,0))</f>
        <v/>
      </c>
      <c r="B3248" s="45" t="str">
        <f>IF(Table1[[#This Row],[Day]]="","",WEEKNUM(F3248))</f>
        <v/>
      </c>
      <c r="C3248" s="45" t="str">
        <f>IF(Table1[[#This Row],[Day]]="","",MONTH(F3248))</f>
        <v/>
      </c>
      <c r="D3248" s="45" t="str">
        <f>IF(Table1[[#This Row],[Day]]="","",YEAR(F3248))</f>
        <v/>
      </c>
      <c r="E3248" s="117" t="s">
        <v>329</v>
      </c>
      <c r="J3248" s="102"/>
      <c r="K3248" s="124"/>
      <c r="R3248" s="46"/>
      <c r="V3248" s="112"/>
      <c r="W3248" s="72"/>
      <c r="X3248" s="46"/>
      <c r="Y3248" s="46"/>
      <c r="AC3248" s="47">
        <f t="shared" si="47"/>
        <v>0</v>
      </c>
      <c r="AD3248" s="47"/>
      <c r="AE3248" s="44"/>
      <c r="AF3248" s="48"/>
    </row>
    <row r="3249" spans="1:32" ht="21" customHeight="1">
      <c r="A3249" s="45" t="str">
        <f>IF(G3249="","",VLOOKUP(G3249,#REF!,3,0))</f>
        <v/>
      </c>
      <c r="B3249" s="45" t="str">
        <f>IF(Table1[[#This Row],[Day]]="","",WEEKNUM(F3249))</f>
        <v/>
      </c>
      <c r="C3249" s="45" t="str">
        <f>IF(Table1[[#This Row],[Day]]="","",MONTH(F3249))</f>
        <v/>
      </c>
      <c r="D3249" s="45" t="str">
        <f>IF(Table1[[#This Row],[Day]]="","",YEAR(F3249))</f>
        <v/>
      </c>
      <c r="E3249" s="117" t="s">
        <v>329</v>
      </c>
      <c r="J3249" s="102"/>
      <c r="K3249" s="124"/>
      <c r="R3249" s="46"/>
      <c r="V3249" s="112"/>
      <c r="W3249" s="72"/>
      <c r="X3249" s="46"/>
      <c r="Y3249" s="46"/>
      <c r="AC3249" s="47">
        <f t="shared" si="47"/>
        <v>0</v>
      </c>
      <c r="AD3249" s="47"/>
      <c r="AE3249" s="44"/>
      <c r="AF3249" s="48"/>
    </row>
    <row r="3250" spans="1:32" ht="21" customHeight="1">
      <c r="A3250" s="45" t="str">
        <f>IF(G3250="","",VLOOKUP(G3250,#REF!,3,0))</f>
        <v/>
      </c>
      <c r="B3250" s="45" t="str">
        <f>IF(Table1[[#This Row],[Day]]="","",WEEKNUM(F3250))</f>
        <v/>
      </c>
      <c r="C3250" s="45" t="str">
        <f>IF(Table1[[#This Row],[Day]]="","",MONTH(F3250))</f>
        <v/>
      </c>
      <c r="D3250" s="45" t="str">
        <f>IF(Table1[[#This Row],[Day]]="","",YEAR(F3250))</f>
        <v/>
      </c>
      <c r="E3250" s="117" t="s">
        <v>329</v>
      </c>
      <c r="J3250" s="102"/>
      <c r="K3250" s="124"/>
      <c r="R3250" s="46"/>
      <c r="V3250" s="112"/>
      <c r="W3250" s="72"/>
      <c r="X3250" s="46"/>
      <c r="Y3250" s="46"/>
      <c r="AC3250" s="47">
        <f t="shared" si="47"/>
        <v>0</v>
      </c>
      <c r="AD3250" s="47"/>
      <c r="AE3250" s="44"/>
      <c r="AF3250" s="48"/>
    </row>
    <row r="3251" spans="1:32" ht="21" customHeight="1">
      <c r="A3251" s="45" t="str">
        <f>IF(G3251="","",VLOOKUP(G3251,#REF!,3,0))</f>
        <v/>
      </c>
      <c r="B3251" s="45" t="str">
        <f>IF(Table1[[#This Row],[Day]]="","",WEEKNUM(F3251))</f>
        <v/>
      </c>
      <c r="C3251" s="45" t="str">
        <f>IF(Table1[[#This Row],[Day]]="","",MONTH(F3251))</f>
        <v/>
      </c>
      <c r="D3251" s="45" t="str">
        <f>IF(Table1[[#This Row],[Day]]="","",YEAR(F3251))</f>
        <v/>
      </c>
      <c r="E3251" s="117" t="s">
        <v>329</v>
      </c>
      <c r="J3251" s="102"/>
      <c r="K3251" s="124"/>
      <c r="R3251" s="46"/>
      <c r="V3251" s="112"/>
      <c r="W3251" s="72"/>
      <c r="X3251" s="46"/>
      <c r="Y3251" s="46"/>
      <c r="AC3251" s="47">
        <f t="shared" si="47"/>
        <v>0</v>
      </c>
      <c r="AD3251" s="47"/>
      <c r="AE3251" s="44"/>
      <c r="AF3251" s="48"/>
    </row>
    <row r="3252" spans="1:32" ht="21" customHeight="1">
      <c r="A3252" s="45" t="str">
        <f>IF(G3252="","",VLOOKUP(G3252,#REF!,3,0))</f>
        <v/>
      </c>
      <c r="B3252" s="45" t="str">
        <f>IF(Table1[[#This Row],[Day]]="","",WEEKNUM(F3252))</f>
        <v/>
      </c>
      <c r="C3252" s="45" t="str">
        <f>IF(Table1[[#This Row],[Day]]="","",MONTH(F3252))</f>
        <v/>
      </c>
      <c r="D3252" s="45" t="str">
        <f>IF(Table1[[#This Row],[Day]]="","",YEAR(F3252))</f>
        <v/>
      </c>
      <c r="E3252" s="117" t="s">
        <v>329</v>
      </c>
      <c r="J3252" s="102"/>
      <c r="K3252" s="124"/>
      <c r="R3252" s="46"/>
      <c r="V3252" s="112"/>
      <c r="W3252" s="72"/>
      <c r="X3252" s="46"/>
      <c r="Y3252" s="46"/>
      <c r="AC3252" s="47">
        <f t="shared" si="47"/>
        <v>0</v>
      </c>
      <c r="AD3252" s="47"/>
      <c r="AE3252" s="44"/>
      <c r="AF3252" s="48"/>
    </row>
    <row r="3253" spans="1:32" ht="21" customHeight="1">
      <c r="A3253" s="45" t="str">
        <f>IF(G3253="","",VLOOKUP(G3253,#REF!,3,0))</f>
        <v/>
      </c>
      <c r="B3253" s="45" t="str">
        <f>IF(Table1[[#This Row],[Day]]="","",WEEKNUM(F3253))</f>
        <v/>
      </c>
      <c r="C3253" s="45" t="str">
        <f>IF(Table1[[#This Row],[Day]]="","",MONTH(F3253))</f>
        <v/>
      </c>
      <c r="D3253" s="45" t="str">
        <f>IF(Table1[[#This Row],[Day]]="","",YEAR(F3253))</f>
        <v/>
      </c>
      <c r="E3253" s="117" t="s">
        <v>329</v>
      </c>
      <c r="J3253" s="102"/>
      <c r="K3253" s="124"/>
      <c r="R3253" s="46"/>
      <c r="V3253" s="112"/>
      <c r="W3253" s="72"/>
      <c r="X3253" s="46"/>
      <c r="Y3253" s="46"/>
      <c r="AC3253" s="47">
        <f t="shared" si="47"/>
        <v>0</v>
      </c>
      <c r="AD3253" s="47"/>
      <c r="AE3253" s="44"/>
      <c r="AF3253" s="48"/>
    </row>
    <row r="3254" spans="1:32" ht="21" customHeight="1">
      <c r="A3254" s="45" t="str">
        <f>IF(G3254="","",VLOOKUP(G3254,#REF!,3,0))</f>
        <v/>
      </c>
      <c r="B3254" s="45" t="str">
        <f>IF(Table1[[#This Row],[Day]]="","",WEEKNUM(F3254))</f>
        <v/>
      </c>
      <c r="C3254" s="45" t="str">
        <f>IF(Table1[[#This Row],[Day]]="","",MONTH(F3254))</f>
        <v/>
      </c>
      <c r="D3254" s="45" t="str">
        <f>IF(Table1[[#This Row],[Day]]="","",YEAR(F3254))</f>
        <v/>
      </c>
      <c r="E3254" s="117" t="s">
        <v>329</v>
      </c>
      <c r="J3254" s="102"/>
      <c r="K3254" s="124"/>
      <c r="R3254" s="46"/>
      <c r="V3254" s="112"/>
      <c r="W3254" s="72"/>
      <c r="X3254" s="46"/>
      <c r="Y3254" s="46"/>
      <c r="AC3254" s="47">
        <f t="shared" si="47"/>
        <v>0</v>
      </c>
      <c r="AD3254" s="47"/>
      <c r="AE3254" s="44"/>
      <c r="AF3254" s="48"/>
    </row>
    <row r="3255" spans="1:32" ht="21" customHeight="1">
      <c r="A3255" s="45" t="str">
        <f>IF(G3255="","",VLOOKUP(G3255,#REF!,3,0))</f>
        <v/>
      </c>
      <c r="B3255" s="45" t="str">
        <f>IF(Table1[[#This Row],[Day]]="","",WEEKNUM(F3255))</f>
        <v/>
      </c>
      <c r="C3255" s="45" t="str">
        <f>IF(Table1[[#This Row],[Day]]="","",MONTH(F3255))</f>
        <v/>
      </c>
      <c r="D3255" s="45" t="str">
        <f>IF(Table1[[#This Row],[Day]]="","",YEAR(F3255))</f>
        <v/>
      </c>
      <c r="E3255" s="117" t="s">
        <v>329</v>
      </c>
      <c r="J3255" s="102"/>
      <c r="K3255" s="124"/>
      <c r="R3255" s="46"/>
      <c r="V3255" s="112"/>
      <c r="W3255" s="72"/>
      <c r="X3255" s="46"/>
      <c r="Y3255" s="46"/>
      <c r="AC3255" s="47">
        <f t="shared" si="47"/>
        <v>0</v>
      </c>
      <c r="AD3255" s="47"/>
      <c r="AE3255" s="44"/>
      <c r="AF3255" s="48"/>
    </row>
    <row r="3256" spans="1:32" ht="21" customHeight="1">
      <c r="A3256" s="45" t="str">
        <f>IF(G3256="","",VLOOKUP(G3256,#REF!,3,0))</f>
        <v/>
      </c>
      <c r="B3256" s="45" t="str">
        <f>IF(Table1[[#This Row],[Day]]="","",WEEKNUM(F3256))</f>
        <v/>
      </c>
      <c r="C3256" s="45" t="str">
        <f>IF(Table1[[#This Row],[Day]]="","",MONTH(F3256))</f>
        <v/>
      </c>
      <c r="D3256" s="45" t="str">
        <f>IF(Table1[[#This Row],[Day]]="","",YEAR(F3256))</f>
        <v/>
      </c>
      <c r="E3256" s="117" t="s">
        <v>329</v>
      </c>
      <c r="J3256" s="102"/>
      <c r="K3256" s="124"/>
      <c r="R3256" s="46"/>
      <c r="V3256" s="112"/>
      <c r="W3256" s="72"/>
      <c r="X3256" s="46"/>
      <c r="Y3256" s="46"/>
      <c r="AC3256" s="47">
        <f t="shared" si="47"/>
        <v>0</v>
      </c>
      <c r="AD3256" s="47"/>
      <c r="AE3256" s="44"/>
      <c r="AF3256" s="48"/>
    </row>
    <row r="3257" spans="1:32" ht="21" customHeight="1">
      <c r="A3257" s="45" t="str">
        <f>IF(G3257="","",VLOOKUP(G3257,#REF!,3,0))</f>
        <v/>
      </c>
      <c r="B3257" s="45" t="str">
        <f>IF(Table1[[#This Row],[Day]]="","",WEEKNUM(F3257))</f>
        <v/>
      </c>
      <c r="C3257" s="45" t="str">
        <f>IF(Table1[[#This Row],[Day]]="","",MONTH(F3257))</f>
        <v/>
      </c>
      <c r="D3257" s="45" t="str">
        <f>IF(Table1[[#This Row],[Day]]="","",YEAR(F3257))</f>
        <v/>
      </c>
      <c r="E3257" s="117" t="s">
        <v>329</v>
      </c>
      <c r="J3257" s="102"/>
      <c r="K3257" s="124"/>
      <c r="R3257" s="46"/>
      <c r="V3257" s="112"/>
      <c r="W3257" s="72"/>
      <c r="X3257" s="46"/>
      <c r="Y3257" s="46"/>
      <c r="AC3257" s="47">
        <f t="shared" si="47"/>
        <v>0</v>
      </c>
      <c r="AD3257" s="47"/>
      <c r="AE3257" s="44"/>
      <c r="AF3257" s="48"/>
    </row>
    <row r="3258" spans="1:32" ht="21" customHeight="1">
      <c r="A3258" s="45" t="str">
        <f>IF(G3258="","",VLOOKUP(G3258,#REF!,3,0))</f>
        <v/>
      </c>
      <c r="B3258" s="45" t="str">
        <f>IF(Table1[[#This Row],[Day]]="","",WEEKNUM(F3258))</f>
        <v/>
      </c>
      <c r="C3258" s="45" t="str">
        <f>IF(Table1[[#This Row],[Day]]="","",MONTH(F3258))</f>
        <v/>
      </c>
      <c r="D3258" s="45" t="str">
        <f>IF(Table1[[#This Row],[Day]]="","",YEAR(F3258))</f>
        <v/>
      </c>
      <c r="E3258" s="117" t="s">
        <v>329</v>
      </c>
      <c r="J3258" s="102"/>
      <c r="K3258" s="124"/>
      <c r="R3258" s="46"/>
      <c r="V3258" s="112"/>
      <c r="W3258" s="72"/>
      <c r="X3258" s="46"/>
      <c r="Y3258" s="46"/>
      <c r="AC3258" s="47">
        <f t="shared" si="47"/>
        <v>0</v>
      </c>
      <c r="AD3258" s="47"/>
      <c r="AE3258" s="44"/>
      <c r="AF3258" s="48"/>
    </row>
    <row r="3259" spans="1:32" ht="21" customHeight="1">
      <c r="A3259" s="45" t="str">
        <f>IF(G3259="","",VLOOKUP(G3259,#REF!,3,0))</f>
        <v/>
      </c>
      <c r="B3259" s="45" t="str">
        <f>IF(Table1[[#This Row],[Day]]="","",WEEKNUM(F3259))</f>
        <v/>
      </c>
      <c r="C3259" s="45" t="str">
        <f>IF(Table1[[#This Row],[Day]]="","",MONTH(F3259))</f>
        <v/>
      </c>
      <c r="D3259" s="45" t="str">
        <f>IF(Table1[[#This Row],[Day]]="","",YEAR(F3259))</f>
        <v/>
      </c>
      <c r="E3259" s="117" t="s">
        <v>329</v>
      </c>
      <c r="J3259" s="102"/>
      <c r="K3259" s="124"/>
      <c r="R3259" s="46"/>
      <c r="V3259" s="112"/>
      <c r="W3259" s="72"/>
      <c r="X3259" s="46"/>
      <c r="Y3259" s="46"/>
      <c r="AC3259" s="47">
        <f t="shared" si="47"/>
        <v>0</v>
      </c>
      <c r="AD3259" s="47"/>
      <c r="AE3259" s="44"/>
      <c r="AF3259" s="48"/>
    </row>
    <row r="3260" spans="1:32" ht="21" customHeight="1">
      <c r="A3260" s="45" t="str">
        <f>IF(G3260="","",VLOOKUP(G3260,#REF!,3,0))</f>
        <v/>
      </c>
      <c r="B3260" s="45" t="str">
        <f>IF(Table1[[#This Row],[Day]]="","",WEEKNUM(F3260))</f>
        <v/>
      </c>
      <c r="C3260" s="45" t="str">
        <f>IF(Table1[[#This Row],[Day]]="","",MONTH(F3260))</f>
        <v/>
      </c>
      <c r="D3260" s="45" t="str">
        <f>IF(Table1[[#This Row],[Day]]="","",YEAR(F3260))</f>
        <v/>
      </c>
      <c r="E3260" s="117" t="s">
        <v>329</v>
      </c>
      <c r="J3260" s="102"/>
      <c r="K3260" s="124"/>
      <c r="R3260" s="46"/>
      <c r="V3260" s="112"/>
      <c r="W3260" s="72"/>
      <c r="X3260" s="46"/>
      <c r="Y3260" s="46"/>
      <c r="AC3260" s="47">
        <f t="shared" si="47"/>
        <v>0</v>
      </c>
      <c r="AD3260" s="47"/>
      <c r="AE3260" s="44"/>
      <c r="AF3260" s="48"/>
    </row>
    <row r="3261" spans="1:32" ht="21" customHeight="1">
      <c r="A3261" s="45" t="str">
        <f>IF(G3261="","",VLOOKUP(G3261,#REF!,3,0))</f>
        <v/>
      </c>
      <c r="B3261" s="45" t="str">
        <f>IF(Table1[[#This Row],[Day]]="","",WEEKNUM(F3261))</f>
        <v/>
      </c>
      <c r="C3261" s="45" t="str">
        <f>IF(Table1[[#This Row],[Day]]="","",MONTH(F3261))</f>
        <v/>
      </c>
      <c r="D3261" s="45" t="str">
        <f>IF(Table1[[#This Row],[Day]]="","",YEAR(F3261))</f>
        <v/>
      </c>
      <c r="E3261" s="117" t="s">
        <v>329</v>
      </c>
      <c r="J3261" s="102"/>
      <c r="K3261" s="124"/>
      <c r="R3261" s="46"/>
      <c r="V3261" s="112"/>
      <c r="W3261" s="72"/>
      <c r="X3261" s="46"/>
      <c r="Y3261" s="46"/>
      <c r="AC3261" s="47">
        <f t="shared" si="47"/>
        <v>0</v>
      </c>
      <c r="AD3261" s="47"/>
      <c r="AE3261" s="44"/>
      <c r="AF3261" s="48"/>
    </row>
    <row r="3262" spans="1:32" ht="21" customHeight="1">
      <c r="A3262" s="45" t="str">
        <f>IF(G3262="","",VLOOKUP(G3262,#REF!,3,0))</f>
        <v/>
      </c>
      <c r="B3262" s="45" t="str">
        <f>IF(Table1[[#This Row],[Day]]="","",WEEKNUM(F3262))</f>
        <v/>
      </c>
      <c r="C3262" s="45" t="str">
        <f>IF(Table1[[#This Row],[Day]]="","",MONTH(F3262))</f>
        <v/>
      </c>
      <c r="D3262" s="45" t="str">
        <f>IF(Table1[[#This Row],[Day]]="","",YEAR(F3262))</f>
        <v/>
      </c>
      <c r="E3262" s="117" t="s">
        <v>329</v>
      </c>
      <c r="J3262" s="102"/>
      <c r="K3262" s="124"/>
      <c r="R3262" s="46"/>
      <c r="V3262" s="112"/>
      <c r="W3262" s="72"/>
      <c r="X3262" s="46"/>
      <c r="Y3262" s="46"/>
      <c r="AC3262" s="47">
        <f t="shared" si="47"/>
        <v>0</v>
      </c>
      <c r="AD3262" s="47"/>
      <c r="AE3262" s="44"/>
      <c r="AF3262" s="48"/>
    </row>
    <row r="3263" spans="1:32" ht="21" customHeight="1">
      <c r="A3263" s="45" t="str">
        <f>IF(G3263="","",VLOOKUP(G3263,#REF!,3,0))</f>
        <v/>
      </c>
      <c r="B3263" s="45" t="str">
        <f>IF(Table1[[#This Row],[Day]]="","",WEEKNUM(F3263))</f>
        <v/>
      </c>
      <c r="C3263" s="45" t="str">
        <f>IF(Table1[[#This Row],[Day]]="","",MONTH(F3263))</f>
        <v/>
      </c>
      <c r="D3263" s="45" t="str">
        <f>IF(Table1[[#This Row],[Day]]="","",YEAR(F3263))</f>
        <v/>
      </c>
      <c r="E3263" s="117" t="s">
        <v>329</v>
      </c>
      <c r="J3263" s="102"/>
      <c r="K3263" s="124"/>
      <c r="R3263" s="46"/>
      <c r="V3263" s="112"/>
      <c r="W3263" s="72"/>
      <c r="X3263" s="46"/>
      <c r="Y3263" s="46"/>
      <c r="AC3263" s="47">
        <f t="shared" si="47"/>
        <v>0</v>
      </c>
      <c r="AD3263" s="47"/>
      <c r="AE3263" s="44"/>
      <c r="AF3263" s="48"/>
    </row>
    <row r="3264" spans="1:32" ht="21" customHeight="1">
      <c r="A3264" s="45" t="str">
        <f>IF(G3264="","",VLOOKUP(G3264,#REF!,3,0))</f>
        <v/>
      </c>
      <c r="B3264" s="45" t="str">
        <f>IF(Table1[[#This Row],[Day]]="","",WEEKNUM(F3264))</f>
        <v/>
      </c>
      <c r="C3264" s="45" t="str">
        <f>IF(Table1[[#This Row],[Day]]="","",MONTH(F3264))</f>
        <v/>
      </c>
      <c r="D3264" s="45" t="str">
        <f>IF(Table1[[#This Row],[Day]]="","",YEAR(F3264))</f>
        <v/>
      </c>
      <c r="E3264" s="117" t="s">
        <v>329</v>
      </c>
      <c r="J3264" s="102"/>
      <c r="K3264" s="124"/>
      <c r="R3264" s="46"/>
      <c r="V3264" s="112"/>
      <c r="W3264" s="72"/>
      <c r="X3264" s="46"/>
      <c r="Y3264" s="46"/>
      <c r="AC3264" s="47">
        <f t="shared" si="47"/>
        <v>0</v>
      </c>
      <c r="AD3264" s="47"/>
      <c r="AE3264" s="44"/>
      <c r="AF3264" s="48"/>
    </row>
    <row r="3265" spans="1:32" ht="21" customHeight="1">
      <c r="A3265" s="45" t="str">
        <f>IF(G3265="","",VLOOKUP(G3265,#REF!,3,0))</f>
        <v/>
      </c>
      <c r="B3265" s="45" t="str">
        <f>IF(Table1[[#This Row],[Day]]="","",WEEKNUM(F3265))</f>
        <v/>
      </c>
      <c r="C3265" s="45" t="str">
        <f>IF(Table1[[#This Row],[Day]]="","",MONTH(F3265))</f>
        <v/>
      </c>
      <c r="D3265" s="45" t="str">
        <f>IF(Table1[[#This Row],[Day]]="","",YEAR(F3265))</f>
        <v/>
      </c>
      <c r="E3265" s="117" t="s">
        <v>329</v>
      </c>
      <c r="J3265" s="102"/>
      <c r="K3265" s="124"/>
      <c r="R3265" s="46"/>
      <c r="V3265" s="112"/>
      <c r="W3265" s="72"/>
      <c r="X3265" s="46"/>
      <c r="Y3265" s="46"/>
      <c r="AC3265" s="47">
        <f t="shared" si="47"/>
        <v>0</v>
      </c>
      <c r="AD3265" s="47"/>
      <c r="AE3265" s="44"/>
      <c r="AF3265" s="48"/>
    </row>
    <row r="3266" spans="1:32" ht="21" customHeight="1">
      <c r="A3266" s="45" t="str">
        <f>IF(G3266="","",VLOOKUP(G3266,#REF!,3,0))</f>
        <v/>
      </c>
      <c r="B3266" s="45" t="str">
        <f>IF(Table1[[#This Row],[Day]]="","",WEEKNUM(F3266))</f>
        <v/>
      </c>
      <c r="C3266" s="45" t="str">
        <f>IF(Table1[[#This Row],[Day]]="","",MONTH(F3266))</f>
        <v/>
      </c>
      <c r="D3266" s="45" t="str">
        <f>IF(Table1[[#This Row],[Day]]="","",YEAR(F3266))</f>
        <v/>
      </c>
      <c r="E3266" s="117" t="s">
        <v>329</v>
      </c>
      <c r="J3266" s="102"/>
      <c r="K3266" s="124"/>
      <c r="R3266" s="46"/>
      <c r="V3266" s="112"/>
      <c r="W3266" s="72"/>
      <c r="X3266" s="46"/>
      <c r="Y3266" s="46"/>
      <c r="AC3266" s="47">
        <f t="shared" si="47"/>
        <v>0</v>
      </c>
      <c r="AD3266" s="47"/>
      <c r="AE3266" s="44"/>
      <c r="AF3266" s="48"/>
    </row>
    <row r="3267" spans="1:32" ht="21" customHeight="1">
      <c r="A3267" s="45" t="str">
        <f>IF(G3267="","",VLOOKUP(G3267,#REF!,3,0))</f>
        <v/>
      </c>
      <c r="B3267" s="45" t="str">
        <f>IF(Table1[[#This Row],[Day]]="","",WEEKNUM(F3267))</f>
        <v/>
      </c>
      <c r="C3267" s="45" t="str">
        <f>IF(Table1[[#This Row],[Day]]="","",MONTH(F3267))</f>
        <v/>
      </c>
      <c r="D3267" s="45" t="str">
        <f>IF(Table1[[#This Row],[Day]]="","",YEAR(F3267))</f>
        <v/>
      </c>
      <c r="E3267" s="117" t="s">
        <v>329</v>
      </c>
      <c r="J3267" s="102"/>
      <c r="K3267" s="124"/>
      <c r="R3267" s="46"/>
      <c r="V3267" s="112"/>
      <c r="W3267" s="72"/>
      <c r="X3267" s="46"/>
      <c r="Y3267" s="46"/>
      <c r="AC3267" s="47">
        <f t="shared" si="47"/>
        <v>0</v>
      </c>
      <c r="AD3267" s="47"/>
      <c r="AE3267" s="44"/>
      <c r="AF3267" s="48"/>
    </row>
    <row r="3268" spans="1:32" ht="21" customHeight="1">
      <c r="A3268" s="45" t="str">
        <f>IF(G3268="","",VLOOKUP(G3268,#REF!,3,0))</f>
        <v/>
      </c>
      <c r="B3268" s="45" t="str">
        <f>IF(Table1[[#This Row],[Day]]="","",WEEKNUM(F3268))</f>
        <v/>
      </c>
      <c r="C3268" s="45" t="str">
        <f>IF(Table1[[#This Row],[Day]]="","",MONTH(F3268))</f>
        <v/>
      </c>
      <c r="D3268" s="45" t="str">
        <f>IF(Table1[[#This Row],[Day]]="","",YEAR(F3268))</f>
        <v/>
      </c>
      <c r="E3268" s="117" t="s">
        <v>329</v>
      </c>
      <c r="J3268" s="102"/>
      <c r="K3268" s="124"/>
      <c r="R3268" s="46"/>
      <c r="V3268" s="112"/>
      <c r="W3268" s="72"/>
      <c r="X3268" s="46"/>
      <c r="Y3268" s="46"/>
      <c r="AC3268" s="47">
        <f t="shared" si="47"/>
        <v>0</v>
      </c>
      <c r="AD3268" s="47"/>
      <c r="AE3268" s="44"/>
      <c r="AF3268" s="48"/>
    </row>
    <row r="3269" spans="1:32" ht="21" customHeight="1">
      <c r="A3269" s="45" t="str">
        <f>IF(G3269="","",VLOOKUP(G3269,#REF!,3,0))</f>
        <v/>
      </c>
      <c r="B3269" s="45" t="str">
        <f>IF(Table1[[#This Row],[Day]]="","",WEEKNUM(F3269))</f>
        <v/>
      </c>
      <c r="C3269" s="45" t="str">
        <f>IF(Table1[[#This Row],[Day]]="","",MONTH(F3269))</f>
        <v/>
      </c>
      <c r="D3269" s="45" t="str">
        <f>IF(Table1[[#This Row],[Day]]="","",YEAR(F3269))</f>
        <v/>
      </c>
      <c r="E3269" s="117" t="s">
        <v>329</v>
      </c>
      <c r="J3269" s="102"/>
      <c r="K3269" s="124"/>
      <c r="R3269" s="46"/>
      <c r="V3269" s="112"/>
      <c r="W3269" s="72"/>
      <c r="X3269" s="46"/>
      <c r="Y3269" s="46"/>
      <c r="AC3269" s="47">
        <f t="shared" si="47"/>
        <v>0</v>
      </c>
      <c r="AD3269" s="47"/>
      <c r="AE3269" s="44"/>
      <c r="AF3269" s="48"/>
    </row>
    <row r="3270" spans="1:32" ht="21" customHeight="1">
      <c r="A3270" s="45" t="str">
        <f>IF(G3270="","",VLOOKUP(G3270,#REF!,3,0))</f>
        <v/>
      </c>
      <c r="B3270" s="45" t="str">
        <f>IF(Table1[[#This Row],[Day]]="","",WEEKNUM(F3270))</f>
        <v/>
      </c>
      <c r="C3270" s="45" t="str">
        <f>IF(Table1[[#This Row],[Day]]="","",MONTH(F3270))</f>
        <v/>
      </c>
      <c r="D3270" s="45" t="str">
        <f>IF(Table1[[#This Row],[Day]]="","",YEAR(F3270))</f>
        <v/>
      </c>
      <c r="E3270" s="117" t="s">
        <v>329</v>
      </c>
      <c r="J3270" s="102"/>
      <c r="K3270" s="124"/>
      <c r="R3270" s="46"/>
      <c r="V3270" s="112"/>
      <c r="W3270" s="72"/>
      <c r="X3270" s="46"/>
      <c r="Y3270" s="46"/>
      <c r="AC3270" s="47">
        <f t="shared" si="47"/>
        <v>0</v>
      </c>
      <c r="AD3270" s="47"/>
      <c r="AE3270" s="44"/>
      <c r="AF3270" s="48"/>
    </row>
    <row r="3271" spans="1:32" ht="21" customHeight="1">
      <c r="A3271" s="45" t="str">
        <f>IF(G3271="","",VLOOKUP(G3271,#REF!,3,0))</f>
        <v/>
      </c>
      <c r="B3271" s="45" t="str">
        <f>IF(Table1[[#This Row],[Day]]="","",WEEKNUM(F3271))</f>
        <v/>
      </c>
      <c r="C3271" s="45" t="str">
        <f>IF(Table1[[#This Row],[Day]]="","",MONTH(F3271))</f>
        <v/>
      </c>
      <c r="D3271" s="45" t="str">
        <f>IF(Table1[[#This Row],[Day]]="","",YEAR(F3271))</f>
        <v/>
      </c>
      <c r="E3271" s="117" t="s">
        <v>329</v>
      </c>
      <c r="J3271" s="102"/>
      <c r="K3271" s="124"/>
      <c r="R3271" s="46"/>
      <c r="V3271" s="112"/>
      <c r="W3271" s="72"/>
      <c r="X3271" s="46"/>
      <c r="Y3271" s="46"/>
      <c r="AC3271" s="47">
        <f t="shared" si="47"/>
        <v>0</v>
      </c>
      <c r="AD3271" s="47"/>
      <c r="AE3271" s="44"/>
      <c r="AF3271" s="48"/>
    </row>
    <row r="3272" spans="1:32" ht="21" customHeight="1">
      <c r="A3272" s="45" t="str">
        <f>IF(G3272="","",VLOOKUP(G3272,#REF!,3,0))</f>
        <v/>
      </c>
      <c r="B3272" s="45" t="str">
        <f>IF(Table1[[#This Row],[Day]]="","",WEEKNUM(F3272))</f>
        <v/>
      </c>
      <c r="C3272" s="45" t="str">
        <f>IF(Table1[[#This Row],[Day]]="","",MONTH(F3272))</f>
        <v/>
      </c>
      <c r="D3272" s="45" t="str">
        <f>IF(Table1[[#This Row],[Day]]="","",YEAR(F3272))</f>
        <v/>
      </c>
      <c r="E3272" s="117" t="s">
        <v>329</v>
      </c>
      <c r="J3272" s="102"/>
      <c r="K3272" s="124"/>
      <c r="R3272" s="46"/>
      <c r="V3272" s="112"/>
      <c r="W3272" s="72"/>
      <c r="X3272" s="46"/>
      <c r="Y3272" s="46"/>
      <c r="AC3272" s="47">
        <f t="shared" si="47"/>
        <v>0</v>
      </c>
      <c r="AD3272" s="47"/>
      <c r="AE3272" s="44"/>
      <c r="AF3272" s="48"/>
    </row>
    <row r="3273" spans="1:32" ht="21" customHeight="1">
      <c r="A3273" s="45" t="str">
        <f>IF(G3273="","",VLOOKUP(G3273,#REF!,3,0))</f>
        <v/>
      </c>
      <c r="B3273" s="45" t="str">
        <f>IF(Table1[[#This Row],[Day]]="","",WEEKNUM(F3273))</f>
        <v/>
      </c>
      <c r="C3273" s="45" t="str">
        <f>IF(Table1[[#This Row],[Day]]="","",MONTH(F3273))</f>
        <v/>
      </c>
      <c r="D3273" s="45" t="str">
        <f>IF(Table1[[#This Row],[Day]]="","",YEAR(F3273))</f>
        <v/>
      </c>
      <c r="E3273" s="117" t="s">
        <v>329</v>
      </c>
      <c r="J3273" s="102"/>
      <c r="K3273" s="124"/>
      <c r="R3273" s="46"/>
      <c r="V3273" s="112"/>
      <c r="W3273" s="72"/>
      <c r="X3273" s="46"/>
      <c r="Y3273" s="46"/>
      <c r="AC3273" s="47">
        <f t="shared" si="47"/>
        <v>0</v>
      </c>
      <c r="AD3273" s="47"/>
      <c r="AE3273" s="44"/>
      <c r="AF3273" s="48"/>
    </row>
    <row r="3274" spans="1:32" ht="21" customHeight="1">
      <c r="A3274" s="45" t="str">
        <f>IF(G3274="","",VLOOKUP(G3274,#REF!,3,0))</f>
        <v/>
      </c>
      <c r="B3274" s="45" t="str">
        <f>IF(Table1[[#This Row],[Day]]="","",WEEKNUM(F3274))</f>
        <v/>
      </c>
      <c r="C3274" s="45" t="str">
        <f>IF(Table1[[#This Row],[Day]]="","",MONTH(F3274))</f>
        <v/>
      </c>
      <c r="D3274" s="45" t="str">
        <f>IF(Table1[[#This Row],[Day]]="","",YEAR(F3274))</f>
        <v/>
      </c>
      <c r="E3274" s="117" t="s">
        <v>329</v>
      </c>
      <c r="J3274" s="102"/>
      <c r="K3274" s="124"/>
      <c r="R3274" s="46"/>
      <c r="V3274" s="112"/>
      <c r="W3274" s="72"/>
      <c r="X3274" s="46"/>
      <c r="Y3274" s="46"/>
      <c r="AC3274" s="47">
        <f t="shared" si="47"/>
        <v>0</v>
      </c>
      <c r="AD3274" s="47"/>
      <c r="AE3274" s="44"/>
      <c r="AF3274" s="48"/>
    </row>
    <row r="3275" spans="1:32" ht="21" customHeight="1">
      <c r="A3275" s="45" t="str">
        <f>IF(G3275="","",VLOOKUP(G3275,#REF!,3,0))</f>
        <v/>
      </c>
      <c r="B3275" s="45" t="str">
        <f>IF(Table1[[#This Row],[Day]]="","",WEEKNUM(F3275))</f>
        <v/>
      </c>
      <c r="C3275" s="45" t="str">
        <f>IF(Table1[[#This Row],[Day]]="","",MONTH(F3275))</f>
        <v/>
      </c>
      <c r="D3275" s="45" t="str">
        <f>IF(Table1[[#This Row],[Day]]="","",YEAR(F3275))</f>
        <v/>
      </c>
      <c r="E3275" s="117" t="s">
        <v>329</v>
      </c>
      <c r="J3275" s="102"/>
      <c r="K3275" s="124"/>
      <c r="R3275" s="46"/>
      <c r="V3275" s="112"/>
      <c r="W3275" s="72"/>
      <c r="X3275" s="46"/>
      <c r="Y3275" s="46"/>
      <c r="AC3275" s="47">
        <f t="shared" si="47"/>
        <v>0</v>
      </c>
      <c r="AD3275" s="47"/>
      <c r="AE3275" s="44"/>
      <c r="AF3275" s="48"/>
    </row>
    <row r="3276" spans="1:32" ht="21" customHeight="1">
      <c r="A3276" s="45" t="str">
        <f>IF(G3276="","",VLOOKUP(G3276,#REF!,3,0))</f>
        <v/>
      </c>
      <c r="B3276" s="45" t="str">
        <f>IF(Table1[[#This Row],[Day]]="","",WEEKNUM(F3276))</f>
        <v/>
      </c>
      <c r="C3276" s="45" t="str">
        <f>IF(Table1[[#This Row],[Day]]="","",MONTH(F3276))</f>
        <v/>
      </c>
      <c r="D3276" s="45" t="str">
        <f>IF(Table1[[#This Row],[Day]]="","",YEAR(F3276))</f>
        <v/>
      </c>
      <c r="E3276" s="117" t="s">
        <v>329</v>
      </c>
      <c r="J3276" s="102"/>
      <c r="K3276" s="124"/>
      <c r="R3276" s="46"/>
      <c r="V3276" s="112"/>
      <c r="W3276" s="72"/>
      <c r="X3276" s="46"/>
      <c r="Y3276" s="46"/>
      <c r="AC3276" s="47">
        <f t="shared" si="47"/>
        <v>0</v>
      </c>
      <c r="AD3276" s="47"/>
      <c r="AE3276" s="44"/>
      <c r="AF3276" s="48"/>
    </row>
    <row r="3277" spans="1:32" ht="21" customHeight="1">
      <c r="A3277" s="45" t="str">
        <f>IF(G3277="","",VLOOKUP(G3277,#REF!,3,0))</f>
        <v/>
      </c>
      <c r="B3277" s="45" t="str">
        <f>IF(Table1[[#This Row],[Day]]="","",WEEKNUM(F3277))</f>
        <v/>
      </c>
      <c r="C3277" s="45" t="str">
        <f>IF(Table1[[#This Row],[Day]]="","",MONTH(F3277))</f>
        <v/>
      </c>
      <c r="D3277" s="45" t="str">
        <f>IF(Table1[[#This Row],[Day]]="","",YEAR(F3277))</f>
        <v/>
      </c>
      <c r="E3277" s="117" t="s">
        <v>329</v>
      </c>
      <c r="J3277" s="102"/>
      <c r="K3277" s="124"/>
      <c r="R3277" s="46"/>
      <c r="V3277" s="112"/>
      <c r="W3277" s="72"/>
      <c r="X3277" s="46"/>
      <c r="Y3277" s="46"/>
      <c r="AC3277" s="47">
        <f t="shared" si="47"/>
        <v>0</v>
      </c>
      <c r="AD3277" s="47"/>
      <c r="AE3277" s="44"/>
      <c r="AF3277" s="48"/>
    </row>
    <row r="3278" spans="1:32" ht="21" customHeight="1">
      <c r="A3278" s="45" t="str">
        <f>IF(G3278="","",VLOOKUP(G3278,#REF!,3,0))</f>
        <v/>
      </c>
      <c r="B3278" s="45" t="str">
        <f>IF(Table1[[#This Row],[Day]]="","",WEEKNUM(F3278))</f>
        <v/>
      </c>
      <c r="C3278" s="45" t="str">
        <f>IF(Table1[[#This Row],[Day]]="","",MONTH(F3278))</f>
        <v/>
      </c>
      <c r="D3278" s="45" t="str">
        <f>IF(Table1[[#This Row],[Day]]="","",YEAR(F3278))</f>
        <v/>
      </c>
      <c r="E3278" s="117" t="s">
        <v>329</v>
      </c>
      <c r="J3278" s="102"/>
      <c r="K3278" s="124"/>
      <c r="R3278" s="46"/>
      <c r="V3278" s="112"/>
      <c r="W3278" s="72"/>
      <c r="X3278" s="46"/>
      <c r="Y3278" s="46"/>
      <c r="AC3278" s="47">
        <f t="shared" si="47"/>
        <v>0</v>
      </c>
      <c r="AD3278" s="47"/>
      <c r="AE3278" s="44"/>
      <c r="AF3278" s="48"/>
    </row>
    <row r="3279" spans="1:32" ht="21" customHeight="1">
      <c r="A3279" s="45" t="str">
        <f>IF(G3279="","",VLOOKUP(G3279,#REF!,3,0))</f>
        <v/>
      </c>
      <c r="B3279" s="45" t="str">
        <f>IF(Table1[[#This Row],[Day]]="","",WEEKNUM(F3279))</f>
        <v/>
      </c>
      <c r="C3279" s="45" t="str">
        <f>IF(Table1[[#This Row],[Day]]="","",MONTH(F3279))</f>
        <v/>
      </c>
      <c r="D3279" s="45" t="str">
        <f>IF(Table1[[#This Row],[Day]]="","",YEAR(F3279))</f>
        <v/>
      </c>
      <c r="E3279" s="117" t="s">
        <v>329</v>
      </c>
      <c r="J3279" s="102"/>
      <c r="K3279" s="124"/>
      <c r="R3279" s="46"/>
      <c r="V3279" s="112"/>
      <c r="W3279" s="72"/>
      <c r="X3279" s="46"/>
      <c r="Y3279" s="46"/>
      <c r="AC3279" s="47">
        <f t="shared" si="47"/>
        <v>0</v>
      </c>
      <c r="AD3279" s="47"/>
      <c r="AE3279" s="44"/>
      <c r="AF3279" s="48"/>
    </row>
    <row r="3280" spans="1:32" ht="21" customHeight="1">
      <c r="A3280" s="45" t="str">
        <f>IF(G3280="","",VLOOKUP(G3280,#REF!,3,0))</f>
        <v/>
      </c>
      <c r="B3280" s="45" t="str">
        <f>IF(Table1[[#This Row],[Day]]="","",WEEKNUM(F3280))</f>
        <v/>
      </c>
      <c r="C3280" s="45" t="str">
        <f>IF(Table1[[#This Row],[Day]]="","",MONTH(F3280))</f>
        <v/>
      </c>
      <c r="D3280" s="45" t="str">
        <f>IF(Table1[[#This Row],[Day]]="","",YEAR(F3280))</f>
        <v/>
      </c>
      <c r="E3280" s="117" t="s">
        <v>329</v>
      </c>
      <c r="J3280" s="102"/>
      <c r="K3280" s="124"/>
      <c r="R3280" s="46"/>
      <c r="V3280" s="112"/>
      <c r="W3280" s="72"/>
      <c r="X3280" s="46"/>
      <c r="Y3280" s="46"/>
      <c r="AC3280" s="47">
        <f t="shared" si="47"/>
        <v>0</v>
      </c>
      <c r="AD3280" s="47"/>
      <c r="AE3280" s="44"/>
      <c r="AF3280" s="48"/>
    </row>
    <row r="3281" spans="1:32" ht="21" customHeight="1">
      <c r="A3281" s="45" t="str">
        <f>IF(G3281="","",VLOOKUP(G3281,#REF!,3,0))</f>
        <v/>
      </c>
      <c r="B3281" s="45" t="str">
        <f>IF(Table1[[#This Row],[Day]]="","",WEEKNUM(F3281))</f>
        <v/>
      </c>
      <c r="C3281" s="45" t="str">
        <f>IF(Table1[[#This Row],[Day]]="","",MONTH(F3281))</f>
        <v/>
      </c>
      <c r="D3281" s="45" t="str">
        <f>IF(Table1[[#This Row],[Day]]="","",YEAR(F3281))</f>
        <v/>
      </c>
      <c r="E3281" s="117" t="s">
        <v>329</v>
      </c>
      <c r="J3281" s="102"/>
      <c r="K3281" s="124"/>
      <c r="R3281" s="46"/>
      <c r="V3281" s="112"/>
      <c r="W3281" s="72"/>
      <c r="X3281" s="46"/>
      <c r="Y3281" s="46"/>
      <c r="AC3281" s="47">
        <f t="shared" si="47"/>
        <v>0</v>
      </c>
      <c r="AD3281" s="47"/>
      <c r="AE3281" s="44"/>
      <c r="AF3281" s="48"/>
    </row>
    <row r="3282" spans="1:32" ht="21" customHeight="1">
      <c r="A3282" s="45" t="str">
        <f>IF(G3282="","",VLOOKUP(G3282,#REF!,3,0))</f>
        <v/>
      </c>
      <c r="B3282" s="45" t="str">
        <f>IF(Table1[[#This Row],[Day]]="","",WEEKNUM(F3282))</f>
        <v/>
      </c>
      <c r="C3282" s="45" t="str">
        <f>IF(Table1[[#This Row],[Day]]="","",MONTH(F3282))</f>
        <v/>
      </c>
      <c r="D3282" s="45" t="str">
        <f>IF(Table1[[#This Row],[Day]]="","",YEAR(F3282))</f>
        <v/>
      </c>
      <c r="E3282" s="117" t="s">
        <v>329</v>
      </c>
      <c r="J3282" s="102"/>
      <c r="K3282" s="124"/>
      <c r="R3282" s="46"/>
      <c r="V3282" s="112"/>
      <c r="W3282" s="72"/>
      <c r="X3282" s="46"/>
      <c r="Y3282" s="46"/>
      <c r="AC3282" s="47">
        <f t="shared" si="47"/>
        <v>0</v>
      </c>
      <c r="AD3282" s="47"/>
      <c r="AE3282" s="44"/>
      <c r="AF3282" s="48"/>
    </row>
    <row r="3283" spans="1:32" ht="21" customHeight="1">
      <c r="A3283" s="45" t="str">
        <f>IF(G3283="","",VLOOKUP(G3283,#REF!,3,0))</f>
        <v/>
      </c>
      <c r="B3283" s="45" t="str">
        <f>IF(Table1[[#This Row],[Day]]="","",WEEKNUM(F3283))</f>
        <v/>
      </c>
      <c r="C3283" s="45" t="str">
        <f>IF(Table1[[#This Row],[Day]]="","",MONTH(F3283))</f>
        <v/>
      </c>
      <c r="D3283" s="45" t="str">
        <f>IF(Table1[[#This Row],[Day]]="","",YEAR(F3283))</f>
        <v/>
      </c>
      <c r="E3283" s="117" t="s">
        <v>329</v>
      </c>
      <c r="J3283" s="102"/>
      <c r="K3283" s="124"/>
      <c r="R3283" s="46"/>
      <c r="V3283" s="112"/>
      <c r="W3283" s="72"/>
      <c r="X3283" s="46"/>
      <c r="Y3283" s="46"/>
      <c r="AC3283" s="47">
        <f t="shared" si="47"/>
        <v>0</v>
      </c>
      <c r="AD3283" s="47"/>
      <c r="AE3283" s="44"/>
      <c r="AF3283" s="48"/>
    </row>
    <row r="3284" spans="1:32" ht="21" customHeight="1">
      <c r="A3284" s="45" t="str">
        <f>IF(G3284="","",VLOOKUP(G3284,#REF!,3,0))</f>
        <v/>
      </c>
      <c r="B3284" s="45" t="str">
        <f>IF(Table1[[#This Row],[Day]]="","",WEEKNUM(F3284))</f>
        <v/>
      </c>
      <c r="C3284" s="45" t="str">
        <f>IF(Table1[[#This Row],[Day]]="","",MONTH(F3284))</f>
        <v/>
      </c>
      <c r="D3284" s="45" t="str">
        <f>IF(Table1[[#This Row],[Day]]="","",YEAR(F3284))</f>
        <v/>
      </c>
      <c r="E3284" s="117" t="s">
        <v>329</v>
      </c>
      <c r="J3284" s="102"/>
      <c r="K3284" s="124"/>
      <c r="R3284" s="46"/>
      <c r="V3284" s="112"/>
      <c r="W3284" s="72"/>
      <c r="X3284" s="46"/>
      <c r="Y3284" s="46"/>
      <c r="AC3284" s="47">
        <f t="shared" si="47"/>
        <v>0</v>
      </c>
      <c r="AD3284" s="47"/>
      <c r="AE3284" s="44"/>
      <c r="AF3284" s="48"/>
    </row>
    <row r="3285" spans="1:32" ht="21" customHeight="1">
      <c r="A3285" s="45" t="str">
        <f>IF(G3285="","",VLOOKUP(G3285,#REF!,3,0))</f>
        <v/>
      </c>
      <c r="B3285" s="45" t="str">
        <f>IF(Table1[[#This Row],[Day]]="","",WEEKNUM(F3285))</f>
        <v/>
      </c>
      <c r="C3285" s="45" t="str">
        <f>IF(Table1[[#This Row],[Day]]="","",MONTH(F3285))</f>
        <v/>
      </c>
      <c r="D3285" s="45" t="str">
        <f>IF(Table1[[#This Row],[Day]]="","",YEAR(F3285))</f>
        <v/>
      </c>
      <c r="E3285" s="117" t="s">
        <v>329</v>
      </c>
      <c r="J3285" s="102"/>
      <c r="K3285" s="124"/>
      <c r="R3285" s="46"/>
      <c r="V3285" s="112"/>
      <c r="W3285" s="72"/>
      <c r="X3285" s="46"/>
      <c r="Y3285" s="46"/>
      <c r="AC3285" s="47">
        <f t="shared" si="47"/>
        <v>0</v>
      </c>
      <c r="AD3285" s="47"/>
      <c r="AE3285" s="44"/>
      <c r="AF3285" s="48"/>
    </row>
    <row r="3286" spans="1:32" ht="21" customHeight="1">
      <c r="A3286" s="45" t="str">
        <f>IF(G3286="","",VLOOKUP(G3286,#REF!,3,0))</f>
        <v/>
      </c>
      <c r="B3286" s="45" t="str">
        <f>IF(Table1[[#This Row],[Day]]="","",WEEKNUM(F3286))</f>
        <v/>
      </c>
      <c r="C3286" s="45" t="str">
        <f>IF(Table1[[#This Row],[Day]]="","",MONTH(F3286))</f>
        <v/>
      </c>
      <c r="D3286" s="45" t="str">
        <f>IF(Table1[[#This Row],[Day]]="","",YEAR(F3286))</f>
        <v/>
      </c>
      <c r="E3286" s="117" t="s">
        <v>329</v>
      </c>
      <c r="J3286" s="102"/>
      <c r="K3286" s="124"/>
      <c r="R3286" s="46"/>
      <c r="V3286" s="112"/>
      <c r="W3286" s="72"/>
      <c r="X3286" s="46"/>
      <c r="Y3286" s="46"/>
      <c r="AC3286" s="47">
        <f t="shared" si="47"/>
        <v>0</v>
      </c>
      <c r="AD3286" s="47"/>
      <c r="AE3286" s="44"/>
      <c r="AF3286" s="48"/>
    </row>
    <row r="3287" spans="1:32" ht="21" customHeight="1">
      <c r="A3287" s="45" t="str">
        <f>IF(G3287="","",VLOOKUP(G3287,#REF!,3,0))</f>
        <v/>
      </c>
      <c r="B3287" s="45" t="str">
        <f>IF(Table1[[#This Row],[Day]]="","",WEEKNUM(F3287))</f>
        <v/>
      </c>
      <c r="C3287" s="45" t="str">
        <f>IF(Table1[[#This Row],[Day]]="","",MONTH(F3287))</f>
        <v/>
      </c>
      <c r="D3287" s="45" t="str">
        <f>IF(Table1[[#This Row],[Day]]="","",YEAR(F3287))</f>
        <v/>
      </c>
      <c r="E3287" s="117" t="s">
        <v>329</v>
      </c>
      <c r="J3287" s="102"/>
      <c r="K3287" s="124"/>
      <c r="R3287" s="46"/>
      <c r="V3287" s="112"/>
      <c r="W3287" s="72"/>
      <c r="X3287" s="46"/>
      <c r="Y3287" s="46"/>
      <c r="AC3287" s="47">
        <f t="shared" si="47"/>
        <v>0</v>
      </c>
      <c r="AD3287" s="47"/>
      <c r="AE3287" s="44"/>
      <c r="AF3287" s="48"/>
    </row>
    <row r="3288" spans="1:32" ht="21" customHeight="1">
      <c r="A3288" s="45" t="str">
        <f>IF(G3288="","",VLOOKUP(G3288,#REF!,3,0))</f>
        <v/>
      </c>
      <c r="B3288" s="45" t="str">
        <f>IF(Table1[[#This Row],[Day]]="","",WEEKNUM(F3288))</f>
        <v/>
      </c>
      <c r="C3288" s="45" t="str">
        <f>IF(Table1[[#This Row],[Day]]="","",MONTH(F3288))</f>
        <v/>
      </c>
      <c r="D3288" s="45" t="str">
        <f>IF(Table1[[#This Row],[Day]]="","",YEAR(F3288))</f>
        <v/>
      </c>
      <c r="E3288" s="117" t="s">
        <v>329</v>
      </c>
      <c r="J3288" s="102"/>
      <c r="K3288" s="124"/>
      <c r="R3288" s="46"/>
      <c r="V3288" s="112"/>
      <c r="W3288" s="72"/>
      <c r="X3288" s="46"/>
      <c r="Y3288" s="46"/>
      <c r="AC3288" s="47">
        <f t="shared" si="47"/>
        <v>0</v>
      </c>
      <c r="AD3288" s="47"/>
      <c r="AE3288" s="44"/>
      <c r="AF3288" s="48"/>
    </row>
    <row r="3289" spans="1:32" ht="21" customHeight="1">
      <c r="A3289" s="45" t="str">
        <f>IF(G3289="","",VLOOKUP(G3289,#REF!,3,0))</f>
        <v/>
      </c>
      <c r="B3289" s="45" t="str">
        <f>IF(Table1[[#This Row],[Day]]="","",WEEKNUM(F3289))</f>
        <v/>
      </c>
      <c r="C3289" s="45" t="str">
        <f>IF(Table1[[#This Row],[Day]]="","",MONTH(F3289))</f>
        <v/>
      </c>
      <c r="D3289" s="45" t="str">
        <f>IF(Table1[[#This Row],[Day]]="","",YEAR(F3289))</f>
        <v/>
      </c>
      <c r="E3289" s="117" t="s">
        <v>329</v>
      </c>
      <c r="J3289" s="102"/>
      <c r="K3289" s="124"/>
      <c r="R3289" s="46"/>
      <c r="V3289" s="112"/>
      <c r="W3289" s="72"/>
      <c r="X3289" s="46"/>
      <c r="Y3289" s="46"/>
      <c r="AC3289" s="47">
        <f t="shared" si="47"/>
        <v>0</v>
      </c>
      <c r="AD3289" s="47"/>
      <c r="AE3289" s="44"/>
      <c r="AF3289" s="48"/>
    </row>
    <row r="3290" spans="1:32" ht="21" customHeight="1">
      <c r="A3290" s="45" t="str">
        <f>IF(G3290="","",VLOOKUP(G3290,#REF!,3,0))</f>
        <v/>
      </c>
      <c r="B3290" s="45" t="str">
        <f>IF(Table1[[#This Row],[Day]]="","",WEEKNUM(F3290))</f>
        <v/>
      </c>
      <c r="C3290" s="45" t="str">
        <f>IF(Table1[[#This Row],[Day]]="","",MONTH(F3290))</f>
        <v/>
      </c>
      <c r="D3290" s="45" t="str">
        <f>IF(Table1[[#This Row],[Day]]="","",YEAR(F3290))</f>
        <v/>
      </c>
      <c r="E3290" s="117" t="s">
        <v>329</v>
      </c>
      <c r="J3290" s="102"/>
      <c r="K3290" s="124"/>
      <c r="R3290" s="46"/>
      <c r="V3290" s="112"/>
      <c r="W3290" s="72"/>
      <c r="X3290" s="46"/>
      <c r="Y3290" s="46"/>
      <c r="AC3290" s="47">
        <f t="shared" si="47"/>
        <v>0</v>
      </c>
      <c r="AD3290" s="47"/>
      <c r="AE3290" s="44"/>
      <c r="AF3290" s="48"/>
    </row>
    <row r="3291" spans="1:32" ht="21" customHeight="1">
      <c r="A3291" s="45" t="str">
        <f>IF(G3291="","",VLOOKUP(G3291,#REF!,3,0))</f>
        <v/>
      </c>
      <c r="B3291" s="45" t="str">
        <f>IF(Table1[[#This Row],[Day]]="","",WEEKNUM(F3291))</f>
        <v/>
      </c>
      <c r="C3291" s="45" t="str">
        <f>IF(Table1[[#This Row],[Day]]="","",MONTH(F3291))</f>
        <v/>
      </c>
      <c r="D3291" s="45" t="str">
        <f>IF(Table1[[#This Row],[Day]]="","",YEAR(F3291))</f>
        <v/>
      </c>
      <c r="E3291" s="117" t="s">
        <v>329</v>
      </c>
      <c r="J3291" s="102"/>
      <c r="K3291" s="124"/>
      <c r="R3291" s="46"/>
      <c r="V3291" s="112"/>
      <c r="W3291" s="72"/>
      <c r="X3291" s="46"/>
      <c r="Y3291" s="46"/>
      <c r="AC3291" s="47">
        <f t="shared" si="47"/>
        <v>0</v>
      </c>
      <c r="AD3291" s="47"/>
      <c r="AE3291" s="44"/>
      <c r="AF3291" s="48"/>
    </row>
    <row r="3292" spans="1:32" ht="21" customHeight="1">
      <c r="A3292" s="45" t="str">
        <f>IF(G3292="","",VLOOKUP(G3292,#REF!,3,0))</f>
        <v/>
      </c>
      <c r="B3292" s="45" t="str">
        <f>IF(Table1[[#This Row],[Day]]="","",WEEKNUM(F3292))</f>
        <v/>
      </c>
      <c r="C3292" s="45" t="str">
        <f>IF(Table1[[#This Row],[Day]]="","",MONTH(F3292))</f>
        <v/>
      </c>
      <c r="D3292" s="45" t="str">
        <f>IF(Table1[[#This Row],[Day]]="","",YEAR(F3292))</f>
        <v/>
      </c>
      <c r="E3292" s="117" t="s">
        <v>329</v>
      </c>
      <c r="J3292" s="102"/>
      <c r="K3292" s="124"/>
      <c r="R3292" s="46"/>
      <c r="V3292" s="112"/>
      <c r="W3292" s="72"/>
      <c r="X3292" s="46"/>
      <c r="Y3292" s="46"/>
      <c r="AC3292" s="47">
        <f t="shared" ref="AC3292:AC3355" si="48">SUM(I3292:AB3292)</f>
        <v>0</v>
      </c>
      <c r="AD3292" s="47"/>
      <c r="AE3292" s="44"/>
      <c r="AF3292" s="48"/>
    </row>
    <row r="3293" spans="1:32" ht="21" customHeight="1">
      <c r="A3293" s="45" t="str">
        <f>IF(G3293="","",VLOOKUP(G3293,#REF!,3,0))</f>
        <v/>
      </c>
      <c r="B3293" s="45" t="str">
        <f>IF(Table1[[#This Row],[Day]]="","",WEEKNUM(F3293))</f>
        <v/>
      </c>
      <c r="C3293" s="45" t="str">
        <f>IF(Table1[[#This Row],[Day]]="","",MONTH(F3293))</f>
        <v/>
      </c>
      <c r="D3293" s="45" t="str">
        <f>IF(Table1[[#This Row],[Day]]="","",YEAR(F3293))</f>
        <v/>
      </c>
      <c r="E3293" s="117" t="s">
        <v>329</v>
      </c>
      <c r="J3293" s="102"/>
      <c r="K3293" s="124"/>
      <c r="R3293" s="46"/>
      <c r="V3293" s="112"/>
      <c r="W3293" s="72"/>
      <c r="X3293" s="46"/>
      <c r="Y3293" s="46"/>
      <c r="AC3293" s="47">
        <f t="shared" si="48"/>
        <v>0</v>
      </c>
      <c r="AD3293" s="47"/>
      <c r="AE3293" s="44"/>
      <c r="AF3293" s="48"/>
    </row>
    <row r="3294" spans="1:32" ht="21" customHeight="1">
      <c r="A3294" s="45" t="str">
        <f>IF(G3294="","",VLOOKUP(G3294,#REF!,3,0))</f>
        <v/>
      </c>
      <c r="B3294" s="45" t="str">
        <f>IF(Table1[[#This Row],[Day]]="","",WEEKNUM(F3294))</f>
        <v/>
      </c>
      <c r="C3294" s="45" t="str">
        <f>IF(Table1[[#This Row],[Day]]="","",MONTH(F3294))</f>
        <v/>
      </c>
      <c r="D3294" s="45" t="str">
        <f>IF(Table1[[#This Row],[Day]]="","",YEAR(F3294))</f>
        <v/>
      </c>
      <c r="E3294" s="117" t="s">
        <v>329</v>
      </c>
      <c r="J3294" s="102"/>
      <c r="K3294" s="124"/>
      <c r="R3294" s="46"/>
      <c r="V3294" s="112"/>
      <c r="W3294" s="72"/>
      <c r="X3294" s="46"/>
      <c r="Y3294" s="46"/>
      <c r="AC3294" s="47">
        <f t="shared" si="48"/>
        <v>0</v>
      </c>
      <c r="AD3294" s="47"/>
      <c r="AE3294" s="44"/>
      <c r="AF3294" s="48"/>
    </row>
    <row r="3295" spans="1:32" ht="21" customHeight="1">
      <c r="A3295" s="45" t="str">
        <f>IF(G3295="","",VLOOKUP(G3295,#REF!,3,0))</f>
        <v/>
      </c>
      <c r="B3295" s="45" t="str">
        <f>IF(Table1[[#This Row],[Day]]="","",WEEKNUM(F3295))</f>
        <v/>
      </c>
      <c r="C3295" s="45" t="str">
        <f>IF(Table1[[#This Row],[Day]]="","",MONTH(F3295))</f>
        <v/>
      </c>
      <c r="D3295" s="45" t="str">
        <f>IF(Table1[[#This Row],[Day]]="","",YEAR(F3295))</f>
        <v/>
      </c>
      <c r="E3295" s="117" t="s">
        <v>329</v>
      </c>
      <c r="J3295" s="102"/>
      <c r="K3295" s="124"/>
      <c r="R3295" s="46"/>
      <c r="V3295" s="112"/>
      <c r="W3295" s="72"/>
      <c r="X3295" s="46"/>
      <c r="Y3295" s="46"/>
      <c r="AC3295" s="47">
        <f t="shared" si="48"/>
        <v>0</v>
      </c>
      <c r="AD3295" s="47"/>
      <c r="AE3295" s="44"/>
      <c r="AF3295" s="48"/>
    </row>
    <row r="3296" spans="1:32" ht="21" customHeight="1">
      <c r="A3296" s="45" t="str">
        <f>IF(G3296="","",VLOOKUP(G3296,#REF!,3,0))</f>
        <v/>
      </c>
      <c r="B3296" s="45" t="str">
        <f>IF(Table1[[#This Row],[Day]]="","",WEEKNUM(F3296))</f>
        <v/>
      </c>
      <c r="C3296" s="45" t="str">
        <f>IF(Table1[[#This Row],[Day]]="","",MONTH(F3296))</f>
        <v/>
      </c>
      <c r="D3296" s="45" t="str">
        <f>IF(Table1[[#This Row],[Day]]="","",YEAR(F3296))</f>
        <v/>
      </c>
      <c r="E3296" s="117" t="s">
        <v>329</v>
      </c>
      <c r="J3296" s="102"/>
      <c r="K3296" s="124"/>
      <c r="R3296" s="46"/>
      <c r="V3296" s="112"/>
      <c r="W3296" s="72"/>
      <c r="X3296" s="46"/>
      <c r="Y3296" s="46"/>
      <c r="AC3296" s="47">
        <f t="shared" si="48"/>
        <v>0</v>
      </c>
      <c r="AD3296" s="47"/>
      <c r="AE3296" s="44"/>
      <c r="AF3296" s="48"/>
    </row>
    <row r="3297" spans="1:32" ht="21" customHeight="1">
      <c r="A3297" s="45" t="str">
        <f>IF(G3297="","",VLOOKUP(G3297,#REF!,3,0))</f>
        <v/>
      </c>
      <c r="B3297" s="45" t="str">
        <f>IF(Table1[[#This Row],[Day]]="","",WEEKNUM(F3297))</f>
        <v/>
      </c>
      <c r="C3297" s="45" t="str">
        <f>IF(Table1[[#This Row],[Day]]="","",MONTH(F3297))</f>
        <v/>
      </c>
      <c r="D3297" s="45" t="str">
        <f>IF(Table1[[#This Row],[Day]]="","",YEAR(F3297))</f>
        <v/>
      </c>
      <c r="E3297" s="117" t="s">
        <v>329</v>
      </c>
      <c r="J3297" s="102"/>
      <c r="K3297" s="124"/>
      <c r="R3297" s="46"/>
      <c r="V3297" s="112"/>
      <c r="W3297" s="72"/>
      <c r="X3297" s="46"/>
      <c r="Y3297" s="46"/>
      <c r="AC3297" s="47">
        <f t="shared" si="48"/>
        <v>0</v>
      </c>
      <c r="AD3297" s="47"/>
      <c r="AE3297" s="44"/>
      <c r="AF3297" s="48"/>
    </row>
    <row r="3298" spans="1:32" ht="21" customHeight="1">
      <c r="A3298" s="45" t="str">
        <f>IF(G3298="","",VLOOKUP(G3298,#REF!,3,0))</f>
        <v/>
      </c>
      <c r="B3298" s="45" t="str">
        <f>IF(Table1[[#This Row],[Day]]="","",WEEKNUM(F3298))</f>
        <v/>
      </c>
      <c r="C3298" s="45" t="str">
        <f>IF(Table1[[#This Row],[Day]]="","",MONTH(F3298))</f>
        <v/>
      </c>
      <c r="D3298" s="45" t="str">
        <f>IF(Table1[[#This Row],[Day]]="","",YEAR(F3298))</f>
        <v/>
      </c>
      <c r="E3298" s="117" t="s">
        <v>329</v>
      </c>
      <c r="J3298" s="102"/>
      <c r="K3298" s="124"/>
      <c r="R3298" s="46"/>
      <c r="V3298" s="112"/>
      <c r="W3298" s="72"/>
      <c r="X3298" s="46"/>
      <c r="Y3298" s="46"/>
      <c r="AC3298" s="47">
        <f t="shared" si="48"/>
        <v>0</v>
      </c>
      <c r="AD3298" s="47"/>
      <c r="AE3298" s="44"/>
      <c r="AF3298" s="48"/>
    </row>
    <row r="3299" spans="1:32" ht="21" customHeight="1">
      <c r="A3299" s="45" t="str">
        <f>IF(G3299="","",VLOOKUP(G3299,#REF!,3,0))</f>
        <v/>
      </c>
      <c r="B3299" s="45" t="str">
        <f>IF(Table1[[#This Row],[Day]]="","",WEEKNUM(F3299))</f>
        <v/>
      </c>
      <c r="C3299" s="45" t="str">
        <f>IF(Table1[[#This Row],[Day]]="","",MONTH(F3299))</f>
        <v/>
      </c>
      <c r="D3299" s="45" t="str">
        <f>IF(Table1[[#This Row],[Day]]="","",YEAR(F3299))</f>
        <v/>
      </c>
      <c r="E3299" s="117" t="s">
        <v>329</v>
      </c>
      <c r="J3299" s="102"/>
      <c r="K3299" s="124"/>
      <c r="R3299" s="46"/>
      <c r="V3299" s="112"/>
      <c r="W3299" s="72"/>
      <c r="X3299" s="46"/>
      <c r="Y3299" s="46"/>
      <c r="AC3299" s="47">
        <f t="shared" si="48"/>
        <v>0</v>
      </c>
      <c r="AD3299" s="47"/>
      <c r="AE3299" s="44"/>
      <c r="AF3299" s="48"/>
    </row>
    <row r="3300" spans="1:32" ht="21" customHeight="1">
      <c r="A3300" s="45" t="str">
        <f>IF(G3300="","",VLOOKUP(G3300,#REF!,3,0))</f>
        <v/>
      </c>
      <c r="B3300" s="45" t="str">
        <f>IF(Table1[[#This Row],[Day]]="","",WEEKNUM(F3300))</f>
        <v/>
      </c>
      <c r="C3300" s="45" t="str">
        <f>IF(Table1[[#This Row],[Day]]="","",MONTH(F3300))</f>
        <v/>
      </c>
      <c r="D3300" s="45" t="str">
        <f>IF(Table1[[#This Row],[Day]]="","",YEAR(F3300))</f>
        <v/>
      </c>
      <c r="E3300" s="117" t="s">
        <v>329</v>
      </c>
      <c r="J3300" s="102"/>
      <c r="K3300" s="124"/>
      <c r="R3300" s="46"/>
      <c r="V3300" s="112"/>
      <c r="W3300" s="72"/>
      <c r="X3300" s="46"/>
      <c r="Y3300" s="46"/>
      <c r="AC3300" s="47">
        <f t="shared" si="48"/>
        <v>0</v>
      </c>
      <c r="AD3300" s="47"/>
      <c r="AE3300" s="44"/>
      <c r="AF3300" s="48"/>
    </row>
    <row r="3301" spans="1:32" ht="21" customHeight="1">
      <c r="A3301" s="45" t="str">
        <f>IF(G3301="","",VLOOKUP(G3301,#REF!,3,0))</f>
        <v/>
      </c>
      <c r="B3301" s="45" t="str">
        <f>IF(Table1[[#This Row],[Day]]="","",WEEKNUM(F3301))</f>
        <v/>
      </c>
      <c r="C3301" s="45" t="str">
        <f>IF(Table1[[#This Row],[Day]]="","",MONTH(F3301))</f>
        <v/>
      </c>
      <c r="D3301" s="45" t="str">
        <f>IF(Table1[[#This Row],[Day]]="","",YEAR(F3301))</f>
        <v/>
      </c>
      <c r="E3301" s="117" t="s">
        <v>329</v>
      </c>
      <c r="J3301" s="102"/>
      <c r="K3301" s="124"/>
      <c r="R3301" s="46"/>
      <c r="V3301" s="112"/>
      <c r="W3301" s="72"/>
      <c r="X3301" s="46"/>
      <c r="Y3301" s="46"/>
      <c r="AC3301" s="47">
        <f t="shared" si="48"/>
        <v>0</v>
      </c>
      <c r="AD3301" s="47"/>
      <c r="AE3301" s="44"/>
      <c r="AF3301" s="48"/>
    </row>
    <row r="3302" spans="1:32" ht="21" customHeight="1">
      <c r="A3302" s="45" t="str">
        <f>IF(G3302="","",VLOOKUP(G3302,#REF!,3,0))</f>
        <v/>
      </c>
      <c r="B3302" s="45" t="str">
        <f>IF(Table1[[#This Row],[Day]]="","",WEEKNUM(F3302))</f>
        <v/>
      </c>
      <c r="C3302" s="45" t="str">
        <f>IF(Table1[[#This Row],[Day]]="","",MONTH(F3302))</f>
        <v/>
      </c>
      <c r="D3302" s="45" t="str">
        <f>IF(Table1[[#This Row],[Day]]="","",YEAR(F3302))</f>
        <v/>
      </c>
      <c r="E3302" s="117" t="s">
        <v>329</v>
      </c>
      <c r="J3302" s="102"/>
      <c r="K3302" s="124"/>
      <c r="R3302" s="46"/>
      <c r="V3302" s="112"/>
      <c r="W3302" s="72"/>
      <c r="X3302" s="46"/>
      <c r="Y3302" s="46"/>
      <c r="AC3302" s="47">
        <f t="shared" si="48"/>
        <v>0</v>
      </c>
      <c r="AD3302" s="47"/>
      <c r="AE3302" s="44"/>
      <c r="AF3302" s="48"/>
    </row>
    <row r="3303" spans="1:32" ht="21" customHeight="1">
      <c r="A3303" s="45" t="str">
        <f>IF(G3303="","",VLOOKUP(G3303,#REF!,3,0))</f>
        <v/>
      </c>
      <c r="B3303" s="45" t="str">
        <f>IF(Table1[[#This Row],[Day]]="","",WEEKNUM(F3303))</f>
        <v/>
      </c>
      <c r="C3303" s="45" t="str">
        <f>IF(Table1[[#This Row],[Day]]="","",MONTH(F3303))</f>
        <v/>
      </c>
      <c r="D3303" s="45" t="str">
        <f>IF(Table1[[#This Row],[Day]]="","",YEAR(F3303))</f>
        <v/>
      </c>
      <c r="E3303" s="117" t="s">
        <v>329</v>
      </c>
      <c r="J3303" s="102"/>
      <c r="K3303" s="124"/>
      <c r="R3303" s="46"/>
      <c r="V3303" s="112"/>
      <c r="W3303" s="72"/>
      <c r="X3303" s="46"/>
      <c r="Y3303" s="46"/>
      <c r="AC3303" s="47">
        <f t="shared" si="48"/>
        <v>0</v>
      </c>
      <c r="AD3303" s="47"/>
      <c r="AE3303" s="44"/>
      <c r="AF3303" s="48"/>
    </row>
    <row r="3304" spans="1:32" ht="21" customHeight="1">
      <c r="A3304" s="45" t="str">
        <f>IF(G3304="","",VLOOKUP(G3304,#REF!,3,0))</f>
        <v/>
      </c>
      <c r="B3304" s="45" t="str">
        <f>IF(Table1[[#This Row],[Day]]="","",WEEKNUM(F3304))</f>
        <v/>
      </c>
      <c r="C3304" s="45" t="str">
        <f>IF(Table1[[#This Row],[Day]]="","",MONTH(F3304))</f>
        <v/>
      </c>
      <c r="D3304" s="45" t="str">
        <f>IF(Table1[[#This Row],[Day]]="","",YEAR(F3304))</f>
        <v/>
      </c>
      <c r="E3304" s="117" t="s">
        <v>329</v>
      </c>
      <c r="J3304" s="102"/>
      <c r="K3304" s="124"/>
      <c r="R3304" s="46"/>
      <c r="V3304" s="112"/>
      <c r="W3304" s="72"/>
      <c r="X3304" s="46"/>
      <c r="Y3304" s="46"/>
      <c r="AC3304" s="47">
        <f t="shared" si="48"/>
        <v>0</v>
      </c>
      <c r="AD3304" s="47"/>
      <c r="AE3304" s="44"/>
      <c r="AF3304" s="48"/>
    </row>
    <row r="3305" spans="1:32" ht="21" customHeight="1">
      <c r="A3305" s="45" t="str">
        <f>IF(G3305="","",VLOOKUP(G3305,#REF!,3,0))</f>
        <v/>
      </c>
      <c r="B3305" s="45" t="str">
        <f>IF(Table1[[#This Row],[Day]]="","",WEEKNUM(F3305))</f>
        <v/>
      </c>
      <c r="C3305" s="45" t="str">
        <f>IF(Table1[[#This Row],[Day]]="","",MONTH(F3305))</f>
        <v/>
      </c>
      <c r="D3305" s="45" t="str">
        <f>IF(Table1[[#This Row],[Day]]="","",YEAR(F3305))</f>
        <v/>
      </c>
      <c r="E3305" s="117" t="s">
        <v>329</v>
      </c>
      <c r="J3305" s="102"/>
      <c r="K3305" s="124"/>
      <c r="R3305" s="46"/>
      <c r="V3305" s="112"/>
      <c r="W3305" s="72"/>
      <c r="X3305" s="46"/>
      <c r="Y3305" s="46"/>
      <c r="AC3305" s="47">
        <f t="shared" si="48"/>
        <v>0</v>
      </c>
      <c r="AD3305" s="47"/>
      <c r="AE3305" s="44"/>
      <c r="AF3305" s="48"/>
    </row>
    <row r="3306" spans="1:32" ht="21" customHeight="1">
      <c r="A3306" s="45" t="str">
        <f>IF(G3306="","",VLOOKUP(G3306,#REF!,3,0))</f>
        <v/>
      </c>
      <c r="B3306" s="45" t="str">
        <f>IF(Table1[[#This Row],[Day]]="","",WEEKNUM(F3306))</f>
        <v/>
      </c>
      <c r="C3306" s="45" t="str">
        <f>IF(Table1[[#This Row],[Day]]="","",MONTH(F3306))</f>
        <v/>
      </c>
      <c r="D3306" s="45" t="str">
        <f>IF(Table1[[#This Row],[Day]]="","",YEAR(F3306))</f>
        <v/>
      </c>
      <c r="E3306" s="117" t="s">
        <v>329</v>
      </c>
      <c r="J3306" s="102"/>
      <c r="K3306" s="124"/>
      <c r="R3306" s="46"/>
      <c r="V3306" s="112"/>
      <c r="W3306" s="72"/>
      <c r="X3306" s="46"/>
      <c r="Y3306" s="46"/>
      <c r="AC3306" s="47">
        <f t="shared" si="48"/>
        <v>0</v>
      </c>
      <c r="AD3306" s="47"/>
      <c r="AE3306" s="44"/>
      <c r="AF3306" s="48"/>
    </row>
    <row r="3307" spans="1:32" ht="21" customHeight="1">
      <c r="A3307" s="45" t="str">
        <f>IF(G3307="","",VLOOKUP(G3307,#REF!,3,0))</f>
        <v/>
      </c>
      <c r="B3307" s="45" t="str">
        <f>IF(Table1[[#This Row],[Day]]="","",WEEKNUM(F3307))</f>
        <v/>
      </c>
      <c r="C3307" s="45" t="str">
        <f>IF(Table1[[#This Row],[Day]]="","",MONTH(F3307))</f>
        <v/>
      </c>
      <c r="D3307" s="45" t="str">
        <f>IF(Table1[[#This Row],[Day]]="","",YEAR(F3307))</f>
        <v/>
      </c>
      <c r="E3307" s="117" t="s">
        <v>329</v>
      </c>
      <c r="J3307" s="102"/>
      <c r="K3307" s="124"/>
      <c r="R3307" s="46"/>
      <c r="V3307" s="112"/>
      <c r="W3307" s="72"/>
      <c r="X3307" s="46"/>
      <c r="Y3307" s="46"/>
      <c r="AC3307" s="47">
        <f t="shared" si="48"/>
        <v>0</v>
      </c>
      <c r="AD3307" s="47"/>
      <c r="AE3307" s="44"/>
      <c r="AF3307" s="48"/>
    </row>
    <row r="3308" spans="1:32" ht="21" customHeight="1">
      <c r="A3308" s="45" t="str">
        <f>IF(G3308="","",VLOOKUP(G3308,#REF!,3,0))</f>
        <v/>
      </c>
      <c r="B3308" s="45" t="str">
        <f>IF(Table1[[#This Row],[Day]]="","",WEEKNUM(F3308))</f>
        <v/>
      </c>
      <c r="C3308" s="45" t="str">
        <f>IF(Table1[[#This Row],[Day]]="","",MONTH(F3308))</f>
        <v/>
      </c>
      <c r="D3308" s="45" t="str">
        <f>IF(Table1[[#This Row],[Day]]="","",YEAR(F3308))</f>
        <v/>
      </c>
      <c r="E3308" s="117" t="s">
        <v>329</v>
      </c>
      <c r="J3308" s="102"/>
      <c r="K3308" s="124"/>
      <c r="R3308" s="46"/>
      <c r="V3308" s="112"/>
      <c r="W3308" s="72"/>
      <c r="X3308" s="46"/>
      <c r="Y3308" s="46"/>
      <c r="AC3308" s="47">
        <f t="shared" si="48"/>
        <v>0</v>
      </c>
      <c r="AD3308" s="47"/>
      <c r="AE3308" s="44"/>
      <c r="AF3308" s="48"/>
    </row>
    <row r="3309" spans="1:32" ht="21" customHeight="1">
      <c r="A3309" s="45" t="str">
        <f>IF(G3309="","",VLOOKUP(G3309,#REF!,3,0))</f>
        <v/>
      </c>
      <c r="B3309" s="45" t="str">
        <f>IF(Table1[[#This Row],[Day]]="","",WEEKNUM(F3309))</f>
        <v/>
      </c>
      <c r="C3309" s="45" t="str">
        <f>IF(Table1[[#This Row],[Day]]="","",MONTH(F3309))</f>
        <v/>
      </c>
      <c r="D3309" s="45" t="str">
        <f>IF(Table1[[#This Row],[Day]]="","",YEAR(F3309))</f>
        <v/>
      </c>
      <c r="E3309" s="117" t="s">
        <v>329</v>
      </c>
      <c r="J3309" s="102"/>
      <c r="K3309" s="124"/>
      <c r="R3309" s="46"/>
      <c r="V3309" s="112"/>
      <c r="W3309" s="72"/>
      <c r="X3309" s="46"/>
      <c r="Y3309" s="46"/>
      <c r="AC3309" s="47">
        <f t="shared" si="48"/>
        <v>0</v>
      </c>
      <c r="AD3309" s="47"/>
      <c r="AE3309" s="44"/>
      <c r="AF3309" s="48"/>
    </row>
    <row r="3310" spans="1:32" ht="21" customHeight="1">
      <c r="A3310" s="45" t="str">
        <f>IF(G3310="","",VLOOKUP(G3310,#REF!,3,0))</f>
        <v/>
      </c>
      <c r="B3310" s="45" t="str">
        <f>IF(Table1[[#This Row],[Day]]="","",WEEKNUM(F3310))</f>
        <v/>
      </c>
      <c r="C3310" s="45" t="str">
        <f>IF(Table1[[#This Row],[Day]]="","",MONTH(F3310))</f>
        <v/>
      </c>
      <c r="D3310" s="45" t="str">
        <f>IF(Table1[[#This Row],[Day]]="","",YEAR(F3310))</f>
        <v/>
      </c>
      <c r="E3310" s="117" t="s">
        <v>329</v>
      </c>
      <c r="J3310" s="102"/>
      <c r="K3310" s="124"/>
      <c r="R3310" s="46"/>
      <c r="V3310" s="112"/>
      <c r="W3310" s="72"/>
      <c r="X3310" s="46"/>
      <c r="Y3310" s="46"/>
      <c r="AC3310" s="47">
        <f t="shared" si="48"/>
        <v>0</v>
      </c>
      <c r="AD3310" s="47"/>
      <c r="AE3310" s="44"/>
      <c r="AF3310" s="48"/>
    </row>
    <row r="3311" spans="1:32" ht="21" customHeight="1">
      <c r="A3311" s="45" t="str">
        <f>IF(G3311="","",VLOOKUP(G3311,#REF!,3,0))</f>
        <v/>
      </c>
      <c r="B3311" s="45" t="str">
        <f>IF(Table1[[#This Row],[Day]]="","",WEEKNUM(F3311))</f>
        <v/>
      </c>
      <c r="C3311" s="45" t="str">
        <f>IF(Table1[[#This Row],[Day]]="","",MONTH(F3311))</f>
        <v/>
      </c>
      <c r="D3311" s="45" t="str">
        <f>IF(Table1[[#This Row],[Day]]="","",YEAR(F3311))</f>
        <v/>
      </c>
      <c r="E3311" s="117" t="s">
        <v>329</v>
      </c>
      <c r="J3311" s="102"/>
      <c r="K3311" s="124"/>
      <c r="R3311" s="46"/>
      <c r="V3311" s="112"/>
      <c r="W3311" s="72"/>
      <c r="X3311" s="46"/>
      <c r="Y3311" s="46"/>
      <c r="AC3311" s="47">
        <f t="shared" si="48"/>
        <v>0</v>
      </c>
      <c r="AD3311" s="47"/>
      <c r="AE3311" s="44"/>
      <c r="AF3311" s="48"/>
    </row>
    <row r="3312" spans="1:32" ht="21" customHeight="1">
      <c r="A3312" s="45" t="str">
        <f>IF(G3312="","",VLOOKUP(G3312,#REF!,3,0))</f>
        <v/>
      </c>
      <c r="B3312" s="45" t="str">
        <f>IF(Table1[[#This Row],[Day]]="","",WEEKNUM(F3312))</f>
        <v/>
      </c>
      <c r="C3312" s="45" t="str">
        <f>IF(Table1[[#This Row],[Day]]="","",MONTH(F3312))</f>
        <v/>
      </c>
      <c r="D3312" s="45" t="str">
        <f>IF(Table1[[#This Row],[Day]]="","",YEAR(F3312))</f>
        <v/>
      </c>
      <c r="E3312" s="117" t="s">
        <v>329</v>
      </c>
      <c r="J3312" s="102"/>
      <c r="K3312" s="124"/>
      <c r="R3312" s="46"/>
      <c r="V3312" s="112"/>
      <c r="W3312" s="72"/>
      <c r="X3312" s="46"/>
      <c r="Y3312" s="46"/>
      <c r="AC3312" s="47">
        <f t="shared" si="48"/>
        <v>0</v>
      </c>
      <c r="AD3312" s="47"/>
      <c r="AE3312" s="44"/>
      <c r="AF3312" s="48"/>
    </row>
    <row r="3313" spans="1:32" ht="21" customHeight="1">
      <c r="A3313" s="45" t="str">
        <f>IF(G3313="","",VLOOKUP(G3313,#REF!,3,0))</f>
        <v/>
      </c>
      <c r="B3313" s="45" t="str">
        <f>IF(Table1[[#This Row],[Day]]="","",WEEKNUM(F3313))</f>
        <v/>
      </c>
      <c r="C3313" s="45" t="str">
        <f>IF(Table1[[#This Row],[Day]]="","",MONTH(F3313))</f>
        <v/>
      </c>
      <c r="D3313" s="45" t="str">
        <f>IF(Table1[[#This Row],[Day]]="","",YEAR(F3313))</f>
        <v/>
      </c>
      <c r="E3313" s="117" t="s">
        <v>329</v>
      </c>
      <c r="J3313" s="102"/>
      <c r="K3313" s="124"/>
      <c r="R3313" s="46"/>
      <c r="V3313" s="112"/>
      <c r="W3313" s="72"/>
      <c r="X3313" s="46"/>
      <c r="Y3313" s="46"/>
      <c r="AC3313" s="47">
        <f t="shared" si="48"/>
        <v>0</v>
      </c>
      <c r="AD3313" s="47"/>
      <c r="AE3313" s="44"/>
      <c r="AF3313" s="48"/>
    </row>
    <row r="3314" spans="1:32" ht="21" customHeight="1">
      <c r="A3314" s="45" t="str">
        <f>IF(G3314="","",VLOOKUP(G3314,#REF!,3,0))</f>
        <v/>
      </c>
      <c r="B3314" s="45" t="str">
        <f>IF(Table1[[#This Row],[Day]]="","",WEEKNUM(F3314))</f>
        <v/>
      </c>
      <c r="C3314" s="45" t="str">
        <f>IF(Table1[[#This Row],[Day]]="","",MONTH(F3314))</f>
        <v/>
      </c>
      <c r="D3314" s="45" t="str">
        <f>IF(Table1[[#This Row],[Day]]="","",YEAR(F3314))</f>
        <v/>
      </c>
      <c r="E3314" s="117" t="s">
        <v>329</v>
      </c>
      <c r="J3314" s="102"/>
      <c r="K3314" s="124"/>
      <c r="R3314" s="46"/>
      <c r="V3314" s="112"/>
      <c r="W3314" s="72"/>
      <c r="X3314" s="46"/>
      <c r="Y3314" s="46"/>
      <c r="AC3314" s="47">
        <f t="shared" si="48"/>
        <v>0</v>
      </c>
      <c r="AD3314" s="47"/>
      <c r="AE3314" s="44"/>
      <c r="AF3314" s="48"/>
    </row>
    <row r="3315" spans="1:32" ht="21" customHeight="1">
      <c r="A3315" s="45" t="str">
        <f>IF(G3315="","",VLOOKUP(G3315,#REF!,3,0))</f>
        <v/>
      </c>
      <c r="B3315" s="45" t="str">
        <f>IF(Table1[[#This Row],[Day]]="","",WEEKNUM(F3315))</f>
        <v/>
      </c>
      <c r="C3315" s="45" t="str">
        <f>IF(Table1[[#This Row],[Day]]="","",MONTH(F3315))</f>
        <v/>
      </c>
      <c r="D3315" s="45" t="str">
        <f>IF(Table1[[#This Row],[Day]]="","",YEAR(F3315))</f>
        <v/>
      </c>
      <c r="E3315" s="117" t="s">
        <v>329</v>
      </c>
      <c r="J3315" s="102"/>
      <c r="K3315" s="124"/>
      <c r="R3315" s="46"/>
      <c r="V3315" s="112"/>
      <c r="W3315" s="72"/>
      <c r="X3315" s="46"/>
      <c r="Y3315" s="46"/>
      <c r="AC3315" s="47">
        <f t="shared" si="48"/>
        <v>0</v>
      </c>
      <c r="AD3315" s="47"/>
      <c r="AE3315" s="44"/>
      <c r="AF3315" s="48"/>
    </row>
    <row r="3316" spans="1:32" ht="21" customHeight="1">
      <c r="A3316" s="45" t="str">
        <f>IF(G3316="","",VLOOKUP(G3316,#REF!,3,0))</f>
        <v/>
      </c>
      <c r="B3316" s="45" t="str">
        <f>IF(Table1[[#This Row],[Day]]="","",WEEKNUM(F3316))</f>
        <v/>
      </c>
      <c r="C3316" s="45" t="str">
        <f>IF(Table1[[#This Row],[Day]]="","",MONTH(F3316))</f>
        <v/>
      </c>
      <c r="D3316" s="45" t="str">
        <f>IF(Table1[[#This Row],[Day]]="","",YEAR(F3316))</f>
        <v/>
      </c>
      <c r="E3316" s="117" t="s">
        <v>329</v>
      </c>
      <c r="J3316" s="102"/>
      <c r="K3316" s="124"/>
      <c r="R3316" s="46"/>
      <c r="V3316" s="112"/>
      <c r="W3316" s="72"/>
      <c r="X3316" s="46"/>
      <c r="Y3316" s="46"/>
      <c r="AC3316" s="47">
        <f t="shared" si="48"/>
        <v>0</v>
      </c>
      <c r="AD3316" s="47"/>
      <c r="AE3316" s="44"/>
      <c r="AF3316" s="48"/>
    </row>
    <row r="3317" spans="1:32" ht="21" customHeight="1">
      <c r="A3317" s="45" t="str">
        <f>IF(G3317="","",VLOOKUP(G3317,#REF!,3,0))</f>
        <v/>
      </c>
      <c r="B3317" s="45" t="str">
        <f>IF(Table1[[#This Row],[Day]]="","",WEEKNUM(F3317))</f>
        <v/>
      </c>
      <c r="C3317" s="45" t="str">
        <f>IF(Table1[[#This Row],[Day]]="","",MONTH(F3317))</f>
        <v/>
      </c>
      <c r="D3317" s="45" t="str">
        <f>IF(Table1[[#This Row],[Day]]="","",YEAR(F3317))</f>
        <v/>
      </c>
      <c r="E3317" s="117" t="s">
        <v>329</v>
      </c>
      <c r="J3317" s="102"/>
      <c r="K3317" s="124"/>
      <c r="R3317" s="46"/>
      <c r="V3317" s="112"/>
      <c r="W3317" s="72"/>
      <c r="X3317" s="46"/>
      <c r="Y3317" s="46"/>
      <c r="AC3317" s="47">
        <f t="shared" si="48"/>
        <v>0</v>
      </c>
      <c r="AD3317" s="47"/>
      <c r="AE3317" s="44"/>
      <c r="AF3317" s="48"/>
    </row>
    <row r="3318" spans="1:32" ht="21" customHeight="1">
      <c r="A3318" s="45" t="str">
        <f>IF(G3318="","",VLOOKUP(G3318,#REF!,3,0))</f>
        <v/>
      </c>
      <c r="B3318" s="45" t="str">
        <f>IF(Table1[[#This Row],[Day]]="","",WEEKNUM(F3318))</f>
        <v/>
      </c>
      <c r="C3318" s="45" t="str">
        <f>IF(Table1[[#This Row],[Day]]="","",MONTH(F3318))</f>
        <v/>
      </c>
      <c r="D3318" s="45" t="str">
        <f>IF(Table1[[#This Row],[Day]]="","",YEAR(F3318))</f>
        <v/>
      </c>
      <c r="E3318" s="117" t="s">
        <v>329</v>
      </c>
      <c r="J3318" s="102"/>
      <c r="K3318" s="124"/>
      <c r="R3318" s="46"/>
      <c r="V3318" s="112"/>
      <c r="W3318" s="72"/>
      <c r="X3318" s="46"/>
      <c r="Y3318" s="46"/>
      <c r="AC3318" s="47">
        <f t="shared" si="48"/>
        <v>0</v>
      </c>
      <c r="AD3318" s="47"/>
      <c r="AE3318" s="44"/>
      <c r="AF3318" s="48"/>
    </row>
    <row r="3319" spans="1:32" ht="21" customHeight="1">
      <c r="A3319" s="45" t="str">
        <f>IF(G3319="","",VLOOKUP(G3319,#REF!,3,0))</f>
        <v/>
      </c>
      <c r="B3319" s="45" t="str">
        <f>IF(Table1[[#This Row],[Day]]="","",WEEKNUM(F3319))</f>
        <v/>
      </c>
      <c r="C3319" s="45" t="str">
        <f>IF(Table1[[#This Row],[Day]]="","",MONTH(F3319))</f>
        <v/>
      </c>
      <c r="D3319" s="45" t="str">
        <f>IF(Table1[[#This Row],[Day]]="","",YEAR(F3319))</f>
        <v/>
      </c>
      <c r="E3319" s="117" t="s">
        <v>329</v>
      </c>
      <c r="J3319" s="102"/>
      <c r="K3319" s="124"/>
      <c r="R3319" s="46"/>
      <c r="V3319" s="112"/>
      <c r="W3319" s="72"/>
      <c r="X3319" s="46"/>
      <c r="Y3319" s="46"/>
      <c r="AC3319" s="47">
        <f t="shared" si="48"/>
        <v>0</v>
      </c>
      <c r="AD3319" s="47"/>
      <c r="AE3319" s="44"/>
      <c r="AF3319" s="48"/>
    </row>
    <row r="3320" spans="1:32" ht="21" customHeight="1">
      <c r="A3320" s="45" t="str">
        <f>IF(G3320="","",VLOOKUP(G3320,#REF!,3,0))</f>
        <v/>
      </c>
      <c r="B3320" s="45" t="str">
        <f>IF(Table1[[#This Row],[Day]]="","",WEEKNUM(F3320))</f>
        <v/>
      </c>
      <c r="C3320" s="45" t="str">
        <f>IF(Table1[[#This Row],[Day]]="","",MONTH(F3320))</f>
        <v/>
      </c>
      <c r="D3320" s="45" t="str">
        <f>IF(Table1[[#This Row],[Day]]="","",YEAR(F3320))</f>
        <v/>
      </c>
      <c r="E3320" s="117" t="s">
        <v>329</v>
      </c>
      <c r="J3320" s="102"/>
      <c r="K3320" s="124"/>
      <c r="R3320" s="46"/>
      <c r="V3320" s="112"/>
      <c r="W3320" s="72"/>
      <c r="X3320" s="46"/>
      <c r="Y3320" s="46"/>
      <c r="AC3320" s="47">
        <f t="shared" si="48"/>
        <v>0</v>
      </c>
      <c r="AD3320" s="47"/>
      <c r="AE3320" s="44"/>
      <c r="AF3320" s="48"/>
    </row>
    <row r="3321" spans="1:32" ht="21" customHeight="1">
      <c r="A3321" s="45" t="str">
        <f>IF(G3321="","",VLOOKUP(G3321,#REF!,3,0))</f>
        <v/>
      </c>
      <c r="B3321" s="45" t="str">
        <f>IF(Table1[[#This Row],[Day]]="","",WEEKNUM(F3321))</f>
        <v/>
      </c>
      <c r="C3321" s="45" t="str">
        <f>IF(Table1[[#This Row],[Day]]="","",MONTH(F3321))</f>
        <v/>
      </c>
      <c r="D3321" s="45" t="str">
        <f>IF(Table1[[#This Row],[Day]]="","",YEAR(F3321))</f>
        <v/>
      </c>
      <c r="E3321" s="117" t="s">
        <v>329</v>
      </c>
      <c r="J3321" s="102"/>
      <c r="K3321" s="124"/>
      <c r="R3321" s="46"/>
      <c r="V3321" s="112"/>
      <c r="W3321" s="72"/>
      <c r="X3321" s="46"/>
      <c r="Y3321" s="46"/>
      <c r="AC3321" s="47">
        <f t="shared" si="48"/>
        <v>0</v>
      </c>
      <c r="AD3321" s="47"/>
      <c r="AE3321" s="44"/>
      <c r="AF3321" s="48"/>
    </row>
    <row r="3322" spans="1:32" ht="21" customHeight="1">
      <c r="A3322" s="45" t="str">
        <f>IF(G3322="","",VLOOKUP(G3322,#REF!,3,0))</f>
        <v/>
      </c>
      <c r="B3322" s="45" t="str">
        <f>IF(Table1[[#This Row],[Day]]="","",WEEKNUM(F3322))</f>
        <v/>
      </c>
      <c r="C3322" s="45" t="str">
        <f>IF(Table1[[#This Row],[Day]]="","",MONTH(F3322))</f>
        <v/>
      </c>
      <c r="D3322" s="45" t="str">
        <f>IF(Table1[[#This Row],[Day]]="","",YEAR(F3322))</f>
        <v/>
      </c>
      <c r="E3322" s="117" t="s">
        <v>329</v>
      </c>
      <c r="J3322" s="102"/>
      <c r="K3322" s="124"/>
      <c r="R3322" s="46"/>
      <c r="V3322" s="112"/>
      <c r="W3322" s="72"/>
      <c r="X3322" s="46"/>
      <c r="Y3322" s="46"/>
      <c r="AC3322" s="47">
        <f t="shared" si="48"/>
        <v>0</v>
      </c>
      <c r="AD3322" s="47"/>
      <c r="AE3322" s="44"/>
      <c r="AF3322" s="48"/>
    </row>
    <row r="3323" spans="1:32" ht="21" customHeight="1">
      <c r="A3323" s="45" t="str">
        <f>IF(G3323="","",VLOOKUP(G3323,#REF!,3,0))</f>
        <v/>
      </c>
      <c r="B3323" s="45" t="str">
        <f>IF(Table1[[#This Row],[Day]]="","",WEEKNUM(F3323))</f>
        <v/>
      </c>
      <c r="C3323" s="45" t="str">
        <f>IF(Table1[[#This Row],[Day]]="","",MONTH(F3323))</f>
        <v/>
      </c>
      <c r="D3323" s="45" t="str">
        <f>IF(Table1[[#This Row],[Day]]="","",YEAR(F3323))</f>
        <v/>
      </c>
      <c r="E3323" s="117" t="s">
        <v>329</v>
      </c>
      <c r="J3323" s="102"/>
      <c r="K3323" s="124"/>
      <c r="R3323" s="46"/>
      <c r="V3323" s="112"/>
      <c r="W3323" s="72"/>
      <c r="X3323" s="46"/>
      <c r="Y3323" s="46"/>
      <c r="AC3323" s="47">
        <f t="shared" si="48"/>
        <v>0</v>
      </c>
      <c r="AD3323" s="47"/>
      <c r="AE3323" s="44"/>
      <c r="AF3323" s="48"/>
    </row>
    <row r="3324" spans="1:32" ht="21" customHeight="1">
      <c r="A3324" s="45" t="str">
        <f>IF(G3324="","",VLOOKUP(G3324,#REF!,3,0))</f>
        <v/>
      </c>
      <c r="B3324" s="45" t="str">
        <f>IF(Table1[[#This Row],[Day]]="","",WEEKNUM(F3324))</f>
        <v/>
      </c>
      <c r="C3324" s="45" t="str">
        <f>IF(Table1[[#This Row],[Day]]="","",MONTH(F3324))</f>
        <v/>
      </c>
      <c r="D3324" s="45" t="str">
        <f>IF(Table1[[#This Row],[Day]]="","",YEAR(F3324))</f>
        <v/>
      </c>
      <c r="E3324" s="117" t="s">
        <v>329</v>
      </c>
      <c r="J3324" s="102"/>
      <c r="K3324" s="124"/>
      <c r="R3324" s="46"/>
      <c r="V3324" s="112"/>
      <c r="W3324" s="72"/>
      <c r="X3324" s="46"/>
      <c r="Y3324" s="46"/>
      <c r="AC3324" s="47">
        <f t="shared" si="48"/>
        <v>0</v>
      </c>
      <c r="AD3324" s="47"/>
      <c r="AE3324" s="44"/>
      <c r="AF3324" s="48"/>
    </row>
    <row r="3325" spans="1:32" ht="21" customHeight="1">
      <c r="A3325" s="45" t="str">
        <f>IF(G3325="","",VLOOKUP(G3325,#REF!,3,0))</f>
        <v/>
      </c>
      <c r="B3325" s="45" t="str">
        <f>IF(Table1[[#This Row],[Day]]="","",WEEKNUM(F3325))</f>
        <v/>
      </c>
      <c r="C3325" s="45" t="str">
        <f>IF(Table1[[#This Row],[Day]]="","",MONTH(F3325))</f>
        <v/>
      </c>
      <c r="D3325" s="45" t="str">
        <f>IF(Table1[[#This Row],[Day]]="","",YEAR(F3325))</f>
        <v/>
      </c>
      <c r="E3325" s="117" t="s">
        <v>329</v>
      </c>
      <c r="J3325" s="102"/>
      <c r="K3325" s="124"/>
      <c r="R3325" s="46"/>
      <c r="V3325" s="112"/>
      <c r="W3325" s="72"/>
      <c r="X3325" s="46"/>
      <c r="Y3325" s="46"/>
      <c r="AC3325" s="47">
        <f t="shared" si="48"/>
        <v>0</v>
      </c>
      <c r="AD3325" s="47"/>
      <c r="AE3325" s="44"/>
      <c r="AF3325" s="48"/>
    </row>
    <row r="3326" spans="1:32" ht="21" customHeight="1">
      <c r="A3326" s="45" t="str">
        <f>IF(G3326="","",VLOOKUP(G3326,#REF!,3,0))</f>
        <v/>
      </c>
      <c r="B3326" s="45" t="str">
        <f>IF(Table1[[#This Row],[Day]]="","",WEEKNUM(F3326))</f>
        <v/>
      </c>
      <c r="C3326" s="45" t="str">
        <f>IF(Table1[[#This Row],[Day]]="","",MONTH(F3326))</f>
        <v/>
      </c>
      <c r="D3326" s="45" t="str">
        <f>IF(Table1[[#This Row],[Day]]="","",YEAR(F3326))</f>
        <v/>
      </c>
      <c r="E3326" s="117" t="s">
        <v>329</v>
      </c>
      <c r="J3326" s="102"/>
      <c r="K3326" s="124"/>
      <c r="R3326" s="46"/>
      <c r="V3326" s="112"/>
      <c r="W3326" s="72"/>
      <c r="X3326" s="46"/>
      <c r="Y3326" s="46"/>
      <c r="AC3326" s="47">
        <f t="shared" si="48"/>
        <v>0</v>
      </c>
      <c r="AD3326" s="47"/>
      <c r="AE3326" s="44"/>
      <c r="AF3326" s="48"/>
    </row>
    <row r="3327" spans="1:32" ht="21" customHeight="1">
      <c r="A3327" s="45" t="str">
        <f>IF(G3327="","",VLOOKUP(G3327,#REF!,3,0))</f>
        <v/>
      </c>
      <c r="B3327" s="45" t="str">
        <f>IF(Table1[[#This Row],[Day]]="","",WEEKNUM(F3327))</f>
        <v/>
      </c>
      <c r="C3327" s="45" t="str">
        <f>IF(Table1[[#This Row],[Day]]="","",MONTH(F3327))</f>
        <v/>
      </c>
      <c r="D3327" s="45" t="str">
        <f>IF(Table1[[#This Row],[Day]]="","",YEAR(F3327))</f>
        <v/>
      </c>
      <c r="E3327" s="117" t="s">
        <v>329</v>
      </c>
      <c r="J3327" s="102"/>
      <c r="K3327" s="124"/>
      <c r="R3327" s="46"/>
      <c r="V3327" s="112"/>
      <c r="W3327" s="72"/>
      <c r="X3327" s="46"/>
      <c r="Y3327" s="46"/>
      <c r="AC3327" s="47">
        <f t="shared" si="48"/>
        <v>0</v>
      </c>
      <c r="AD3327" s="47"/>
      <c r="AE3327" s="44"/>
      <c r="AF3327" s="48"/>
    </row>
    <row r="3328" spans="1:32" ht="21" customHeight="1">
      <c r="A3328" s="45" t="str">
        <f>IF(G3328="","",VLOOKUP(G3328,#REF!,3,0))</f>
        <v/>
      </c>
      <c r="B3328" s="45" t="str">
        <f>IF(Table1[[#This Row],[Day]]="","",WEEKNUM(F3328))</f>
        <v/>
      </c>
      <c r="C3328" s="45" t="str">
        <f>IF(Table1[[#This Row],[Day]]="","",MONTH(F3328))</f>
        <v/>
      </c>
      <c r="D3328" s="45" t="str">
        <f>IF(Table1[[#This Row],[Day]]="","",YEAR(F3328))</f>
        <v/>
      </c>
      <c r="E3328" s="117" t="s">
        <v>329</v>
      </c>
      <c r="J3328" s="102"/>
      <c r="K3328" s="124"/>
      <c r="R3328" s="46"/>
      <c r="V3328" s="112"/>
      <c r="W3328" s="72"/>
      <c r="X3328" s="46"/>
      <c r="Y3328" s="46"/>
      <c r="AC3328" s="47">
        <f t="shared" si="48"/>
        <v>0</v>
      </c>
      <c r="AD3328" s="47"/>
      <c r="AE3328" s="44"/>
      <c r="AF3328" s="48"/>
    </row>
    <row r="3329" spans="1:32" ht="21" customHeight="1">
      <c r="A3329" s="45" t="str">
        <f>IF(G3329="","",VLOOKUP(G3329,#REF!,3,0))</f>
        <v/>
      </c>
      <c r="B3329" s="45" t="str">
        <f>IF(Table1[[#This Row],[Day]]="","",WEEKNUM(F3329))</f>
        <v/>
      </c>
      <c r="C3329" s="45" t="str">
        <f>IF(Table1[[#This Row],[Day]]="","",MONTH(F3329))</f>
        <v/>
      </c>
      <c r="D3329" s="45" t="str">
        <f>IF(Table1[[#This Row],[Day]]="","",YEAR(F3329))</f>
        <v/>
      </c>
      <c r="E3329" s="117" t="s">
        <v>329</v>
      </c>
      <c r="J3329" s="102"/>
      <c r="K3329" s="124"/>
      <c r="R3329" s="46"/>
      <c r="V3329" s="112"/>
      <c r="W3329" s="72"/>
      <c r="X3329" s="46"/>
      <c r="Y3329" s="46"/>
      <c r="AC3329" s="47">
        <f t="shared" si="48"/>
        <v>0</v>
      </c>
      <c r="AD3329" s="47"/>
      <c r="AE3329" s="44"/>
      <c r="AF3329" s="48"/>
    </row>
    <row r="3330" spans="1:32" ht="21" customHeight="1">
      <c r="A3330" s="45" t="str">
        <f>IF(G3330="","",VLOOKUP(G3330,#REF!,3,0))</f>
        <v/>
      </c>
      <c r="B3330" s="45" t="str">
        <f>IF(Table1[[#This Row],[Day]]="","",WEEKNUM(F3330))</f>
        <v/>
      </c>
      <c r="C3330" s="45" t="str">
        <f>IF(Table1[[#This Row],[Day]]="","",MONTH(F3330))</f>
        <v/>
      </c>
      <c r="D3330" s="45" t="str">
        <f>IF(Table1[[#This Row],[Day]]="","",YEAR(F3330))</f>
        <v/>
      </c>
      <c r="E3330" s="117" t="s">
        <v>329</v>
      </c>
      <c r="J3330" s="102"/>
      <c r="K3330" s="124"/>
      <c r="R3330" s="46"/>
      <c r="V3330" s="112"/>
      <c r="W3330" s="72"/>
      <c r="X3330" s="46"/>
      <c r="Y3330" s="46"/>
      <c r="AC3330" s="47">
        <f t="shared" si="48"/>
        <v>0</v>
      </c>
      <c r="AD3330" s="47"/>
      <c r="AE3330" s="44"/>
      <c r="AF3330" s="48"/>
    </row>
    <row r="3331" spans="1:32" ht="21" customHeight="1">
      <c r="A3331" s="45" t="str">
        <f>IF(G3331="","",VLOOKUP(G3331,#REF!,3,0))</f>
        <v/>
      </c>
      <c r="B3331" s="45" t="str">
        <f>IF(Table1[[#This Row],[Day]]="","",WEEKNUM(F3331))</f>
        <v/>
      </c>
      <c r="C3331" s="45" t="str">
        <f>IF(Table1[[#This Row],[Day]]="","",MONTH(F3331))</f>
        <v/>
      </c>
      <c r="D3331" s="45" t="str">
        <f>IF(Table1[[#This Row],[Day]]="","",YEAR(F3331))</f>
        <v/>
      </c>
      <c r="E3331" s="117" t="s">
        <v>329</v>
      </c>
      <c r="J3331" s="102"/>
      <c r="K3331" s="124"/>
      <c r="R3331" s="46"/>
      <c r="V3331" s="112"/>
      <c r="W3331" s="72"/>
      <c r="X3331" s="46"/>
      <c r="Y3331" s="46"/>
      <c r="AC3331" s="47">
        <f t="shared" si="48"/>
        <v>0</v>
      </c>
      <c r="AD3331" s="47"/>
      <c r="AE3331" s="44"/>
      <c r="AF3331" s="48"/>
    </row>
    <row r="3332" spans="1:32" ht="21" customHeight="1">
      <c r="A3332" s="45" t="str">
        <f>IF(G3332="","",VLOOKUP(G3332,#REF!,3,0))</f>
        <v/>
      </c>
      <c r="B3332" s="45" t="str">
        <f>IF(Table1[[#This Row],[Day]]="","",WEEKNUM(F3332))</f>
        <v/>
      </c>
      <c r="C3332" s="45" t="str">
        <f>IF(Table1[[#This Row],[Day]]="","",MONTH(F3332))</f>
        <v/>
      </c>
      <c r="D3332" s="45" t="str">
        <f>IF(Table1[[#This Row],[Day]]="","",YEAR(F3332))</f>
        <v/>
      </c>
      <c r="E3332" s="117" t="s">
        <v>329</v>
      </c>
      <c r="J3332" s="102"/>
      <c r="K3332" s="124"/>
      <c r="R3332" s="46"/>
      <c r="V3332" s="112"/>
      <c r="W3332" s="72"/>
      <c r="X3332" s="46"/>
      <c r="Y3332" s="46"/>
      <c r="AC3332" s="47">
        <f t="shared" si="48"/>
        <v>0</v>
      </c>
      <c r="AD3332" s="47"/>
      <c r="AE3332" s="44"/>
      <c r="AF3332" s="48"/>
    </row>
    <row r="3333" spans="1:32" ht="21" customHeight="1">
      <c r="A3333" s="45" t="str">
        <f>IF(G3333="","",VLOOKUP(G3333,#REF!,3,0))</f>
        <v/>
      </c>
      <c r="B3333" s="45" t="str">
        <f>IF(Table1[[#This Row],[Day]]="","",WEEKNUM(F3333))</f>
        <v/>
      </c>
      <c r="C3333" s="45" t="str">
        <f>IF(Table1[[#This Row],[Day]]="","",MONTH(F3333))</f>
        <v/>
      </c>
      <c r="D3333" s="45" t="str">
        <f>IF(Table1[[#This Row],[Day]]="","",YEAR(F3333))</f>
        <v/>
      </c>
      <c r="E3333" s="117" t="s">
        <v>329</v>
      </c>
      <c r="J3333" s="102"/>
      <c r="K3333" s="124"/>
      <c r="R3333" s="46"/>
      <c r="V3333" s="112"/>
      <c r="W3333" s="72"/>
      <c r="X3333" s="46"/>
      <c r="Y3333" s="46"/>
      <c r="AC3333" s="47">
        <f t="shared" si="48"/>
        <v>0</v>
      </c>
      <c r="AD3333" s="47"/>
      <c r="AE3333" s="44"/>
      <c r="AF3333" s="48"/>
    </row>
    <row r="3334" spans="1:32" ht="21" customHeight="1">
      <c r="A3334" s="45" t="str">
        <f>IF(G3334="","",VLOOKUP(G3334,#REF!,3,0))</f>
        <v/>
      </c>
      <c r="B3334" s="45" t="str">
        <f>IF(Table1[[#This Row],[Day]]="","",WEEKNUM(F3334))</f>
        <v/>
      </c>
      <c r="C3334" s="45" t="str">
        <f>IF(Table1[[#This Row],[Day]]="","",MONTH(F3334))</f>
        <v/>
      </c>
      <c r="D3334" s="45" t="str">
        <f>IF(Table1[[#This Row],[Day]]="","",YEAR(F3334))</f>
        <v/>
      </c>
      <c r="E3334" s="117" t="s">
        <v>329</v>
      </c>
      <c r="J3334" s="102"/>
      <c r="K3334" s="124"/>
      <c r="R3334" s="46"/>
      <c r="V3334" s="112"/>
      <c r="W3334" s="72"/>
      <c r="X3334" s="46"/>
      <c r="Y3334" s="46"/>
      <c r="AC3334" s="47">
        <f t="shared" si="48"/>
        <v>0</v>
      </c>
      <c r="AD3334" s="47"/>
      <c r="AE3334" s="44"/>
      <c r="AF3334" s="48"/>
    </row>
    <row r="3335" spans="1:32" ht="21" customHeight="1">
      <c r="A3335" s="45" t="str">
        <f>IF(G3335="","",VLOOKUP(G3335,#REF!,3,0))</f>
        <v/>
      </c>
      <c r="B3335" s="45" t="str">
        <f>IF(Table1[[#This Row],[Day]]="","",WEEKNUM(F3335))</f>
        <v/>
      </c>
      <c r="C3335" s="45" t="str">
        <f>IF(Table1[[#This Row],[Day]]="","",MONTH(F3335))</f>
        <v/>
      </c>
      <c r="D3335" s="45" t="str">
        <f>IF(Table1[[#This Row],[Day]]="","",YEAR(F3335))</f>
        <v/>
      </c>
      <c r="E3335" s="117" t="s">
        <v>329</v>
      </c>
      <c r="J3335" s="102"/>
      <c r="K3335" s="124"/>
      <c r="R3335" s="46"/>
      <c r="V3335" s="112"/>
      <c r="W3335" s="72"/>
      <c r="X3335" s="46"/>
      <c r="Y3335" s="46"/>
      <c r="AC3335" s="47">
        <f t="shared" si="48"/>
        <v>0</v>
      </c>
      <c r="AD3335" s="47"/>
      <c r="AE3335" s="44"/>
      <c r="AF3335" s="48"/>
    </row>
    <row r="3336" spans="1:32" ht="21" customHeight="1">
      <c r="A3336" s="45" t="str">
        <f>IF(G3336="","",VLOOKUP(G3336,#REF!,3,0))</f>
        <v/>
      </c>
      <c r="B3336" s="45" t="str">
        <f>IF(Table1[[#This Row],[Day]]="","",WEEKNUM(F3336))</f>
        <v/>
      </c>
      <c r="C3336" s="45" t="str">
        <f>IF(Table1[[#This Row],[Day]]="","",MONTH(F3336))</f>
        <v/>
      </c>
      <c r="D3336" s="45" t="str">
        <f>IF(Table1[[#This Row],[Day]]="","",YEAR(F3336))</f>
        <v/>
      </c>
      <c r="E3336" s="117" t="s">
        <v>329</v>
      </c>
      <c r="J3336" s="102"/>
      <c r="K3336" s="124"/>
      <c r="R3336" s="46"/>
      <c r="V3336" s="112"/>
      <c r="W3336" s="72"/>
      <c r="X3336" s="46"/>
      <c r="Y3336" s="46"/>
      <c r="AC3336" s="47">
        <f t="shared" si="48"/>
        <v>0</v>
      </c>
      <c r="AD3336" s="47"/>
      <c r="AE3336" s="44"/>
      <c r="AF3336" s="48"/>
    </row>
    <row r="3337" spans="1:32" ht="21" customHeight="1">
      <c r="A3337" s="45" t="str">
        <f>IF(G3337="","",VLOOKUP(G3337,#REF!,3,0))</f>
        <v/>
      </c>
      <c r="B3337" s="45" t="str">
        <f>IF(Table1[[#This Row],[Day]]="","",WEEKNUM(F3337))</f>
        <v/>
      </c>
      <c r="C3337" s="45" t="str">
        <f>IF(Table1[[#This Row],[Day]]="","",MONTH(F3337))</f>
        <v/>
      </c>
      <c r="D3337" s="45" t="str">
        <f>IF(Table1[[#This Row],[Day]]="","",YEAR(F3337))</f>
        <v/>
      </c>
      <c r="E3337" s="117" t="s">
        <v>329</v>
      </c>
      <c r="J3337" s="102"/>
      <c r="K3337" s="124"/>
      <c r="R3337" s="46"/>
      <c r="V3337" s="112"/>
      <c r="W3337" s="72"/>
      <c r="X3337" s="46"/>
      <c r="Y3337" s="46"/>
      <c r="AC3337" s="47">
        <f t="shared" si="48"/>
        <v>0</v>
      </c>
      <c r="AD3337" s="47"/>
      <c r="AE3337" s="44"/>
      <c r="AF3337" s="48"/>
    </row>
    <row r="3338" spans="1:32" ht="21" customHeight="1">
      <c r="A3338" s="45" t="str">
        <f>IF(G3338="","",VLOOKUP(G3338,#REF!,3,0))</f>
        <v/>
      </c>
      <c r="B3338" s="45" t="str">
        <f>IF(Table1[[#This Row],[Day]]="","",WEEKNUM(F3338))</f>
        <v/>
      </c>
      <c r="C3338" s="45" t="str">
        <f>IF(Table1[[#This Row],[Day]]="","",MONTH(F3338))</f>
        <v/>
      </c>
      <c r="D3338" s="45" t="str">
        <f>IF(Table1[[#This Row],[Day]]="","",YEAR(F3338))</f>
        <v/>
      </c>
      <c r="E3338" s="117" t="s">
        <v>329</v>
      </c>
      <c r="J3338" s="102"/>
      <c r="K3338" s="124"/>
      <c r="R3338" s="46"/>
      <c r="V3338" s="112"/>
      <c r="W3338" s="72"/>
      <c r="X3338" s="46"/>
      <c r="Y3338" s="46"/>
      <c r="AC3338" s="47">
        <f t="shared" si="48"/>
        <v>0</v>
      </c>
      <c r="AD3338" s="47"/>
      <c r="AE3338" s="44"/>
      <c r="AF3338" s="48"/>
    </row>
    <row r="3339" spans="1:32" ht="21" customHeight="1">
      <c r="A3339" s="45" t="str">
        <f>IF(G3339="","",VLOOKUP(G3339,#REF!,3,0))</f>
        <v/>
      </c>
      <c r="B3339" s="45" t="str">
        <f>IF(Table1[[#This Row],[Day]]="","",WEEKNUM(F3339))</f>
        <v/>
      </c>
      <c r="C3339" s="45" t="str">
        <f>IF(Table1[[#This Row],[Day]]="","",MONTH(F3339))</f>
        <v/>
      </c>
      <c r="D3339" s="45" t="str">
        <f>IF(Table1[[#This Row],[Day]]="","",YEAR(F3339))</f>
        <v/>
      </c>
      <c r="E3339" s="117" t="s">
        <v>329</v>
      </c>
      <c r="J3339" s="102"/>
      <c r="K3339" s="124"/>
      <c r="R3339" s="46"/>
      <c r="V3339" s="112"/>
      <c r="W3339" s="72"/>
      <c r="X3339" s="46"/>
      <c r="Y3339" s="46"/>
      <c r="AC3339" s="47">
        <f t="shared" si="48"/>
        <v>0</v>
      </c>
      <c r="AD3339" s="47"/>
      <c r="AE3339" s="44"/>
      <c r="AF3339" s="48"/>
    </row>
    <row r="3340" spans="1:32" ht="21" customHeight="1">
      <c r="A3340" s="45" t="str">
        <f>IF(G3340="","",VLOOKUP(G3340,#REF!,3,0))</f>
        <v/>
      </c>
      <c r="B3340" s="45" t="str">
        <f>IF(Table1[[#This Row],[Day]]="","",WEEKNUM(F3340))</f>
        <v/>
      </c>
      <c r="C3340" s="45" t="str">
        <f>IF(Table1[[#This Row],[Day]]="","",MONTH(F3340))</f>
        <v/>
      </c>
      <c r="D3340" s="45" t="str">
        <f>IF(Table1[[#This Row],[Day]]="","",YEAR(F3340))</f>
        <v/>
      </c>
      <c r="E3340" s="117" t="s">
        <v>329</v>
      </c>
      <c r="J3340" s="102"/>
      <c r="K3340" s="124"/>
      <c r="R3340" s="46"/>
      <c r="V3340" s="112"/>
      <c r="W3340" s="72"/>
      <c r="X3340" s="46"/>
      <c r="Y3340" s="46"/>
      <c r="AC3340" s="47">
        <f t="shared" si="48"/>
        <v>0</v>
      </c>
      <c r="AD3340" s="47"/>
      <c r="AE3340" s="44"/>
      <c r="AF3340" s="48"/>
    </row>
    <row r="3341" spans="1:32" ht="21" customHeight="1">
      <c r="A3341" s="45" t="str">
        <f>IF(G3341="","",VLOOKUP(G3341,#REF!,3,0))</f>
        <v/>
      </c>
      <c r="B3341" s="45" t="str">
        <f>IF(Table1[[#This Row],[Day]]="","",WEEKNUM(F3341))</f>
        <v/>
      </c>
      <c r="C3341" s="45" t="str">
        <f>IF(Table1[[#This Row],[Day]]="","",MONTH(F3341))</f>
        <v/>
      </c>
      <c r="D3341" s="45" t="str">
        <f>IF(Table1[[#This Row],[Day]]="","",YEAR(F3341))</f>
        <v/>
      </c>
      <c r="E3341" s="117" t="s">
        <v>329</v>
      </c>
      <c r="J3341" s="102"/>
      <c r="K3341" s="124"/>
      <c r="R3341" s="46"/>
      <c r="V3341" s="112"/>
      <c r="W3341" s="72"/>
      <c r="X3341" s="46"/>
      <c r="Y3341" s="46"/>
      <c r="AC3341" s="47">
        <f t="shared" si="48"/>
        <v>0</v>
      </c>
      <c r="AD3341" s="47"/>
      <c r="AE3341" s="44"/>
      <c r="AF3341" s="48"/>
    </row>
    <row r="3342" spans="1:32" ht="21" customHeight="1">
      <c r="A3342" s="45" t="str">
        <f>IF(G3342="","",VLOOKUP(G3342,#REF!,3,0))</f>
        <v/>
      </c>
      <c r="B3342" s="45" t="str">
        <f>IF(Table1[[#This Row],[Day]]="","",WEEKNUM(F3342))</f>
        <v/>
      </c>
      <c r="C3342" s="45" t="str">
        <f>IF(Table1[[#This Row],[Day]]="","",MONTH(F3342))</f>
        <v/>
      </c>
      <c r="D3342" s="45" t="str">
        <f>IF(Table1[[#This Row],[Day]]="","",YEAR(F3342))</f>
        <v/>
      </c>
      <c r="E3342" s="117" t="s">
        <v>329</v>
      </c>
      <c r="J3342" s="102"/>
      <c r="K3342" s="124"/>
      <c r="R3342" s="46"/>
      <c r="V3342" s="112"/>
      <c r="W3342" s="72"/>
      <c r="X3342" s="46"/>
      <c r="Y3342" s="46"/>
      <c r="AC3342" s="47">
        <f t="shared" si="48"/>
        <v>0</v>
      </c>
      <c r="AD3342" s="47"/>
      <c r="AE3342" s="44"/>
      <c r="AF3342" s="48"/>
    </row>
    <row r="3343" spans="1:32" ht="21" customHeight="1">
      <c r="A3343" s="45" t="str">
        <f>IF(G3343="","",VLOOKUP(G3343,#REF!,3,0))</f>
        <v/>
      </c>
      <c r="B3343" s="45" t="str">
        <f>IF(Table1[[#This Row],[Day]]="","",WEEKNUM(F3343))</f>
        <v/>
      </c>
      <c r="C3343" s="45" t="str">
        <f>IF(Table1[[#This Row],[Day]]="","",MONTH(F3343))</f>
        <v/>
      </c>
      <c r="D3343" s="45" t="str">
        <f>IF(Table1[[#This Row],[Day]]="","",YEAR(F3343))</f>
        <v/>
      </c>
      <c r="E3343" s="117" t="s">
        <v>329</v>
      </c>
      <c r="J3343" s="102"/>
      <c r="K3343" s="124"/>
      <c r="R3343" s="46"/>
      <c r="V3343" s="112"/>
      <c r="W3343" s="72"/>
      <c r="X3343" s="46"/>
      <c r="Y3343" s="46"/>
      <c r="AC3343" s="47">
        <f t="shared" si="48"/>
        <v>0</v>
      </c>
      <c r="AD3343" s="47"/>
      <c r="AE3343" s="44"/>
      <c r="AF3343" s="48"/>
    </row>
    <row r="3344" spans="1:32" ht="21" customHeight="1">
      <c r="A3344" s="45" t="str">
        <f>IF(G3344="","",VLOOKUP(G3344,#REF!,3,0))</f>
        <v/>
      </c>
      <c r="B3344" s="45" t="str">
        <f>IF(Table1[[#This Row],[Day]]="","",WEEKNUM(F3344))</f>
        <v/>
      </c>
      <c r="C3344" s="45" t="str">
        <f>IF(Table1[[#This Row],[Day]]="","",MONTH(F3344))</f>
        <v/>
      </c>
      <c r="D3344" s="45" t="str">
        <f>IF(Table1[[#This Row],[Day]]="","",YEAR(F3344))</f>
        <v/>
      </c>
      <c r="E3344" s="117" t="s">
        <v>329</v>
      </c>
      <c r="J3344" s="102"/>
      <c r="K3344" s="124"/>
      <c r="R3344" s="46"/>
      <c r="V3344" s="112"/>
      <c r="W3344" s="72"/>
      <c r="X3344" s="46"/>
      <c r="Y3344" s="46"/>
      <c r="AC3344" s="47">
        <f t="shared" si="48"/>
        <v>0</v>
      </c>
      <c r="AD3344" s="47"/>
      <c r="AE3344" s="44"/>
      <c r="AF3344" s="48"/>
    </row>
    <row r="3345" spans="1:32" ht="21" customHeight="1">
      <c r="A3345" s="45" t="str">
        <f>IF(G3345="","",VLOOKUP(G3345,#REF!,3,0))</f>
        <v/>
      </c>
      <c r="B3345" s="45" t="str">
        <f>IF(Table1[[#This Row],[Day]]="","",WEEKNUM(F3345))</f>
        <v/>
      </c>
      <c r="C3345" s="45" t="str">
        <f>IF(Table1[[#This Row],[Day]]="","",MONTH(F3345))</f>
        <v/>
      </c>
      <c r="D3345" s="45" t="str">
        <f>IF(Table1[[#This Row],[Day]]="","",YEAR(F3345))</f>
        <v/>
      </c>
      <c r="E3345" s="117" t="s">
        <v>329</v>
      </c>
      <c r="J3345" s="102"/>
      <c r="K3345" s="124"/>
      <c r="R3345" s="46"/>
      <c r="V3345" s="112"/>
      <c r="W3345" s="72"/>
      <c r="X3345" s="46"/>
      <c r="Y3345" s="46"/>
      <c r="AC3345" s="47">
        <f t="shared" si="48"/>
        <v>0</v>
      </c>
      <c r="AD3345" s="47"/>
      <c r="AE3345" s="44"/>
      <c r="AF3345" s="48"/>
    </row>
    <row r="3346" spans="1:32" ht="21" customHeight="1">
      <c r="A3346" s="45" t="str">
        <f>IF(G3346="","",VLOOKUP(G3346,#REF!,3,0))</f>
        <v/>
      </c>
      <c r="B3346" s="45" t="str">
        <f>IF(Table1[[#This Row],[Day]]="","",WEEKNUM(F3346))</f>
        <v/>
      </c>
      <c r="C3346" s="45" t="str">
        <f>IF(Table1[[#This Row],[Day]]="","",MONTH(F3346))</f>
        <v/>
      </c>
      <c r="D3346" s="45" t="str">
        <f>IF(Table1[[#This Row],[Day]]="","",YEAR(F3346))</f>
        <v/>
      </c>
      <c r="E3346" s="117" t="s">
        <v>329</v>
      </c>
      <c r="J3346" s="102"/>
      <c r="K3346" s="124"/>
      <c r="R3346" s="46"/>
      <c r="V3346" s="112"/>
      <c r="W3346" s="72"/>
      <c r="X3346" s="46"/>
      <c r="Y3346" s="46"/>
      <c r="AC3346" s="47">
        <f t="shared" si="48"/>
        <v>0</v>
      </c>
      <c r="AD3346" s="47"/>
      <c r="AE3346" s="44"/>
      <c r="AF3346" s="48"/>
    </row>
    <row r="3347" spans="1:32" ht="21" customHeight="1">
      <c r="A3347" s="45" t="str">
        <f>IF(G3347="","",VLOOKUP(G3347,#REF!,3,0))</f>
        <v/>
      </c>
      <c r="B3347" s="45" t="str">
        <f>IF(Table1[[#This Row],[Day]]="","",WEEKNUM(F3347))</f>
        <v/>
      </c>
      <c r="C3347" s="45" t="str">
        <f>IF(Table1[[#This Row],[Day]]="","",MONTH(F3347))</f>
        <v/>
      </c>
      <c r="D3347" s="45" t="str">
        <f>IF(Table1[[#This Row],[Day]]="","",YEAR(F3347))</f>
        <v/>
      </c>
      <c r="E3347" s="117" t="s">
        <v>329</v>
      </c>
      <c r="J3347" s="102"/>
      <c r="K3347" s="124"/>
      <c r="R3347" s="46"/>
      <c r="V3347" s="112"/>
      <c r="W3347" s="72"/>
      <c r="X3347" s="46"/>
      <c r="Y3347" s="46"/>
      <c r="AC3347" s="47">
        <f t="shared" si="48"/>
        <v>0</v>
      </c>
      <c r="AD3347" s="47"/>
      <c r="AE3347" s="44"/>
      <c r="AF3347" s="48"/>
    </row>
    <row r="3348" spans="1:32" ht="21" customHeight="1">
      <c r="A3348" s="45" t="str">
        <f>IF(G3348="","",VLOOKUP(G3348,#REF!,3,0))</f>
        <v/>
      </c>
      <c r="B3348" s="45" t="str">
        <f>IF(Table1[[#This Row],[Day]]="","",WEEKNUM(F3348))</f>
        <v/>
      </c>
      <c r="C3348" s="45" t="str">
        <f>IF(Table1[[#This Row],[Day]]="","",MONTH(F3348))</f>
        <v/>
      </c>
      <c r="D3348" s="45" t="str">
        <f>IF(Table1[[#This Row],[Day]]="","",YEAR(F3348))</f>
        <v/>
      </c>
      <c r="E3348" s="117" t="s">
        <v>329</v>
      </c>
      <c r="J3348" s="102"/>
      <c r="K3348" s="124"/>
      <c r="R3348" s="46"/>
      <c r="V3348" s="112"/>
      <c r="W3348" s="72"/>
      <c r="X3348" s="46"/>
      <c r="Y3348" s="46"/>
      <c r="AC3348" s="47">
        <f t="shared" si="48"/>
        <v>0</v>
      </c>
      <c r="AD3348" s="47"/>
      <c r="AE3348" s="44"/>
      <c r="AF3348" s="48"/>
    </row>
    <row r="3349" spans="1:32" ht="21" customHeight="1">
      <c r="A3349" s="45" t="str">
        <f>IF(G3349="","",VLOOKUP(G3349,#REF!,3,0))</f>
        <v/>
      </c>
      <c r="B3349" s="45" t="str">
        <f>IF(Table1[[#This Row],[Day]]="","",WEEKNUM(F3349))</f>
        <v/>
      </c>
      <c r="C3349" s="45" t="str">
        <f>IF(Table1[[#This Row],[Day]]="","",MONTH(F3349))</f>
        <v/>
      </c>
      <c r="D3349" s="45" t="str">
        <f>IF(Table1[[#This Row],[Day]]="","",YEAR(F3349))</f>
        <v/>
      </c>
      <c r="E3349" s="117" t="s">
        <v>329</v>
      </c>
      <c r="J3349" s="102"/>
      <c r="K3349" s="124"/>
      <c r="R3349" s="46"/>
      <c r="V3349" s="112"/>
      <c r="W3349" s="72"/>
      <c r="X3349" s="46"/>
      <c r="Y3349" s="46"/>
      <c r="AC3349" s="47">
        <f t="shared" si="48"/>
        <v>0</v>
      </c>
      <c r="AD3349" s="47"/>
      <c r="AE3349" s="44"/>
      <c r="AF3349" s="48"/>
    </row>
    <row r="3350" spans="1:32" ht="21" customHeight="1">
      <c r="A3350" s="45" t="str">
        <f>IF(G3350="","",VLOOKUP(G3350,#REF!,3,0))</f>
        <v/>
      </c>
      <c r="B3350" s="45" t="str">
        <f>IF(Table1[[#This Row],[Day]]="","",WEEKNUM(F3350))</f>
        <v/>
      </c>
      <c r="C3350" s="45" t="str">
        <f>IF(Table1[[#This Row],[Day]]="","",MONTH(F3350))</f>
        <v/>
      </c>
      <c r="D3350" s="45" t="str">
        <f>IF(Table1[[#This Row],[Day]]="","",YEAR(F3350))</f>
        <v/>
      </c>
      <c r="E3350" s="117" t="s">
        <v>329</v>
      </c>
      <c r="J3350" s="102"/>
      <c r="K3350" s="124"/>
      <c r="R3350" s="46"/>
      <c r="V3350" s="112"/>
      <c r="W3350" s="72"/>
      <c r="X3350" s="46"/>
      <c r="Y3350" s="46"/>
      <c r="AC3350" s="47">
        <f t="shared" si="48"/>
        <v>0</v>
      </c>
      <c r="AD3350" s="47"/>
      <c r="AE3350" s="44"/>
      <c r="AF3350" s="48"/>
    </row>
    <row r="3351" spans="1:32" ht="21" customHeight="1">
      <c r="A3351" s="45" t="str">
        <f>IF(G3351="","",VLOOKUP(G3351,#REF!,3,0))</f>
        <v/>
      </c>
      <c r="B3351" s="45" t="str">
        <f>IF(Table1[[#This Row],[Day]]="","",WEEKNUM(F3351))</f>
        <v/>
      </c>
      <c r="C3351" s="45" t="str">
        <f>IF(Table1[[#This Row],[Day]]="","",MONTH(F3351))</f>
        <v/>
      </c>
      <c r="D3351" s="45" t="str">
        <f>IF(Table1[[#This Row],[Day]]="","",YEAR(F3351))</f>
        <v/>
      </c>
      <c r="E3351" s="117" t="s">
        <v>329</v>
      </c>
      <c r="J3351" s="102"/>
      <c r="K3351" s="124"/>
      <c r="R3351" s="46"/>
      <c r="V3351" s="112"/>
      <c r="W3351" s="72"/>
      <c r="X3351" s="46"/>
      <c r="Y3351" s="46"/>
      <c r="AC3351" s="47">
        <f t="shared" si="48"/>
        <v>0</v>
      </c>
      <c r="AD3351" s="47"/>
      <c r="AE3351" s="44"/>
      <c r="AF3351" s="48"/>
    </row>
    <row r="3352" spans="1:32" ht="21" customHeight="1">
      <c r="A3352" s="45" t="str">
        <f>IF(G3352="","",VLOOKUP(G3352,#REF!,3,0))</f>
        <v/>
      </c>
      <c r="B3352" s="45" t="str">
        <f>IF(Table1[[#This Row],[Day]]="","",WEEKNUM(F3352))</f>
        <v/>
      </c>
      <c r="C3352" s="45" t="str">
        <f>IF(Table1[[#This Row],[Day]]="","",MONTH(F3352))</f>
        <v/>
      </c>
      <c r="D3352" s="45" t="str">
        <f>IF(Table1[[#This Row],[Day]]="","",YEAR(F3352))</f>
        <v/>
      </c>
      <c r="E3352" s="117" t="s">
        <v>329</v>
      </c>
      <c r="J3352" s="102"/>
      <c r="K3352" s="124"/>
      <c r="R3352" s="46"/>
      <c r="V3352" s="112"/>
      <c r="W3352" s="72"/>
      <c r="X3352" s="46"/>
      <c r="Y3352" s="46"/>
      <c r="AC3352" s="47">
        <f t="shared" si="48"/>
        <v>0</v>
      </c>
      <c r="AD3352" s="47"/>
      <c r="AE3352" s="44"/>
      <c r="AF3352" s="48"/>
    </row>
    <row r="3353" spans="1:32" ht="21" customHeight="1">
      <c r="A3353" s="45" t="str">
        <f>IF(G3353="","",VLOOKUP(G3353,#REF!,3,0))</f>
        <v/>
      </c>
      <c r="B3353" s="45" t="str">
        <f>IF(Table1[[#This Row],[Day]]="","",WEEKNUM(F3353))</f>
        <v/>
      </c>
      <c r="C3353" s="45" t="str">
        <f>IF(Table1[[#This Row],[Day]]="","",MONTH(F3353))</f>
        <v/>
      </c>
      <c r="D3353" s="45" t="str">
        <f>IF(Table1[[#This Row],[Day]]="","",YEAR(F3353))</f>
        <v/>
      </c>
      <c r="E3353" s="117" t="s">
        <v>329</v>
      </c>
      <c r="J3353" s="102"/>
      <c r="K3353" s="124"/>
      <c r="R3353" s="46"/>
      <c r="V3353" s="112"/>
      <c r="W3353" s="72"/>
      <c r="X3353" s="46"/>
      <c r="Y3353" s="46"/>
      <c r="AC3353" s="47">
        <f t="shared" si="48"/>
        <v>0</v>
      </c>
      <c r="AD3353" s="47"/>
      <c r="AE3353" s="44"/>
      <c r="AF3353" s="48"/>
    </row>
    <row r="3354" spans="1:32" ht="21" customHeight="1">
      <c r="A3354" s="45" t="str">
        <f>IF(G3354="","",VLOOKUP(G3354,#REF!,3,0))</f>
        <v/>
      </c>
      <c r="B3354" s="45" t="str">
        <f>IF(Table1[[#This Row],[Day]]="","",WEEKNUM(F3354))</f>
        <v/>
      </c>
      <c r="C3354" s="45" t="str">
        <f>IF(Table1[[#This Row],[Day]]="","",MONTH(F3354))</f>
        <v/>
      </c>
      <c r="D3354" s="45" t="str">
        <f>IF(Table1[[#This Row],[Day]]="","",YEAR(F3354))</f>
        <v/>
      </c>
      <c r="E3354" s="117" t="s">
        <v>329</v>
      </c>
      <c r="J3354" s="102"/>
      <c r="K3354" s="124"/>
      <c r="R3354" s="46"/>
      <c r="V3354" s="112"/>
      <c r="W3354" s="72"/>
      <c r="X3354" s="46"/>
      <c r="Y3354" s="46"/>
      <c r="AC3354" s="47">
        <f t="shared" si="48"/>
        <v>0</v>
      </c>
      <c r="AD3354" s="47"/>
      <c r="AE3354" s="44"/>
      <c r="AF3354" s="48"/>
    </row>
    <row r="3355" spans="1:32" ht="21" customHeight="1">
      <c r="A3355" s="45" t="str">
        <f>IF(G3355="","",VLOOKUP(G3355,#REF!,3,0))</f>
        <v/>
      </c>
      <c r="B3355" s="45" t="str">
        <f>IF(Table1[[#This Row],[Day]]="","",WEEKNUM(F3355))</f>
        <v/>
      </c>
      <c r="C3355" s="45" t="str">
        <f>IF(Table1[[#This Row],[Day]]="","",MONTH(F3355))</f>
        <v/>
      </c>
      <c r="D3355" s="45" t="str">
        <f>IF(Table1[[#This Row],[Day]]="","",YEAR(F3355))</f>
        <v/>
      </c>
      <c r="E3355" s="117" t="s">
        <v>329</v>
      </c>
      <c r="J3355" s="102"/>
      <c r="K3355" s="124"/>
      <c r="R3355" s="46"/>
      <c r="V3355" s="112"/>
      <c r="W3355" s="72"/>
      <c r="X3355" s="46"/>
      <c r="Y3355" s="46"/>
      <c r="AC3355" s="47">
        <f t="shared" si="48"/>
        <v>0</v>
      </c>
      <c r="AD3355" s="47"/>
      <c r="AE3355" s="44"/>
      <c r="AF3355" s="48"/>
    </row>
    <row r="3356" spans="1:32" ht="21" customHeight="1">
      <c r="A3356" s="45" t="str">
        <f>IF(G3356="","",VLOOKUP(G3356,#REF!,3,0))</f>
        <v/>
      </c>
      <c r="B3356" s="45" t="str">
        <f>IF(Table1[[#This Row],[Day]]="","",WEEKNUM(F3356))</f>
        <v/>
      </c>
      <c r="C3356" s="45" t="str">
        <f>IF(Table1[[#This Row],[Day]]="","",MONTH(F3356))</f>
        <v/>
      </c>
      <c r="D3356" s="45" t="str">
        <f>IF(Table1[[#This Row],[Day]]="","",YEAR(F3356))</f>
        <v/>
      </c>
      <c r="E3356" s="117" t="s">
        <v>329</v>
      </c>
      <c r="J3356" s="102"/>
      <c r="K3356" s="124"/>
      <c r="R3356" s="46"/>
      <c r="V3356" s="112"/>
      <c r="W3356" s="72"/>
      <c r="X3356" s="46"/>
      <c r="Y3356" s="46"/>
      <c r="AC3356" s="47">
        <f t="shared" ref="AC3356:AC3419" si="49">SUM(I3356:AB3356)</f>
        <v>0</v>
      </c>
      <c r="AD3356" s="47"/>
      <c r="AE3356" s="44"/>
      <c r="AF3356" s="48"/>
    </row>
    <row r="3357" spans="1:32" ht="21" customHeight="1">
      <c r="A3357" s="45" t="str">
        <f>IF(G3357="","",VLOOKUP(G3357,#REF!,3,0))</f>
        <v/>
      </c>
      <c r="B3357" s="45" t="str">
        <f>IF(Table1[[#This Row],[Day]]="","",WEEKNUM(F3357))</f>
        <v/>
      </c>
      <c r="C3357" s="45" t="str">
        <f>IF(Table1[[#This Row],[Day]]="","",MONTH(F3357))</f>
        <v/>
      </c>
      <c r="D3357" s="45" t="str">
        <f>IF(Table1[[#This Row],[Day]]="","",YEAR(F3357))</f>
        <v/>
      </c>
      <c r="E3357" s="117" t="s">
        <v>329</v>
      </c>
      <c r="J3357" s="102"/>
      <c r="K3357" s="124"/>
      <c r="R3357" s="46"/>
      <c r="V3357" s="112"/>
      <c r="W3357" s="72"/>
      <c r="X3357" s="46"/>
      <c r="Y3357" s="46"/>
      <c r="AC3357" s="47">
        <f t="shared" si="49"/>
        <v>0</v>
      </c>
      <c r="AD3357" s="47"/>
      <c r="AE3357" s="44"/>
      <c r="AF3357" s="48"/>
    </row>
    <row r="3358" spans="1:32" ht="21" customHeight="1">
      <c r="A3358" s="45" t="str">
        <f>IF(G3358="","",VLOOKUP(G3358,#REF!,3,0))</f>
        <v/>
      </c>
      <c r="B3358" s="45" t="str">
        <f>IF(Table1[[#This Row],[Day]]="","",WEEKNUM(F3358))</f>
        <v/>
      </c>
      <c r="C3358" s="45" t="str">
        <f>IF(Table1[[#This Row],[Day]]="","",MONTH(F3358))</f>
        <v/>
      </c>
      <c r="D3358" s="45" t="str">
        <f>IF(Table1[[#This Row],[Day]]="","",YEAR(F3358))</f>
        <v/>
      </c>
      <c r="E3358" s="117" t="s">
        <v>329</v>
      </c>
      <c r="J3358" s="102"/>
      <c r="K3358" s="124"/>
      <c r="R3358" s="46"/>
      <c r="V3358" s="112"/>
      <c r="W3358" s="72"/>
      <c r="X3358" s="46"/>
      <c r="Y3358" s="46"/>
      <c r="AC3358" s="47">
        <f t="shared" si="49"/>
        <v>0</v>
      </c>
      <c r="AD3358" s="47"/>
      <c r="AE3358" s="44"/>
      <c r="AF3358" s="48"/>
    </row>
    <row r="3359" spans="1:32" ht="21" customHeight="1">
      <c r="A3359" s="45" t="str">
        <f>IF(G3359="","",VLOOKUP(G3359,#REF!,3,0))</f>
        <v/>
      </c>
      <c r="B3359" s="45" t="str">
        <f>IF(Table1[[#This Row],[Day]]="","",WEEKNUM(F3359))</f>
        <v/>
      </c>
      <c r="C3359" s="45" t="str">
        <f>IF(Table1[[#This Row],[Day]]="","",MONTH(F3359))</f>
        <v/>
      </c>
      <c r="D3359" s="45" t="str">
        <f>IF(Table1[[#This Row],[Day]]="","",YEAR(F3359))</f>
        <v/>
      </c>
      <c r="E3359" s="117" t="s">
        <v>329</v>
      </c>
      <c r="J3359" s="102"/>
      <c r="K3359" s="124"/>
      <c r="R3359" s="46"/>
      <c r="V3359" s="112"/>
      <c r="W3359" s="72"/>
      <c r="X3359" s="46"/>
      <c r="Y3359" s="46"/>
      <c r="AC3359" s="47">
        <f t="shared" si="49"/>
        <v>0</v>
      </c>
      <c r="AD3359" s="47"/>
      <c r="AE3359" s="44"/>
      <c r="AF3359" s="48"/>
    </row>
    <row r="3360" spans="1:32" ht="21" customHeight="1">
      <c r="A3360" s="45" t="str">
        <f>IF(G3360="","",VLOOKUP(G3360,#REF!,3,0))</f>
        <v/>
      </c>
      <c r="B3360" s="45" t="str">
        <f>IF(Table1[[#This Row],[Day]]="","",WEEKNUM(F3360))</f>
        <v/>
      </c>
      <c r="C3360" s="45" t="str">
        <f>IF(Table1[[#This Row],[Day]]="","",MONTH(F3360))</f>
        <v/>
      </c>
      <c r="D3360" s="45" t="str">
        <f>IF(Table1[[#This Row],[Day]]="","",YEAR(F3360))</f>
        <v/>
      </c>
      <c r="E3360" s="117" t="s">
        <v>329</v>
      </c>
      <c r="J3360" s="102"/>
      <c r="K3360" s="124"/>
      <c r="R3360" s="46"/>
      <c r="V3360" s="112"/>
      <c r="W3360" s="72"/>
      <c r="X3360" s="46"/>
      <c r="Y3360" s="46"/>
      <c r="AC3360" s="47">
        <f t="shared" si="49"/>
        <v>0</v>
      </c>
      <c r="AD3360" s="47"/>
      <c r="AE3360" s="44"/>
      <c r="AF3360" s="48"/>
    </row>
    <row r="3361" spans="1:32" ht="21" customHeight="1">
      <c r="A3361" s="45" t="str">
        <f>IF(G3361="","",VLOOKUP(G3361,#REF!,3,0))</f>
        <v/>
      </c>
      <c r="B3361" s="45" t="str">
        <f>IF(Table1[[#This Row],[Day]]="","",WEEKNUM(F3361))</f>
        <v/>
      </c>
      <c r="C3361" s="45" t="str">
        <f>IF(Table1[[#This Row],[Day]]="","",MONTH(F3361))</f>
        <v/>
      </c>
      <c r="D3361" s="45" t="str">
        <f>IF(Table1[[#This Row],[Day]]="","",YEAR(F3361))</f>
        <v/>
      </c>
      <c r="E3361" s="117" t="s">
        <v>329</v>
      </c>
      <c r="J3361" s="102"/>
      <c r="K3361" s="124"/>
      <c r="R3361" s="46"/>
      <c r="V3361" s="112"/>
      <c r="W3361" s="72"/>
      <c r="X3361" s="46"/>
      <c r="Y3361" s="46"/>
      <c r="AC3361" s="47">
        <f t="shared" si="49"/>
        <v>0</v>
      </c>
      <c r="AD3361" s="47"/>
      <c r="AE3361" s="44"/>
      <c r="AF3361" s="48"/>
    </row>
    <row r="3362" spans="1:32" ht="21" customHeight="1">
      <c r="A3362" s="45" t="str">
        <f>IF(G3362="","",VLOOKUP(G3362,#REF!,3,0))</f>
        <v/>
      </c>
      <c r="B3362" s="45" t="str">
        <f>IF(Table1[[#This Row],[Day]]="","",WEEKNUM(F3362))</f>
        <v/>
      </c>
      <c r="C3362" s="45" t="str">
        <f>IF(Table1[[#This Row],[Day]]="","",MONTH(F3362))</f>
        <v/>
      </c>
      <c r="D3362" s="45" t="str">
        <f>IF(Table1[[#This Row],[Day]]="","",YEAR(F3362))</f>
        <v/>
      </c>
      <c r="E3362" s="117" t="s">
        <v>329</v>
      </c>
      <c r="J3362" s="102"/>
      <c r="K3362" s="124"/>
      <c r="R3362" s="46"/>
      <c r="V3362" s="112"/>
      <c r="W3362" s="72"/>
      <c r="X3362" s="46"/>
      <c r="Y3362" s="46"/>
      <c r="AC3362" s="47">
        <f t="shared" si="49"/>
        <v>0</v>
      </c>
      <c r="AD3362" s="47"/>
      <c r="AE3362" s="44"/>
      <c r="AF3362" s="48"/>
    </row>
    <row r="3363" spans="1:32" ht="21" customHeight="1">
      <c r="A3363" s="45" t="str">
        <f>IF(G3363="","",VLOOKUP(G3363,#REF!,3,0))</f>
        <v/>
      </c>
      <c r="B3363" s="45" t="str">
        <f>IF(Table1[[#This Row],[Day]]="","",WEEKNUM(F3363))</f>
        <v/>
      </c>
      <c r="C3363" s="45" t="str">
        <f>IF(Table1[[#This Row],[Day]]="","",MONTH(F3363))</f>
        <v/>
      </c>
      <c r="D3363" s="45" t="str">
        <f>IF(Table1[[#This Row],[Day]]="","",YEAR(F3363))</f>
        <v/>
      </c>
      <c r="E3363" s="117" t="s">
        <v>329</v>
      </c>
      <c r="J3363" s="102"/>
      <c r="K3363" s="124"/>
      <c r="R3363" s="46"/>
      <c r="V3363" s="112"/>
      <c r="W3363" s="72"/>
      <c r="X3363" s="46"/>
      <c r="Y3363" s="46"/>
      <c r="AC3363" s="47">
        <f t="shared" si="49"/>
        <v>0</v>
      </c>
      <c r="AD3363" s="47"/>
      <c r="AE3363" s="44"/>
      <c r="AF3363" s="48"/>
    </row>
    <row r="3364" spans="1:32" ht="21" customHeight="1">
      <c r="A3364" s="45" t="str">
        <f>IF(G3364="","",VLOOKUP(G3364,#REF!,3,0))</f>
        <v/>
      </c>
      <c r="B3364" s="45" t="str">
        <f>IF(Table1[[#This Row],[Day]]="","",WEEKNUM(F3364))</f>
        <v/>
      </c>
      <c r="C3364" s="45" t="str">
        <f>IF(Table1[[#This Row],[Day]]="","",MONTH(F3364))</f>
        <v/>
      </c>
      <c r="D3364" s="45" t="str">
        <f>IF(Table1[[#This Row],[Day]]="","",YEAR(F3364))</f>
        <v/>
      </c>
      <c r="E3364" s="117" t="s">
        <v>329</v>
      </c>
      <c r="J3364" s="102"/>
      <c r="K3364" s="124"/>
      <c r="R3364" s="46"/>
      <c r="V3364" s="112"/>
      <c r="W3364" s="72"/>
      <c r="X3364" s="46"/>
      <c r="Y3364" s="46"/>
      <c r="AC3364" s="47">
        <f t="shared" si="49"/>
        <v>0</v>
      </c>
      <c r="AD3364" s="47"/>
      <c r="AE3364" s="44"/>
      <c r="AF3364" s="48"/>
    </row>
    <row r="3365" spans="1:32" ht="21" customHeight="1">
      <c r="A3365" s="45" t="str">
        <f>IF(G3365="","",VLOOKUP(G3365,#REF!,3,0))</f>
        <v/>
      </c>
      <c r="B3365" s="45" t="str">
        <f>IF(Table1[[#This Row],[Day]]="","",WEEKNUM(F3365))</f>
        <v/>
      </c>
      <c r="C3365" s="45" t="str">
        <f>IF(Table1[[#This Row],[Day]]="","",MONTH(F3365))</f>
        <v/>
      </c>
      <c r="D3365" s="45" t="str">
        <f>IF(Table1[[#This Row],[Day]]="","",YEAR(F3365))</f>
        <v/>
      </c>
      <c r="E3365" s="117" t="s">
        <v>329</v>
      </c>
      <c r="J3365" s="102"/>
      <c r="K3365" s="124"/>
      <c r="R3365" s="46"/>
      <c r="V3365" s="112"/>
      <c r="W3365" s="72"/>
      <c r="X3365" s="46"/>
      <c r="Y3365" s="46"/>
      <c r="AC3365" s="47">
        <f t="shared" si="49"/>
        <v>0</v>
      </c>
      <c r="AD3365" s="47"/>
      <c r="AE3365" s="44"/>
      <c r="AF3365" s="48"/>
    </row>
    <row r="3366" spans="1:32" ht="21" customHeight="1">
      <c r="A3366" s="45" t="str">
        <f>IF(G3366="","",VLOOKUP(G3366,#REF!,3,0))</f>
        <v/>
      </c>
      <c r="B3366" s="45" t="str">
        <f>IF(Table1[[#This Row],[Day]]="","",WEEKNUM(F3366))</f>
        <v/>
      </c>
      <c r="C3366" s="45" t="str">
        <f>IF(Table1[[#This Row],[Day]]="","",MONTH(F3366))</f>
        <v/>
      </c>
      <c r="D3366" s="45" t="str">
        <f>IF(Table1[[#This Row],[Day]]="","",YEAR(F3366))</f>
        <v/>
      </c>
      <c r="E3366" s="117" t="s">
        <v>329</v>
      </c>
      <c r="J3366" s="102"/>
      <c r="K3366" s="124"/>
      <c r="R3366" s="46"/>
      <c r="V3366" s="112"/>
      <c r="W3366" s="72"/>
      <c r="X3366" s="46"/>
      <c r="Y3366" s="46"/>
      <c r="AC3366" s="47">
        <f t="shared" si="49"/>
        <v>0</v>
      </c>
      <c r="AD3366" s="47"/>
      <c r="AE3366" s="44"/>
      <c r="AF3366" s="48"/>
    </row>
    <row r="3367" spans="1:32" ht="21" customHeight="1">
      <c r="A3367" s="45" t="str">
        <f>IF(G3367="","",VLOOKUP(G3367,#REF!,3,0))</f>
        <v/>
      </c>
      <c r="B3367" s="45" t="str">
        <f>IF(Table1[[#This Row],[Day]]="","",WEEKNUM(F3367))</f>
        <v/>
      </c>
      <c r="C3367" s="45" t="str">
        <f>IF(Table1[[#This Row],[Day]]="","",MONTH(F3367))</f>
        <v/>
      </c>
      <c r="D3367" s="45" t="str">
        <f>IF(Table1[[#This Row],[Day]]="","",YEAR(F3367))</f>
        <v/>
      </c>
      <c r="E3367" s="117" t="s">
        <v>329</v>
      </c>
      <c r="J3367" s="102"/>
      <c r="K3367" s="124"/>
      <c r="R3367" s="46"/>
      <c r="V3367" s="112"/>
      <c r="W3367" s="72"/>
      <c r="X3367" s="46"/>
      <c r="Y3367" s="46"/>
      <c r="AC3367" s="47">
        <f t="shared" si="49"/>
        <v>0</v>
      </c>
      <c r="AD3367" s="47"/>
      <c r="AE3367" s="44"/>
      <c r="AF3367" s="48"/>
    </row>
    <row r="3368" spans="1:32" ht="21" customHeight="1">
      <c r="A3368" s="45" t="str">
        <f>IF(G3368="","",VLOOKUP(G3368,#REF!,3,0))</f>
        <v/>
      </c>
      <c r="B3368" s="45" t="str">
        <f>IF(Table1[[#This Row],[Day]]="","",WEEKNUM(F3368))</f>
        <v/>
      </c>
      <c r="C3368" s="45" t="str">
        <f>IF(Table1[[#This Row],[Day]]="","",MONTH(F3368))</f>
        <v/>
      </c>
      <c r="D3368" s="45" t="str">
        <f>IF(Table1[[#This Row],[Day]]="","",YEAR(F3368))</f>
        <v/>
      </c>
      <c r="E3368" s="117" t="s">
        <v>329</v>
      </c>
      <c r="J3368" s="102"/>
      <c r="K3368" s="124"/>
      <c r="R3368" s="46"/>
      <c r="V3368" s="112"/>
      <c r="W3368" s="72"/>
      <c r="X3368" s="46"/>
      <c r="Y3368" s="46"/>
      <c r="AC3368" s="47">
        <f t="shared" si="49"/>
        <v>0</v>
      </c>
      <c r="AD3368" s="47"/>
      <c r="AE3368" s="44"/>
      <c r="AF3368" s="48"/>
    </row>
    <row r="3369" spans="1:32" ht="21" customHeight="1">
      <c r="A3369" s="45" t="str">
        <f>IF(G3369="","",VLOOKUP(G3369,#REF!,3,0))</f>
        <v/>
      </c>
      <c r="B3369" s="45" t="str">
        <f>IF(Table1[[#This Row],[Day]]="","",WEEKNUM(F3369))</f>
        <v/>
      </c>
      <c r="C3369" s="45" t="str">
        <f>IF(Table1[[#This Row],[Day]]="","",MONTH(F3369))</f>
        <v/>
      </c>
      <c r="D3369" s="45" t="str">
        <f>IF(Table1[[#This Row],[Day]]="","",YEAR(F3369))</f>
        <v/>
      </c>
      <c r="E3369" s="117" t="s">
        <v>329</v>
      </c>
      <c r="J3369" s="102"/>
      <c r="K3369" s="124"/>
      <c r="R3369" s="46"/>
      <c r="V3369" s="112"/>
      <c r="W3369" s="72"/>
      <c r="X3369" s="46"/>
      <c r="Y3369" s="46"/>
      <c r="AC3369" s="47">
        <f t="shared" si="49"/>
        <v>0</v>
      </c>
      <c r="AD3369" s="47"/>
      <c r="AE3369" s="44"/>
      <c r="AF3369" s="48"/>
    </row>
    <row r="3370" spans="1:32" ht="21" customHeight="1">
      <c r="A3370" s="45" t="str">
        <f>IF(G3370="","",VLOOKUP(G3370,#REF!,3,0))</f>
        <v/>
      </c>
      <c r="B3370" s="45" t="str">
        <f>IF(Table1[[#This Row],[Day]]="","",WEEKNUM(F3370))</f>
        <v/>
      </c>
      <c r="C3370" s="45" t="str">
        <f>IF(Table1[[#This Row],[Day]]="","",MONTH(F3370))</f>
        <v/>
      </c>
      <c r="D3370" s="45" t="str">
        <f>IF(Table1[[#This Row],[Day]]="","",YEAR(F3370))</f>
        <v/>
      </c>
      <c r="E3370" s="117" t="s">
        <v>329</v>
      </c>
      <c r="J3370" s="102"/>
      <c r="K3370" s="124"/>
      <c r="R3370" s="46"/>
      <c r="V3370" s="112"/>
      <c r="W3370" s="72"/>
      <c r="X3370" s="46"/>
      <c r="Y3370" s="46"/>
      <c r="AC3370" s="47">
        <f t="shared" si="49"/>
        <v>0</v>
      </c>
      <c r="AD3370" s="47"/>
      <c r="AE3370" s="44"/>
      <c r="AF3370" s="48"/>
    </row>
    <row r="3371" spans="1:32" ht="21" customHeight="1">
      <c r="A3371" s="45" t="str">
        <f>IF(G3371="","",VLOOKUP(G3371,#REF!,3,0))</f>
        <v/>
      </c>
      <c r="B3371" s="45" t="str">
        <f>IF(Table1[[#This Row],[Day]]="","",WEEKNUM(F3371))</f>
        <v/>
      </c>
      <c r="C3371" s="45" t="str">
        <f>IF(Table1[[#This Row],[Day]]="","",MONTH(F3371))</f>
        <v/>
      </c>
      <c r="D3371" s="45" t="str">
        <f>IF(Table1[[#This Row],[Day]]="","",YEAR(F3371))</f>
        <v/>
      </c>
      <c r="E3371" s="117" t="s">
        <v>329</v>
      </c>
      <c r="J3371" s="102"/>
      <c r="K3371" s="124"/>
      <c r="R3371" s="46"/>
      <c r="V3371" s="112"/>
      <c r="W3371" s="72"/>
      <c r="X3371" s="46"/>
      <c r="Y3371" s="46"/>
      <c r="AC3371" s="47">
        <f t="shared" si="49"/>
        <v>0</v>
      </c>
      <c r="AD3371" s="47"/>
      <c r="AE3371" s="44"/>
      <c r="AF3371" s="48"/>
    </row>
    <row r="3372" spans="1:32" ht="21" customHeight="1">
      <c r="A3372" s="45" t="str">
        <f>IF(G3372="","",VLOOKUP(G3372,#REF!,3,0))</f>
        <v/>
      </c>
      <c r="B3372" s="45" t="str">
        <f>IF(Table1[[#This Row],[Day]]="","",WEEKNUM(F3372))</f>
        <v/>
      </c>
      <c r="C3372" s="45" t="str">
        <f>IF(Table1[[#This Row],[Day]]="","",MONTH(F3372))</f>
        <v/>
      </c>
      <c r="D3372" s="45" t="str">
        <f>IF(Table1[[#This Row],[Day]]="","",YEAR(F3372))</f>
        <v/>
      </c>
      <c r="E3372" s="117" t="s">
        <v>329</v>
      </c>
      <c r="J3372" s="102"/>
      <c r="K3372" s="124"/>
      <c r="R3372" s="46"/>
      <c r="V3372" s="112"/>
      <c r="W3372" s="72"/>
      <c r="X3372" s="46"/>
      <c r="Y3372" s="46"/>
      <c r="AC3372" s="47">
        <f t="shared" si="49"/>
        <v>0</v>
      </c>
      <c r="AD3372" s="47"/>
      <c r="AE3372" s="44"/>
      <c r="AF3372" s="48"/>
    </row>
    <row r="3373" spans="1:32" ht="21" customHeight="1">
      <c r="A3373" s="45" t="str">
        <f>IF(G3373="","",VLOOKUP(G3373,#REF!,3,0))</f>
        <v/>
      </c>
      <c r="B3373" s="45" t="str">
        <f>IF(Table1[[#This Row],[Day]]="","",WEEKNUM(F3373))</f>
        <v/>
      </c>
      <c r="C3373" s="45" t="str">
        <f>IF(Table1[[#This Row],[Day]]="","",MONTH(F3373))</f>
        <v/>
      </c>
      <c r="D3373" s="45" t="str">
        <f>IF(Table1[[#This Row],[Day]]="","",YEAR(F3373))</f>
        <v/>
      </c>
      <c r="E3373" s="117" t="s">
        <v>329</v>
      </c>
      <c r="J3373" s="102"/>
      <c r="K3373" s="124"/>
      <c r="R3373" s="46"/>
      <c r="V3373" s="112"/>
      <c r="W3373" s="72"/>
      <c r="X3373" s="46"/>
      <c r="Y3373" s="46"/>
      <c r="AC3373" s="47">
        <f t="shared" si="49"/>
        <v>0</v>
      </c>
      <c r="AD3373" s="47"/>
      <c r="AE3373" s="44"/>
      <c r="AF3373" s="48"/>
    </row>
    <row r="3374" spans="1:32" ht="21" customHeight="1">
      <c r="A3374" s="45" t="str">
        <f>IF(G3374="","",VLOOKUP(G3374,#REF!,3,0))</f>
        <v/>
      </c>
      <c r="B3374" s="45" t="str">
        <f>IF(Table1[[#This Row],[Day]]="","",WEEKNUM(F3374))</f>
        <v/>
      </c>
      <c r="C3374" s="45" t="str">
        <f>IF(Table1[[#This Row],[Day]]="","",MONTH(F3374))</f>
        <v/>
      </c>
      <c r="D3374" s="45" t="str">
        <f>IF(Table1[[#This Row],[Day]]="","",YEAR(F3374))</f>
        <v/>
      </c>
      <c r="E3374" s="117" t="s">
        <v>329</v>
      </c>
      <c r="J3374" s="102"/>
      <c r="K3374" s="124"/>
      <c r="R3374" s="46"/>
      <c r="V3374" s="112"/>
      <c r="W3374" s="72"/>
      <c r="X3374" s="46"/>
      <c r="Y3374" s="46"/>
      <c r="AC3374" s="47">
        <f t="shared" si="49"/>
        <v>0</v>
      </c>
      <c r="AD3374" s="47"/>
      <c r="AE3374" s="44"/>
      <c r="AF3374" s="48"/>
    </row>
    <row r="3375" spans="1:32" ht="21" customHeight="1">
      <c r="A3375" s="45" t="str">
        <f>IF(G3375="","",VLOOKUP(G3375,#REF!,3,0))</f>
        <v/>
      </c>
      <c r="B3375" s="45" t="str">
        <f>IF(Table1[[#This Row],[Day]]="","",WEEKNUM(F3375))</f>
        <v/>
      </c>
      <c r="C3375" s="45" t="str">
        <f>IF(Table1[[#This Row],[Day]]="","",MONTH(F3375))</f>
        <v/>
      </c>
      <c r="D3375" s="45" t="str">
        <f>IF(Table1[[#This Row],[Day]]="","",YEAR(F3375))</f>
        <v/>
      </c>
      <c r="E3375" s="117" t="s">
        <v>329</v>
      </c>
      <c r="J3375" s="102"/>
      <c r="K3375" s="124"/>
      <c r="R3375" s="46"/>
      <c r="V3375" s="112"/>
      <c r="W3375" s="72"/>
      <c r="X3375" s="46"/>
      <c r="Y3375" s="46"/>
      <c r="AC3375" s="47">
        <f t="shared" si="49"/>
        <v>0</v>
      </c>
      <c r="AD3375" s="47"/>
      <c r="AE3375" s="44"/>
      <c r="AF3375" s="48"/>
    </row>
    <row r="3376" spans="1:32" ht="21" customHeight="1">
      <c r="A3376" s="45" t="str">
        <f>IF(G3376="","",VLOOKUP(G3376,#REF!,3,0))</f>
        <v/>
      </c>
      <c r="B3376" s="45" t="str">
        <f>IF(Table1[[#This Row],[Day]]="","",WEEKNUM(F3376))</f>
        <v/>
      </c>
      <c r="C3376" s="45" t="str">
        <f>IF(Table1[[#This Row],[Day]]="","",MONTH(F3376))</f>
        <v/>
      </c>
      <c r="D3376" s="45" t="str">
        <f>IF(Table1[[#This Row],[Day]]="","",YEAR(F3376))</f>
        <v/>
      </c>
      <c r="E3376" s="117" t="s">
        <v>329</v>
      </c>
      <c r="J3376" s="102"/>
      <c r="K3376" s="124"/>
      <c r="R3376" s="46"/>
      <c r="V3376" s="112"/>
      <c r="W3376" s="72"/>
      <c r="X3376" s="46"/>
      <c r="Y3376" s="46"/>
      <c r="AC3376" s="47">
        <f t="shared" si="49"/>
        <v>0</v>
      </c>
      <c r="AD3376" s="47"/>
      <c r="AE3376" s="44"/>
      <c r="AF3376" s="48"/>
    </row>
    <row r="3377" spans="1:32" ht="21" customHeight="1">
      <c r="A3377" s="45" t="str">
        <f>IF(G3377="","",VLOOKUP(G3377,#REF!,3,0))</f>
        <v/>
      </c>
      <c r="B3377" s="45" t="str">
        <f>IF(Table1[[#This Row],[Day]]="","",WEEKNUM(F3377))</f>
        <v/>
      </c>
      <c r="C3377" s="45" t="str">
        <f>IF(Table1[[#This Row],[Day]]="","",MONTH(F3377))</f>
        <v/>
      </c>
      <c r="D3377" s="45" t="str">
        <f>IF(Table1[[#This Row],[Day]]="","",YEAR(F3377))</f>
        <v/>
      </c>
      <c r="E3377" s="117" t="s">
        <v>329</v>
      </c>
      <c r="J3377" s="102"/>
      <c r="K3377" s="124"/>
      <c r="R3377" s="46"/>
      <c r="V3377" s="112"/>
      <c r="W3377" s="72"/>
      <c r="X3377" s="46"/>
      <c r="Y3377" s="46"/>
      <c r="AC3377" s="47">
        <f t="shared" si="49"/>
        <v>0</v>
      </c>
      <c r="AD3377" s="47"/>
      <c r="AE3377" s="44"/>
      <c r="AF3377" s="48"/>
    </row>
    <row r="3378" spans="1:32" ht="21" customHeight="1">
      <c r="A3378" s="45" t="str">
        <f>IF(G3378="","",VLOOKUP(G3378,#REF!,3,0))</f>
        <v/>
      </c>
      <c r="B3378" s="45" t="str">
        <f>IF(Table1[[#This Row],[Day]]="","",WEEKNUM(F3378))</f>
        <v/>
      </c>
      <c r="C3378" s="45" t="str">
        <f>IF(Table1[[#This Row],[Day]]="","",MONTH(F3378))</f>
        <v/>
      </c>
      <c r="D3378" s="45" t="str">
        <f>IF(Table1[[#This Row],[Day]]="","",YEAR(F3378))</f>
        <v/>
      </c>
      <c r="E3378" s="117" t="s">
        <v>329</v>
      </c>
      <c r="J3378" s="102"/>
      <c r="K3378" s="124"/>
      <c r="R3378" s="46"/>
      <c r="V3378" s="112"/>
      <c r="W3378" s="72"/>
      <c r="X3378" s="46"/>
      <c r="Y3378" s="46"/>
      <c r="AC3378" s="47">
        <f t="shared" si="49"/>
        <v>0</v>
      </c>
      <c r="AD3378" s="47"/>
      <c r="AE3378" s="44"/>
      <c r="AF3378" s="48"/>
    </row>
    <row r="3379" spans="1:32" ht="21" customHeight="1">
      <c r="A3379" s="45" t="str">
        <f>IF(G3379="","",VLOOKUP(G3379,#REF!,3,0))</f>
        <v/>
      </c>
      <c r="B3379" s="45" t="str">
        <f>IF(Table1[[#This Row],[Day]]="","",WEEKNUM(F3379))</f>
        <v/>
      </c>
      <c r="C3379" s="45" t="str">
        <f>IF(Table1[[#This Row],[Day]]="","",MONTH(F3379))</f>
        <v/>
      </c>
      <c r="D3379" s="45" t="str">
        <f>IF(Table1[[#This Row],[Day]]="","",YEAR(F3379))</f>
        <v/>
      </c>
      <c r="E3379" s="117" t="s">
        <v>329</v>
      </c>
      <c r="J3379" s="102"/>
      <c r="K3379" s="124"/>
      <c r="R3379" s="46"/>
      <c r="V3379" s="112"/>
      <c r="W3379" s="72"/>
      <c r="X3379" s="46"/>
      <c r="Y3379" s="46"/>
      <c r="AC3379" s="47">
        <f t="shared" si="49"/>
        <v>0</v>
      </c>
      <c r="AD3379" s="47"/>
      <c r="AE3379" s="44"/>
      <c r="AF3379" s="48"/>
    </row>
    <row r="3380" spans="1:32" ht="21" customHeight="1">
      <c r="A3380" s="45" t="str">
        <f>IF(G3380="","",VLOOKUP(G3380,#REF!,3,0))</f>
        <v/>
      </c>
      <c r="B3380" s="45" t="str">
        <f>IF(Table1[[#This Row],[Day]]="","",WEEKNUM(F3380))</f>
        <v/>
      </c>
      <c r="C3380" s="45" t="str">
        <f>IF(Table1[[#This Row],[Day]]="","",MONTH(F3380))</f>
        <v/>
      </c>
      <c r="D3380" s="45" t="str">
        <f>IF(Table1[[#This Row],[Day]]="","",YEAR(F3380))</f>
        <v/>
      </c>
      <c r="E3380" s="117" t="s">
        <v>329</v>
      </c>
      <c r="J3380" s="102"/>
      <c r="K3380" s="124"/>
      <c r="R3380" s="46"/>
      <c r="V3380" s="112"/>
      <c r="W3380" s="72"/>
      <c r="X3380" s="46"/>
      <c r="Y3380" s="46"/>
      <c r="AC3380" s="47">
        <f t="shared" si="49"/>
        <v>0</v>
      </c>
      <c r="AD3380" s="47"/>
      <c r="AE3380" s="44"/>
      <c r="AF3380" s="48"/>
    </row>
    <row r="3381" spans="1:32" ht="21" customHeight="1">
      <c r="A3381" s="45" t="str">
        <f>IF(G3381="","",VLOOKUP(G3381,#REF!,3,0))</f>
        <v/>
      </c>
      <c r="B3381" s="45" t="str">
        <f>IF(Table1[[#This Row],[Day]]="","",WEEKNUM(F3381))</f>
        <v/>
      </c>
      <c r="C3381" s="45" t="str">
        <f>IF(Table1[[#This Row],[Day]]="","",MONTH(F3381))</f>
        <v/>
      </c>
      <c r="D3381" s="45" t="str">
        <f>IF(Table1[[#This Row],[Day]]="","",YEAR(F3381))</f>
        <v/>
      </c>
      <c r="E3381" s="117" t="s">
        <v>329</v>
      </c>
      <c r="J3381" s="102"/>
      <c r="K3381" s="124"/>
      <c r="R3381" s="46"/>
      <c r="V3381" s="112"/>
      <c r="W3381" s="72"/>
      <c r="X3381" s="46"/>
      <c r="Y3381" s="46"/>
      <c r="AC3381" s="47">
        <f t="shared" si="49"/>
        <v>0</v>
      </c>
      <c r="AD3381" s="47"/>
      <c r="AE3381" s="44"/>
      <c r="AF3381" s="48"/>
    </row>
    <row r="3382" spans="1:32" ht="21" customHeight="1">
      <c r="A3382" s="45" t="str">
        <f>IF(G3382="","",VLOOKUP(G3382,#REF!,3,0))</f>
        <v/>
      </c>
      <c r="B3382" s="45" t="str">
        <f>IF(Table1[[#This Row],[Day]]="","",WEEKNUM(F3382))</f>
        <v/>
      </c>
      <c r="C3382" s="45" t="str">
        <f>IF(Table1[[#This Row],[Day]]="","",MONTH(F3382))</f>
        <v/>
      </c>
      <c r="D3382" s="45" t="str">
        <f>IF(Table1[[#This Row],[Day]]="","",YEAR(F3382))</f>
        <v/>
      </c>
      <c r="E3382" s="117" t="s">
        <v>329</v>
      </c>
      <c r="J3382" s="102"/>
      <c r="K3382" s="124"/>
      <c r="R3382" s="46"/>
      <c r="V3382" s="112"/>
      <c r="W3382" s="72"/>
      <c r="X3382" s="46"/>
      <c r="Y3382" s="46"/>
      <c r="AC3382" s="47">
        <f t="shared" si="49"/>
        <v>0</v>
      </c>
      <c r="AD3382" s="47"/>
      <c r="AE3382" s="44"/>
      <c r="AF3382" s="48"/>
    </row>
    <row r="3383" spans="1:32" ht="21" customHeight="1">
      <c r="A3383" s="45" t="str">
        <f>IF(G3383="","",VLOOKUP(G3383,#REF!,3,0))</f>
        <v/>
      </c>
      <c r="B3383" s="45" t="str">
        <f>IF(Table1[[#This Row],[Day]]="","",WEEKNUM(F3383))</f>
        <v/>
      </c>
      <c r="C3383" s="45" t="str">
        <f>IF(Table1[[#This Row],[Day]]="","",MONTH(F3383))</f>
        <v/>
      </c>
      <c r="D3383" s="45" t="str">
        <f>IF(Table1[[#This Row],[Day]]="","",YEAR(F3383))</f>
        <v/>
      </c>
      <c r="E3383" s="117" t="s">
        <v>329</v>
      </c>
      <c r="J3383" s="102"/>
      <c r="K3383" s="124"/>
      <c r="R3383" s="46"/>
      <c r="V3383" s="112"/>
      <c r="W3383" s="72"/>
      <c r="X3383" s="46"/>
      <c r="Y3383" s="46"/>
      <c r="AC3383" s="47">
        <f t="shared" si="49"/>
        <v>0</v>
      </c>
      <c r="AD3383" s="47"/>
      <c r="AE3383" s="44"/>
      <c r="AF3383" s="48"/>
    </row>
    <row r="3384" spans="1:32" ht="21" customHeight="1">
      <c r="A3384" s="45" t="str">
        <f>IF(G3384="","",VLOOKUP(G3384,#REF!,3,0))</f>
        <v/>
      </c>
      <c r="B3384" s="45" t="str">
        <f>IF(Table1[[#This Row],[Day]]="","",WEEKNUM(F3384))</f>
        <v/>
      </c>
      <c r="C3384" s="45" t="str">
        <f>IF(Table1[[#This Row],[Day]]="","",MONTH(F3384))</f>
        <v/>
      </c>
      <c r="D3384" s="45" t="str">
        <f>IF(Table1[[#This Row],[Day]]="","",YEAR(F3384))</f>
        <v/>
      </c>
      <c r="E3384" s="117" t="s">
        <v>329</v>
      </c>
      <c r="J3384" s="102"/>
      <c r="K3384" s="124"/>
      <c r="R3384" s="46"/>
      <c r="V3384" s="112"/>
      <c r="W3384" s="72"/>
      <c r="X3384" s="46"/>
      <c r="Y3384" s="46"/>
      <c r="AC3384" s="47">
        <f t="shared" si="49"/>
        <v>0</v>
      </c>
      <c r="AD3384" s="47"/>
      <c r="AE3384" s="44"/>
      <c r="AF3384" s="48"/>
    </row>
    <row r="3385" spans="1:32" ht="21" customHeight="1">
      <c r="A3385" s="45" t="str">
        <f>IF(G3385="","",VLOOKUP(G3385,#REF!,3,0))</f>
        <v/>
      </c>
      <c r="B3385" s="45" t="str">
        <f>IF(Table1[[#This Row],[Day]]="","",WEEKNUM(F3385))</f>
        <v/>
      </c>
      <c r="C3385" s="45" t="str">
        <f>IF(Table1[[#This Row],[Day]]="","",MONTH(F3385))</f>
        <v/>
      </c>
      <c r="D3385" s="45" t="str">
        <f>IF(Table1[[#This Row],[Day]]="","",YEAR(F3385))</f>
        <v/>
      </c>
      <c r="E3385" s="117" t="s">
        <v>329</v>
      </c>
      <c r="J3385" s="102"/>
      <c r="K3385" s="124"/>
      <c r="R3385" s="46"/>
      <c r="V3385" s="112"/>
      <c r="W3385" s="72"/>
      <c r="X3385" s="46"/>
      <c r="Y3385" s="46"/>
      <c r="AC3385" s="47">
        <f t="shared" si="49"/>
        <v>0</v>
      </c>
      <c r="AD3385" s="47"/>
      <c r="AE3385" s="44"/>
      <c r="AF3385" s="48"/>
    </row>
    <row r="3386" spans="1:32" ht="21" customHeight="1">
      <c r="A3386" s="45" t="str">
        <f>IF(G3386="","",VLOOKUP(G3386,#REF!,3,0))</f>
        <v/>
      </c>
      <c r="B3386" s="45" t="str">
        <f>IF(Table1[[#This Row],[Day]]="","",WEEKNUM(F3386))</f>
        <v/>
      </c>
      <c r="C3386" s="45" t="str">
        <f>IF(Table1[[#This Row],[Day]]="","",MONTH(F3386))</f>
        <v/>
      </c>
      <c r="D3386" s="45" t="str">
        <f>IF(Table1[[#This Row],[Day]]="","",YEAR(F3386))</f>
        <v/>
      </c>
      <c r="E3386" s="117" t="s">
        <v>329</v>
      </c>
      <c r="J3386" s="102"/>
      <c r="K3386" s="124"/>
      <c r="R3386" s="46"/>
      <c r="V3386" s="112"/>
      <c r="W3386" s="72"/>
      <c r="X3386" s="46"/>
      <c r="Y3386" s="46"/>
      <c r="AC3386" s="47">
        <f t="shared" si="49"/>
        <v>0</v>
      </c>
      <c r="AD3386" s="47"/>
      <c r="AE3386" s="44"/>
      <c r="AF3386" s="48"/>
    </row>
    <row r="3387" spans="1:32" ht="21" customHeight="1">
      <c r="A3387" s="45" t="str">
        <f>IF(G3387="","",VLOOKUP(G3387,#REF!,3,0))</f>
        <v/>
      </c>
      <c r="B3387" s="45" t="str">
        <f>IF(Table1[[#This Row],[Day]]="","",WEEKNUM(F3387))</f>
        <v/>
      </c>
      <c r="C3387" s="45" t="str">
        <f>IF(Table1[[#This Row],[Day]]="","",MONTH(F3387))</f>
        <v/>
      </c>
      <c r="D3387" s="45" t="str">
        <f>IF(Table1[[#This Row],[Day]]="","",YEAR(F3387))</f>
        <v/>
      </c>
      <c r="E3387" s="117" t="s">
        <v>329</v>
      </c>
      <c r="J3387" s="102"/>
      <c r="K3387" s="124"/>
      <c r="R3387" s="46"/>
      <c r="V3387" s="112"/>
      <c r="W3387" s="72"/>
      <c r="X3387" s="46"/>
      <c r="Y3387" s="46"/>
      <c r="AC3387" s="47">
        <f t="shared" si="49"/>
        <v>0</v>
      </c>
      <c r="AD3387" s="47"/>
      <c r="AE3387" s="44"/>
      <c r="AF3387" s="48"/>
    </row>
    <row r="3388" spans="1:32" ht="21" customHeight="1">
      <c r="A3388" s="45" t="str">
        <f>IF(G3388="","",VLOOKUP(G3388,#REF!,3,0))</f>
        <v/>
      </c>
      <c r="B3388" s="45" t="str">
        <f>IF(Table1[[#This Row],[Day]]="","",WEEKNUM(F3388))</f>
        <v/>
      </c>
      <c r="C3388" s="45" t="str">
        <f>IF(Table1[[#This Row],[Day]]="","",MONTH(F3388))</f>
        <v/>
      </c>
      <c r="D3388" s="45" t="str">
        <f>IF(Table1[[#This Row],[Day]]="","",YEAR(F3388))</f>
        <v/>
      </c>
      <c r="E3388" s="117" t="s">
        <v>329</v>
      </c>
      <c r="J3388" s="102"/>
      <c r="K3388" s="124"/>
      <c r="R3388" s="46"/>
      <c r="V3388" s="112"/>
      <c r="W3388" s="72"/>
      <c r="X3388" s="46"/>
      <c r="Y3388" s="46"/>
      <c r="AC3388" s="47">
        <f t="shared" si="49"/>
        <v>0</v>
      </c>
      <c r="AD3388" s="47"/>
      <c r="AE3388" s="44"/>
      <c r="AF3388" s="48"/>
    </row>
    <row r="3389" spans="1:32" ht="21" customHeight="1">
      <c r="A3389" s="45" t="str">
        <f>IF(G3389="","",VLOOKUP(G3389,#REF!,3,0))</f>
        <v/>
      </c>
      <c r="B3389" s="45" t="str">
        <f>IF(Table1[[#This Row],[Day]]="","",WEEKNUM(F3389))</f>
        <v/>
      </c>
      <c r="C3389" s="45" t="str">
        <f>IF(Table1[[#This Row],[Day]]="","",MONTH(F3389))</f>
        <v/>
      </c>
      <c r="D3389" s="45" t="str">
        <f>IF(Table1[[#This Row],[Day]]="","",YEAR(F3389))</f>
        <v/>
      </c>
      <c r="E3389" s="117" t="s">
        <v>329</v>
      </c>
      <c r="J3389" s="102"/>
      <c r="K3389" s="124"/>
      <c r="R3389" s="46"/>
      <c r="V3389" s="112"/>
      <c r="W3389" s="72"/>
      <c r="X3389" s="46"/>
      <c r="Y3389" s="46"/>
      <c r="AC3389" s="47">
        <f t="shared" si="49"/>
        <v>0</v>
      </c>
      <c r="AD3389" s="47"/>
      <c r="AE3389" s="44"/>
      <c r="AF3389" s="48"/>
    </row>
    <row r="3390" spans="1:32" ht="21" customHeight="1">
      <c r="A3390" s="45" t="str">
        <f>IF(G3390="","",VLOOKUP(G3390,#REF!,3,0))</f>
        <v/>
      </c>
      <c r="B3390" s="45" t="str">
        <f>IF(Table1[[#This Row],[Day]]="","",WEEKNUM(F3390))</f>
        <v/>
      </c>
      <c r="C3390" s="45" t="str">
        <f>IF(Table1[[#This Row],[Day]]="","",MONTH(F3390))</f>
        <v/>
      </c>
      <c r="D3390" s="45" t="str">
        <f>IF(Table1[[#This Row],[Day]]="","",YEAR(F3390))</f>
        <v/>
      </c>
      <c r="E3390" s="117" t="s">
        <v>329</v>
      </c>
      <c r="J3390" s="102"/>
      <c r="K3390" s="124"/>
      <c r="R3390" s="46"/>
      <c r="V3390" s="112"/>
      <c r="W3390" s="72"/>
      <c r="X3390" s="46"/>
      <c r="Y3390" s="46"/>
      <c r="AC3390" s="47">
        <f t="shared" si="49"/>
        <v>0</v>
      </c>
      <c r="AD3390" s="47"/>
      <c r="AE3390" s="44"/>
      <c r="AF3390" s="48"/>
    </row>
    <row r="3391" spans="1:32" ht="21" customHeight="1">
      <c r="A3391" s="45" t="str">
        <f>IF(G3391="","",VLOOKUP(G3391,#REF!,3,0))</f>
        <v/>
      </c>
      <c r="B3391" s="45" t="str">
        <f>IF(Table1[[#This Row],[Day]]="","",WEEKNUM(F3391))</f>
        <v/>
      </c>
      <c r="C3391" s="45" t="str">
        <f>IF(Table1[[#This Row],[Day]]="","",MONTH(F3391))</f>
        <v/>
      </c>
      <c r="D3391" s="45" t="str">
        <f>IF(Table1[[#This Row],[Day]]="","",YEAR(F3391))</f>
        <v/>
      </c>
      <c r="E3391" s="117" t="s">
        <v>329</v>
      </c>
      <c r="J3391" s="102"/>
      <c r="K3391" s="124"/>
      <c r="R3391" s="46"/>
      <c r="V3391" s="112"/>
      <c r="W3391" s="72"/>
      <c r="X3391" s="46"/>
      <c r="Y3391" s="46"/>
      <c r="AC3391" s="47">
        <f t="shared" si="49"/>
        <v>0</v>
      </c>
      <c r="AD3391" s="47"/>
      <c r="AE3391" s="44"/>
      <c r="AF3391" s="48"/>
    </row>
    <row r="3392" spans="1:32" ht="21" customHeight="1">
      <c r="A3392" s="45" t="str">
        <f>IF(G3392="","",VLOOKUP(G3392,#REF!,3,0))</f>
        <v/>
      </c>
      <c r="B3392" s="45" t="str">
        <f>IF(Table1[[#This Row],[Day]]="","",WEEKNUM(F3392))</f>
        <v/>
      </c>
      <c r="C3392" s="45" t="str">
        <f>IF(Table1[[#This Row],[Day]]="","",MONTH(F3392))</f>
        <v/>
      </c>
      <c r="D3392" s="45" t="str">
        <f>IF(Table1[[#This Row],[Day]]="","",YEAR(F3392))</f>
        <v/>
      </c>
      <c r="E3392" s="117" t="s">
        <v>329</v>
      </c>
      <c r="J3392" s="102"/>
      <c r="K3392" s="124"/>
      <c r="R3392" s="46"/>
      <c r="V3392" s="112"/>
      <c r="W3392" s="72"/>
      <c r="X3392" s="46"/>
      <c r="Y3392" s="46"/>
      <c r="AC3392" s="47">
        <f t="shared" si="49"/>
        <v>0</v>
      </c>
      <c r="AD3392" s="47"/>
      <c r="AE3392" s="44"/>
      <c r="AF3392" s="48"/>
    </row>
    <row r="3393" spans="1:32" ht="21" customHeight="1">
      <c r="A3393" s="45" t="str">
        <f>IF(G3393="","",VLOOKUP(G3393,#REF!,3,0))</f>
        <v/>
      </c>
      <c r="B3393" s="45" t="str">
        <f>IF(Table1[[#This Row],[Day]]="","",WEEKNUM(F3393))</f>
        <v/>
      </c>
      <c r="C3393" s="45" t="str">
        <f>IF(Table1[[#This Row],[Day]]="","",MONTH(F3393))</f>
        <v/>
      </c>
      <c r="D3393" s="45" t="str">
        <f>IF(Table1[[#This Row],[Day]]="","",YEAR(F3393))</f>
        <v/>
      </c>
      <c r="E3393" s="117" t="s">
        <v>329</v>
      </c>
      <c r="J3393" s="102"/>
      <c r="K3393" s="124"/>
      <c r="R3393" s="46"/>
      <c r="V3393" s="112"/>
      <c r="W3393" s="72"/>
      <c r="X3393" s="46"/>
      <c r="Y3393" s="46"/>
      <c r="AC3393" s="47">
        <f t="shared" si="49"/>
        <v>0</v>
      </c>
      <c r="AD3393" s="47"/>
      <c r="AE3393" s="44"/>
      <c r="AF3393" s="48"/>
    </row>
    <row r="3394" spans="1:32" ht="21" customHeight="1">
      <c r="A3394" s="45" t="str">
        <f>IF(G3394="","",VLOOKUP(G3394,#REF!,3,0))</f>
        <v/>
      </c>
      <c r="B3394" s="45" t="str">
        <f>IF(Table1[[#This Row],[Day]]="","",WEEKNUM(F3394))</f>
        <v/>
      </c>
      <c r="C3394" s="45" t="str">
        <f>IF(Table1[[#This Row],[Day]]="","",MONTH(F3394))</f>
        <v/>
      </c>
      <c r="D3394" s="45" t="str">
        <f>IF(Table1[[#This Row],[Day]]="","",YEAR(F3394))</f>
        <v/>
      </c>
      <c r="E3394" s="117" t="s">
        <v>329</v>
      </c>
      <c r="J3394" s="102"/>
      <c r="K3394" s="124"/>
      <c r="R3394" s="46"/>
      <c r="V3394" s="112"/>
      <c r="W3394" s="72"/>
      <c r="X3394" s="46"/>
      <c r="Y3394" s="46"/>
      <c r="AC3394" s="47">
        <f t="shared" si="49"/>
        <v>0</v>
      </c>
      <c r="AD3394" s="47"/>
      <c r="AE3394" s="44"/>
      <c r="AF3394" s="48"/>
    </row>
    <row r="3395" spans="1:32" ht="21" customHeight="1">
      <c r="A3395" s="45" t="str">
        <f>IF(G3395="","",VLOOKUP(G3395,#REF!,3,0))</f>
        <v/>
      </c>
      <c r="B3395" s="45" t="str">
        <f>IF(Table1[[#This Row],[Day]]="","",WEEKNUM(F3395))</f>
        <v/>
      </c>
      <c r="C3395" s="45" t="str">
        <f>IF(Table1[[#This Row],[Day]]="","",MONTH(F3395))</f>
        <v/>
      </c>
      <c r="D3395" s="45" t="str">
        <f>IF(Table1[[#This Row],[Day]]="","",YEAR(F3395))</f>
        <v/>
      </c>
      <c r="E3395" s="117" t="s">
        <v>329</v>
      </c>
      <c r="J3395" s="102"/>
      <c r="K3395" s="124"/>
      <c r="R3395" s="46"/>
      <c r="V3395" s="112"/>
      <c r="W3395" s="72"/>
      <c r="X3395" s="46"/>
      <c r="Y3395" s="46"/>
      <c r="AC3395" s="47">
        <f t="shared" si="49"/>
        <v>0</v>
      </c>
      <c r="AD3395" s="47"/>
      <c r="AE3395" s="44"/>
      <c r="AF3395" s="48"/>
    </row>
    <row r="3396" spans="1:32" ht="21" customHeight="1">
      <c r="A3396" s="45" t="str">
        <f>IF(G3396="","",VLOOKUP(G3396,#REF!,3,0))</f>
        <v/>
      </c>
      <c r="B3396" s="45" t="str">
        <f>IF(Table1[[#This Row],[Day]]="","",WEEKNUM(F3396))</f>
        <v/>
      </c>
      <c r="C3396" s="45" t="str">
        <f>IF(Table1[[#This Row],[Day]]="","",MONTH(F3396))</f>
        <v/>
      </c>
      <c r="D3396" s="45" t="str">
        <f>IF(Table1[[#This Row],[Day]]="","",YEAR(F3396))</f>
        <v/>
      </c>
      <c r="E3396" s="117" t="s">
        <v>329</v>
      </c>
      <c r="J3396" s="102"/>
      <c r="K3396" s="124"/>
      <c r="R3396" s="46"/>
      <c r="V3396" s="112"/>
      <c r="W3396" s="72"/>
      <c r="X3396" s="46"/>
      <c r="Y3396" s="46"/>
      <c r="AC3396" s="47">
        <f t="shared" si="49"/>
        <v>0</v>
      </c>
      <c r="AD3396" s="47"/>
      <c r="AE3396" s="44"/>
      <c r="AF3396" s="48"/>
    </row>
    <row r="3397" spans="1:32" ht="21" customHeight="1">
      <c r="A3397" s="45" t="str">
        <f>IF(G3397="","",VLOOKUP(G3397,#REF!,3,0))</f>
        <v/>
      </c>
      <c r="B3397" s="45" t="str">
        <f>IF(Table1[[#This Row],[Day]]="","",WEEKNUM(F3397))</f>
        <v/>
      </c>
      <c r="C3397" s="45" t="str">
        <f>IF(Table1[[#This Row],[Day]]="","",MONTH(F3397))</f>
        <v/>
      </c>
      <c r="D3397" s="45" t="str">
        <f>IF(Table1[[#This Row],[Day]]="","",YEAR(F3397))</f>
        <v/>
      </c>
      <c r="E3397" s="117" t="s">
        <v>329</v>
      </c>
      <c r="J3397" s="102"/>
      <c r="K3397" s="124"/>
      <c r="R3397" s="46"/>
      <c r="V3397" s="112"/>
      <c r="W3397" s="72"/>
      <c r="X3397" s="46"/>
      <c r="Y3397" s="46"/>
      <c r="AC3397" s="47">
        <f t="shared" si="49"/>
        <v>0</v>
      </c>
      <c r="AD3397" s="47"/>
      <c r="AE3397" s="44"/>
      <c r="AF3397" s="48"/>
    </row>
    <row r="3398" spans="1:32" ht="21" customHeight="1">
      <c r="A3398" s="45" t="str">
        <f>IF(G3398="","",VLOOKUP(G3398,#REF!,3,0))</f>
        <v/>
      </c>
      <c r="B3398" s="45" t="str">
        <f>IF(Table1[[#This Row],[Day]]="","",WEEKNUM(F3398))</f>
        <v/>
      </c>
      <c r="C3398" s="45" t="str">
        <f>IF(Table1[[#This Row],[Day]]="","",MONTH(F3398))</f>
        <v/>
      </c>
      <c r="D3398" s="45" t="str">
        <f>IF(Table1[[#This Row],[Day]]="","",YEAR(F3398))</f>
        <v/>
      </c>
      <c r="E3398" s="117" t="s">
        <v>329</v>
      </c>
      <c r="J3398" s="102"/>
      <c r="K3398" s="124"/>
      <c r="R3398" s="46"/>
      <c r="V3398" s="112"/>
      <c r="W3398" s="72"/>
      <c r="X3398" s="46"/>
      <c r="Y3398" s="46"/>
      <c r="AC3398" s="47">
        <f t="shared" si="49"/>
        <v>0</v>
      </c>
      <c r="AD3398" s="47"/>
      <c r="AE3398" s="44"/>
      <c r="AF3398" s="48"/>
    </row>
    <row r="3399" spans="1:32" ht="21" customHeight="1">
      <c r="A3399" s="45" t="str">
        <f>IF(G3399="","",VLOOKUP(G3399,#REF!,3,0))</f>
        <v/>
      </c>
      <c r="B3399" s="45" t="str">
        <f>IF(Table1[[#This Row],[Day]]="","",WEEKNUM(F3399))</f>
        <v/>
      </c>
      <c r="C3399" s="45" t="str">
        <f>IF(Table1[[#This Row],[Day]]="","",MONTH(F3399))</f>
        <v/>
      </c>
      <c r="D3399" s="45" t="str">
        <f>IF(Table1[[#This Row],[Day]]="","",YEAR(F3399))</f>
        <v/>
      </c>
      <c r="E3399" s="117" t="s">
        <v>329</v>
      </c>
      <c r="J3399" s="102"/>
      <c r="K3399" s="124"/>
      <c r="R3399" s="46"/>
      <c r="V3399" s="112"/>
      <c r="W3399" s="72"/>
      <c r="X3399" s="46"/>
      <c r="Y3399" s="46"/>
      <c r="AC3399" s="47">
        <f t="shared" si="49"/>
        <v>0</v>
      </c>
      <c r="AD3399" s="47"/>
      <c r="AE3399" s="44"/>
      <c r="AF3399" s="48"/>
    </row>
    <row r="3400" spans="1:32" ht="21" customHeight="1">
      <c r="A3400" s="45" t="str">
        <f>IF(G3400="","",VLOOKUP(G3400,#REF!,3,0))</f>
        <v/>
      </c>
      <c r="B3400" s="45" t="str">
        <f>IF(Table1[[#This Row],[Day]]="","",WEEKNUM(F3400))</f>
        <v/>
      </c>
      <c r="C3400" s="45" t="str">
        <f>IF(Table1[[#This Row],[Day]]="","",MONTH(F3400))</f>
        <v/>
      </c>
      <c r="D3400" s="45" t="str">
        <f>IF(Table1[[#This Row],[Day]]="","",YEAR(F3400))</f>
        <v/>
      </c>
      <c r="E3400" s="117" t="s">
        <v>329</v>
      </c>
      <c r="J3400" s="102"/>
      <c r="K3400" s="124"/>
      <c r="R3400" s="46"/>
      <c r="V3400" s="112"/>
      <c r="W3400" s="72"/>
      <c r="X3400" s="46"/>
      <c r="Y3400" s="46"/>
      <c r="AC3400" s="47">
        <f t="shared" si="49"/>
        <v>0</v>
      </c>
      <c r="AD3400" s="47"/>
      <c r="AE3400" s="44"/>
      <c r="AF3400" s="48"/>
    </row>
    <row r="3401" spans="1:32" ht="21" customHeight="1">
      <c r="A3401" s="45" t="str">
        <f>IF(G3401="","",VLOOKUP(G3401,#REF!,3,0))</f>
        <v/>
      </c>
      <c r="B3401" s="45" t="str">
        <f>IF(Table1[[#This Row],[Day]]="","",WEEKNUM(F3401))</f>
        <v/>
      </c>
      <c r="C3401" s="45" t="str">
        <f>IF(Table1[[#This Row],[Day]]="","",MONTH(F3401))</f>
        <v/>
      </c>
      <c r="D3401" s="45" t="str">
        <f>IF(Table1[[#This Row],[Day]]="","",YEAR(F3401))</f>
        <v/>
      </c>
      <c r="E3401" s="117" t="s">
        <v>329</v>
      </c>
      <c r="J3401" s="102"/>
      <c r="K3401" s="124"/>
      <c r="R3401" s="46"/>
      <c r="V3401" s="112"/>
      <c r="W3401" s="72"/>
      <c r="X3401" s="46"/>
      <c r="Y3401" s="46"/>
      <c r="AC3401" s="47">
        <f t="shared" si="49"/>
        <v>0</v>
      </c>
      <c r="AD3401" s="47"/>
      <c r="AE3401" s="44"/>
      <c r="AF3401" s="48"/>
    </row>
    <row r="3402" spans="1:32" ht="21" customHeight="1">
      <c r="A3402" s="45" t="str">
        <f>IF(G3402="","",VLOOKUP(G3402,#REF!,3,0))</f>
        <v/>
      </c>
      <c r="B3402" s="45" t="str">
        <f>IF(Table1[[#This Row],[Day]]="","",WEEKNUM(F3402))</f>
        <v/>
      </c>
      <c r="C3402" s="45" t="str">
        <f>IF(Table1[[#This Row],[Day]]="","",MONTH(F3402))</f>
        <v/>
      </c>
      <c r="D3402" s="45" t="str">
        <f>IF(Table1[[#This Row],[Day]]="","",YEAR(F3402))</f>
        <v/>
      </c>
      <c r="E3402" s="117" t="s">
        <v>329</v>
      </c>
      <c r="J3402" s="102"/>
      <c r="K3402" s="124"/>
      <c r="R3402" s="46"/>
      <c r="V3402" s="112"/>
      <c r="W3402" s="72"/>
      <c r="X3402" s="46"/>
      <c r="Y3402" s="46"/>
      <c r="AC3402" s="47">
        <f t="shared" si="49"/>
        <v>0</v>
      </c>
      <c r="AD3402" s="47"/>
      <c r="AE3402" s="44"/>
      <c r="AF3402" s="48"/>
    </row>
    <row r="3403" spans="1:32" ht="21" customHeight="1">
      <c r="A3403" s="45" t="str">
        <f>IF(G3403="","",VLOOKUP(G3403,#REF!,3,0))</f>
        <v/>
      </c>
      <c r="B3403" s="45" t="str">
        <f>IF(Table1[[#This Row],[Day]]="","",WEEKNUM(F3403))</f>
        <v/>
      </c>
      <c r="C3403" s="45" t="str">
        <f>IF(Table1[[#This Row],[Day]]="","",MONTH(F3403))</f>
        <v/>
      </c>
      <c r="D3403" s="45" t="str">
        <f>IF(Table1[[#This Row],[Day]]="","",YEAR(F3403))</f>
        <v/>
      </c>
      <c r="E3403" s="117" t="s">
        <v>329</v>
      </c>
      <c r="J3403" s="102"/>
      <c r="K3403" s="124"/>
      <c r="R3403" s="46"/>
      <c r="V3403" s="112"/>
      <c r="W3403" s="72"/>
      <c r="X3403" s="46"/>
      <c r="Y3403" s="46"/>
      <c r="AC3403" s="47">
        <f t="shared" si="49"/>
        <v>0</v>
      </c>
      <c r="AD3403" s="47"/>
      <c r="AE3403" s="44"/>
      <c r="AF3403" s="48"/>
    </row>
    <row r="3404" spans="1:32" ht="21" customHeight="1">
      <c r="A3404" s="45" t="str">
        <f>IF(G3404="","",VLOOKUP(G3404,#REF!,3,0))</f>
        <v/>
      </c>
      <c r="B3404" s="45" t="str">
        <f>IF(Table1[[#This Row],[Day]]="","",WEEKNUM(F3404))</f>
        <v/>
      </c>
      <c r="C3404" s="45" t="str">
        <f>IF(Table1[[#This Row],[Day]]="","",MONTH(F3404))</f>
        <v/>
      </c>
      <c r="D3404" s="45" t="str">
        <f>IF(Table1[[#This Row],[Day]]="","",YEAR(F3404))</f>
        <v/>
      </c>
      <c r="E3404" s="117" t="s">
        <v>329</v>
      </c>
      <c r="J3404" s="102"/>
      <c r="K3404" s="124"/>
      <c r="R3404" s="46"/>
      <c r="V3404" s="112"/>
      <c r="W3404" s="72"/>
      <c r="X3404" s="46"/>
      <c r="Y3404" s="46"/>
      <c r="AC3404" s="47">
        <f t="shared" si="49"/>
        <v>0</v>
      </c>
      <c r="AD3404" s="47"/>
      <c r="AE3404" s="44"/>
      <c r="AF3404" s="48"/>
    </row>
    <row r="3405" spans="1:32" ht="21" customHeight="1">
      <c r="A3405" s="45" t="str">
        <f>IF(G3405="","",VLOOKUP(G3405,#REF!,3,0))</f>
        <v/>
      </c>
      <c r="B3405" s="45" t="str">
        <f>IF(Table1[[#This Row],[Day]]="","",WEEKNUM(F3405))</f>
        <v/>
      </c>
      <c r="C3405" s="45" t="str">
        <f>IF(Table1[[#This Row],[Day]]="","",MONTH(F3405))</f>
        <v/>
      </c>
      <c r="D3405" s="45" t="str">
        <f>IF(Table1[[#This Row],[Day]]="","",YEAR(F3405))</f>
        <v/>
      </c>
      <c r="E3405" s="117" t="s">
        <v>329</v>
      </c>
      <c r="J3405" s="102"/>
      <c r="K3405" s="124"/>
      <c r="R3405" s="46"/>
      <c r="V3405" s="112"/>
      <c r="W3405" s="72"/>
      <c r="X3405" s="46"/>
      <c r="Y3405" s="46"/>
      <c r="AC3405" s="47">
        <f t="shared" si="49"/>
        <v>0</v>
      </c>
      <c r="AD3405" s="47"/>
      <c r="AE3405" s="44"/>
      <c r="AF3405" s="48"/>
    </row>
    <row r="3406" spans="1:32" ht="21" customHeight="1">
      <c r="A3406" s="45" t="str">
        <f>IF(G3406="","",VLOOKUP(G3406,#REF!,3,0))</f>
        <v/>
      </c>
      <c r="B3406" s="45" t="str">
        <f>IF(Table1[[#This Row],[Day]]="","",WEEKNUM(F3406))</f>
        <v/>
      </c>
      <c r="C3406" s="45" t="str">
        <f>IF(Table1[[#This Row],[Day]]="","",MONTH(F3406))</f>
        <v/>
      </c>
      <c r="D3406" s="45" t="str">
        <f>IF(Table1[[#This Row],[Day]]="","",YEAR(F3406))</f>
        <v/>
      </c>
      <c r="E3406" s="117" t="s">
        <v>329</v>
      </c>
      <c r="J3406" s="102"/>
      <c r="K3406" s="124"/>
      <c r="R3406" s="46"/>
      <c r="V3406" s="112"/>
      <c r="W3406" s="72"/>
      <c r="X3406" s="46"/>
      <c r="Y3406" s="46"/>
      <c r="AC3406" s="47">
        <f t="shared" si="49"/>
        <v>0</v>
      </c>
      <c r="AD3406" s="47"/>
      <c r="AE3406" s="44"/>
      <c r="AF3406" s="48"/>
    </row>
    <row r="3407" spans="1:32" ht="21" customHeight="1">
      <c r="A3407" s="45" t="str">
        <f>IF(G3407="","",VLOOKUP(G3407,#REF!,3,0))</f>
        <v/>
      </c>
      <c r="B3407" s="45" t="str">
        <f>IF(Table1[[#This Row],[Day]]="","",WEEKNUM(F3407))</f>
        <v/>
      </c>
      <c r="C3407" s="45" t="str">
        <f>IF(Table1[[#This Row],[Day]]="","",MONTH(F3407))</f>
        <v/>
      </c>
      <c r="D3407" s="45" t="str">
        <f>IF(Table1[[#This Row],[Day]]="","",YEAR(F3407))</f>
        <v/>
      </c>
      <c r="E3407" s="117" t="s">
        <v>329</v>
      </c>
      <c r="J3407" s="102"/>
      <c r="K3407" s="124"/>
      <c r="R3407" s="46"/>
      <c r="V3407" s="112"/>
      <c r="W3407" s="72"/>
      <c r="X3407" s="46"/>
      <c r="Y3407" s="46"/>
      <c r="AC3407" s="47">
        <f t="shared" si="49"/>
        <v>0</v>
      </c>
      <c r="AD3407" s="47"/>
      <c r="AE3407" s="44"/>
      <c r="AF3407" s="48"/>
    </row>
    <row r="3408" spans="1:32" ht="21" customHeight="1">
      <c r="A3408" s="45" t="str">
        <f>IF(G3408="","",VLOOKUP(G3408,#REF!,3,0))</f>
        <v/>
      </c>
      <c r="B3408" s="45" t="str">
        <f>IF(Table1[[#This Row],[Day]]="","",WEEKNUM(F3408))</f>
        <v/>
      </c>
      <c r="C3408" s="45" t="str">
        <f>IF(Table1[[#This Row],[Day]]="","",MONTH(F3408))</f>
        <v/>
      </c>
      <c r="D3408" s="45" t="str">
        <f>IF(Table1[[#This Row],[Day]]="","",YEAR(F3408))</f>
        <v/>
      </c>
      <c r="E3408" s="117" t="s">
        <v>329</v>
      </c>
      <c r="J3408" s="102"/>
      <c r="K3408" s="124"/>
      <c r="R3408" s="46"/>
      <c r="V3408" s="112"/>
      <c r="W3408" s="72"/>
      <c r="X3408" s="46"/>
      <c r="Y3408" s="46"/>
      <c r="AC3408" s="47">
        <f t="shared" si="49"/>
        <v>0</v>
      </c>
      <c r="AD3408" s="47"/>
      <c r="AE3408" s="44"/>
      <c r="AF3408" s="48"/>
    </row>
    <row r="3409" spans="1:32" ht="21" customHeight="1">
      <c r="A3409" s="45" t="str">
        <f>IF(G3409="","",VLOOKUP(G3409,#REF!,3,0))</f>
        <v/>
      </c>
      <c r="B3409" s="45" t="str">
        <f>IF(Table1[[#This Row],[Day]]="","",WEEKNUM(F3409))</f>
        <v/>
      </c>
      <c r="C3409" s="45" t="str">
        <f>IF(Table1[[#This Row],[Day]]="","",MONTH(F3409))</f>
        <v/>
      </c>
      <c r="D3409" s="45" t="str">
        <f>IF(Table1[[#This Row],[Day]]="","",YEAR(F3409))</f>
        <v/>
      </c>
      <c r="E3409" s="117" t="s">
        <v>329</v>
      </c>
      <c r="J3409" s="102"/>
      <c r="K3409" s="124"/>
      <c r="R3409" s="46"/>
      <c r="V3409" s="112"/>
      <c r="W3409" s="72"/>
      <c r="X3409" s="46"/>
      <c r="Y3409" s="46"/>
      <c r="AC3409" s="47">
        <f t="shared" si="49"/>
        <v>0</v>
      </c>
      <c r="AD3409" s="47"/>
      <c r="AE3409" s="44"/>
      <c r="AF3409" s="48"/>
    </row>
    <row r="3410" spans="1:32" ht="21" customHeight="1">
      <c r="A3410" s="45" t="str">
        <f>IF(G3410="","",VLOOKUP(G3410,#REF!,3,0))</f>
        <v/>
      </c>
      <c r="B3410" s="45" t="str">
        <f>IF(Table1[[#This Row],[Day]]="","",WEEKNUM(F3410))</f>
        <v/>
      </c>
      <c r="C3410" s="45" t="str">
        <f>IF(Table1[[#This Row],[Day]]="","",MONTH(F3410))</f>
        <v/>
      </c>
      <c r="D3410" s="45" t="str">
        <f>IF(Table1[[#This Row],[Day]]="","",YEAR(F3410))</f>
        <v/>
      </c>
      <c r="E3410" s="117" t="s">
        <v>329</v>
      </c>
      <c r="J3410" s="102"/>
      <c r="K3410" s="124"/>
      <c r="R3410" s="46"/>
      <c r="V3410" s="112"/>
      <c r="W3410" s="72"/>
      <c r="X3410" s="46"/>
      <c r="Y3410" s="46"/>
      <c r="AC3410" s="47">
        <f t="shared" si="49"/>
        <v>0</v>
      </c>
      <c r="AD3410" s="47"/>
      <c r="AE3410" s="44"/>
      <c r="AF3410" s="48"/>
    </row>
    <row r="3411" spans="1:32" ht="21" customHeight="1">
      <c r="A3411" s="45" t="str">
        <f>IF(G3411="","",VLOOKUP(G3411,#REF!,3,0))</f>
        <v/>
      </c>
      <c r="B3411" s="45" t="str">
        <f>IF(Table1[[#This Row],[Day]]="","",WEEKNUM(F3411))</f>
        <v/>
      </c>
      <c r="C3411" s="45" t="str">
        <f>IF(Table1[[#This Row],[Day]]="","",MONTH(F3411))</f>
        <v/>
      </c>
      <c r="D3411" s="45" t="str">
        <f>IF(Table1[[#This Row],[Day]]="","",YEAR(F3411))</f>
        <v/>
      </c>
      <c r="E3411" s="117" t="s">
        <v>329</v>
      </c>
      <c r="J3411" s="102"/>
      <c r="K3411" s="124"/>
      <c r="R3411" s="46"/>
      <c r="V3411" s="112"/>
      <c r="W3411" s="72"/>
      <c r="X3411" s="46"/>
      <c r="Y3411" s="46"/>
      <c r="AC3411" s="47">
        <f t="shared" si="49"/>
        <v>0</v>
      </c>
      <c r="AD3411" s="47"/>
      <c r="AE3411" s="44"/>
      <c r="AF3411" s="48"/>
    </row>
    <row r="3412" spans="1:32" ht="21" customHeight="1">
      <c r="A3412" s="45" t="str">
        <f>IF(G3412="","",VLOOKUP(G3412,#REF!,3,0))</f>
        <v/>
      </c>
      <c r="B3412" s="45" t="str">
        <f>IF(Table1[[#This Row],[Day]]="","",WEEKNUM(F3412))</f>
        <v/>
      </c>
      <c r="C3412" s="45" t="str">
        <f>IF(Table1[[#This Row],[Day]]="","",MONTH(F3412))</f>
        <v/>
      </c>
      <c r="D3412" s="45" t="str">
        <f>IF(Table1[[#This Row],[Day]]="","",YEAR(F3412))</f>
        <v/>
      </c>
      <c r="E3412" s="117" t="s">
        <v>329</v>
      </c>
      <c r="J3412" s="102"/>
      <c r="K3412" s="124"/>
      <c r="R3412" s="46"/>
      <c r="V3412" s="112"/>
      <c r="W3412" s="72"/>
      <c r="X3412" s="46"/>
      <c r="Y3412" s="46"/>
      <c r="AC3412" s="47">
        <f t="shared" si="49"/>
        <v>0</v>
      </c>
      <c r="AD3412" s="47"/>
      <c r="AE3412" s="44"/>
      <c r="AF3412" s="48"/>
    </row>
    <row r="3413" spans="1:32" ht="21" customHeight="1">
      <c r="A3413" s="45" t="str">
        <f>IF(G3413="","",VLOOKUP(G3413,#REF!,3,0))</f>
        <v/>
      </c>
      <c r="B3413" s="45" t="str">
        <f>IF(Table1[[#This Row],[Day]]="","",WEEKNUM(F3413))</f>
        <v/>
      </c>
      <c r="C3413" s="45" t="str">
        <f>IF(Table1[[#This Row],[Day]]="","",MONTH(F3413))</f>
        <v/>
      </c>
      <c r="D3413" s="45" t="str">
        <f>IF(Table1[[#This Row],[Day]]="","",YEAR(F3413))</f>
        <v/>
      </c>
      <c r="E3413" s="117" t="s">
        <v>329</v>
      </c>
      <c r="J3413" s="102"/>
      <c r="K3413" s="124"/>
      <c r="R3413" s="46"/>
      <c r="V3413" s="112"/>
      <c r="W3413" s="72"/>
      <c r="X3413" s="46"/>
      <c r="Y3413" s="46"/>
      <c r="AC3413" s="47">
        <f t="shared" si="49"/>
        <v>0</v>
      </c>
      <c r="AD3413" s="47"/>
      <c r="AE3413" s="44"/>
      <c r="AF3413" s="48"/>
    </row>
    <row r="3414" spans="1:32" ht="21" customHeight="1">
      <c r="A3414" s="45" t="str">
        <f>IF(G3414="","",VLOOKUP(G3414,#REF!,3,0))</f>
        <v/>
      </c>
      <c r="B3414" s="45" t="str">
        <f>IF(Table1[[#This Row],[Day]]="","",WEEKNUM(F3414))</f>
        <v/>
      </c>
      <c r="C3414" s="45" t="str">
        <f>IF(Table1[[#This Row],[Day]]="","",MONTH(F3414))</f>
        <v/>
      </c>
      <c r="D3414" s="45" t="str">
        <f>IF(Table1[[#This Row],[Day]]="","",YEAR(F3414))</f>
        <v/>
      </c>
      <c r="E3414" s="117" t="s">
        <v>329</v>
      </c>
      <c r="J3414" s="102"/>
      <c r="K3414" s="124"/>
      <c r="R3414" s="46"/>
      <c r="V3414" s="112"/>
      <c r="W3414" s="72"/>
      <c r="X3414" s="46"/>
      <c r="Y3414" s="46"/>
      <c r="AC3414" s="47">
        <f t="shared" si="49"/>
        <v>0</v>
      </c>
      <c r="AD3414" s="47"/>
      <c r="AE3414" s="44"/>
      <c r="AF3414" s="48"/>
    </row>
    <row r="3415" spans="1:32" ht="21" customHeight="1">
      <c r="A3415" s="45" t="str">
        <f>IF(G3415="","",VLOOKUP(G3415,#REF!,3,0))</f>
        <v/>
      </c>
      <c r="B3415" s="45" t="str">
        <f>IF(Table1[[#This Row],[Day]]="","",WEEKNUM(F3415))</f>
        <v/>
      </c>
      <c r="C3415" s="45" t="str">
        <f>IF(Table1[[#This Row],[Day]]="","",MONTH(F3415))</f>
        <v/>
      </c>
      <c r="D3415" s="45" t="str">
        <f>IF(Table1[[#This Row],[Day]]="","",YEAR(F3415))</f>
        <v/>
      </c>
      <c r="E3415" s="117" t="s">
        <v>329</v>
      </c>
      <c r="J3415" s="102"/>
      <c r="K3415" s="124"/>
      <c r="R3415" s="46"/>
      <c r="V3415" s="112"/>
      <c r="W3415" s="72"/>
      <c r="X3415" s="46"/>
      <c r="Y3415" s="46"/>
      <c r="AC3415" s="47">
        <f t="shared" si="49"/>
        <v>0</v>
      </c>
      <c r="AD3415" s="47"/>
      <c r="AE3415" s="44"/>
      <c r="AF3415" s="48"/>
    </row>
    <row r="3416" spans="1:32" ht="21" customHeight="1">
      <c r="A3416" s="45" t="str">
        <f>IF(G3416="","",VLOOKUP(G3416,#REF!,3,0))</f>
        <v/>
      </c>
      <c r="B3416" s="45" t="str">
        <f>IF(Table1[[#This Row],[Day]]="","",WEEKNUM(F3416))</f>
        <v/>
      </c>
      <c r="C3416" s="45" t="str">
        <f>IF(Table1[[#This Row],[Day]]="","",MONTH(F3416))</f>
        <v/>
      </c>
      <c r="D3416" s="45" t="str">
        <f>IF(Table1[[#This Row],[Day]]="","",YEAR(F3416))</f>
        <v/>
      </c>
      <c r="E3416" s="117" t="s">
        <v>329</v>
      </c>
      <c r="J3416" s="102"/>
      <c r="K3416" s="124"/>
      <c r="R3416" s="46"/>
      <c r="V3416" s="112"/>
      <c r="W3416" s="72"/>
      <c r="X3416" s="46"/>
      <c r="Y3416" s="46"/>
      <c r="AC3416" s="47">
        <f t="shared" si="49"/>
        <v>0</v>
      </c>
      <c r="AD3416" s="47"/>
      <c r="AE3416" s="44"/>
      <c r="AF3416" s="48"/>
    </row>
    <row r="3417" spans="1:32" ht="21" customHeight="1">
      <c r="A3417" s="45" t="str">
        <f>IF(G3417="","",VLOOKUP(G3417,#REF!,3,0))</f>
        <v/>
      </c>
      <c r="B3417" s="45" t="str">
        <f>IF(Table1[[#This Row],[Day]]="","",WEEKNUM(F3417))</f>
        <v/>
      </c>
      <c r="C3417" s="45" t="str">
        <f>IF(Table1[[#This Row],[Day]]="","",MONTH(F3417))</f>
        <v/>
      </c>
      <c r="D3417" s="45" t="str">
        <f>IF(Table1[[#This Row],[Day]]="","",YEAR(F3417))</f>
        <v/>
      </c>
      <c r="E3417" s="117" t="s">
        <v>329</v>
      </c>
      <c r="J3417" s="102"/>
      <c r="K3417" s="124"/>
      <c r="R3417" s="46"/>
      <c r="V3417" s="112"/>
      <c r="W3417" s="72"/>
      <c r="X3417" s="46"/>
      <c r="Y3417" s="46"/>
      <c r="AC3417" s="47">
        <f t="shared" si="49"/>
        <v>0</v>
      </c>
      <c r="AD3417" s="47"/>
      <c r="AE3417" s="44"/>
      <c r="AF3417" s="48"/>
    </row>
    <row r="3418" spans="1:32" ht="21" customHeight="1">
      <c r="A3418" s="45" t="str">
        <f>IF(G3418="","",VLOOKUP(G3418,#REF!,3,0))</f>
        <v/>
      </c>
      <c r="B3418" s="45" t="str">
        <f>IF(Table1[[#This Row],[Day]]="","",WEEKNUM(F3418))</f>
        <v/>
      </c>
      <c r="C3418" s="45" t="str">
        <f>IF(Table1[[#This Row],[Day]]="","",MONTH(F3418))</f>
        <v/>
      </c>
      <c r="D3418" s="45" t="str">
        <f>IF(Table1[[#This Row],[Day]]="","",YEAR(F3418))</f>
        <v/>
      </c>
      <c r="E3418" s="117" t="s">
        <v>329</v>
      </c>
      <c r="J3418" s="102"/>
      <c r="K3418" s="124"/>
      <c r="R3418" s="46"/>
      <c r="V3418" s="112"/>
      <c r="W3418" s="72"/>
      <c r="X3418" s="46"/>
      <c r="Y3418" s="46"/>
      <c r="AC3418" s="47">
        <f t="shared" si="49"/>
        <v>0</v>
      </c>
      <c r="AD3418" s="47"/>
      <c r="AE3418" s="44"/>
      <c r="AF3418" s="48"/>
    </row>
    <row r="3419" spans="1:32" ht="21" customHeight="1">
      <c r="A3419" s="45" t="str">
        <f>IF(G3419="","",VLOOKUP(G3419,#REF!,3,0))</f>
        <v/>
      </c>
      <c r="B3419" s="45" t="str">
        <f>IF(Table1[[#This Row],[Day]]="","",WEEKNUM(F3419))</f>
        <v/>
      </c>
      <c r="C3419" s="45" t="str">
        <f>IF(Table1[[#This Row],[Day]]="","",MONTH(F3419))</f>
        <v/>
      </c>
      <c r="D3419" s="45" t="str">
        <f>IF(Table1[[#This Row],[Day]]="","",YEAR(F3419))</f>
        <v/>
      </c>
      <c r="E3419" s="117" t="s">
        <v>329</v>
      </c>
      <c r="J3419" s="102"/>
      <c r="K3419" s="124"/>
      <c r="R3419" s="46"/>
      <c r="V3419" s="112"/>
      <c r="W3419" s="72"/>
      <c r="X3419" s="46"/>
      <c r="Y3419" s="46"/>
      <c r="AC3419" s="47">
        <f t="shared" si="49"/>
        <v>0</v>
      </c>
      <c r="AD3419" s="47"/>
      <c r="AE3419" s="44"/>
      <c r="AF3419" s="48"/>
    </row>
    <row r="3420" spans="1:32" ht="21" customHeight="1">
      <c r="A3420" s="45" t="str">
        <f>IF(G3420="","",VLOOKUP(G3420,#REF!,3,0))</f>
        <v/>
      </c>
      <c r="B3420" s="45" t="str">
        <f>IF(Table1[[#This Row],[Day]]="","",WEEKNUM(F3420))</f>
        <v/>
      </c>
      <c r="C3420" s="45" t="str">
        <f>IF(Table1[[#This Row],[Day]]="","",MONTH(F3420))</f>
        <v/>
      </c>
      <c r="D3420" s="45" t="str">
        <f>IF(Table1[[#This Row],[Day]]="","",YEAR(F3420))</f>
        <v/>
      </c>
      <c r="E3420" s="117" t="s">
        <v>329</v>
      </c>
      <c r="J3420" s="102"/>
      <c r="K3420" s="124"/>
      <c r="R3420" s="46"/>
      <c r="V3420" s="112"/>
      <c r="W3420" s="72"/>
      <c r="X3420" s="46"/>
      <c r="Y3420" s="46"/>
      <c r="AC3420" s="47">
        <f t="shared" ref="AC3420:AC3483" si="50">SUM(I3420:AB3420)</f>
        <v>0</v>
      </c>
      <c r="AD3420" s="47"/>
      <c r="AE3420" s="44"/>
      <c r="AF3420" s="48"/>
    </row>
    <row r="3421" spans="1:32" ht="21" customHeight="1">
      <c r="A3421" s="45" t="str">
        <f>IF(G3421="","",VLOOKUP(G3421,#REF!,3,0))</f>
        <v/>
      </c>
      <c r="B3421" s="45" t="str">
        <f>IF(Table1[[#This Row],[Day]]="","",WEEKNUM(F3421))</f>
        <v/>
      </c>
      <c r="C3421" s="45" t="str">
        <f>IF(Table1[[#This Row],[Day]]="","",MONTH(F3421))</f>
        <v/>
      </c>
      <c r="D3421" s="45" t="str">
        <f>IF(Table1[[#This Row],[Day]]="","",YEAR(F3421))</f>
        <v/>
      </c>
      <c r="E3421" s="117" t="s">
        <v>329</v>
      </c>
      <c r="J3421" s="102"/>
      <c r="K3421" s="124"/>
      <c r="R3421" s="46"/>
      <c r="V3421" s="112"/>
      <c r="W3421" s="72"/>
      <c r="X3421" s="46"/>
      <c r="Y3421" s="46"/>
      <c r="AC3421" s="47">
        <f t="shared" si="50"/>
        <v>0</v>
      </c>
      <c r="AD3421" s="47"/>
      <c r="AE3421" s="44"/>
      <c r="AF3421" s="48"/>
    </row>
    <row r="3422" spans="1:32" ht="21" customHeight="1">
      <c r="A3422" s="45" t="str">
        <f>IF(G3422="","",VLOOKUP(G3422,#REF!,3,0))</f>
        <v/>
      </c>
      <c r="B3422" s="45" t="str">
        <f>IF(Table1[[#This Row],[Day]]="","",WEEKNUM(F3422))</f>
        <v/>
      </c>
      <c r="C3422" s="45" t="str">
        <f>IF(Table1[[#This Row],[Day]]="","",MONTH(F3422))</f>
        <v/>
      </c>
      <c r="D3422" s="45" t="str">
        <f>IF(Table1[[#This Row],[Day]]="","",YEAR(F3422))</f>
        <v/>
      </c>
      <c r="E3422" s="117" t="s">
        <v>329</v>
      </c>
      <c r="J3422" s="102"/>
      <c r="K3422" s="124"/>
      <c r="R3422" s="46"/>
      <c r="V3422" s="112"/>
      <c r="W3422" s="72"/>
      <c r="X3422" s="46"/>
      <c r="Y3422" s="46"/>
      <c r="AC3422" s="47">
        <f t="shared" si="50"/>
        <v>0</v>
      </c>
      <c r="AD3422" s="47"/>
      <c r="AE3422" s="44"/>
      <c r="AF3422" s="48"/>
    </row>
    <row r="3423" spans="1:32" ht="21" customHeight="1">
      <c r="A3423" s="45" t="str">
        <f>IF(G3423="","",VLOOKUP(G3423,#REF!,3,0))</f>
        <v/>
      </c>
      <c r="B3423" s="45" t="str">
        <f>IF(Table1[[#This Row],[Day]]="","",WEEKNUM(F3423))</f>
        <v/>
      </c>
      <c r="C3423" s="45" t="str">
        <f>IF(Table1[[#This Row],[Day]]="","",MONTH(F3423))</f>
        <v/>
      </c>
      <c r="D3423" s="45" t="str">
        <f>IF(Table1[[#This Row],[Day]]="","",YEAR(F3423))</f>
        <v/>
      </c>
      <c r="E3423" s="117" t="s">
        <v>329</v>
      </c>
      <c r="J3423" s="102"/>
      <c r="K3423" s="124"/>
      <c r="R3423" s="46"/>
      <c r="V3423" s="112"/>
      <c r="W3423" s="72"/>
      <c r="X3423" s="46"/>
      <c r="Y3423" s="46"/>
      <c r="AC3423" s="47">
        <f t="shared" si="50"/>
        <v>0</v>
      </c>
      <c r="AD3423" s="47"/>
      <c r="AE3423" s="44"/>
      <c r="AF3423" s="48"/>
    </row>
    <row r="3424" spans="1:32" ht="21" customHeight="1">
      <c r="A3424" s="45" t="str">
        <f>IF(G3424="","",VLOOKUP(G3424,#REF!,3,0))</f>
        <v/>
      </c>
      <c r="B3424" s="45" t="str">
        <f>IF(Table1[[#This Row],[Day]]="","",WEEKNUM(F3424))</f>
        <v/>
      </c>
      <c r="C3424" s="45" t="str">
        <f>IF(Table1[[#This Row],[Day]]="","",MONTH(F3424))</f>
        <v/>
      </c>
      <c r="D3424" s="45" t="str">
        <f>IF(Table1[[#This Row],[Day]]="","",YEAR(F3424))</f>
        <v/>
      </c>
      <c r="E3424" s="117" t="s">
        <v>329</v>
      </c>
      <c r="J3424" s="102"/>
      <c r="K3424" s="124"/>
      <c r="R3424" s="46"/>
      <c r="V3424" s="112"/>
      <c r="W3424" s="72"/>
      <c r="X3424" s="46"/>
      <c r="Y3424" s="46"/>
      <c r="AC3424" s="47">
        <f t="shared" si="50"/>
        <v>0</v>
      </c>
      <c r="AD3424" s="47"/>
      <c r="AE3424" s="44"/>
      <c r="AF3424" s="48"/>
    </row>
    <row r="3425" spans="1:32" ht="21" customHeight="1">
      <c r="A3425" s="45" t="str">
        <f>IF(G3425="","",VLOOKUP(G3425,#REF!,3,0))</f>
        <v/>
      </c>
      <c r="B3425" s="45" t="str">
        <f>IF(Table1[[#This Row],[Day]]="","",WEEKNUM(F3425))</f>
        <v/>
      </c>
      <c r="C3425" s="45" t="str">
        <f>IF(Table1[[#This Row],[Day]]="","",MONTH(F3425))</f>
        <v/>
      </c>
      <c r="D3425" s="45" t="str">
        <f>IF(Table1[[#This Row],[Day]]="","",YEAR(F3425))</f>
        <v/>
      </c>
      <c r="E3425" s="117" t="s">
        <v>329</v>
      </c>
      <c r="J3425" s="102"/>
      <c r="K3425" s="124"/>
      <c r="R3425" s="46"/>
      <c r="V3425" s="112"/>
      <c r="W3425" s="72"/>
      <c r="X3425" s="46"/>
      <c r="Y3425" s="46"/>
      <c r="AC3425" s="47">
        <f t="shared" si="50"/>
        <v>0</v>
      </c>
      <c r="AD3425" s="47"/>
      <c r="AE3425" s="44"/>
      <c r="AF3425" s="48"/>
    </row>
    <row r="3426" spans="1:32" ht="21" customHeight="1">
      <c r="A3426" s="45" t="str">
        <f>IF(G3426="","",VLOOKUP(G3426,#REF!,3,0))</f>
        <v/>
      </c>
      <c r="B3426" s="45" t="str">
        <f>IF(Table1[[#This Row],[Day]]="","",WEEKNUM(F3426))</f>
        <v/>
      </c>
      <c r="C3426" s="45" t="str">
        <f>IF(Table1[[#This Row],[Day]]="","",MONTH(F3426))</f>
        <v/>
      </c>
      <c r="D3426" s="45" t="str">
        <f>IF(Table1[[#This Row],[Day]]="","",YEAR(F3426))</f>
        <v/>
      </c>
      <c r="E3426" s="117" t="s">
        <v>329</v>
      </c>
      <c r="J3426" s="102"/>
      <c r="K3426" s="124"/>
      <c r="R3426" s="46"/>
      <c r="V3426" s="112"/>
      <c r="W3426" s="72"/>
      <c r="X3426" s="46"/>
      <c r="Y3426" s="46"/>
      <c r="AC3426" s="47">
        <f t="shared" si="50"/>
        <v>0</v>
      </c>
      <c r="AD3426" s="47"/>
      <c r="AE3426" s="44"/>
      <c r="AF3426" s="48"/>
    </row>
    <row r="3427" spans="1:32" ht="21" customHeight="1">
      <c r="A3427" s="45" t="str">
        <f>IF(G3427="","",VLOOKUP(G3427,#REF!,3,0))</f>
        <v/>
      </c>
      <c r="B3427" s="45" t="str">
        <f>IF(Table1[[#This Row],[Day]]="","",WEEKNUM(F3427))</f>
        <v/>
      </c>
      <c r="C3427" s="45" t="str">
        <f>IF(Table1[[#This Row],[Day]]="","",MONTH(F3427))</f>
        <v/>
      </c>
      <c r="D3427" s="45" t="str">
        <f>IF(Table1[[#This Row],[Day]]="","",YEAR(F3427))</f>
        <v/>
      </c>
      <c r="E3427" s="117" t="s">
        <v>329</v>
      </c>
      <c r="J3427" s="102"/>
      <c r="K3427" s="124"/>
      <c r="R3427" s="46"/>
      <c r="V3427" s="112"/>
      <c r="W3427" s="72"/>
      <c r="X3427" s="46"/>
      <c r="Y3427" s="46"/>
      <c r="AC3427" s="47">
        <f t="shared" si="50"/>
        <v>0</v>
      </c>
      <c r="AD3427" s="47"/>
      <c r="AE3427" s="44"/>
      <c r="AF3427" s="48"/>
    </row>
    <row r="3428" spans="1:32" ht="21" customHeight="1">
      <c r="A3428" s="45" t="str">
        <f>IF(G3428="","",VLOOKUP(G3428,#REF!,3,0))</f>
        <v/>
      </c>
      <c r="B3428" s="45" t="str">
        <f>IF(Table1[[#This Row],[Day]]="","",WEEKNUM(F3428))</f>
        <v/>
      </c>
      <c r="C3428" s="45" t="str">
        <f>IF(Table1[[#This Row],[Day]]="","",MONTH(F3428))</f>
        <v/>
      </c>
      <c r="D3428" s="45" t="str">
        <f>IF(Table1[[#This Row],[Day]]="","",YEAR(F3428))</f>
        <v/>
      </c>
      <c r="E3428" s="117" t="s">
        <v>329</v>
      </c>
      <c r="J3428" s="102"/>
      <c r="K3428" s="124"/>
      <c r="R3428" s="46"/>
      <c r="V3428" s="112"/>
      <c r="W3428" s="72"/>
      <c r="X3428" s="46"/>
      <c r="Y3428" s="46"/>
      <c r="AC3428" s="47">
        <f t="shared" si="50"/>
        <v>0</v>
      </c>
      <c r="AD3428" s="47"/>
      <c r="AE3428" s="44"/>
      <c r="AF3428" s="48"/>
    </row>
    <row r="3429" spans="1:32" ht="21" customHeight="1">
      <c r="A3429" s="45" t="str">
        <f>IF(G3429="","",VLOOKUP(G3429,#REF!,3,0))</f>
        <v/>
      </c>
      <c r="B3429" s="45" t="str">
        <f>IF(Table1[[#This Row],[Day]]="","",WEEKNUM(F3429))</f>
        <v/>
      </c>
      <c r="C3429" s="45" t="str">
        <f>IF(Table1[[#This Row],[Day]]="","",MONTH(F3429))</f>
        <v/>
      </c>
      <c r="D3429" s="45" t="str">
        <f>IF(Table1[[#This Row],[Day]]="","",YEAR(F3429))</f>
        <v/>
      </c>
      <c r="E3429" s="117" t="s">
        <v>329</v>
      </c>
      <c r="J3429" s="102"/>
      <c r="K3429" s="124"/>
      <c r="R3429" s="46"/>
      <c r="V3429" s="112"/>
      <c r="W3429" s="72"/>
      <c r="X3429" s="46"/>
      <c r="Y3429" s="46"/>
      <c r="AC3429" s="47">
        <f t="shared" si="50"/>
        <v>0</v>
      </c>
      <c r="AD3429" s="47"/>
      <c r="AE3429" s="44"/>
      <c r="AF3429" s="48"/>
    </row>
    <row r="3430" spans="1:32" ht="21" customHeight="1">
      <c r="A3430" s="45" t="str">
        <f>IF(G3430="","",VLOOKUP(G3430,#REF!,3,0))</f>
        <v/>
      </c>
      <c r="B3430" s="45" t="str">
        <f>IF(Table1[[#This Row],[Day]]="","",WEEKNUM(F3430))</f>
        <v/>
      </c>
      <c r="C3430" s="45" t="str">
        <f>IF(Table1[[#This Row],[Day]]="","",MONTH(F3430))</f>
        <v/>
      </c>
      <c r="D3430" s="45" t="str">
        <f>IF(Table1[[#This Row],[Day]]="","",YEAR(F3430))</f>
        <v/>
      </c>
      <c r="E3430" s="117" t="s">
        <v>329</v>
      </c>
      <c r="J3430" s="102"/>
      <c r="K3430" s="124"/>
      <c r="R3430" s="46"/>
      <c r="V3430" s="112"/>
      <c r="W3430" s="72"/>
      <c r="X3430" s="46"/>
      <c r="Y3430" s="46"/>
      <c r="AC3430" s="47">
        <f t="shared" si="50"/>
        <v>0</v>
      </c>
      <c r="AD3430" s="47"/>
      <c r="AE3430" s="44"/>
      <c r="AF3430" s="48"/>
    </row>
    <row r="3431" spans="1:32" ht="21" customHeight="1">
      <c r="A3431" s="45" t="str">
        <f>IF(G3431="","",VLOOKUP(G3431,#REF!,3,0))</f>
        <v/>
      </c>
      <c r="B3431" s="45" t="str">
        <f>IF(Table1[[#This Row],[Day]]="","",WEEKNUM(F3431))</f>
        <v/>
      </c>
      <c r="C3431" s="45" t="str">
        <f>IF(Table1[[#This Row],[Day]]="","",MONTH(F3431))</f>
        <v/>
      </c>
      <c r="D3431" s="45" t="str">
        <f>IF(Table1[[#This Row],[Day]]="","",YEAR(F3431))</f>
        <v/>
      </c>
      <c r="E3431" s="117" t="s">
        <v>329</v>
      </c>
      <c r="J3431" s="102"/>
      <c r="K3431" s="124"/>
      <c r="R3431" s="46"/>
      <c r="V3431" s="112"/>
      <c r="W3431" s="72"/>
      <c r="X3431" s="46"/>
      <c r="Y3431" s="46"/>
      <c r="AC3431" s="47">
        <f t="shared" si="50"/>
        <v>0</v>
      </c>
      <c r="AD3431" s="47"/>
      <c r="AE3431" s="44"/>
      <c r="AF3431" s="48"/>
    </row>
    <row r="3432" spans="1:32" ht="21" customHeight="1">
      <c r="A3432" s="45" t="str">
        <f>IF(G3432="","",VLOOKUP(G3432,#REF!,3,0))</f>
        <v/>
      </c>
      <c r="B3432" s="45" t="str">
        <f>IF(Table1[[#This Row],[Day]]="","",WEEKNUM(F3432))</f>
        <v/>
      </c>
      <c r="C3432" s="45" t="str">
        <f>IF(Table1[[#This Row],[Day]]="","",MONTH(F3432))</f>
        <v/>
      </c>
      <c r="D3432" s="45" t="str">
        <f>IF(Table1[[#This Row],[Day]]="","",YEAR(F3432))</f>
        <v/>
      </c>
      <c r="E3432" s="117" t="s">
        <v>329</v>
      </c>
      <c r="J3432" s="102"/>
      <c r="K3432" s="124"/>
      <c r="R3432" s="46"/>
      <c r="V3432" s="112"/>
      <c r="W3432" s="72"/>
      <c r="X3432" s="46"/>
      <c r="Y3432" s="46"/>
      <c r="AC3432" s="47">
        <f t="shared" si="50"/>
        <v>0</v>
      </c>
      <c r="AD3432" s="47"/>
      <c r="AE3432" s="44"/>
      <c r="AF3432" s="48"/>
    </row>
    <row r="3433" spans="1:32" ht="21" customHeight="1">
      <c r="A3433" s="45" t="str">
        <f>IF(G3433="","",VLOOKUP(G3433,#REF!,3,0))</f>
        <v/>
      </c>
      <c r="B3433" s="45" t="str">
        <f>IF(Table1[[#This Row],[Day]]="","",WEEKNUM(F3433))</f>
        <v/>
      </c>
      <c r="C3433" s="45" t="str">
        <f>IF(Table1[[#This Row],[Day]]="","",MONTH(F3433))</f>
        <v/>
      </c>
      <c r="D3433" s="45" t="str">
        <f>IF(Table1[[#This Row],[Day]]="","",YEAR(F3433))</f>
        <v/>
      </c>
      <c r="E3433" s="117" t="s">
        <v>329</v>
      </c>
      <c r="J3433" s="102"/>
      <c r="K3433" s="124"/>
      <c r="R3433" s="46"/>
      <c r="V3433" s="112"/>
      <c r="W3433" s="72"/>
      <c r="X3433" s="46"/>
      <c r="Y3433" s="46"/>
      <c r="AC3433" s="47">
        <f t="shared" si="50"/>
        <v>0</v>
      </c>
      <c r="AD3433" s="47"/>
      <c r="AE3433" s="44"/>
      <c r="AF3433" s="48"/>
    </row>
    <row r="3434" spans="1:32" ht="21" customHeight="1">
      <c r="A3434" s="45" t="str">
        <f>IF(G3434="","",VLOOKUP(G3434,#REF!,3,0))</f>
        <v/>
      </c>
      <c r="B3434" s="45" t="str">
        <f>IF(Table1[[#This Row],[Day]]="","",WEEKNUM(F3434))</f>
        <v/>
      </c>
      <c r="C3434" s="45" t="str">
        <f>IF(Table1[[#This Row],[Day]]="","",MONTH(F3434))</f>
        <v/>
      </c>
      <c r="D3434" s="45" t="str">
        <f>IF(Table1[[#This Row],[Day]]="","",YEAR(F3434))</f>
        <v/>
      </c>
      <c r="E3434" s="117" t="s">
        <v>329</v>
      </c>
      <c r="J3434" s="102"/>
      <c r="K3434" s="124"/>
      <c r="R3434" s="46"/>
      <c r="V3434" s="112"/>
      <c r="W3434" s="72"/>
      <c r="X3434" s="46"/>
      <c r="Y3434" s="46"/>
      <c r="AC3434" s="47">
        <f t="shared" si="50"/>
        <v>0</v>
      </c>
      <c r="AD3434" s="47"/>
      <c r="AE3434" s="44"/>
      <c r="AF3434" s="48"/>
    </row>
    <row r="3435" spans="1:32" ht="21" customHeight="1">
      <c r="A3435" s="45" t="str">
        <f>IF(G3435="","",VLOOKUP(G3435,#REF!,3,0))</f>
        <v/>
      </c>
      <c r="B3435" s="45" t="str">
        <f>IF(Table1[[#This Row],[Day]]="","",WEEKNUM(F3435))</f>
        <v/>
      </c>
      <c r="C3435" s="45" t="str">
        <f>IF(Table1[[#This Row],[Day]]="","",MONTH(F3435))</f>
        <v/>
      </c>
      <c r="D3435" s="45" t="str">
        <f>IF(Table1[[#This Row],[Day]]="","",YEAR(F3435))</f>
        <v/>
      </c>
      <c r="E3435" s="117" t="s">
        <v>329</v>
      </c>
      <c r="J3435" s="102"/>
      <c r="K3435" s="124"/>
      <c r="R3435" s="46"/>
      <c r="V3435" s="112"/>
      <c r="W3435" s="72"/>
      <c r="X3435" s="46"/>
      <c r="Y3435" s="46"/>
      <c r="AC3435" s="47">
        <f t="shared" si="50"/>
        <v>0</v>
      </c>
      <c r="AD3435" s="47"/>
      <c r="AE3435" s="44"/>
      <c r="AF3435" s="48"/>
    </row>
    <row r="3436" spans="1:32" ht="21" customHeight="1">
      <c r="A3436" s="45" t="str">
        <f>IF(G3436="","",VLOOKUP(G3436,#REF!,3,0))</f>
        <v/>
      </c>
      <c r="B3436" s="45" t="str">
        <f>IF(Table1[[#This Row],[Day]]="","",WEEKNUM(F3436))</f>
        <v/>
      </c>
      <c r="C3436" s="45" t="str">
        <f>IF(Table1[[#This Row],[Day]]="","",MONTH(F3436))</f>
        <v/>
      </c>
      <c r="D3436" s="45" t="str">
        <f>IF(Table1[[#This Row],[Day]]="","",YEAR(F3436))</f>
        <v/>
      </c>
      <c r="E3436" s="117" t="s">
        <v>329</v>
      </c>
      <c r="J3436" s="102"/>
      <c r="K3436" s="124"/>
      <c r="R3436" s="46"/>
      <c r="V3436" s="112"/>
      <c r="W3436" s="72"/>
      <c r="X3436" s="46"/>
      <c r="Y3436" s="46"/>
      <c r="AC3436" s="47">
        <f t="shared" si="50"/>
        <v>0</v>
      </c>
      <c r="AD3436" s="47"/>
      <c r="AE3436" s="44"/>
      <c r="AF3436" s="48"/>
    </row>
    <row r="3437" spans="1:32" ht="21" customHeight="1">
      <c r="A3437" s="45" t="str">
        <f>IF(G3437="","",VLOOKUP(G3437,#REF!,3,0))</f>
        <v/>
      </c>
      <c r="B3437" s="45" t="str">
        <f>IF(Table1[[#This Row],[Day]]="","",WEEKNUM(F3437))</f>
        <v/>
      </c>
      <c r="C3437" s="45" t="str">
        <f>IF(Table1[[#This Row],[Day]]="","",MONTH(F3437))</f>
        <v/>
      </c>
      <c r="D3437" s="45" t="str">
        <f>IF(Table1[[#This Row],[Day]]="","",YEAR(F3437))</f>
        <v/>
      </c>
      <c r="E3437" s="117" t="s">
        <v>329</v>
      </c>
      <c r="J3437" s="102"/>
      <c r="K3437" s="124"/>
      <c r="R3437" s="46"/>
      <c r="V3437" s="112"/>
      <c r="W3437" s="72"/>
      <c r="X3437" s="46"/>
      <c r="Y3437" s="46"/>
      <c r="AC3437" s="47">
        <f t="shared" si="50"/>
        <v>0</v>
      </c>
      <c r="AD3437" s="47"/>
      <c r="AE3437" s="44"/>
      <c r="AF3437" s="48"/>
    </row>
    <row r="3438" spans="1:32" ht="21" customHeight="1">
      <c r="A3438" s="45" t="str">
        <f>IF(G3438="","",VLOOKUP(G3438,#REF!,3,0))</f>
        <v/>
      </c>
      <c r="B3438" s="45" t="str">
        <f>IF(Table1[[#This Row],[Day]]="","",WEEKNUM(F3438))</f>
        <v/>
      </c>
      <c r="C3438" s="45" t="str">
        <f>IF(Table1[[#This Row],[Day]]="","",MONTH(F3438))</f>
        <v/>
      </c>
      <c r="D3438" s="45" t="str">
        <f>IF(Table1[[#This Row],[Day]]="","",YEAR(F3438))</f>
        <v/>
      </c>
      <c r="E3438" s="117" t="s">
        <v>329</v>
      </c>
      <c r="J3438" s="102"/>
      <c r="K3438" s="124"/>
      <c r="R3438" s="46"/>
      <c r="V3438" s="112"/>
      <c r="W3438" s="72"/>
      <c r="X3438" s="46"/>
      <c r="Y3438" s="46"/>
      <c r="AC3438" s="47">
        <f t="shared" si="50"/>
        <v>0</v>
      </c>
      <c r="AD3438" s="47"/>
      <c r="AE3438" s="44"/>
      <c r="AF3438" s="48"/>
    </row>
    <row r="3439" spans="1:32" ht="21" customHeight="1">
      <c r="A3439" s="45" t="str">
        <f>IF(G3439="","",VLOOKUP(G3439,#REF!,3,0))</f>
        <v/>
      </c>
      <c r="B3439" s="45" t="str">
        <f>IF(Table1[[#This Row],[Day]]="","",WEEKNUM(F3439))</f>
        <v/>
      </c>
      <c r="C3439" s="45" t="str">
        <f>IF(Table1[[#This Row],[Day]]="","",MONTH(F3439))</f>
        <v/>
      </c>
      <c r="D3439" s="45" t="str">
        <f>IF(Table1[[#This Row],[Day]]="","",YEAR(F3439))</f>
        <v/>
      </c>
      <c r="E3439" s="117" t="s">
        <v>329</v>
      </c>
      <c r="J3439" s="102"/>
      <c r="K3439" s="124"/>
      <c r="R3439" s="46"/>
      <c r="V3439" s="112"/>
      <c r="W3439" s="72"/>
      <c r="X3439" s="46"/>
      <c r="Y3439" s="46"/>
      <c r="AC3439" s="47">
        <f t="shared" si="50"/>
        <v>0</v>
      </c>
      <c r="AD3439" s="47"/>
      <c r="AE3439" s="44"/>
      <c r="AF3439" s="48"/>
    </row>
    <row r="3440" spans="1:32" ht="21" customHeight="1">
      <c r="A3440" s="45" t="str">
        <f>IF(G3440="","",VLOOKUP(G3440,#REF!,3,0))</f>
        <v/>
      </c>
      <c r="B3440" s="45" t="str">
        <f>IF(Table1[[#This Row],[Day]]="","",WEEKNUM(F3440))</f>
        <v/>
      </c>
      <c r="C3440" s="45" t="str">
        <f>IF(Table1[[#This Row],[Day]]="","",MONTH(F3440))</f>
        <v/>
      </c>
      <c r="D3440" s="45" t="str">
        <f>IF(Table1[[#This Row],[Day]]="","",YEAR(F3440))</f>
        <v/>
      </c>
      <c r="E3440" s="117" t="s">
        <v>329</v>
      </c>
      <c r="J3440" s="102"/>
      <c r="K3440" s="124"/>
      <c r="R3440" s="46"/>
      <c r="V3440" s="112"/>
      <c r="W3440" s="72"/>
      <c r="X3440" s="46"/>
      <c r="Y3440" s="46"/>
      <c r="AC3440" s="47">
        <f t="shared" si="50"/>
        <v>0</v>
      </c>
      <c r="AD3440" s="47"/>
      <c r="AE3440" s="44"/>
      <c r="AF3440" s="48"/>
    </row>
    <row r="3441" spans="1:32" ht="21" customHeight="1">
      <c r="A3441" s="45" t="str">
        <f>IF(G3441="","",VLOOKUP(G3441,#REF!,3,0))</f>
        <v/>
      </c>
      <c r="B3441" s="45" t="str">
        <f>IF(Table1[[#This Row],[Day]]="","",WEEKNUM(F3441))</f>
        <v/>
      </c>
      <c r="C3441" s="45" t="str">
        <f>IF(Table1[[#This Row],[Day]]="","",MONTH(F3441))</f>
        <v/>
      </c>
      <c r="D3441" s="45" t="str">
        <f>IF(Table1[[#This Row],[Day]]="","",YEAR(F3441))</f>
        <v/>
      </c>
      <c r="E3441" s="117" t="s">
        <v>329</v>
      </c>
      <c r="J3441" s="102"/>
      <c r="K3441" s="124"/>
      <c r="R3441" s="46"/>
      <c r="V3441" s="112"/>
      <c r="W3441" s="72"/>
      <c r="X3441" s="46"/>
      <c r="Y3441" s="46"/>
      <c r="AC3441" s="47">
        <f t="shared" si="50"/>
        <v>0</v>
      </c>
      <c r="AD3441" s="47"/>
      <c r="AE3441" s="44"/>
      <c r="AF3441" s="48"/>
    </row>
    <row r="3442" spans="1:32" ht="21" customHeight="1">
      <c r="A3442" s="45" t="str">
        <f>IF(G3442="","",VLOOKUP(G3442,#REF!,3,0))</f>
        <v/>
      </c>
      <c r="B3442" s="45" t="str">
        <f>IF(Table1[[#This Row],[Day]]="","",WEEKNUM(F3442))</f>
        <v/>
      </c>
      <c r="C3442" s="45" t="str">
        <f>IF(Table1[[#This Row],[Day]]="","",MONTH(F3442))</f>
        <v/>
      </c>
      <c r="D3442" s="45" t="str">
        <f>IF(Table1[[#This Row],[Day]]="","",YEAR(F3442))</f>
        <v/>
      </c>
      <c r="E3442" s="117" t="s">
        <v>329</v>
      </c>
      <c r="J3442" s="102"/>
      <c r="K3442" s="124"/>
      <c r="R3442" s="46"/>
      <c r="V3442" s="112"/>
      <c r="W3442" s="72"/>
      <c r="X3442" s="46"/>
      <c r="Y3442" s="46"/>
      <c r="AC3442" s="47">
        <f t="shared" si="50"/>
        <v>0</v>
      </c>
      <c r="AD3442" s="47"/>
      <c r="AE3442" s="44"/>
      <c r="AF3442" s="48"/>
    </row>
    <row r="3443" spans="1:32" ht="21" customHeight="1">
      <c r="A3443" s="45" t="str">
        <f>IF(G3443="","",VLOOKUP(G3443,#REF!,3,0))</f>
        <v/>
      </c>
      <c r="B3443" s="45" t="str">
        <f>IF(Table1[[#This Row],[Day]]="","",WEEKNUM(F3443))</f>
        <v/>
      </c>
      <c r="C3443" s="45" t="str">
        <f>IF(Table1[[#This Row],[Day]]="","",MONTH(F3443))</f>
        <v/>
      </c>
      <c r="D3443" s="45" t="str">
        <f>IF(Table1[[#This Row],[Day]]="","",YEAR(F3443))</f>
        <v/>
      </c>
      <c r="E3443" s="117" t="s">
        <v>329</v>
      </c>
      <c r="J3443" s="102"/>
      <c r="K3443" s="124"/>
      <c r="R3443" s="46"/>
      <c r="V3443" s="112"/>
      <c r="W3443" s="72"/>
      <c r="X3443" s="46"/>
      <c r="Y3443" s="46"/>
      <c r="AC3443" s="47">
        <f t="shared" si="50"/>
        <v>0</v>
      </c>
      <c r="AD3443" s="47"/>
      <c r="AE3443" s="44"/>
      <c r="AF3443" s="48"/>
    </row>
    <row r="3444" spans="1:32" ht="21" customHeight="1">
      <c r="A3444" s="45" t="str">
        <f>IF(G3444="","",VLOOKUP(G3444,#REF!,3,0))</f>
        <v/>
      </c>
      <c r="B3444" s="45" t="str">
        <f>IF(Table1[[#This Row],[Day]]="","",WEEKNUM(F3444))</f>
        <v/>
      </c>
      <c r="C3444" s="45" t="str">
        <f>IF(Table1[[#This Row],[Day]]="","",MONTH(F3444))</f>
        <v/>
      </c>
      <c r="D3444" s="45" t="str">
        <f>IF(Table1[[#This Row],[Day]]="","",YEAR(F3444))</f>
        <v/>
      </c>
      <c r="E3444" s="117" t="s">
        <v>329</v>
      </c>
      <c r="J3444" s="102"/>
      <c r="K3444" s="124"/>
      <c r="R3444" s="46"/>
      <c r="V3444" s="112"/>
      <c r="W3444" s="72"/>
      <c r="X3444" s="46"/>
      <c r="Y3444" s="46"/>
      <c r="AC3444" s="47">
        <f t="shared" si="50"/>
        <v>0</v>
      </c>
      <c r="AD3444" s="47"/>
      <c r="AE3444" s="44"/>
      <c r="AF3444" s="48"/>
    </row>
    <row r="3445" spans="1:32" ht="21" customHeight="1">
      <c r="A3445" s="45" t="str">
        <f>IF(G3445="","",VLOOKUP(G3445,#REF!,3,0))</f>
        <v/>
      </c>
      <c r="B3445" s="45" t="str">
        <f>IF(Table1[[#This Row],[Day]]="","",WEEKNUM(F3445))</f>
        <v/>
      </c>
      <c r="C3445" s="45" t="str">
        <f>IF(Table1[[#This Row],[Day]]="","",MONTH(F3445))</f>
        <v/>
      </c>
      <c r="D3445" s="45" t="str">
        <f>IF(Table1[[#This Row],[Day]]="","",YEAR(F3445))</f>
        <v/>
      </c>
      <c r="E3445" s="117" t="s">
        <v>329</v>
      </c>
      <c r="J3445" s="102"/>
      <c r="K3445" s="124"/>
      <c r="R3445" s="46"/>
      <c r="V3445" s="112"/>
      <c r="W3445" s="72"/>
      <c r="X3445" s="46"/>
      <c r="Y3445" s="46"/>
      <c r="AC3445" s="47">
        <f t="shared" si="50"/>
        <v>0</v>
      </c>
      <c r="AD3445" s="47"/>
      <c r="AE3445" s="44"/>
      <c r="AF3445" s="48"/>
    </row>
    <row r="3446" spans="1:32" ht="21" customHeight="1">
      <c r="A3446" s="45" t="str">
        <f>IF(G3446="","",VLOOKUP(G3446,#REF!,3,0))</f>
        <v/>
      </c>
      <c r="B3446" s="45" t="str">
        <f>IF(Table1[[#This Row],[Day]]="","",WEEKNUM(F3446))</f>
        <v/>
      </c>
      <c r="C3446" s="45" t="str">
        <f>IF(Table1[[#This Row],[Day]]="","",MONTH(F3446))</f>
        <v/>
      </c>
      <c r="D3446" s="45" t="str">
        <f>IF(Table1[[#This Row],[Day]]="","",YEAR(F3446))</f>
        <v/>
      </c>
      <c r="E3446" s="117" t="s">
        <v>329</v>
      </c>
      <c r="J3446" s="102"/>
      <c r="K3446" s="124"/>
      <c r="R3446" s="46"/>
      <c r="V3446" s="112"/>
      <c r="W3446" s="72"/>
      <c r="X3446" s="46"/>
      <c r="Y3446" s="46"/>
      <c r="AC3446" s="47">
        <f t="shared" si="50"/>
        <v>0</v>
      </c>
      <c r="AD3446" s="47"/>
      <c r="AE3446" s="44"/>
      <c r="AF3446" s="48"/>
    </row>
    <row r="3447" spans="1:32" ht="21" customHeight="1">
      <c r="A3447" s="45" t="str">
        <f>IF(G3447="","",VLOOKUP(G3447,#REF!,3,0))</f>
        <v/>
      </c>
      <c r="B3447" s="45" t="str">
        <f>IF(Table1[[#This Row],[Day]]="","",WEEKNUM(F3447))</f>
        <v/>
      </c>
      <c r="C3447" s="45" t="str">
        <f>IF(Table1[[#This Row],[Day]]="","",MONTH(F3447))</f>
        <v/>
      </c>
      <c r="D3447" s="45" t="str">
        <f>IF(Table1[[#This Row],[Day]]="","",YEAR(F3447))</f>
        <v/>
      </c>
      <c r="E3447" s="117" t="s">
        <v>329</v>
      </c>
      <c r="J3447" s="102"/>
      <c r="K3447" s="124"/>
      <c r="R3447" s="46"/>
      <c r="V3447" s="112"/>
      <c r="W3447" s="72"/>
      <c r="X3447" s="46"/>
      <c r="Y3447" s="46"/>
      <c r="AC3447" s="47">
        <f t="shared" si="50"/>
        <v>0</v>
      </c>
      <c r="AD3447" s="47"/>
      <c r="AE3447" s="44"/>
      <c r="AF3447" s="48"/>
    </row>
    <row r="3448" spans="1:32" ht="21" customHeight="1">
      <c r="A3448" s="45" t="str">
        <f>IF(G3448="","",VLOOKUP(G3448,#REF!,3,0))</f>
        <v/>
      </c>
      <c r="B3448" s="45" t="str">
        <f>IF(Table1[[#This Row],[Day]]="","",WEEKNUM(F3448))</f>
        <v/>
      </c>
      <c r="C3448" s="45" t="str">
        <f>IF(Table1[[#This Row],[Day]]="","",MONTH(F3448))</f>
        <v/>
      </c>
      <c r="D3448" s="45" t="str">
        <f>IF(Table1[[#This Row],[Day]]="","",YEAR(F3448))</f>
        <v/>
      </c>
      <c r="E3448" s="117" t="s">
        <v>329</v>
      </c>
      <c r="J3448" s="102"/>
      <c r="K3448" s="124"/>
      <c r="R3448" s="46"/>
      <c r="V3448" s="112"/>
      <c r="W3448" s="72"/>
      <c r="X3448" s="46"/>
      <c r="Y3448" s="46"/>
      <c r="AC3448" s="47">
        <f t="shared" si="50"/>
        <v>0</v>
      </c>
      <c r="AD3448" s="47"/>
      <c r="AE3448" s="44"/>
      <c r="AF3448" s="48"/>
    </row>
    <row r="3449" spans="1:32" ht="21" customHeight="1">
      <c r="A3449" s="45" t="str">
        <f>IF(G3449="","",VLOOKUP(G3449,#REF!,3,0))</f>
        <v/>
      </c>
      <c r="B3449" s="45" t="str">
        <f>IF(Table1[[#This Row],[Day]]="","",WEEKNUM(F3449))</f>
        <v/>
      </c>
      <c r="C3449" s="45" t="str">
        <f>IF(Table1[[#This Row],[Day]]="","",MONTH(F3449))</f>
        <v/>
      </c>
      <c r="D3449" s="45" t="str">
        <f>IF(Table1[[#This Row],[Day]]="","",YEAR(F3449))</f>
        <v/>
      </c>
      <c r="E3449" s="117" t="s">
        <v>329</v>
      </c>
      <c r="J3449" s="102"/>
      <c r="K3449" s="124"/>
      <c r="R3449" s="46"/>
      <c r="V3449" s="112"/>
      <c r="W3449" s="72"/>
      <c r="X3449" s="46"/>
      <c r="Y3449" s="46"/>
      <c r="AC3449" s="47">
        <f t="shared" si="50"/>
        <v>0</v>
      </c>
      <c r="AD3449" s="47"/>
      <c r="AE3449" s="44"/>
      <c r="AF3449" s="48"/>
    </row>
    <row r="3450" spans="1:32" ht="21" customHeight="1">
      <c r="A3450" s="45" t="str">
        <f>IF(G3450="","",VLOOKUP(G3450,#REF!,3,0))</f>
        <v/>
      </c>
      <c r="B3450" s="45" t="str">
        <f>IF(Table1[[#This Row],[Day]]="","",WEEKNUM(F3450))</f>
        <v/>
      </c>
      <c r="C3450" s="45" t="str">
        <f>IF(Table1[[#This Row],[Day]]="","",MONTH(F3450))</f>
        <v/>
      </c>
      <c r="D3450" s="45" t="str">
        <f>IF(Table1[[#This Row],[Day]]="","",YEAR(F3450))</f>
        <v/>
      </c>
      <c r="E3450" s="117" t="s">
        <v>329</v>
      </c>
      <c r="J3450" s="102"/>
      <c r="K3450" s="124"/>
      <c r="R3450" s="46"/>
      <c r="V3450" s="112"/>
      <c r="W3450" s="72"/>
      <c r="X3450" s="46"/>
      <c r="Y3450" s="46"/>
      <c r="AC3450" s="47">
        <f t="shared" si="50"/>
        <v>0</v>
      </c>
      <c r="AD3450" s="47"/>
      <c r="AE3450" s="44"/>
      <c r="AF3450" s="48"/>
    </row>
    <row r="3451" spans="1:32" ht="21" customHeight="1">
      <c r="A3451" s="45" t="str">
        <f>IF(G3451="","",VLOOKUP(G3451,#REF!,3,0))</f>
        <v/>
      </c>
      <c r="B3451" s="45" t="str">
        <f>IF(Table1[[#This Row],[Day]]="","",WEEKNUM(F3451))</f>
        <v/>
      </c>
      <c r="C3451" s="45" t="str">
        <f>IF(Table1[[#This Row],[Day]]="","",MONTH(F3451))</f>
        <v/>
      </c>
      <c r="D3451" s="45" t="str">
        <f>IF(Table1[[#This Row],[Day]]="","",YEAR(F3451))</f>
        <v/>
      </c>
      <c r="E3451" s="117" t="s">
        <v>329</v>
      </c>
      <c r="J3451" s="102"/>
      <c r="K3451" s="124"/>
      <c r="R3451" s="46"/>
      <c r="V3451" s="112"/>
      <c r="W3451" s="72"/>
      <c r="X3451" s="46"/>
      <c r="Y3451" s="46"/>
      <c r="AC3451" s="47">
        <f t="shared" si="50"/>
        <v>0</v>
      </c>
      <c r="AD3451" s="47"/>
      <c r="AE3451" s="44"/>
      <c r="AF3451" s="48"/>
    </row>
    <row r="3452" spans="1:32" ht="21" customHeight="1">
      <c r="A3452" s="45" t="str">
        <f>IF(G3452="","",VLOOKUP(G3452,#REF!,3,0))</f>
        <v/>
      </c>
      <c r="B3452" s="45" t="str">
        <f>IF(Table1[[#This Row],[Day]]="","",WEEKNUM(F3452))</f>
        <v/>
      </c>
      <c r="C3452" s="45" t="str">
        <f>IF(Table1[[#This Row],[Day]]="","",MONTH(F3452))</f>
        <v/>
      </c>
      <c r="D3452" s="45" t="str">
        <f>IF(Table1[[#This Row],[Day]]="","",YEAR(F3452))</f>
        <v/>
      </c>
      <c r="E3452" s="117" t="s">
        <v>329</v>
      </c>
      <c r="J3452" s="102"/>
      <c r="K3452" s="124"/>
      <c r="R3452" s="46"/>
      <c r="V3452" s="112"/>
      <c r="W3452" s="72"/>
      <c r="X3452" s="46"/>
      <c r="Y3452" s="46"/>
      <c r="AC3452" s="47">
        <f t="shared" si="50"/>
        <v>0</v>
      </c>
      <c r="AD3452" s="47"/>
      <c r="AE3452" s="44"/>
      <c r="AF3452" s="48"/>
    </row>
    <row r="3453" spans="1:32" ht="21" customHeight="1">
      <c r="A3453" s="45" t="str">
        <f>IF(G3453="","",VLOOKUP(G3453,#REF!,3,0))</f>
        <v/>
      </c>
      <c r="B3453" s="45" t="str">
        <f>IF(Table1[[#This Row],[Day]]="","",WEEKNUM(F3453))</f>
        <v/>
      </c>
      <c r="C3453" s="45" t="str">
        <f>IF(Table1[[#This Row],[Day]]="","",MONTH(F3453))</f>
        <v/>
      </c>
      <c r="D3453" s="45" t="str">
        <f>IF(Table1[[#This Row],[Day]]="","",YEAR(F3453))</f>
        <v/>
      </c>
      <c r="E3453" s="117" t="s">
        <v>329</v>
      </c>
      <c r="J3453" s="102"/>
      <c r="K3453" s="124"/>
      <c r="R3453" s="46"/>
      <c r="V3453" s="112"/>
      <c r="W3453" s="72"/>
      <c r="X3453" s="46"/>
      <c r="Y3453" s="46"/>
      <c r="AC3453" s="47">
        <f t="shared" si="50"/>
        <v>0</v>
      </c>
      <c r="AD3453" s="47"/>
      <c r="AE3453" s="44"/>
      <c r="AF3453" s="48"/>
    </row>
    <row r="3454" spans="1:32" ht="21" customHeight="1">
      <c r="A3454" s="45" t="str">
        <f>IF(G3454="","",VLOOKUP(G3454,#REF!,3,0))</f>
        <v/>
      </c>
      <c r="B3454" s="45" t="str">
        <f>IF(Table1[[#This Row],[Day]]="","",WEEKNUM(F3454))</f>
        <v/>
      </c>
      <c r="C3454" s="45" t="str">
        <f>IF(Table1[[#This Row],[Day]]="","",MONTH(F3454))</f>
        <v/>
      </c>
      <c r="D3454" s="45" t="str">
        <f>IF(Table1[[#This Row],[Day]]="","",YEAR(F3454))</f>
        <v/>
      </c>
      <c r="E3454" s="117" t="s">
        <v>329</v>
      </c>
      <c r="J3454" s="102"/>
      <c r="K3454" s="124"/>
      <c r="R3454" s="46"/>
      <c r="V3454" s="112"/>
      <c r="W3454" s="72"/>
      <c r="X3454" s="46"/>
      <c r="Y3454" s="46"/>
      <c r="AC3454" s="47">
        <f t="shared" si="50"/>
        <v>0</v>
      </c>
      <c r="AD3454" s="47"/>
      <c r="AE3454" s="44"/>
      <c r="AF3454" s="48"/>
    </row>
    <row r="3455" spans="1:32" ht="21" customHeight="1">
      <c r="A3455" s="45" t="str">
        <f>IF(G3455="","",VLOOKUP(G3455,#REF!,3,0))</f>
        <v/>
      </c>
      <c r="B3455" s="45" t="str">
        <f>IF(Table1[[#This Row],[Day]]="","",WEEKNUM(F3455))</f>
        <v/>
      </c>
      <c r="C3455" s="45" t="str">
        <f>IF(Table1[[#This Row],[Day]]="","",MONTH(F3455))</f>
        <v/>
      </c>
      <c r="D3455" s="45" t="str">
        <f>IF(Table1[[#This Row],[Day]]="","",YEAR(F3455))</f>
        <v/>
      </c>
      <c r="E3455" s="117" t="s">
        <v>329</v>
      </c>
      <c r="J3455" s="102"/>
      <c r="K3455" s="124"/>
      <c r="R3455" s="46"/>
      <c r="V3455" s="112"/>
      <c r="W3455" s="72"/>
      <c r="X3455" s="46"/>
      <c r="Y3455" s="46"/>
      <c r="AC3455" s="47">
        <f t="shared" si="50"/>
        <v>0</v>
      </c>
      <c r="AD3455" s="47"/>
      <c r="AE3455" s="44"/>
      <c r="AF3455" s="48"/>
    </row>
    <row r="3456" spans="1:32" ht="21" customHeight="1">
      <c r="A3456" s="45" t="str">
        <f>IF(G3456="","",VLOOKUP(G3456,#REF!,3,0))</f>
        <v/>
      </c>
      <c r="B3456" s="45" t="str">
        <f>IF(Table1[[#This Row],[Day]]="","",WEEKNUM(F3456))</f>
        <v/>
      </c>
      <c r="C3456" s="45" t="str">
        <f>IF(Table1[[#This Row],[Day]]="","",MONTH(F3456))</f>
        <v/>
      </c>
      <c r="D3456" s="45" t="str">
        <f>IF(Table1[[#This Row],[Day]]="","",YEAR(F3456))</f>
        <v/>
      </c>
      <c r="E3456" s="117" t="s">
        <v>329</v>
      </c>
      <c r="J3456" s="102"/>
      <c r="K3456" s="124"/>
      <c r="R3456" s="46"/>
      <c r="V3456" s="112"/>
      <c r="W3456" s="72"/>
      <c r="X3456" s="46"/>
      <c r="Y3456" s="46"/>
      <c r="AC3456" s="47">
        <f t="shared" si="50"/>
        <v>0</v>
      </c>
      <c r="AD3456" s="47"/>
      <c r="AE3456" s="44"/>
      <c r="AF3456" s="48"/>
    </row>
    <row r="3457" spans="1:32" ht="21" customHeight="1">
      <c r="A3457" s="45" t="str">
        <f>IF(G3457="","",VLOOKUP(G3457,#REF!,3,0))</f>
        <v/>
      </c>
      <c r="B3457" s="45" t="str">
        <f>IF(Table1[[#This Row],[Day]]="","",WEEKNUM(F3457))</f>
        <v/>
      </c>
      <c r="C3457" s="45" t="str">
        <f>IF(Table1[[#This Row],[Day]]="","",MONTH(F3457))</f>
        <v/>
      </c>
      <c r="D3457" s="45" t="str">
        <f>IF(Table1[[#This Row],[Day]]="","",YEAR(F3457))</f>
        <v/>
      </c>
      <c r="E3457" s="117" t="s">
        <v>329</v>
      </c>
      <c r="J3457" s="102"/>
      <c r="K3457" s="124"/>
      <c r="R3457" s="46"/>
      <c r="V3457" s="112"/>
      <c r="W3457" s="72"/>
      <c r="X3457" s="46"/>
      <c r="Y3457" s="46"/>
      <c r="AC3457" s="47">
        <f t="shared" si="50"/>
        <v>0</v>
      </c>
      <c r="AD3457" s="47"/>
      <c r="AE3457" s="44"/>
      <c r="AF3457" s="48"/>
    </row>
    <row r="3458" spans="1:32" ht="21" customHeight="1">
      <c r="A3458" s="45" t="str">
        <f>IF(G3458="","",VLOOKUP(G3458,#REF!,3,0))</f>
        <v/>
      </c>
      <c r="B3458" s="45" t="str">
        <f>IF(Table1[[#This Row],[Day]]="","",WEEKNUM(F3458))</f>
        <v/>
      </c>
      <c r="C3458" s="45" t="str">
        <f>IF(Table1[[#This Row],[Day]]="","",MONTH(F3458))</f>
        <v/>
      </c>
      <c r="D3458" s="45" t="str">
        <f>IF(Table1[[#This Row],[Day]]="","",YEAR(F3458))</f>
        <v/>
      </c>
      <c r="E3458" s="117" t="s">
        <v>329</v>
      </c>
      <c r="J3458" s="102"/>
      <c r="K3458" s="124"/>
      <c r="R3458" s="46"/>
      <c r="V3458" s="112"/>
      <c r="W3458" s="72"/>
      <c r="X3458" s="46"/>
      <c r="Y3458" s="46"/>
      <c r="AC3458" s="47">
        <f t="shared" si="50"/>
        <v>0</v>
      </c>
      <c r="AD3458" s="47"/>
      <c r="AE3458" s="44"/>
      <c r="AF3458" s="48"/>
    </row>
    <row r="3459" spans="1:32" ht="21" customHeight="1">
      <c r="A3459" s="45" t="str">
        <f>IF(G3459="","",VLOOKUP(G3459,#REF!,3,0))</f>
        <v/>
      </c>
      <c r="B3459" s="45" t="str">
        <f>IF(Table1[[#This Row],[Day]]="","",WEEKNUM(F3459))</f>
        <v/>
      </c>
      <c r="C3459" s="45" t="str">
        <f>IF(Table1[[#This Row],[Day]]="","",MONTH(F3459))</f>
        <v/>
      </c>
      <c r="D3459" s="45" t="str">
        <f>IF(Table1[[#This Row],[Day]]="","",YEAR(F3459))</f>
        <v/>
      </c>
      <c r="E3459" s="117" t="s">
        <v>329</v>
      </c>
      <c r="J3459" s="102"/>
      <c r="K3459" s="124"/>
      <c r="R3459" s="46"/>
      <c r="V3459" s="112"/>
      <c r="W3459" s="72"/>
      <c r="X3459" s="46"/>
      <c r="Y3459" s="46"/>
      <c r="AC3459" s="47">
        <f t="shared" si="50"/>
        <v>0</v>
      </c>
      <c r="AD3459" s="47"/>
      <c r="AE3459" s="44"/>
      <c r="AF3459" s="48"/>
    </row>
    <row r="3460" spans="1:32" ht="21" customHeight="1">
      <c r="A3460" s="45" t="str">
        <f>IF(G3460="","",VLOOKUP(G3460,#REF!,3,0))</f>
        <v/>
      </c>
      <c r="B3460" s="45" t="str">
        <f>IF(Table1[[#This Row],[Day]]="","",WEEKNUM(F3460))</f>
        <v/>
      </c>
      <c r="C3460" s="45" t="str">
        <f>IF(Table1[[#This Row],[Day]]="","",MONTH(F3460))</f>
        <v/>
      </c>
      <c r="D3460" s="45" t="str">
        <f>IF(Table1[[#This Row],[Day]]="","",YEAR(F3460))</f>
        <v/>
      </c>
      <c r="E3460" s="117" t="s">
        <v>329</v>
      </c>
      <c r="J3460" s="102"/>
      <c r="K3460" s="124"/>
      <c r="R3460" s="46"/>
      <c r="V3460" s="112"/>
      <c r="W3460" s="72"/>
      <c r="X3460" s="46"/>
      <c r="Y3460" s="46"/>
      <c r="AC3460" s="47">
        <f t="shared" si="50"/>
        <v>0</v>
      </c>
      <c r="AD3460" s="47"/>
      <c r="AE3460" s="44"/>
      <c r="AF3460" s="48"/>
    </row>
    <row r="3461" spans="1:32" ht="21" customHeight="1">
      <c r="A3461" s="45" t="str">
        <f>IF(G3461="","",VLOOKUP(G3461,#REF!,3,0))</f>
        <v/>
      </c>
      <c r="B3461" s="45" t="str">
        <f>IF(Table1[[#This Row],[Day]]="","",WEEKNUM(F3461))</f>
        <v/>
      </c>
      <c r="C3461" s="45" t="str">
        <f>IF(Table1[[#This Row],[Day]]="","",MONTH(F3461))</f>
        <v/>
      </c>
      <c r="D3461" s="45" t="str">
        <f>IF(Table1[[#This Row],[Day]]="","",YEAR(F3461))</f>
        <v/>
      </c>
      <c r="E3461" s="117" t="s">
        <v>329</v>
      </c>
      <c r="J3461" s="102"/>
      <c r="K3461" s="124"/>
      <c r="R3461" s="46"/>
      <c r="V3461" s="112"/>
      <c r="W3461" s="72"/>
      <c r="X3461" s="46"/>
      <c r="Y3461" s="46"/>
      <c r="AC3461" s="47">
        <f t="shared" si="50"/>
        <v>0</v>
      </c>
      <c r="AD3461" s="47"/>
      <c r="AE3461" s="44"/>
      <c r="AF3461" s="48"/>
    </row>
    <row r="3462" spans="1:32" ht="21" customHeight="1">
      <c r="A3462" s="45" t="str">
        <f>IF(G3462="","",VLOOKUP(G3462,#REF!,3,0))</f>
        <v/>
      </c>
      <c r="B3462" s="45" t="str">
        <f>IF(Table1[[#This Row],[Day]]="","",WEEKNUM(F3462))</f>
        <v/>
      </c>
      <c r="C3462" s="45" t="str">
        <f>IF(Table1[[#This Row],[Day]]="","",MONTH(F3462))</f>
        <v/>
      </c>
      <c r="D3462" s="45" t="str">
        <f>IF(Table1[[#This Row],[Day]]="","",YEAR(F3462))</f>
        <v/>
      </c>
      <c r="E3462" s="117" t="s">
        <v>329</v>
      </c>
      <c r="J3462" s="102"/>
      <c r="K3462" s="124"/>
      <c r="R3462" s="46"/>
      <c r="V3462" s="112"/>
      <c r="W3462" s="72"/>
      <c r="X3462" s="46"/>
      <c r="Y3462" s="46"/>
      <c r="AC3462" s="47">
        <f t="shared" si="50"/>
        <v>0</v>
      </c>
      <c r="AD3462" s="47"/>
      <c r="AE3462" s="44"/>
      <c r="AF3462" s="48"/>
    </row>
    <row r="3463" spans="1:32" ht="21" customHeight="1">
      <c r="A3463" s="45" t="str">
        <f>IF(G3463="","",VLOOKUP(G3463,#REF!,3,0))</f>
        <v/>
      </c>
      <c r="B3463" s="45" t="str">
        <f>IF(Table1[[#This Row],[Day]]="","",WEEKNUM(F3463))</f>
        <v/>
      </c>
      <c r="C3463" s="45" t="str">
        <f>IF(Table1[[#This Row],[Day]]="","",MONTH(F3463))</f>
        <v/>
      </c>
      <c r="D3463" s="45" t="str">
        <f>IF(Table1[[#This Row],[Day]]="","",YEAR(F3463))</f>
        <v/>
      </c>
      <c r="E3463" s="117" t="s">
        <v>329</v>
      </c>
      <c r="J3463" s="102"/>
      <c r="K3463" s="124"/>
      <c r="R3463" s="46"/>
      <c r="V3463" s="112"/>
      <c r="W3463" s="72"/>
      <c r="X3463" s="46"/>
      <c r="Y3463" s="46"/>
      <c r="AC3463" s="47">
        <f t="shared" si="50"/>
        <v>0</v>
      </c>
      <c r="AD3463" s="47"/>
      <c r="AE3463" s="44"/>
      <c r="AF3463" s="48"/>
    </row>
    <row r="3464" spans="1:32" ht="21" customHeight="1">
      <c r="A3464" s="45" t="str">
        <f>IF(G3464="","",VLOOKUP(G3464,#REF!,3,0))</f>
        <v/>
      </c>
      <c r="B3464" s="45" t="str">
        <f>IF(Table1[[#This Row],[Day]]="","",WEEKNUM(F3464))</f>
        <v/>
      </c>
      <c r="C3464" s="45" t="str">
        <f>IF(Table1[[#This Row],[Day]]="","",MONTH(F3464))</f>
        <v/>
      </c>
      <c r="D3464" s="45" t="str">
        <f>IF(Table1[[#This Row],[Day]]="","",YEAR(F3464))</f>
        <v/>
      </c>
      <c r="E3464" s="117" t="s">
        <v>329</v>
      </c>
      <c r="J3464" s="102"/>
      <c r="K3464" s="124"/>
      <c r="R3464" s="46"/>
      <c r="V3464" s="112"/>
      <c r="W3464" s="72"/>
      <c r="X3464" s="46"/>
      <c r="Y3464" s="46"/>
      <c r="AC3464" s="47">
        <f t="shared" si="50"/>
        <v>0</v>
      </c>
      <c r="AD3464" s="47"/>
      <c r="AE3464" s="44"/>
      <c r="AF3464" s="48"/>
    </row>
    <row r="3465" spans="1:32" ht="21" customHeight="1">
      <c r="A3465" s="45" t="str">
        <f>IF(G3465="","",VLOOKUP(G3465,#REF!,3,0))</f>
        <v/>
      </c>
      <c r="B3465" s="45" t="str">
        <f>IF(Table1[[#This Row],[Day]]="","",WEEKNUM(F3465))</f>
        <v/>
      </c>
      <c r="C3465" s="45" t="str">
        <f>IF(Table1[[#This Row],[Day]]="","",MONTH(F3465))</f>
        <v/>
      </c>
      <c r="D3465" s="45" t="str">
        <f>IF(Table1[[#This Row],[Day]]="","",YEAR(F3465))</f>
        <v/>
      </c>
      <c r="E3465" s="117" t="s">
        <v>329</v>
      </c>
      <c r="J3465" s="102"/>
      <c r="K3465" s="124"/>
      <c r="R3465" s="46"/>
      <c r="V3465" s="112"/>
      <c r="W3465" s="72"/>
      <c r="X3465" s="46"/>
      <c r="Y3465" s="46"/>
      <c r="AC3465" s="47">
        <f t="shared" si="50"/>
        <v>0</v>
      </c>
      <c r="AD3465" s="47"/>
      <c r="AE3465" s="44"/>
      <c r="AF3465" s="48"/>
    </row>
    <row r="3466" spans="1:32" ht="21" customHeight="1">
      <c r="A3466" s="45" t="str">
        <f>IF(G3466="","",VLOOKUP(G3466,#REF!,3,0))</f>
        <v/>
      </c>
      <c r="B3466" s="45" t="str">
        <f>IF(Table1[[#This Row],[Day]]="","",WEEKNUM(F3466))</f>
        <v/>
      </c>
      <c r="C3466" s="45" t="str">
        <f>IF(Table1[[#This Row],[Day]]="","",MONTH(F3466))</f>
        <v/>
      </c>
      <c r="D3466" s="45" t="str">
        <f>IF(Table1[[#This Row],[Day]]="","",YEAR(F3466))</f>
        <v/>
      </c>
      <c r="E3466" s="117" t="s">
        <v>329</v>
      </c>
      <c r="J3466" s="102"/>
      <c r="K3466" s="124"/>
      <c r="R3466" s="46"/>
      <c r="V3466" s="112"/>
      <c r="W3466" s="72"/>
      <c r="X3466" s="46"/>
      <c r="Y3466" s="46"/>
      <c r="AC3466" s="47">
        <f t="shared" si="50"/>
        <v>0</v>
      </c>
      <c r="AD3466" s="47"/>
      <c r="AE3466" s="44"/>
      <c r="AF3466" s="48"/>
    </row>
    <row r="3467" spans="1:32" ht="21" customHeight="1">
      <c r="A3467" s="45" t="str">
        <f>IF(G3467="","",VLOOKUP(G3467,#REF!,3,0))</f>
        <v/>
      </c>
      <c r="B3467" s="45" t="str">
        <f>IF(Table1[[#This Row],[Day]]="","",WEEKNUM(F3467))</f>
        <v/>
      </c>
      <c r="C3467" s="45" t="str">
        <f>IF(Table1[[#This Row],[Day]]="","",MONTH(F3467))</f>
        <v/>
      </c>
      <c r="D3467" s="45" t="str">
        <f>IF(Table1[[#This Row],[Day]]="","",YEAR(F3467))</f>
        <v/>
      </c>
      <c r="E3467" s="117" t="s">
        <v>329</v>
      </c>
      <c r="J3467" s="102"/>
      <c r="K3467" s="124"/>
      <c r="R3467" s="46"/>
      <c r="V3467" s="112"/>
      <c r="W3467" s="72"/>
      <c r="X3467" s="46"/>
      <c r="Y3467" s="46"/>
      <c r="AC3467" s="47">
        <f t="shared" si="50"/>
        <v>0</v>
      </c>
      <c r="AD3467" s="47"/>
      <c r="AE3467" s="44"/>
      <c r="AF3467" s="48"/>
    </row>
    <row r="3468" spans="1:32" ht="21" customHeight="1">
      <c r="A3468" s="45" t="str">
        <f>IF(G3468="","",VLOOKUP(G3468,#REF!,3,0))</f>
        <v/>
      </c>
      <c r="B3468" s="45" t="str">
        <f>IF(Table1[[#This Row],[Day]]="","",WEEKNUM(F3468))</f>
        <v/>
      </c>
      <c r="C3468" s="45" t="str">
        <f>IF(Table1[[#This Row],[Day]]="","",MONTH(F3468))</f>
        <v/>
      </c>
      <c r="D3468" s="45" t="str">
        <f>IF(Table1[[#This Row],[Day]]="","",YEAR(F3468))</f>
        <v/>
      </c>
      <c r="E3468" s="117" t="s">
        <v>329</v>
      </c>
      <c r="J3468" s="102"/>
      <c r="K3468" s="124"/>
      <c r="R3468" s="46"/>
      <c r="V3468" s="112"/>
      <c r="W3468" s="72"/>
      <c r="X3468" s="46"/>
      <c r="Y3468" s="46"/>
      <c r="AC3468" s="47">
        <f t="shared" si="50"/>
        <v>0</v>
      </c>
      <c r="AD3468" s="47"/>
      <c r="AE3468" s="44"/>
      <c r="AF3468" s="48"/>
    </row>
    <row r="3469" spans="1:32" ht="21" customHeight="1">
      <c r="A3469" s="45" t="str">
        <f>IF(G3469="","",VLOOKUP(G3469,#REF!,3,0))</f>
        <v/>
      </c>
      <c r="B3469" s="45" t="str">
        <f>IF(Table1[[#This Row],[Day]]="","",WEEKNUM(F3469))</f>
        <v/>
      </c>
      <c r="C3469" s="45" t="str">
        <f>IF(Table1[[#This Row],[Day]]="","",MONTH(F3469))</f>
        <v/>
      </c>
      <c r="D3469" s="45" t="str">
        <f>IF(Table1[[#This Row],[Day]]="","",YEAR(F3469))</f>
        <v/>
      </c>
      <c r="E3469" s="117" t="s">
        <v>329</v>
      </c>
      <c r="J3469" s="102"/>
      <c r="K3469" s="124"/>
      <c r="R3469" s="46"/>
      <c r="V3469" s="112"/>
      <c r="W3469" s="72"/>
      <c r="X3469" s="46"/>
      <c r="Y3469" s="46"/>
      <c r="AC3469" s="47">
        <f t="shared" si="50"/>
        <v>0</v>
      </c>
      <c r="AD3469" s="47"/>
      <c r="AE3469" s="44"/>
      <c r="AF3469" s="48"/>
    </row>
    <row r="3470" spans="1:32" ht="21" customHeight="1">
      <c r="A3470" s="45" t="str">
        <f>IF(G3470="","",VLOOKUP(G3470,#REF!,3,0))</f>
        <v/>
      </c>
      <c r="B3470" s="45" t="str">
        <f>IF(Table1[[#This Row],[Day]]="","",WEEKNUM(F3470))</f>
        <v/>
      </c>
      <c r="C3470" s="45" t="str">
        <f>IF(Table1[[#This Row],[Day]]="","",MONTH(F3470))</f>
        <v/>
      </c>
      <c r="D3470" s="45" t="str">
        <f>IF(Table1[[#This Row],[Day]]="","",YEAR(F3470))</f>
        <v/>
      </c>
      <c r="E3470" s="117" t="s">
        <v>329</v>
      </c>
      <c r="J3470" s="102"/>
      <c r="K3470" s="124"/>
      <c r="R3470" s="46"/>
      <c r="V3470" s="112"/>
      <c r="W3470" s="72"/>
      <c r="X3470" s="46"/>
      <c r="Y3470" s="46"/>
      <c r="AC3470" s="47">
        <f t="shared" si="50"/>
        <v>0</v>
      </c>
      <c r="AD3470" s="47"/>
      <c r="AE3470" s="44"/>
      <c r="AF3470" s="48"/>
    </row>
    <row r="3471" spans="1:32" ht="21" customHeight="1">
      <c r="A3471" s="45" t="str">
        <f>IF(G3471="","",VLOOKUP(G3471,#REF!,3,0))</f>
        <v/>
      </c>
      <c r="B3471" s="45" t="str">
        <f>IF(Table1[[#This Row],[Day]]="","",WEEKNUM(F3471))</f>
        <v/>
      </c>
      <c r="C3471" s="45" t="str">
        <f>IF(Table1[[#This Row],[Day]]="","",MONTH(F3471))</f>
        <v/>
      </c>
      <c r="D3471" s="45" t="str">
        <f>IF(Table1[[#This Row],[Day]]="","",YEAR(F3471))</f>
        <v/>
      </c>
      <c r="E3471" s="117" t="s">
        <v>329</v>
      </c>
      <c r="J3471" s="102"/>
      <c r="K3471" s="124"/>
      <c r="R3471" s="46"/>
      <c r="V3471" s="112"/>
      <c r="W3471" s="72"/>
      <c r="X3471" s="46"/>
      <c r="Y3471" s="46"/>
      <c r="AC3471" s="47">
        <f t="shared" si="50"/>
        <v>0</v>
      </c>
      <c r="AD3471" s="47"/>
      <c r="AE3471" s="44"/>
      <c r="AF3471" s="48"/>
    </row>
    <row r="3472" spans="1:32" ht="21" customHeight="1">
      <c r="A3472" s="45" t="str">
        <f>IF(G3472="","",VLOOKUP(G3472,#REF!,3,0))</f>
        <v/>
      </c>
      <c r="B3472" s="45" t="str">
        <f>IF(Table1[[#This Row],[Day]]="","",WEEKNUM(F3472))</f>
        <v/>
      </c>
      <c r="C3472" s="45" t="str">
        <f>IF(Table1[[#This Row],[Day]]="","",MONTH(F3472))</f>
        <v/>
      </c>
      <c r="D3472" s="45" t="str">
        <f>IF(Table1[[#This Row],[Day]]="","",YEAR(F3472))</f>
        <v/>
      </c>
      <c r="E3472" s="117" t="s">
        <v>329</v>
      </c>
      <c r="J3472" s="102"/>
      <c r="K3472" s="124"/>
      <c r="R3472" s="46"/>
      <c r="V3472" s="112"/>
      <c r="W3472" s="72"/>
      <c r="X3472" s="46"/>
      <c r="Y3472" s="46"/>
      <c r="AC3472" s="47">
        <f t="shared" si="50"/>
        <v>0</v>
      </c>
      <c r="AD3472" s="47"/>
      <c r="AE3472" s="44"/>
      <c r="AF3472" s="48"/>
    </row>
    <row r="3473" spans="1:32" ht="21" customHeight="1">
      <c r="A3473" s="45" t="str">
        <f>IF(G3473="","",VLOOKUP(G3473,#REF!,3,0))</f>
        <v/>
      </c>
      <c r="B3473" s="45" t="str">
        <f>IF(Table1[[#This Row],[Day]]="","",WEEKNUM(F3473))</f>
        <v/>
      </c>
      <c r="C3473" s="45" t="str">
        <f>IF(Table1[[#This Row],[Day]]="","",MONTH(F3473))</f>
        <v/>
      </c>
      <c r="D3473" s="45" t="str">
        <f>IF(Table1[[#This Row],[Day]]="","",YEAR(F3473))</f>
        <v/>
      </c>
      <c r="E3473" s="117" t="s">
        <v>329</v>
      </c>
      <c r="J3473" s="102"/>
      <c r="K3473" s="124"/>
      <c r="R3473" s="46"/>
      <c r="V3473" s="112"/>
      <c r="W3473" s="72"/>
      <c r="X3473" s="46"/>
      <c r="Y3473" s="46"/>
      <c r="AC3473" s="47">
        <f t="shared" si="50"/>
        <v>0</v>
      </c>
      <c r="AD3473" s="47"/>
      <c r="AE3473" s="44"/>
      <c r="AF3473" s="48"/>
    </row>
    <row r="3474" spans="1:32" ht="21" customHeight="1">
      <c r="A3474" s="45" t="str">
        <f>IF(G3474="","",VLOOKUP(G3474,#REF!,3,0))</f>
        <v/>
      </c>
      <c r="B3474" s="45" t="str">
        <f>IF(Table1[[#This Row],[Day]]="","",WEEKNUM(F3474))</f>
        <v/>
      </c>
      <c r="C3474" s="45" t="str">
        <f>IF(Table1[[#This Row],[Day]]="","",MONTH(F3474))</f>
        <v/>
      </c>
      <c r="D3474" s="45" t="str">
        <f>IF(Table1[[#This Row],[Day]]="","",YEAR(F3474))</f>
        <v/>
      </c>
      <c r="E3474" s="117" t="s">
        <v>329</v>
      </c>
      <c r="J3474" s="102"/>
      <c r="K3474" s="124"/>
      <c r="R3474" s="46"/>
      <c r="V3474" s="112"/>
      <c r="W3474" s="72"/>
      <c r="X3474" s="46"/>
      <c r="Y3474" s="46"/>
      <c r="AC3474" s="47">
        <f t="shared" si="50"/>
        <v>0</v>
      </c>
      <c r="AD3474" s="47"/>
      <c r="AE3474" s="44"/>
      <c r="AF3474" s="48"/>
    </row>
    <row r="3475" spans="1:32" ht="21" customHeight="1">
      <c r="A3475" s="45" t="str">
        <f>IF(G3475="","",VLOOKUP(G3475,#REF!,3,0))</f>
        <v/>
      </c>
      <c r="B3475" s="45" t="str">
        <f>IF(Table1[[#This Row],[Day]]="","",WEEKNUM(F3475))</f>
        <v/>
      </c>
      <c r="C3475" s="45" t="str">
        <f>IF(Table1[[#This Row],[Day]]="","",MONTH(F3475))</f>
        <v/>
      </c>
      <c r="D3475" s="45" t="str">
        <f>IF(Table1[[#This Row],[Day]]="","",YEAR(F3475))</f>
        <v/>
      </c>
      <c r="E3475" s="117" t="s">
        <v>329</v>
      </c>
      <c r="J3475" s="102"/>
      <c r="K3475" s="124"/>
      <c r="R3475" s="46"/>
      <c r="V3475" s="112"/>
      <c r="W3475" s="72"/>
      <c r="X3475" s="46"/>
      <c r="Y3475" s="46"/>
      <c r="AC3475" s="47">
        <f t="shared" si="50"/>
        <v>0</v>
      </c>
      <c r="AD3475" s="47"/>
      <c r="AE3475" s="44"/>
      <c r="AF3475" s="48"/>
    </row>
    <row r="3476" spans="1:32" ht="21" customHeight="1">
      <c r="A3476" s="45" t="str">
        <f>IF(G3476="","",VLOOKUP(G3476,#REF!,3,0))</f>
        <v/>
      </c>
      <c r="B3476" s="45" t="str">
        <f>IF(Table1[[#This Row],[Day]]="","",WEEKNUM(F3476))</f>
        <v/>
      </c>
      <c r="C3476" s="45" t="str">
        <f>IF(Table1[[#This Row],[Day]]="","",MONTH(F3476))</f>
        <v/>
      </c>
      <c r="D3476" s="45" t="str">
        <f>IF(Table1[[#This Row],[Day]]="","",YEAR(F3476))</f>
        <v/>
      </c>
      <c r="E3476" s="117" t="s">
        <v>329</v>
      </c>
      <c r="J3476" s="102"/>
      <c r="K3476" s="124"/>
      <c r="R3476" s="46"/>
      <c r="V3476" s="112"/>
      <c r="W3476" s="72"/>
      <c r="X3476" s="46"/>
      <c r="Y3476" s="46"/>
      <c r="AC3476" s="47">
        <f t="shared" si="50"/>
        <v>0</v>
      </c>
      <c r="AD3476" s="47"/>
      <c r="AE3476" s="44"/>
      <c r="AF3476" s="48"/>
    </row>
    <row r="3477" spans="1:32" ht="21" customHeight="1">
      <c r="A3477" s="45" t="str">
        <f>IF(G3477="","",VLOOKUP(G3477,#REF!,3,0))</f>
        <v/>
      </c>
      <c r="B3477" s="45" t="str">
        <f>IF(Table1[[#This Row],[Day]]="","",WEEKNUM(F3477))</f>
        <v/>
      </c>
      <c r="C3477" s="45" t="str">
        <f>IF(Table1[[#This Row],[Day]]="","",MONTH(F3477))</f>
        <v/>
      </c>
      <c r="D3477" s="45" t="str">
        <f>IF(Table1[[#This Row],[Day]]="","",YEAR(F3477))</f>
        <v/>
      </c>
      <c r="E3477" s="117" t="s">
        <v>329</v>
      </c>
      <c r="J3477" s="102"/>
      <c r="K3477" s="124"/>
      <c r="R3477" s="46"/>
      <c r="V3477" s="112"/>
      <c r="W3477" s="72"/>
      <c r="X3477" s="46"/>
      <c r="Y3477" s="46"/>
      <c r="AC3477" s="47">
        <f t="shared" si="50"/>
        <v>0</v>
      </c>
      <c r="AD3477" s="47"/>
      <c r="AE3477" s="44"/>
      <c r="AF3477" s="48"/>
    </row>
    <row r="3478" spans="1:32" ht="21" customHeight="1">
      <c r="A3478" s="45" t="str">
        <f>IF(G3478="","",VLOOKUP(G3478,#REF!,3,0))</f>
        <v/>
      </c>
      <c r="B3478" s="45" t="str">
        <f>IF(Table1[[#This Row],[Day]]="","",WEEKNUM(F3478))</f>
        <v/>
      </c>
      <c r="C3478" s="45" t="str">
        <f>IF(Table1[[#This Row],[Day]]="","",MONTH(F3478))</f>
        <v/>
      </c>
      <c r="D3478" s="45" t="str">
        <f>IF(Table1[[#This Row],[Day]]="","",YEAR(F3478))</f>
        <v/>
      </c>
      <c r="E3478" s="117" t="s">
        <v>329</v>
      </c>
      <c r="J3478" s="102"/>
      <c r="K3478" s="124"/>
      <c r="R3478" s="46"/>
      <c r="V3478" s="112"/>
      <c r="W3478" s="72"/>
      <c r="X3478" s="46"/>
      <c r="Y3478" s="46"/>
      <c r="AC3478" s="47">
        <f t="shared" si="50"/>
        <v>0</v>
      </c>
      <c r="AD3478" s="47"/>
      <c r="AE3478" s="44"/>
      <c r="AF3478" s="48"/>
    </row>
    <row r="3479" spans="1:32" ht="21" customHeight="1">
      <c r="A3479" s="45" t="str">
        <f>IF(G3479="","",VLOOKUP(G3479,#REF!,3,0))</f>
        <v/>
      </c>
      <c r="B3479" s="45" t="str">
        <f>IF(Table1[[#This Row],[Day]]="","",WEEKNUM(F3479))</f>
        <v/>
      </c>
      <c r="C3479" s="45" t="str">
        <f>IF(Table1[[#This Row],[Day]]="","",MONTH(F3479))</f>
        <v/>
      </c>
      <c r="D3479" s="45" t="str">
        <f>IF(Table1[[#This Row],[Day]]="","",YEAR(F3479))</f>
        <v/>
      </c>
      <c r="E3479" s="117" t="s">
        <v>329</v>
      </c>
      <c r="J3479" s="102"/>
      <c r="K3479" s="124"/>
      <c r="R3479" s="46"/>
      <c r="V3479" s="112"/>
      <c r="W3479" s="72"/>
      <c r="X3479" s="46"/>
      <c r="Y3479" s="46"/>
      <c r="AC3479" s="47">
        <f t="shared" si="50"/>
        <v>0</v>
      </c>
      <c r="AD3479" s="47"/>
      <c r="AE3479" s="44"/>
      <c r="AF3479" s="48"/>
    </row>
    <row r="3480" spans="1:32" ht="21" customHeight="1">
      <c r="A3480" s="45" t="str">
        <f>IF(G3480="","",VLOOKUP(G3480,#REF!,3,0))</f>
        <v/>
      </c>
      <c r="B3480" s="45" t="str">
        <f>IF(Table1[[#This Row],[Day]]="","",WEEKNUM(F3480))</f>
        <v/>
      </c>
      <c r="C3480" s="45" t="str">
        <f>IF(Table1[[#This Row],[Day]]="","",MONTH(F3480))</f>
        <v/>
      </c>
      <c r="D3480" s="45" t="str">
        <f>IF(Table1[[#This Row],[Day]]="","",YEAR(F3480))</f>
        <v/>
      </c>
      <c r="E3480" s="117" t="s">
        <v>329</v>
      </c>
      <c r="J3480" s="102"/>
      <c r="K3480" s="124"/>
      <c r="R3480" s="46"/>
      <c r="V3480" s="112"/>
      <c r="W3480" s="72"/>
      <c r="X3480" s="46"/>
      <c r="Y3480" s="46"/>
      <c r="AC3480" s="47">
        <f t="shared" si="50"/>
        <v>0</v>
      </c>
      <c r="AD3480" s="47"/>
      <c r="AE3480" s="44"/>
      <c r="AF3480" s="48"/>
    </row>
    <row r="3481" spans="1:32" ht="21" customHeight="1">
      <c r="A3481" s="45" t="str">
        <f>IF(G3481="","",VLOOKUP(G3481,#REF!,3,0))</f>
        <v/>
      </c>
      <c r="B3481" s="45" t="str">
        <f>IF(Table1[[#This Row],[Day]]="","",WEEKNUM(F3481))</f>
        <v/>
      </c>
      <c r="C3481" s="45" t="str">
        <f>IF(Table1[[#This Row],[Day]]="","",MONTH(F3481))</f>
        <v/>
      </c>
      <c r="D3481" s="45" t="str">
        <f>IF(Table1[[#This Row],[Day]]="","",YEAR(F3481))</f>
        <v/>
      </c>
      <c r="E3481" s="117" t="s">
        <v>329</v>
      </c>
      <c r="J3481" s="102"/>
      <c r="K3481" s="124"/>
      <c r="R3481" s="46"/>
      <c r="V3481" s="112"/>
      <c r="W3481" s="72"/>
      <c r="X3481" s="46"/>
      <c r="Y3481" s="46"/>
      <c r="AC3481" s="47">
        <f t="shared" si="50"/>
        <v>0</v>
      </c>
      <c r="AD3481" s="47"/>
      <c r="AE3481" s="44"/>
      <c r="AF3481" s="48"/>
    </row>
    <row r="3482" spans="1:32" ht="21" customHeight="1">
      <c r="A3482" s="45" t="str">
        <f>IF(G3482="","",VLOOKUP(G3482,#REF!,3,0))</f>
        <v/>
      </c>
      <c r="B3482" s="45" t="str">
        <f>IF(Table1[[#This Row],[Day]]="","",WEEKNUM(F3482))</f>
        <v/>
      </c>
      <c r="C3482" s="45" t="str">
        <f>IF(Table1[[#This Row],[Day]]="","",MONTH(F3482))</f>
        <v/>
      </c>
      <c r="D3482" s="45" t="str">
        <f>IF(Table1[[#This Row],[Day]]="","",YEAR(F3482))</f>
        <v/>
      </c>
      <c r="E3482" s="117" t="s">
        <v>329</v>
      </c>
      <c r="J3482" s="102"/>
      <c r="K3482" s="124"/>
      <c r="R3482" s="46"/>
      <c r="V3482" s="112"/>
      <c r="W3482" s="72"/>
      <c r="X3482" s="46"/>
      <c r="Y3482" s="46"/>
      <c r="AC3482" s="47">
        <f t="shared" si="50"/>
        <v>0</v>
      </c>
      <c r="AD3482" s="47"/>
      <c r="AE3482" s="44"/>
      <c r="AF3482" s="48"/>
    </row>
    <row r="3483" spans="1:32" ht="21" customHeight="1">
      <c r="A3483" s="45" t="str">
        <f>IF(G3483="","",VLOOKUP(G3483,#REF!,3,0))</f>
        <v/>
      </c>
      <c r="B3483" s="45" t="str">
        <f>IF(Table1[[#This Row],[Day]]="","",WEEKNUM(F3483))</f>
        <v/>
      </c>
      <c r="C3483" s="45" t="str">
        <f>IF(Table1[[#This Row],[Day]]="","",MONTH(F3483))</f>
        <v/>
      </c>
      <c r="D3483" s="45" t="str">
        <f>IF(Table1[[#This Row],[Day]]="","",YEAR(F3483))</f>
        <v/>
      </c>
      <c r="E3483" s="117" t="s">
        <v>329</v>
      </c>
      <c r="J3483" s="102"/>
      <c r="K3483" s="124"/>
      <c r="R3483" s="46"/>
      <c r="V3483" s="112"/>
      <c r="W3483" s="72"/>
      <c r="X3483" s="46"/>
      <c r="Y3483" s="46"/>
      <c r="AC3483" s="47">
        <f t="shared" si="50"/>
        <v>0</v>
      </c>
      <c r="AD3483" s="47"/>
      <c r="AE3483" s="44"/>
      <c r="AF3483" s="48"/>
    </row>
    <row r="3484" spans="1:32" ht="21" customHeight="1">
      <c r="A3484" s="45" t="str">
        <f>IF(G3484="","",VLOOKUP(G3484,#REF!,3,0))</f>
        <v/>
      </c>
      <c r="B3484" s="45" t="str">
        <f>IF(Table1[[#This Row],[Day]]="","",WEEKNUM(F3484))</f>
        <v/>
      </c>
      <c r="C3484" s="45" t="str">
        <f>IF(Table1[[#This Row],[Day]]="","",MONTH(F3484))</f>
        <v/>
      </c>
      <c r="D3484" s="45" t="str">
        <f>IF(Table1[[#This Row],[Day]]="","",YEAR(F3484))</f>
        <v/>
      </c>
      <c r="E3484" s="117" t="s">
        <v>329</v>
      </c>
      <c r="J3484" s="102"/>
      <c r="K3484" s="124"/>
      <c r="R3484" s="46"/>
      <c r="V3484" s="112"/>
      <c r="W3484" s="72"/>
      <c r="X3484" s="46"/>
      <c r="Y3484" s="46"/>
      <c r="AC3484" s="47">
        <f t="shared" ref="AC3484:AC3547" si="51">SUM(I3484:AB3484)</f>
        <v>0</v>
      </c>
      <c r="AD3484" s="47"/>
      <c r="AE3484" s="44"/>
      <c r="AF3484" s="48"/>
    </row>
    <row r="3485" spans="1:32" ht="21" customHeight="1">
      <c r="A3485" s="45" t="str">
        <f>IF(G3485="","",VLOOKUP(G3485,#REF!,3,0))</f>
        <v/>
      </c>
      <c r="B3485" s="45" t="str">
        <f>IF(Table1[[#This Row],[Day]]="","",WEEKNUM(F3485))</f>
        <v/>
      </c>
      <c r="C3485" s="45" t="str">
        <f>IF(Table1[[#This Row],[Day]]="","",MONTH(F3485))</f>
        <v/>
      </c>
      <c r="D3485" s="45" t="str">
        <f>IF(Table1[[#This Row],[Day]]="","",YEAR(F3485))</f>
        <v/>
      </c>
      <c r="E3485" s="117" t="s">
        <v>329</v>
      </c>
      <c r="J3485" s="102"/>
      <c r="K3485" s="124"/>
      <c r="R3485" s="46"/>
      <c r="V3485" s="112"/>
      <c r="W3485" s="72"/>
      <c r="X3485" s="46"/>
      <c r="Y3485" s="46"/>
      <c r="AC3485" s="47">
        <f t="shared" si="51"/>
        <v>0</v>
      </c>
      <c r="AD3485" s="47"/>
      <c r="AE3485" s="44"/>
      <c r="AF3485" s="48"/>
    </row>
    <row r="3486" spans="1:32" ht="21" customHeight="1">
      <c r="A3486" s="45" t="str">
        <f>IF(G3486="","",VLOOKUP(G3486,#REF!,3,0))</f>
        <v/>
      </c>
      <c r="B3486" s="45" t="str">
        <f>IF(Table1[[#This Row],[Day]]="","",WEEKNUM(F3486))</f>
        <v/>
      </c>
      <c r="C3486" s="45" t="str">
        <f>IF(Table1[[#This Row],[Day]]="","",MONTH(F3486))</f>
        <v/>
      </c>
      <c r="D3486" s="45" t="str">
        <f>IF(Table1[[#This Row],[Day]]="","",YEAR(F3486))</f>
        <v/>
      </c>
      <c r="E3486" s="117" t="s">
        <v>329</v>
      </c>
      <c r="J3486" s="102"/>
      <c r="K3486" s="124"/>
      <c r="R3486" s="46"/>
      <c r="V3486" s="112"/>
      <c r="W3486" s="72"/>
      <c r="X3486" s="46"/>
      <c r="Y3486" s="46"/>
      <c r="AC3486" s="47">
        <f t="shared" si="51"/>
        <v>0</v>
      </c>
      <c r="AD3486" s="47"/>
      <c r="AE3486" s="44"/>
      <c r="AF3486" s="48"/>
    </row>
    <row r="3487" spans="1:32" ht="21" customHeight="1">
      <c r="A3487" s="45" t="str">
        <f>IF(G3487="","",VLOOKUP(G3487,#REF!,3,0))</f>
        <v/>
      </c>
      <c r="B3487" s="45" t="str">
        <f>IF(Table1[[#This Row],[Day]]="","",WEEKNUM(F3487))</f>
        <v/>
      </c>
      <c r="C3487" s="45" t="str">
        <f>IF(Table1[[#This Row],[Day]]="","",MONTH(F3487))</f>
        <v/>
      </c>
      <c r="D3487" s="45" t="str">
        <f>IF(Table1[[#This Row],[Day]]="","",YEAR(F3487))</f>
        <v/>
      </c>
      <c r="E3487" s="117" t="s">
        <v>329</v>
      </c>
      <c r="J3487" s="102"/>
      <c r="K3487" s="124"/>
      <c r="R3487" s="46"/>
      <c r="V3487" s="112"/>
      <c r="W3487" s="72"/>
      <c r="X3487" s="46"/>
      <c r="Y3487" s="46"/>
      <c r="AC3487" s="47">
        <f t="shared" si="51"/>
        <v>0</v>
      </c>
      <c r="AD3487" s="47"/>
      <c r="AE3487" s="44"/>
      <c r="AF3487" s="48"/>
    </row>
    <row r="3488" spans="1:32" ht="21" customHeight="1">
      <c r="A3488" s="45" t="str">
        <f>IF(G3488="","",VLOOKUP(G3488,#REF!,3,0))</f>
        <v/>
      </c>
      <c r="B3488" s="45" t="str">
        <f>IF(Table1[[#This Row],[Day]]="","",WEEKNUM(F3488))</f>
        <v/>
      </c>
      <c r="C3488" s="45" t="str">
        <f>IF(Table1[[#This Row],[Day]]="","",MONTH(F3488))</f>
        <v/>
      </c>
      <c r="D3488" s="45" t="str">
        <f>IF(Table1[[#This Row],[Day]]="","",YEAR(F3488))</f>
        <v/>
      </c>
      <c r="E3488" s="117" t="s">
        <v>329</v>
      </c>
      <c r="J3488" s="102"/>
      <c r="K3488" s="124"/>
      <c r="R3488" s="46"/>
      <c r="V3488" s="112"/>
      <c r="W3488" s="72"/>
      <c r="X3488" s="46"/>
      <c r="Y3488" s="46"/>
      <c r="AC3488" s="47">
        <f t="shared" si="51"/>
        <v>0</v>
      </c>
      <c r="AD3488" s="47"/>
      <c r="AE3488" s="44"/>
      <c r="AF3488" s="48"/>
    </row>
    <row r="3489" spans="1:32" ht="21" customHeight="1">
      <c r="A3489" s="45" t="str">
        <f>IF(G3489="","",VLOOKUP(G3489,#REF!,3,0))</f>
        <v/>
      </c>
      <c r="B3489" s="45" t="str">
        <f>IF(Table1[[#This Row],[Day]]="","",WEEKNUM(F3489))</f>
        <v/>
      </c>
      <c r="C3489" s="45" t="str">
        <f>IF(Table1[[#This Row],[Day]]="","",MONTH(F3489))</f>
        <v/>
      </c>
      <c r="D3489" s="45" t="str">
        <f>IF(Table1[[#This Row],[Day]]="","",YEAR(F3489))</f>
        <v/>
      </c>
      <c r="E3489" s="117" t="s">
        <v>329</v>
      </c>
      <c r="J3489" s="102"/>
      <c r="K3489" s="124"/>
      <c r="R3489" s="46"/>
      <c r="V3489" s="112"/>
      <c r="W3489" s="72"/>
      <c r="X3489" s="46"/>
      <c r="Y3489" s="46"/>
      <c r="AC3489" s="47">
        <f t="shared" si="51"/>
        <v>0</v>
      </c>
      <c r="AD3489" s="47"/>
      <c r="AE3489" s="44"/>
      <c r="AF3489" s="48"/>
    </row>
    <row r="3490" spans="1:32" ht="21" customHeight="1">
      <c r="A3490" s="45" t="str">
        <f>IF(G3490="","",VLOOKUP(G3490,#REF!,3,0))</f>
        <v/>
      </c>
      <c r="B3490" s="45" t="str">
        <f>IF(Table1[[#This Row],[Day]]="","",WEEKNUM(F3490))</f>
        <v/>
      </c>
      <c r="C3490" s="45" t="str">
        <f>IF(Table1[[#This Row],[Day]]="","",MONTH(F3490))</f>
        <v/>
      </c>
      <c r="D3490" s="45" t="str">
        <f>IF(Table1[[#This Row],[Day]]="","",YEAR(F3490))</f>
        <v/>
      </c>
      <c r="E3490" s="117" t="s">
        <v>329</v>
      </c>
      <c r="J3490" s="102"/>
      <c r="K3490" s="124"/>
      <c r="R3490" s="46"/>
      <c r="V3490" s="112"/>
      <c r="W3490" s="72"/>
      <c r="X3490" s="46"/>
      <c r="Y3490" s="46"/>
      <c r="AC3490" s="47">
        <f t="shared" si="51"/>
        <v>0</v>
      </c>
      <c r="AD3490" s="47"/>
      <c r="AE3490" s="44"/>
      <c r="AF3490" s="48"/>
    </row>
    <row r="3491" spans="1:32" ht="21" customHeight="1">
      <c r="A3491" s="45" t="str">
        <f>IF(G3491="","",VLOOKUP(G3491,#REF!,3,0))</f>
        <v/>
      </c>
      <c r="B3491" s="45" t="str">
        <f>IF(Table1[[#This Row],[Day]]="","",WEEKNUM(F3491))</f>
        <v/>
      </c>
      <c r="C3491" s="45" t="str">
        <f>IF(Table1[[#This Row],[Day]]="","",MONTH(F3491))</f>
        <v/>
      </c>
      <c r="D3491" s="45" t="str">
        <f>IF(Table1[[#This Row],[Day]]="","",YEAR(F3491))</f>
        <v/>
      </c>
      <c r="E3491" s="117" t="s">
        <v>329</v>
      </c>
      <c r="J3491" s="102"/>
      <c r="K3491" s="124"/>
      <c r="R3491" s="46"/>
      <c r="V3491" s="112"/>
      <c r="W3491" s="72"/>
      <c r="X3491" s="46"/>
      <c r="Y3491" s="46"/>
      <c r="AC3491" s="47">
        <f t="shared" si="51"/>
        <v>0</v>
      </c>
      <c r="AD3491" s="47"/>
      <c r="AE3491" s="44"/>
      <c r="AF3491" s="48"/>
    </row>
    <row r="3492" spans="1:32" ht="21" customHeight="1">
      <c r="A3492" s="45" t="str">
        <f>IF(G3492="","",VLOOKUP(G3492,#REF!,3,0))</f>
        <v/>
      </c>
      <c r="B3492" s="45" t="str">
        <f>IF(Table1[[#This Row],[Day]]="","",WEEKNUM(F3492))</f>
        <v/>
      </c>
      <c r="C3492" s="45" t="str">
        <f>IF(Table1[[#This Row],[Day]]="","",MONTH(F3492))</f>
        <v/>
      </c>
      <c r="D3492" s="45" t="str">
        <f>IF(Table1[[#This Row],[Day]]="","",YEAR(F3492))</f>
        <v/>
      </c>
      <c r="E3492" s="117" t="s">
        <v>329</v>
      </c>
      <c r="J3492" s="102"/>
      <c r="K3492" s="124"/>
      <c r="R3492" s="46"/>
      <c r="V3492" s="112"/>
      <c r="W3492" s="72"/>
      <c r="X3492" s="46"/>
      <c r="Y3492" s="46"/>
      <c r="AC3492" s="47">
        <f t="shared" si="51"/>
        <v>0</v>
      </c>
      <c r="AD3492" s="47"/>
      <c r="AE3492" s="44"/>
      <c r="AF3492" s="48"/>
    </row>
    <row r="3493" spans="1:32" ht="21" customHeight="1">
      <c r="A3493" s="45" t="str">
        <f>IF(G3493="","",VLOOKUP(G3493,#REF!,3,0))</f>
        <v/>
      </c>
      <c r="B3493" s="45" t="str">
        <f>IF(Table1[[#This Row],[Day]]="","",WEEKNUM(F3493))</f>
        <v/>
      </c>
      <c r="C3493" s="45" t="str">
        <f>IF(Table1[[#This Row],[Day]]="","",MONTH(F3493))</f>
        <v/>
      </c>
      <c r="D3493" s="45" t="str">
        <f>IF(Table1[[#This Row],[Day]]="","",YEAR(F3493))</f>
        <v/>
      </c>
      <c r="E3493" s="117" t="s">
        <v>329</v>
      </c>
      <c r="J3493" s="102"/>
      <c r="K3493" s="124"/>
      <c r="R3493" s="46"/>
      <c r="V3493" s="112"/>
      <c r="W3493" s="72"/>
      <c r="X3493" s="46"/>
      <c r="Y3493" s="46"/>
      <c r="AC3493" s="47">
        <f t="shared" si="51"/>
        <v>0</v>
      </c>
      <c r="AD3493" s="47"/>
      <c r="AE3493" s="44"/>
      <c r="AF3493" s="48"/>
    </row>
    <row r="3494" spans="1:32" ht="21" customHeight="1">
      <c r="A3494" s="45" t="str">
        <f>IF(G3494="","",VLOOKUP(G3494,#REF!,3,0))</f>
        <v/>
      </c>
      <c r="B3494" s="45" t="str">
        <f>IF(Table1[[#This Row],[Day]]="","",WEEKNUM(F3494))</f>
        <v/>
      </c>
      <c r="C3494" s="45" t="str">
        <f>IF(Table1[[#This Row],[Day]]="","",MONTH(F3494))</f>
        <v/>
      </c>
      <c r="D3494" s="45" t="str">
        <f>IF(Table1[[#This Row],[Day]]="","",YEAR(F3494))</f>
        <v/>
      </c>
      <c r="E3494" s="117" t="s">
        <v>329</v>
      </c>
      <c r="J3494" s="102"/>
      <c r="K3494" s="124"/>
      <c r="R3494" s="46"/>
      <c r="V3494" s="112"/>
      <c r="W3494" s="72"/>
      <c r="X3494" s="46"/>
      <c r="Y3494" s="46"/>
      <c r="AC3494" s="47">
        <f t="shared" si="51"/>
        <v>0</v>
      </c>
      <c r="AD3494" s="47"/>
      <c r="AE3494" s="44"/>
      <c r="AF3494" s="48"/>
    </row>
    <row r="3495" spans="1:32" ht="21" customHeight="1">
      <c r="A3495" s="45" t="str">
        <f>IF(G3495="","",VLOOKUP(G3495,#REF!,3,0))</f>
        <v/>
      </c>
      <c r="B3495" s="45" t="str">
        <f>IF(Table1[[#This Row],[Day]]="","",WEEKNUM(F3495))</f>
        <v/>
      </c>
      <c r="C3495" s="45" t="str">
        <f>IF(Table1[[#This Row],[Day]]="","",MONTH(F3495))</f>
        <v/>
      </c>
      <c r="D3495" s="45" t="str">
        <f>IF(Table1[[#This Row],[Day]]="","",YEAR(F3495))</f>
        <v/>
      </c>
      <c r="E3495" s="117" t="s">
        <v>329</v>
      </c>
      <c r="J3495" s="102"/>
      <c r="K3495" s="124"/>
      <c r="R3495" s="46"/>
      <c r="V3495" s="112"/>
      <c r="W3495" s="72"/>
      <c r="X3495" s="46"/>
      <c r="Y3495" s="46"/>
      <c r="AC3495" s="47">
        <f t="shared" si="51"/>
        <v>0</v>
      </c>
      <c r="AD3495" s="47"/>
      <c r="AE3495" s="44"/>
      <c r="AF3495" s="48"/>
    </row>
    <row r="3496" spans="1:32" ht="21" customHeight="1">
      <c r="A3496" s="45" t="str">
        <f>IF(G3496="","",VLOOKUP(G3496,#REF!,3,0))</f>
        <v/>
      </c>
      <c r="B3496" s="45" t="str">
        <f>IF(Table1[[#This Row],[Day]]="","",WEEKNUM(F3496))</f>
        <v/>
      </c>
      <c r="C3496" s="45" t="str">
        <f>IF(Table1[[#This Row],[Day]]="","",MONTH(F3496))</f>
        <v/>
      </c>
      <c r="D3496" s="45" t="str">
        <f>IF(Table1[[#This Row],[Day]]="","",YEAR(F3496))</f>
        <v/>
      </c>
      <c r="E3496" s="117" t="s">
        <v>329</v>
      </c>
      <c r="J3496" s="102"/>
      <c r="K3496" s="124"/>
      <c r="R3496" s="46"/>
      <c r="V3496" s="112"/>
      <c r="W3496" s="72"/>
      <c r="X3496" s="46"/>
      <c r="Y3496" s="46"/>
      <c r="AC3496" s="47">
        <f t="shared" si="51"/>
        <v>0</v>
      </c>
      <c r="AD3496" s="47"/>
      <c r="AE3496" s="44"/>
      <c r="AF3496" s="48"/>
    </row>
    <row r="3497" spans="1:32" ht="21" customHeight="1">
      <c r="A3497" s="45" t="str">
        <f>IF(G3497="","",VLOOKUP(G3497,#REF!,3,0))</f>
        <v/>
      </c>
      <c r="B3497" s="45" t="str">
        <f>IF(Table1[[#This Row],[Day]]="","",WEEKNUM(F3497))</f>
        <v/>
      </c>
      <c r="C3497" s="45" t="str">
        <f>IF(Table1[[#This Row],[Day]]="","",MONTH(F3497))</f>
        <v/>
      </c>
      <c r="D3497" s="45" t="str">
        <f>IF(Table1[[#This Row],[Day]]="","",YEAR(F3497))</f>
        <v/>
      </c>
      <c r="E3497" s="117" t="s">
        <v>329</v>
      </c>
      <c r="J3497" s="102"/>
      <c r="K3497" s="124"/>
      <c r="R3497" s="46"/>
      <c r="V3497" s="112"/>
      <c r="W3497" s="72"/>
      <c r="X3497" s="46"/>
      <c r="Y3497" s="46"/>
      <c r="AC3497" s="47">
        <f t="shared" si="51"/>
        <v>0</v>
      </c>
      <c r="AD3497" s="47"/>
      <c r="AE3497" s="44"/>
      <c r="AF3497" s="48"/>
    </row>
    <row r="3498" spans="1:32" ht="21" customHeight="1">
      <c r="A3498" s="45" t="str">
        <f>IF(G3498="","",VLOOKUP(G3498,#REF!,3,0))</f>
        <v/>
      </c>
      <c r="B3498" s="45" t="str">
        <f>IF(Table1[[#This Row],[Day]]="","",WEEKNUM(F3498))</f>
        <v/>
      </c>
      <c r="C3498" s="45" t="str">
        <f>IF(Table1[[#This Row],[Day]]="","",MONTH(F3498))</f>
        <v/>
      </c>
      <c r="D3498" s="45" t="str">
        <f>IF(Table1[[#This Row],[Day]]="","",YEAR(F3498))</f>
        <v/>
      </c>
      <c r="E3498" s="117" t="s">
        <v>329</v>
      </c>
      <c r="J3498" s="102"/>
      <c r="K3498" s="124"/>
      <c r="R3498" s="46"/>
      <c r="V3498" s="112"/>
      <c r="W3498" s="72"/>
      <c r="X3498" s="46"/>
      <c r="Y3498" s="46"/>
      <c r="AC3498" s="47">
        <f t="shared" si="51"/>
        <v>0</v>
      </c>
      <c r="AD3498" s="47"/>
      <c r="AE3498" s="44"/>
      <c r="AF3498" s="48"/>
    </row>
    <row r="3499" spans="1:32" ht="21" customHeight="1">
      <c r="A3499" s="45" t="str">
        <f>IF(G3499="","",VLOOKUP(G3499,#REF!,3,0))</f>
        <v/>
      </c>
      <c r="B3499" s="45" t="str">
        <f>IF(Table1[[#This Row],[Day]]="","",WEEKNUM(F3499))</f>
        <v/>
      </c>
      <c r="C3499" s="45" t="str">
        <f>IF(Table1[[#This Row],[Day]]="","",MONTH(F3499))</f>
        <v/>
      </c>
      <c r="D3499" s="45" t="str">
        <f>IF(Table1[[#This Row],[Day]]="","",YEAR(F3499))</f>
        <v/>
      </c>
      <c r="E3499" s="117" t="s">
        <v>329</v>
      </c>
      <c r="J3499" s="102"/>
      <c r="K3499" s="124"/>
      <c r="R3499" s="46"/>
      <c r="V3499" s="112"/>
      <c r="W3499" s="72"/>
      <c r="X3499" s="46"/>
      <c r="Y3499" s="46"/>
      <c r="AC3499" s="47">
        <f t="shared" si="51"/>
        <v>0</v>
      </c>
      <c r="AD3499" s="47"/>
      <c r="AE3499" s="44"/>
      <c r="AF3499" s="48"/>
    </row>
    <row r="3500" spans="1:32" ht="21" customHeight="1">
      <c r="A3500" s="45" t="str">
        <f>IF(G3500="","",VLOOKUP(G3500,#REF!,3,0))</f>
        <v/>
      </c>
      <c r="B3500" s="45" t="str">
        <f>IF(Table1[[#This Row],[Day]]="","",WEEKNUM(F3500))</f>
        <v/>
      </c>
      <c r="C3500" s="45" t="str">
        <f>IF(Table1[[#This Row],[Day]]="","",MONTH(F3500))</f>
        <v/>
      </c>
      <c r="D3500" s="45" t="str">
        <f>IF(Table1[[#This Row],[Day]]="","",YEAR(F3500))</f>
        <v/>
      </c>
      <c r="E3500" s="117" t="s">
        <v>329</v>
      </c>
      <c r="J3500" s="102"/>
      <c r="K3500" s="124"/>
      <c r="R3500" s="46"/>
      <c r="V3500" s="112"/>
      <c r="W3500" s="72"/>
      <c r="X3500" s="46"/>
      <c r="Y3500" s="46"/>
      <c r="AC3500" s="47">
        <f t="shared" si="51"/>
        <v>0</v>
      </c>
      <c r="AD3500" s="47"/>
      <c r="AE3500" s="44"/>
      <c r="AF3500" s="48"/>
    </row>
    <row r="3501" spans="1:32" ht="21" customHeight="1">
      <c r="A3501" s="45" t="str">
        <f>IF(G3501="","",VLOOKUP(G3501,#REF!,3,0))</f>
        <v/>
      </c>
      <c r="B3501" s="45" t="str">
        <f>IF(Table1[[#This Row],[Day]]="","",WEEKNUM(F3501))</f>
        <v/>
      </c>
      <c r="C3501" s="45" t="str">
        <f>IF(Table1[[#This Row],[Day]]="","",MONTH(F3501))</f>
        <v/>
      </c>
      <c r="D3501" s="45" t="str">
        <f>IF(Table1[[#This Row],[Day]]="","",YEAR(F3501))</f>
        <v/>
      </c>
      <c r="E3501" s="117" t="s">
        <v>329</v>
      </c>
      <c r="J3501" s="102"/>
      <c r="K3501" s="124"/>
      <c r="R3501" s="46"/>
      <c r="V3501" s="112"/>
      <c r="W3501" s="72"/>
      <c r="X3501" s="46"/>
      <c r="Y3501" s="46"/>
      <c r="AC3501" s="47">
        <f t="shared" si="51"/>
        <v>0</v>
      </c>
      <c r="AD3501" s="47"/>
      <c r="AE3501" s="44"/>
      <c r="AF3501" s="48"/>
    </row>
    <row r="3502" spans="1:32" ht="21" customHeight="1">
      <c r="A3502" s="45" t="str">
        <f>IF(G3502="","",VLOOKUP(G3502,#REF!,3,0))</f>
        <v/>
      </c>
      <c r="B3502" s="45" t="str">
        <f>IF(Table1[[#This Row],[Day]]="","",WEEKNUM(F3502))</f>
        <v/>
      </c>
      <c r="C3502" s="45" t="str">
        <f>IF(Table1[[#This Row],[Day]]="","",MONTH(F3502))</f>
        <v/>
      </c>
      <c r="D3502" s="45" t="str">
        <f>IF(Table1[[#This Row],[Day]]="","",YEAR(F3502))</f>
        <v/>
      </c>
      <c r="E3502" s="117" t="s">
        <v>329</v>
      </c>
      <c r="J3502" s="102"/>
      <c r="K3502" s="124"/>
      <c r="R3502" s="46"/>
      <c r="V3502" s="112"/>
      <c r="W3502" s="72"/>
      <c r="X3502" s="46"/>
      <c r="Y3502" s="46"/>
      <c r="AC3502" s="47">
        <f t="shared" si="51"/>
        <v>0</v>
      </c>
      <c r="AD3502" s="47"/>
      <c r="AE3502" s="44"/>
      <c r="AF3502" s="48"/>
    </row>
    <row r="3503" spans="1:32" ht="21" customHeight="1">
      <c r="A3503" s="45" t="str">
        <f>IF(G3503="","",VLOOKUP(G3503,#REF!,3,0))</f>
        <v/>
      </c>
      <c r="B3503" s="45" t="str">
        <f>IF(Table1[[#This Row],[Day]]="","",WEEKNUM(F3503))</f>
        <v/>
      </c>
      <c r="C3503" s="45" t="str">
        <f>IF(Table1[[#This Row],[Day]]="","",MONTH(F3503))</f>
        <v/>
      </c>
      <c r="D3503" s="45" t="str">
        <f>IF(Table1[[#This Row],[Day]]="","",YEAR(F3503))</f>
        <v/>
      </c>
      <c r="E3503" s="117" t="s">
        <v>329</v>
      </c>
      <c r="J3503" s="102"/>
      <c r="K3503" s="124"/>
      <c r="R3503" s="46"/>
      <c r="V3503" s="112"/>
      <c r="W3503" s="72"/>
      <c r="X3503" s="46"/>
      <c r="Y3503" s="46"/>
      <c r="AC3503" s="47">
        <f t="shared" si="51"/>
        <v>0</v>
      </c>
      <c r="AD3503" s="47"/>
      <c r="AE3503" s="44"/>
      <c r="AF3503" s="48"/>
    </row>
    <row r="3504" spans="1:32" ht="21" customHeight="1">
      <c r="A3504" s="45" t="str">
        <f>IF(G3504="","",VLOOKUP(G3504,#REF!,3,0))</f>
        <v/>
      </c>
      <c r="B3504" s="45" t="str">
        <f>IF(Table1[[#This Row],[Day]]="","",WEEKNUM(F3504))</f>
        <v/>
      </c>
      <c r="C3504" s="45" t="str">
        <f>IF(Table1[[#This Row],[Day]]="","",MONTH(F3504))</f>
        <v/>
      </c>
      <c r="D3504" s="45" t="str">
        <f>IF(Table1[[#This Row],[Day]]="","",YEAR(F3504))</f>
        <v/>
      </c>
      <c r="E3504" s="117" t="s">
        <v>329</v>
      </c>
      <c r="J3504" s="102"/>
      <c r="K3504" s="124"/>
      <c r="R3504" s="46"/>
      <c r="V3504" s="112"/>
      <c r="W3504" s="72"/>
      <c r="X3504" s="46"/>
      <c r="Y3504" s="46"/>
      <c r="AC3504" s="47">
        <f t="shared" si="51"/>
        <v>0</v>
      </c>
      <c r="AD3504" s="47"/>
      <c r="AE3504" s="44"/>
      <c r="AF3504" s="48"/>
    </row>
    <row r="3505" spans="1:32" ht="21" customHeight="1">
      <c r="A3505" s="45" t="str">
        <f>IF(G3505="","",VLOOKUP(G3505,#REF!,3,0))</f>
        <v/>
      </c>
      <c r="B3505" s="45" t="str">
        <f>IF(Table1[[#This Row],[Day]]="","",WEEKNUM(F3505))</f>
        <v/>
      </c>
      <c r="C3505" s="45" t="str">
        <f>IF(Table1[[#This Row],[Day]]="","",MONTH(F3505))</f>
        <v/>
      </c>
      <c r="D3505" s="45" t="str">
        <f>IF(Table1[[#This Row],[Day]]="","",YEAR(F3505))</f>
        <v/>
      </c>
      <c r="E3505" s="117" t="s">
        <v>329</v>
      </c>
      <c r="J3505" s="102"/>
      <c r="K3505" s="124"/>
      <c r="R3505" s="46"/>
      <c r="V3505" s="112"/>
      <c r="W3505" s="72"/>
      <c r="X3505" s="46"/>
      <c r="Y3505" s="46"/>
      <c r="AC3505" s="47">
        <f t="shared" si="51"/>
        <v>0</v>
      </c>
      <c r="AD3505" s="47"/>
      <c r="AE3505" s="44"/>
      <c r="AF3505" s="48"/>
    </row>
    <row r="3506" spans="1:32" ht="21" customHeight="1">
      <c r="A3506" s="45" t="str">
        <f>IF(G3506="","",VLOOKUP(G3506,#REF!,3,0))</f>
        <v/>
      </c>
      <c r="B3506" s="45" t="str">
        <f>IF(Table1[[#This Row],[Day]]="","",WEEKNUM(F3506))</f>
        <v/>
      </c>
      <c r="C3506" s="45" t="str">
        <f>IF(Table1[[#This Row],[Day]]="","",MONTH(F3506))</f>
        <v/>
      </c>
      <c r="D3506" s="45" t="str">
        <f>IF(Table1[[#This Row],[Day]]="","",YEAR(F3506))</f>
        <v/>
      </c>
      <c r="E3506" s="117" t="s">
        <v>329</v>
      </c>
      <c r="J3506" s="102"/>
      <c r="K3506" s="124"/>
      <c r="R3506" s="46"/>
      <c r="V3506" s="112"/>
      <c r="W3506" s="72"/>
      <c r="X3506" s="46"/>
      <c r="Y3506" s="46"/>
      <c r="AC3506" s="47">
        <f t="shared" si="51"/>
        <v>0</v>
      </c>
      <c r="AD3506" s="47"/>
      <c r="AE3506" s="44"/>
      <c r="AF3506" s="48"/>
    </row>
    <row r="3507" spans="1:32" ht="21" customHeight="1">
      <c r="A3507" s="45" t="str">
        <f>IF(G3507="","",VLOOKUP(G3507,#REF!,3,0))</f>
        <v/>
      </c>
      <c r="B3507" s="45" t="str">
        <f>IF(Table1[[#This Row],[Day]]="","",WEEKNUM(F3507))</f>
        <v/>
      </c>
      <c r="C3507" s="45" t="str">
        <f>IF(Table1[[#This Row],[Day]]="","",MONTH(F3507))</f>
        <v/>
      </c>
      <c r="D3507" s="45" t="str">
        <f>IF(Table1[[#This Row],[Day]]="","",YEAR(F3507))</f>
        <v/>
      </c>
      <c r="E3507" s="117" t="s">
        <v>329</v>
      </c>
      <c r="J3507" s="102"/>
      <c r="K3507" s="124"/>
      <c r="R3507" s="46"/>
      <c r="V3507" s="112"/>
      <c r="W3507" s="72"/>
      <c r="X3507" s="46"/>
      <c r="Y3507" s="46"/>
      <c r="AC3507" s="47">
        <f t="shared" si="51"/>
        <v>0</v>
      </c>
      <c r="AD3507" s="47"/>
      <c r="AE3507" s="44"/>
      <c r="AF3507" s="48"/>
    </row>
    <row r="3508" spans="1:32" ht="21" customHeight="1">
      <c r="A3508" s="45" t="str">
        <f>IF(G3508="","",VLOOKUP(G3508,#REF!,3,0))</f>
        <v/>
      </c>
      <c r="B3508" s="45" t="str">
        <f>IF(Table1[[#This Row],[Day]]="","",WEEKNUM(F3508))</f>
        <v/>
      </c>
      <c r="C3508" s="45" t="str">
        <f>IF(Table1[[#This Row],[Day]]="","",MONTH(F3508))</f>
        <v/>
      </c>
      <c r="D3508" s="45" t="str">
        <f>IF(Table1[[#This Row],[Day]]="","",YEAR(F3508))</f>
        <v/>
      </c>
      <c r="E3508" s="117" t="s">
        <v>329</v>
      </c>
      <c r="J3508" s="102"/>
      <c r="K3508" s="124"/>
      <c r="R3508" s="46"/>
      <c r="V3508" s="112"/>
      <c r="W3508" s="72"/>
      <c r="X3508" s="46"/>
      <c r="Y3508" s="46"/>
      <c r="AC3508" s="47">
        <f t="shared" si="51"/>
        <v>0</v>
      </c>
      <c r="AD3508" s="47"/>
      <c r="AE3508" s="44"/>
      <c r="AF3508" s="48"/>
    </row>
    <row r="3509" spans="1:32" ht="21" customHeight="1">
      <c r="A3509" s="45" t="str">
        <f>IF(G3509="","",VLOOKUP(G3509,#REF!,3,0))</f>
        <v/>
      </c>
      <c r="B3509" s="45" t="str">
        <f>IF(Table1[[#This Row],[Day]]="","",WEEKNUM(F3509))</f>
        <v/>
      </c>
      <c r="C3509" s="45" t="str">
        <f>IF(Table1[[#This Row],[Day]]="","",MONTH(F3509))</f>
        <v/>
      </c>
      <c r="D3509" s="45" t="str">
        <f>IF(Table1[[#This Row],[Day]]="","",YEAR(F3509))</f>
        <v/>
      </c>
      <c r="E3509" s="117" t="s">
        <v>329</v>
      </c>
      <c r="J3509" s="102"/>
      <c r="K3509" s="124"/>
      <c r="R3509" s="46"/>
      <c r="V3509" s="112"/>
      <c r="W3509" s="72"/>
      <c r="X3509" s="46"/>
      <c r="Y3509" s="46"/>
      <c r="AC3509" s="47">
        <f t="shared" si="51"/>
        <v>0</v>
      </c>
      <c r="AD3509" s="47"/>
      <c r="AE3509" s="44"/>
      <c r="AF3509" s="48"/>
    </row>
    <row r="3510" spans="1:32" ht="21" customHeight="1">
      <c r="A3510" s="45" t="str">
        <f>IF(G3510="","",VLOOKUP(G3510,#REF!,3,0))</f>
        <v/>
      </c>
      <c r="B3510" s="45" t="str">
        <f>IF(Table1[[#This Row],[Day]]="","",WEEKNUM(F3510))</f>
        <v/>
      </c>
      <c r="C3510" s="45" t="str">
        <f>IF(Table1[[#This Row],[Day]]="","",MONTH(F3510))</f>
        <v/>
      </c>
      <c r="D3510" s="45" t="str">
        <f>IF(Table1[[#This Row],[Day]]="","",YEAR(F3510))</f>
        <v/>
      </c>
      <c r="E3510" s="117" t="s">
        <v>329</v>
      </c>
      <c r="J3510" s="102"/>
      <c r="K3510" s="124"/>
      <c r="R3510" s="46"/>
      <c r="V3510" s="112"/>
      <c r="W3510" s="72"/>
      <c r="X3510" s="46"/>
      <c r="Y3510" s="46"/>
      <c r="AC3510" s="47">
        <f t="shared" si="51"/>
        <v>0</v>
      </c>
      <c r="AD3510" s="47"/>
      <c r="AE3510" s="44"/>
      <c r="AF3510" s="48"/>
    </row>
    <row r="3511" spans="1:32" ht="21" customHeight="1">
      <c r="A3511" s="45" t="str">
        <f>IF(G3511="","",VLOOKUP(G3511,#REF!,3,0))</f>
        <v/>
      </c>
      <c r="B3511" s="45" t="str">
        <f>IF(Table1[[#This Row],[Day]]="","",WEEKNUM(F3511))</f>
        <v/>
      </c>
      <c r="C3511" s="45" t="str">
        <f>IF(Table1[[#This Row],[Day]]="","",MONTH(F3511))</f>
        <v/>
      </c>
      <c r="D3511" s="45" t="str">
        <f>IF(Table1[[#This Row],[Day]]="","",YEAR(F3511))</f>
        <v/>
      </c>
      <c r="E3511" s="117" t="s">
        <v>329</v>
      </c>
      <c r="J3511" s="102"/>
      <c r="K3511" s="124"/>
      <c r="R3511" s="46"/>
      <c r="V3511" s="112"/>
      <c r="W3511" s="72"/>
      <c r="X3511" s="46"/>
      <c r="Y3511" s="46"/>
      <c r="AC3511" s="47">
        <f t="shared" si="51"/>
        <v>0</v>
      </c>
      <c r="AD3511" s="47"/>
      <c r="AE3511" s="44"/>
      <c r="AF3511" s="48"/>
    </row>
    <row r="3512" spans="1:32" ht="21" customHeight="1">
      <c r="A3512" s="45" t="str">
        <f>IF(G3512="","",VLOOKUP(G3512,#REF!,3,0))</f>
        <v/>
      </c>
      <c r="B3512" s="45" t="str">
        <f>IF(Table1[[#This Row],[Day]]="","",WEEKNUM(F3512))</f>
        <v/>
      </c>
      <c r="C3512" s="45" t="str">
        <f>IF(Table1[[#This Row],[Day]]="","",MONTH(F3512))</f>
        <v/>
      </c>
      <c r="D3512" s="45" t="str">
        <f>IF(Table1[[#This Row],[Day]]="","",YEAR(F3512))</f>
        <v/>
      </c>
      <c r="E3512" s="117" t="s">
        <v>329</v>
      </c>
      <c r="J3512" s="102"/>
      <c r="K3512" s="124"/>
      <c r="R3512" s="46"/>
      <c r="V3512" s="112"/>
      <c r="W3512" s="72"/>
      <c r="X3512" s="46"/>
      <c r="Y3512" s="46"/>
      <c r="AC3512" s="47">
        <f t="shared" si="51"/>
        <v>0</v>
      </c>
      <c r="AD3512" s="47"/>
      <c r="AE3512" s="44"/>
      <c r="AF3512" s="48"/>
    </row>
    <row r="3513" spans="1:32" ht="21" customHeight="1">
      <c r="A3513" s="45" t="str">
        <f>IF(G3513="","",VLOOKUP(G3513,#REF!,3,0))</f>
        <v/>
      </c>
      <c r="B3513" s="45" t="str">
        <f>IF(Table1[[#This Row],[Day]]="","",WEEKNUM(F3513))</f>
        <v/>
      </c>
      <c r="C3513" s="45" t="str">
        <f>IF(Table1[[#This Row],[Day]]="","",MONTH(F3513))</f>
        <v/>
      </c>
      <c r="D3513" s="45" t="str">
        <f>IF(Table1[[#This Row],[Day]]="","",YEAR(F3513))</f>
        <v/>
      </c>
      <c r="E3513" s="117" t="s">
        <v>329</v>
      </c>
      <c r="J3513" s="102"/>
      <c r="K3513" s="124"/>
      <c r="R3513" s="46"/>
      <c r="V3513" s="112"/>
      <c r="W3513" s="72"/>
      <c r="X3513" s="46"/>
      <c r="Y3513" s="46"/>
      <c r="AC3513" s="47">
        <f t="shared" si="51"/>
        <v>0</v>
      </c>
      <c r="AD3513" s="47"/>
      <c r="AE3513" s="44"/>
      <c r="AF3513" s="48"/>
    </row>
    <row r="3514" spans="1:32" ht="21" customHeight="1">
      <c r="A3514" s="45" t="str">
        <f>IF(G3514="","",VLOOKUP(G3514,#REF!,3,0))</f>
        <v/>
      </c>
      <c r="B3514" s="45" t="str">
        <f>IF(Table1[[#This Row],[Day]]="","",WEEKNUM(F3514))</f>
        <v/>
      </c>
      <c r="C3514" s="45" t="str">
        <f>IF(Table1[[#This Row],[Day]]="","",MONTH(F3514))</f>
        <v/>
      </c>
      <c r="D3514" s="45" t="str">
        <f>IF(Table1[[#This Row],[Day]]="","",YEAR(F3514))</f>
        <v/>
      </c>
      <c r="E3514" s="117" t="s">
        <v>329</v>
      </c>
      <c r="J3514" s="102"/>
      <c r="K3514" s="124"/>
      <c r="R3514" s="46"/>
      <c r="V3514" s="112"/>
      <c r="W3514" s="72"/>
      <c r="X3514" s="46"/>
      <c r="Y3514" s="46"/>
      <c r="AC3514" s="47">
        <f t="shared" si="51"/>
        <v>0</v>
      </c>
      <c r="AD3514" s="47"/>
      <c r="AE3514" s="44"/>
      <c r="AF3514" s="48"/>
    </row>
    <row r="3515" spans="1:32" ht="21" customHeight="1">
      <c r="A3515" s="45" t="str">
        <f>IF(G3515="","",VLOOKUP(G3515,#REF!,3,0))</f>
        <v/>
      </c>
      <c r="B3515" s="45" t="str">
        <f>IF(Table1[[#This Row],[Day]]="","",WEEKNUM(F3515))</f>
        <v/>
      </c>
      <c r="C3515" s="45" t="str">
        <f>IF(Table1[[#This Row],[Day]]="","",MONTH(F3515))</f>
        <v/>
      </c>
      <c r="D3515" s="45" t="str">
        <f>IF(Table1[[#This Row],[Day]]="","",YEAR(F3515))</f>
        <v/>
      </c>
      <c r="E3515" s="117" t="s">
        <v>329</v>
      </c>
      <c r="J3515" s="102"/>
      <c r="K3515" s="124"/>
      <c r="R3515" s="46"/>
      <c r="V3515" s="112"/>
      <c r="W3515" s="72"/>
      <c r="X3515" s="46"/>
      <c r="Y3515" s="46"/>
      <c r="AC3515" s="47">
        <f t="shared" si="51"/>
        <v>0</v>
      </c>
      <c r="AD3515" s="47"/>
      <c r="AE3515" s="44"/>
      <c r="AF3515" s="48"/>
    </row>
    <row r="3516" spans="1:32" ht="21" customHeight="1">
      <c r="A3516" s="45" t="str">
        <f>IF(G3516="","",VLOOKUP(G3516,#REF!,3,0))</f>
        <v/>
      </c>
      <c r="B3516" s="45" t="str">
        <f>IF(Table1[[#This Row],[Day]]="","",WEEKNUM(F3516))</f>
        <v/>
      </c>
      <c r="C3516" s="45" t="str">
        <f>IF(Table1[[#This Row],[Day]]="","",MONTH(F3516))</f>
        <v/>
      </c>
      <c r="D3516" s="45" t="str">
        <f>IF(Table1[[#This Row],[Day]]="","",YEAR(F3516))</f>
        <v/>
      </c>
      <c r="E3516" s="117" t="s">
        <v>329</v>
      </c>
      <c r="J3516" s="102"/>
      <c r="K3516" s="124"/>
      <c r="R3516" s="46"/>
      <c r="V3516" s="112"/>
      <c r="W3516" s="72"/>
      <c r="X3516" s="46"/>
      <c r="Y3516" s="46"/>
      <c r="AC3516" s="47">
        <f t="shared" si="51"/>
        <v>0</v>
      </c>
      <c r="AD3516" s="47"/>
      <c r="AE3516" s="44"/>
      <c r="AF3516" s="48"/>
    </row>
    <row r="3517" spans="1:32" ht="21" customHeight="1">
      <c r="A3517" s="45" t="str">
        <f>IF(G3517="","",VLOOKUP(G3517,#REF!,3,0))</f>
        <v/>
      </c>
      <c r="B3517" s="45" t="str">
        <f>IF(Table1[[#This Row],[Day]]="","",WEEKNUM(F3517))</f>
        <v/>
      </c>
      <c r="C3517" s="45" t="str">
        <f>IF(Table1[[#This Row],[Day]]="","",MONTH(F3517))</f>
        <v/>
      </c>
      <c r="D3517" s="45" t="str">
        <f>IF(Table1[[#This Row],[Day]]="","",YEAR(F3517))</f>
        <v/>
      </c>
      <c r="E3517" s="117" t="s">
        <v>329</v>
      </c>
      <c r="J3517" s="102"/>
      <c r="K3517" s="124"/>
      <c r="R3517" s="46"/>
      <c r="V3517" s="112"/>
      <c r="W3517" s="72"/>
      <c r="X3517" s="46"/>
      <c r="Y3517" s="46"/>
      <c r="AC3517" s="47">
        <f t="shared" si="51"/>
        <v>0</v>
      </c>
      <c r="AD3517" s="47"/>
      <c r="AE3517" s="44"/>
      <c r="AF3517" s="48"/>
    </row>
    <row r="3518" spans="1:32" ht="21" customHeight="1">
      <c r="A3518" s="45" t="str">
        <f>IF(G3518="","",VLOOKUP(G3518,#REF!,3,0))</f>
        <v/>
      </c>
      <c r="B3518" s="45" t="str">
        <f>IF(Table1[[#This Row],[Day]]="","",WEEKNUM(F3518))</f>
        <v/>
      </c>
      <c r="C3518" s="45" t="str">
        <f>IF(Table1[[#This Row],[Day]]="","",MONTH(F3518))</f>
        <v/>
      </c>
      <c r="D3518" s="45" t="str">
        <f>IF(Table1[[#This Row],[Day]]="","",YEAR(F3518))</f>
        <v/>
      </c>
      <c r="E3518" s="117" t="s">
        <v>329</v>
      </c>
      <c r="J3518" s="102"/>
      <c r="K3518" s="124"/>
      <c r="R3518" s="46"/>
      <c r="V3518" s="112"/>
      <c r="W3518" s="72"/>
      <c r="X3518" s="46"/>
      <c r="Y3518" s="46"/>
      <c r="AC3518" s="47">
        <f t="shared" si="51"/>
        <v>0</v>
      </c>
      <c r="AD3518" s="47"/>
      <c r="AE3518" s="44"/>
      <c r="AF3518" s="48"/>
    </row>
    <row r="3519" spans="1:32" ht="21" customHeight="1">
      <c r="A3519" s="45" t="str">
        <f>IF(G3519="","",VLOOKUP(G3519,#REF!,3,0))</f>
        <v/>
      </c>
      <c r="B3519" s="45" t="str">
        <f>IF(Table1[[#This Row],[Day]]="","",WEEKNUM(F3519))</f>
        <v/>
      </c>
      <c r="C3519" s="45" t="str">
        <f>IF(Table1[[#This Row],[Day]]="","",MONTH(F3519))</f>
        <v/>
      </c>
      <c r="D3519" s="45" t="str">
        <f>IF(Table1[[#This Row],[Day]]="","",YEAR(F3519))</f>
        <v/>
      </c>
      <c r="E3519" s="117" t="s">
        <v>329</v>
      </c>
      <c r="J3519" s="102"/>
      <c r="K3519" s="124"/>
      <c r="R3519" s="46"/>
      <c r="V3519" s="112"/>
      <c r="W3519" s="72"/>
      <c r="X3519" s="46"/>
      <c r="Y3519" s="46"/>
      <c r="AC3519" s="47">
        <f t="shared" si="51"/>
        <v>0</v>
      </c>
      <c r="AD3519" s="47"/>
      <c r="AE3519" s="44"/>
      <c r="AF3519" s="48"/>
    </row>
    <row r="3520" spans="1:32" ht="21" customHeight="1">
      <c r="A3520" s="45" t="str">
        <f>IF(G3520="","",VLOOKUP(G3520,#REF!,3,0))</f>
        <v/>
      </c>
      <c r="B3520" s="45" t="str">
        <f>IF(Table1[[#This Row],[Day]]="","",WEEKNUM(F3520))</f>
        <v/>
      </c>
      <c r="C3520" s="45" t="str">
        <f>IF(Table1[[#This Row],[Day]]="","",MONTH(F3520))</f>
        <v/>
      </c>
      <c r="D3520" s="45" t="str">
        <f>IF(Table1[[#This Row],[Day]]="","",YEAR(F3520))</f>
        <v/>
      </c>
      <c r="E3520" s="117" t="s">
        <v>329</v>
      </c>
      <c r="J3520" s="102"/>
      <c r="K3520" s="124"/>
      <c r="R3520" s="46"/>
      <c r="V3520" s="112"/>
      <c r="W3520" s="72"/>
      <c r="X3520" s="46"/>
      <c r="Y3520" s="46"/>
      <c r="AC3520" s="47">
        <f t="shared" si="51"/>
        <v>0</v>
      </c>
      <c r="AD3520" s="47"/>
      <c r="AE3520" s="44"/>
      <c r="AF3520" s="48"/>
    </row>
    <row r="3521" spans="1:32" ht="21" customHeight="1">
      <c r="A3521" s="45" t="str">
        <f>IF(G3521="","",VLOOKUP(G3521,#REF!,3,0))</f>
        <v/>
      </c>
      <c r="B3521" s="45" t="str">
        <f>IF(Table1[[#This Row],[Day]]="","",WEEKNUM(F3521))</f>
        <v/>
      </c>
      <c r="C3521" s="45" t="str">
        <f>IF(Table1[[#This Row],[Day]]="","",MONTH(F3521))</f>
        <v/>
      </c>
      <c r="D3521" s="45" t="str">
        <f>IF(Table1[[#This Row],[Day]]="","",YEAR(F3521))</f>
        <v/>
      </c>
      <c r="E3521" s="117" t="s">
        <v>329</v>
      </c>
      <c r="J3521" s="102"/>
      <c r="K3521" s="124"/>
      <c r="R3521" s="46"/>
      <c r="V3521" s="112"/>
      <c r="W3521" s="72"/>
      <c r="X3521" s="46"/>
      <c r="Y3521" s="46"/>
      <c r="AC3521" s="47">
        <f t="shared" si="51"/>
        <v>0</v>
      </c>
      <c r="AD3521" s="47"/>
      <c r="AE3521" s="44"/>
      <c r="AF3521" s="48"/>
    </row>
    <row r="3522" spans="1:32" ht="21" customHeight="1">
      <c r="A3522" s="45" t="str">
        <f>IF(G3522="","",VLOOKUP(G3522,#REF!,3,0))</f>
        <v/>
      </c>
      <c r="B3522" s="45" t="str">
        <f>IF(Table1[[#This Row],[Day]]="","",WEEKNUM(F3522))</f>
        <v/>
      </c>
      <c r="C3522" s="45" t="str">
        <f>IF(Table1[[#This Row],[Day]]="","",MONTH(F3522))</f>
        <v/>
      </c>
      <c r="D3522" s="45" t="str">
        <f>IF(Table1[[#This Row],[Day]]="","",YEAR(F3522))</f>
        <v/>
      </c>
      <c r="E3522" s="117" t="s">
        <v>329</v>
      </c>
      <c r="J3522" s="102"/>
      <c r="K3522" s="124"/>
      <c r="R3522" s="46"/>
      <c r="V3522" s="112"/>
      <c r="W3522" s="72"/>
      <c r="X3522" s="46"/>
      <c r="Y3522" s="46"/>
      <c r="AC3522" s="47">
        <f t="shared" si="51"/>
        <v>0</v>
      </c>
      <c r="AD3522" s="47"/>
      <c r="AE3522" s="44"/>
      <c r="AF3522" s="48"/>
    </row>
    <row r="3523" spans="1:32" ht="21" customHeight="1">
      <c r="A3523" s="45" t="str">
        <f>IF(G3523="","",VLOOKUP(G3523,#REF!,3,0))</f>
        <v/>
      </c>
      <c r="B3523" s="45" t="str">
        <f>IF(Table1[[#This Row],[Day]]="","",WEEKNUM(F3523))</f>
        <v/>
      </c>
      <c r="C3523" s="45" t="str">
        <f>IF(Table1[[#This Row],[Day]]="","",MONTH(F3523))</f>
        <v/>
      </c>
      <c r="D3523" s="45" t="str">
        <f>IF(Table1[[#This Row],[Day]]="","",YEAR(F3523))</f>
        <v/>
      </c>
      <c r="E3523" s="117" t="s">
        <v>329</v>
      </c>
      <c r="J3523" s="102"/>
      <c r="K3523" s="124"/>
      <c r="R3523" s="46"/>
      <c r="V3523" s="112"/>
      <c r="W3523" s="72"/>
      <c r="X3523" s="46"/>
      <c r="Y3523" s="46"/>
      <c r="AC3523" s="47">
        <f t="shared" si="51"/>
        <v>0</v>
      </c>
      <c r="AD3523" s="47"/>
      <c r="AE3523" s="44"/>
      <c r="AF3523" s="48"/>
    </row>
    <row r="3524" spans="1:32" ht="21" customHeight="1">
      <c r="A3524" s="45" t="str">
        <f>IF(G3524="","",VLOOKUP(G3524,#REF!,3,0))</f>
        <v/>
      </c>
      <c r="B3524" s="45" t="str">
        <f>IF(Table1[[#This Row],[Day]]="","",WEEKNUM(F3524))</f>
        <v/>
      </c>
      <c r="C3524" s="45" t="str">
        <f>IF(Table1[[#This Row],[Day]]="","",MONTH(F3524))</f>
        <v/>
      </c>
      <c r="D3524" s="45" t="str">
        <f>IF(Table1[[#This Row],[Day]]="","",YEAR(F3524))</f>
        <v/>
      </c>
      <c r="E3524" s="117" t="s">
        <v>329</v>
      </c>
      <c r="J3524" s="102"/>
      <c r="K3524" s="124"/>
      <c r="R3524" s="46"/>
      <c r="V3524" s="112"/>
      <c r="W3524" s="72"/>
      <c r="X3524" s="46"/>
      <c r="Y3524" s="46"/>
      <c r="AC3524" s="47">
        <f t="shared" si="51"/>
        <v>0</v>
      </c>
      <c r="AD3524" s="47"/>
      <c r="AE3524" s="44"/>
      <c r="AF3524" s="48"/>
    </row>
    <row r="3525" spans="1:32" ht="21" customHeight="1">
      <c r="A3525" s="45" t="str">
        <f>IF(G3525="","",VLOOKUP(G3525,#REF!,3,0))</f>
        <v/>
      </c>
      <c r="B3525" s="45" t="str">
        <f>IF(Table1[[#This Row],[Day]]="","",WEEKNUM(F3525))</f>
        <v/>
      </c>
      <c r="C3525" s="45" t="str">
        <f>IF(Table1[[#This Row],[Day]]="","",MONTH(F3525))</f>
        <v/>
      </c>
      <c r="D3525" s="45" t="str">
        <f>IF(Table1[[#This Row],[Day]]="","",YEAR(F3525))</f>
        <v/>
      </c>
      <c r="E3525" s="117" t="s">
        <v>329</v>
      </c>
      <c r="J3525" s="102"/>
      <c r="K3525" s="124"/>
      <c r="R3525" s="46"/>
      <c r="V3525" s="112"/>
      <c r="W3525" s="72"/>
      <c r="X3525" s="46"/>
      <c r="Y3525" s="46"/>
      <c r="AC3525" s="47">
        <f t="shared" si="51"/>
        <v>0</v>
      </c>
      <c r="AD3525" s="47"/>
      <c r="AE3525" s="44"/>
      <c r="AF3525" s="48"/>
    </row>
    <row r="3526" spans="1:32" ht="21" customHeight="1">
      <c r="A3526" s="45" t="str">
        <f>IF(G3526="","",VLOOKUP(G3526,#REF!,3,0))</f>
        <v/>
      </c>
      <c r="B3526" s="45" t="str">
        <f>IF(Table1[[#This Row],[Day]]="","",WEEKNUM(F3526))</f>
        <v/>
      </c>
      <c r="C3526" s="45" t="str">
        <f>IF(Table1[[#This Row],[Day]]="","",MONTH(F3526))</f>
        <v/>
      </c>
      <c r="D3526" s="45" t="str">
        <f>IF(Table1[[#This Row],[Day]]="","",YEAR(F3526))</f>
        <v/>
      </c>
      <c r="E3526" s="117" t="s">
        <v>329</v>
      </c>
      <c r="J3526" s="102"/>
      <c r="K3526" s="124"/>
      <c r="R3526" s="46"/>
      <c r="V3526" s="112"/>
      <c r="W3526" s="72"/>
      <c r="X3526" s="46"/>
      <c r="Y3526" s="46"/>
      <c r="AC3526" s="47">
        <f t="shared" si="51"/>
        <v>0</v>
      </c>
      <c r="AD3526" s="47"/>
      <c r="AE3526" s="44"/>
      <c r="AF3526" s="48"/>
    </row>
    <row r="3527" spans="1:32" ht="21" customHeight="1">
      <c r="A3527" s="45" t="str">
        <f>IF(G3527="","",VLOOKUP(G3527,#REF!,3,0))</f>
        <v/>
      </c>
      <c r="B3527" s="45" t="str">
        <f>IF(Table1[[#This Row],[Day]]="","",WEEKNUM(F3527))</f>
        <v/>
      </c>
      <c r="C3527" s="45" t="str">
        <f>IF(Table1[[#This Row],[Day]]="","",MONTH(F3527))</f>
        <v/>
      </c>
      <c r="D3527" s="45" t="str">
        <f>IF(Table1[[#This Row],[Day]]="","",YEAR(F3527))</f>
        <v/>
      </c>
      <c r="E3527" s="117" t="s">
        <v>329</v>
      </c>
      <c r="J3527" s="102"/>
      <c r="K3527" s="124"/>
      <c r="R3527" s="46"/>
      <c r="V3527" s="112"/>
      <c r="W3527" s="72"/>
      <c r="X3527" s="46"/>
      <c r="Y3527" s="46"/>
      <c r="AC3527" s="47">
        <f t="shared" si="51"/>
        <v>0</v>
      </c>
      <c r="AD3527" s="47"/>
      <c r="AE3527" s="44"/>
      <c r="AF3527" s="48"/>
    </row>
    <row r="3528" spans="1:32" ht="21" customHeight="1">
      <c r="A3528" s="45" t="str">
        <f>IF(G3528="","",VLOOKUP(G3528,#REF!,3,0))</f>
        <v/>
      </c>
      <c r="B3528" s="45" t="str">
        <f>IF(Table1[[#This Row],[Day]]="","",WEEKNUM(F3528))</f>
        <v/>
      </c>
      <c r="C3528" s="45" t="str">
        <f>IF(Table1[[#This Row],[Day]]="","",MONTH(F3528))</f>
        <v/>
      </c>
      <c r="D3528" s="45" t="str">
        <f>IF(Table1[[#This Row],[Day]]="","",YEAR(F3528))</f>
        <v/>
      </c>
      <c r="E3528" s="117" t="s">
        <v>329</v>
      </c>
      <c r="J3528" s="102"/>
      <c r="K3528" s="124"/>
      <c r="R3528" s="46"/>
      <c r="V3528" s="112"/>
      <c r="W3528" s="72"/>
      <c r="X3528" s="46"/>
      <c r="Y3528" s="46"/>
      <c r="AC3528" s="47">
        <f t="shared" si="51"/>
        <v>0</v>
      </c>
      <c r="AD3528" s="47"/>
      <c r="AE3528" s="44"/>
      <c r="AF3528" s="48"/>
    </row>
    <row r="3529" spans="1:32" ht="21" customHeight="1">
      <c r="A3529" s="45" t="str">
        <f>IF(G3529="","",VLOOKUP(G3529,#REF!,3,0))</f>
        <v/>
      </c>
      <c r="B3529" s="45" t="str">
        <f>IF(Table1[[#This Row],[Day]]="","",WEEKNUM(F3529))</f>
        <v/>
      </c>
      <c r="C3529" s="45" t="str">
        <f>IF(Table1[[#This Row],[Day]]="","",MONTH(F3529))</f>
        <v/>
      </c>
      <c r="D3529" s="45" t="str">
        <f>IF(Table1[[#This Row],[Day]]="","",YEAR(F3529))</f>
        <v/>
      </c>
      <c r="E3529" s="117" t="s">
        <v>329</v>
      </c>
      <c r="J3529" s="102"/>
      <c r="K3529" s="124"/>
      <c r="R3529" s="46"/>
      <c r="V3529" s="112"/>
      <c r="W3529" s="72"/>
      <c r="X3529" s="46"/>
      <c r="Y3529" s="46"/>
      <c r="AC3529" s="47">
        <f t="shared" si="51"/>
        <v>0</v>
      </c>
      <c r="AD3529" s="47"/>
      <c r="AE3529" s="44"/>
      <c r="AF3529" s="48"/>
    </row>
    <row r="3530" spans="1:32" ht="21" customHeight="1">
      <c r="A3530" s="45" t="str">
        <f>IF(G3530="","",VLOOKUP(G3530,#REF!,3,0))</f>
        <v/>
      </c>
      <c r="B3530" s="45" t="str">
        <f>IF(Table1[[#This Row],[Day]]="","",WEEKNUM(F3530))</f>
        <v/>
      </c>
      <c r="C3530" s="45" t="str">
        <f>IF(Table1[[#This Row],[Day]]="","",MONTH(F3530))</f>
        <v/>
      </c>
      <c r="D3530" s="45" t="str">
        <f>IF(Table1[[#This Row],[Day]]="","",YEAR(F3530))</f>
        <v/>
      </c>
      <c r="E3530" s="117" t="s">
        <v>329</v>
      </c>
      <c r="J3530" s="102"/>
      <c r="K3530" s="124"/>
      <c r="R3530" s="46"/>
      <c r="V3530" s="112"/>
      <c r="W3530" s="72"/>
      <c r="X3530" s="46"/>
      <c r="Y3530" s="46"/>
      <c r="AC3530" s="47">
        <f t="shared" si="51"/>
        <v>0</v>
      </c>
      <c r="AD3530" s="47"/>
      <c r="AE3530" s="44"/>
      <c r="AF3530" s="48"/>
    </row>
    <row r="3531" spans="1:32" ht="21" customHeight="1">
      <c r="A3531" s="45" t="str">
        <f>IF(G3531="","",VLOOKUP(G3531,#REF!,3,0))</f>
        <v/>
      </c>
      <c r="B3531" s="45" t="str">
        <f>IF(Table1[[#This Row],[Day]]="","",WEEKNUM(F3531))</f>
        <v/>
      </c>
      <c r="C3531" s="45" t="str">
        <f>IF(Table1[[#This Row],[Day]]="","",MONTH(F3531))</f>
        <v/>
      </c>
      <c r="D3531" s="45" t="str">
        <f>IF(Table1[[#This Row],[Day]]="","",YEAR(F3531))</f>
        <v/>
      </c>
      <c r="E3531" s="117" t="s">
        <v>329</v>
      </c>
      <c r="J3531" s="102"/>
      <c r="K3531" s="124"/>
      <c r="R3531" s="46"/>
      <c r="V3531" s="112"/>
      <c r="W3531" s="72"/>
      <c r="X3531" s="46"/>
      <c r="Y3531" s="46"/>
      <c r="AC3531" s="47">
        <f t="shared" si="51"/>
        <v>0</v>
      </c>
      <c r="AD3531" s="47"/>
      <c r="AE3531" s="44"/>
      <c r="AF3531" s="48"/>
    </row>
    <row r="3532" spans="1:32" ht="21" customHeight="1">
      <c r="A3532" s="45" t="str">
        <f>IF(G3532="","",VLOOKUP(G3532,#REF!,3,0))</f>
        <v/>
      </c>
      <c r="B3532" s="45" t="str">
        <f>IF(Table1[[#This Row],[Day]]="","",WEEKNUM(F3532))</f>
        <v/>
      </c>
      <c r="C3532" s="45" t="str">
        <f>IF(Table1[[#This Row],[Day]]="","",MONTH(F3532))</f>
        <v/>
      </c>
      <c r="D3532" s="45" t="str">
        <f>IF(Table1[[#This Row],[Day]]="","",YEAR(F3532))</f>
        <v/>
      </c>
      <c r="E3532" s="117" t="s">
        <v>329</v>
      </c>
      <c r="J3532" s="102"/>
      <c r="K3532" s="124"/>
      <c r="R3532" s="46"/>
      <c r="V3532" s="112"/>
      <c r="W3532" s="72"/>
      <c r="X3532" s="46"/>
      <c r="Y3532" s="46"/>
      <c r="AC3532" s="47">
        <f t="shared" si="51"/>
        <v>0</v>
      </c>
      <c r="AD3532" s="47"/>
      <c r="AE3532" s="44"/>
      <c r="AF3532" s="48"/>
    </row>
    <row r="3533" spans="1:32" ht="21" customHeight="1">
      <c r="A3533" s="45" t="str">
        <f>IF(G3533="","",VLOOKUP(G3533,#REF!,3,0))</f>
        <v/>
      </c>
      <c r="B3533" s="45" t="str">
        <f>IF(Table1[[#This Row],[Day]]="","",WEEKNUM(F3533))</f>
        <v/>
      </c>
      <c r="C3533" s="45" t="str">
        <f>IF(Table1[[#This Row],[Day]]="","",MONTH(F3533))</f>
        <v/>
      </c>
      <c r="D3533" s="45" t="str">
        <f>IF(Table1[[#This Row],[Day]]="","",YEAR(F3533))</f>
        <v/>
      </c>
      <c r="E3533" s="117" t="s">
        <v>329</v>
      </c>
      <c r="J3533" s="102"/>
      <c r="K3533" s="124"/>
      <c r="R3533" s="46"/>
      <c r="V3533" s="112"/>
      <c r="W3533" s="72"/>
      <c r="X3533" s="46"/>
      <c r="Y3533" s="46"/>
      <c r="AC3533" s="47">
        <f t="shared" si="51"/>
        <v>0</v>
      </c>
      <c r="AD3533" s="47"/>
      <c r="AE3533" s="44"/>
      <c r="AF3533" s="48"/>
    </row>
    <row r="3534" spans="1:32" ht="21" customHeight="1">
      <c r="A3534" s="45" t="str">
        <f>IF(G3534="","",VLOOKUP(G3534,#REF!,3,0))</f>
        <v/>
      </c>
      <c r="B3534" s="45" t="str">
        <f>IF(Table1[[#This Row],[Day]]="","",WEEKNUM(F3534))</f>
        <v/>
      </c>
      <c r="C3534" s="45" t="str">
        <f>IF(Table1[[#This Row],[Day]]="","",MONTH(F3534))</f>
        <v/>
      </c>
      <c r="D3534" s="45" t="str">
        <f>IF(Table1[[#This Row],[Day]]="","",YEAR(F3534))</f>
        <v/>
      </c>
      <c r="E3534" s="117" t="s">
        <v>329</v>
      </c>
      <c r="J3534" s="102"/>
      <c r="K3534" s="124"/>
      <c r="R3534" s="46"/>
      <c r="V3534" s="112"/>
      <c r="W3534" s="72"/>
      <c r="X3534" s="46"/>
      <c r="Y3534" s="46"/>
      <c r="AC3534" s="47">
        <f t="shared" si="51"/>
        <v>0</v>
      </c>
      <c r="AD3534" s="47"/>
      <c r="AE3534" s="44"/>
      <c r="AF3534" s="48"/>
    </row>
    <row r="3535" spans="1:32" ht="21" customHeight="1">
      <c r="A3535" s="45" t="str">
        <f>IF(G3535="","",VLOOKUP(G3535,#REF!,3,0))</f>
        <v/>
      </c>
      <c r="B3535" s="45" t="str">
        <f>IF(Table1[[#This Row],[Day]]="","",WEEKNUM(F3535))</f>
        <v/>
      </c>
      <c r="C3535" s="45" t="str">
        <f>IF(Table1[[#This Row],[Day]]="","",MONTH(F3535))</f>
        <v/>
      </c>
      <c r="D3535" s="45" t="str">
        <f>IF(Table1[[#This Row],[Day]]="","",YEAR(F3535))</f>
        <v/>
      </c>
      <c r="E3535" s="117" t="s">
        <v>329</v>
      </c>
      <c r="J3535" s="102"/>
      <c r="K3535" s="124"/>
      <c r="R3535" s="46"/>
      <c r="V3535" s="112"/>
      <c r="W3535" s="72"/>
      <c r="X3535" s="46"/>
      <c r="Y3535" s="46"/>
      <c r="AC3535" s="47">
        <f t="shared" si="51"/>
        <v>0</v>
      </c>
      <c r="AD3535" s="47"/>
      <c r="AE3535" s="44"/>
      <c r="AF3535" s="48"/>
    </row>
    <row r="3536" spans="1:32" ht="21" customHeight="1">
      <c r="A3536" s="45" t="str">
        <f>IF(G3536="","",VLOOKUP(G3536,#REF!,3,0))</f>
        <v/>
      </c>
      <c r="B3536" s="45" t="str">
        <f>IF(Table1[[#This Row],[Day]]="","",WEEKNUM(F3536))</f>
        <v/>
      </c>
      <c r="C3536" s="45" t="str">
        <f>IF(Table1[[#This Row],[Day]]="","",MONTH(F3536))</f>
        <v/>
      </c>
      <c r="D3536" s="45" t="str">
        <f>IF(Table1[[#This Row],[Day]]="","",YEAR(F3536))</f>
        <v/>
      </c>
      <c r="E3536" s="117" t="s">
        <v>329</v>
      </c>
      <c r="J3536" s="102"/>
      <c r="K3536" s="124"/>
      <c r="R3536" s="46"/>
      <c r="V3536" s="112"/>
      <c r="W3536" s="72"/>
      <c r="X3536" s="46"/>
      <c r="Y3536" s="46"/>
      <c r="AC3536" s="47">
        <f t="shared" si="51"/>
        <v>0</v>
      </c>
      <c r="AD3536" s="47"/>
      <c r="AE3536" s="44"/>
      <c r="AF3536" s="48"/>
    </row>
    <row r="3537" spans="1:32" ht="21" customHeight="1">
      <c r="A3537" s="45" t="str">
        <f>IF(G3537="","",VLOOKUP(G3537,#REF!,3,0))</f>
        <v/>
      </c>
      <c r="B3537" s="45" t="str">
        <f>IF(Table1[[#This Row],[Day]]="","",WEEKNUM(F3537))</f>
        <v/>
      </c>
      <c r="C3537" s="45" t="str">
        <f>IF(Table1[[#This Row],[Day]]="","",MONTH(F3537))</f>
        <v/>
      </c>
      <c r="D3537" s="45" t="str">
        <f>IF(Table1[[#This Row],[Day]]="","",YEAR(F3537))</f>
        <v/>
      </c>
      <c r="E3537" s="117" t="s">
        <v>329</v>
      </c>
      <c r="J3537" s="102"/>
      <c r="K3537" s="124"/>
      <c r="R3537" s="46"/>
      <c r="V3537" s="112"/>
      <c r="W3537" s="72"/>
      <c r="X3537" s="46"/>
      <c r="Y3537" s="46"/>
      <c r="AC3537" s="47">
        <f t="shared" si="51"/>
        <v>0</v>
      </c>
      <c r="AD3537" s="47"/>
      <c r="AE3537" s="44"/>
      <c r="AF3537" s="48"/>
    </row>
    <row r="3538" spans="1:32" ht="21" customHeight="1">
      <c r="A3538" s="45" t="str">
        <f>IF(G3538="","",VLOOKUP(G3538,#REF!,3,0))</f>
        <v/>
      </c>
      <c r="B3538" s="45" t="str">
        <f>IF(Table1[[#This Row],[Day]]="","",WEEKNUM(F3538))</f>
        <v/>
      </c>
      <c r="C3538" s="45" t="str">
        <f>IF(Table1[[#This Row],[Day]]="","",MONTH(F3538))</f>
        <v/>
      </c>
      <c r="D3538" s="45" t="str">
        <f>IF(Table1[[#This Row],[Day]]="","",YEAR(F3538))</f>
        <v/>
      </c>
      <c r="E3538" s="117" t="s">
        <v>329</v>
      </c>
      <c r="J3538" s="102"/>
      <c r="K3538" s="124"/>
      <c r="R3538" s="46"/>
      <c r="V3538" s="112"/>
      <c r="W3538" s="72"/>
      <c r="X3538" s="46"/>
      <c r="Y3538" s="46"/>
      <c r="AC3538" s="47">
        <f t="shared" si="51"/>
        <v>0</v>
      </c>
      <c r="AD3538" s="47"/>
      <c r="AE3538" s="44"/>
      <c r="AF3538" s="48"/>
    </row>
    <row r="3539" spans="1:32" ht="21" customHeight="1">
      <c r="A3539" s="45" t="str">
        <f>IF(G3539="","",VLOOKUP(G3539,#REF!,3,0))</f>
        <v/>
      </c>
      <c r="B3539" s="45" t="str">
        <f>IF(Table1[[#This Row],[Day]]="","",WEEKNUM(F3539))</f>
        <v/>
      </c>
      <c r="C3539" s="45" t="str">
        <f>IF(Table1[[#This Row],[Day]]="","",MONTH(F3539))</f>
        <v/>
      </c>
      <c r="D3539" s="45" t="str">
        <f>IF(Table1[[#This Row],[Day]]="","",YEAR(F3539))</f>
        <v/>
      </c>
      <c r="E3539" s="117" t="s">
        <v>329</v>
      </c>
      <c r="J3539" s="102"/>
      <c r="K3539" s="124"/>
      <c r="R3539" s="46"/>
      <c r="V3539" s="112"/>
      <c r="W3539" s="72"/>
      <c r="X3539" s="46"/>
      <c r="Y3539" s="46"/>
      <c r="AC3539" s="47">
        <f t="shared" si="51"/>
        <v>0</v>
      </c>
      <c r="AD3539" s="47"/>
      <c r="AE3539" s="44"/>
      <c r="AF3539" s="48"/>
    </row>
    <row r="3540" spans="1:32" ht="21" customHeight="1">
      <c r="A3540" s="45" t="str">
        <f>IF(G3540="","",VLOOKUP(G3540,#REF!,3,0))</f>
        <v/>
      </c>
      <c r="B3540" s="45" t="str">
        <f>IF(Table1[[#This Row],[Day]]="","",WEEKNUM(F3540))</f>
        <v/>
      </c>
      <c r="C3540" s="45" t="str">
        <f>IF(Table1[[#This Row],[Day]]="","",MONTH(F3540))</f>
        <v/>
      </c>
      <c r="D3540" s="45" t="str">
        <f>IF(Table1[[#This Row],[Day]]="","",YEAR(F3540))</f>
        <v/>
      </c>
      <c r="E3540" s="117" t="s">
        <v>329</v>
      </c>
      <c r="J3540" s="102"/>
      <c r="K3540" s="124"/>
      <c r="R3540" s="46"/>
      <c r="V3540" s="112"/>
      <c r="W3540" s="72"/>
      <c r="X3540" s="46"/>
      <c r="Y3540" s="46"/>
      <c r="AC3540" s="47">
        <f t="shared" si="51"/>
        <v>0</v>
      </c>
      <c r="AD3540" s="47"/>
      <c r="AE3540" s="44"/>
      <c r="AF3540" s="48"/>
    </row>
    <row r="3541" spans="1:32" ht="21" customHeight="1">
      <c r="A3541" s="45" t="str">
        <f>IF(G3541="","",VLOOKUP(G3541,#REF!,3,0))</f>
        <v/>
      </c>
      <c r="B3541" s="45" t="str">
        <f>IF(Table1[[#This Row],[Day]]="","",WEEKNUM(F3541))</f>
        <v/>
      </c>
      <c r="C3541" s="45" t="str">
        <f>IF(Table1[[#This Row],[Day]]="","",MONTH(F3541))</f>
        <v/>
      </c>
      <c r="D3541" s="45" t="str">
        <f>IF(Table1[[#This Row],[Day]]="","",YEAR(F3541))</f>
        <v/>
      </c>
      <c r="E3541" s="117" t="s">
        <v>329</v>
      </c>
      <c r="J3541" s="102"/>
      <c r="K3541" s="124"/>
      <c r="R3541" s="46"/>
      <c r="V3541" s="112"/>
      <c r="W3541" s="72"/>
      <c r="X3541" s="46"/>
      <c r="Y3541" s="46"/>
      <c r="AC3541" s="47">
        <f t="shared" si="51"/>
        <v>0</v>
      </c>
      <c r="AD3541" s="47"/>
      <c r="AE3541" s="44"/>
      <c r="AF3541" s="48"/>
    </row>
    <row r="3542" spans="1:32" ht="21" customHeight="1">
      <c r="A3542" s="45" t="str">
        <f>IF(G3542="","",VLOOKUP(G3542,#REF!,3,0))</f>
        <v/>
      </c>
      <c r="B3542" s="45" t="str">
        <f>IF(Table1[[#This Row],[Day]]="","",WEEKNUM(F3542))</f>
        <v/>
      </c>
      <c r="C3542" s="45" t="str">
        <f>IF(Table1[[#This Row],[Day]]="","",MONTH(F3542))</f>
        <v/>
      </c>
      <c r="D3542" s="45" t="str">
        <f>IF(Table1[[#This Row],[Day]]="","",YEAR(F3542))</f>
        <v/>
      </c>
      <c r="E3542" s="117" t="s">
        <v>329</v>
      </c>
      <c r="J3542" s="102"/>
      <c r="K3542" s="124"/>
      <c r="R3542" s="46"/>
      <c r="V3542" s="112"/>
      <c r="W3542" s="72"/>
      <c r="X3542" s="46"/>
      <c r="Y3542" s="46"/>
      <c r="AC3542" s="47">
        <f t="shared" si="51"/>
        <v>0</v>
      </c>
      <c r="AD3542" s="47"/>
      <c r="AE3542" s="44"/>
      <c r="AF3542" s="48"/>
    </row>
    <row r="3543" spans="1:32" ht="21" customHeight="1">
      <c r="A3543" s="45" t="str">
        <f>IF(G3543="","",VLOOKUP(G3543,#REF!,3,0))</f>
        <v/>
      </c>
      <c r="B3543" s="45" t="str">
        <f>IF(Table1[[#This Row],[Day]]="","",WEEKNUM(F3543))</f>
        <v/>
      </c>
      <c r="C3543" s="45" t="str">
        <f>IF(Table1[[#This Row],[Day]]="","",MONTH(F3543))</f>
        <v/>
      </c>
      <c r="D3543" s="45" t="str">
        <f>IF(Table1[[#This Row],[Day]]="","",YEAR(F3543))</f>
        <v/>
      </c>
      <c r="E3543" s="117" t="s">
        <v>329</v>
      </c>
      <c r="J3543" s="102"/>
      <c r="K3543" s="124"/>
      <c r="R3543" s="46"/>
      <c r="V3543" s="112"/>
      <c r="W3543" s="72"/>
      <c r="X3543" s="46"/>
      <c r="Y3543" s="46"/>
      <c r="AC3543" s="47">
        <f t="shared" si="51"/>
        <v>0</v>
      </c>
      <c r="AD3543" s="47"/>
      <c r="AE3543" s="44"/>
      <c r="AF3543" s="48"/>
    </row>
    <row r="3544" spans="1:32" ht="21" customHeight="1">
      <c r="A3544" s="45" t="str">
        <f>IF(G3544="","",VLOOKUP(G3544,#REF!,3,0))</f>
        <v/>
      </c>
      <c r="B3544" s="45" t="str">
        <f>IF(Table1[[#This Row],[Day]]="","",WEEKNUM(F3544))</f>
        <v/>
      </c>
      <c r="C3544" s="45" t="str">
        <f>IF(Table1[[#This Row],[Day]]="","",MONTH(F3544))</f>
        <v/>
      </c>
      <c r="D3544" s="45" t="str">
        <f>IF(Table1[[#This Row],[Day]]="","",YEAR(F3544))</f>
        <v/>
      </c>
      <c r="E3544" s="117" t="s">
        <v>329</v>
      </c>
      <c r="J3544" s="102"/>
      <c r="K3544" s="124"/>
      <c r="R3544" s="46"/>
      <c r="V3544" s="112"/>
      <c r="W3544" s="72"/>
      <c r="X3544" s="46"/>
      <c r="Y3544" s="46"/>
      <c r="AC3544" s="47">
        <f t="shared" si="51"/>
        <v>0</v>
      </c>
      <c r="AD3544" s="47"/>
      <c r="AE3544" s="44"/>
      <c r="AF3544" s="48"/>
    </row>
    <row r="3545" spans="1:32" ht="21" customHeight="1">
      <c r="A3545" s="45" t="str">
        <f>IF(G3545="","",VLOOKUP(G3545,#REF!,3,0))</f>
        <v/>
      </c>
      <c r="B3545" s="45" t="str">
        <f>IF(Table1[[#This Row],[Day]]="","",WEEKNUM(F3545))</f>
        <v/>
      </c>
      <c r="C3545" s="45" t="str">
        <f>IF(Table1[[#This Row],[Day]]="","",MONTH(F3545))</f>
        <v/>
      </c>
      <c r="D3545" s="45" t="str">
        <f>IF(Table1[[#This Row],[Day]]="","",YEAR(F3545))</f>
        <v/>
      </c>
      <c r="E3545" s="117" t="s">
        <v>329</v>
      </c>
      <c r="J3545" s="102"/>
      <c r="K3545" s="124"/>
      <c r="R3545" s="46"/>
      <c r="V3545" s="112"/>
      <c r="W3545" s="72"/>
      <c r="X3545" s="46"/>
      <c r="Y3545" s="46"/>
      <c r="AC3545" s="47">
        <f t="shared" si="51"/>
        <v>0</v>
      </c>
      <c r="AD3545" s="47"/>
      <c r="AE3545" s="44"/>
      <c r="AF3545" s="48"/>
    </row>
    <row r="3546" spans="1:32" ht="21" customHeight="1">
      <c r="A3546" s="45" t="str">
        <f>IF(G3546="","",VLOOKUP(G3546,#REF!,3,0))</f>
        <v/>
      </c>
      <c r="B3546" s="45" t="str">
        <f>IF(Table1[[#This Row],[Day]]="","",WEEKNUM(F3546))</f>
        <v/>
      </c>
      <c r="C3546" s="45" t="str">
        <f>IF(Table1[[#This Row],[Day]]="","",MONTH(F3546))</f>
        <v/>
      </c>
      <c r="D3546" s="45" t="str">
        <f>IF(Table1[[#This Row],[Day]]="","",YEAR(F3546))</f>
        <v/>
      </c>
      <c r="E3546" s="117" t="s">
        <v>329</v>
      </c>
      <c r="J3546" s="102"/>
      <c r="K3546" s="124"/>
      <c r="R3546" s="46"/>
      <c r="V3546" s="112"/>
      <c r="W3546" s="72"/>
      <c r="X3546" s="46"/>
      <c r="Y3546" s="46"/>
      <c r="AC3546" s="47">
        <f t="shared" si="51"/>
        <v>0</v>
      </c>
      <c r="AD3546" s="47"/>
      <c r="AE3546" s="44"/>
      <c r="AF3546" s="48"/>
    </row>
    <row r="3547" spans="1:32" ht="21" customHeight="1">
      <c r="A3547" s="45" t="str">
        <f>IF(G3547="","",VLOOKUP(G3547,#REF!,3,0))</f>
        <v/>
      </c>
      <c r="B3547" s="45" t="str">
        <f>IF(Table1[[#This Row],[Day]]="","",WEEKNUM(F3547))</f>
        <v/>
      </c>
      <c r="C3547" s="45" t="str">
        <f>IF(Table1[[#This Row],[Day]]="","",MONTH(F3547))</f>
        <v/>
      </c>
      <c r="D3547" s="45" t="str">
        <f>IF(Table1[[#This Row],[Day]]="","",YEAR(F3547))</f>
        <v/>
      </c>
      <c r="E3547" s="117" t="s">
        <v>329</v>
      </c>
      <c r="J3547" s="102"/>
      <c r="K3547" s="124"/>
      <c r="R3547" s="46"/>
      <c r="V3547" s="112"/>
      <c r="W3547" s="72"/>
      <c r="X3547" s="46"/>
      <c r="Y3547" s="46"/>
      <c r="AC3547" s="47">
        <f t="shared" si="51"/>
        <v>0</v>
      </c>
      <c r="AD3547" s="47"/>
      <c r="AE3547" s="44"/>
      <c r="AF3547" s="48"/>
    </row>
    <row r="3548" spans="1:32" ht="21" customHeight="1">
      <c r="A3548" s="45" t="str">
        <f>IF(G3548="","",VLOOKUP(G3548,#REF!,3,0))</f>
        <v/>
      </c>
      <c r="B3548" s="45" t="str">
        <f>IF(Table1[[#This Row],[Day]]="","",WEEKNUM(F3548))</f>
        <v/>
      </c>
      <c r="C3548" s="45" t="str">
        <f>IF(Table1[[#This Row],[Day]]="","",MONTH(F3548))</f>
        <v/>
      </c>
      <c r="D3548" s="45" t="str">
        <f>IF(Table1[[#This Row],[Day]]="","",YEAR(F3548))</f>
        <v/>
      </c>
      <c r="E3548" s="117" t="s">
        <v>329</v>
      </c>
      <c r="J3548" s="102"/>
      <c r="K3548" s="124"/>
      <c r="R3548" s="46"/>
      <c r="V3548" s="112"/>
      <c r="W3548" s="72"/>
      <c r="X3548" s="46"/>
      <c r="Y3548" s="46"/>
      <c r="AC3548" s="47">
        <f t="shared" ref="AC3548:AC3611" si="52">SUM(I3548:AB3548)</f>
        <v>0</v>
      </c>
      <c r="AD3548" s="47"/>
      <c r="AE3548" s="44"/>
      <c r="AF3548" s="48"/>
    </row>
    <row r="3549" spans="1:32" ht="21" customHeight="1">
      <c r="A3549" s="45" t="str">
        <f>IF(G3549="","",VLOOKUP(G3549,#REF!,3,0))</f>
        <v/>
      </c>
      <c r="B3549" s="45" t="str">
        <f>IF(Table1[[#This Row],[Day]]="","",WEEKNUM(F3549))</f>
        <v/>
      </c>
      <c r="C3549" s="45" t="str">
        <f>IF(Table1[[#This Row],[Day]]="","",MONTH(F3549))</f>
        <v/>
      </c>
      <c r="D3549" s="45" t="str">
        <f>IF(Table1[[#This Row],[Day]]="","",YEAR(F3549))</f>
        <v/>
      </c>
      <c r="E3549" s="117" t="s">
        <v>329</v>
      </c>
      <c r="J3549" s="102"/>
      <c r="K3549" s="124"/>
      <c r="R3549" s="46"/>
      <c r="V3549" s="112"/>
      <c r="W3549" s="72"/>
      <c r="X3549" s="46"/>
      <c r="Y3549" s="46"/>
      <c r="AC3549" s="47">
        <f t="shared" si="52"/>
        <v>0</v>
      </c>
      <c r="AD3549" s="47"/>
      <c r="AE3549" s="44"/>
      <c r="AF3549" s="48"/>
    </row>
    <row r="3550" spans="1:32" ht="21" customHeight="1">
      <c r="A3550" s="45" t="str">
        <f>IF(G3550="","",VLOOKUP(G3550,#REF!,3,0))</f>
        <v/>
      </c>
      <c r="B3550" s="45" t="str">
        <f>IF(Table1[[#This Row],[Day]]="","",WEEKNUM(F3550))</f>
        <v/>
      </c>
      <c r="C3550" s="45" t="str">
        <f>IF(Table1[[#This Row],[Day]]="","",MONTH(F3550))</f>
        <v/>
      </c>
      <c r="D3550" s="45" t="str">
        <f>IF(Table1[[#This Row],[Day]]="","",YEAR(F3550))</f>
        <v/>
      </c>
      <c r="E3550" s="117" t="s">
        <v>329</v>
      </c>
      <c r="J3550" s="102"/>
      <c r="K3550" s="124"/>
      <c r="R3550" s="46"/>
      <c r="V3550" s="112"/>
      <c r="W3550" s="72"/>
      <c r="X3550" s="46"/>
      <c r="Y3550" s="46"/>
      <c r="AC3550" s="47">
        <f t="shared" si="52"/>
        <v>0</v>
      </c>
      <c r="AD3550" s="47"/>
      <c r="AE3550" s="44"/>
      <c r="AF3550" s="48"/>
    </row>
    <row r="3551" spans="1:32" ht="21" customHeight="1">
      <c r="A3551" s="45" t="str">
        <f>IF(G3551="","",VLOOKUP(G3551,#REF!,3,0))</f>
        <v/>
      </c>
      <c r="B3551" s="45" t="str">
        <f>IF(Table1[[#This Row],[Day]]="","",WEEKNUM(F3551))</f>
        <v/>
      </c>
      <c r="C3551" s="45" t="str">
        <f>IF(Table1[[#This Row],[Day]]="","",MONTH(F3551))</f>
        <v/>
      </c>
      <c r="D3551" s="45" t="str">
        <f>IF(Table1[[#This Row],[Day]]="","",YEAR(F3551))</f>
        <v/>
      </c>
      <c r="E3551" s="117" t="s">
        <v>329</v>
      </c>
      <c r="J3551" s="102"/>
      <c r="K3551" s="124"/>
      <c r="R3551" s="46"/>
      <c r="V3551" s="112"/>
      <c r="W3551" s="72"/>
      <c r="X3551" s="46"/>
      <c r="Y3551" s="46"/>
      <c r="AC3551" s="47">
        <f t="shared" si="52"/>
        <v>0</v>
      </c>
      <c r="AD3551" s="47"/>
      <c r="AE3551" s="44"/>
      <c r="AF3551" s="48"/>
    </row>
    <row r="3552" spans="1:32" ht="21" customHeight="1">
      <c r="A3552" s="45" t="str">
        <f>IF(G3552="","",VLOOKUP(G3552,#REF!,3,0))</f>
        <v/>
      </c>
      <c r="B3552" s="45" t="str">
        <f>IF(Table1[[#This Row],[Day]]="","",WEEKNUM(F3552))</f>
        <v/>
      </c>
      <c r="C3552" s="45" t="str">
        <f>IF(Table1[[#This Row],[Day]]="","",MONTH(F3552))</f>
        <v/>
      </c>
      <c r="D3552" s="45" t="str">
        <f>IF(Table1[[#This Row],[Day]]="","",YEAR(F3552))</f>
        <v/>
      </c>
      <c r="E3552" s="117" t="s">
        <v>329</v>
      </c>
      <c r="J3552" s="102"/>
      <c r="K3552" s="124"/>
      <c r="R3552" s="46"/>
      <c r="V3552" s="112"/>
      <c r="W3552" s="72"/>
      <c r="X3552" s="46"/>
      <c r="Y3552" s="46"/>
      <c r="AC3552" s="47">
        <f t="shared" si="52"/>
        <v>0</v>
      </c>
      <c r="AD3552" s="47"/>
      <c r="AE3552" s="44"/>
      <c r="AF3552" s="48"/>
    </row>
    <row r="3553" spans="1:32" ht="21" customHeight="1">
      <c r="A3553" s="45" t="str">
        <f>IF(G3553="","",VLOOKUP(G3553,#REF!,3,0))</f>
        <v/>
      </c>
      <c r="B3553" s="45" t="str">
        <f>IF(Table1[[#This Row],[Day]]="","",WEEKNUM(F3553))</f>
        <v/>
      </c>
      <c r="C3553" s="45" t="str">
        <f>IF(Table1[[#This Row],[Day]]="","",MONTH(F3553))</f>
        <v/>
      </c>
      <c r="D3553" s="45" t="str">
        <f>IF(Table1[[#This Row],[Day]]="","",YEAR(F3553))</f>
        <v/>
      </c>
      <c r="E3553" s="117" t="s">
        <v>329</v>
      </c>
      <c r="J3553" s="102"/>
      <c r="K3553" s="124"/>
      <c r="R3553" s="46"/>
      <c r="V3553" s="112"/>
      <c r="W3553" s="72"/>
      <c r="X3553" s="46"/>
      <c r="Y3553" s="46"/>
      <c r="AC3553" s="47">
        <f t="shared" si="52"/>
        <v>0</v>
      </c>
      <c r="AD3553" s="47"/>
      <c r="AE3553" s="44"/>
      <c r="AF3553" s="48"/>
    </row>
    <row r="3554" spans="1:32" ht="21" customHeight="1">
      <c r="A3554" s="45" t="str">
        <f>IF(G3554="","",VLOOKUP(G3554,#REF!,3,0))</f>
        <v/>
      </c>
      <c r="B3554" s="45" t="str">
        <f>IF(Table1[[#This Row],[Day]]="","",WEEKNUM(F3554))</f>
        <v/>
      </c>
      <c r="C3554" s="45" t="str">
        <f>IF(Table1[[#This Row],[Day]]="","",MONTH(F3554))</f>
        <v/>
      </c>
      <c r="D3554" s="45" t="str">
        <f>IF(Table1[[#This Row],[Day]]="","",YEAR(F3554))</f>
        <v/>
      </c>
      <c r="E3554" s="117" t="s">
        <v>329</v>
      </c>
      <c r="J3554" s="102"/>
      <c r="K3554" s="124"/>
      <c r="R3554" s="46"/>
      <c r="V3554" s="112"/>
      <c r="W3554" s="72"/>
      <c r="X3554" s="46"/>
      <c r="Y3554" s="46"/>
      <c r="AC3554" s="47">
        <f t="shared" si="52"/>
        <v>0</v>
      </c>
      <c r="AD3554" s="47"/>
      <c r="AE3554" s="44"/>
      <c r="AF3554" s="48"/>
    </row>
    <row r="3555" spans="1:32" ht="21" customHeight="1">
      <c r="A3555" s="45" t="str">
        <f>IF(G3555="","",VLOOKUP(G3555,#REF!,3,0))</f>
        <v/>
      </c>
      <c r="B3555" s="45" t="str">
        <f>IF(Table1[[#This Row],[Day]]="","",WEEKNUM(F3555))</f>
        <v/>
      </c>
      <c r="C3555" s="45" t="str">
        <f>IF(Table1[[#This Row],[Day]]="","",MONTH(F3555))</f>
        <v/>
      </c>
      <c r="D3555" s="45" t="str">
        <f>IF(Table1[[#This Row],[Day]]="","",YEAR(F3555))</f>
        <v/>
      </c>
      <c r="E3555" s="117" t="s">
        <v>329</v>
      </c>
      <c r="J3555" s="102"/>
      <c r="K3555" s="124"/>
      <c r="R3555" s="46"/>
      <c r="V3555" s="112"/>
      <c r="W3555" s="72"/>
      <c r="X3555" s="46"/>
      <c r="Y3555" s="46"/>
      <c r="AC3555" s="47">
        <f t="shared" si="52"/>
        <v>0</v>
      </c>
      <c r="AD3555" s="47"/>
      <c r="AE3555" s="44"/>
      <c r="AF3555" s="48"/>
    </row>
    <row r="3556" spans="1:32" ht="21" customHeight="1">
      <c r="A3556" s="45" t="str">
        <f>IF(G3556="","",VLOOKUP(G3556,#REF!,3,0))</f>
        <v/>
      </c>
      <c r="B3556" s="45" t="str">
        <f>IF(Table1[[#This Row],[Day]]="","",WEEKNUM(F3556))</f>
        <v/>
      </c>
      <c r="C3556" s="45" t="str">
        <f>IF(Table1[[#This Row],[Day]]="","",MONTH(F3556))</f>
        <v/>
      </c>
      <c r="D3556" s="45" t="str">
        <f>IF(Table1[[#This Row],[Day]]="","",YEAR(F3556))</f>
        <v/>
      </c>
      <c r="E3556" s="117" t="s">
        <v>329</v>
      </c>
      <c r="J3556" s="102"/>
      <c r="K3556" s="124"/>
      <c r="R3556" s="46"/>
      <c r="V3556" s="112"/>
      <c r="W3556" s="72"/>
      <c r="X3556" s="46"/>
      <c r="Y3556" s="46"/>
      <c r="AC3556" s="47">
        <f t="shared" si="52"/>
        <v>0</v>
      </c>
      <c r="AD3556" s="47"/>
      <c r="AE3556" s="44"/>
      <c r="AF3556" s="48"/>
    </row>
    <row r="3557" spans="1:32" ht="21" customHeight="1">
      <c r="A3557" s="45" t="str">
        <f>IF(G3557="","",VLOOKUP(G3557,#REF!,3,0))</f>
        <v/>
      </c>
      <c r="B3557" s="45" t="str">
        <f>IF(Table1[[#This Row],[Day]]="","",WEEKNUM(F3557))</f>
        <v/>
      </c>
      <c r="C3557" s="45" t="str">
        <f>IF(Table1[[#This Row],[Day]]="","",MONTH(F3557))</f>
        <v/>
      </c>
      <c r="D3557" s="45" t="str">
        <f>IF(Table1[[#This Row],[Day]]="","",YEAR(F3557))</f>
        <v/>
      </c>
      <c r="E3557" s="117" t="s">
        <v>329</v>
      </c>
      <c r="J3557" s="102"/>
      <c r="K3557" s="124"/>
      <c r="R3557" s="46"/>
      <c r="V3557" s="112"/>
      <c r="W3557" s="72"/>
      <c r="X3557" s="46"/>
      <c r="Y3557" s="46"/>
      <c r="AC3557" s="47">
        <f t="shared" si="52"/>
        <v>0</v>
      </c>
      <c r="AD3557" s="47"/>
      <c r="AE3557" s="44"/>
      <c r="AF3557" s="48"/>
    </row>
    <row r="3558" spans="1:32" ht="21" customHeight="1">
      <c r="A3558" s="45" t="str">
        <f>IF(G3558="","",VLOOKUP(G3558,#REF!,3,0))</f>
        <v/>
      </c>
      <c r="B3558" s="45" t="str">
        <f>IF(Table1[[#This Row],[Day]]="","",WEEKNUM(F3558))</f>
        <v/>
      </c>
      <c r="C3558" s="45" t="str">
        <f>IF(Table1[[#This Row],[Day]]="","",MONTH(F3558))</f>
        <v/>
      </c>
      <c r="D3558" s="45" t="str">
        <f>IF(Table1[[#This Row],[Day]]="","",YEAR(F3558))</f>
        <v/>
      </c>
      <c r="E3558" s="117" t="s">
        <v>329</v>
      </c>
      <c r="J3558" s="102"/>
      <c r="K3558" s="124"/>
      <c r="R3558" s="46"/>
      <c r="V3558" s="112"/>
      <c r="W3558" s="72"/>
      <c r="X3558" s="46"/>
      <c r="Y3558" s="46"/>
      <c r="AC3558" s="47">
        <f t="shared" si="52"/>
        <v>0</v>
      </c>
      <c r="AD3558" s="47"/>
      <c r="AE3558" s="44"/>
      <c r="AF3558" s="48"/>
    </row>
    <row r="3559" spans="1:32" ht="21" customHeight="1">
      <c r="A3559" s="45" t="str">
        <f>IF(G3559="","",VLOOKUP(G3559,#REF!,3,0))</f>
        <v/>
      </c>
      <c r="B3559" s="45" t="str">
        <f>IF(Table1[[#This Row],[Day]]="","",WEEKNUM(F3559))</f>
        <v/>
      </c>
      <c r="C3559" s="45" t="str">
        <f>IF(Table1[[#This Row],[Day]]="","",MONTH(F3559))</f>
        <v/>
      </c>
      <c r="D3559" s="45" t="str">
        <f>IF(Table1[[#This Row],[Day]]="","",YEAR(F3559))</f>
        <v/>
      </c>
      <c r="E3559" s="117" t="s">
        <v>329</v>
      </c>
      <c r="J3559" s="102"/>
      <c r="K3559" s="124"/>
      <c r="R3559" s="46"/>
      <c r="V3559" s="112"/>
      <c r="W3559" s="72"/>
      <c r="X3559" s="46"/>
      <c r="Y3559" s="46"/>
      <c r="AC3559" s="47">
        <f t="shared" si="52"/>
        <v>0</v>
      </c>
      <c r="AD3559" s="47"/>
      <c r="AE3559" s="44"/>
      <c r="AF3559" s="48"/>
    </row>
    <row r="3560" spans="1:32" ht="21" customHeight="1">
      <c r="A3560" s="45" t="str">
        <f>IF(G3560="","",VLOOKUP(G3560,#REF!,3,0))</f>
        <v/>
      </c>
      <c r="B3560" s="45" t="str">
        <f>IF(Table1[[#This Row],[Day]]="","",WEEKNUM(F3560))</f>
        <v/>
      </c>
      <c r="C3560" s="45" t="str">
        <f>IF(Table1[[#This Row],[Day]]="","",MONTH(F3560))</f>
        <v/>
      </c>
      <c r="D3560" s="45" t="str">
        <f>IF(Table1[[#This Row],[Day]]="","",YEAR(F3560))</f>
        <v/>
      </c>
      <c r="E3560" s="117" t="s">
        <v>329</v>
      </c>
      <c r="J3560" s="102"/>
      <c r="K3560" s="124"/>
      <c r="R3560" s="46"/>
      <c r="V3560" s="112"/>
      <c r="W3560" s="72"/>
      <c r="X3560" s="46"/>
      <c r="Y3560" s="46"/>
      <c r="AC3560" s="47">
        <f t="shared" si="52"/>
        <v>0</v>
      </c>
      <c r="AD3560" s="47"/>
      <c r="AE3560" s="44"/>
      <c r="AF3560" s="48"/>
    </row>
    <row r="3561" spans="1:32" ht="21" customHeight="1">
      <c r="A3561" s="45" t="str">
        <f>IF(G3561="","",VLOOKUP(G3561,#REF!,3,0))</f>
        <v/>
      </c>
      <c r="B3561" s="45" t="str">
        <f>IF(Table1[[#This Row],[Day]]="","",WEEKNUM(F3561))</f>
        <v/>
      </c>
      <c r="C3561" s="45" t="str">
        <f>IF(Table1[[#This Row],[Day]]="","",MONTH(F3561))</f>
        <v/>
      </c>
      <c r="D3561" s="45" t="str">
        <f>IF(Table1[[#This Row],[Day]]="","",YEAR(F3561))</f>
        <v/>
      </c>
      <c r="E3561" s="117" t="s">
        <v>329</v>
      </c>
      <c r="J3561" s="102"/>
      <c r="K3561" s="124"/>
      <c r="R3561" s="46"/>
      <c r="V3561" s="112"/>
      <c r="W3561" s="72"/>
      <c r="X3561" s="46"/>
      <c r="Y3561" s="46"/>
      <c r="AC3561" s="47">
        <f t="shared" si="52"/>
        <v>0</v>
      </c>
      <c r="AD3561" s="47"/>
      <c r="AE3561" s="44"/>
      <c r="AF3561" s="48"/>
    </row>
    <row r="3562" spans="1:32" ht="21" customHeight="1">
      <c r="A3562" s="45" t="str">
        <f>IF(G3562="","",VLOOKUP(G3562,#REF!,3,0))</f>
        <v/>
      </c>
      <c r="B3562" s="45" t="str">
        <f>IF(Table1[[#This Row],[Day]]="","",WEEKNUM(F3562))</f>
        <v/>
      </c>
      <c r="C3562" s="45" t="str">
        <f>IF(Table1[[#This Row],[Day]]="","",MONTH(F3562))</f>
        <v/>
      </c>
      <c r="D3562" s="45" t="str">
        <f>IF(Table1[[#This Row],[Day]]="","",YEAR(F3562))</f>
        <v/>
      </c>
      <c r="E3562" s="117" t="s">
        <v>329</v>
      </c>
      <c r="J3562" s="102"/>
      <c r="K3562" s="124"/>
      <c r="R3562" s="46"/>
      <c r="V3562" s="112"/>
      <c r="W3562" s="72"/>
      <c r="X3562" s="46"/>
      <c r="Y3562" s="46"/>
      <c r="AC3562" s="47">
        <f t="shared" si="52"/>
        <v>0</v>
      </c>
      <c r="AD3562" s="47"/>
      <c r="AE3562" s="44"/>
      <c r="AF3562" s="48"/>
    </row>
    <row r="3563" spans="1:32" ht="21" customHeight="1">
      <c r="A3563" s="45" t="str">
        <f>IF(G3563="","",VLOOKUP(G3563,#REF!,3,0))</f>
        <v/>
      </c>
      <c r="B3563" s="45" t="str">
        <f>IF(Table1[[#This Row],[Day]]="","",WEEKNUM(F3563))</f>
        <v/>
      </c>
      <c r="C3563" s="45" t="str">
        <f>IF(Table1[[#This Row],[Day]]="","",MONTH(F3563))</f>
        <v/>
      </c>
      <c r="D3563" s="45" t="str">
        <f>IF(Table1[[#This Row],[Day]]="","",YEAR(F3563))</f>
        <v/>
      </c>
      <c r="E3563" s="117" t="s">
        <v>329</v>
      </c>
      <c r="J3563" s="102"/>
      <c r="K3563" s="124"/>
      <c r="R3563" s="46"/>
      <c r="V3563" s="112"/>
      <c r="W3563" s="72"/>
      <c r="X3563" s="46"/>
      <c r="Y3563" s="46"/>
      <c r="AC3563" s="47">
        <f t="shared" si="52"/>
        <v>0</v>
      </c>
      <c r="AD3563" s="47"/>
      <c r="AE3563" s="44"/>
      <c r="AF3563" s="48"/>
    </row>
    <row r="3564" spans="1:32" ht="21" customHeight="1">
      <c r="A3564" s="45" t="str">
        <f>IF(G3564="","",VLOOKUP(G3564,#REF!,3,0))</f>
        <v/>
      </c>
      <c r="B3564" s="45" t="str">
        <f>IF(Table1[[#This Row],[Day]]="","",WEEKNUM(F3564))</f>
        <v/>
      </c>
      <c r="C3564" s="45" t="str">
        <f>IF(Table1[[#This Row],[Day]]="","",MONTH(F3564))</f>
        <v/>
      </c>
      <c r="D3564" s="45" t="str">
        <f>IF(Table1[[#This Row],[Day]]="","",YEAR(F3564))</f>
        <v/>
      </c>
      <c r="E3564" s="117" t="s">
        <v>329</v>
      </c>
      <c r="J3564" s="102"/>
      <c r="K3564" s="124"/>
      <c r="R3564" s="46"/>
      <c r="V3564" s="112"/>
      <c r="W3564" s="72"/>
      <c r="X3564" s="46"/>
      <c r="Y3564" s="46"/>
      <c r="AC3564" s="47">
        <f t="shared" si="52"/>
        <v>0</v>
      </c>
      <c r="AD3564" s="47"/>
      <c r="AE3564" s="44"/>
      <c r="AF3564" s="48"/>
    </row>
    <row r="3565" spans="1:32" ht="21" customHeight="1">
      <c r="A3565" s="45" t="str">
        <f>IF(G3565="","",VLOOKUP(G3565,#REF!,3,0))</f>
        <v/>
      </c>
      <c r="B3565" s="45" t="str">
        <f>IF(Table1[[#This Row],[Day]]="","",WEEKNUM(F3565))</f>
        <v/>
      </c>
      <c r="C3565" s="45" t="str">
        <f>IF(Table1[[#This Row],[Day]]="","",MONTH(F3565))</f>
        <v/>
      </c>
      <c r="D3565" s="45" t="str">
        <f>IF(Table1[[#This Row],[Day]]="","",YEAR(F3565))</f>
        <v/>
      </c>
      <c r="E3565" s="117" t="s">
        <v>329</v>
      </c>
      <c r="J3565" s="102"/>
      <c r="K3565" s="124"/>
      <c r="R3565" s="46"/>
      <c r="V3565" s="112"/>
      <c r="W3565" s="72"/>
      <c r="X3565" s="46"/>
      <c r="Y3565" s="46"/>
      <c r="AC3565" s="47">
        <f t="shared" si="52"/>
        <v>0</v>
      </c>
      <c r="AD3565" s="47"/>
      <c r="AE3565" s="44"/>
      <c r="AF3565" s="48"/>
    </row>
    <row r="3566" spans="1:32" ht="21" customHeight="1">
      <c r="A3566" s="45" t="str">
        <f>IF(G3566="","",VLOOKUP(G3566,#REF!,3,0))</f>
        <v/>
      </c>
      <c r="B3566" s="45" t="str">
        <f>IF(Table1[[#This Row],[Day]]="","",WEEKNUM(F3566))</f>
        <v/>
      </c>
      <c r="C3566" s="45" t="str">
        <f>IF(Table1[[#This Row],[Day]]="","",MONTH(F3566))</f>
        <v/>
      </c>
      <c r="D3566" s="45" t="str">
        <f>IF(Table1[[#This Row],[Day]]="","",YEAR(F3566))</f>
        <v/>
      </c>
      <c r="E3566" s="117" t="s">
        <v>329</v>
      </c>
      <c r="J3566" s="102"/>
      <c r="K3566" s="124"/>
      <c r="R3566" s="46"/>
      <c r="V3566" s="112"/>
      <c r="W3566" s="72"/>
      <c r="X3566" s="46"/>
      <c r="Y3566" s="46"/>
      <c r="AC3566" s="47">
        <f t="shared" si="52"/>
        <v>0</v>
      </c>
      <c r="AD3566" s="47"/>
      <c r="AE3566" s="44"/>
      <c r="AF3566" s="48"/>
    </row>
    <row r="3567" spans="1:32" ht="21" customHeight="1">
      <c r="A3567" s="45" t="str">
        <f>IF(G3567="","",VLOOKUP(G3567,#REF!,3,0))</f>
        <v/>
      </c>
      <c r="B3567" s="45" t="str">
        <f>IF(Table1[[#This Row],[Day]]="","",WEEKNUM(F3567))</f>
        <v/>
      </c>
      <c r="C3567" s="45" t="str">
        <f>IF(Table1[[#This Row],[Day]]="","",MONTH(F3567))</f>
        <v/>
      </c>
      <c r="D3567" s="45" t="str">
        <f>IF(Table1[[#This Row],[Day]]="","",YEAR(F3567))</f>
        <v/>
      </c>
      <c r="E3567" s="117" t="s">
        <v>329</v>
      </c>
      <c r="J3567" s="102"/>
      <c r="K3567" s="124"/>
      <c r="R3567" s="46"/>
      <c r="V3567" s="112"/>
      <c r="W3567" s="72"/>
      <c r="X3567" s="46"/>
      <c r="Y3567" s="46"/>
      <c r="AC3567" s="47">
        <f t="shared" si="52"/>
        <v>0</v>
      </c>
      <c r="AD3567" s="47"/>
      <c r="AE3567" s="44"/>
      <c r="AF3567" s="48"/>
    </row>
    <row r="3568" spans="1:32" ht="21" customHeight="1">
      <c r="A3568" s="45" t="str">
        <f>IF(G3568="","",VLOOKUP(G3568,#REF!,3,0))</f>
        <v/>
      </c>
      <c r="B3568" s="45" t="str">
        <f>IF(Table1[[#This Row],[Day]]="","",WEEKNUM(F3568))</f>
        <v/>
      </c>
      <c r="C3568" s="45" t="str">
        <f>IF(Table1[[#This Row],[Day]]="","",MONTH(F3568))</f>
        <v/>
      </c>
      <c r="D3568" s="45" t="str">
        <f>IF(Table1[[#This Row],[Day]]="","",YEAR(F3568))</f>
        <v/>
      </c>
      <c r="E3568" s="117" t="s">
        <v>329</v>
      </c>
      <c r="J3568" s="102"/>
      <c r="K3568" s="124"/>
      <c r="R3568" s="46"/>
      <c r="V3568" s="112"/>
      <c r="W3568" s="72"/>
      <c r="X3568" s="46"/>
      <c r="Y3568" s="46"/>
      <c r="AC3568" s="47">
        <f t="shared" si="52"/>
        <v>0</v>
      </c>
      <c r="AD3568" s="47"/>
      <c r="AE3568" s="44"/>
      <c r="AF3568" s="48"/>
    </row>
    <row r="3569" spans="1:32" ht="21" customHeight="1">
      <c r="A3569" s="45" t="str">
        <f>IF(G3569="","",VLOOKUP(G3569,#REF!,3,0))</f>
        <v/>
      </c>
      <c r="B3569" s="45" t="str">
        <f>IF(Table1[[#This Row],[Day]]="","",WEEKNUM(F3569))</f>
        <v/>
      </c>
      <c r="C3569" s="45" t="str">
        <f>IF(Table1[[#This Row],[Day]]="","",MONTH(F3569))</f>
        <v/>
      </c>
      <c r="D3569" s="45" t="str">
        <f>IF(Table1[[#This Row],[Day]]="","",YEAR(F3569))</f>
        <v/>
      </c>
      <c r="E3569" s="117" t="s">
        <v>329</v>
      </c>
      <c r="J3569" s="102"/>
      <c r="K3569" s="124"/>
      <c r="R3569" s="46"/>
      <c r="V3569" s="112"/>
      <c r="W3569" s="72"/>
      <c r="X3569" s="46"/>
      <c r="Y3569" s="46"/>
      <c r="AC3569" s="47">
        <f t="shared" si="52"/>
        <v>0</v>
      </c>
      <c r="AD3569" s="47"/>
      <c r="AE3569" s="44"/>
      <c r="AF3569" s="48"/>
    </row>
    <row r="3570" spans="1:32" ht="21" customHeight="1">
      <c r="A3570" s="45" t="str">
        <f>IF(G3570="","",VLOOKUP(G3570,#REF!,3,0))</f>
        <v/>
      </c>
      <c r="B3570" s="45" t="str">
        <f>IF(Table1[[#This Row],[Day]]="","",WEEKNUM(F3570))</f>
        <v/>
      </c>
      <c r="C3570" s="45" t="str">
        <f>IF(Table1[[#This Row],[Day]]="","",MONTH(F3570))</f>
        <v/>
      </c>
      <c r="D3570" s="45" t="str">
        <f>IF(Table1[[#This Row],[Day]]="","",YEAR(F3570))</f>
        <v/>
      </c>
      <c r="E3570" s="117" t="s">
        <v>329</v>
      </c>
      <c r="J3570" s="102"/>
      <c r="K3570" s="124"/>
      <c r="R3570" s="46"/>
      <c r="V3570" s="112"/>
      <c r="W3570" s="72"/>
      <c r="X3570" s="46"/>
      <c r="Y3570" s="46"/>
      <c r="AC3570" s="47">
        <f t="shared" si="52"/>
        <v>0</v>
      </c>
      <c r="AD3570" s="47"/>
      <c r="AE3570" s="44"/>
      <c r="AF3570" s="48"/>
    </row>
    <row r="3571" spans="1:32" ht="21" customHeight="1">
      <c r="A3571" s="45" t="str">
        <f>IF(G3571="","",VLOOKUP(G3571,#REF!,3,0))</f>
        <v/>
      </c>
      <c r="B3571" s="45" t="str">
        <f>IF(Table1[[#This Row],[Day]]="","",WEEKNUM(F3571))</f>
        <v/>
      </c>
      <c r="C3571" s="45" t="str">
        <f>IF(Table1[[#This Row],[Day]]="","",MONTH(F3571))</f>
        <v/>
      </c>
      <c r="D3571" s="45" t="str">
        <f>IF(Table1[[#This Row],[Day]]="","",YEAR(F3571))</f>
        <v/>
      </c>
      <c r="E3571" s="117" t="s">
        <v>329</v>
      </c>
      <c r="J3571" s="102"/>
      <c r="K3571" s="124"/>
      <c r="R3571" s="46"/>
      <c r="V3571" s="112"/>
      <c r="W3571" s="72"/>
      <c r="X3571" s="46"/>
      <c r="Y3571" s="46"/>
      <c r="AC3571" s="47">
        <f t="shared" si="52"/>
        <v>0</v>
      </c>
      <c r="AD3571" s="47"/>
      <c r="AE3571" s="44"/>
      <c r="AF3571" s="48"/>
    </row>
    <row r="3572" spans="1:32" ht="21" customHeight="1">
      <c r="A3572" s="45" t="str">
        <f>IF(G3572="","",VLOOKUP(G3572,#REF!,3,0))</f>
        <v/>
      </c>
      <c r="B3572" s="45" t="str">
        <f>IF(Table1[[#This Row],[Day]]="","",WEEKNUM(F3572))</f>
        <v/>
      </c>
      <c r="C3572" s="45" t="str">
        <f>IF(Table1[[#This Row],[Day]]="","",MONTH(F3572))</f>
        <v/>
      </c>
      <c r="D3572" s="45" t="str">
        <f>IF(Table1[[#This Row],[Day]]="","",YEAR(F3572))</f>
        <v/>
      </c>
      <c r="E3572" s="117" t="s">
        <v>329</v>
      </c>
      <c r="J3572" s="102"/>
      <c r="K3572" s="124"/>
      <c r="R3572" s="46"/>
      <c r="V3572" s="112"/>
      <c r="W3572" s="72"/>
      <c r="X3572" s="46"/>
      <c r="Y3572" s="46"/>
      <c r="AC3572" s="47">
        <f t="shared" si="52"/>
        <v>0</v>
      </c>
      <c r="AD3572" s="47"/>
      <c r="AE3572" s="44"/>
      <c r="AF3572" s="48"/>
    </row>
    <row r="3573" spans="1:32" ht="21" customHeight="1">
      <c r="A3573" s="45" t="str">
        <f>IF(G3573="","",VLOOKUP(G3573,#REF!,3,0))</f>
        <v/>
      </c>
      <c r="B3573" s="45" t="str">
        <f>IF(Table1[[#This Row],[Day]]="","",WEEKNUM(F3573))</f>
        <v/>
      </c>
      <c r="C3573" s="45" t="str">
        <f>IF(Table1[[#This Row],[Day]]="","",MONTH(F3573))</f>
        <v/>
      </c>
      <c r="D3573" s="45" t="str">
        <f>IF(Table1[[#This Row],[Day]]="","",YEAR(F3573))</f>
        <v/>
      </c>
      <c r="E3573" s="117" t="s">
        <v>329</v>
      </c>
      <c r="J3573" s="102"/>
      <c r="K3573" s="124"/>
      <c r="R3573" s="46"/>
      <c r="V3573" s="112"/>
      <c r="W3573" s="72"/>
      <c r="X3573" s="46"/>
      <c r="Y3573" s="46"/>
      <c r="AC3573" s="47">
        <f t="shared" si="52"/>
        <v>0</v>
      </c>
      <c r="AD3573" s="47"/>
      <c r="AE3573" s="44"/>
      <c r="AF3573" s="48"/>
    </row>
    <row r="3574" spans="1:32" ht="21" customHeight="1">
      <c r="A3574" s="45" t="str">
        <f>IF(G3574="","",VLOOKUP(G3574,#REF!,3,0))</f>
        <v/>
      </c>
      <c r="B3574" s="45" t="str">
        <f>IF(Table1[[#This Row],[Day]]="","",WEEKNUM(F3574))</f>
        <v/>
      </c>
      <c r="C3574" s="45" t="str">
        <f>IF(Table1[[#This Row],[Day]]="","",MONTH(F3574))</f>
        <v/>
      </c>
      <c r="D3574" s="45" t="str">
        <f>IF(Table1[[#This Row],[Day]]="","",YEAR(F3574))</f>
        <v/>
      </c>
      <c r="E3574" s="117" t="s">
        <v>329</v>
      </c>
      <c r="J3574" s="102"/>
      <c r="K3574" s="124"/>
      <c r="R3574" s="46"/>
      <c r="V3574" s="112"/>
      <c r="W3574" s="72"/>
      <c r="X3574" s="46"/>
      <c r="Y3574" s="46"/>
      <c r="AC3574" s="47">
        <f t="shared" si="52"/>
        <v>0</v>
      </c>
      <c r="AD3574" s="47"/>
      <c r="AE3574" s="44"/>
      <c r="AF3574" s="48"/>
    </row>
    <row r="3575" spans="1:32" ht="21" customHeight="1">
      <c r="A3575" s="45" t="str">
        <f>IF(G3575="","",VLOOKUP(G3575,#REF!,3,0))</f>
        <v/>
      </c>
      <c r="B3575" s="45" t="str">
        <f>IF(Table1[[#This Row],[Day]]="","",WEEKNUM(F3575))</f>
        <v/>
      </c>
      <c r="C3575" s="45" t="str">
        <f>IF(Table1[[#This Row],[Day]]="","",MONTH(F3575))</f>
        <v/>
      </c>
      <c r="D3575" s="45" t="str">
        <f>IF(Table1[[#This Row],[Day]]="","",YEAR(F3575))</f>
        <v/>
      </c>
      <c r="E3575" s="117" t="s">
        <v>329</v>
      </c>
      <c r="J3575" s="102"/>
      <c r="K3575" s="124"/>
      <c r="R3575" s="46"/>
      <c r="V3575" s="112"/>
      <c r="W3575" s="72"/>
      <c r="X3575" s="46"/>
      <c r="Y3575" s="46"/>
      <c r="AC3575" s="47">
        <f t="shared" si="52"/>
        <v>0</v>
      </c>
      <c r="AD3575" s="47"/>
      <c r="AE3575" s="44"/>
      <c r="AF3575" s="48"/>
    </row>
    <row r="3576" spans="1:32" ht="21" customHeight="1">
      <c r="A3576" s="45" t="str">
        <f>IF(G3576="","",VLOOKUP(G3576,#REF!,3,0))</f>
        <v/>
      </c>
      <c r="B3576" s="45" t="str">
        <f>IF(Table1[[#This Row],[Day]]="","",WEEKNUM(F3576))</f>
        <v/>
      </c>
      <c r="C3576" s="45" t="str">
        <f>IF(Table1[[#This Row],[Day]]="","",MONTH(F3576))</f>
        <v/>
      </c>
      <c r="D3576" s="45" t="str">
        <f>IF(Table1[[#This Row],[Day]]="","",YEAR(F3576))</f>
        <v/>
      </c>
      <c r="E3576" s="117" t="s">
        <v>329</v>
      </c>
      <c r="J3576" s="102"/>
      <c r="K3576" s="124"/>
      <c r="R3576" s="46"/>
      <c r="V3576" s="112"/>
      <c r="W3576" s="72"/>
      <c r="X3576" s="46"/>
      <c r="Y3576" s="46"/>
      <c r="AC3576" s="47">
        <f t="shared" si="52"/>
        <v>0</v>
      </c>
      <c r="AD3576" s="47"/>
      <c r="AE3576" s="44"/>
      <c r="AF3576" s="48"/>
    </row>
    <row r="3577" spans="1:32" ht="21" customHeight="1">
      <c r="A3577" s="45" t="str">
        <f>IF(G3577="","",VLOOKUP(G3577,#REF!,3,0))</f>
        <v/>
      </c>
      <c r="B3577" s="45" t="str">
        <f>IF(Table1[[#This Row],[Day]]="","",WEEKNUM(F3577))</f>
        <v/>
      </c>
      <c r="C3577" s="45" t="str">
        <f>IF(Table1[[#This Row],[Day]]="","",MONTH(F3577))</f>
        <v/>
      </c>
      <c r="D3577" s="45" t="str">
        <f>IF(Table1[[#This Row],[Day]]="","",YEAR(F3577))</f>
        <v/>
      </c>
      <c r="E3577" s="117" t="s">
        <v>329</v>
      </c>
      <c r="J3577" s="102"/>
      <c r="K3577" s="124"/>
      <c r="R3577" s="46"/>
      <c r="V3577" s="112"/>
      <c r="W3577" s="72"/>
      <c r="X3577" s="46"/>
      <c r="Y3577" s="46"/>
      <c r="AC3577" s="47">
        <f t="shared" si="52"/>
        <v>0</v>
      </c>
      <c r="AD3577" s="47"/>
      <c r="AE3577" s="44"/>
      <c r="AF3577" s="48"/>
    </row>
    <row r="3578" spans="1:32" ht="21" customHeight="1">
      <c r="A3578" s="45" t="str">
        <f>IF(G3578="","",VLOOKUP(G3578,#REF!,3,0))</f>
        <v/>
      </c>
      <c r="B3578" s="45" t="str">
        <f>IF(Table1[[#This Row],[Day]]="","",WEEKNUM(F3578))</f>
        <v/>
      </c>
      <c r="C3578" s="45" t="str">
        <f>IF(Table1[[#This Row],[Day]]="","",MONTH(F3578))</f>
        <v/>
      </c>
      <c r="D3578" s="45" t="str">
        <f>IF(Table1[[#This Row],[Day]]="","",YEAR(F3578))</f>
        <v/>
      </c>
      <c r="E3578" s="117" t="s">
        <v>329</v>
      </c>
      <c r="J3578" s="102"/>
      <c r="K3578" s="124"/>
      <c r="R3578" s="46"/>
      <c r="V3578" s="112"/>
      <c r="W3578" s="72"/>
      <c r="X3578" s="46"/>
      <c r="Y3578" s="46"/>
      <c r="AC3578" s="47">
        <f t="shared" si="52"/>
        <v>0</v>
      </c>
      <c r="AD3578" s="47"/>
      <c r="AE3578" s="44"/>
      <c r="AF3578" s="48"/>
    </row>
    <row r="3579" spans="1:32" ht="21" customHeight="1">
      <c r="A3579" s="45" t="str">
        <f>IF(G3579="","",VLOOKUP(G3579,#REF!,3,0))</f>
        <v/>
      </c>
      <c r="B3579" s="45" t="str">
        <f>IF(Table1[[#This Row],[Day]]="","",WEEKNUM(F3579))</f>
        <v/>
      </c>
      <c r="C3579" s="45" t="str">
        <f>IF(Table1[[#This Row],[Day]]="","",MONTH(F3579))</f>
        <v/>
      </c>
      <c r="D3579" s="45" t="str">
        <f>IF(Table1[[#This Row],[Day]]="","",YEAR(F3579))</f>
        <v/>
      </c>
      <c r="E3579" s="117" t="s">
        <v>329</v>
      </c>
      <c r="J3579" s="102"/>
      <c r="K3579" s="124"/>
      <c r="R3579" s="46"/>
      <c r="V3579" s="112"/>
      <c r="W3579" s="72"/>
      <c r="X3579" s="46"/>
      <c r="Y3579" s="46"/>
      <c r="AC3579" s="47">
        <f t="shared" si="52"/>
        <v>0</v>
      </c>
      <c r="AD3579" s="47"/>
      <c r="AE3579" s="44"/>
      <c r="AF3579" s="48"/>
    </row>
    <row r="3580" spans="1:32" ht="21" customHeight="1">
      <c r="A3580" s="45" t="str">
        <f>IF(G3580="","",VLOOKUP(G3580,#REF!,3,0))</f>
        <v/>
      </c>
      <c r="B3580" s="45" t="str">
        <f>IF(Table1[[#This Row],[Day]]="","",WEEKNUM(F3580))</f>
        <v/>
      </c>
      <c r="C3580" s="45" t="str">
        <f>IF(Table1[[#This Row],[Day]]="","",MONTH(F3580))</f>
        <v/>
      </c>
      <c r="D3580" s="45" t="str">
        <f>IF(Table1[[#This Row],[Day]]="","",YEAR(F3580))</f>
        <v/>
      </c>
      <c r="E3580" s="117" t="s">
        <v>329</v>
      </c>
      <c r="J3580" s="102"/>
      <c r="K3580" s="124"/>
      <c r="R3580" s="46"/>
      <c r="V3580" s="112"/>
      <c r="W3580" s="72"/>
      <c r="X3580" s="46"/>
      <c r="Y3580" s="46"/>
      <c r="AC3580" s="47">
        <f t="shared" si="52"/>
        <v>0</v>
      </c>
      <c r="AD3580" s="47"/>
      <c r="AE3580" s="44"/>
      <c r="AF3580" s="48"/>
    </row>
    <row r="3581" spans="1:32" ht="21" customHeight="1">
      <c r="A3581" s="45" t="str">
        <f>IF(G3581="","",VLOOKUP(G3581,#REF!,3,0))</f>
        <v/>
      </c>
      <c r="B3581" s="45" t="str">
        <f>IF(Table1[[#This Row],[Day]]="","",WEEKNUM(F3581))</f>
        <v/>
      </c>
      <c r="C3581" s="45" t="str">
        <f>IF(Table1[[#This Row],[Day]]="","",MONTH(F3581))</f>
        <v/>
      </c>
      <c r="D3581" s="45" t="str">
        <f>IF(Table1[[#This Row],[Day]]="","",YEAR(F3581))</f>
        <v/>
      </c>
      <c r="E3581" s="117" t="s">
        <v>329</v>
      </c>
      <c r="J3581" s="102"/>
      <c r="K3581" s="124"/>
      <c r="R3581" s="46"/>
      <c r="V3581" s="112"/>
      <c r="W3581" s="72"/>
      <c r="X3581" s="46"/>
      <c r="Y3581" s="46"/>
      <c r="AC3581" s="47">
        <f t="shared" si="52"/>
        <v>0</v>
      </c>
      <c r="AD3581" s="47"/>
      <c r="AE3581" s="44"/>
      <c r="AF3581" s="48"/>
    </row>
    <row r="3582" spans="1:32" ht="21" customHeight="1">
      <c r="A3582" s="45" t="str">
        <f>IF(G3582="","",VLOOKUP(G3582,#REF!,3,0))</f>
        <v/>
      </c>
      <c r="B3582" s="45" t="str">
        <f>IF(Table1[[#This Row],[Day]]="","",WEEKNUM(F3582))</f>
        <v/>
      </c>
      <c r="C3582" s="45" t="str">
        <f>IF(Table1[[#This Row],[Day]]="","",MONTH(F3582))</f>
        <v/>
      </c>
      <c r="D3582" s="45" t="str">
        <f>IF(Table1[[#This Row],[Day]]="","",YEAR(F3582))</f>
        <v/>
      </c>
      <c r="E3582" s="117" t="s">
        <v>329</v>
      </c>
      <c r="J3582" s="102"/>
      <c r="K3582" s="124"/>
      <c r="R3582" s="46"/>
      <c r="V3582" s="112"/>
      <c r="W3582" s="72"/>
      <c r="X3582" s="46"/>
      <c r="Y3582" s="46"/>
      <c r="AC3582" s="47">
        <f t="shared" si="52"/>
        <v>0</v>
      </c>
      <c r="AD3582" s="47"/>
      <c r="AE3582" s="44"/>
      <c r="AF3582" s="48"/>
    </row>
    <row r="3583" spans="1:32" ht="21" customHeight="1">
      <c r="A3583" s="45" t="str">
        <f>IF(G3583="","",VLOOKUP(G3583,#REF!,3,0))</f>
        <v/>
      </c>
      <c r="B3583" s="45" t="str">
        <f>IF(Table1[[#This Row],[Day]]="","",WEEKNUM(F3583))</f>
        <v/>
      </c>
      <c r="C3583" s="45" t="str">
        <f>IF(Table1[[#This Row],[Day]]="","",MONTH(F3583))</f>
        <v/>
      </c>
      <c r="D3583" s="45" t="str">
        <f>IF(Table1[[#This Row],[Day]]="","",YEAR(F3583))</f>
        <v/>
      </c>
      <c r="E3583" s="117" t="s">
        <v>329</v>
      </c>
      <c r="J3583" s="102"/>
      <c r="K3583" s="124"/>
      <c r="R3583" s="46"/>
      <c r="V3583" s="112"/>
      <c r="W3583" s="72"/>
      <c r="X3583" s="46"/>
      <c r="Y3583" s="46"/>
      <c r="AC3583" s="47">
        <f t="shared" si="52"/>
        <v>0</v>
      </c>
      <c r="AD3583" s="47"/>
      <c r="AE3583" s="44"/>
      <c r="AF3583" s="48"/>
    </row>
    <row r="3584" spans="1:32" ht="21" customHeight="1">
      <c r="A3584" s="45" t="str">
        <f>IF(G3584="","",VLOOKUP(G3584,#REF!,3,0))</f>
        <v/>
      </c>
      <c r="B3584" s="45" t="str">
        <f>IF(Table1[[#This Row],[Day]]="","",WEEKNUM(F3584))</f>
        <v/>
      </c>
      <c r="C3584" s="45" t="str">
        <f>IF(Table1[[#This Row],[Day]]="","",MONTH(F3584))</f>
        <v/>
      </c>
      <c r="D3584" s="45" t="str">
        <f>IF(Table1[[#This Row],[Day]]="","",YEAR(F3584))</f>
        <v/>
      </c>
      <c r="E3584" s="117" t="s">
        <v>329</v>
      </c>
      <c r="J3584" s="102"/>
      <c r="K3584" s="124"/>
      <c r="R3584" s="46"/>
      <c r="V3584" s="112"/>
      <c r="W3584" s="72"/>
      <c r="X3584" s="46"/>
      <c r="Y3584" s="46"/>
      <c r="AC3584" s="47">
        <f t="shared" si="52"/>
        <v>0</v>
      </c>
      <c r="AD3584" s="47"/>
      <c r="AE3584" s="44"/>
      <c r="AF3584" s="48"/>
    </row>
    <row r="3585" spans="1:32" ht="21" customHeight="1">
      <c r="A3585" s="45" t="str">
        <f>IF(G3585="","",VLOOKUP(G3585,#REF!,3,0))</f>
        <v/>
      </c>
      <c r="B3585" s="45" t="str">
        <f>IF(Table1[[#This Row],[Day]]="","",WEEKNUM(F3585))</f>
        <v/>
      </c>
      <c r="C3585" s="45" t="str">
        <f>IF(Table1[[#This Row],[Day]]="","",MONTH(F3585))</f>
        <v/>
      </c>
      <c r="D3585" s="45" t="str">
        <f>IF(Table1[[#This Row],[Day]]="","",YEAR(F3585))</f>
        <v/>
      </c>
      <c r="E3585" s="117" t="s">
        <v>329</v>
      </c>
      <c r="J3585" s="102"/>
      <c r="K3585" s="124"/>
      <c r="R3585" s="46"/>
      <c r="V3585" s="112"/>
      <c r="W3585" s="72"/>
      <c r="X3585" s="46"/>
      <c r="Y3585" s="46"/>
      <c r="AC3585" s="47">
        <f t="shared" si="52"/>
        <v>0</v>
      </c>
      <c r="AD3585" s="47"/>
      <c r="AE3585" s="44"/>
      <c r="AF3585" s="48"/>
    </row>
    <row r="3586" spans="1:32" ht="21" customHeight="1">
      <c r="A3586" s="45" t="str">
        <f>IF(G3586="","",VLOOKUP(G3586,#REF!,3,0))</f>
        <v/>
      </c>
      <c r="B3586" s="45" t="str">
        <f>IF(Table1[[#This Row],[Day]]="","",WEEKNUM(F3586))</f>
        <v/>
      </c>
      <c r="C3586" s="45" t="str">
        <f>IF(Table1[[#This Row],[Day]]="","",MONTH(F3586))</f>
        <v/>
      </c>
      <c r="D3586" s="45" t="str">
        <f>IF(Table1[[#This Row],[Day]]="","",YEAR(F3586))</f>
        <v/>
      </c>
      <c r="E3586" s="117" t="s">
        <v>329</v>
      </c>
      <c r="J3586" s="102"/>
      <c r="K3586" s="124"/>
      <c r="R3586" s="46"/>
      <c r="V3586" s="112"/>
      <c r="W3586" s="72"/>
      <c r="X3586" s="46"/>
      <c r="Y3586" s="46"/>
      <c r="AC3586" s="47">
        <f t="shared" si="52"/>
        <v>0</v>
      </c>
      <c r="AD3586" s="47"/>
      <c r="AE3586" s="44"/>
      <c r="AF3586" s="48"/>
    </row>
    <row r="3587" spans="1:32" ht="21" customHeight="1">
      <c r="A3587" s="45" t="str">
        <f>IF(G3587="","",VLOOKUP(G3587,#REF!,3,0))</f>
        <v/>
      </c>
      <c r="B3587" s="45" t="str">
        <f>IF(Table1[[#This Row],[Day]]="","",WEEKNUM(F3587))</f>
        <v/>
      </c>
      <c r="C3587" s="45" t="str">
        <f>IF(Table1[[#This Row],[Day]]="","",MONTH(F3587))</f>
        <v/>
      </c>
      <c r="D3587" s="45" t="str">
        <f>IF(Table1[[#This Row],[Day]]="","",YEAR(F3587))</f>
        <v/>
      </c>
      <c r="E3587" s="117" t="s">
        <v>329</v>
      </c>
      <c r="J3587" s="102"/>
      <c r="K3587" s="124"/>
      <c r="R3587" s="46"/>
      <c r="V3587" s="112"/>
      <c r="W3587" s="72"/>
      <c r="X3587" s="46"/>
      <c r="Y3587" s="46"/>
      <c r="AC3587" s="47">
        <f t="shared" si="52"/>
        <v>0</v>
      </c>
      <c r="AD3587" s="47"/>
      <c r="AE3587" s="44"/>
      <c r="AF3587" s="48"/>
    </row>
    <row r="3588" spans="1:32" ht="21" customHeight="1">
      <c r="A3588" s="45" t="str">
        <f>IF(G3588="","",VLOOKUP(G3588,#REF!,3,0))</f>
        <v/>
      </c>
      <c r="B3588" s="45" t="str">
        <f>IF(Table1[[#This Row],[Day]]="","",WEEKNUM(F3588))</f>
        <v/>
      </c>
      <c r="C3588" s="45" t="str">
        <f>IF(Table1[[#This Row],[Day]]="","",MONTH(F3588))</f>
        <v/>
      </c>
      <c r="D3588" s="45" t="str">
        <f>IF(Table1[[#This Row],[Day]]="","",YEAR(F3588))</f>
        <v/>
      </c>
      <c r="E3588" s="117" t="s">
        <v>329</v>
      </c>
      <c r="J3588" s="102"/>
      <c r="K3588" s="124"/>
      <c r="R3588" s="46"/>
      <c r="V3588" s="112"/>
      <c r="W3588" s="72"/>
      <c r="X3588" s="46"/>
      <c r="Y3588" s="46"/>
      <c r="AC3588" s="47">
        <f t="shared" si="52"/>
        <v>0</v>
      </c>
      <c r="AD3588" s="47"/>
      <c r="AE3588" s="44"/>
      <c r="AF3588" s="48"/>
    </row>
    <row r="3589" spans="1:32" ht="21" customHeight="1">
      <c r="A3589" s="45" t="str">
        <f>IF(G3589="","",VLOOKUP(G3589,#REF!,3,0))</f>
        <v/>
      </c>
      <c r="B3589" s="45" t="str">
        <f>IF(Table1[[#This Row],[Day]]="","",WEEKNUM(F3589))</f>
        <v/>
      </c>
      <c r="C3589" s="45" t="str">
        <f>IF(Table1[[#This Row],[Day]]="","",MONTH(F3589))</f>
        <v/>
      </c>
      <c r="D3589" s="45" t="str">
        <f>IF(Table1[[#This Row],[Day]]="","",YEAR(F3589))</f>
        <v/>
      </c>
      <c r="E3589" s="117" t="s">
        <v>329</v>
      </c>
      <c r="J3589" s="102"/>
      <c r="K3589" s="124"/>
      <c r="R3589" s="46"/>
      <c r="V3589" s="112"/>
      <c r="W3589" s="72"/>
      <c r="X3589" s="46"/>
      <c r="Y3589" s="46"/>
      <c r="AC3589" s="47">
        <f t="shared" si="52"/>
        <v>0</v>
      </c>
      <c r="AD3589" s="47"/>
      <c r="AE3589" s="44"/>
      <c r="AF3589" s="48"/>
    </row>
    <row r="3590" spans="1:32" ht="21" customHeight="1">
      <c r="A3590" s="45" t="str">
        <f>IF(G3590="","",VLOOKUP(G3590,#REF!,3,0))</f>
        <v/>
      </c>
      <c r="B3590" s="45" t="str">
        <f>IF(Table1[[#This Row],[Day]]="","",WEEKNUM(F3590))</f>
        <v/>
      </c>
      <c r="C3590" s="45" t="str">
        <f>IF(Table1[[#This Row],[Day]]="","",MONTH(F3590))</f>
        <v/>
      </c>
      <c r="D3590" s="45" t="str">
        <f>IF(Table1[[#This Row],[Day]]="","",YEAR(F3590))</f>
        <v/>
      </c>
      <c r="E3590" s="117" t="s">
        <v>329</v>
      </c>
      <c r="J3590" s="102"/>
      <c r="K3590" s="124"/>
      <c r="R3590" s="46"/>
      <c r="V3590" s="112"/>
      <c r="W3590" s="72"/>
      <c r="X3590" s="46"/>
      <c r="Y3590" s="46"/>
      <c r="AC3590" s="47">
        <f t="shared" si="52"/>
        <v>0</v>
      </c>
      <c r="AD3590" s="47"/>
      <c r="AE3590" s="44"/>
      <c r="AF3590" s="48"/>
    </row>
    <row r="3591" spans="1:32" ht="21" customHeight="1">
      <c r="A3591" s="45" t="str">
        <f>IF(G3591="","",VLOOKUP(G3591,#REF!,3,0))</f>
        <v/>
      </c>
      <c r="B3591" s="45" t="str">
        <f>IF(Table1[[#This Row],[Day]]="","",WEEKNUM(F3591))</f>
        <v/>
      </c>
      <c r="C3591" s="45" t="str">
        <f>IF(Table1[[#This Row],[Day]]="","",MONTH(F3591))</f>
        <v/>
      </c>
      <c r="D3591" s="45" t="str">
        <f>IF(Table1[[#This Row],[Day]]="","",YEAR(F3591))</f>
        <v/>
      </c>
      <c r="E3591" s="117" t="s">
        <v>329</v>
      </c>
      <c r="J3591" s="102"/>
      <c r="K3591" s="124"/>
      <c r="R3591" s="46"/>
      <c r="V3591" s="112"/>
      <c r="W3591" s="72"/>
      <c r="X3591" s="46"/>
      <c r="Y3591" s="46"/>
      <c r="AC3591" s="47">
        <f t="shared" si="52"/>
        <v>0</v>
      </c>
      <c r="AD3591" s="47"/>
      <c r="AE3591" s="44"/>
      <c r="AF3591" s="48"/>
    </row>
    <row r="3592" spans="1:32" ht="21" customHeight="1">
      <c r="A3592" s="45" t="str">
        <f>IF(G3592="","",VLOOKUP(G3592,#REF!,3,0))</f>
        <v/>
      </c>
      <c r="B3592" s="45" t="str">
        <f>IF(Table1[[#This Row],[Day]]="","",WEEKNUM(F3592))</f>
        <v/>
      </c>
      <c r="C3592" s="45" t="str">
        <f>IF(Table1[[#This Row],[Day]]="","",MONTH(F3592))</f>
        <v/>
      </c>
      <c r="D3592" s="45" t="str">
        <f>IF(Table1[[#This Row],[Day]]="","",YEAR(F3592))</f>
        <v/>
      </c>
      <c r="E3592" s="117" t="s">
        <v>329</v>
      </c>
      <c r="J3592" s="102"/>
      <c r="K3592" s="124"/>
      <c r="R3592" s="46"/>
      <c r="V3592" s="112"/>
      <c r="W3592" s="72"/>
      <c r="X3592" s="46"/>
      <c r="Y3592" s="46"/>
      <c r="AC3592" s="47">
        <f t="shared" si="52"/>
        <v>0</v>
      </c>
      <c r="AD3592" s="47"/>
      <c r="AE3592" s="44"/>
      <c r="AF3592" s="48"/>
    </row>
    <row r="3593" spans="1:32" ht="21" customHeight="1">
      <c r="A3593" s="45" t="str">
        <f>IF(G3593="","",VLOOKUP(G3593,#REF!,3,0))</f>
        <v/>
      </c>
      <c r="B3593" s="45" t="str">
        <f>IF(Table1[[#This Row],[Day]]="","",WEEKNUM(F3593))</f>
        <v/>
      </c>
      <c r="C3593" s="45" t="str">
        <f>IF(Table1[[#This Row],[Day]]="","",MONTH(F3593))</f>
        <v/>
      </c>
      <c r="D3593" s="45" t="str">
        <f>IF(Table1[[#This Row],[Day]]="","",YEAR(F3593))</f>
        <v/>
      </c>
      <c r="E3593" s="117" t="s">
        <v>329</v>
      </c>
      <c r="J3593" s="102"/>
      <c r="K3593" s="124"/>
      <c r="R3593" s="46"/>
      <c r="V3593" s="112"/>
      <c r="W3593" s="72"/>
      <c r="X3593" s="46"/>
      <c r="Y3593" s="46"/>
      <c r="AC3593" s="47">
        <f t="shared" si="52"/>
        <v>0</v>
      </c>
      <c r="AD3593" s="47"/>
      <c r="AE3593" s="44"/>
      <c r="AF3593" s="48"/>
    </row>
    <row r="3594" spans="1:32" ht="21" customHeight="1">
      <c r="A3594" s="45" t="str">
        <f>IF(G3594="","",VLOOKUP(G3594,#REF!,3,0))</f>
        <v/>
      </c>
      <c r="B3594" s="45" t="str">
        <f>IF(Table1[[#This Row],[Day]]="","",WEEKNUM(F3594))</f>
        <v/>
      </c>
      <c r="C3594" s="45" t="str">
        <f>IF(Table1[[#This Row],[Day]]="","",MONTH(F3594))</f>
        <v/>
      </c>
      <c r="D3594" s="45" t="str">
        <f>IF(Table1[[#This Row],[Day]]="","",YEAR(F3594))</f>
        <v/>
      </c>
      <c r="E3594" s="117" t="s">
        <v>329</v>
      </c>
      <c r="J3594" s="102"/>
      <c r="K3594" s="124"/>
      <c r="R3594" s="46"/>
      <c r="V3594" s="112"/>
      <c r="W3594" s="72"/>
      <c r="X3594" s="46"/>
      <c r="Y3594" s="46"/>
      <c r="AC3594" s="47">
        <f t="shared" si="52"/>
        <v>0</v>
      </c>
      <c r="AD3594" s="47"/>
      <c r="AE3594" s="44"/>
      <c r="AF3594" s="48"/>
    </row>
    <row r="3595" spans="1:32" ht="21" customHeight="1">
      <c r="A3595" s="45" t="str">
        <f>IF(G3595="","",VLOOKUP(G3595,#REF!,3,0))</f>
        <v/>
      </c>
      <c r="B3595" s="45" t="str">
        <f>IF(Table1[[#This Row],[Day]]="","",WEEKNUM(F3595))</f>
        <v/>
      </c>
      <c r="C3595" s="45" t="str">
        <f>IF(Table1[[#This Row],[Day]]="","",MONTH(F3595))</f>
        <v/>
      </c>
      <c r="D3595" s="45" t="str">
        <f>IF(Table1[[#This Row],[Day]]="","",YEAR(F3595))</f>
        <v/>
      </c>
      <c r="E3595" s="117" t="s">
        <v>329</v>
      </c>
      <c r="J3595" s="102"/>
      <c r="K3595" s="124"/>
      <c r="R3595" s="46"/>
      <c r="V3595" s="112"/>
      <c r="W3595" s="72"/>
      <c r="X3595" s="46"/>
      <c r="Y3595" s="46"/>
      <c r="AC3595" s="47">
        <f t="shared" si="52"/>
        <v>0</v>
      </c>
      <c r="AD3595" s="47"/>
      <c r="AE3595" s="44"/>
      <c r="AF3595" s="48"/>
    </row>
    <row r="3596" spans="1:32" ht="21" customHeight="1">
      <c r="A3596" s="45" t="str">
        <f>IF(G3596="","",VLOOKUP(G3596,#REF!,3,0))</f>
        <v/>
      </c>
      <c r="B3596" s="45" t="str">
        <f>IF(Table1[[#This Row],[Day]]="","",WEEKNUM(F3596))</f>
        <v/>
      </c>
      <c r="C3596" s="45" t="str">
        <f>IF(Table1[[#This Row],[Day]]="","",MONTH(F3596))</f>
        <v/>
      </c>
      <c r="D3596" s="45" t="str">
        <f>IF(Table1[[#This Row],[Day]]="","",YEAR(F3596))</f>
        <v/>
      </c>
      <c r="E3596" s="117" t="s">
        <v>329</v>
      </c>
      <c r="J3596" s="102"/>
      <c r="K3596" s="124"/>
      <c r="R3596" s="46"/>
      <c r="V3596" s="112"/>
      <c r="W3596" s="72"/>
      <c r="X3596" s="46"/>
      <c r="Y3596" s="46"/>
      <c r="AC3596" s="47">
        <f t="shared" si="52"/>
        <v>0</v>
      </c>
      <c r="AD3596" s="47"/>
      <c r="AE3596" s="44"/>
      <c r="AF3596" s="48"/>
    </row>
    <row r="3597" spans="1:32" ht="21" customHeight="1">
      <c r="A3597" s="45" t="str">
        <f>IF(G3597="","",VLOOKUP(G3597,#REF!,3,0))</f>
        <v/>
      </c>
      <c r="B3597" s="45" t="str">
        <f>IF(Table1[[#This Row],[Day]]="","",WEEKNUM(F3597))</f>
        <v/>
      </c>
      <c r="C3597" s="45" t="str">
        <f>IF(Table1[[#This Row],[Day]]="","",MONTH(F3597))</f>
        <v/>
      </c>
      <c r="D3597" s="45" t="str">
        <f>IF(Table1[[#This Row],[Day]]="","",YEAR(F3597))</f>
        <v/>
      </c>
      <c r="E3597" s="117" t="s">
        <v>329</v>
      </c>
      <c r="J3597" s="102"/>
      <c r="K3597" s="124"/>
      <c r="R3597" s="46"/>
      <c r="V3597" s="112"/>
      <c r="W3597" s="72"/>
      <c r="X3597" s="46"/>
      <c r="Y3597" s="46"/>
      <c r="AC3597" s="47">
        <f t="shared" si="52"/>
        <v>0</v>
      </c>
      <c r="AD3597" s="47"/>
      <c r="AE3597" s="44"/>
      <c r="AF3597" s="48"/>
    </row>
    <row r="3598" spans="1:32" ht="21" customHeight="1">
      <c r="A3598" s="45" t="str">
        <f>IF(G3598="","",VLOOKUP(G3598,#REF!,3,0))</f>
        <v/>
      </c>
      <c r="B3598" s="45" t="str">
        <f>IF(Table1[[#This Row],[Day]]="","",WEEKNUM(F3598))</f>
        <v/>
      </c>
      <c r="C3598" s="45" t="str">
        <f>IF(Table1[[#This Row],[Day]]="","",MONTH(F3598))</f>
        <v/>
      </c>
      <c r="D3598" s="45" t="str">
        <f>IF(Table1[[#This Row],[Day]]="","",YEAR(F3598))</f>
        <v/>
      </c>
      <c r="E3598" s="117" t="s">
        <v>329</v>
      </c>
      <c r="J3598" s="102"/>
      <c r="K3598" s="124"/>
      <c r="R3598" s="46"/>
      <c r="V3598" s="112"/>
      <c r="W3598" s="72"/>
      <c r="X3598" s="46"/>
      <c r="Y3598" s="46"/>
      <c r="AC3598" s="47">
        <f t="shared" si="52"/>
        <v>0</v>
      </c>
      <c r="AD3598" s="47"/>
      <c r="AE3598" s="44"/>
      <c r="AF3598" s="48"/>
    </row>
    <row r="3599" spans="1:32" ht="21" customHeight="1">
      <c r="A3599" s="45" t="str">
        <f>IF(G3599="","",VLOOKUP(G3599,#REF!,3,0))</f>
        <v/>
      </c>
      <c r="B3599" s="45" t="str">
        <f>IF(Table1[[#This Row],[Day]]="","",WEEKNUM(F3599))</f>
        <v/>
      </c>
      <c r="C3599" s="45" t="str">
        <f>IF(Table1[[#This Row],[Day]]="","",MONTH(F3599))</f>
        <v/>
      </c>
      <c r="D3599" s="45" t="str">
        <f>IF(Table1[[#This Row],[Day]]="","",YEAR(F3599))</f>
        <v/>
      </c>
      <c r="E3599" s="117" t="s">
        <v>329</v>
      </c>
      <c r="J3599" s="102"/>
      <c r="K3599" s="124"/>
      <c r="R3599" s="46"/>
      <c r="V3599" s="112"/>
      <c r="W3599" s="72"/>
      <c r="X3599" s="46"/>
      <c r="Y3599" s="46"/>
      <c r="AC3599" s="47">
        <f t="shared" si="52"/>
        <v>0</v>
      </c>
      <c r="AD3599" s="47"/>
      <c r="AE3599" s="44"/>
      <c r="AF3599" s="48"/>
    </row>
    <row r="3600" spans="1:32" ht="21" customHeight="1">
      <c r="A3600" s="45" t="str">
        <f>IF(G3600="","",VLOOKUP(G3600,#REF!,3,0))</f>
        <v/>
      </c>
      <c r="B3600" s="45" t="str">
        <f>IF(Table1[[#This Row],[Day]]="","",WEEKNUM(F3600))</f>
        <v/>
      </c>
      <c r="C3600" s="45" t="str">
        <f>IF(Table1[[#This Row],[Day]]="","",MONTH(F3600))</f>
        <v/>
      </c>
      <c r="D3600" s="45" t="str">
        <f>IF(Table1[[#This Row],[Day]]="","",YEAR(F3600))</f>
        <v/>
      </c>
      <c r="E3600" s="117" t="s">
        <v>329</v>
      </c>
      <c r="J3600" s="102"/>
      <c r="K3600" s="124"/>
      <c r="R3600" s="46"/>
      <c r="V3600" s="112"/>
      <c r="W3600" s="72"/>
      <c r="X3600" s="46"/>
      <c r="Y3600" s="46"/>
      <c r="AC3600" s="47">
        <f t="shared" si="52"/>
        <v>0</v>
      </c>
      <c r="AD3600" s="47"/>
      <c r="AE3600" s="44"/>
      <c r="AF3600" s="48"/>
    </row>
    <row r="3601" spans="1:32" ht="21" customHeight="1">
      <c r="A3601" s="45" t="str">
        <f>IF(G3601="","",VLOOKUP(G3601,#REF!,3,0))</f>
        <v/>
      </c>
      <c r="B3601" s="45" t="str">
        <f>IF(Table1[[#This Row],[Day]]="","",WEEKNUM(F3601))</f>
        <v/>
      </c>
      <c r="C3601" s="45" t="str">
        <f>IF(Table1[[#This Row],[Day]]="","",MONTH(F3601))</f>
        <v/>
      </c>
      <c r="D3601" s="45" t="str">
        <f>IF(Table1[[#This Row],[Day]]="","",YEAR(F3601))</f>
        <v/>
      </c>
      <c r="E3601" s="117" t="s">
        <v>329</v>
      </c>
      <c r="J3601" s="102"/>
      <c r="K3601" s="124"/>
      <c r="R3601" s="46"/>
      <c r="V3601" s="112"/>
      <c r="W3601" s="72"/>
      <c r="X3601" s="46"/>
      <c r="Y3601" s="46"/>
      <c r="AC3601" s="47">
        <f t="shared" si="52"/>
        <v>0</v>
      </c>
      <c r="AD3601" s="47"/>
      <c r="AE3601" s="44"/>
      <c r="AF3601" s="48"/>
    </row>
    <row r="3602" spans="1:32" ht="21" customHeight="1">
      <c r="A3602" s="45" t="str">
        <f>IF(G3602="","",VLOOKUP(G3602,#REF!,3,0))</f>
        <v/>
      </c>
      <c r="B3602" s="45" t="str">
        <f>IF(Table1[[#This Row],[Day]]="","",WEEKNUM(F3602))</f>
        <v/>
      </c>
      <c r="C3602" s="45" t="str">
        <f>IF(Table1[[#This Row],[Day]]="","",MONTH(F3602))</f>
        <v/>
      </c>
      <c r="D3602" s="45" t="str">
        <f>IF(Table1[[#This Row],[Day]]="","",YEAR(F3602))</f>
        <v/>
      </c>
      <c r="E3602" s="117" t="s">
        <v>329</v>
      </c>
      <c r="J3602" s="102"/>
      <c r="K3602" s="124"/>
      <c r="R3602" s="46"/>
      <c r="V3602" s="112"/>
      <c r="W3602" s="72"/>
      <c r="X3602" s="46"/>
      <c r="Y3602" s="46"/>
      <c r="AC3602" s="47">
        <f t="shared" si="52"/>
        <v>0</v>
      </c>
      <c r="AD3602" s="47"/>
      <c r="AE3602" s="44"/>
      <c r="AF3602" s="48"/>
    </row>
    <row r="3603" spans="1:32" ht="21" customHeight="1">
      <c r="A3603" s="45" t="str">
        <f>IF(G3603="","",VLOOKUP(G3603,#REF!,3,0))</f>
        <v/>
      </c>
      <c r="B3603" s="45" t="str">
        <f>IF(Table1[[#This Row],[Day]]="","",WEEKNUM(F3603))</f>
        <v/>
      </c>
      <c r="C3603" s="45" t="str">
        <f>IF(Table1[[#This Row],[Day]]="","",MONTH(F3603))</f>
        <v/>
      </c>
      <c r="D3603" s="45" t="str">
        <f>IF(Table1[[#This Row],[Day]]="","",YEAR(F3603))</f>
        <v/>
      </c>
      <c r="E3603" s="117" t="s">
        <v>329</v>
      </c>
      <c r="J3603" s="102"/>
      <c r="K3603" s="124"/>
      <c r="R3603" s="46"/>
      <c r="V3603" s="112"/>
      <c r="W3603" s="72"/>
      <c r="X3603" s="46"/>
      <c r="Y3603" s="46"/>
      <c r="AC3603" s="47">
        <f t="shared" si="52"/>
        <v>0</v>
      </c>
      <c r="AD3603" s="47"/>
      <c r="AE3603" s="44"/>
      <c r="AF3603" s="48"/>
    </row>
    <row r="3604" spans="1:32" ht="21" customHeight="1">
      <c r="A3604" s="45" t="str">
        <f>IF(G3604="","",VLOOKUP(G3604,#REF!,3,0))</f>
        <v/>
      </c>
      <c r="B3604" s="45" t="str">
        <f>IF(Table1[[#This Row],[Day]]="","",WEEKNUM(F3604))</f>
        <v/>
      </c>
      <c r="C3604" s="45" t="str">
        <f>IF(Table1[[#This Row],[Day]]="","",MONTH(F3604))</f>
        <v/>
      </c>
      <c r="D3604" s="45" t="str">
        <f>IF(Table1[[#This Row],[Day]]="","",YEAR(F3604))</f>
        <v/>
      </c>
      <c r="E3604" s="117" t="s">
        <v>329</v>
      </c>
      <c r="J3604" s="102"/>
      <c r="K3604" s="124"/>
      <c r="R3604" s="46"/>
      <c r="V3604" s="112"/>
      <c r="W3604" s="72"/>
      <c r="X3604" s="46"/>
      <c r="Y3604" s="46"/>
      <c r="AC3604" s="47">
        <f t="shared" si="52"/>
        <v>0</v>
      </c>
      <c r="AD3604" s="47"/>
      <c r="AE3604" s="44"/>
      <c r="AF3604" s="48"/>
    </row>
    <row r="3605" spans="1:32" ht="21" customHeight="1">
      <c r="A3605" s="45" t="str">
        <f>IF(G3605="","",VLOOKUP(G3605,#REF!,3,0))</f>
        <v/>
      </c>
      <c r="B3605" s="45" t="str">
        <f>IF(Table1[[#This Row],[Day]]="","",WEEKNUM(F3605))</f>
        <v/>
      </c>
      <c r="C3605" s="45" t="str">
        <f>IF(Table1[[#This Row],[Day]]="","",MONTH(F3605))</f>
        <v/>
      </c>
      <c r="D3605" s="45" t="str">
        <f>IF(Table1[[#This Row],[Day]]="","",YEAR(F3605))</f>
        <v/>
      </c>
      <c r="E3605" s="117" t="s">
        <v>329</v>
      </c>
      <c r="J3605" s="102"/>
      <c r="K3605" s="124"/>
      <c r="R3605" s="46"/>
      <c r="V3605" s="112"/>
      <c r="W3605" s="72"/>
      <c r="X3605" s="46"/>
      <c r="Y3605" s="46"/>
      <c r="AC3605" s="47">
        <f t="shared" si="52"/>
        <v>0</v>
      </c>
      <c r="AD3605" s="47"/>
      <c r="AE3605" s="44"/>
      <c r="AF3605" s="48"/>
    </row>
    <row r="3606" spans="1:32" ht="21" customHeight="1">
      <c r="A3606" s="45" t="str">
        <f>IF(G3606="","",VLOOKUP(G3606,#REF!,3,0))</f>
        <v/>
      </c>
      <c r="B3606" s="45" t="str">
        <f>IF(Table1[[#This Row],[Day]]="","",WEEKNUM(F3606))</f>
        <v/>
      </c>
      <c r="C3606" s="45" t="str">
        <f>IF(Table1[[#This Row],[Day]]="","",MONTH(F3606))</f>
        <v/>
      </c>
      <c r="D3606" s="45" t="str">
        <f>IF(Table1[[#This Row],[Day]]="","",YEAR(F3606))</f>
        <v/>
      </c>
      <c r="E3606" s="117" t="s">
        <v>329</v>
      </c>
      <c r="J3606" s="102"/>
      <c r="K3606" s="124"/>
      <c r="R3606" s="46"/>
      <c r="V3606" s="112"/>
      <c r="W3606" s="72"/>
      <c r="X3606" s="46"/>
      <c r="Y3606" s="46"/>
      <c r="AC3606" s="47">
        <f t="shared" si="52"/>
        <v>0</v>
      </c>
      <c r="AD3606" s="47"/>
      <c r="AE3606" s="44"/>
      <c r="AF3606" s="48"/>
    </row>
    <row r="3607" spans="1:32" ht="21" customHeight="1">
      <c r="A3607" s="45" t="str">
        <f>IF(G3607="","",VLOOKUP(G3607,#REF!,3,0))</f>
        <v/>
      </c>
      <c r="B3607" s="45" t="str">
        <f>IF(Table1[[#This Row],[Day]]="","",WEEKNUM(F3607))</f>
        <v/>
      </c>
      <c r="C3607" s="45" t="str">
        <f>IF(Table1[[#This Row],[Day]]="","",MONTH(F3607))</f>
        <v/>
      </c>
      <c r="D3607" s="45" t="str">
        <f>IF(Table1[[#This Row],[Day]]="","",YEAR(F3607))</f>
        <v/>
      </c>
      <c r="E3607" s="117" t="s">
        <v>329</v>
      </c>
      <c r="J3607" s="102"/>
      <c r="K3607" s="124"/>
      <c r="R3607" s="46"/>
      <c r="V3607" s="112"/>
      <c r="W3607" s="72"/>
      <c r="X3607" s="46"/>
      <c r="Y3607" s="46"/>
      <c r="AC3607" s="47">
        <f t="shared" si="52"/>
        <v>0</v>
      </c>
      <c r="AD3607" s="47"/>
      <c r="AE3607" s="44"/>
      <c r="AF3607" s="48"/>
    </row>
    <row r="3608" spans="1:32" ht="21" customHeight="1">
      <c r="A3608" s="45" t="str">
        <f>IF(G3608="","",VLOOKUP(G3608,#REF!,3,0))</f>
        <v/>
      </c>
      <c r="B3608" s="45" t="str">
        <f>IF(Table1[[#This Row],[Day]]="","",WEEKNUM(F3608))</f>
        <v/>
      </c>
      <c r="C3608" s="45" t="str">
        <f>IF(Table1[[#This Row],[Day]]="","",MONTH(F3608))</f>
        <v/>
      </c>
      <c r="D3608" s="45" t="str">
        <f>IF(Table1[[#This Row],[Day]]="","",YEAR(F3608))</f>
        <v/>
      </c>
      <c r="E3608" s="117" t="s">
        <v>329</v>
      </c>
      <c r="J3608" s="102"/>
      <c r="K3608" s="124"/>
      <c r="R3608" s="46"/>
      <c r="V3608" s="112"/>
      <c r="W3608" s="72"/>
      <c r="X3608" s="46"/>
      <c r="Y3608" s="46"/>
      <c r="AC3608" s="47">
        <f t="shared" si="52"/>
        <v>0</v>
      </c>
      <c r="AD3608" s="47"/>
      <c r="AE3608" s="44"/>
      <c r="AF3608" s="48"/>
    </row>
    <row r="3609" spans="1:32" ht="21" customHeight="1">
      <c r="A3609" s="45" t="str">
        <f>IF(G3609="","",VLOOKUP(G3609,#REF!,3,0))</f>
        <v/>
      </c>
      <c r="B3609" s="45" t="str">
        <f>IF(Table1[[#This Row],[Day]]="","",WEEKNUM(F3609))</f>
        <v/>
      </c>
      <c r="C3609" s="45" t="str">
        <f>IF(Table1[[#This Row],[Day]]="","",MONTH(F3609))</f>
        <v/>
      </c>
      <c r="D3609" s="45" t="str">
        <f>IF(Table1[[#This Row],[Day]]="","",YEAR(F3609))</f>
        <v/>
      </c>
      <c r="E3609" s="117" t="s">
        <v>329</v>
      </c>
      <c r="J3609" s="102"/>
      <c r="K3609" s="124"/>
      <c r="R3609" s="46"/>
      <c r="V3609" s="112"/>
      <c r="W3609" s="72"/>
      <c r="X3609" s="46"/>
      <c r="Y3609" s="46"/>
      <c r="AC3609" s="47">
        <f t="shared" si="52"/>
        <v>0</v>
      </c>
      <c r="AD3609" s="47"/>
      <c r="AE3609" s="44"/>
      <c r="AF3609" s="48"/>
    </row>
    <row r="3610" spans="1:32" ht="21" customHeight="1">
      <c r="A3610" s="45" t="str">
        <f>IF(G3610="","",VLOOKUP(G3610,#REF!,3,0))</f>
        <v/>
      </c>
      <c r="B3610" s="45" t="str">
        <f>IF(Table1[[#This Row],[Day]]="","",WEEKNUM(F3610))</f>
        <v/>
      </c>
      <c r="C3610" s="45" t="str">
        <f>IF(Table1[[#This Row],[Day]]="","",MONTH(F3610))</f>
        <v/>
      </c>
      <c r="D3610" s="45" t="str">
        <f>IF(Table1[[#This Row],[Day]]="","",YEAR(F3610))</f>
        <v/>
      </c>
      <c r="E3610" s="117" t="s">
        <v>329</v>
      </c>
      <c r="J3610" s="102"/>
      <c r="K3610" s="124"/>
      <c r="R3610" s="46"/>
      <c r="V3610" s="112"/>
      <c r="W3610" s="72"/>
      <c r="X3610" s="46"/>
      <c r="Y3610" s="46"/>
      <c r="AC3610" s="47">
        <f t="shared" si="52"/>
        <v>0</v>
      </c>
      <c r="AD3610" s="47"/>
      <c r="AE3610" s="44"/>
      <c r="AF3610" s="48"/>
    </row>
    <row r="3611" spans="1:32" ht="21" customHeight="1">
      <c r="A3611" s="45" t="str">
        <f>IF(G3611="","",VLOOKUP(G3611,#REF!,3,0))</f>
        <v/>
      </c>
      <c r="B3611" s="45" t="str">
        <f>IF(Table1[[#This Row],[Day]]="","",WEEKNUM(F3611))</f>
        <v/>
      </c>
      <c r="C3611" s="45" t="str">
        <f>IF(Table1[[#This Row],[Day]]="","",MONTH(F3611))</f>
        <v/>
      </c>
      <c r="D3611" s="45" t="str">
        <f>IF(Table1[[#This Row],[Day]]="","",YEAR(F3611))</f>
        <v/>
      </c>
      <c r="E3611" s="117" t="s">
        <v>329</v>
      </c>
      <c r="J3611" s="102"/>
      <c r="K3611" s="124"/>
      <c r="R3611" s="46"/>
      <c r="V3611" s="112"/>
      <c r="W3611" s="72"/>
      <c r="X3611" s="46"/>
      <c r="Y3611" s="46"/>
      <c r="AC3611" s="47">
        <f t="shared" si="52"/>
        <v>0</v>
      </c>
      <c r="AD3611" s="47"/>
      <c r="AE3611" s="44"/>
      <c r="AF3611" s="48"/>
    </row>
    <row r="3612" spans="1:32" ht="21" customHeight="1">
      <c r="A3612" s="45" t="str">
        <f>IF(G3612="","",VLOOKUP(G3612,#REF!,3,0))</f>
        <v/>
      </c>
      <c r="B3612" s="45" t="str">
        <f>IF(Table1[[#This Row],[Day]]="","",WEEKNUM(F3612))</f>
        <v/>
      </c>
      <c r="C3612" s="45" t="str">
        <f>IF(Table1[[#This Row],[Day]]="","",MONTH(F3612))</f>
        <v/>
      </c>
      <c r="D3612" s="45" t="str">
        <f>IF(Table1[[#This Row],[Day]]="","",YEAR(F3612))</f>
        <v/>
      </c>
      <c r="E3612" s="117" t="s">
        <v>329</v>
      </c>
      <c r="J3612" s="102"/>
      <c r="K3612" s="124"/>
      <c r="R3612" s="46"/>
      <c r="V3612" s="112"/>
      <c r="W3612" s="72"/>
      <c r="X3612" s="46"/>
      <c r="Y3612" s="46"/>
      <c r="AC3612" s="47">
        <f t="shared" ref="AC3612:AC3675" si="53">SUM(I3612:AB3612)</f>
        <v>0</v>
      </c>
      <c r="AD3612" s="47"/>
      <c r="AE3612" s="44"/>
      <c r="AF3612" s="48"/>
    </row>
    <row r="3613" spans="1:32" ht="21" customHeight="1">
      <c r="A3613" s="45" t="str">
        <f>IF(G3613="","",VLOOKUP(G3613,#REF!,3,0))</f>
        <v/>
      </c>
      <c r="B3613" s="45" t="str">
        <f>IF(Table1[[#This Row],[Day]]="","",WEEKNUM(F3613))</f>
        <v/>
      </c>
      <c r="C3613" s="45" t="str">
        <f>IF(Table1[[#This Row],[Day]]="","",MONTH(F3613))</f>
        <v/>
      </c>
      <c r="D3613" s="45" t="str">
        <f>IF(Table1[[#This Row],[Day]]="","",YEAR(F3613))</f>
        <v/>
      </c>
      <c r="E3613" s="117" t="s">
        <v>329</v>
      </c>
      <c r="J3613" s="102"/>
      <c r="K3613" s="124"/>
      <c r="R3613" s="46"/>
      <c r="V3613" s="112"/>
      <c r="W3613" s="72"/>
      <c r="X3613" s="46"/>
      <c r="Y3613" s="46"/>
      <c r="AC3613" s="47">
        <f t="shared" si="53"/>
        <v>0</v>
      </c>
      <c r="AD3613" s="47"/>
      <c r="AE3613" s="44"/>
      <c r="AF3613" s="48"/>
    </row>
    <row r="3614" spans="1:32" ht="21" customHeight="1">
      <c r="A3614" s="45" t="str">
        <f>IF(G3614="","",VLOOKUP(G3614,#REF!,3,0))</f>
        <v/>
      </c>
      <c r="B3614" s="45" t="str">
        <f>IF(Table1[[#This Row],[Day]]="","",WEEKNUM(F3614))</f>
        <v/>
      </c>
      <c r="C3614" s="45" t="str">
        <f>IF(Table1[[#This Row],[Day]]="","",MONTH(F3614))</f>
        <v/>
      </c>
      <c r="D3614" s="45" t="str">
        <f>IF(Table1[[#This Row],[Day]]="","",YEAR(F3614))</f>
        <v/>
      </c>
      <c r="E3614" s="117" t="s">
        <v>329</v>
      </c>
      <c r="J3614" s="102"/>
      <c r="K3614" s="124"/>
      <c r="R3614" s="46"/>
      <c r="V3614" s="112"/>
      <c r="W3614" s="72"/>
      <c r="X3614" s="46"/>
      <c r="Y3614" s="46"/>
      <c r="AC3614" s="47">
        <f t="shared" si="53"/>
        <v>0</v>
      </c>
      <c r="AD3614" s="47"/>
      <c r="AE3614" s="44"/>
      <c r="AF3614" s="48"/>
    </row>
    <row r="3615" spans="1:32" ht="21" customHeight="1">
      <c r="A3615" s="45" t="str">
        <f>IF(G3615="","",VLOOKUP(G3615,#REF!,3,0))</f>
        <v/>
      </c>
      <c r="B3615" s="45" t="str">
        <f>IF(Table1[[#This Row],[Day]]="","",WEEKNUM(F3615))</f>
        <v/>
      </c>
      <c r="C3615" s="45" t="str">
        <f>IF(Table1[[#This Row],[Day]]="","",MONTH(F3615))</f>
        <v/>
      </c>
      <c r="D3615" s="45" t="str">
        <f>IF(Table1[[#This Row],[Day]]="","",YEAR(F3615))</f>
        <v/>
      </c>
      <c r="E3615" s="117" t="s">
        <v>329</v>
      </c>
      <c r="J3615" s="102"/>
      <c r="K3615" s="124"/>
      <c r="R3615" s="46"/>
      <c r="V3615" s="112"/>
      <c r="W3615" s="72"/>
      <c r="X3615" s="46"/>
      <c r="Y3615" s="46"/>
      <c r="AC3615" s="47">
        <f t="shared" si="53"/>
        <v>0</v>
      </c>
      <c r="AD3615" s="47"/>
      <c r="AE3615" s="44"/>
      <c r="AF3615" s="48"/>
    </row>
    <row r="3616" spans="1:32" ht="21" customHeight="1">
      <c r="A3616" s="45" t="str">
        <f>IF(G3616="","",VLOOKUP(G3616,#REF!,3,0))</f>
        <v/>
      </c>
      <c r="B3616" s="45" t="str">
        <f>IF(Table1[[#This Row],[Day]]="","",WEEKNUM(F3616))</f>
        <v/>
      </c>
      <c r="C3616" s="45" t="str">
        <f>IF(Table1[[#This Row],[Day]]="","",MONTH(F3616))</f>
        <v/>
      </c>
      <c r="D3616" s="45" t="str">
        <f>IF(Table1[[#This Row],[Day]]="","",YEAR(F3616))</f>
        <v/>
      </c>
      <c r="E3616" s="117" t="s">
        <v>329</v>
      </c>
      <c r="J3616" s="102"/>
      <c r="K3616" s="124"/>
      <c r="R3616" s="46"/>
      <c r="V3616" s="112"/>
      <c r="W3616" s="72"/>
      <c r="X3616" s="46"/>
      <c r="Y3616" s="46"/>
      <c r="AC3616" s="47">
        <f t="shared" si="53"/>
        <v>0</v>
      </c>
      <c r="AD3616" s="47"/>
      <c r="AE3616" s="44"/>
      <c r="AF3616" s="48"/>
    </row>
    <row r="3617" spans="1:32" ht="21" customHeight="1">
      <c r="A3617" s="45" t="str">
        <f>IF(G3617="","",VLOOKUP(G3617,#REF!,3,0))</f>
        <v/>
      </c>
      <c r="B3617" s="45" t="str">
        <f>IF(Table1[[#This Row],[Day]]="","",WEEKNUM(F3617))</f>
        <v/>
      </c>
      <c r="C3617" s="45" t="str">
        <f>IF(Table1[[#This Row],[Day]]="","",MONTH(F3617))</f>
        <v/>
      </c>
      <c r="D3617" s="45" t="str">
        <f>IF(Table1[[#This Row],[Day]]="","",YEAR(F3617))</f>
        <v/>
      </c>
      <c r="E3617" s="117" t="s">
        <v>329</v>
      </c>
      <c r="J3617" s="102"/>
      <c r="K3617" s="124"/>
      <c r="R3617" s="46"/>
      <c r="V3617" s="112"/>
      <c r="W3617" s="72"/>
      <c r="X3617" s="46"/>
      <c r="Y3617" s="46"/>
      <c r="AC3617" s="47">
        <f t="shared" si="53"/>
        <v>0</v>
      </c>
      <c r="AD3617" s="47"/>
      <c r="AE3617" s="44"/>
      <c r="AF3617" s="48"/>
    </row>
    <row r="3618" spans="1:32" ht="21" customHeight="1">
      <c r="A3618" s="45" t="str">
        <f>IF(G3618="","",VLOOKUP(G3618,#REF!,3,0))</f>
        <v/>
      </c>
      <c r="B3618" s="45" t="str">
        <f>IF(Table1[[#This Row],[Day]]="","",WEEKNUM(F3618))</f>
        <v/>
      </c>
      <c r="C3618" s="45" t="str">
        <f>IF(Table1[[#This Row],[Day]]="","",MONTH(F3618))</f>
        <v/>
      </c>
      <c r="D3618" s="45" t="str">
        <f>IF(Table1[[#This Row],[Day]]="","",YEAR(F3618))</f>
        <v/>
      </c>
      <c r="E3618" s="117" t="s">
        <v>329</v>
      </c>
      <c r="J3618" s="102"/>
      <c r="K3618" s="124"/>
      <c r="R3618" s="46"/>
      <c r="V3618" s="112"/>
      <c r="W3618" s="72"/>
      <c r="X3618" s="46"/>
      <c r="Y3618" s="46"/>
      <c r="AC3618" s="47">
        <f t="shared" si="53"/>
        <v>0</v>
      </c>
      <c r="AD3618" s="47"/>
      <c r="AE3618" s="44"/>
      <c r="AF3618" s="48"/>
    </row>
    <row r="3619" spans="1:32" ht="21" customHeight="1">
      <c r="A3619" s="45" t="str">
        <f>IF(G3619="","",VLOOKUP(G3619,#REF!,3,0))</f>
        <v/>
      </c>
      <c r="B3619" s="45" t="str">
        <f>IF(Table1[[#This Row],[Day]]="","",WEEKNUM(F3619))</f>
        <v/>
      </c>
      <c r="C3619" s="45" t="str">
        <f>IF(Table1[[#This Row],[Day]]="","",MONTH(F3619))</f>
        <v/>
      </c>
      <c r="D3619" s="45" t="str">
        <f>IF(Table1[[#This Row],[Day]]="","",YEAR(F3619))</f>
        <v/>
      </c>
      <c r="E3619" s="117" t="s">
        <v>329</v>
      </c>
      <c r="J3619" s="102"/>
      <c r="K3619" s="124"/>
      <c r="R3619" s="46"/>
      <c r="V3619" s="112"/>
      <c r="W3619" s="72"/>
      <c r="X3619" s="46"/>
      <c r="Y3619" s="46"/>
      <c r="AC3619" s="47">
        <f t="shared" si="53"/>
        <v>0</v>
      </c>
      <c r="AD3619" s="47"/>
      <c r="AE3619" s="44"/>
      <c r="AF3619" s="48"/>
    </row>
    <row r="3620" spans="1:32" ht="21" customHeight="1">
      <c r="A3620" s="45" t="str">
        <f>IF(G3620="","",VLOOKUP(G3620,#REF!,3,0))</f>
        <v/>
      </c>
      <c r="B3620" s="45" t="str">
        <f>IF(Table1[[#This Row],[Day]]="","",WEEKNUM(F3620))</f>
        <v/>
      </c>
      <c r="C3620" s="45" t="str">
        <f>IF(Table1[[#This Row],[Day]]="","",MONTH(F3620))</f>
        <v/>
      </c>
      <c r="D3620" s="45" t="str">
        <f>IF(Table1[[#This Row],[Day]]="","",YEAR(F3620))</f>
        <v/>
      </c>
      <c r="E3620" s="117" t="s">
        <v>329</v>
      </c>
      <c r="J3620" s="102"/>
      <c r="K3620" s="124"/>
      <c r="R3620" s="46"/>
      <c r="V3620" s="112"/>
      <c r="W3620" s="72"/>
      <c r="X3620" s="46"/>
      <c r="Y3620" s="46"/>
      <c r="AC3620" s="47">
        <f t="shared" si="53"/>
        <v>0</v>
      </c>
      <c r="AD3620" s="47"/>
      <c r="AE3620" s="44"/>
      <c r="AF3620" s="48"/>
    </row>
    <row r="3621" spans="1:32" ht="21" customHeight="1">
      <c r="A3621" s="45" t="str">
        <f>IF(G3621="","",VLOOKUP(G3621,#REF!,3,0))</f>
        <v/>
      </c>
      <c r="B3621" s="45" t="str">
        <f>IF(Table1[[#This Row],[Day]]="","",WEEKNUM(F3621))</f>
        <v/>
      </c>
      <c r="C3621" s="45" t="str">
        <f>IF(Table1[[#This Row],[Day]]="","",MONTH(F3621))</f>
        <v/>
      </c>
      <c r="D3621" s="45" t="str">
        <f>IF(Table1[[#This Row],[Day]]="","",YEAR(F3621))</f>
        <v/>
      </c>
      <c r="E3621" s="117" t="s">
        <v>329</v>
      </c>
      <c r="J3621" s="102"/>
      <c r="K3621" s="124"/>
      <c r="R3621" s="46"/>
      <c r="V3621" s="112"/>
      <c r="W3621" s="72"/>
      <c r="X3621" s="46"/>
      <c r="Y3621" s="46"/>
      <c r="AC3621" s="47">
        <f t="shared" si="53"/>
        <v>0</v>
      </c>
      <c r="AD3621" s="47"/>
      <c r="AE3621" s="44"/>
      <c r="AF3621" s="48"/>
    </row>
    <row r="3622" spans="1:32" ht="21" customHeight="1">
      <c r="A3622" s="45" t="str">
        <f>IF(G3622="","",VLOOKUP(G3622,#REF!,3,0))</f>
        <v/>
      </c>
      <c r="B3622" s="45" t="str">
        <f>IF(Table1[[#This Row],[Day]]="","",WEEKNUM(F3622))</f>
        <v/>
      </c>
      <c r="C3622" s="45" t="str">
        <f>IF(Table1[[#This Row],[Day]]="","",MONTH(F3622))</f>
        <v/>
      </c>
      <c r="D3622" s="45" t="str">
        <f>IF(Table1[[#This Row],[Day]]="","",YEAR(F3622))</f>
        <v/>
      </c>
      <c r="E3622" s="117" t="s">
        <v>329</v>
      </c>
      <c r="J3622" s="102"/>
      <c r="K3622" s="124"/>
      <c r="R3622" s="46"/>
      <c r="V3622" s="112"/>
      <c r="W3622" s="72"/>
      <c r="X3622" s="46"/>
      <c r="Y3622" s="46"/>
      <c r="AC3622" s="47">
        <f t="shared" si="53"/>
        <v>0</v>
      </c>
      <c r="AD3622" s="47"/>
      <c r="AE3622" s="44"/>
      <c r="AF3622" s="48"/>
    </row>
    <row r="3623" spans="1:32" ht="21" customHeight="1">
      <c r="A3623" s="45" t="str">
        <f>IF(G3623="","",VLOOKUP(G3623,#REF!,3,0))</f>
        <v/>
      </c>
      <c r="B3623" s="45" t="str">
        <f>IF(Table1[[#This Row],[Day]]="","",WEEKNUM(F3623))</f>
        <v/>
      </c>
      <c r="C3623" s="45" t="str">
        <f>IF(Table1[[#This Row],[Day]]="","",MONTH(F3623))</f>
        <v/>
      </c>
      <c r="D3623" s="45" t="str">
        <f>IF(Table1[[#This Row],[Day]]="","",YEAR(F3623))</f>
        <v/>
      </c>
      <c r="E3623" s="117" t="s">
        <v>329</v>
      </c>
      <c r="J3623" s="102"/>
      <c r="K3623" s="124"/>
      <c r="R3623" s="46"/>
      <c r="V3623" s="112"/>
      <c r="W3623" s="72"/>
      <c r="X3623" s="46"/>
      <c r="Y3623" s="46"/>
      <c r="AC3623" s="47">
        <f t="shared" si="53"/>
        <v>0</v>
      </c>
      <c r="AD3623" s="47"/>
      <c r="AE3623" s="44"/>
      <c r="AF3623" s="48"/>
    </row>
    <row r="3624" spans="1:32" ht="21" customHeight="1">
      <c r="A3624" s="45" t="str">
        <f>IF(G3624="","",VLOOKUP(G3624,#REF!,3,0))</f>
        <v/>
      </c>
      <c r="B3624" s="45" t="str">
        <f>IF(Table1[[#This Row],[Day]]="","",WEEKNUM(F3624))</f>
        <v/>
      </c>
      <c r="C3624" s="45" t="str">
        <f>IF(Table1[[#This Row],[Day]]="","",MONTH(F3624))</f>
        <v/>
      </c>
      <c r="D3624" s="45" t="str">
        <f>IF(Table1[[#This Row],[Day]]="","",YEAR(F3624))</f>
        <v/>
      </c>
      <c r="E3624" s="117" t="s">
        <v>329</v>
      </c>
      <c r="J3624" s="102"/>
      <c r="K3624" s="124"/>
      <c r="R3624" s="46"/>
      <c r="V3624" s="112"/>
      <c r="W3624" s="72"/>
      <c r="X3624" s="46"/>
      <c r="Y3624" s="46"/>
      <c r="AC3624" s="47">
        <f t="shared" si="53"/>
        <v>0</v>
      </c>
      <c r="AD3624" s="47"/>
      <c r="AE3624" s="44"/>
      <c r="AF3624" s="48"/>
    </row>
    <row r="3625" spans="1:32" ht="21" customHeight="1">
      <c r="A3625" s="45" t="str">
        <f>IF(G3625="","",VLOOKUP(G3625,#REF!,3,0))</f>
        <v/>
      </c>
      <c r="B3625" s="45" t="str">
        <f>IF(Table1[[#This Row],[Day]]="","",WEEKNUM(F3625))</f>
        <v/>
      </c>
      <c r="C3625" s="45" t="str">
        <f>IF(Table1[[#This Row],[Day]]="","",MONTH(F3625))</f>
        <v/>
      </c>
      <c r="D3625" s="45" t="str">
        <f>IF(Table1[[#This Row],[Day]]="","",YEAR(F3625))</f>
        <v/>
      </c>
      <c r="E3625" s="117" t="s">
        <v>329</v>
      </c>
      <c r="J3625" s="102"/>
      <c r="K3625" s="124"/>
      <c r="R3625" s="46"/>
      <c r="V3625" s="112"/>
      <c r="W3625" s="72"/>
      <c r="X3625" s="46"/>
      <c r="Y3625" s="46"/>
      <c r="AC3625" s="47">
        <f t="shared" si="53"/>
        <v>0</v>
      </c>
      <c r="AD3625" s="47"/>
      <c r="AE3625" s="44"/>
      <c r="AF3625" s="48"/>
    </row>
    <row r="3626" spans="1:32" ht="21" customHeight="1">
      <c r="A3626" s="45" t="str">
        <f>IF(G3626="","",VLOOKUP(G3626,#REF!,3,0))</f>
        <v/>
      </c>
      <c r="B3626" s="45" t="str">
        <f>IF(Table1[[#This Row],[Day]]="","",WEEKNUM(F3626))</f>
        <v/>
      </c>
      <c r="C3626" s="45" t="str">
        <f>IF(Table1[[#This Row],[Day]]="","",MONTH(F3626))</f>
        <v/>
      </c>
      <c r="D3626" s="45" t="str">
        <f>IF(Table1[[#This Row],[Day]]="","",YEAR(F3626))</f>
        <v/>
      </c>
      <c r="E3626" s="117" t="s">
        <v>329</v>
      </c>
      <c r="J3626" s="102"/>
      <c r="K3626" s="124"/>
      <c r="R3626" s="46"/>
      <c r="V3626" s="112"/>
      <c r="W3626" s="72"/>
      <c r="X3626" s="46"/>
      <c r="Y3626" s="46"/>
      <c r="AC3626" s="47">
        <f t="shared" si="53"/>
        <v>0</v>
      </c>
      <c r="AD3626" s="47"/>
      <c r="AE3626" s="44"/>
      <c r="AF3626" s="48"/>
    </row>
    <row r="3627" spans="1:32" ht="21" customHeight="1">
      <c r="A3627" s="45" t="str">
        <f>IF(G3627="","",VLOOKUP(G3627,#REF!,3,0))</f>
        <v/>
      </c>
      <c r="B3627" s="45" t="str">
        <f>IF(Table1[[#This Row],[Day]]="","",WEEKNUM(F3627))</f>
        <v/>
      </c>
      <c r="C3627" s="45" t="str">
        <f>IF(Table1[[#This Row],[Day]]="","",MONTH(F3627))</f>
        <v/>
      </c>
      <c r="D3627" s="45" t="str">
        <f>IF(Table1[[#This Row],[Day]]="","",YEAR(F3627))</f>
        <v/>
      </c>
      <c r="E3627" s="117" t="s">
        <v>329</v>
      </c>
      <c r="J3627" s="102"/>
      <c r="K3627" s="124"/>
      <c r="R3627" s="46"/>
      <c r="V3627" s="112"/>
      <c r="W3627" s="72"/>
      <c r="X3627" s="46"/>
      <c r="Y3627" s="46"/>
      <c r="AC3627" s="47">
        <f t="shared" si="53"/>
        <v>0</v>
      </c>
      <c r="AD3627" s="47"/>
      <c r="AE3627" s="44"/>
      <c r="AF3627" s="48"/>
    </row>
    <row r="3628" spans="1:32" ht="21" customHeight="1">
      <c r="A3628" s="45" t="str">
        <f>IF(G3628="","",VLOOKUP(G3628,#REF!,3,0))</f>
        <v/>
      </c>
      <c r="B3628" s="45" t="str">
        <f>IF(Table1[[#This Row],[Day]]="","",WEEKNUM(F3628))</f>
        <v/>
      </c>
      <c r="C3628" s="45" t="str">
        <f>IF(Table1[[#This Row],[Day]]="","",MONTH(F3628))</f>
        <v/>
      </c>
      <c r="D3628" s="45" t="str">
        <f>IF(Table1[[#This Row],[Day]]="","",YEAR(F3628))</f>
        <v/>
      </c>
      <c r="E3628" s="117" t="s">
        <v>329</v>
      </c>
      <c r="J3628" s="102"/>
      <c r="K3628" s="124"/>
      <c r="R3628" s="46"/>
      <c r="V3628" s="112"/>
      <c r="W3628" s="72"/>
      <c r="X3628" s="46"/>
      <c r="Y3628" s="46"/>
      <c r="AC3628" s="47">
        <f t="shared" si="53"/>
        <v>0</v>
      </c>
      <c r="AD3628" s="47"/>
      <c r="AE3628" s="44"/>
      <c r="AF3628" s="48"/>
    </row>
    <row r="3629" spans="1:32" ht="21" customHeight="1">
      <c r="A3629" s="45" t="str">
        <f>IF(G3629="","",VLOOKUP(G3629,#REF!,3,0))</f>
        <v/>
      </c>
      <c r="B3629" s="45" t="str">
        <f>IF(Table1[[#This Row],[Day]]="","",WEEKNUM(F3629))</f>
        <v/>
      </c>
      <c r="C3629" s="45" t="str">
        <f>IF(Table1[[#This Row],[Day]]="","",MONTH(F3629))</f>
        <v/>
      </c>
      <c r="D3629" s="45" t="str">
        <f>IF(Table1[[#This Row],[Day]]="","",YEAR(F3629))</f>
        <v/>
      </c>
      <c r="E3629" s="117" t="s">
        <v>329</v>
      </c>
      <c r="J3629" s="102"/>
      <c r="K3629" s="124"/>
      <c r="R3629" s="46"/>
      <c r="V3629" s="112"/>
      <c r="W3629" s="72"/>
      <c r="X3629" s="46"/>
      <c r="Y3629" s="46"/>
      <c r="AC3629" s="47">
        <f t="shared" si="53"/>
        <v>0</v>
      </c>
      <c r="AD3629" s="47"/>
      <c r="AE3629" s="44"/>
      <c r="AF3629" s="48"/>
    </row>
    <row r="3630" spans="1:32" ht="21" customHeight="1">
      <c r="A3630" s="45" t="str">
        <f>IF(G3630="","",VLOOKUP(G3630,#REF!,3,0))</f>
        <v/>
      </c>
      <c r="B3630" s="45" t="str">
        <f>IF(Table1[[#This Row],[Day]]="","",WEEKNUM(F3630))</f>
        <v/>
      </c>
      <c r="C3630" s="45" t="str">
        <f>IF(Table1[[#This Row],[Day]]="","",MONTH(F3630))</f>
        <v/>
      </c>
      <c r="D3630" s="45" t="str">
        <f>IF(Table1[[#This Row],[Day]]="","",YEAR(F3630))</f>
        <v/>
      </c>
      <c r="E3630" s="117" t="s">
        <v>329</v>
      </c>
      <c r="J3630" s="102"/>
      <c r="K3630" s="124"/>
      <c r="R3630" s="46"/>
      <c r="V3630" s="112"/>
      <c r="W3630" s="72"/>
      <c r="X3630" s="46"/>
      <c r="Y3630" s="46"/>
      <c r="AC3630" s="47">
        <f t="shared" si="53"/>
        <v>0</v>
      </c>
      <c r="AD3630" s="47"/>
      <c r="AE3630" s="44"/>
      <c r="AF3630" s="48"/>
    </row>
    <row r="3631" spans="1:32" ht="21" customHeight="1">
      <c r="A3631" s="45" t="str">
        <f>IF(G3631="","",VLOOKUP(G3631,#REF!,3,0))</f>
        <v/>
      </c>
      <c r="B3631" s="45" t="str">
        <f>IF(Table1[[#This Row],[Day]]="","",WEEKNUM(F3631))</f>
        <v/>
      </c>
      <c r="C3631" s="45" t="str">
        <f>IF(Table1[[#This Row],[Day]]="","",MONTH(F3631))</f>
        <v/>
      </c>
      <c r="D3631" s="45" t="str">
        <f>IF(Table1[[#This Row],[Day]]="","",YEAR(F3631))</f>
        <v/>
      </c>
      <c r="E3631" s="117" t="s">
        <v>329</v>
      </c>
      <c r="J3631" s="102"/>
      <c r="K3631" s="124"/>
      <c r="R3631" s="46"/>
      <c r="V3631" s="112"/>
      <c r="W3631" s="72"/>
      <c r="X3631" s="46"/>
      <c r="Y3631" s="46"/>
      <c r="AC3631" s="47">
        <f t="shared" si="53"/>
        <v>0</v>
      </c>
      <c r="AD3631" s="47"/>
      <c r="AE3631" s="44"/>
      <c r="AF3631" s="48"/>
    </row>
    <row r="3632" spans="1:32" ht="21" customHeight="1">
      <c r="A3632" s="45" t="str">
        <f>IF(G3632="","",VLOOKUP(G3632,#REF!,3,0))</f>
        <v/>
      </c>
      <c r="B3632" s="45" t="str">
        <f>IF(Table1[[#This Row],[Day]]="","",WEEKNUM(F3632))</f>
        <v/>
      </c>
      <c r="C3632" s="45" t="str">
        <f>IF(Table1[[#This Row],[Day]]="","",MONTH(F3632))</f>
        <v/>
      </c>
      <c r="D3632" s="45" t="str">
        <f>IF(Table1[[#This Row],[Day]]="","",YEAR(F3632))</f>
        <v/>
      </c>
      <c r="E3632" s="117" t="s">
        <v>329</v>
      </c>
      <c r="J3632" s="102"/>
      <c r="K3632" s="124"/>
      <c r="R3632" s="46"/>
      <c r="V3632" s="112"/>
      <c r="W3632" s="72"/>
      <c r="X3632" s="46"/>
      <c r="Y3632" s="46"/>
      <c r="AC3632" s="47">
        <f t="shared" si="53"/>
        <v>0</v>
      </c>
      <c r="AD3632" s="47"/>
      <c r="AE3632" s="44"/>
      <c r="AF3632" s="48"/>
    </row>
    <row r="3633" spans="1:32" ht="21" customHeight="1">
      <c r="A3633" s="45" t="str">
        <f>IF(G3633="","",VLOOKUP(G3633,#REF!,3,0))</f>
        <v/>
      </c>
      <c r="B3633" s="45" t="str">
        <f>IF(Table1[[#This Row],[Day]]="","",WEEKNUM(F3633))</f>
        <v/>
      </c>
      <c r="C3633" s="45" t="str">
        <f>IF(Table1[[#This Row],[Day]]="","",MONTH(F3633))</f>
        <v/>
      </c>
      <c r="D3633" s="45" t="str">
        <f>IF(Table1[[#This Row],[Day]]="","",YEAR(F3633))</f>
        <v/>
      </c>
      <c r="E3633" s="117" t="s">
        <v>329</v>
      </c>
      <c r="J3633" s="102"/>
      <c r="K3633" s="124"/>
      <c r="R3633" s="46"/>
      <c r="V3633" s="112"/>
      <c r="W3633" s="72"/>
      <c r="X3633" s="46"/>
      <c r="Y3633" s="46"/>
      <c r="AC3633" s="47">
        <f t="shared" si="53"/>
        <v>0</v>
      </c>
      <c r="AD3633" s="47"/>
      <c r="AE3633" s="44"/>
      <c r="AF3633" s="48"/>
    </row>
    <row r="3634" spans="1:32" ht="21" customHeight="1">
      <c r="A3634" s="45" t="str">
        <f>IF(G3634="","",VLOOKUP(G3634,#REF!,3,0))</f>
        <v/>
      </c>
      <c r="B3634" s="45" t="str">
        <f>IF(Table1[[#This Row],[Day]]="","",WEEKNUM(F3634))</f>
        <v/>
      </c>
      <c r="C3634" s="45" t="str">
        <f>IF(Table1[[#This Row],[Day]]="","",MONTH(F3634))</f>
        <v/>
      </c>
      <c r="D3634" s="45" t="str">
        <f>IF(Table1[[#This Row],[Day]]="","",YEAR(F3634))</f>
        <v/>
      </c>
      <c r="E3634" s="117" t="s">
        <v>329</v>
      </c>
      <c r="J3634" s="102"/>
      <c r="K3634" s="124"/>
      <c r="R3634" s="46"/>
      <c r="V3634" s="112"/>
      <c r="W3634" s="72"/>
      <c r="X3634" s="46"/>
      <c r="Y3634" s="46"/>
      <c r="AC3634" s="47">
        <f t="shared" si="53"/>
        <v>0</v>
      </c>
      <c r="AD3634" s="47"/>
      <c r="AE3634" s="44"/>
      <c r="AF3634" s="48"/>
    </row>
    <row r="3635" spans="1:32" ht="21" customHeight="1">
      <c r="A3635" s="45" t="str">
        <f>IF(G3635="","",VLOOKUP(G3635,#REF!,3,0))</f>
        <v/>
      </c>
      <c r="B3635" s="45" t="str">
        <f>IF(Table1[[#This Row],[Day]]="","",WEEKNUM(F3635))</f>
        <v/>
      </c>
      <c r="C3635" s="45" t="str">
        <f>IF(Table1[[#This Row],[Day]]="","",MONTH(F3635))</f>
        <v/>
      </c>
      <c r="D3635" s="45" t="str">
        <f>IF(Table1[[#This Row],[Day]]="","",YEAR(F3635))</f>
        <v/>
      </c>
      <c r="E3635" s="117" t="s">
        <v>329</v>
      </c>
      <c r="J3635" s="102"/>
      <c r="K3635" s="124"/>
      <c r="R3635" s="46"/>
      <c r="V3635" s="112"/>
      <c r="W3635" s="72"/>
      <c r="X3635" s="46"/>
      <c r="Y3635" s="46"/>
      <c r="AC3635" s="47">
        <f t="shared" si="53"/>
        <v>0</v>
      </c>
      <c r="AD3635" s="47"/>
      <c r="AE3635" s="44"/>
      <c r="AF3635" s="48"/>
    </row>
    <row r="3636" spans="1:32" ht="21" customHeight="1">
      <c r="A3636" s="45" t="str">
        <f>IF(G3636="","",VLOOKUP(G3636,#REF!,3,0))</f>
        <v/>
      </c>
      <c r="B3636" s="45" t="str">
        <f>IF(Table1[[#This Row],[Day]]="","",WEEKNUM(F3636))</f>
        <v/>
      </c>
      <c r="C3636" s="45" t="str">
        <f>IF(Table1[[#This Row],[Day]]="","",MONTH(F3636))</f>
        <v/>
      </c>
      <c r="D3636" s="45" t="str">
        <f>IF(Table1[[#This Row],[Day]]="","",YEAR(F3636))</f>
        <v/>
      </c>
      <c r="E3636" s="117" t="s">
        <v>329</v>
      </c>
      <c r="J3636" s="102"/>
      <c r="K3636" s="124"/>
      <c r="R3636" s="46"/>
      <c r="V3636" s="112"/>
      <c r="W3636" s="72"/>
      <c r="X3636" s="46"/>
      <c r="Y3636" s="46"/>
      <c r="AC3636" s="47">
        <f t="shared" si="53"/>
        <v>0</v>
      </c>
      <c r="AD3636" s="47"/>
      <c r="AE3636" s="44"/>
      <c r="AF3636" s="48"/>
    </row>
    <row r="3637" spans="1:32" ht="21" customHeight="1">
      <c r="A3637" s="45" t="str">
        <f>IF(G3637="","",VLOOKUP(G3637,#REF!,3,0))</f>
        <v/>
      </c>
      <c r="B3637" s="45" t="str">
        <f>IF(Table1[[#This Row],[Day]]="","",WEEKNUM(F3637))</f>
        <v/>
      </c>
      <c r="C3637" s="45" t="str">
        <f>IF(Table1[[#This Row],[Day]]="","",MONTH(F3637))</f>
        <v/>
      </c>
      <c r="D3637" s="45" t="str">
        <f>IF(Table1[[#This Row],[Day]]="","",YEAR(F3637))</f>
        <v/>
      </c>
      <c r="E3637" s="117" t="s">
        <v>329</v>
      </c>
      <c r="J3637" s="102"/>
      <c r="K3637" s="124"/>
      <c r="R3637" s="46"/>
      <c r="V3637" s="112"/>
      <c r="W3637" s="72"/>
      <c r="X3637" s="46"/>
      <c r="Y3637" s="46"/>
      <c r="AC3637" s="47">
        <f t="shared" si="53"/>
        <v>0</v>
      </c>
      <c r="AD3637" s="47"/>
      <c r="AE3637" s="44"/>
      <c r="AF3637" s="48"/>
    </row>
    <row r="3638" spans="1:32" ht="21" customHeight="1">
      <c r="A3638" s="45" t="str">
        <f>IF(G3638="","",VLOOKUP(G3638,#REF!,3,0))</f>
        <v/>
      </c>
      <c r="B3638" s="45" t="str">
        <f>IF(Table1[[#This Row],[Day]]="","",WEEKNUM(F3638))</f>
        <v/>
      </c>
      <c r="C3638" s="45" t="str">
        <f>IF(Table1[[#This Row],[Day]]="","",MONTH(F3638))</f>
        <v/>
      </c>
      <c r="D3638" s="45" t="str">
        <f>IF(Table1[[#This Row],[Day]]="","",YEAR(F3638))</f>
        <v/>
      </c>
      <c r="E3638" s="117" t="s">
        <v>329</v>
      </c>
      <c r="J3638" s="102"/>
      <c r="K3638" s="124"/>
      <c r="R3638" s="46"/>
      <c r="V3638" s="112"/>
      <c r="W3638" s="72"/>
      <c r="X3638" s="46"/>
      <c r="Y3638" s="46"/>
      <c r="AC3638" s="47">
        <f t="shared" si="53"/>
        <v>0</v>
      </c>
      <c r="AD3638" s="47"/>
      <c r="AE3638" s="44"/>
      <c r="AF3638" s="48"/>
    </row>
    <row r="3639" spans="1:32" ht="21" customHeight="1">
      <c r="A3639" s="45" t="str">
        <f>IF(G3639="","",VLOOKUP(G3639,#REF!,3,0))</f>
        <v/>
      </c>
      <c r="B3639" s="45" t="str">
        <f>IF(Table1[[#This Row],[Day]]="","",WEEKNUM(F3639))</f>
        <v/>
      </c>
      <c r="C3639" s="45" t="str">
        <f>IF(Table1[[#This Row],[Day]]="","",MONTH(F3639))</f>
        <v/>
      </c>
      <c r="D3639" s="45" t="str">
        <f>IF(Table1[[#This Row],[Day]]="","",YEAR(F3639))</f>
        <v/>
      </c>
      <c r="E3639" s="117" t="s">
        <v>329</v>
      </c>
      <c r="J3639" s="102"/>
      <c r="K3639" s="124"/>
      <c r="R3639" s="46"/>
      <c r="V3639" s="112"/>
      <c r="W3639" s="72"/>
      <c r="X3639" s="46"/>
      <c r="Y3639" s="46"/>
      <c r="AC3639" s="47">
        <f t="shared" si="53"/>
        <v>0</v>
      </c>
      <c r="AD3639" s="47"/>
      <c r="AE3639" s="44"/>
      <c r="AF3639" s="48"/>
    </row>
    <row r="3640" spans="1:32" ht="21" customHeight="1">
      <c r="A3640" s="45" t="str">
        <f>IF(G3640="","",VLOOKUP(G3640,#REF!,3,0))</f>
        <v/>
      </c>
      <c r="B3640" s="45" t="str">
        <f>IF(Table1[[#This Row],[Day]]="","",WEEKNUM(F3640))</f>
        <v/>
      </c>
      <c r="C3640" s="45" t="str">
        <f>IF(Table1[[#This Row],[Day]]="","",MONTH(F3640))</f>
        <v/>
      </c>
      <c r="D3640" s="45" t="str">
        <f>IF(Table1[[#This Row],[Day]]="","",YEAR(F3640))</f>
        <v/>
      </c>
      <c r="E3640" s="117" t="s">
        <v>329</v>
      </c>
      <c r="J3640" s="102"/>
      <c r="K3640" s="124"/>
      <c r="R3640" s="46"/>
      <c r="V3640" s="112"/>
      <c r="W3640" s="72"/>
      <c r="X3640" s="46"/>
      <c r="Y3640" s="46"/>
      <c r="AC3640" s="47">
        <f t="shared" si="53"/>
        <v>0</v>
      </c>
      <c r="AD3640" s="47"/>
      <c r="AE3640" s="44"/>
      <c r="AF3640" s="48"/>
    </row>
    <row r="3641" spans="1:32" ht="21" customHeight="1">
      <c r="A3641" s="45" t="str">
        <f>IF(G3641="","",VLOOKUP(G3641,#REF!,3,0))</f>
        <v/>
      </c>
      <c r="B3641" s="45" t="str">
        <f>IF(Table1[[#This Row],[Day]]="","",WEEKNUM(F3641))</f>
        <v/>
      </c>
      <c r="C3641" s="45" t="str">
        <f>IF(Table1[[#This Row],[Day]]="","",MONTH(F3641))</f>
        <v/>
      </c>
      <c r="D3641" s="45" t="str">
        <f>IF(Table1[[#This Row],[Day]]="","",YEAR(F3641))</f>
        <v/>
      </c>
      <c r="E3641" s="117" t="s">
        <v>329</v>
      </c>
      <c r="J3641" s="102"/>
      <c r="K3641" s="124"/>
      <c r="R3641" s="46"/>
      <c r="V3641" s="112"/>
      <c r="W3641" s="72"/>
      <c r="X3641" s="46"/>
      <c r="Y3641" s="46"/>
      <c r="AC3641" s="47">
        <f t="shared" si="53"/>
        <v>0</v>
      </c>
      <c r="AD3641" s="47"/>
      <c r="AE3641" s="44"/>
      <c r="AF3641" s="48"/>
    </row>
    <row r="3642" spans="1:32" ht="21" customHeight="1">
      <c r="A3642" s="45" t="str">
        <f>IF(G3642="","",VLOOKUP(G3642,#REF!,3,0))</f>
        <v/>
      </c>
      <c r="B3642" s="45" t="str">
        <f>IF(Table1[[#This Row],[Day]]="","",WEEKNUM(F3642))</f>
        <v/>
      </c>
      <c r="C3642" s="45" t="str">
        <f>IF(Table1[[#This Row],[Day]]="","",MONTH(F3642))</f>
        <v/>
      </c>
      <c r="D3642" s="45" t="str">
        <f>IF(Table1[[#This Row],[Day]]="","",YEAR(F3642))</f>
        <v/>
      </c>
      <c r="E3642" s="117" t="s">
        <v>329</v>
      </c>
      <c r="J3642" s="102"/>
      <c r="K3642" s="124"/>
      <c r="R3642" s="46"/>
      <c r="V3642" s="112"/>
      <c r="W3642" s="72"/>
      <c r="X3642" s="46"/>
      <c r="Y3642" s="46"/>
      <c r="AC3642" s="47">
        <f t="shared" si="53"/>
        <v>0</v>
      </c>
      <c r="AD3642" s="47"/>
      <c r="AE3642" s="44"/>
      <c r="AF3642" s="48"/>
    </row>
    <row r="3643" spans="1:32" ht="21" customHeight="1">
      <c r="A3643" s="45" t="str">
        <f>IF(G3643="","",VLOOKUP(G3643,#REF!,3,0))</f>
        <v/>
      </c>
      <c r="B3643" s="45" t="str">
        <f>IF(Table1[[#This Row],[Day]]="","",WEEKNUM(F3643))</f>
        <v/>
      </c>
      <c r="C3643" s="45" t="str">
        <f>IF(Table1[[#This Row],[Day]]="","",MONTH(F3643))</f>
        <v/>
      </c>
      <c r="D3643" s="45" t="str">
        <f>IF(Table1[[#This Row],[Day]]="","",YEAR(F3643))</f>
        <v/>
      </c>
      <c r="E3643" s="117" t="s">
        <v>329</v>
      </c>
      <c r="J3643" s="102"/>
      <c r="K3643" s="124"/>
      <c r="R3643" s="46"/>
      <c r="V3643" s="112"/>
      <c r="W3643" s="72"/>
      <c r="X3643" s="46"/>
      <c r="Y3643" s="46"/>
      <c r="AC3643" s="47">
        <f t="shared" si="53"/>
        <v>0</v>
      </c>
      <c r="AD3643" s="47"/>
      <c r="AE3643" s="44"/>
      <c r="AF3643" s="48"/>
    </row>
    <row r="3644" spans="1:32" ht="21" customHeight="1">
      <c r="A3644" s="45" t="str">
        <f>IF(G3644="","",VLOOKUP(G3644,#REF!,3,0))</f>
        <v/>
      </c>
      <c r="B3644" s="45" t="str">
        <f>IF(Table1[[#This Row],[Day]]="","",WEEKNUM(F3644))</f>
        <v/>
      </c>
      <c r="C3644" s="45" t="str">
        <f>IF(Table1[[#This Row],[Day]]="","",MONTH(F3644))</f>
        <v/>
      </c>
      <c r="D3644" s="45" t="str">
        <f>IF(Table1[[#This Row],[Day]]="","",YEAR(F3644))</f>
        <v/>
      </c>
      <c r="E3644" s="117" t="s">
        <v>329</v>
      </c>
      <c r="J3644" s="102"/>
      <c r="K3644" s="124"/>
      <c r="R3644" s="46"/>
      <c r="V3644" s="112"/>
      <c r="W3644" s="72"/>
      <c r="X3644" s="46"/>
      <c r="Y3644" s="46"/>
      <c r="AC3644" s="47">
        <f t="shared" si="53"/>
        <v>0</v>
      </c>
      <c r="AD3644" s="47"/>
      <c r="AE3644" s="44"/>
      <c r="AF3644" s="48"/>
    </row>
    <row r="3645" spans="1:32" ht="21" customHeight="1">
      <c r="A3645" s="45" t="str">
        <f>IF(G3645="","",VLOOKUP(G3645,#REF!,3,0))</f>
        <v/>
      </c>
      <c r="B3645" s="45" t="str">
        <f>IF(Table1[[#This Row],[Day]]="","",WEEKNUM(F3645))</f>
        <v/>
      </c>
      <c r="C3645" s="45" t="str">
        <f>IF(Table1[[#This Row],[Day]]="","",MONTH(F3645))</f>
        <v/>
      </c>
      <c r="D3645" s="45" t="str">
        <f>IF(Table1[[#This Row],[Day]]="","",YEAR(F3645))</f>
        <v/>
      </c>
      <c r="E3645" s="117" t="s">
        <v>329</v>
      </c>
      <c r="J3645" s="102"/>
      <c r="K3645" s="124"/>
      <c r="R3645" s="46"/>
      <c r="V3645" s="112"/>
      <c r="W3645" s="72"/>
      <c r="X3645" s="46"/>
      <c r="Y3645" s="46"/>
      <c r="AC3645" s="47">
        <f t="shared" si="53"/>
        <v>0</v>
      </c>
      <c r="AD3645" s="47"/>
      <c r="AE3645" s="44"/>
      <c r="AF3645" s="48"/>
    </row>
    <row r="3646" spans="1:32" ht="21" customHeight="1">
      <c r="A3646" s="45" t="str">
        <f>IF(G3646="","",VLOOKUP(G3646,#REF!,3,0))</f>
        <v/>
      </c>
      <c r="B3646" s="45" t="str">
        <f>IF(Table1[[#This Row],[Day]]="","",WEEKNUM(F3646))</f>
        <v/>
      </c>
      <c r="C3646" s="45" t="str">
        <f>IF(Table1[[#This Row],[Day]]="","",MONTH(F3646))</f>
        <v/>
      </c>
      <c r="D3646" s="45" t="str">
        <f>IF(Table1[[#This Row],[Day]]="","",YEAR(F3646))</f>
        <v/>
      </c>
      <c r="E3646" s="117" t="s">
        <v>329</v>
      </c>
      <c r="J3646" s="102"/>
      <c r="K3646" s="124"/>
      <c r="R3646" s="46"/>
      <c r="V3646" s="112"/>
      <c r="W3646" s="72"/>
      <c r="X3646" s="46"/>
      <c r="Y3646" s="46"/>
      <c r="AC3646" s="47">
        <f t="shared" si="53"/>
        <v>0</v>
      </c>
      <c r="AD3646" s="47"/>
      <c r="AE3646" s="44"/>
      <c r="AF3646" s="48"/>
    </row>
    <row r="3647" spans="1:32" ht="21" customHeight="1">
      <c r="A3647" s="45" t="str">
        <f>IF(G3647="","",VLOOKUP(G3647,#REF!,3,0))</f>
        <v/>
      </c>
      <c r="B3647" s="45" t="str">
        <f>IF(Table1[[#This Row],[Day]]="","",WEEKNUM(F3647))</f>
        <v/>
      </c>
      <c r="C3647" s="45" t="str">
        <f>IF(Table1[[#This Row],[Day]]="","",MONTH(F3647))</f>
        <v/>
      </c>
      <c r="D3647" s="45" t="str">
        <f>IF(Table1[[#This Row],[Day]]="","",YEAR(F3647))</f>
        <v/>
      </c>
      <c r="E3647" s="117" t="s">
        <v>329</v>
      </c>
      <c r="J3647" s="102"/>
      <c r="K3647" s="124"/>
      <c r="R3647" s="46"/>
      <c r="V3647" s="112"/>
      <c r="W3647" s="72"/>
      <c r="X3647" s="46"/>
      <c r="Y3647" s="46"/>
      <c r="AC3647" s="47">
        <f t="shared" si="53"/>
        <v>0</v>
      </c>
      <c r="AD3647" s="47"/>
      <c r="AE3647" s="44"/>
      <c r="AF3647" s="48"/>
    </row>
    <row r="3648" spans="1:32" ht="21" customHeight="1">
      <c r="A3648" s="45" t="str">
        <f>IF(G3648="","",VLOOKUP(G3648,#REF!,3,0))</f>
        <v/>
      </c>
      <c r="B3648" s="45" t="str">
        <f>IF(Table1[[#This Row],[Day]]="","",WEEKNUM(F3648))</f>
        <v/>
      </c>
      <c r="C3648" s="45" t="str">
        <f>IF(Table1[[#This Row],[Day]]="","",MONTH(F3648))</f>
        <v/>
      </c>
      <c r="D3648" s="45" t="str">
        <f>IF(Table1[[#This Row],[Day]]="","",YEAR(F3648))</f>
        <v/>
      </c>
      <c r="E3648" s="117" t="s">
        <v>329</v>
      </c>
      <c r="J3648" s="102"/>
      <c r="K3648" s="124"/>
      <c r="R3648" s="46"/>
      <c r="V3648" s="112"/>
      <c r="W3648" s="72"/>
      <c r="X3648" s="46"/>
      <c r="Y3648" s="46"/>
      <c r="AC3648" s="47">
        <f t="shared" si="53"/>
        <v>0</v>
      </c>
      <c r="AD3648" s="47"/>
      <c r="AE3648" s="44"/>
      <c r="AF3648" s="48"/>
    </row>
    <row r="3649" spans="1:32" ht="21" customHeight="1">
      <c r="A3649" s="45" t="str">
        <f>IF(G3649="","",VLOOKUP(G3649,#REF!,3,0))</f>
        <v/>
      </c>
      <c r="B3649" s="45" t="str">
        <f>IF(Table1[[#This Row],[Day]]="","",WEEKNUM(F3649))</f>
        <v/>
      </c>
      <c r="C3649" s="45" t="str">
        <f>IF(Table1[[#This Row],[Day]]="","",MONTH(F3649))</f>
        <v/>
      </c>
      <c r="D3649" s="45" t="str">
        <f>IF(Table1[[#This Row],[Day]]="","",YEAR(F3649))</f>
        <v/>
      </c>
      <c r="E3649" s="117" t="s">
        <v>329</v>
      </c>
      <c r="J3649" s="102"/>
      <c r="K3649" s="124"/>
      <c r="R3649" s="46"/>
      <c r="V3649" s="112"/>
      <c r="W3649" s="72"/>
      <c r="X3649" s="46"/>
      <c r="Y3649" s="46"/>
      <c r="AC3649" s="47">
        <f t="shared" si="53"/>
        <v>0</v>
      </c>
      <c r="AD3649" s="47"/>
      <c r="AE3649" s="44"/>
      <c r="AF3649" s="48"/>
    </row>
    <row r="3650" spans="1:32" ht="21" customHeight="1">
      <c r="A3650" s="45" t="str">
        <f>IF(G3650="","",VLOOKUP(G3650,#REF!,3,0))</f>
        <v/>
      </c>
      <c r="B3650" s="45" t="str">
        <f>IF(Table1[[#This Row],[Day]]="","",WEEKNUM(F3650))</f>
        <v/>
      </c>
      <c r="C3650" s="45" t="str">
        <f>IF(Table1[[#This Row],[Day]]="","",MONTH(F3650))</f>
        <v/>
      </c>
      <c r="D3650" s="45" t="str">
        <f>IF(Table1[[#This Row],[Day]]="","",YEAR(F3650))</f>
        <v/>
      </c>
      <c r="E3650" s="117" t="s">
        <v>329</v>
      </c>
      <c r="J3650" s="102"/>
      <c r="K3650" s="124"/>
      <c r="R3650" s="46"/>
      <c r="V3650" s="112"/>
      <c r="W3650" s="72"/>
      <c r="X3650" s="46"/>
      <c r="Y3650" s="46"/>
      <c r="AC3650" s="47">
        <f t="shared" si="53"/>
        <v>0</v>
      </c>
      <c r="AD3650" s="47"/>
      <c r="AE3650" s="44"/>
      <c r="AF3650" s="48"/>
    </row>
    <row r="3651" spans="1:32" ht="21" customHeight="1">
      <c r="A3651" s="45" t="str">
        <f>IF(G3651="","",VLOOKUP(G3651,#REF!,3,0))</f>
        <v/>
      </c>
      <c r="B3651" s="45" t="str">
        <f>IF(Table1[[#This Row],[Day]]="","",WEEKNUM(F3651))</f>
        <v/>
      </c>
      <c r="C3651" s="45" t="str">
        <f>IF(Table1[[#This Row],[Day]]="","",MONTH(F3651))</f>
        <v/>
      </c>
      <c r="D3651" s="45" t="str">
        <f>IF(Table1[[#This Row],[Day]]="","",YEAR(F3651))</f>
        <v/>
      </c>
      <c r="E3651" s="117" t="s">
        <v>329</v>
      </c>
      <c r="J3651" s="102"/>
      <c r="K3651" s="124"/>
      <c r="R3651" s="46"/>
      <c r="V3651" s="112"/>
      <c r="W3651" s="72"/>
      <c r="X3651" s="46"/>
      <c r="Y3651" s="46"/>
      <c r="AC3651" s="47">
        <f t="shared" si="53"/>
        <v>0</v>
      </c>
      <c r="AD3651" s="47"/>
      <c r="AE3651" s="44"/>
      <c r="AF3651" s="48"/>
    </row>
    <row r="3652" spans="1:32" ht="21" customHeight="1">
      <c r="A3652" s="45" t="str">
        <f>IF(G3652="","",VLOOKUP(G3652,#REF!,3,0))</f>
        <v/>
      </c>
      <c r="B3652" s="45" t="str">
        <f>IF(Table1[[#This Row],[Day]]="","",WEEKNUM(F3652))</f>
        <v/>
      </c>
      <c r="C3652" s="45" t="str">
        <f>IF(Table1[[#This Row],[Day]]="","",MONTH(F3652))</f>
        <v/>
      </c>
      <c r="D3652" s="45" t="str">
        <f>IF(Table1[[#This Row],[Day]]="","",YEAR(F3652))</f>
        <v/>
      </c>
      <c r="E3652" s="117" t="s">
        <v>329</v>
      </c>
      <c r="J3652" s="102"/>
      <c r="K3652" s="124"/>
      <c r="R3652" s="46"/>
      <c r="V3652" s="112"/>
      <c r="W3652" s="72"/>
      <c r="X3652" s="46"/>
      <c r="Y3652" s="46"/>
      <c r="AC3652" s="47">
        <f t="shared" si="53"/>
        <v>0</v>
      </c>
      <c r="AD3652" s="47"/>
      <c r="AE3652" s="44"/>
      <c r="AF3652" s="48"/>
    </row>
    <row r="3653" spans="1:32" ht="21" customHeight="1">
      <c r="A3653" s="45" t="str">
        <f>IF(G3653="","",VLOOKUP(G3653,#REF!,3,0))</f>
        <v/>
      </c>
      <c r="B3653" s="45" t="str">
        <f>IF(Table1[[#This Row],[Day]]="","",WEEKNUM(F3653))</f>
        <v/>
      </c>
      <c r="C3653" s="45" t="str">
        <f>IF(Table1[[#This Row],[Day]]="","",MONTH(F3653))</f>
        <v/>
      </c>
      <c r="D3653" s="45" t="str">
        <f>IF(Table1[[#This Row],[Day]]="","",YEAR(F3653))</f>
        <v/>
      </c>
      <c r="E3653" s="117" t="s">
        <v>329</v>
      </c>
      <c r="J3653" s="102"/>
      <c r="K3653" s="124"/>
      <c r="R3653" s="46"/>
      <c r="V3653" s="112"/>
      <c r="W3653" s="72"/>
      <c r="X3653" s="46"/>
      <c r="Y3653" s="46"/>
      <c r="AC3653" s="47">
        <f t="shared" si="53"/>
        <v>0</v>
      </c>
      <c r="AD3653" s="47"/>
      <c r="AE3653" s="44"/>
      <c r="AF3653" s="48"/>
    </row>
    <row r="3654" spans="1:32" ht="21" customHeight="1">
      <c r="A3654" s="45" t="str">
        <f>IF(G3654="","",VLOOKUP(G3654,#REF!,3,0))</f>
        <v/>
      </c>
      <c r="B3654" s="45" t="str">
        <f>IF(Table1[[#This Row],[Day]]="","",WEEKNUM(F3654))</f>
        <v/>
      </c>
      <c r="C3654" s="45" t="str">
        <f>IF(Table1[[#This Row],[Day]]="","",MONTH(F3654))</f>
        <v/>
      </c>
      <c r="D3654" s="45" t="str">
        <f>IF(Table1[[#This Row],[Day]]="","",YEAR(F3654))</f>
        <v/>
      </c>
      <c r="E3654" s="117" t="s">
        <v>329</v>
      </c>
      <c r="J3654" s="102"/>
      <c r="K3654" s="124"/>
      <c r="R3654" s="46"/>
      <c r="V3654" s="112"/>
      <c r="W3654" s="72"/>
      <c r="X3654" s="46"/>
      <c r="Y3654" s="46"/>
      <c r="AC3654" s="47">
        <f t="shared" si="53"/>
        <v>0</v>
      </c>
      <c r="AD3654" s="47"/>
      <c r="AE3654" s="44"/>
      <c r="AF3654" s="48"/>
    </row>
    <row r="3655" spans="1:32" ht="21" customHeight="1">
      <c r="A3655" s="45" t="str">
        <f>IF(G3655="","",VLOOKUP(G3655,#REF!,3,0))</f>
        <v/>
      </c>
      <c r="B3655" s="45" t="str">
        <f>IF(Table1[[#This Row],[Day]]="","",WEEKNUM(F3655))</f>
        <v/>
      </c>
      <c r="C3655" s="45" t="str">
        <f>IF(Table1[[#This Row],[Day]]="","",MONTH(F3655))</f>
        <v/>
      </c>
      <c r="D3655" s="45" t="str">
        <f>IF(Table1[[#This Row],[Day]]="","",YEAR(F3655))</f>
        <v/>
      </c>
      <c r="E3655" s="117" t="s">
        <v>329</v>
      </c>
      <c r="J3655" s="102"/>
      <c r="K3655" s="124"/>
      <c r="R3655" s="46"/>
      <c r="V3655" s="112"/>
      <c r="W3655" s="72"/>
      <c r="X3655" s="46"/>
      <c r="Y3655" s="46"/>
      <c r="AC3655" s="47">
        <f t="shared" si="53"/>
        <v>0</v>
      </c>
      <c r="AD3655" s="47"/>
      <c r="AE3655" s="44"/>
      <c r="AF3655" s="48"/>
    </row>
    <row r="3656" spans="1:32" ht="21" customHeight="1">
      <c r="A3656" s="45" t="str">
        <f>IF(G3656="","",VLOOKUP(G3656,#REF!,3,0))</f>
        <v/>
      </c>
      <c r="B3656" s="45" t="str">
        <f>IF(Table1[[#This Row],[Day]]="","",WEEKNUM(F3656))</f>
        <v/>
      </c>
      <c r="C3656" s="45" t="str">
        <f>IF(Table1[[#This Row],[Day]]="","",MONTH(F3656))</f>
        <v/>
      </c>
      <c r="D3656" s="45" t="str">
        <f>IF(Table1[[#This Row],[Day]]="","",YEAR(F3656))</f>
        <v/>
      </c>
      <c r="E3656" s="117" t="s">
        <v>329</v>
      </c>
      <c r="J3656" s="102"/>
      <c r="K3656" s="124"/>
      <c r="R3656" s="46"/>
      <c r="V3656" s="112"/>
      <c r="W3656" s="72"/>
      <c r="X3656" s="46"/>
      <c r="Y3656" s="46"/>
      <c r="AC3656" s="47">
        <f t="shared" si="53"/>
        <v>0</v>
      </c>
      <c r="AD3656" s="47"/>
      <c r="AE3656" s="44"/>
      <c r="AF3656" s="48"/>
    </row>
    <row r="3657" spans="1:32" ht="21" customHeight="1">
      <c r="A3657" s="45" t="str">
        <f>IF(G3657="","",VLOOKUP(G3657,#REF!,3,0))</f>
        <v/>
      </c>
      <c r="B3657" s="45" t="str">
        <f>IF(Table1[[#This Row],[Day]]="","",WEEKNUM(F3657))</f>
        <v/>
      </c>
      <c r="C3657" s="45" t="str">
        <f>IF(Table1[[#This Row],[Day]]="","",MONTH(F3657))</f>
        <v/>
      </c>
      <c r="D3657" s="45" t="str">
        <f>IF(Table1[[#This Row],[Day]]="","",YEAR(F3657))</f>
        <v/>
      </c>
      <c r="E3657" s="117" t="s">
        <v>329</v>
      </c>
      <c r="J3657" s="102"/>
      <c r="K3657" s="124"/>
      <c r="R3657" s="46"/>
      <c r="V3657" s="112"/>
      <c r="W3657" s="72"/>
      <c r="X3657" s="46"/>
      <c r="Y3657" s="46"/>
      <c r="AC3657" s="47">
        <f t="shared" si="53"/>
        <v>0</v>
      </c>
      <c r="AD3657" s="47"/>
      <c r="AE3657" s="44"/>
      <c r="AF3657" s="48"/>
    </row>
    <row r="3658" spans="1:32" ht="21" customHeight="1">
      <c r="A3658" s="45" t="str">
        <f>IF(G3658="","",VLOOKUP(G3658,#REF!,3,0))</f>
        <v/>
      </c>
      <c r="B3658" s="45" t="str">
        <f>IF(Table1[[#This Row],[Day]]="","",WEEKNUM(F3658))</f>
        <v/>
      </c>
      <c r="C3658" s="45" t="str">
        <f>IF(Table1[[#This Row],[Day]]="","",MONTH(F3658))</f>
        <v/>
      </c>
      <c r="D3658" s="45" t="str">
        <f>IF(Table1[[#This Row],[Day]]="","",YEAR(F3658))</f>
        <v/>
      </c>
      <c r="E3658" s="117" t="s">
        <v>329</v>
      </c>
      <c r="J3658" s="102"/>
      <c r="K3658" s="124"/>
      <c r="R3658" s="46"/>
      <c r="V3658" s="112"/>
      <c r="W3658" s="72"/>
      <c r="X3658" s="46"/>
      <c r="Y3658" s="46"/>
      <c r="AC3658" s="47">
        <f t="shared" si="53"/>
        <v>0</v>
      </c>
      <c r="AD3658" s="47"/>
      <c r="AE3658" s="44"/>
      <c r="AF3658" s="48"/>
    </row>
    <row r="3659" spans="1:32" ht="21" customHeight="1">
      <c r="A3659" s="45" t="str">
        <f>IF(G3659="","",VLOOKUP(G3659,#REF!,3,0))</f>
        <v/>
      </c>
      <c r="B3659" s="45" t="str">
        <f>IF(Table1[[#This Row],[Day]]="","",WEEKNUM(F3659))</f>
        <v/>
      </c>
      <c r="C3659" s="45" t="str">
        <f>IF(Table1[[#This Row],[Day]]="","",MONTH(F3659))</f>
        <v/>
      </c>
      <c r="D3659" s="45" t="str">
        <f>IF(Table1[[#This Row],[Day]]="","",YEAR(F3659))</f>
        <v/>
      </c>
      <c r="E3659" s="117" t="s">
        <v>329</v>
      </c>
      <c r="J3659" s="102"/>
      <c r="K3659" s="124"/>
      <c r="R3659" s="46"/>
      <c r="V3659" s="112"/>
      <c r="W3659" s="72"/>
      <c r="X3659" s="46"/>
      <c r="Y3659" s="46"/>
      <c r="AC3659" s="47">
        <f t="shared" si="53"/>
        <v>0</v>
      </c>
      <c r="AD3659" s="47"/>
      <c r="AE3659" s="44"/>
      <c r="AF3659" s="48"/>
    </row>
    <row r="3660" spans="1:32" ht="21" customHeight="1">
      <c r="A3660" s="45" t="str">
        <f>IF(G3660="","",VLOOKUP(G3660,#REF!,3,0))</f>
        <v/>
      </c>
      <c r="B3660" s="45" t="str">
        <f>IF(Table1[[#This Row],[Day]]="","",WEEKNUM(F3660))</f>
        <v/>
      </c>
      <c r="C3660" s="45" t="str">
        <f>IF(Table1[[#This Row],[Day]]="","",MONTH(F3660))</f>
        <v/>
      </c>
      <c r="D3660" s="45" t="str">
        <f>IF(Table1[[#This Row],[Day]]="","",YEAR(F3660))</f>
        <v/>
      </c>
      <c r="E3660" s="117" t="s">
        <v>329</v>
      </c>
      <c r="J3660" s="102"/>
      <c r="K3660" s="124"/>
      <c r="R3660" s="46"/>
      <c r="V3660" s="112"/>
      <c r="W3660" s="72"/>
      <c r="X3660" s="46"/>
      <c r="Y3660" s="46"/>
      <c r="AC3660" s="47">
        <f t="shared" si="53"/>
        <v>0</v>
      </c>
      <c r="AD3660" s="47"/>
      <c r="AE3660" s="44"/>
      <c r="AF3660" s="48"/>
    </row>
    <row r="3661" spans="1:32" ht="21" customHeight="1">
      <c r="A3661" s="45" t="str">
        <f>IF(G3661="","",VLOOKUP(G3661,#REF!,3,0))</f>
        <v/>
      </c>
      <c r="B3661" s="45" t="str">
        <f>IF(Table1[[#This Row],[Day]]="","",WEEKNUM(F3661))</f>
        <v/>
      </c>
      <c r="C3661" s="45" t="str">
        <f>IF(Table1[[#This Row],[Day]]="","",MONTH(F3661))</f>
        <v/>
      </c>
      <c r="D3661" s="45" t="str">
        <f>IF(Table1[[#This Row],[Day]]="","",YEAR(F3661))</f>
        <v/>
      </c>
      <c r="E3661" s="117" t="s">
        <v>329</v>
      </c>
      <c r="J3661" s="102"/>
      <c r="K3661" s="124"/>
      <c r="R3661" s="46"/>
      <c r="V3661" s="112"/>
      <c r="W3661" s="72"/>
      <c r="X3661" s="46"/>
      <c r="Y3661" s="46"/>
      <c r="AC3661" s="47">
        <f t="shared" si="53"/>
        <v>0</v>
      </c>
      <c r="AD3661" s="47"/>
      <c r="AE3661" s="44"/>
      <c r="AF3661" s="48"/>
    </row>
    <row r="3662" spans="1:32" ht="21" customHeight="1">
      <c r="A3662" s="45" t="str">
        <f>IF(G3662="","",VLOOKUP(G3662,#REF!,3,0))</f>
        <v/>
      </c>
      <c r="B3662" s="45" t="str">
        <f>IF(Table1[[#This Row],[Day]]="","",WEEKNUM(F3662))</f>
        <v/>
      </c>
      <c r="C3662" s="45" t="str">
        <f>IF(Table1[[#This Row],[Day]]="","",MONTH(F3662))</f>
        <v/>
      </c>
      <c r="D3662" s="45" t="str">
        <f>IF(Table1[[#This Row],[Day]]="","",YEAR(F3662))</f>
        <v/>
      </c>
      <c r="E3662" s="117" t="s">
        <v>329</v>
      </c>
      <c r="J3662" s="102"/>
      <c r="K3662" s="124"/>
      <c r="R3662" s="46"/>
      <c r="V3662" s="112"/>
      <c r="W3662" s="72"/>
      <c r="X3662" s="46"/>
      <c r="Y3662" s="46"/>
      <c r="AC3662" s="47">
        <f t="shared" si="53"/>
        <v>0</v>
      </c>
      <c r="AD3662" s="47"/>
      <c r="AE3662" s="44"/>
      <c r="AF3662" s="48"/>
    </row>
    <row r="3663" spans="1:32" ht="21" customHeight="1">
      <c r="A3663" s="45" t="str">
        <f>IF(G3663="","",VLOOKUP(G3663,#REF!,3,0))</f>
        <v/>
      </c>
      <c r="B3663" s="45" t="str">
        <f>IF(Table1[[#This Row],[Day]]="","",WEEKNUM(F3663))</f>
        <v/>
      </c>
      <c r="C3663" s="45" t="str">
        <f>IF(Table1[[#This Row],[Day]]="","",MONTH(F3663))</f>
        <v/>
      </c>
      <c r="D3663" s="45" t="str">
        <f>IF(Table1[[#This Row],[Day]]="","",YEAR(F3663))</f>
        <v/>
      </c>
      <c r="E3663" s="117" t="s">
        <v>329</v>
      </c>
      <c r="J3663" s="102"/>
      <c r="K3663" s="124"/>
      <c r="R3663" s="46"/>
      <c r="V3663" s="112"/>
      <c r="W3663" s="72"/>
      <c r="X3663" s="46"/>
      <c r="Y3663" s="46"/>
      <c r="AC3663" s="47">
        <f t="shared" si="53"/>
        <v>0</v>
      </c>
      <c r="AD3663" s="47"/>
      <c r="AE3663" s="44"/>
      <c r="AF3663" s="48"/>
    </row>
    <row r="3664" spans="1:32" ht="21" customHeight="1">
      <c r="A3664" s="45" t="str">
        <f>IF(G3664="","",VLOOKUP(G3664,#REF!,3,0))</f>
        <v/>
      </c>
      <c r="B3664" s="45" t="str">
        <f>IF(Table1[[#This Row],[Day]]="","",WEEKNUM(F3664))</f>
        <v/>
      </c>
      <c r="C3664" s="45" t="str">
        <f>IF(Table1[[#This Row],[Day]]="","",MONTH(F3664))</f>
        <v/>
      </c>
      <c r="D3664" s="45" t="str">
        <f>IF(Table1[[#This Row],[Day]]="","",YEAR(F3664))</f>
        <v/>
      </c>
      <c r="E3664" s="117" t="s">
        <v>329</v>
      </c>
      <c r="J3664" s="102"/>
      <c r="K3664" s="124"/>
      <c r="R3664" s="46"/>
      <c r="V3664" s="112"/>
      <c r="W3664" s="72"/>
      <c r="X3664" s="46"/>
      <c r="Y3664" s="46"/>
      <c r="AC3664" s="47">
        <f t="shared" si="53"/>
        <v>0</v>
      </c>
      <c r="AD3664" s="47"/>
      <c r="AE3664" s="44"/>
      <c r="AF3664" s="48"/>
    </row>
    <row r="3665" spans="1:32" ht="21" customHeight="1">
      <c r="A3665" s="45" t="str">
        <f>IF(G3665="","",VLOOKUP(G3665,#REF!,3,0))</f>
        <v/>
      </c>
      <c r="B3665" s="45" t="str">
        <f>IF(Table1[[#This Row],[Day]]="","",WEEKNUM(F3665))</f>
        <v/>
      </c>
      <c r="C3665" s="45" t="str">
        <f>IF(Table1[[#This Row],[Day]]="","",MONTH(F3665))</f>
        <v/>
      </c>
      <c r="D3665" s="45" t="str">
        <f>IF(Table1[[#This Row],[Day]]="","",YEAR(F3665))</f>
        <v/>
      </c>
      <c r="E3665" s="117" t="s">
        <v>329</v>
      </c>
      <c r="J3665" s="102"/>
      <c r="K3665" s="124"/>
      <c r="R3665" s="46"/>
      <c r="V3665" s="112"/>
      <c r="W3665" s="72"/>
      <c r="X3665" s="46"/>
      <c r="Y3665" s="46"/>
      <c r="AC3665" s="47">
        <f t="shared" si="53"/>
        <v>0</v>
      </c>
      <c r="AD3665" s="47"/>
      <c r="AE3665" s="44"/>
      <c r="AF3665" s="48"/>
    </row>
    <row r="3666" spans="1:32" ht="21" customHeight="1">
      <c r="A3666" s="45" t="str">
        <f>IF(G3666="","",VLOOKUP(G3666,#REF!,3,0))</f>
        <v/>
      </c>
      <c r="B3666" s="45" t="str">
        <f>IF(Table1[[#This Row],[Day]]="","",WEEKNUM(F3666))</f>
        <v/>
      </c>
      <c r="C3666" s="45" t="str">
        <f>IF(Table1[[#This Row],[Day]]="","",MONTH(F3666))</f>
        <v/>
      </c>
      <c r="D3666" s="45" t="str">
        <f>IF(Table1[[#This Row],[Day]]="","",YEAR(F3666))</f>
        <v/>
      </c>
      <c r="E3666" s="117" t="s">
        <v>329</v>
      </c>
      <c r="J3666" s="102"/>
      <c r="K3666" s="124"/>
      <c r="R3666" s="46"/>
      <c r="V3666" s="112"/>
      <c r="W3666" s="72"/>
      <c r="X3666" s="46"/>
      <c r="Y3666" s="46"/>
      <c r="AC3666" s="47">
        <f t="shared" si="53"/>
        <v>0</v>
      </c>
      <c r="AD3666" s="47"/>
      <c r="AE3666" s="44"/>
      <c r="AF3666" s="48"/>
    </row>
    <row r="3667" spans="1:32" ht="21" customHeight="1">
      <c r="A3667" s="45" t="str">
        <f>IF(G3667="","",VLOOKUP(G3667,#REF!,3,0))</f>
        <v/>
      </c>
      <c r="B3667" s="45" t="str">
        <f>IF(Table1[[#This Row],[Day]]="","",WEEKNUM(F3667))</f>
        <v/>
      </c>
      <c r="C3667" s="45" t="str">
        <f>IF(Table1[[#This Row],[Day]]="","",MONTH(F3667))</f>
        <v/>
      </c>
      <c r="D3667" s="45" t="str">
        <f>IF(Table1[[#This Row],[Day]]="","",YEAR(F3667))</f>
        <v/>
      </c>
      <c r="E3667" s="117" t="s">
        <v>329</v>
      </c>
      <c r="J3667" s="102"/>
      <c r="K3667" s="124"/>
      <c r="R3667" s="46"/>
      <c r="V3667" s="112"/>
      <c r="W3667" s="72"/>
      <c r="X3667" s="46"/>
      <c r="Y3667" s="46"/>
      <c r="AC3667" s="47">
        <f t="shared" si="53"/>
        <v>0</v>
      </c>
      <c r="AD3667" s="47"/>
      <c r="AE3667" s="44"/>
      <c r="AF3667" s="48"/>
    </row>
    <row r="3668" spans="1:32" ht="21" customHeight="1">
      <c r="A3668" s="45" t="str">
        <f>IF(G3668="","",VLOOKUP(G3668,#REF!,3,0))</f>
        <v/>
      </c>
      <c r="B3668" s="45" t="str">
        <f>IF(Table1[[#This Row],[Day]]="","",WEEKNUM(F3668))</f>
        <v/>
      </c>
      <c r="C3668" s="45" t="str">
        <f>IF(Table1[[#This Row],[Day]]="","",MONTH(F3668))</f>
        <v/>
      </c>
      <c r="D3668" s="45" t="str">
        <f>IF(Table1[[#This Row],[Day]]="","",YEAR(F3668))</f>
        <v/>
      </c>
      <c r="E3668" s="117" t="s">
        <v>329</v>
      </c>
      <c r="J3668" s="102"/>
      <c r="K3668" s="124"/>
      <c r="R3668" s="46"/>
      <c r="V3668" s="112"/>
      <c r="W3668" s="72"/>
      <c r="X3668" s="46"/>
      <c r="Y3668" s="46"/>
      <c r="AC3668" s="47">
        <f t="shared" si="53"/>
        <v>0</v>
      </c>
      <c r="AD3668" s="47"/>
      <c r="AE3668" s="44"/>
      <c r="AF3668" s="48"/>
    </row>
    <row r="3669" spans="1:32" ht="21" customHeight="1">
      <c r="A3669" s="45" t="str">
        <f>IF(G3669="","",VLOOKUP(G3669,#REF!,3,0))</f>
        <v/>
      </c>
      <c r="B3669" s="45" t="str">
        <f>IF(Table1[[#This Row],[Day]]="","",WEEKNUM(F3669))</f>
        <v/>
      </c>
      <c r="C3669" s="45" t="str">
        <f>IF(Table1[[#This Row],[Day]]="","",MONTH(F3669))</f>
        <v/>
      </c>
      <c r="D3669" s="45" t="str">
        <f>IF(Table1[[#This Row],[Day]]="","",YEAR(F3669))</f>
        <v/>
      </c>
      <c r="E3669" s="117" t="s">
        <v>329</v>
      </c>
      <c r="J3669" s="102"/>
      <c r="K3669" s="124"/>
      <c r="R3669" s="46"/>
      <c r="V3669" s="112"/>
      <c r="W3669" s="72"/>
      <c r="X3669" s="46"/>
      <c r="Y3669" s="46"/>
      <c r="AC3669" s="47">
        <f t="shared" si="53"/>
        <v>0</v>
      </c>
      <c r="AD3669" s="47"/>
      <c r="AE3669" s="44"/>
      <c r="AF3669" s="48"/>
    </row>
    <row r="3670" spans="1:32" ht="21" customHeight="1">
      <c r="A3670" s="45" t="str">
        <f>IF(G3670="","",VLOOKUP(G3670,#REF!,3,0))</f>
        <v/>
      </c>
      <c r="B3670" s="45" t="str">
        <f>IF(Table1[[#This Row],[Day]]="","",WEEKNUM(F3670))</f>
        <v/>
      </c>
      <c r="C3670" s="45" t="str">
        <f>IF(Table1[[#This Row],[Day]]="","",MONTH(F3670))</f>
        <v/>
      </c>
      <c r="D3670" s="45" t="str">
        <f>IF(Table1[[#This Row],[Day]]="","",YEAR(F3670))</f>
        <v/>
      </c>
      <c r="E3670" s="117" t="s">
        <v>329</v>
      </c>
      <c r="J3670" s="102"/>
      <c r="K3670" s="124"/>
      <c r="R3670" s="46"/>
      <c r="V3670" s="112"/>
      <c r="W3670" s="72"/>
      <c r="X3670" s="46"/>
      <c r="Y3670" s="46"/>
      <c r="AC3670" s="47">
        <f t="shared" si="53"/>
        <v>0</v>
      </c>
      <c r="AD3670" s="47"/>
      <c r="AE3670" s="44"/>
      <c r="AF3670" s="48"/>
    </row>
    <row r="3671" spans="1:32" ht="21" customHeight="1">
      <c r="A3671" s="45" t="str">
        <f>IF(G3671="","",VLOOKUP(G3671,#REF!,3,0))</f>
        <v/>
      </c>
      <c r="B3671" s="45" t="str">
        <f>IF(Table1[[#This Row],[Day]]="","",WEEKNUM(F3671))</f>
        <v/>
      </c>
      <c r="C3671" s="45" t="str">
        <f>IF(Table1[[#This Row],[Day]]="","",MONTH(F3671))</f>
        <v/>
      </c>
      <c r="D3671" s="45" t="str">
        <f>IF(Table1[[#This Row],[Day]]="","",YEAR(F3671))</f>
        <v/>
      </c>
      <c r="E3671" s="117" t="s">
        <v>329</v>
      </c>
      <c r="J3671" s="102"/>
      <c r="K3671" s="124"/>
      <c r="R3671" s="46"/>
      <c r="V3671" s="112"/>
      <c r="W3671" s="72"/>
      <c r="X3671" s="46"/>
      <c r="Y3671" s="46"/>
      <c r="AC3671" s="47">
        <f t="shared" si="53"/>
        <v>0</v>
      </c>
      <c r="AD3671" s="47"/>
      <c r="AE3671" s="44"/>
      <c r="AF3671" s="48"/>
    </row>
    <row r="3672" spans="1:32" ht="21" customHeight="1">
      <c r="A3672" s="45" t="str">
        <f>IF(G3672="","",VLOOKUP(G3672,#REF!,3,0))</f>
        <v/>
      </c>
      <c r="B3672" s="45" t="str">
        <f>IF(Table1[[#This Row],[Day]]="","",WEEKNUM(F3672))</f>
        <v/>
      </c>
      <c r="C3672" s="45" t="str">
        <f>IF(Table1[[#This Row],[Day]]="","",MONTH(F3672))</f>
        <v/>
      </c>
      <c r="D3672" s="45" t="str">
        <f>IF(Table1[[#This Row],[Day]]="","",YEAR(F3672))</f>
        <v/>
      </c>
      <c r="E3672" s="117" t="s">
        <v>329</v>
      </c>
      <c r="J3672" s="102"/>
      <c r="K3672" s="124"/>
      <c r="R3672" s="46"/>
      <c r="V3672" s="112"/>
      <c r="W3672" s="72"/>
      <c r="X3672" s="46"/>
      <c r="Y3672" s="46"/>
      <c r="AC3672" s="47">
        <f t="shared" si="53"/>
        <v>0</v>
      </c>
      <c r="AD3672" s="47"/>
      <c r="AE3672" s="44"/>
      <c r="AF3672" s="48"/>
    </row>
    <row r="3673" spans="1:32" ht="21" customHeight="1">
      <c r="A3673" s="45" t="str">
        <f>IF(G3673="","",VLOOKUP(G3673,#REF!,3,0))</f>
        <v/>
      </c>
      <c r="B3673" s="45" t="str">
        <f>IF(Table1[[#This Row],[Day]]="","",WEEKNUM(F3673))</f>
        <v/>
      </c>
      <c r="C3673" s="45" t="str">
        <f>IF(Table1[[#This Row],[Day]]="","",MONTH(F3673))</f>
        <v/>
      </c>
      <c r="D3673" s="45" t="str">
        <f>IF(Table1[[#This Row],[Day]]="","",YEAR(F3673))</f>
        <v/>
      </c>
      <c r="E3673" s="117" t="s">
        <v>329</v>
      </c>
      <c r="J3673" s="102"/>
      <c r="K3673" s="124"/>
      <c r="R3673" s="46"/>
      <c r="V3673" s="112"/>
      <c r="W3673" s="72"/>
      <c r="X3673" s="46"/>
      <c r="Y3673" s="46"/>
      <c r="AC3673" s="47">
        <f t="shared" si="53"/>
        <v>0</v>
      </c>
      <c r="AD3673" s="47"/>
      <c r="AE3673" s="44"/>
      <c r="AF3673" s="48"/>
    </row>
    <row r="3674" spans="1:32" ht="21" customHeight="1">
      <c r="A3674" s="45" t="str">
        <f>IF(G3674="","",VLOOKUP(G3674,#REF!,3,0))</f>
        <v/>
      </c>
      <c r="B3674" s="45" t="str">
        <f>IF(Table1[[#This Row],[Day]]="","",WEEKNUM(F3674))</f>
        <v/>
      </c>
      <c r="C3674" s="45" t="str">
        <f>IF(Table1[[#This Row],[Day]]="","",MONTH(F3674))</f>
        <v/>
      </c>
      <c r="D3674" s="45" t="str">
        <f>IF(Table1[[#This Row],[Day]]="","",YEAR(F3674))</f>
        <v/>
      </c>
      <c r="E3674" s="117" t="s">
        <v>329</v>
      </c>
      <c r="J3674" s="102"/>
      <c r="K3674" s="124"/>
      <c r="R3674" s="46"/>
      <c r="V3674" s="112"/>
      <c r="W3674" s="72"/>
      <c r="X3674" s="46"/>
      <c r="Y3674" s="46"/>
      <c r="AC3674" s="47">
        <f t="shared" si="53"/>
        <v>0</v>
      </c>
      <c r="AD3674" s="47"/>
      <c r="AE3674" s="44"/>
      <c r="AF3674" s="48"/>
    </row>
    <row r="3675" spans="1:32" ht="21" customHeight="1">
      <c r="A3675" s="45" t="str">
        <f>IF(G3675="","",VLOOKUP(G3675,#REF!,3,0))</f>
        <v/>
      </c>
      <c r="B3675" s="45" t="str">
        <f>IF(Table1[[#This Row],[Day]]="","",WEEKNUM(F3675))</f>
        <v/>
      </c>
      <c r="C3675" s="45" t="str">
        <f>IF(Table1[[#This Row],[Day]]="","",MONTH(F3675))</f>
        <v/>
      </c>
      <c r="D3675" s="45" t="str">
        <f>IF(Table1[[#This Row],[Day]]="","",YEAR(F3675))</f>
        <v/>
      </c>
      <c r="E3675" s="117" t="s">
        <v>329</v>
      </c>
      <c r="J3675" s="102"/>
      <c r="K3675" s="124"/>
      <c r="R3675" s="46"/>
      <c r="V3675" s="112"/>
      <c r="W3675" s="72"/>
      <c r="X3675" s="46"/>
      <c r="Y3675" s="46"/>
      <c r="AC3675" s="47">
        <f t="shared" si="53"/>
        <v>0</v>
      </c>
      <c r="AD3675" s="47"/>
      <c r="AE3675" s="44"/>
      <c r="AF3675" s="48"/>
    </row>
    <row r="3676" spans="1:32" ht="21" customHeight="1">
      <c r="A3676" s="45" t="str">
        <f>IF(G3676="","",VLOOKUP(G3676,#REF!,3,0))</f>
        <v/>
      </c>
      <c r="B3676" s="45" t="str">
        <f>IF(Table1[[#This Row],[Day]]="","",WEEKNUM(F3676))</f>
        <v/>
      </c>
      <c r="C3676" s="45" t="str">
        <f>IF(Table1[[#This Row],[Day]]="","",MONTH(F3676))</f>
        <v/>
      </c>
      <c r="D3676" s="45" t="str">
        <f>IF(Table1[[#This Row],[Day]]="","",YEAR(F3676))</f>
        <v/>
      </c>
      <c r="E3676" s="117" t="s">
        <v>329</v>
      </c>
      <c r="J3676" s="102"/>
      <c r="K3676" s="124"/>
      <c r="R3676" s="46"/>
      <c r="V3676" s="112"/>
      <c r="W3676" s="72"/>
      <c r="X3676" s="46"/>
      <c r="Y3676" s="46"/>
      <c r="AC3676" s="47">
        <f t="shared" ref="AC3676:AC3739" si="54">SUM(I3676:AB3676)</f>
        <v>0</v>
      </c>
      <c r="AD3676" s="47"/>
      <c r="AE3676" s="44"/>
      <c r="AF3676" s="48"/>
    </row>
    <row r="3677" spans="1:32" ht="21" customHeight="1">
      <c r="A3677" s="45" t="str">
        <f>IF(G3677="","",VLOOKUP(G3677,#REF!,3,0))</f>
        <v/>
      </c>
      <c r="B3677" s="45" t="str">
        <f>IF(Table1[[#This Row],[Day]]="","",WEEKNUM(F3677))</f>
        <v/>
      </c>
      <c r="C3677" s="45" t="str">
        <f>IF(Table1[[#This Row],[Day]]="","",MONTH(F3677))</f>
        <v/>
      </c>
      <c r="D3677" s="45" t="str">
        <f>IF(Table1[[#This Row],[Day]]="","",YEAR(F3677))</f>
        <v/>
      </c>
      <c r="E3677" s="117" t="s">
        <v>329</v>
      </c>
      <c r="J3677" s="102"/>
      <c r="K3677" s="124"/>
      <c r="R3677" s="46"/>
      <c r="V3677" s="112"/>
      <c r="W3677" s="72"/>
      <c r="X3677" s="46"/>
      <c r="Y3677" s="46"/>
      <c r="AC3677" s="47">
        <f t="shared" si="54"/>
        <v>0</v>
      </c>
      <c r="AD3677" s="47"/>
      <c r="AE3677" s="44"/>
      <c r="AF3677" s="48"/>
    </row>
    <row r="3678" spans="1:32" ht="21" customHeight="1">
      <c r="A3678" s="45" t="str">
        <f>IF(G3678="","",VLOOKUP(G3678,#REF!,3,0))</f>
        <v/>
      </c>
      <c r="B3678" s="45" t="str">
        <f>IF(Table1[[#This Row],[Day]]="","",WEEKNUM(F3678))</f>
        <v/>
      </c>
      <c r="C3678" s="45" t="str">
        <f>IF(Table1[[#This Row],[Day]]="","",MONTH(F3678))</f>
        <v/>
      </c>
      <c r="D3678" s="45" t="str">
        <f>IF(Table1[[#This Row],[Day]]="","",YEAR(F3678))</f>
        <v/>
      </c>
      <c r="E3678" s="117" t="s">
        <v>329</v>
      </c>
      <c r="J3678" s="102"/>
      <c r="K3678" s="124"/>
      <c r="R3678" s="46"/>
      <c r="V3678" s="112"/>
      <c r="W3678" s="72"/>
      <c r="X3678" s="46"/>
      <c r="Y3678" s="46"/>
      <c r="AC3678" s="47">
        <f t="shared" si="54"/>
        <v>0</v>
      </c>
      <c r="AD3678" s="47"/>
      <c r="AE3678" s="44"/>
      <c r="AF3678" s="48"/>
    </row>
    <row r="3679" spans="1:32" ht="21" customHeight="1">
      <c r="A3679" s="45" t="str">
        <f>IF(G3679="","",VLOOKUP(G3679,#REF!,3,0))</f>
        <v/>
      </c>
      <c r="B3679" s="45" t="str">
        <f>IF(Table1[[#This Row],[Day]]="","",WEEKNUM(F3679))</f>
        <v/>
      </c>
      <c r="C3679" s="45" t="str">
        <f>IF(Table1[[#This Row],[Day]]="","",MONTH(F3679))</f>
        <v/>
      </c>
      <c r="D3679" s="45" t="str">
        <f>IF(Table1[[#This Row],[Day]]="","",YEAR(F3679))</f>
        <v/>
      </c>
      <c r="E3679" s="117" t="s">
        <v>329</v>
      </c>
      <c r="J3679" s="102"/>
      <c r="K3679" s="124"/>
      <c r="R3679" s="46"/>
      <c r="V3679" s="112"/>
      <c r="W3679" s="72"/>
      <c r="X3679" s="46"/>
      <c r="Y3679" s="46"/>
      <c r="AC3679" s="47">
        <f t="shared" si="54"/>
        <v>0</v>
      </c>
      <c r="AD3679" s="47"/>
      <c r="AE3679" s="44"/>
      <c r="AF3679" s="48"/>
    </row>
    <row r="3680" spans="1:32" ht="21" customHeight="1">
      <c r="A3680" s="45" t="str">
        <f>IF(G3680="","",VLOOKUP(G3680,#REF!,3,0))</f>
        <v/>
      </c>
      <c r="B3680" s="45" t="str">
        <f>IF(Table1[[#This Row],[Day]]="","",WEEKNUM(F3680))</f>
        <v/>
      </c>
      <c r="C3680" s="45" t="str">
        <f>IF(Table1[[#This Row],[Day]]="","",MONTH(F3680))</f>
        <v/>
      </c>
      <c r="D3680" s="45" t="str">
        <f>IF(Table1[[#This Row],[Day]]="","",YEAR(F3680))</f>
        <v/>
      </c>
      <c r="E3680" s="117" t="s">
        <v>329</v>
      </c>
      <c r="J3680" s="102"/>
      <c r="K3680" s="124"/>
      <c r="R3680" s="46"/>
      <c r="V3680" s="112"/>
      <c r="W3680" s="72"/>
      <c r="X3680" s="46"/>
      <c r="Y3680" s="46"/>
      <c r="AC3680" s="47">
        <f t="shared" si="54"/>
        <v>0</v>
      </c>
      <c r="AD3680" s="47"/>
      <c r="AE3680" s="44"/>
      <c r="AF3680" s="48"/>
    </row>
    <row r="3681" spans="1:32" ht="21" customHeight="1">
      <c r="A3681" s="45" t="str">
        <f>IF(G3681="","",VLOOKUP(G3681,#REF!,3,0))</f>
        <v/>
      </c>
      <c r="B3681" s="45" t="str">
        <f>IF(Table1[[#This Row],[Day]]="","",WEEKNUM(F3681))</f>
        <v/>
      </c>
      <c r="C3681" s="45" t="str">
        <f>IF(Table1[[#This Row],[Day]]="","",MONTH(F3681))</f>
        <v/>
      </c>
      <c r="D3681" s="45" t="str">
        <f>IF(Table1[[#This Row],[Day]]="","",YEAR(F3681))</f>
        <v/>
      </c>
      <c r="E3681" s="117" t="s">
        <v>329</v>
      </c>
      <c r="J3681" s="102"/>
      <c r="K3681" s="124"/>
      <c r="R3681" s="46"/>
      <c r="V3681" s="112"/>
      <c r="W3681" s="72"/>
      <c r="X3681" s="46"/>
      <c r="Y3681" s="46"/>
      <c r="AC3681" s="47">
        <f t="shared" si="54"/>
        <v>0</v>
      </c>
      <c r="AD3681" s="47"/>
      <c r="AE3681" s="44"/>
      <c r="AF3681" s="48"/>
    </row>
    <row r="3682" spans="1:32" ht="21" customHeight="1">
      <c r="A3682" s="45" t="str">
        <f>IF(G3682="","",VLOOKUP(G3682,#REF!,3,0))</f>
        <v/>
      </c>
      <c r="B3682" s="45" t="str">
        <f>IF(Table1[[#This Row],[Day]]="","",WEEKNUM(F3682))</f>
        <v/>
      </c>
      <c r="C3682" s="45" t="str">
        <f>IF(Table1[[#This Row],[Day]]="","",MONTH(F3682))</f>
        <v/>
      </c>
      <c r="D3682" s="45" t="str">
        <f>IF(Table1[[#This Row],[Day]]="","",YEAR(F3682))</f>
        <v/>
      </c>
      <c r="E3682" s="117" t="s">
        <v>329</v>
      </c>
      <c r="J3682" s="102"/>
      <c r="K3682" s="124"/>
      <c r="R3682" s="46"/>
      <c r="V3682" s="112"/>
      <c r="W3682" s="72"/>
      <c r="X3682" s="46"/>
      <c r="Y3682" s="46"/>
      <c r="AC3682" s="47">
        <f t="shared" si="54"/>
        <v>0</v>
      </c>
      <c r="AD3682" s="47"/>
      <c r="AE3682" s="44"/>
      <c r="AF3682" s="48"/>
    </row>
    <row r="3683" spans="1:32" ht="21" customHeight="1">
      <c r="A3683" s="45" t="str">
        <f>IF(G3683="","",VLOOKUP(G3683,#REF!,3,0))</f>
        <v/>
      </c>
      <c r="B3683" s="45" t="str">
        <f>IF(Table1[[#This Row],[Day]]="","",WEEKNUM(F3683))</f>
        <v/>
      </c>
      <c r="C3683" s="45" t="str">
        <f>IF(Table1[[#This Row],[Day]]="","",MONTH(F3683))</f>
        <v/>
      </c>
      <c r="D3683" s="45" t="str">
        <f>IF(Table1[[#This Row],[Day]]="","",YEAR(F3683))</f>
        <v/>
      </c>
      <c r="E3683" s="117" t="s">
        <v>329</v>
      </c>
      <c r="J3683" s="102"/>
      <c r="K3683" s="124"/>
      <c r="R3683" s="46"/>
      <c r="V3683" s="112"/>
      <c r="W3683" s="72"/>
      <c r="X3683" s="46"/>
      <c r="Y3683" s="46"/>
      <c r="AC3683" s="47">
        <f t="shared" si="54"/>
        <v>0</v>
      </c>
      <c r="AD3683" s="47"/>
      <c r="AE3683" s="44"/>
      <c r="AF3683" s="48"/>
    </row>
    <row r="3684" spans="1:32" ht="21" customHeight="1">
      <c r="A3684" s="45" t="str">
        <f>IF(G3684="","",VLOOKUP(G3684,#REF!,3,0))</f>
        <v/>
      </c>
      <c r="B3684" s="45" t="str">
        <f>IF(Table1[[#This Row],[Day]]="","",WEEKNUM(F3684))</f>
        <v/>
      </c>
      <c r="C3684" s="45" t="str">
        <f>IF(Table1[[#This Row],[Day]]="","",MONTH(F3684))</f>
        <v/>
      </c>
      <c r="D3684" s="45" t="str">
        <f>IF(Table1[[#This Row],[Day]]="","",YEAR(F3684))</f>
        <v/>
      </c>
      <c r="E3684" s="117" t="s">
        <v>329</v>
      </c>
      <c r="J3684" s="102"/>
      <c r="K3684" s="124"/>
      <c r="R3684" s="46"/>
      <c r="V3684" s="112"/>
      <c r="W3684" s="72"/>
      <c r="X3684" s="46"/>
      <c r="Y3684" s="46"/>
      <c r="AC3684" s="47">
        <f t="shared" si="54"/>
        <v>0</v>
      </c>
      <c r="AD3684" s="47"/>
      <c r="AE3684" s="44"/>
      <c r="AF3684" s="48"/>
    </row>
    <row r="3685" spans="1:32" ht="21" customHeight="1">
      <c r="A3685" s="45" t="str">
        <f>IF(G3685="","",VLOOKUP(G3685,#REF!,3,0))</f>
        <v/>
      </c>
      <c r="B3685" s="45" t="str">
        <f>IF(Table1[[#This Row],[Day]]="","",WEEKNUM(F3685))</f>
        <v/>
      </c>
      <c r="C3685" s="45" t="str">
        <f>IF(Table1[[#This Row],[Day]]="","",MONTH(F3685))</f>
        <v/>
      </c>
      <c r="D3685" s="45" t="str">
        <f>IF(Table1[[#This Row],[Day]]="","",YEAR(F3685))</f>
        <v/>
      </c>
      <c r="E3685" s="117" t="s">
        <v>329</v>
      </c>
      <c r="J3685" s="102"/>
      <c r="K3685" s="124"/>
      <c r="R3685" s="46"/>
      <c r="V3685" s="112"/>
      <c r="W3685" s="72"/>
      <c r="X3685" s="46"/>
      <c r="Y3685" s="46"/>
      <c r="AC3685" s="47">
        <f t="shared" si="54"/>
        <v>0</v>
      </c>
      <c r="AD3685" s="47"/>
      <c r="AE3685" s="44"/>
      <c r="AF3685" s="48"/>
    </row>
    <row r="3686" spans="1:32" ht="21" customHeight="1">
      <c r="A3686" s="45" t="str">
        <f>IF(G3686="","",VLOOKUP(G3686,#REF!,3,0))</f>
        <v/>
      </c>
      <c r="B3686" s="45" t="str">
        <f>IF(Table1[[#This Row],[Day]]="","",WEEKNUM(F3686))</f>
        <v/>
      </c>
      <c r="C3686" s="45" t="str">
        <f>IF(Table1[[#This Row],[Day]]="","",MONTH(F3686))</f>
        <v/>
      </c>
      <c r="D3686" s="45" t="str">
        <f>IF(Table1[[#This Row],[Day]]="","",YEAR(F3686))</f>
        <v/>
      </c>
      <c r="E3686" s="117" t="s">
        <v>329</v>
      </c>
      <c r="J3686" s="102"/>
      <c r="K3686" s="124"/>
      <c r="R3686" s="46"/>
      <c r="V3686" s="112"/>
      <c r="W3686" s="72"/>
      <c r="X3686" s="46"/>
      <c r="Y3686" s="46"/>
      <c r="AC3686" s="47">
        <f t="shared" si="54"/>
        <v>0</v>
      </c>
      <c r="AD3686" s="47"/>
      <c r="AE3686" s="44"/>
      <c r="AF3686" s="48"/>
    </row>
    <row r="3687" spans="1:32" ht="21" customHeight="1">
      <c r="A3687" s="45" t="str">
        <f>IF(G3687="","",VLOOKUP(G3687,#REF!,3,0))</f>
        <v/>
      </c>
      <c r="B3687" s="45" t="str">
        <f>IF(Table1[[#This Row],[Day]]="","",WEEKNUM(F3687))</f>
        <v/>
      </c>
      <c r="C3687" s="45" t="str">
        <f>IF(Table1[[#This Row],[Day]]="","",MONTH(F3687))</f>
        <v/>
      </c>
      <c r="D3687" s="45" t="str">
        <f>IF(Table1[[#This Row],[Day]]="","",YEAR(F3687))</f>
        <v/>
      </c>
      <c r="E3687" s="117" t="s">
        <v>329</v>
      </c>
      <c r="J3687" s="102"/>
      <c r="K3687" s="124"/>
      <c r="R3687" s="46"/>
      <c r="V3687" s="112"/>
      <c r="W3687" s="72"/>
      <c r="X3687" s="46"/>
      <c r="Y3687" s="46"/>
      <c r="AC3687" s="47">
        <f t="shared" si="54"/>
        <v>0</v>
      </c>
      <c r="AD3687" s="47"/>
      <c r="AE3687" s="44"/>
      <c r="AF3687" s="48"/>
    </row>
    <row r="3688" spans="1:32" ht="21" customHeight="1">
      <c r="A3688" s="45" t="str">
        <f>IF(G3688="","",VLOOKUP(G3688,#REF!,3,0))</f>
        <v/>
      </c>
      <c r="B3688" s="45" t="str">
        <f>IF(Table1[[#This Row],[Day]]="","",WEEKNUM(F3688))</f>
        <v/>
      </c>
      <c r="C3688" s="45" t="str">
        <f>IF(Table1[[#This Row],[Day]]="","",MONTH(F3688))</f>
        <v/>
      </c>
      <c r="D3688" s="45" t="str">
        <f>IF(Table1[[#This Row],[Day]]="","",YEAR(F3688))</f>
        <v/>
      </c>
      <c r="E3688" s="117" t="s">
        <v>329</v>
      </c>
      <c r="J3688" s="102"/>
      <c r="K3688" s="124"/>
      <c r="R3688" s="46"/>
      <c r="V3688" s="112"/>
      <c r="W3688" s="72"/>
      <c r="X3688" s="46"/>
      <c r="Y3688" s="46"/>
      <c r="AC3688" s="47">
        <f t="shared" si="54"/>
        <v>0</v>
      </c>
      <c r="AD3688" s="47"/>
      <c r="AE3688" s="44"/>
      <c r="AF3688" s="48"/>
    </row>
    <row r="3689" spans="1:32" ht="21" customHeight="1">
      <c r="A3689" s="45" t="str">
        <f>IF(G3689="","",VLOOKUP(G3689,#REF!,3,0))</f>
        <v/>
      </c>
      <c r="B3689" s="45" t="str">
        <f>IF(Table1[[#This Row],[Day]]="","",WEEKNUM(F3689))</f>
        <v/>
      </c>
      <c r="C3689" s="45" t="str">
        <f>IF(Table1[[#This Row],[Day]]="","",MONTH(F3689))</f>
        <v/>
      </c>
      <c r="D3689" s="45" t="str">
        <f>IF(Table1[[#This Row],[Day]]="","",YEAR(F3689))</f>
        <v/>
      </c>
      <c r="E3689" s="117" t="s">
        <v>329</v>
      </c>
      <c r="J3689" s="102"/>
      <c r="K3689" s="124"/>
      <c r="R3689" s="46"/>
      <c r="V3689" s="112"/>
      <c r="W3689" s="72"/>
      <c r="X3689" s="46"/>
      <c r="Y3689" s="46"/>
      <c r="AC3689" s="47">
        <f t="shared" si="54"/>
        <v>0</v>
      </c>
      <c r="AD3689" s="47"/>
      <c r="AE3689" s="44"/>
      <c r="AF3689" s="48"/>
    </row>
    <row r="3690" spans="1:32" ht="21" customHeight="1">
      <c r="A3690" s="45" t="str">
        <f>IF(G3690="","",VLOOKUP(G3690,#REF!,3,0))</f>
        <v/>
      </c>
      <c r="B3690" s="45" t="str">
        <f>IF(Table1[[#This Row],[Day]]="","",WEEKNUM(F3690))</f>
        <v/>
      </c>
      <c r="C3690" s="45" t="str">
        <f>IF(Table1[[#This Row],[Day]]="","",MONTH(F3690))</f>
        <v/>
      </c>
      <c r="D3690" s="45" t="str">
        <f>IF(Table1[[#This Row],[Day]]="","",YEAR(F3690))</f>
        <v/>
      </c>
      <c r="E3690" s="117" t="s">
        <v>329</v>
      </c>
      <c r="J3690" s="102"/>
      <c r="K3690" s="124"/>
      <c r="R3690" s="46"/>
      <c r="V3690" s="112"/>
      <c r="W3690" s="72"/>
      <c r="X3690" s="46"/>
      <c r="Y3690" s="46"/>
      <c r="AC3690" s="47">
        <f t="shared" si="54"/>
        <v>0</v>
      </c>
      <c r="AD3690" s="47"/>
      <c r="AE3690" s="44"/>
      <c r="AF3690" s="48"/>
    </row>
    <row r="3691" spans="1:32" ht="21" customHeight="1">
      <c r="A3691" s="45" t="str">
        <f>IF(G3691="","",VLOOKUP(G3691,#REF!,3,0))</f>
        <v/>
      </c>
      <c r="B3691" s="45" t="str">
        <f>IF(Table1[[#This Row],[Day]]="","",WEEKNUM(F3691))</f>
        <v/>
      </c>
      <c r="C3691" s="45" t="str">
        <f>IF(Table1[[#This Row],[Day]]="","",MONTH(F3691))</f>
        <v/>
      </c>
      <c r="D3691" s="45" t="str">
        <f>IF(Table1[[#This Row],[Day]]="","",YEAR(F3691))</f>
        <v/>
      </c>
      <c r="E3691" s="117" t="s">
        <v>329</v>
      </c>
      <c r="J3691" s="102"/>
      <c r="K3691" s="124"/>
      <c r="R3691" s="46"/>
      <c r="V3691" s="112"/>
      <c r="W3691" s="72"/>
      <c r="X3691" s="46"/>
      <c r="Y3691" s="46"/>
      <c r="AC3691" s="47">
        <f t="shared" si="54"/>
        <v>0</v>
      </c>
      <c r="AD3691" s="47"/>
      <c r="AE3691" s="44"/>
      <c r="AF3691" s="48"/>
    </row>
    <row r="3692" spans="1:32" ht="21" customHeight="1">
      <c r="A3692" s="45" t="str">
        <f>IF(G3692="","",VLOOKUP(G3692,#REF!,3,0))</f>
        <v/>
      </c>
      <c r="B3692" s="45" t="str">
        <f>IF(Table1[[#This Row],[Day]]="","",WEEKNUM(F3692))</f>
        <v/>
      </c>
      <c r="C3692" s="45" t="str">
        <f>IF(Table1[[#This Row],[Day]]="","",MONTH(F3692))</f>
        <v/>
      </c>
      <c r="D3692" s="45" t="str">
        <f>IF(Table1[[#This Row],[Day]]="","",YEAR(F3692))</f>
        <v/>
      </c>
      <c r="E3692" s="117" t="s">
        <v>329</v>
      </c>
      <c r="J3692" s="102"/>
      <c r="K3692" s="124"/>
      <c r="R3692" s="46"/>
      <c r="V3692" s="112"/>
      <c r="W3692" s="72"/>
      <c r="X3692" s="46"/>
      <c r="Y3692" s="46"/>
      <c r="AC3692" s="47">
        <f t="shared" si="54"/>
        <v>0</v>
      </c>
      <c r="AD3692" s="47"/>
      <c r="AE3692" s="44"/>
      <c r="AF3692" s="48"/>
    </row>
    <row r="3693" spans="1:32" ht="21" customHeight="1">
      <c r="A3693" s="45" t="str">
        <f>IF(G3693="","",VLOOKUP(G3693,#REF!,3,0))</f>
        <v/>
      </c>
      <c r="B3693" s="45" t="str">
        <f>IF(Table1[[#This Row],[Day]]="","",WEEKNUM(F3693))</f>
        <v/>
      </c>
      <c r="C3693" s="45" t="str">
        <f>IF(Table1[[#This Row],[Day]]="","",MONTH(F3693))</f>
        <v/>
      </c>
      <c r="D3693" s="45" t="str">
        <f>IF(Table1[[#This Row],[Day]]="","",YEAR(F3693))</f>
        <v/>
      </c>
      <c r="E3693" s="117" t="s">
        <v>329</v>
      </c>
      <c r="J3693" s="102"/>
      <c r="K3693" s="124"/>
      <c r="R3693" s="46"/>
      <c r="V3693" s="112"/>
      <c r="W3693" s="72"/>
      <c r="X3693" s="46"/>
      <c r="Y3693" s="46"/>
      <c r="AC3693" s="47">
        <f t="shared" si="54"/>
        <v>0</v>
      </c>
      <c r="AD3693" s="47"/>
      <c r="AE3693" s="44"/>
      <c r="AF3693" s="48"/>
    </row>
    <row r="3694" spans="1:32" ht="21" customHeight="1">
      <c r="A3694" s="45" t="str">
        <f>IF(G3694="","",VLOOKUP(G3694,#REF!,3,0))</f>
        <v/>
      </c>
      <c r="B3694" s="45" t="str">
        <f>IF(Table1[[#This Row],[Day]]="","",WEEKNUM(F3694))</f>
        <v/>
      </c>
      <c r="C3694" s="45" t="str">
        <f>IF(Table1[[#This Row],[Day]]="","",MONTH(F3694))</f>
        <v/>
      </c>
      <c r="D3694" s="45" t="str">
        <f>IF(Table1[[#This Row],[Day]]="","",YEAR(F3694))</f>
        <v/>
      </c>
      <c r="E3694" s="117" t="s">
        <v>329</v>
      </c>
      <c r="J3694" s="102"/>
      <c r="K3694" s="124"/>
      <c r="R3694" s="46"/>
      <c r="V3694" s="112"/>
      <c r="W3694" s="72"/>
      <c r="X3694" s="46"/>
      <c r="Y3694" s="46"/>
      <c r="AC3694" s="47">
        <f t="shared" si="54"/>
        <v>0</v>
      </c>
      <c r="AD3694" s="47"/>
      <c r="AE3694" s="44"/>
      <c r="AF3694" s="48"/>
    </row>
    <row r="3695" spans="1:32" ht="21" customHeight="1">
      <c r="A3695" s="45" t="str">
        <f>IF(G3695="","",VLOOKUP(G3695,#REF!,3,0))</f>
        <v/>
      </c>
      <c r="B3695" s="45" t="str">
        <f>IF(Table1[[#This Row],[Day]]="","",WEEKNUM(F3695))</f>
        <v/>
      </c>
      <c r="C3695" s="45" t="str">
        <f>IF(Table1[[#This Row],[Day]]="","",MONTH(F3695))</f>
        <v/>
      </c>
      <c r="D3695" s="45" t="str">
        <f>IF(Table1[[#This Row],[Day]]="","",YEAR(F3695))</f>
        <v/>
      </c>
      <c r="E3695" s="117" t="s">
        <v>329</v>
      </c>
      <c r="J3695" s="102"/>
      <c r="K3695" s="124"/>
      <c r="R3695" s="46"/>
      <c r="V3695" s="112"/>
      <c r="W3695" s="72"/>
      <c r="X3695" s="46"/>
      <c r="Y3695" s="46"/>
      <c r="AC3695" s="47">
        <f t="shared" si="54"/>
        <v>0</v>
      </c>
      <c r="AD3695" s="47"/>
      <c r="AE3695" s="44"/>
      <c r="AF3695" s="48"/>
    </row>
    <row r="3696" spans="1:32" ht="21" customHeight="1">
      <c r="A3696" s="45" t="str">
        <f>IF(G3696="","",VLOOKUP(G3696,#REF!,3,0))</f>
        <v/>
      </c>
      <c r="B3696" s="45" t="str">
        <f>IF(Table1[[#This Row],[Day]]="","",WEEKNUM(F3696))</f>
        <v/>
      </c>
      <c r="C3696" s="45" t="str">
        <f>IF(Table1[[#This Row],[Day]]="","",MONTH(F3696))</f>
        <v/>
      </c>
      <c r="D3696" s="45" t="str">
        <f>IF(Table1[[#This Row],[Day]]="","",YEAR(F3696))</f>
        <v/>
      </c>
      <c r="E3696" s="117" t="s">
        <v>329</v>
      </c>
      <c r="J3696" s="102"/>
      <c r="K3696" s="124"/>
      <c r="R3696" s="46"/>
      <c r="V3696" s="112"/>
      <c r="W3696" s="72"/>
      <c r="X3696" s="46"/>
      <c r="Y3696" s="46"/>
      <c r="AC3696" s="47">
        <f t="shared" si="54"/>
        <v>0</v>
      </c>
      <c r="AD3696" s="47"/>
      <c r="AE3696" s="44"/>
      <c r="AF3696" s="48"/>
    </row>
    <row r="3697" spans="1:32" ht="21" customHeight="1">
      <c r="A3697" s="45" t="str">
        <f>IF(G3697="","",VLOOKUP(G3697,#REF!,3,0))</f>
        <v/>
      </c>
      <c r="B3697" s="45" t="str">
        <f>IF(Table1[[#This Row],[Day]]="","",WEEKNUM(F3697))</f>
        <v/>
      </c>
      <c r="C3697" s="45" t="str">
        <f>IF(Table1[[#This Row],[Day]]="","",MONTH(F3697))</f>
        <v/>
      </c>
      <c r="D3697" s="45" t="str">
        <f>IF(Table1[[#This Row],[Day]]="","",YEAR(F3697))</f>
        <v/>
      </c>
      <c r="E3697" s="117" t="s">
        <v>329</v>
      </c>
      <c r="J3697" s="102"/>
      <c r="K3697" s="124"/>
      <c r="R3697" s="46"/>
      <c r="V3697" s="112"/>
      <c r="W3697" s="72"/>
      <c r="X3697" s="46"/>
      <c r="Y3697" s="46"/>
      <c r="AC3697" s="47">
        <f t="shared" si="54"/>
        <v>0</v>
      </c>
      <c r="AD3697" s="47"/>
      <c r="AE3697" s="44"/>
      <c r="AF3697" s="48"/>
    </row>
    <row r="3698" spans="1:32" ht="21" customHeight="1">
      <c r="A3698" s="45" t="str">
        <f>IF(G3698="","",VLOOKUP(G3698,#REF!,3,0))</f>
        <v/>
      </c>
      <c r="B3698" s="45" t="str">
        <f>IF(Table1[[#This Row],[Day]]="","",WEEKNUM(F3698))</f>
        <v/>
      </c>
      <c r="C3698" s="45" t="str">
        <f>IF(Table1[[#This Row],[Day]]="","",MONTH(F3698))</f>
        <v/>
      </c>
      <c r="D3698" s="45" t="str">
        <f>IF(Table1[[#This Row],[Day]]="","",YEAR(F3698))</f>
        <v/>
      </c>
      <c r="E3698" s="117" t="s">
        <v>329</v>
      </c>
      <c r="J3698" s="102"/>
      <c r="K3698" s="124"/>
      <c r="R3698" s="46"/>
      <c r="V3698" s="112"/>
      <c r="W3698" s="72"/>
      <c r="X3698" s="46"/>
      <c r="Y3698" s="46"/>
      <c r="AC3698" s="47">
        <f t="shared" si="54"/>
        <v>0</v>
      </c>
      <c r="AD3698" s="47"/>
      <c r="AE3698" s="44"/>
      <c r="AF3698" s="48"/>
    </row>
    <row r="3699" spans="1:32" ht="21" customHeight="1">
      <c r="A3699" s="45" t="str">
        <f>IF(G3699="","",VLOOKUP(G3699,#REF!,3,0))</f>
        <v/>
      </c>
      <c r="B3699" s="45" t="str">
        <f>IF(Table1[[#This Row],[Day]]="","",WEEKNUM(F3699))</f>
        <v/>
      </c>
      <c r="C3699" s="45" t="str">
        <f>IF(Table1[[#This Row],[Day]]="","",MONTH(F3699))</f>
        <v/>
      </c>
      <c r="D3699" s="45" t="str">
        <f>IF(Table1[[#This Row],[Day]]="","",YEAR(F3699))</f>
        <v/>
      </c>
      <c r="E3699" s="117" t="s">
        <v>329</v>
      </c>
      <c r="J3699" s="102"/>
      <c r="K3699" s="124"/>
      <c r="R3699" s="46"/>
      <c r="V3699" s="112"/>
      <c r="W3699" s="72"/>
      <c r="X3699" s="46"/>
      <c r="Y3699" s="46"/>
      <c r="AC3699" s="47">
        <f t="shared" si="54"/>
        <v>0</v>
      </c>
      <c r="AD3699" s="47"/>
      <c r="AE3699" s="44"/>
      <c r="AF3699" s="48"/>
    </row>
    <row r="3700" spans="1:32" ht="21" customHeight="1">
      <c r="A3700" s="45" t="str">
        <f>IF(G3700="","",VLOOKUP(G3700,#REF!,3,0))</f>
        <v/>
      </c>
      <c r="B3700" s="45" t="str">
        <f>IF(Table1[[#This Row],[Day]]="","",WEEKNUM(F3700))</f>
        <v/>
      </c>
      <c r="C3700" s="45" t="str">
        <f>IF(Table1[[#This Row],[Day]]="","",MONTH(F3700))</f>
        <v/>
      </c>
      <c r="D3700" s="45" t="str">
        <f>IF(Table1[[#This Row],[Day]]="","",YEAR(F3700))</f>
        <v/>
      </c>
      <c r="E3700" s="117" t="s">
        <v>329</v>
      </c>
      <c r="J3700" s="102"/>
      <c r="K3700" s="124"/>
      <c r="R3700" s="46"/>
      <c r="V3700" s="112"/>
      <c r="W3700" s="72"/>
      <c r="X3700" s="46"/>
      <c r="Y3700" s="46"/>
      <c r="AC3700" s="47">
        <f t="shared" si="54"/>
        <v>0</v>
      </c>
      <c r="AD3700" s="47"/>
      <c r="AE3700" s="44"/>
      <c r="AF3700" s="48"/>
    </row>
    <row r="3701" spans="1:32" ht="21" customHeight="1">
      <c r="A3701" s="45" t="str">
        <f>IF(G3701="","",VLOOKUP(G3701,#REF!,3,0))</f>
        <v/>
      </c>
      <c r="B3701" s="45" t="str">
        <f>IF(Table1[[#This Row],[Day]]="","",WEEKNUM(F3701))</f>
        <v/>
      </c>
      <c r="C3701" s="45" t="str">
        <f>IF(Table1[[#This Row],[Day]]="","",MONTH(F3701))</f>
        <v/>
      </c>
      <c r="D3701" s="45" t="str">
        <f>IF(Table1[[#This Row],[Day]]="","",YEAR(F3701))</f>
        <v/>
      </c>
      <c r="E3701" s="117" t="s">
        <v>329</v>
      </c>
      <c r="J3701" s="102"/>
      <c r="K3701" s="124"/>
      <c r="R3701" s="46"/>
      <c r="V3701" s="112"/>
      <c r="W3701" s="72"/>
      <c r="X3701" s="46"/>
      <c r="Y3701" s="46"/>
      <c r="AC3701" s="47">
        <f t="shared" si="54"/>
        <v>0</v>
      </c>
      <c r="AD3701" s="47"/>
      <c r="AE3701" s="44"/>
      <c r="AF3701" s="48"/>
    </row>
    <row r="3702" spans="1:32" ht="21" customHeight="1">
      <c r="A3702" s="45" t="str">
        <f>IF(G3702="","",VLOOKUP(G3702,#REF!,3,0))</f>
        <v/>
      </c>
      <c r="B3702" s="45" t="str">
        <f>IF(Table1[[#This Row],[Day]]="","",WEEKNUM(F3702))</f>
        <v/>
      </c>
      <c r="C3702" s="45" t="str">
        <f>IF(Table1[[#This Row],[Day]]="","",MONTH(F3702))</f>
        <v/>
      </c>
      <c r="D3702" s="45" t="str">
        <f>IF(Table1[[#This Row],[Day]]="","",YEAR(F3702))</f>
        <v/>
      </c>
      <c r="E3702" s="117" t="s">
        <v>329</v>
      </c>
      <c r="J3702" s="102"/>
      <c r="K3702" s="124"/>
      <c r="R3702" s="46"/>
      <c r="V3702" s="112"/>
      <c r="W3702" s="72"/>
      <c r="X3702" s="46"/>
      <c r="Y3702" s="46"/>
      <c r="AC3702" s="47">
        <f t="shared" si="54"/>
        <v>0</v>
      </c>
      <c r="AD3702" s="47"/>
      <c r="AE3702" s="44"/>
      <c r="AF3702" s="48"/>
    </row>
    <row r="3703" spans="1:32" ht="21" customHeight="1">
      <c r="A3703" s="45" t="str">
        <f>IF(G3703="","",VLOOKUP(G3703,#REF!,3,0))</f>
        <v/>
      </c>
      <c r="B3703" s="45" t="str">
        <f>IF(Table1[[#This Row],[Day]]="","",WEEKNUM(F3703))</f>
        <v/>
      </c>
      <c r="C3703" s="45" t="str">
        <f>IF(Table1[[#This Row],[Day]]="","",MONTH(F3703))</f>
        <v/>
      </c>
      <c r="D3703" s="45" t="str">
        <f>IF(Table1[[#This Row],[Day]]="","",YEAR(F3703))</f>
        <v/>
      </c>
      <c r="E3703" s="117" t="s">
        <v>329</v>
      </c>
      <c r="J3703" s="102"/>
      <c r="K3703" s="124"/>
      <c r="R3703" s="46"/>
      <c r="V3703" s="112"/>
      <c r="W3703" s="72"/>
      <c r="X3703" s="46"/>
      <c r="Y3703" s="46"/>
      <c r="AC3703" s="47">
        <f t="shared" si="54"/>
        <v>0</v>
      </c>
      <c r="AD3703" s="47"/>
      <c r="AE3703" s="44"/>
      <c r="AF3703" s="48"/>
    </row>
    <row r="3704" spans="1:32" ht="21" customHeight="1">
      <c r="A3704" s="45" t="str">
        <f>IF(G3704="","",VLOOKUP(G3704,#REF!,3,0))</f>
        <v/>
      </c>
      <c r="B3704" s="45" t="str">
        <f>IF(Table1[[#This Row],[Day]]="","",WEEKNUM(F3704))</f>
        <v/>
      </c>
      <c r="C3704" s="45" t="str">
        <f>IF(Table1[[#This Row],[Day]]="","",MONTH(F3704))</f>
        <v/>
      </c>
      <c r="D3704" s="45" t="str">
        <f>IF(Table1[[#This Row],[Day]]="","",YEAR(F3704))</f>
        <v/>
      </c>
      <c r="E3704" s="117" t="s">
        <v>329</v>
      </c>
      <c r="J3704" s="102"/>
      <c r="K3704" s="124"/>
      <c r="R3704" s="46"/>
      <c r="V3704" s="112"/>
      <c r="W3704" s="72"/>
      <c r="X3704" s="46"/>
      <c r="Y3704" s="46"/>
      <c r="AC3704" s="47">
        <f t="shared" si="54"/>
        <v>0</v>
      </c>
      <c r="AD3704" s="47"/>
      <c r="AE3704" s="44"/>
      <c r="AF3704" s="48"/>
    </row>
    <row r="3705" spans="1:32" ht="21" customHeight="1">
      <c r="A3705" s="45" t="str">
        <f>IF(G3705="","",VLOOKUP(G3705,#REF!,3,0))</f>
        <v/>
      </c>
      <c r="B3705" s="45" t="str">
        <f>IF(Table1[[#This Row],[Day]]="","",WEEKNUM(F3705))</f>
        <v/>
      </c>
      <c r="C3705" s="45" t="str">
        <f>IF(Table1[[#This Row],[Day]]="","",MONTH(F3705))</f>
        <v/>
      </c>
      <c r="D3705" s="45" t="str">
        <f>IF(Table1[[#This Row],[Day]]="","",YEAR(F3705))</f>
        <v/>
      </c>
      <c r="E3705" s="117" t="s">
        <v>329</v>
      </c>
      <c r="J3705" s="102"/>
      <c r="K3705" s="124"/>
      <c r="R3705" s="46"/>
      <c r="V3705" s="112"/>
      <c r="W3705" s="72"/>
      <c r="X3705" s="46"/>
      <c r="Y3705" s="46"/>
      <c r="AC3705" s="47">
        <f t="shared" si="54"/>
        <v>0</v>
      </c>
      <c r="AD3705" s="47"/>
      <c r="AE3705" s="44"/>
      <c r="AF3705" s="48"/>
    </row>
    <row r="3706" spans="1:32" ht="21" customHeight="1">
      <c r="A3706" s="45" t="str">
        <f>IF(G3706="","",VLOOKUP(G3706,#REF!,3,0))</f>
        <v/>
      </c>
      <c r="B3706" s="45" t="str">
        <f>IF(Table1[[#This Row],[Day]]="","",WEEKNUM(F3706))</f>
        <v/>
      </c>
      <c r="C3706" s="45" t="str">
        <f>IF(Table1[[#This Row],[Day]]="","",MONTH(F3706))</f>
        <v/>
      </c>
      <c r="D3706" s="45" t="str">
        <f>IF(Table1[[#This Row],[Day]]="","",YEAR(F3706))</f>
        <v/>
      </c>
      <c r="E3706" s="117" t="s">
        <v>329</v>
      </c>
      <c r="J3706" s="102"/>
      <c r="K3706" s="124"/>
      <c r="R3706" s="46"/>
      <c r="V3706" s="112"/>
      <c r="W3706" s="72"/>
      <c r="X3706" s="46"/>
      <c r="Y3706" s="46"/>
      <c r="AC3706" s="47">
        <f t="shared" si="54"/>
        <v>0</v>
      </c>
      <c r="AD3706" s="47"/>
      <c r="AE3706" s="44"/>
      <c r="AF3706" s="48"/>
    </row>
    <row r="3707" spans="1:32" ht="21" customHeight="1">
      <c r="A3707" s="45" t="str">
        <f>IF(G3707="","",VLOOKUP(G3707,#REF!,3,0))</f>
        <v/>
      </c>
      <c r="B3707" s="45" t="str">
        <f>IF(Table1[[#This Row],[Day]]="","",WEEKNUM(F3707))</f>
        <v/>
      </c>
      <c r="C3707" s="45" t="str">
        <f>IF(Table1[[#This Row],[Day]]="","",MONTH(F3707))</f>
        <v/>
      </c>
      <c r="D3707" s="45" t="str">
        <f>IF(Table1[[#This Row],[Day]]="","",YEAR(F3707))</f>
        <v/>
      </c>
      <c r="E3707" s="117" t="s">
        <v>329</v>
      </c>
      <c r="J3707" s="102"/>
      <c r="K3707" s="124"/>
      <c r="R3707" s="46"/>
      <c r="V3707" s="112"/>
      <c r="W3707" s="72"/>
      <c r="X3707" s="46"/>
      <c r="Y3707" s="46"/>
      <c r="AC3707" s="47">
        <f t="shared" si="54"/>
        <v>0</v>
      </c>
      <c r="AD3707" s="47"/>
      <c r="AE3707" s="44"/>
      <c r="AF3707" s="48"/>
    </row>
    <row r="3708" spans="1:32" ht="21" customHeight="1">
      <c r="A3708" s="45" t="str">
        <f>IF(G3708="","",VLOOKUP(G3708,#REF!,3,0))</f>
        <v/>
      </c>
      <c r="B3708" s="45" t="str">
        <f>IF(Table1[[#This Row],[Day]]="","",WEEKNUM(F3708))</f>
        <v/>
      </c>
      <c r="C3708" s="45" t="str">
        <f>IF(Table1[[#This Row],[Day]]="","",MONTH(F3708))</f>
        <v/>
      </c>
      <c r="D3708" s="45" t="str">
        <f>IF(Table1[[#This Row],[Day]]="","",YEAR(F3708))</f>
        <v/>
      </c>
      <c r="E3708" s="117" t="s">
        <v>329</v>
      </c>
      <c r="J3708" s="102"/>
      <c r="K3708" s="124"/>
      <c r="R3708" s="46"/>
      <c r="V3708" s="112"/>
      <c r="W3708" s="72"/>
      <c r="X3708" s="46"/>
      <c r="Y3708" s="46"/>
      <c r="AC3708" s="47">
        <f t="shared" si="54"/>
        <v>0</v>
      </c>
      <c r="AD3708" s="47"/>
      <c r="AE3708" s="44"/>
      <c r="AF3708" s="48"/>
    </row>
    <row r="3709" spans="1:32" ht="21" customHeight="1">
      <c r="A3709" s="45" t="str">
        <f>IF(G3709="","",VLOOKUP(G3709,#REF!,3,0))</f>
        <v/>
      </c>
      <c r="B3709" s="45" t="str">
        <f>IF(Table1[[#This Row],[Day]]="","",WEEKNUM(F3709))</f>
        <v/>
      </c>
      <c r="C3709" s="45" t="str">
        <f>IF(Table1[[#This Row],[Day]]="","",MONTH(F3709))</f>
        <v/>
      </c>
      <c r="D3709" s="45" t="str">
        <f>IF(Table1[[#This Row],[Day]]="","",YEAR(F3709))</f>
        <v/>
      </c>
      <c r="E3709" s="117" t="s">
        <v>329</v>
      </c>
      <c r="J3709" s="102"/>
      <c r="K3709" s="124"/>
      <c r="R3709" s="46"/>
      <c r="V3709" s="112"/>
      <c r="W3709" s="72"/>
      <c r="X3709" s="46"/>
      <c r="Y3709" s="46"/>
      <c r="AC3709" s="47">
        <f t="shared" si="54"/>
        <v>0</v>
      </c>
      <c r="AD3709" s="47"/>
      <c r="AE3709" s="44"/>
      <c r="AF3709" s="48"/>
    </row>
    <row r="3710" spans="1:32" ht="21" customHeight="1">
      <c r="A3710" s="45" t="str">
        <f>IF(G3710="","",VLOOKUP(G3710,#REF!,3,0))</f>
        <v/>
      </c>
      <c r="B3710" s="45" t="str">
        <f>IF(Table1[[#This Row],[Day]]="","",WEEKNUM(F3710))</f>
        <v/>
      </c>
      <c r="C3710" s="45" t="str">
        <f>IF(Table1[[#This Row],[Day]]="","",MONTH(F3710))</f>
        <v/>
      </c>
      <c r="D3710" s="45" t="str">
        <f>IF(Table1[[#This Row],[Day]]="","",YEAR(F3710))</f>
        <v/>
      </c>
      <c r="E3710" s="117" t="s">
        <v>329</v>
      </c>
      <c r="J3710" s="102"/>
      <c r="K3710" s="124"/>
      <c r="R3710" s="46"/>
      <c r="V3710" s="112"/>
      <c r="W3710" s="72"/>
      <c r="X3710" s="46"/>
      <c r="Y3710" s="46"/>
      <c r="AC3710" s="47">
        <f t="shared" si="54"/>
        <v>0</v>
      </c>
      <c r="AD3710" s="47"/>
      <c r="AE3710" s="44"/>
      <c r="AF3710" s="48"/>
    </row>
    <row r="3711" spans="1:32" ht="21" customHeight="1">
      <c r="A3711" s="45" t="str">
        <f>IF(G3711="","",VLOOKUP(G3711,#REF!,3,0))</f>
        <v/>
      </c>
      <c r="B3711" s="45" t="str">
        <f>IF(Table1[[#This Row],[Day]]="","",WEEKNUM(F3711))</f>
        <v/>
      </c>
      <c r="C3711" s="45" t="str">
        <f>IF(Table1[[#This Row],[Day]]="","",MONTH(F3711))</f>
        <v/>
      </c>
      <c r="D3711" s="45" t="str">
        <f>IF(Table1[[#This Row],[Day]]="","",YEAR(F3711))</f>
        <v/>
      </c>
      <c r="E3711" s="117" t="s">
        <v>329</v>
      </c>
      <c r="J3711" s="102"/>
      <c r="K3711" s="124"/>
      <c r="R3711" s="46"/>
      <c r="V3711" s="112"/>
      <c r="W3711" s="72"/>
      <c r="X3711" s="46"/>
      <c r="Y3711" s="46"/>
      <c r="AC3711" s="47">
        <f t="shared" si="54"/>
        <v>0</v>
      </c>
      <c r="AD3711" s="47"/>
      <c r="AE3711" s="44"/>
      <c r="AF3711" s="48"/>
    </row>
    <row r="3712" spans="1:32" ht="21" customHeight="1">
      <c r="A3712" s="45" t="str">
        <f>IF(G3712="","",VLOOKUP(G3712,#REF!,3,0))</f>
        <v/>
      </c>
      <c r="B3712" s="45" t="str">
        <f>IF(Table1[[#This Row],[Day]]="","",WEEKNUM(F3712))</f>
        <v/>
      </c>
      <c r="C3712" s="45" t="str">
        <f>IF(Table1[[#This Row],[Day]]="","",MONTH(F3712))</f>
        <v/>
      </c>
      <c r="D3712" s="45" t="str">
        <f>IF(Table1[[#This Row],[Day]]="","",YEAR(F3712))</f>
        <v/>
      </c>
      <c r="E3712" s="117" t="s">
        <v>329</v>
      </c>
      <c r="J3712" s="102"/>
      <c r="K3712" s="124"/>
      <c r="R3712" s="46"/>
      <c r="V3712" s="112"/>
      <c r="W3712" s="72"/>
      <c r="X3712" s="46"/>
      <c r="Y3712" s="46"/>
      <c r="AC3712" s="47">
        <f t="shared" si="54"/>
        <v>0</v>
      </c>
      <c r="AD3712" s="47"/>
      <c r="AE3712" s="44"/>
      <c r="AF3712" s="48"/>
    </row>
    <row r="3713" spans="1:32" ht="21" customHeight="1">
      <c r="A3713" s="45" t="str">
        <f>IF(G3713="","",VLOOKUP(G3713,#REF!,3,0))</f>
        <v/>
      </c>
      <c r="B3713" s="45" t="str">
        <f>IF(Table1[[#This Row],[Day]]="","",WEEKNUM(F3713))</f>
        <v/>
      </c>
      <c r="C3713" s="45" t="str">
        <f>IF(Table1[[#This Row],[Day]]="","",MONTH(F3713))</f>
        <v/>
      </c>
      <c r="D3713" s="45" t="str">
        <f>IF(Table1[[#This Row],[Day]]="","",YEAR(F3713))</f>
        <v/>
      </c>
      <c r="E3713" s="117" t="s">
        <v>329</v>
      </c>
      <c r="J3713" s="102"/>
      <c r="K3713" s="124"/>
      <c r="R3713" s="46"/>
      <c r="V3713" s="112"/>
      <c r="W3713" s="72"/>
      <c r="X3713" s="46"/>
      <c r="Y3713" s="46"/>
      <c r="AC3713" s="47">
        <f t="shared" si="54"/>
        <v>0</v>
      </c>
      <c r="AD3713" s="47"/>
      <c r="AE3713" s="44"/>
      <c r="AF3713" s="48"/>
    </row>
    <row r="3714" spans="1:32" ht="21" customHeight="1">
      <c r="A3714" s="45" t="str">
        <f>IF(G3714="","",VLOOKUP(G3714,#REF!,3,0))</f>
        <v/>
      </c>
      <c r="B3714" s="45" t="str">
        <f>IF(Table1[[#This Row],[Day]]="","",WEEKNUM(F3714))</f>
        <v/>
      </c>
      <c r="C3714" s="45" t="str">
        <f>IF(Table1[[#This Row],[Day]]="","",MONTH(F3714))</f>
        <v/>
      </c>
      <c r="D3714" s="45" t="str">
        <f>IF(Table1[[#This Row],[Day]]="","",YEAR(F3714))</f>
        <v/>
      </c>
      <c r="E3714" s="117" t="s">
        <v>329</v>
      </c>
      <c r="J3714" s="102"/>
      <c r="K3714" s="124"/>
      <c r="R3714" s="46"/>
      <c r="V3714" s="112"/>
      <c r="W3714" s="72"/>
      <c r="X3714" s="46"/>
      <c r="Y3714" s="46"/>
      <c r="AC3714" s="47">
        <f t="shared" si="54"/>
        <v>0</v>
      </c>
      <c r="AD3714" s="47"/>
      <c r="AE3714" s="44"/>
      <c r="AF3714" s="48"/>
    </row>
    <row r="3715" spans="1:32" ht="21" customHeight="1">
      <c r="A3715" s="45" t="str">
        <f>IF(G3715="","",VLOOKUP(G3715,#REF!,3,0))</f>
        <v/>
      </c>
      <c r="B3715" s="45" t="str">
        <f>IF(Table1[[#This Row],[Day]]="","",WEEKNUM(F3715))</f>
        <v/>
      </c>
      <c r="C3715" s="45" t="str">
        <f>IF(Table1[[#This Row],[Day]]="","",MONTH(F3715))</f>
        <v/>
      </c>
      <c r="D3715" s="45" t="str">
        <f>IF(Table1[[#This Row],[Day]]="","",YEAR(F3715))</f>
        <v/>
      </c>
      <c r="E3715" s="117" t="s">
        <v>329</v>
      </c>
      <c r="J3715" s="102"/>
      <c r="K3715" s="124"/>
      <c r="R3715" s="46"/>
      <c r="V3715" s="112"/>
      <c r="W3715" s="72"/>
      <c r="X3715" s="46"/>
      <c r="Y3715" s="46"/>
      <c r="AC3715" s="47">
        <f t="shared" si="54"/>
        <v>0</v>
      </c>
      <c r="AD3715" s="47"/>
      <c r="AE3715" s="44"/>
      <c r="AF3715" s="48"/>
    </row>
    <row r="3716" spans="1:32" ht="21" customHeight="1">
      <c r="A3716" s="45" t="str">
        <f>IF(G3716="","",VLOOKUP(G3716,#REF!,3,0))</f>
        <v/>
      </c>
      <c r="B3716" s="45" t="str">
        <f>IF(Table1[[#This Row],[Day]]="","",WEEKNUM(F3716))</f>
        <v/>
      </c>
      <c r="C3716" s="45" t="str">
        <f>IF(Table1[[#This Row],[Day]]="","",MONTH(F3716))</f>
        <v/>
      </c>
      <c r="D3716" s="45" t="str">
        <f>IF(Table1[[#This Row],[Day]]="","",YEAR(F3716))</f>
        <v/>
      </c>
      <c r="E3716" s="117" t="s">
        <v>329</v>
      </c>
      <c r="J3716" s="102"/>
      <c r="K3716" s="124"/>
      <c r="R3716" s="46"/>
      <c r="V3716" s="112"/>
      <c r="W3716" s="72"/>
      <c r="X3716" s="46"/>
      <c r="Y3716" s="46"/>
      <c r="AC3716" s="47">
        <f t="shared" si="54"/>
        <v>0</v>
      </c>
      <c r="AD3716" s="47"/>
      <c r="AE3716" s="44"/>
      <c r="AF3716" s="48"/>
    </row>
    <row r="3717" spans="1:32" ht="21" customHeight="1">
      <c r="A3717" s="45" t="str">
        <f>IF(G3717="","",VLOOKUP(G3717,#REF!,3,0))</f>
        <v/>
      </c>
      <c r="B3717" s="45" t="str">
        <f>IF(Table1[[#This Row],[Day]]="","",WEEKNUM(F3717))</f>
        <v/>
      </c>
      <c r="C3717" s="45" t="str">
        <f>IF(Table1[[#This Row],[Day]]="","",MONTH(F3717))</f>
        <v/>
      </c>
      <c r="D3717" s="45" t="str">
        <f>IF(Table1[[#This Row],[Day]]="","",YEAR(F3717))</f>
        <v/>
      </c>
      <c r="E3717" s="117" t="s">
        <v>329</v>
      </c>
      <c r="J3717" s="102"/>
      <c r="K3717" s="124"/>
      <c r="R3717" s="46"/>
      <c r="V3717" s="112"/>
      <c r="W3717" s="72"/>
      <c r="X3717" s="46"/>
      <c r="Y3717" s="46"/>
      <c r="AC3717" s="47">
        <f t="shared" si="54"/>
        <v>0</v>
      </c>
      <c r="AD3717" s="47"/>
      <c r="AE3717" s="44"/>
      <c r="AF3717" s="48"/>
    </row>
    <row r="3718" spans="1:32" ht="21" customHeight="1">
      <c r="A3718" s="45" t="str">
        <f>IF(G3718="","",VLOOKUP(G3718,#REF!,3,0))</f>
        <v/>
      </c>
      <c r="B3718" s="45" t="str">
        <f>IF(Table1[[#This Row],[Day]]="","",WEEKNUM(F3718))</f>
        <v/>
      </c>
      <c r="C3718" s="45" t="str">
        <f>IF(Table1[[#This Row],[Day]]="","",MONTH(F3718))</f>
        <v/>
      </c>
      <c r="D3718" s="45" t="str">
        <f>IF(Table1[[#This Row],[Day]]="","",YEAR(F3718))</f>
        <v/>
      </c>
      <c r="E3718" s="117" t="s">
        <v>329</v>
      </c>
      <c r="J3718" s="102"/>
      <c r="K3718" s="124"/>
      <c r="R3718" s="46"/>
      <c r="V3718" s="112"/>
      <c r="W3718" s="72"/>
      <c r="X3718" s="46"/>
      <c r="Y3718" s="46"/>
      <c r="AC3718" s="47">
        <f t="shared" si="54"/>
        <v>0</v>
      </c>
      <c r="AD3718" s="47"/>
      <c r="AE3718" s="44"/>
      <c r="AF3718" s="48"/>
    </row>
    <row r="3719" spans="1:32" ht="21" customHeight="1">
      <c r="A3719" s="45" t="str">
        <f>IF(G3719="","",VLOOKUP(G3719,#REF!,3,0))</f>
        <v/>
      </c>
      <c r="B3719" s="45" t="str">
        <f>IF(Table1[[#This Row],[Day]]="","",WEEKNUM(F3719))</f>
        <v/>
      </c>
      <c r="C3719" s="45" t="str">
        <f>IF(Table1[[#This Row],[Day]]="","",MONTH(F3719))</f>
        <v/>
      </c>
      <c r="D3719" s="45" t="str">
        <f>IF(Table1[[#This Row],[Day]]="","",YEAR(F3719))</f>
        <v/>
      </c>
      <c r="E3719" s="117" t="s">
        <v>329</v>
      </c>
      <c r="J3719" s="102"/>
      <c r="K3719" s="124"/>
      <c r="R3719" s="46"/>
      <c r="V3719" s="112"/>
      <c r="W3719" s="72"/>
      <c r="X3719" s="46"/>
      <c r="Y3719" s="46"/>
      <c r="AC3719" s="47">
        <f t="shared" si="54"/>
        <v>0</v>
      </c>
      <c r="AD3719" s="47"/>
      <c r="AE3719" s="44"/>
      <c r="AF3719" s="48"/>
    </row>
    <row r="3720" spans="1:32" ht="21" customHeight="1">
      <c r="A3720" s="45" t="str">
        <f>IF(G3720="","",VLOOKUP(G3720,#REF!,3,0))</f>
        <v/>
      </c>
      <c r="B3720" s="45" t="str">
        <f>IF(Table1[[#This Row],[Day]]="","",WEEKNUM(F3720))</f>
        <v/>
      </c>
      <c r="C3720" s="45" t="str">
        <f>IF(Table1[[#This Row],[Day]]="","",MONTH(F3720))</f>
        <v/>
      </c>
      <c r="D3720" s="45" t="str">
        <f>IF(Table1[[#This Row],[Day]]="","",YEAR(F3720))</f>
        <v/>
      </c>
      <c r="E3720" s="117" t="s">
        <v>329</v>
      </c>
      <c r="J3720" s="102"/>
      <c r="K3720" s="124"/>
      <c r="R3720" s="46"/>
      <c r="V3720" s="112"/>
      <c r="W3720" s="72"/>
      <c r="X3720" s="46"/>
      <c r="Y3720" s="46"/>
      <c r="AC3720" s="47">
        <f t="shared" si="54"/>
        <v>0</v>
      </c>
      <c r="AD3720" s="47"/>
      <c r="AE3720" s="44"/>
      <c r="AF3720" s="48"/>
    </row>
    <row r="3721" spans="1:32" ht="21" customHeight="1">
      <c r="A3721" s="45" t="str">
        <f>IF(G3721="","",VLOOKUP(G3721,#REF!,3,0))</f>
        <v/>
      </c>
      <c r="B3721" s="45" t="str">
        <f>IF(Table1[[#This Row],[Day]]="","",WEEKNUM(F3721))</f>
        <v/>
      </c>
      <c r="C3721" s="45" t="str">
        <f>IF(Table1[[#This Row],[Day]]="","",MONTH(F3721))</f>
        <v/>
      </c>
      <c r="D3721" s="45" t="str">
        <f>IF(Table1[[#This Row],[Day]]="","",YEAR(F3721))</f>
        <v/>
      </c>
      <c r="E3721" s="117" t="s">
        <v>329</v>
      </c>
      <c r="J3721" s="102"/>
      <c r="K3721" s="124"/>
      <c r="R3721" s="46"/>
      <c r="V3721" s="112"/>
      <c r="W3721" s="72"/>
      <c r="X3721" s="46"/>
      <c r="Y3721" s="46"/>
      <c r="AC3721" s="47">
        <f t="shared" si="54"/>
        <v>0</v>
      </c>
      <c r="AD3721" s="47"/>
      <c r="AE3721" s="44"/>
      <c r="AF3721" s="48"/>
    </row>
    <row r="3722" spans="1:32" ht="21" customHeight="1">
      <c r="A3722" s="45" t="str">
        <f>IF(G3722="","",VLOOKUP(G3722,#REF!,3,0))</f>
        <v/>
      </c>
      <c r="B3722" s="45" t="str">
        <f>IF(Table1[[#This Row],[Day]]="","",WEEKNUM(F3722))</f>
        <v/>
      </c>
      <c r="C3722" s="45" t="str">
        <f>IF(Table1[[#This Row],[Day]]="","",MONTH(F3722))</f>
        <v/>
      </c>
      <c r="D3722" s="45" t="str">
        <f>IF(Table1[[#This Row],[Day]]="","",YEAR(F3722))</f>
        <v/>
      </c>
      <c r="E3722" s="117" t="s">
        <v>329</v>
      </c>
      <c r="J3722" s="102"/>
      <c r="K3722" s="124"/>
      <c r="R3722" s="46"/>
      <c r="V3722" s="112"/>
      <c r="W3722" s="72"/>
      <c r="X3722" s="46"/>
      <c r="Y3722" s="46"/>
      <c r="AC3722" s="47">
        <f t="shared" si="54"/>
        <v>0</v>
      </c>
      <c r="AD3722" s="47"/>
      <c r="AE3722" s="44"/>
      <c r="AF3722" s="48"/>
    </row>
    <row r="3723" spans="1:32" ht="21" customHeight="1">
      <c r="A3723" s="45" t="str">
        <f>IF(G3723="","",VLOOKUP(G3723,#REF!,3,0))</f>
        <v/>
      </c>
      <c r="B3723" s="45" t="str">
        <f>IF(Table1[[#This Row],[Day]]="","",WEEKNUM(F3723))</f>
        <v/>
      </c>
      <c r="C3723" s="45" t="str">
        <f>IF(Table1[[#This Row],[Day]]="","",MONTH(F3723))</f>
        <v/>
      </c>
      <c r="D3723" s="45" t="str">
        <f>IF(Table1[[#This Row],[Day]]="","",YEAR(F3723))</f>
        <v/>
      </c>
      <c r="E3723" s="117" t="s">
        <v>329</v>
      </c>
      <c r="J3723" s="102"/>
      <c r="K3723" s="124"/>
      <c r="R3723" s="46"/>
      <c r="V3723" s="112"/>
      <c r="W3723" s="72"/>
      <c r="X3723" s="46"/>
      <c r="Y3723" s="46"/>
      <c r="AC3723" s="47">
        <f t="shared" si="54"/>
        <v>0</v>
      </c>
      <c r="AD3723" s="47"/>
      <c r="AE3723" s="44"/>
      <c r="AF3723" s="48"/>
    </row>
    <row r="3724" spans="1:32" ht="21" customHeight="1">
      <c r="A3724" s="45" t="str">
        <f>IF(G3724="","",VLOOKUP(G3724,#REF!,3,0))</f>
        <v/>
      </c>
      <c r="B3724" s="45" t="str">
        <f>IF(Table1[[#This Row],[Day]]="","",WEEKNUM(F3724))</f>
        <v/>
      </c>
      <c r="C3724" s="45" t="str">
        <f>IF(Table1[[#This Row],[Day]]="","",MONTH(F3724))</f>
        <v/>
      </c>
      <c r="D3724" s="45" t="str">
        <f>IF(Table1[[#This Row],[Day]]="","",YEAR(F3724))</f>
        <v/>
      </c>
      <c r="E3724" s="117" t="s">
        <v>329</v>
      </c>
      <c r="J3724" s="102"/>
      <c r="K3724" s="124"/>
      <c r="R3724" s="46"/>
      <c r="V3724" s="112"/>
      <c r="W3724" s="72"/>
      <c r="X3724" s="46"/>
      <c r="Y3724" s="46"/>
      <c r="AC3724" s="47">
        <f t="shared" si="54"/>
        <v>0</v>
      </c>
      <c r="AD3724" s="47"/>
      <c r="AE3724" s="44"/>
      <c r="AF3724" s="48"/>
    </row>
    <row r="3725" spans="1:32" ht="21" customHeight="1">
      <c r="A3725" s="45" t="str">
        <f>IF(G3725="","",VLOOKUP(G3725,#REF!,3,0))</f>
        <v/>
      </c>
      <c r="B3725" s="45" t="str">
        <f>IF(Table1[[#This Row],[Day]]="","",WEEKNUM(F3725))</f>
        <v/>
      </c>
      <c r="C3725" s="45" t="str">
        <f>IF(Table1[[#This Row],[Day]]="","",MONTH(F3725))</f>
        <v/>
      </c>
      <c r="D3725" s="45" t="str">
        <f>IF(Table1[[#This Row],[Day]]="","",YEAR(F3725))</f>
        <v/>
      </c>
      <c r="E3725" s="117" t="s">
        <v>329</v>
      </c>
      <c r="J3725" s="102"/>
      <c r="K3725" s="124"/>
      <c r="R3725" s="46"/>
      <c r="V3725" s="112"/>
      <c r="W3725" s="72"/>
      <c r="X3725" s="46"/>
      <c r="Y3725" s="46"/>
      <c r="AC3725" s="47">
        <f t="shared" si="54"/>
        <v>0</v>
      </c>
      <c r="AD3725" s="47"/>
      <c r="AE3725" s="44"/>
      <c r="AF3725" s="48"/>
    </row>
    <row r="3726" spans="1:32" ht="21" customHeight="1">
      <c r="A3726" s="45" t="str">
        <f>IF(G3726="","",VLOOKUP(G3726,#REF!,3,0))</f>
        <v/>
      </c>
      <c r="B3726" s="45" t="str">
        <f>IF(Table1[[#This Row],[Day]]="","",WEEKNUM(F3726))</f>
        <v/>
      </c>
      <c r="C3726" s="45" t="str">
        <f>IF(Table1[[#This Row],[Day]]="","",MONTH(F3726))</f>
        <v/>
      </c>
      <c r="D3726" s="45" t="str">
        <f>IF(Table1[[#This Row],[Day]]="","",YEAR(F3726))</f>
        <v/>
      </c>
      <c r="E3726" s="117" t="s">
        <v>329</v>
      </c>
      <c r="J3726" s="102"/>
      <c r="K3726" s="124"/>
      <c r="R3726" s="46"/>
      <c r="V3726" s="112"/>
      <c r="W3726" s="72"/>
      <c r="X3726" s="46"/>
      <c r="Y3726" s="46"/>
      <c r="AC3726" s="47">
        <f t="shared" si="54"/>
        <v>0</v>
      </c>
      <c r="AD3726" s="47"/>
      <c r="AE3726" s="44"/>
      <c r="AF3726" s="48"/>
    </row>
    <row r="3727" spans="1:32" ht="21" customHeight="1">
      <c r="A3727" s="45" t="str">
        <f>IF(G3727="","",VLOOKUP(G3727,#REF!,3,0))</f>
        <v/>
      </c>
      <c r="B3727" s="45" t="str">
        <f>IF(Table1[[#This Row],[Day]]="","",WEEKNUM(F3727))</f>
        <v/>
      </c>
      <c r="C3727" s="45" t="str">
        <f>IF(Table1[[#This Row],[Day]]="","",MONTH(F3727))</f>
        <v/>
      </c>
      <c r="D3727" s="45" t="str">
        <f>IF(Table1[[#This Row],[Day]]="","",YEAR(F3727))</f>
        <v/>
      </c>
      <c r="E3727" s="117" t="s">
        <v>329</v>
      </c>
      <c r="J3727" s="102"/>
      <c r="K3727" s="124"/>
      <c r="R3727" s="46"/>
      <c r="V3727" s="112"/>
      <c r="W3727" s="72"/>
      <c r="X3727" s="46"/>
      <c r="Y3727" s="46"/>
      <c r="AC3727" s="47">
        <f t="shared" si="54"/>
        <v>0</v>
      </c>
      <c r="AD3727" s="47"/>
      <c r="AE3727" s="44"/>
      <c r="AF3727" s="48"/>
    </row>
    <row r="3728" spans="1:32" ht="21" customHeight="1">
      <c r="A3728" s="45" t="str">
        <f>IF(G3728="","",VLOOKUP(G3728,#REF!,3,0))</f>
        <v/>
      </c>
      <c r="B3728" s="45" t="str">
        <f>IF(Table1[[#This Row],[Day]]="","",WEEKNUM(F3728))</f>
        <v/>
      </c>
      <c r="C3728" s="45" t="str">
        <f>IF(Table1[[#This Row],[Day]]="","",MONTH(F3728))</f>
        <v/>
      </c>
      <c r="D3728" s="45" t="str">
        <f>IF(Table1[[#This Row],[Day]]="","",YEAR(F3728))</f>
        <v/>
      </c>
      <c r="E3728" s="117" t="s">
        <v>329</v>
      </c>
      <c r="J3728" s="102"/>
      <c r="K3728" s="124"/>
      <c r="R3728" s="46"/>
      <c r="V3728" s="112"/>
      <c r="W3728" s="72"/>
      <c r="X3728" s="46"/>
      <c r="Y3728" s="46"/>
      <c r="AC3728" s="47">
        <f t="shared" si="54"/>
        <v>0</v>
      </c>
      <c r="AD3728" s="47"/>
      <c r="AE3728" s="44"/>
      <c r="AF3728" s="48"/>
    </row>
    <row r="3729" spans="1:32" ht="21" customHeight="1">
      <c r="A3729" s="45" t="str">
        <f>IF(G3729="","",VLOOKUP(G3729,#REF!,3,0))</f>
        <v/>
      </c>
      <c r="B3729" s="45" t="str">
        <f>IF(Table1[[#This Row],[Day]]="","",WEEKNUM(F3729))</f>
        <v/>
      </c>
      <c r="C3729" s="45" t="str">
        <f>IF(Table1[[#This Row],[Day]]="","",MONTH(F3729))</f>
        <v/>
      </c>
      <c r="D3729" s="45" t="str">
        <f>IF(Table1[[#This Row],[Day]]="","",YEAR(F3729))</f>
        <v/>
      </c>
      <c r="E3729" s="117" t="s">
        <v>329</v>
      </c>
      <c r="J3729" s="102"/>
      <c r="K3729" s="124"/>
      <c r="R3729" s="46"/>
      <c r="V3729" s="112"/>
      <c r="W3729" s="72"/>
      <c r="X3729" s="46"/>
      <c r="Y3729" s="46"/>
      <c r="AC3729" s="47">
        <f t="shared" si="54"/>
        <v>0</v>
      </c>
      <c r="AD3729" s="47"/>
      <c r="AE3729" s="44"/>
      <c r="AF3729" s="48"/>
    </row>
    <row r="3730" spans="1:32" ht="21" customHeight="1">
      <c r="A3730" s="45" t="str">
        <f>IF(G3730="","",VLOOKUP(G3730,#REF!,3,0))</f>
        <v/>
      </c>
      <c r="B3730" s="45" t="str">
        <f>IF(Table1[[#This Row],[Day]]="","",WEEKNUM(F3730))</f>
        <v/>
      </c>
      <c r="C3730" s="45" t="str">
        <f>IF(Table1[[#This Row],[Day]]="","",MONTH(F3730))</f>
        <v/>
      </c>
      <c r="D3730" s="45" t="str">
        <f>IF(Table1[[#This Row],[Day]]="","",YEAR(F3730))</f>
        <v/>
      </c>
      <c r="E3730" s="117" t="s">
        <v>329</v>
      </c>
      <c r="J3730" s="102"/>
      <c r="K3730" s="124"/>
      <c r="R3730" s="46"/>
      <c r="V3730" s="112"/>
      <c r="W3730" s="72"/>
      <c r="X3730" s="46"/>
      <c r="Y3730" s="46"/>
      <c r="AC3730" s="47">
        <f t="shared" si="54"/>
        <v>0</v>
      </c>
      <c r="AD3730" s="47"/>
      <c r="AE3730" s="44"/>
      <c r="AF3730" s="48"/>
    </row>
    <row r="3731" spans="1:32" ht="21" customHeight="1">
      <c r="A3731" s="45" t="str">
        <f>IF(G3731="","",VLOOKUP(G3731,#REF!,3,0))</f>
        <v/>
      </c>
      <c r="B3731" s="45" t="str">
        <f>IF(Table1[[#This Row],[Day]]="","",WEEKNUM(F3731))</f>
        <v/>
      </c>
      <c r="C3731" s="45" t="str">
        <f>IF(Table1[[#This Row],[Day]]="","",MONTH(F3731))</f>
        <v/>
      </c>
      <c r="D3731" s="45" t="str">
        <f>IF(Table1[[#This Row],[Day]]="","",YEAR(F3731))</f>
        <v/>
      </c>
      <c r="E3731" s="117" t="s">
        <v>329</v>
      </c>
      <c r="J3731" s="102"/>
      <c r="K3731" s="124"/>
      <c r="R3731" s="46"/>
      <c r="V3731" s="112"/>
      <c r="W3731" s="72"/>
      <c r="X3731" s="46"/>
      <c r="Y3731" s="46"/>
      <c r="AC3731" s="47">
        <f t="shared" si="54"/>
        <v>0</v>
      </c>
      <c r="AD3731" s="47"/>
      <c r="AE3731" s="44"/>
      <c r="AF3731" s="48"/>
    </row>
    <row r="3732" spans="1:32" ht="21" customHeight="1">
      <c r="A3732" s="45" t="str">
        <f>IF(G3732="","",VLOOKUP(G3732,#REF!,3,0))</f>
        <v/>
      </c>
      <c r="B3732" s="45" t="str">
        <f>IF(Table1[[#This Row],[Day]]="","",WEEKNUM(F3732))</f>
        <v/>
      </c>
      <c r="C3732" s="45" t="str">
        <f>IF(Table1[[#This Row],[Day]]="","",MONTH(F3732))</f>
        <v/>
      </c>
      <c r="D3732" s="45" t="str">
        <f>IF(Table1[[#This Row],[Day]]="","",YEAR(F3732))</f>
        <v/>
      </c>
      <c r="E3732" s="117" t="s">
        <v>329</v>
      </c>
      <c r="J3732" s="102"/>
      <c r="K3732" s="124"/>
      <c r="R3732" s="46"/>
      <c r="V3732" s="112"/>
      <c r="W3732" s="72"/>
      <c r="X3732" s="46"/>
      <c r="Y3732" s="46"/>
      <c r="AC3732" s="47">
        <f t="shared" si="54"/>
        <v>0</v>
      </c>
      <c r="AD3732" s="47"/>
      <c r="AE3732" s="44"/>
      <c r="AF3732" s="48"/>
    </row>
    <row r="3733" spans="1:32" ht="21" customHeight="1">
      <c r="A3733" s="45" t="str">
        <f>IF(G3733="","",VLOOKUP(G3733,#REF!,3,0))</f>
        <v/>
      </c>
      <c r="B3733" s="45" t="str">
        <f>IF(Table1[[#This Row],[Day]]="","",WEEKNUM(F3733))</f>
        <v/>
      </c>
      <c r="C3733" s="45" t="str">
        <f>IF(Table1[[#This Row],[Day]]="","",MONTH(F3733))</f>
        <v/>
      </c>
      <c r="D3733" s="45" t="str">
        <f>IF(Table1[[#This Row],[Day]]="","",YEAR(F3733))</f>
        <v/>
      </c>
      <c r="E3733" s="117" t="s">
        <v>329</v>
      </c>
      <c r="J3733" s="102"/>
      <c r="K3733" s="124"/>
      <c r="R3733" s="46"/>
      <c r="V3733" s="112"/>
      <c r="W3733" s="72"/>
      <c r="X3733" s="46"/>
      <c r="Y3733" s="46"/>
      <c r="AC3733" s="47">
        <f t="shared" si="54"/>
        <v>0</v>
      </c>
      <c r="AD3733" s="47"/>
      <c r="AE3733" s="44"/>
      <c r="AF3733" s="48"/>
    </row>
    <row r="3734" spans="1:32" ht="21" customHeight="1">
      <c r="A3734" s="45" t="str">
        <f>IF(G3734="","",VLOOKUP(G3734,#REF!,3,0))</f>
        <v/>
      </c>
      <c r="B3734" s="45" t="str">
        <f>IF(Table1[[#This Row],[Day]]="","",WEEKNUM(F3734))</f>
        <v/>
      </c>
      <c r="C3734" s="45" t="str">
        <f>IF(Table1[[#This Row],[Day]]="","",MONTH(F3734))</f>
        <v/>
      </c>
      <c r="D3734" s="45" t="str">
        <f>IF(Table1[[#This Row],[Day]]="","",YEAR(F3734))</f>
        <v/>
      </c>
      <c r="E3734" s="117" t="s">
        <v>329</v>
      </c>
      <c r="J3734" s="102"/>
      <c r="K3734" s="124"/>
      <c r="R3734" s="46"/>
      <c r="V3734" s="112"/>
      <c r="W3734" s="72"/>
      <c r="X3734" s="46"/>
      <c r="Y3734" s="46"/>
      <c r="AC3734" s="47">
        <f t="shared" si="54"/>
        <v>0</v>
      </c>
      <c r="AD3734" s="47"/>
      <c r="AE3734" s="44"/>
      <c r="AF3734" s="48"/>
    </row>
    <row r="3735" spans="1:32" ht="21" customHeight="1">
      <c r="A3735" s="45" t="str">
        <f>IF(G3735="","",VLOOKUP(G3735,#REF!,3,0))</f>
        <v/>
      </c>
      <c r="B3735" s="45" t="str">
        <f>IF(Table1[[#This Row],[Day]]="","",WEEKNUM(F3735))</f>
        <v/>
      </c>
      <c r="C3735" s="45" t="str">
        <f>IF(Table1[[#This Row],[Day]]="","",MONTH(F3735))</f>
        <v/>
      </c>
      <c r="D3735" s="45" t="str">
        <f>IF(Table1[[#This Row],[Day]]="","",YEAR(F3735))</f>
        <v/>
      </c>
      <c r="E3735" s="117" t="s">
        <v>329</v>
      </c>
      <c r="J3735" s="102"/>
      <c r="K3735" s="124"/>
      <c r="R3735" s="46"/>
      <c r="V3735" s="112"/>
      <c r="W3735" s="72"/>
      <c r="X3735" s="46"/>
      <c r="Y3735" s="46"/>
      <c r="AC3735" s="47">
        <f t="shared" si="54"/>
        <v>0</v>
      </c>
      <c r="AD3735" s="47"/>
      <c r="AE3735" s="44"/>
      <c r="AF3735" s="48"/>
    </row>
    <row r="3736" spans="1:32" ht="21" customHeight="1">
      <c r="A3736" s="45" t="str">
        <f>IF(G3736="","",VLOOKUP(G3736,#REF!,3,0))</f>
        <v/>
      </c>
      <c r="B3736" s="45" t="str">
        <f>IF(Table1[[#This Row],[Day]]="","",WEEKNUM(F3736))</f>
        <v/>
      </c>
      <c r="C3736" s="45" t="str">
        <f>IF(Table1[[#This Row],[Day]]="","",MONTH(F3736))</f>
        <v/>
      </c>
      <c r="D3736" s="45" t="str">
        <f>IF(Table1[[#This Row],[Day]]="","",YEAR(F3736))</f>
        <v/>
      </c>
      <c r="E3736" s="117" t="s">
        <v>329</v>
      </c>
      <c r="J3736" s="102"/>
      <c r="K3736" s="124"/>
      <c r="R3736" s="46"/>
      <c r="V3736" s="112"/>
      <c r="W3736" s="72"/>
      <c r="X3736" s="46"/>
      <c r="Y3736" s="46"/>
      <c r="AC3736" s="47">
        <f t="shared" si="54"/>
        <v>0</v>
      </c>
      <c r="AD3736" s="47"/>
      <c r="AE3736" s="44"/>
      <c r="AF3736" s="48"/>
    </row>
    <row r="3737" spans="1:32" ht="21" customHeight="1">
      <c r="A3737" s="45" t="str">
        <f>IF(G3737="","",VLOOKUP(G3737,#REF!,3,0))</f>
        <v/>
      </c>
      <c r="B3737" s="45" t="str">
        <f>IF(Table1[[#This Row],[Day]]="","",WEEKNUM(F3737))</f>
        <v/>
      </c>
      <c r="C3737" s="45" t="str">
        <f>IF(Table1[[#This Row],[Day]]="","",MONTH(F3737))</f>
        <v/>
      </c>
      <c r="D3737" s="45" t="str">
        <f>IF(Table1[[#This Row],[Day]]="","",YEAR(F3737))</f>
        <v/>
      </c>
      <c r="E3737" s="117" t="s">
        <v>329</v>
      </c>
      <c r="J3737" s="102"/>
      <c r="K3737" s="124"/>
      <c r="R3737" s="46"/>
      <c r="V3737" s="112"/>
      <c r="W3737" s="72"/>
      <c r="X3737" s="46"/>
      <c r="Y3737" s="46"/>
      <c r="AC3737" s="47">
        <f t="shared" si="54"/>
        <v>0</v>
      </c>
      <c r="AD3737" s="47"/>
      <c r="AE3737" s="44"/>
      <c r="AF3737" s="48"/>
    </row>
    <row r="3738" spans="1:32" ht="21" customHeight="1">
      <c r="A3738" s="45" t="str">
        <f>IF(G3738="","",VLOOKUP(G3738,#REF!,3,0))</f>
        <v/>
      </c>
      <c r="B3738" s="45" t="str">
        <f>IF(Table1[[#This Row],[Day]]="","",WEEKNUM(F3738))</f>
        <v/>
      </c>
      <c r="C3738" s="45" t="str">
        <f>IF(Table1[[#This Row],[Day]]="","",MONTH(F3738))</f>
        <v/>
      </c>
      <c r="D3738" s="45" t="str">
        <f>IF(Table1[[#This Row],[Day]]="","",YEAR(F3738))</f>
        <v/>
      </c>
      <c r="E3738" s="117" t="s">
        <v>329</v>
      </c>
      <c r="J3738" s="102"/>
      <c r="K3738" s="124"/>
      <c r="R3738" s="46"/>
      <c r="V3738" s="112"/>
      <c r="W3738" s="72"/>
      <c r="X3738" s="46"/>
      <c r="Y3738" s="46"/>
      <c r="AC3738" s="47">
        <f t="shared" si="54"/>
        <v>0</v>
      </c>
      <c r="AD3738" s="47"/>
      <c r="AE3738" s="44"/>
      <c r="AF3738" s="48"/>
    </row>
    <row r="3739" spans="1:32" ht="21" customHeight="1">
      <c r="A3739" s="45" t="str">
        <f>IF(G3739="","",VLOOKUP(G3739,#REF!,3,0))</f>
        <v/>
      </c>
      <c r="B3739" s="45" t="str">
        <f>IF(Table1[[#This Row],[Day]]="","",WEEKNUM(F3739))</f>
        <v/>
      </c>
      <c r="C3739" s="45" t="str">
        <f>IF(Table1[[#This Row],[Day]]="","",MONTH(F3739))</f>
        <v/>
      </c>
      <c r="D3739" s="45" t="str">
        <f>IF(Table1[[#This Row],[Day]]="","",YEAR(F3739))</f>
        <v/>
      </c>
      <c r="E3739" s="117" t="s">
        <v>329</v>
      </c>
      <c r="J3739" s="102"/>
      <c r="K3739" s="124"/>
      <c r="R3739" s="46"/>
      <c r="V3739" s="112"/>
      <c r="W3739" s="72"/>
      <c r="X3739" s="46"/>
      <c r="Y3739" s="46"/>
      <c r="AC3739" s="47">
        <f t="shared" si="54"/>
        <v>0</v>
      </c>
      <c r="AD3739" s="47"/>
      <c r="AE3739" s="44"/>
      <c r="AF3739" s="48"/>
    </row>
    <row r="3740" spans="1:32" ht="21" customHeight="1">
      <c r="A3740" s="45" t="str">
        <f>IF(G3740="","",VLOOKUP(G3740,#REF!,3,0))</f>
        <v/>
      </c>
      <c r="B3740" s="45" t="str">
        <f>IF(Table1[[#This Row],[Day]]="","",WEEKNUM(F3740))</f>
        <v/>
      </c>
      <c r="C3740" s="45" t="str">
        <f>IF(Table1[[#This Row],[Day]]="","",MONTH(F3740))</f>
        <v/>
      </c>
      <c r="D3740" s="45" t="str">
        <f>IF(Table1[[#This Row],[Day]]="","",YEAR(F3740))</f>
        <v/>
      </c>
      <c r="E3740" s="117" t="s">
        <v>329</v>
      </c>
      <c r="J3740" s="102"/>
      <c r="K3740" s="124"/>
      <c r="R3740" s="46"/>
      <c r="V3740" s="112"/>
      <c r="W3740" s="72"/>
      <c r="X3740" s="46"/>
      <c r="Y3740" s="46"/>
      <c r="AC3740" s="47">
        <f t="shared" ref="AC3740:AC3803" si="55">SUM(I3740:AB3740)</f>
        <v>0</v>
      </c>
      <c r="AD3740" s="47"/>
      <c r="AE3740" s="44"/>
      <c r="AF3740" s="48"/>
    </row>
    <row r="3741" spans="1:32" ht="21" customHeight="1">
      <c r="A3741" s="45" t="str">
        <f>IF(G3741="","",VLOOKUP(G3741,#REF!,3,0))</f>
        <v/>
      </c>
      <c r="B3741" s="45" t="str">
        <f>IF(Table1[[#This Row],[Day]]="","",WEEKNUM(F3741))</f>
        <v/>
      </c>
      <c r="C3741" s="45" t="str">
        <f>IF(Table1[[#This Row],[Day]]="","",MONTH(F3741))</f>
        <v/>
      </c>
      <c r="D3741" s="45" t="str">
        <f>IF(Table1[[#This Row],[Day]]="","",YEAR(F3741))</f>
        <v/>
      </c>
      <c r="E3741" s="117" t="s">
        <v>329</v>
      </c>
      <c r="J3741" s="102"/>
      <c r="K3741" s="124"/>
      <c r="R3741" s="46"/>
      <c r="V3741" s="112"/>
      <c r="W3741" s="72"/>
      <c r="X3741" s="46"/>
      <c r="Y3741" s="46"/>
      <c r="AC3741" s="47">
        <f t="shared" si="55"/>
        <v>0</v>
      </c>
      <c r="AD3741" s="47"/>
      <c r="AE3741" s="44"/>
      <c r="AF3741" s="48"/>
    </row>
    <row r="3742" spans="1:32" ht="21" customHeight="1">
      <c r="A3742" s="45" t="str">
        <f>IF(G3742="","",VLOOKUP(G3742,#REF!,3,0))</f>
        <v/>
      </c>
      <c r="B3742" s="45" t="str">
        <f>IF(Table1[[#This Row],[Day]]="","",WEEKNUM(F3742))</f>
        <v/>
      </c>
      <c r="C3742" s="45" t="str">
        <f>IF(Table1[[#This Row],[Day]]="","",MONTH(F3742))</f>
        <v/>
      </c>
      <c r="D3742" s="45" t="str">
        <f>IF(Table1[[#This Row],[Day]]="","",YEAR(F3742))</f>
        <v/>
      </c>
      <c r="E3742" s="117" t="s">
        <v>329</v>
      </c>
      <c r="J3742" s="102"/>
      <c r="K3742" s="124"/>
      <c r="R3742" s="46"/>
      <c r="V3742" s="112"/>
      <c r="W3742" s="72"/>
      <c r="X3742" s="46"/>
      <c r="Y3742" s="46"/>
      <c r="AC3742" s="47">
        <f t="shared" si="55"/>
        <v>0</v>
      </c>
      <c r="AD3742" s="47"/>
      <c r="AE3742" s="44"/>
      <c r="AF3742" s="48"/>
    </row>
    <row r="3743" spans="1:32" ht="21" customHeight="1">
      <c r="A3743" s="45" t="str">
        <f>IF(G3743="","",VLOOKUP(G3743,#REF!,3,0))</f>
        <v/>
      </c>
      <c r="B3743" s="45" t="str">
        <f>IF(Table1[[#This Row],[Day]]="","",WEEKNUM(F3743))</f>
        <v/>
      </c>
      <c r="C3743" s="45" t="str">
        <f>IF(Table1[[#This Row],[Day]]="","",MONTH(F3743))</f>
        <v/>
      </c>
      <c r="D3743" s="45" t="str">
        <f>IF(Table1[[#This Row],[Day]]="","",YEAR(F3743))</f>
        <v/>
      </c>
      <c r="E3743" s="117" t="s">
        <v>329</v>
      </c>
      <c r="J3743" s="102"/>
      <c r="K3743" s="124"/>
      <c r="R3743" s="46"/>
      <c r="V3743" s="112"/>
      <c r="W3743" s="72"/>
      <c r="X3743" s="46"/>
      <c r="Y3743" s="46"/>
      <c r="AC3743" s="47">
        <f t="shared" si="55"/>
        <v>0</v>
      </c>
      <c r="AD3743" s="47"/>
      <c r="AE3743" s="44"/>
      <c r="AF3743" s="48"/>
    </row>
    <row r="3744" spans="1:32" ht="21" customHeight="1">
      <c r="A3744" s="45" t="str">
        <f>IF(G3744="","",VLOOKUP(G3744,#REF!,3,0))</f>
        <v/>
      </c>
      <c r="B3744" s="45" t="str">
        <f>IF(Table1[[#This Row],[Day]]="","",WEEKNUM(F3744))</f>
        <v/>
      </c>
      <c r="C3744" s="45" t="str">
        <f>IF(Table1[[#This Row],[Day]]="","",MONTH(F3744))</f>
        <v/>
      </c>
      <c r="D3744" s="45" t="str">
        <f>IF(Table1[[#This Row],[Day]]="","",YEAR(F3744))</f>
        <v/>
      </c>
      <c r="E3744" s="117" t="s">
        <v>329</v>
      </c>
      <c r="J3744" s="102"/>
      <c r="K3744" s="124"/>
      <c r="R3744" s="46"/>
      <c r="V3744" s="112"/>
      <c r="W3744" s="72"/>
      <c r="X3744" s="46"/>
      <c r="Y3744" s="46"/>
      <c r="AC3744" s="47">
        <f t="shared" si="55"/>
        <v>0</v>
      </c>
      <c r="AD3744" s="47"/>
      <c r="AE3744" s="44"/>
      <c r="AF3744" s="48"/>
    </row>
    <row r="3745" spans="1:32" ht="21" customHeight="1">
      <c r="A3745" s="45" t="str">
        <f>IF(G3745="","",VLOOKUP(G3745,#REF!,3,0))</f>
        <v/>
      </c>
      <c r="B3745" s="45" t="str">
        <f>IF(Table1[[#This Row],[Day]]="","",WEEKNUM(F3745))</f>
        <v/>
      </c>
      <c r="C3745" s="45" t="str">
        <f>IF(Table1[[#This Row],[Day]]="","",MONTH(F3745))</f>
        <v/>
      </c>
      <c r="D3745" s="45" t="str">
        <f>IF(Table1[[#This Row],[Day]]="","",YEAR(F3745))</f>
        <v/>
      </c>
      <c r="E3745" s="117" t="s">
        <v>329</v>
      </c>
      <c r="J3745" s="102"/>
      <c r="K3745" s="124"/>
      <c r="R3745" s="46"/>
      <c r="V3745" s="112"/>
      <c r="W3745" s="72"/>
      <c r="X3745" s="46"/>
      <c r="Y3745" s="46"/>
      <c r="AC3745" s="47">
        <f t="shared" si="55"/>
        <v>0</v>
      </c>
      <c r="AD3745" s="47"/>
      <c r="AE3745" s="44"/>
      <c r="AF3745" s="48"/>
    </row>
    <row r="3746" spans="1:32" ht="21" customHeight="1">
      <c r="A3746" s="45" t="str">
        <f>IF(G3746="","",VLOOKUP(G3746,#REF!,3,0))</f>
        <v/>
      </c>
      <c r="B3746" s="45" t="str">
        <f>IF(Table1[[#This Row],[Day]]="","",WEEKNUM(F3746))</f>
        <v/>
      </c>
      <c r="C3746" s="45" t="str">
        <f>IF(Table1[[#This Row],[Day]]="","",MONTH(F3746))</f>
        <v/>
      </c>
      <c r="D3746" s="45" t="str">
        <f>IF(Table1[[#This Row],[Day]]="","",YEAR(F3746))</f>
        <v/>
      </c>
      <c r="E3746" s="117" t="s">
        <v>329</v>
      </c>
      <c r="J3746" s="102"/>
      <c r="K3746" s="124"/>
      <c r="R3746" s="46"/>
      <c r="V3746" s="112"/>
      <c r="W3746" s="72"/>
      <c r="X3746" s="46"/>
      <c r="Y3746" s="46"/>
      <c r="AC3746" s="47">
        <f t="shared" si="55"/>
        <v>0</v>
      </c>
      <c r="AD3746" s="47"/>
      <c r="AE3746" s="44"/>
      <c r="AF3746" s="48"/>
    </row>
    <row r="3747" spans="1:32" ht="21" customHeight="1">
      <c r="A3747" s="45" t="str">
        <f>IF(G3747="","",VLOOKUP(G3747,#REF!,3,0))</f>
        <v/>
      </c>
      <c r="B3747" s="45" t="str">
        <f>IF(Table1[[#This Row],[Day]]="","",WEEKNUM(F3747))</f>
        <v/>
      </c>
      <c r="C3747" s="45" t="str">
        <f>IF(Table1[[#This Row],[Day]]="","",MONTH(F3747))</f>
        <v/>
      </c>
      <c r="D3747" s="45" t="str">
        <f>IF(Table1[[#This Row],[Day]]="","",YEAR(F3747))</f>
        <v/>
      </c>
      <c r="E3747" s="117" t="s">
        <v>329</v>
      </c>
      <c r="J3747" s="102"/>
      <c r="K3747" s="124"/>
      <c r="R3747" s="46"/>
      <c r="V3747" s="112"/>
      <c r="W3747" s="72"/>
      <c r="X3747" s="46"/>
      <c r="Y3747" s="46"/>
      <c r="AC3747" s="47">
        <f t="shared" si="55"/>
        <v>0</v>
      </c>
      <c r="AD3747" s="47"/>
      <c r="AE3747" s="44"/>
      <c r="AF3747" s="48"/>
    </row>
    <row r="3748" spans="1:32" ht="21" customHeight="1">
      <c r="A3748" s="45" t="str">
        <f>IF(G3748="","",VLOOKUP(G3748,#REF!,3,0))</f>
        <v/>
      </c>
      <c r="B3748" s="45" t="str">
        <f>IF(Table1[[#This Row],[Day]]="","",WEEKNUM(F3748))</f>
        <v/>
      </c>
      <c r="C3748" s="45" t="str">
        <f>IF(Table1[[#This Row],[Day]]="","",MONTH(F3748))</f>
        <v/>
      </c>
      <c r="D3748" s="45" t="str">
        <f>IF(Table1[[#This Row],[Day]]="","",YEAR(F3748))</f>
        <v/>
      </c>
      <c r="E3748" s="117" t="s">
        <v>329</v>
      </c>
      <c r="J3748" s="102"/>
      <c r="K3748" s="124"/>
      <c r="R3748" s="46"/>
      <c r="V3748" s="112"/>
      <c r="W3748" s="72"/>
      <c r="X3748" s="46"/>
      <c r="Y3748" s="46"/>
      <c r="AC3748" s="47">
        <f t="shared" si="55"/>
        <v>0</v>
      </c>
      <c r="AD3748" s="47"/>
      <c r="AE3748" s="44"/>
      <c r="AF3748" s="48"/>
    </row>
    <row r="3749" spans="1:32" ht="21" customHeight="1">
      <c r="A3749" s="45" t="str">
        <f>IF(G3749="","",VLOOKUP(G3749,#REF!,3,0))</f>
        <v/>
      </c>
      <c r="B3749" s="45" t="str">
        <f>IF(Table1[[#This Row],[Day]]="","",WEEKNUM(F3749))</f>
        <v/>
      </c>
      <c r="C3749" s="45" t="str">
        <f>IF(Table1[[#This Row],[Day]]="","",MONTH(F3749))</f>
        <v/>
      </c>
      <c r="D3749" s="45" t="str">
        <f>IF(Table1[[#This Row],[Day]]="","",YEAR(F3749))</f>
        <v/>
      </c>
      <c r="E3749" s="117" t="s">
        <v>329</v>
      </c>
      <c r="J3749" s="102"/>
      <c r="K3749" s="124"/>
      <c r="R3749" s="46"/>
      <c r="V3749" s="112"/>
      <c r="W3749" s="72"/>
      <c r="X3749" s="46"/>
      <c r="Y3749" s="46"/>
      <c r="AC3749" s="47">
        <f t="shared" si="55"/>
        <v>0</v>
      </c>
      <c r="AD3749" s="47"/>
      <c r="AE3749" s="44"/>
      <c r="AF3749" s="48"/>
    </row>
    <row r="3750" spans="1:32" ht="21" customHeight="1">
      <c r="A3750" s="45" t="str">
        <f>IF(G3750="","",VLOOKUP(G3750,#REF!,3,0))</f>
        <v/>
      </c>
      <c r="B3750" s="45" t="str">
        <f>IF(Table1[[#This Row],[Day]]="","",WEEKNUM(F3750))</f>
        <v/>
      </c>
      <c r="C3750" s="45" t="str">
        <f>IF(Table1[[#This Row],[Day]]="","",MONTH(F3750))</f>
        <v/>
      </c>
      <c r="D3750" s="45" t="str">
        <f>IF(Table1[[#This Row],[Day]]="","",YEAR(F3750))</f>
        <v/>
      </c>
      <c r="E3750" s="117" t="s">
        <v>329</v>
      </c>
      <c r="J3750" s="102"/>
      <c r="K3750" s="124"/>
      <c r="R3750" s="46"/>
      <c r="V3750" s="112"/>
      <c r="W3750" s="72"/>
      <c r="X3750" s="46"/>
      <c r="Y3750" s="46"/>
      <c r="AC3750" s="47">
        <f t="shared" si="55"/>
        <v>0</v>
      </c>
      <c r="AD3750" s="47"/>
      <c r="AE3750" s="44"/>
      <c r="AF3750" s="48"/>
    </row>
    <row r="3751" spans="1:32" ht="21" customHeight="1">
      <c r="A3751" s="45" t="str">
        <f>IF(G3751="","",VLOOKUP(G3751,#REF!,3,0))</f>
        <v/>
      </c>
      <c r="B3751" s="45" t="str">
        <f>IF(Table1[[#This Row],[Day]]="","",WEEKNUM(F3751))</f>
        <v/>
      </c>
      <c r="C3751" s="45" t="str">
        <f>IF(Table1[[#This Row],[Day]]="","",MONTH(F3751))</f>
        <v/>
      </c>
      <c r="D3751" s="45" t="str">
        <f>IF(Table1[[#This Row],[Day]]="","",YEAR(F3751))</f>
        <v/>
      </c>
      <c r="E3751" s="117" t="s">
        <v>329</v>
      </c>
      <c r="J3751" s="102"/>
      <c r="K3751" s="124"/>
      <c r="R3751" s="46"/>
      <c r="V3751" s="112"/>
      <c r="W3751" s="72"/>
      <c r="X3751" s="46"/>
      <c r="Y3751" s="46"/>
      <c r="AC3751" s="47">
        <f t="shared" si="55"/>
        <v>0</v>
      </c>
      <c r="AD3751" s="47"/>
      <c r="AE3751" s="44"/>
      <c r="AF3751" s="48"/>
    </row>
    <row r="3752" spans="1:32" ht="21" customHeight="1">
      <c r="A3752" s="45" t="str">
        <f>IF(G3752="","",VLOOKUP(G3752,#REF!,3,0))</f>
        <v/>
      </c>
      <c r="B3752" s="45" t="str">
        <f>IF(Table1[[#This Row],[Day]]="","",WEEKNUM(F3752))</f>
        <v/>
      </c>
      <c r="C3752" s="45" t="str">
        <f>IF(Table1[[#This Row],[Day]]="","",MONTH(F3752))</f>
        <v/>
      </c>
      <c r="D3752" s="45" t="str">
        <f>IF(Table1[[#This Row],[Day]]="","",YEAR(F3752))</f>
        <v/>
      </c>
      <c r="E3752" s="117" t="s">
        <v>329</v>
      </c>
      <c r="J3752" s="102"/>
      <c r="K3752" s="124"/>
      <c r="R3752" s="46"/>
      <c r="V3752" s="112"/>
      <c r="W3752" s="72"/>
      <c r="X3752" s="46"/>
      <c r="Y3752" s="46"/>
      <c r="AC3752" s="47">
        <f t="shared" si="55"/>
        <v>0</v>
      </c>
      <c r="AD3752" s="47"/>
      <c r="AE3752" s="44"/>
      <c r="AF3752" s="48"/>
    </row>
    <row r="3753" spans="1:32" ht="21" customHeight="1">
      <c r="A3753" s="45" t="str">
        <f>IF(G3753="","",VLOOKUP(G3753,#REF!,3,0))</f>
        <v/>
      </c>
      <c r="B3753" s="45" t="str">
        <f>IF(Table1[[#This Row],[Day]]="","",WEEKNUM(F3753))</f>
        <v/>
      </c>
      <c r="C3753" s="45" t="str">
        <f>IF(Table1[[#This Row],[Day]]="","",MONTH(F3753))</f>
        <v/>
      </c>
      <c r="D3753" s="45" t="str">
        <f>IF(Table1[[#This Row],[Day]]="","",YEAR(F3753))</f>
        <v/>
      </c>
      <c r="E3753" s="117" t="s">
        <v>329</v>
      </c>
      <c r="J3753" s="102"/>
      <c r="K3753" s="124"/>
      <c r="R3753" s="46"/>
      <c r="V3753" s="112"/>
      <c r="W3753" s="72"/>
      <c r="X3753" s="46"/>
      <c r="Y3753" s="46"/>
      <c r="AC3753" s="47">
        <f t="shared" si="55"/>
        <v>0</v>
      </c>
      <c r="AD3753" s="47"/>
      <c r="AE3753" s="44"/>
      <c r="AF3753" s="48"/>
    </row>
    <row r="3754" spans="1:32" ht="21" customHeight="1">
      <c r="A3754" s="45" t="str">
        <f>IF(G3754="","",VLOOKUP(G3754,#REF!,3,0))</f>
        <v/>
      </c>
      <c r="B3754" s="45" t="str">
        <f>IF(Table1[[#This Row],[Day]]="","",WEEKNUM(F3754))</f>
        <v/>
      </c>
      <c r="C3754" s="45" t="str">
        <f>IF(Table1[[#This Row],[Day]]="","",MONTH(F3754))</f>
        <v/>
      </c>
      <c r="D3754" s="45" t="str">
        <f>IF(Table1[[#This Row],[Day]]="","",YEAR(F3754))</f>
        <v/>
      </c>
      <c r="E3754" s="117" t="s">
        <v>329</v>
      </c>
      <c r="J3754" s="102"/>
      <c r="K3754" s="124"/>
      <c r="R3754" s="46"/>
      <c r="V3754" s="112"/>
      <c r="W3754" s="72"/>
      <c r="X3754" s="46"/>
      <c r="Y3754" s="46"/>
      <c r="AC3754" s="47">
        <f t="shared" si="55"/>
        <v>0</v>
      </c>
      <c r="AD3754" s="47"/>
      <c r="AE3754" s="44"/>
      <c r="AF3754" s="48"/>
    </row>
    <row r="3755" spans="1:32" ht="21" customHeight="1">
      <c r="A3755" s="45" t="str">
        <f>IF(G3755="","",VLOOKUP(G3755,#REF!,3,0))</f>
        <v/>
      </c>
      <c r="B3755" s="45" t="str">
        <f>IF(Table1[[#This Row],[Day]]="","",WEEKNUM(F3755))</f>
        <v/>
      </c>
      <c r="C3755" s="45" t="str">
        <f>IF(Table1[[#This Row],[Day]]="","",MONTH(F3755))</f>
        <v/>
      </c>
      <c r="D3755" s="45" t="str">
        <f>IF(Table1[[#This Row],[Day]]="","",YEAR(F3755))</f>
        <v/>
      </c>
      <c r="E3755" s="117" t="s">
        <v>329</v>
      </c>
      <c r="J3755" s="102"/>
      <c r="K3755" s="124"/>
      <c r="R3755" s="46"/>
      <c r="V3755" s="112"/>
      <c r="W3755" s="72"/>
      <c r="X3755" s="46"/>
      <c r="Y3755" s="46"/>
      <c r="AC3755" s="47">
        <f t="shared" si="55"/>
        <v>0</v>
      </c>
      <c r="AD3755" s="47"/>
      <c r="AE3755" s="44"/>
      <c r="AF3755" s="48"/>
    </row>
    <row r="3756" spans="1:32" ht="21" customHeight="1">
      <c r="A3756" s="45" t="str">
        <f>IF(G3756="","",VLOOKUP(G3756,#REF!,3,0))</f>
        <v/>
      </c>
      <c r="B3756" s="45" t="str">
        <f>IF(Table1[[#This Row],[Day]]="","",WEEKNUM(F3756))</f>
        <v/>
      </c>
      <c r="C3756" s="45" t="str">
        <f>IF(Table1[[#This Row],[Day]]="","",MONTH(F3756))</f>
        <v/>
      </c>
      <c r="D3756" s="45" t="str">
        <f>IF(Table1[[#This Row],[Day]]="","",YEAR(F3756))</f>
        <v/>
      </c>
      <c r="E3756" s="117" t="s">
        <v>329</v>
      </c>
      <c r="J3756" s="102"/>
      <c r="K3756" s="124"/>
      <c r="R3756" s="46"/>
      <c r="V3756" s="112"/>
      <c r="W3756" s="72"/>
      <c r="X3756" s="46"/>
      <c r="Y3756" s="46"/>
      <c r="AC3756" s="47">
        <f t="shared" si="55"/>
        <v>0</v>
      </c>
      <c r="AD3756" s="47"/>
      <c r="AE3756" s="44"/>
      <c r="AF3756" s="48"/>
    </row>
    <row r="3757" spans="1:32" ht="21" customHeight="1">
      <c r="A3757" s="45" t="str">
        <f>IF(G3757="","",VLOOKUP(G3757,#REF!,3,0))</f>
        <v/>
      </c>
      <c r="B3757" s="45" t="str">
        <f>IF(Table1[[#This Row],[Day]]="","",WEEKNUM(F3757))</f>
        <v/>
      </c>
      <c r="C3757" s="45" t="str">
        <f>IF(Table1[[#This Row],[Day]]="","",MONTH(F3757))</f>
        <v/>
      </c>
      <c r="D3757" s="45" t="str">
        <f>IF(Table1[[#This Row],[Day]]="","",YEAR(F3757))</f>
        <v/>
      </c>
      <c r="E3757" s="117" t="s">
        <v>329</v>
      </c>
      <c r="J3757" s="102"/>
      <c r="K3757" s="124"/>
      <c r="R3757" s="46"/>
      <c r="V3757" s="112"/>
      <c r="W3757" s="72"/>
      <c r="X3757" s="46"/>
      <c r="Y3757" s="46"/>
      <c r="AC3757" s="47">
        <f t="shared" si="55"/>
        <v>0</v>
      </c>
      <c r="AD3757" s="47"/>
      <c r="AE3757" s="44"/>
      <c r="AF3757" s="48"/>
    </row>
    <row r="3758" spans="1:32" ht="21" customHeight="1">
      <c r="A3758" s="45" t="str">
        <f>IF(G3758="","",VLOOKUP(G3758,#REF!,3,0))</f>
        <v/>
      </c>
      <c r="B3758" s="45" t="str">
        <f>IF(Table1[[#This Row],[Day]]="","",WEEKNUM(F3758))</f>
        <v/>
      </c>
      <c r="C3758" s="45" t="str">
        <f>IF(Table1[[#This Row],[Day]]="","",MONTH(F3758))</f>
        <v/>
      </c>
      <c r="D3758" s="45" t="str">
        <f>IF(Table1[[#This Row],[Day]]="","",YEAR(F3758))</f>
        <v/>
      </c>
      <c r="E3758" s="117" t="s">
        <v>329</v>
      </c>
      <c r="J3758" s="102"/>
      <c r="K3758" s="124"/>
      <c r="R3758" s="46"/>
      <c r="V3758" s="112"/>
      <c r="W3758" s="72"/>
      <c r="X3758" s="46"/>
      <c r="Y3758" s="46"/>
      <c r="AC3758" s="47">
        <f t="shared" si="55"/>
        <v>0</v>
      </c>
      <c r="AD3758" s="47"/>
      <c r="AE3758" s="44"/>
      <c r="AF3758" s="48"/>
    </row>
    <row r="3759" spans="1:32" ht="21" customHeight="1">
      <c r="A3759" s="45" t="str">
        <f>IF(G3759="","",VLOOKUP(G3759,#REF!,3,0))</f>
        <v/>
      </c>
      <c r="B3759" s="45" t="str">
        <f>IF(Table1[[#This Row],[Day]]="","",WEEKNUM(F3759))</f>
        <v/>
      </c>
      <c r="C3759" s="45" t="str">
        <f>IF(Table1[[#This Row],[Day]]="","",MONTH(F3759))</f>
        <v/>
      </c>
      <c r="D3759" s="45" t="str">
        <f>IF(Table1[[#This Row],[Day]]="","",YEAR(F3759))</f>
        <v/>
      </c>
      <c r="E3759" s="117" t="s">
        <v>329</v>
      </c>
      <c r="J3759" s="102"/>
      <c r="K3759" s="124"/>
      <c r="R3759" s="46"/>
      <c r="V3759" s="112"/>
      <c r="W3759" s="72"/>
      <c r="X3759" s="46"/>
      <c r="Y3759" s="46"/>
      <c r="AC3759" s="47">
        <f t="shared" si="55"/>
        <v>0</v>
      </c>
      <c r="AD3759" s="47"/>
      <c r="AE3759" s="44"/>
      <c r="AF3759" s="48"/>
    </row>
    <row r="3760" spans="1:32" ht="21" customHeight="1">
      <c r="A3760" s="45" t="str">
        <f>IF(G3760="","",VLOOKUP(G3760,#REF!,3,0))</f>
        <v/>
      </c>
      <c r="B3760" s="45" t="str">
        <f>IF(Table1[[#This Row],[Day]]="","",WEEKNUM(F3760))</f>
        <v/>
      </c>
      <c r="C3760" s="45" t="str">
        <f>IF(Table1[[#This Row],[Day]]="","",MONTH(F3760))</f>
        <v/>
      </c>
      <c r="D3760" s="45" t="str">
        <f>IF(Table1[[#This Row],[Day]]="","",YEAR(F3760))</f>
        <v/>
      </c>
      <c r="E3760" s="117" t="s">
        <v>329</v>
      </c>
      <c r="J3760" s="102"/>
      <c r="K3760" s="124"/>
      <c r="R3760" s="46"/>
      <c r="V3760" s="112"/>
      <c r="W3760" s="72"/>
      <c r="X3760" s="46"/>
      <c r="Y3760" s="46"/>
      <c r="AC3760" s="47">
        <f t="shared" si="55"/>
        <v>0</v>
      </c>
      <c r="AD3760" s="47"/>
      <c r="AE3760" s="44"/>
      <c r="AF3760" s="48"/>
    </row>
    <row r="3761" spans="1:32" ht="21" customHeight="1">
      <c r="A3761" s="45" t="str">
        <f>IF(G3761="","",VLOOKUP(G3761,#REF!,3,0))</f>
        <v/>
      </c>
      <c r="B3761" s="45" t="str">
        <f>IF(Table1[[#This Row],[Day]]="","",WEEKNUM(F3761))</f>
        <v/>
      </c>
      <c r="C3761" s="45" t="str">
        <f>IF(Table1[[#This Row],[Day]]="","",MONTH(F3761))</f>
        <v/>
      </c>
      <c r="D3761" s="45" t="str">
        <f>IF(Table1[[#This Row],[Day]]="","",YEAR(F3761))</f>
        <v/>
      </c>
      <c r="E3761" s="117" t="s">
        <v>329</v>
      </c>
      <c r="J3761" s="102"/>
      <c r="K3761" s="124"/>
      <c r="R3761" s="46"/>
      <c r="V3761" s="112"/>
      <c r="W3761" s="72"/>
      <c r="X3761" s="46"/>
      <c r="Y3761" s="46"/>
      <c r="AC3761" s="47">
        <f t="shared" si="55"/>
        <v>0</v>
      </c>
      <c r="AD3761" s="47"/>
      <c r="AE3761" s="44"/>
      <c r="AF3761" s="48"/>
    </row>
    <row r="3762" spans="1:32" ht="21" customHeight="1">
      <c r="A3762" s="45" t="str">
        <f>IF(G3762="","",VLOOKUP(G3762,#REF!,3,0))</f>
        <v/>
      </c>
      <c r="B3762" s="45" t="str">
        <f>IF(Table1[[#This Row],[Day]]="","",WEEKNUM(F3762))</f>
        <v/>
      </c>
      <c r="C3762" s="45" t="str">
        <f>IF(Table1[[#This Row],[Day]]="","",MONTH(F3762))</f>
        <v/>
      </c>
      <c r="D3762" s="45" t="str">
        <f>IF(Table1[[#This Row],[Day]]="","",YEAR(F3762))</f>
        <v/>
      </c>
      <c r="E3762" s="117" t="s">
        <v>329</v>
      </c>
      <c r="J3762" s="102"/>
      <c r="K3762" s="124"/>
      <c r="R3762" s="46"/>
      <c r="V3762" s="112"/>
      <c r="W3762" s="72"/>
      <c r="X3762" s="46"/>
      <c r="Y3762" s="46"/>
      <c r="AC3762" s="47">
        <f t="shared" si="55"/>
        <v>0</v>
      </c>
      <c r="AD3762" s="47"/>
      <c r="AE3762" s="44"/>
      <c r="AF3762" s="48"/>
    </row>
    <row r="3763" spans="1:32" ht="21" customHeight="1">
      <c r="A3763" s="45" t="str">
        <f>IF(G3763="","",VLOOKUP(G3763,#REF!,3,0))</f>
        <v/>
      </c>
      <c r="B3763" s="45" t="str">
        <f>IF(Table1[[#This Row],[Day]]="","",WEEKNUM(F3763))</f>
        <v/>
      </c>
      <c r="C3763" s="45" t="str">
        <f>IF(Table1[[#This Row],[Day]]="","",MONTH(F3763))</f>
        <v/>
      </c>
      <c r="D3763" s="45" t="str">
        <f>IF(Table1[[#This Row],[Day]]="","",YEAR(F3763))</f>
        <v/>
      </c>
      <c r="E3763" s="117" t="s">
        <v>329</v>
      </c>
      <c r="J3763" s="102"/>
      <c r="K3763" s="124"/>
      <c r="R3763" s="46"/>
      <c r="V3763" s="112"/>
      <c r="W3763" s="72"/>
      <c r="X3763" s="46"/>
      <c r="Y3763" s="46"/>
      <c r="AC3763" s="47">
        <f t="shared" si="55"/>
        <v>0</v>
      </c>
      <c r="AD3763" s="47"/>
      <c r="AE3763" s="44"/>
      <c r="AF3763" s="48"/>
    </row>
    <row r="3764" spans="1:32" ht="21" customHeight="1">
      <c r="A3764" s="45" t="str">
        <f>IF(G3764="","",VLOOKUP(G3764,#REF!,3,0))</f>
        <v/>
      </c>
      <c r="B3764" s="45" t="str">
        <f>IF(Table1[[#This Row],[Day]]="","",WEEKNUM(F3764))</f>
        <v/>
      </c>
      <c r="C3764" s="45" t="str">
        <f>IF(Table1[[#This Row],[Day]]="","",MONTH(F3764))</f>
        <v/>
      </c>
      <c r="D3764" s="45" t="str">
        <f>IF(Table1[[#This Row],[Day]]="","",YEAR(F3764))</f>
        <v/>
      </c>
      <c r="E3764" s="117" t="s">
        <v>329</v>
      </c>
      <c r="J3764" s="102"/>
      <c r="K3764" s="124"/>
      <c r="R3764" s="46"/>
      <c r="V3764" s="112"/>
      <c r="W3764" s="72"/>
      <c r="X3764" s="46"/>
      <c r="Y3764" s="46"/>
      <c r="AC3764" s="47">
        <f t="shared" si="55"/>
        <v>0</v>
      </c>
      <c r="AD3764" s="47"/>
      <c r="AE3764" s="44"/>
      <c r="AF3764" s="48"/>
    </row>
    <row r="3765" spans="1:32" ht="21" customHeight="1">
      <c r="A3765" s="45" t="str">
        <f>IF(G3765="","",VLOOKUP(G3765,#REF!,3,0))</f>
        <v/>
      </c>
      <c r="B3765" s="45" t="str">
        <f>IF(Table1[[#This Row],[Day]]="","",WEEKNUM(F3765))</f>
        <v/>
      </c>
      <c r="C3765" s="45" t="str">
        <f>IF(Table1[[#This Row],[Day]]="","",MONTH(F3765))</f>
        <v/>
      </c>
      <c r="D3765" s="45" t="str">
        <f>IF(Table1[[#This Row],[Day]]="","",YEAR(F3765))</f>
        <v/>
      </c>
      <c r="E3765" s="117" t="s">
        <v>329</v>
      </c>
      <c r="J3765" s="102"/>
      <c r="K3765" s="124"/>
      <c r="R3765" s="46"/>
      <c r="V3765" s="112"/>
      <c r="W3765" s="72"/>
      <c r="X3765" s="46"/>
      <c r="Y3765" s="46"/>
      <c r="AC3765" s="47">
        <f t="shared" si="55"/>
        <v>0</v>
      </c>
      <c r="AD3765" s="47"/>
      <c r="AE3765" s="44"/>
      <c r="AF3765" s="48"/>
    </row>
    <row r="3766" spans="1:32" ht="21" customHeight="1">
      <c r="A3766" s="45" t="str">
        <f>IF(G3766="","",VLOOKUP(G3766,#REF!,3,0))</f>
        <v/>
      </c>
      <c r="B3766" s="45" t="str">
        <f>IF(Table1[[#This Row],[Day]]="","",WEEKNUM(F3766))</f>
        <v/>
      </c>
      <c r="C3766" s="45" t="str">
        <f>IF(Table1[[#This Row],[Day]]="","",MONTH(F3766))</f>
        <v/>
      </c>
      <c r="D3766" s="45" t="str">
        <f>IF(Table1[[#This Row],[Day]]="","",YEAR(F3766))</f>
        <v/>
      </c>
      <c r="E3766" s="117" t="s">
        <v>329</v>
      </c>
      <c r="J3766" s="102"/>
      <c r="K3766" s="124"/>
      <c r="R3766" s="46"/>
      <c r="V3766" s="112"/>
      <c r="W3766" s="72"/>
      <c r="X3766" s="46"/>
      <c r="Y3766" s="46"/>
      <c r="AC3766" s="47">
        <f t="shared" si="55"/>
        <v>0</v>
      </c>
      <c r="AD3766" s="47"/>
      <c r="AE3766" s="44"/>
      <c r="AF3766" s="48"/>
    </row>
    <row r="3767" spans="1:32" ht="21" customHeight="1">
      <c r="A3767" s="45" t="str">
        <f>IF(G3767="","",VLOOKUP(G3767,#REF!,3,0))</f>
        <v/>
      </c>
      <c r="B3767" s="45" t="str">
        <f>IF(Table1[[#This Row],[Day]]="","",WEEKNUM(F3767))</f>
        <v/>
      </c>
      <c r="C3767" s="45" t="str">
        <f>IF(Table1[[#This Row],[Day]]="","",MONTH(F3767))</f>
        <v/>
      </c>
      <c r="D3767" s="45" t="str">
        <f>IF(Table1[[#This Row],[Day]]="","",YEAR(F3767))</f>
        <v/>
      </c>
      <c r="E3767" s="117" t="s">
        <v>329</v>
      </c>
      <c r="J3767" s="102"/>
      <c r="K3767" s="124"/>
      <c r="R3767" s="46"/>
      <c r="V3767" s="112"/>
      <c r="W3767" s="72"/>
      <c r="X3767" s="46"/>
      <c r="Y3767" s="46"/>
      <c r="AC3767" s="47">
        <f t="shared" si="55"/>
        <v>0</v>
      </c>
      <c r="AD3767" s="47"/>
      <c r="AE3767" s="44"/>
      <c r="AF3767" s="48"/>
    </row>
    <row r="3768" spans="1:32" ht="21" customHeight="1">
      <c r="A3768" s="45" t="str">
        <f>IF(G3768="","",VLOOKUP(G3768,#REF!,3,0))</f>
        <v/>
      </c>
      <c r="B3768" s="45" t="str">
        <f>IF(Table1[[#This Row],[Day]]="","",WEEKNUM(F3768))</f>
        <v/>
      </c>
      <c r="C3768" s="45" t="str">
        <f>IF(Table1[[#This Row],[Day]]="","",MONTH(F3768))</f>
        <v/>
      </c>
      <c r="D3768" s="45" t="str">
        <f>IF(Table1[[#This Row],[Day]]="","",YEAR(F3768))</f>
        <v/>
      </c>
      <c r="E3768" s="117" t="s">
        <v>329</v>
      </c>
      <c r="J3768" s="102"/>
      <c r="K3768" s="124"/>
      <c r="R3768" s="46"/>
      <c r="V3768" s="112"/>
      <c r="W3768" s="72"/>
      <c r="X3768" s="46"/>
      <c r="Y3768" s="46"/>
      <c r="AC3768" s="47">
        <f t="shared" si="55"/>
        <v>0</v>
      </c>
      <c r="AD3768" s="47"/>
      <c r="AE3768" s="44"/>
      <c r="AF3768" s="48"/>
    </row>
    <row r="3769" spans="1:32" ht="21" customHeight="1">
      <c r="A3769" s="45" t="str">
        <f>IF(G3769="","",VLOOKUP(G3769,#REF!,3,0))</f>
        <v/>
      </c>
      <c r="B3769" s="45" t="str">
        <f>IF(Table1[[#This Row],[Day]]="","",WEEKNUM(F3769))</f>
        <v/>
      </c>
      <c r="C3769" s="45" t="str">
        <f>IF(Table1[[#This Row],[Day]]="","",MONTH(F3769))</f>
        <v/>
      </c>
      <c r="D3769" s="45" t="str">
        <f>IF(Table1[[#This Row],[Day]]="","",YEAR(F3769))</f>
        <v/>
      </c>
      <c r="E3769" s="117" t="s">
        <v>329</v>
      </c>
      <c r="J3769" s="102"/>
      <c r="K3769" s="124"/>
      <c r="R3769" s="46"/>
      <c r="V3769" s="112"/>
      <c r="W3769" s="72"/>
      <c r="X3769" s="46"/>
      <c r="Y3769" s="46"/>
      <c r="AC3769" s="47">
        <f t="shared" si="55"/>
        <v>0</v>
      </c>
      <c r="AD3769" s="47"/>
      <c r="AE3769" s="44"/>
      <c r="AF3769" s="48"/>
    </row>
    <row r="3770" spans="1:32" ht="21" customHeight="1">
      <c r="A3770" s="45" t="str">
        <f>IF(G3770="","",VLOOKUP(G3770,#REF!,3,0))</f>
        <v/>
      </c>
      <c r="B3770" s="45" t="str">
        <f>IF(Table1[[#This Row],[Day]]="","",WEEKNUM(F3770))</f>
        <v/>
      </c>
      <c r="C3770" s="45" t="str">
        <f>IF(Table1[[#This Row],[Day]]="","",MONTH(F3770))</f>
        <v/>
      </c>
      <c r="D3770" s="45" t="str">
        <f>IF(Table1[[#This Row],[Day]]="","",YEAR(F3770))</f>
        <v/>
      </c>
      <c r="E3770" s="117" t="s">
        <v>329</v>
      </c>
      <c r="J3770" s="102"/>
      <c r="K3770" s="124"/>
      <c r="R3770" s="46"/>
      <c r="V3770" s="112"/>
      <c r="W3770" s="72"/>
      <c r="X3770" s="46"/>
      <c r="Y3770" s="46"/>
      <c r="AC3770" s="47">
        <f t="shared" si="55"/>
        <v>0</v>
      </c>
      <c r="AD3770" s="47"/>
      <c r="AE3770" s="44"/>
      <c r="AF3770" s="48"/>
    </row>
    <row r="3771" spans="1:32" ht="21" customHeight="1">
      <c r="A3771" s="45" t="str">
        <f>IF(G3771="","",VLOOKUP(G3771,#REF!,3,0))</f>
        <v/>
      </c>
      <c r="B3771" s="45" t="str">
        <f>IF(Table1[[#This Row],[Day]]="","",WEEKNUM(F3771))</f>
        <v/>
      </c>
      <c r="C3771" s="45" t="str">
        <f>IF(Table1[[#This Row],[Day]]="","",MONTH(F3771))</f>
        <v/>
      </c>
      <c r="D3771" s="45" t="str">
        <f>IF(Table1[[#This Row],[Day]]="","",YEAR(F3771))</f>
        <v/>
      </c>
      <c r="E3771" s="117" t="s">
        <v>329</v>
      </c>
      <c r="J3771" s="102"/>
      <c r="K3771" s="124"/>
      <c r="R3771" s="46"/>
      <c r="V3771" s="112"/>
      <c r="W3771" s="72"/>
      <c r="X3771" s="46"/>
      <c r="Y3771" s="46"/>
      <c r="AC3771" s="47">
        <f t="shared" si="55"/>
        <v>0</v>
      </c>
      <c r="AD3771" s="47"/>
      <c r="AE3771" s="44"/>
      <c r="AF3771" s="48"/>
    </row>
    <row r="3772" spans="1:32" ht="21" customHeight="1">
      <c r="A3772" s="45" t="str">
        <f>IF(G3772="","",VLOOKUP(G3772,#REF!,3,0))</f>
        <v/>
      </c>
      <c r="B3772" s="45" t="str">
        <f>IF(Table1[[#This Row],[Day]]="","",WEEKNUM(F3772))</f>
        <v/>
      </c>
      <c r="C3772" s="45" t="str">
        <f>IF(Table1[[#This Row],[Day]]="","",MONTH(F3772))</f>
        <v/>
      </c>
      <c r="D3772" s="45" t="str">
        <f>IF(Table1[[#This Row],[Day]]="","",YEAR(F3772))</f>
        <v/>
      </c>
      <c r="E3772" s="117" t="s">
        <v>329</v>
      </c>
      <c r="J3772" s="102"/>
      <c r="K3772" s="124"/>
      <c r="R3772" s="46"/>
      <c r="V3772" s="112"/>
      <c r="W3772" s="72"/>
      <c r="X3772" s="46"/>
      <c r="Y3772" s="46"/>
      <c r="AC3772" s="47">
        <f t="shared" si="55"/>
        <v>0</v>
      </c>
      <c r="AD3772" s="47"/>
      <c r="AE3772" s="44"/>
      <c r="AF3772" s="48"/>
    </row>
    <row r="3773" spans="1:32" ht="21" customHeight="1">
      <c r="A3773" s="45" t="str">
        <f>IF(G3773="","",VLOOKUP(G3773,#REF!,3,0))</f>
        <v/>
      </c>
      <c r="B3773" s="45" t="str">
        <f>IF(Table1[[#This Row],[Day]]="","",WEEKNUM(F3773))</f>
        <v/>
      </c>
      <c r="C3773" s="45" t="str">
        <f>IF(Table1[[#This Row],[Day]]="","",MONTH(F3773))</f>
        <v/>
      </c>
      <c r="D3773" s="45" t="str">
        <f>IF(Table1[[#This Row],[Day]]="","",YEAR(F3773))</f>
        <v/>
      </c>
      <c r="E3773" s="117" t="s">
        <v>329</v>
      </c>
      <c r="J3773" s="102"/>
      <c r="K3773" s="124"/>
      <c r="R3773" s="46"/>
      <c r="V3773" s="112"/>
      <c r="W3773" s="72"/>
      <c r="X3773" s="46"/>
      <c r="Y3773" s="46"/>
      <c r="AC3773" s="47">
        <f t="shared" si="55"/>
        <v>0</v>
      </c>
      <c r="AD3773" s="47"/>
      <c r="AE3773" s="44"/>
      <c r="AF3773" s="48"/>
    </row>
    <row r="3774" spans="1:32" ht="21" customHeight="1">
      <c r="A3774" s="45" t="str">
        <f>IF(G3774="","",VLOOKUP(G3774,#REF!,3,0))</f>
        <v/>
      </c>
      <c r="B3774" s="45" t="str">
        <f>IF(Table1[[#This Row],[Day]]="","",WEEKNUM(F3774))</f>
        <v/>
      </c>
      <c r="C3774" s="45" t="str">
        <f>IF(Table1[[#This Row],[Day]]="","",MONTH(F3774))</f>
        <v/>
      </c>
      <c r="D3774" s="45" t="str">
        <f>IF(Table1[[#This Row],[Day]]="","",YEAR(F3774))</f>
        <v/>
      </c>
      <c r="E3774" s="117" t="s">
        <v>329</v>
      </c>
      <c r="J3774" s="102"/>
      <c r="K3774" s="124"/>
      <c r="R3774" s="46"/>
      <c r="V3774" s="112"/>
      <c r="W3774" s="72"/>
      <c r="X3774" s="46"/>
      <c r="Y3774" s="46"/>
      <c r="AC3774" s="47">
        <f t="shared" si="55"/>
        <v>0</v>
      </c>
      <c r="AD3774" s="47"/>
      <c r="AE3774" s="44"/>
      <c r="AF3774" s="48"/>
    </row>
    <row r="3775" spans="1:32" ht="21" customHeight="1">
      <c r="A3775" s="45" t="str">
        <f>IF(G3775="","",VLOOKUP(G3775,#REF!,3,0))</f>
        <v/>
      </c>
      <c r="B3775" s="45" t="str">
        <f>IF(Table1[[#This Row],[Day]]="","",WEEKNUM(F3775))</f>
        <v/>
      </c>
      <c r="C3775" s="45" t="str">
        <f>IF(Table1[[#This Row],[Day]]="","",MONTH(F3775))</f>
        <v/>
      </c>
      <c r="D3775" s="45" t="str">
        <f>IF(Table1[[#This Row],[Day]]="","",YEAR(F3775))</f>
        <v/>
      </c>
      <c r="E3775" s="117" t="s">
        <v>329</v>
      </c>
      <c r="J3775" s="102"/>
      <c r="K3775" s="124"/>
      <c r="R3775" s="46"/>
      <c r="V3775" s="112"/>
      <c r="W3775" s="72"/>
      <c r="X3775" s="46"/>
      <c r="Y3775" s="46"/>
      <c r="AC3775" s="47">
        <f t="shared" si="55"/>
        <v>0</v>
      </c>
      <c r="AD3775" s="47"/>
      <c r="AE3775" s="44"/>
      <c r="AF3775" s="48"/>
    </row>
    <row r="3776" spans="1:32" ht="21" customHeight="1">
      <c r="A3776" s="45" t="str">
        <f>IF(G3776="","",VLOOKUP(G3776,#REF!,3,0))</f>
        <v/>
      </c>
      <c r="B3776" s="45" t="str">
        <f>IF(Table1[[#This Row],[Day]]="","",WEEKNUM(F3776))</f>
        <v/>
      </c>
      <c r="C3776" s="45" t="str">
        <f>IF(Table1[[#This Row],[Day]]="","",MONTH(F3776))</f>
        <v/>
      </c>
      <c r="D3776" s="45" t="str">
        <f>IF(Table1[[#This Row],[Day]]="","",YEAR(F3776))</f>
        <v/>
      </c>
      <c r="E3776" s="117" t="s">
        <v>329</v>
      </c>
      <c r="J3776" s="102"/>
      <c r="K3776" s="124"/>
      <c r="R3776" s="46"/>
      <c r="V3776" s="112"/>
      <c r="W3776" s="72"/>
      <c r="X3776" s="46"/>
      <c r="Y3776" s="46"/>
      <c r="AC3776" s="47">
        <f t="shared" si="55"/>
        <v>0</v>
      </c>
      <c r="AD3776" s="47"/>
      <c r="AE3776" s="44"/>
      <c r="AF3776" s="48"/>
    </row>
    <row r="3777" spans="1:32" ht="21" customHeight="1">
      <c r="A3777" s="45" t="str">
        <f>IF(G3777="","",VLOOKUP(G3777,#REF!,3,0))</f>
        <v/>
      </c>
      <c r="B3777" s="45" t="str">
        <f>IF(Table1[[#This Row],[Day]]="","",WEEKNUM(F3777))</f>
        <v/>
      </c>
      <c r="C3777" s="45" t="str">
        <f>IF(Table1[[#This Row],[Day]]="","",MONTH(F3777))</f>
        <v/>
      </c>
      <c r="D3777" s="45" t="str">
        <f>IF(Table1[[#This Row],[Day]]="","",YEAR(F3777))</f>
        <v/>
      </c>
      <c r="E3777" s="117" t="s">
        <v>329</v>
      </c>
      <c r="J3777" s="102"/>
      <c r="K3777" s="124"/>
      <c r="R3777" s="46"/>
      <c r="V3777" s="112"/>
      <c r="W3777" s="72"/>
      <c r="X3777" s="46"/>
      <c r="Y3777" s="46"/>
      <c r="AC3777" s="47">
        <f t="shared" si="55"/>
        <v>0</v>
      </c>
      <c r="AD3777" s="47"/>
      <c r="AE3777" s="44"/>
      <c r="AF3777" s="48"/>
    </row>
    <row r="3778" spans="1:32" ht="21" customHeight="1">
      <c r="A3778" s="45" t="str">
        <f>IF(G3778="","",VLOOKUP(G3778,#REF!,3,0))</f>
        <v/>
      </c>
      <c r="B3778" s="45" t="str">
        <f>IF(Table1[[#This Row],[Day]]="","",WEEKNUM(F3778))</f>
        <v/>
      </c>
      <c r="C3778" s="45" t="str">
        <f>IF(Table1[[#This Row],[Day]]="","",MONTH(F3778))</f>
        <v/>
      </c>
      <c r="D3778" s="45" t="str">
        <f>IF(Table1[[#This Row],[Day]]="","",YEAR(F3778))</f>
        <v/>
      </c>
      <c r="E3778" s="117" t="s">
        <v>329</v>
      </c>
      <c r="J3778" s="102"/>
      <c r="K3778" s="124"/>
      <c r="R3778" s="46"/>
      <c r="V3778" s="112"/>
      <c r="W3778" s="72"/>
      <c r="X3778" s="46"/>
      <c r="Y3778" s="46"/>
      <c r="AC3778" s="47">
        <f t="shared" si="55"/>
        <v>0</v>
      </c>
      <c r="AD3778" s="47"/>
      <c r="AE3778" s="44"/>
      <c r="AF3778" s="48"/>
    </row>
    <row r="3779" spans="1:32" ht="21" customHeight="1">
      <c r="A3779" s="45" t="str">
        <f>IF(G3779="","",VLOOKUP(G3779,#REF!,3,0))</f>
        <v/>
      </c>
      <c r="B3779" s="45" t="str">
        <f>IF(Table1[[#This Row],[Day]]="","",WEEKNUM(F3779))</f>
        <v/>
      </c>
      <c r="C3779" s="45" t="str">
        <f>IF(Table1[[#This Row],[Day]]="","",MONTH(F3779))</f>
        <v/>
      </c>
      <c r="D3779" s="45" t="str">
        <f>IF(Table1[[#This Row],[Day]]="","",YEAR(F3779))</f>
        <v/>
      </c>
      <c r="E3779" s="117" t="s">
        <v>329</v>
      </c>
      <c r="J3779" s="102"/>
      <c r="K3779" s="124"/>
      <c r="R3779" s="46"/>
      <c r="V3779" s="112"/>
      <c r="W3779" s="72"/>
      <c r="X3779" s="46"/>
      <c r="Y3779" s="46"/>
      <c r="AC3779" s="47">
        <f t="shared" si="55"/>
        <v>0</v>
      </c>
      <c r="AD3779" s="47"/>
      <c r="AE3779" s="44"/>
      <c r="AF3779" s="48"/>
    </row>
    <row r="3780" spans="1:32" ht="21" customHeight="1">
      <c r="A3780" s="45" t="str">
        <f>IF(G3780="","",VLOOKUP(G3780,#REF!,3,0))</f>
        <v/>
      </c>
      <c r="B3780" s="45" t="str">
        <f>IF(Table1[[#This Row],[Day]]="","",WEEKNUM(F3780))</f>
        <v/>
      </c>
      <c r="C3780" s="45" t="str">
        <f>IF(Table1[[#This Row],[Day]]="","",MONTH(F3780))</f>
        <v/>
      </c>
      <c r="D3780" s="45" t="str">
        <f>IF(Table1[[#This Row],[Day]]="","",YEAR(F3780))</f>
        <v/>
      </c>
      <c r="E3780" s="117" t="s">
        <v>329</v>
      </c>
      <c r="J3780" s="102"/>
      <c r="K3780" s="124"/>
      <c r="R3780" s="46"/>
      <c r="V3780" s="112"/>
      <c r="W3780" s="72"/>
      <c r="X3780" s="46"/>
      <c r="Y3780" s="46"/>
      <c r="AC3780" s="47">
        <f t="shared" si="55"/>
        <v>0</v>
      </c>
      <c r="AD3780" s="47"/>
      <c r="AE3780" s="44"/>
      <c r="AF3780" s="48"/>
    </row>
    <row r="3781" spans="1:32" ht="21" customHeight="1">
      <c r="A3781" s="45" t="str">
        <f>IF(G3781="","",VLOOKUP(G3781,#REF!,3,0))</f>
        <v/>
      </c>
      <c r="B3781" s="45" t="str">
        <f>IF(Table1[[#This Row],[Day]]="","",WEEKNUM(F3781))</f>
        <v/>
      </c>
      <c r="C3781" s="45" t="str">
        <f>IF(Table1[[#This Row],[Day]]="","",MONTH(F3781))</f>
        <v/>
      </c>
      <c r="D3781" s="45" t="str">
        <f>IF(Table1[[#This Row],[Day]]="","",YEAR(F3781))</f>
        <v/>
      </c>
      <c r="E3781" s="117" t="s">
        <v>329</v>
      </c>
      <c r="J3781" s="102"/>
      <c r="K3781" s="124"/>
      <c r="R3781" s="46"/>
      <c r="V3781" s="112"/>
      <c r="W3781" s="72"/>
      <c r="X3781" s="46"/>
      <c r="Y3781" s="46"/>
      <c r="AC3781" s="47">
        <f t="shared" si="55"/>
        <v>0</v>
      </c>
      <c r="AD3781" s="47"/>
      <c r="AE3781" s="44"/>
      <c r="AF3781" s="48"/>
    </row>
    <row r="3782" spans="1:32" ht="21" customHeight="1">
      <c r="A3782" s="45" t="str">
        <f>IF(G3782="","",VLOOKUP(G3782,#REF!,3,0))</f>
        <v/>
      </c>
      <c r="B3782" s="45" t="str">
        <f>IF(Table1[[#This Row],[Day]]="","",WEEKNUM(F3782))</f>
        <v/>
      </c>
      <c r="C3782" s="45" t="str">
        <f>IF(Table1[[#This Row],[Day]]="","",MONTH(F3782))</f>
        <v/>
      </c>
      <c r="D3782" s="45" t="str">
        <f>IF(Table1[[#This Row],[Day]]="","",YEAR(F3782))</f>
        <v/>
      </c>
      <c r="E3782" s="117" t="s">
        <v>329</v>
      </c>
      <c r="J3782" s="102"/>
      <c r="K3782" s="124"/>
      <c r="R3782" s="46"/>
      <c r="V3782" s="112"/>
      <c r="W3782" s="72"/>
      <c r="X3782" s="46"/>
      <c r="Y3782" s="46"/>
      <c r="AC3782" s="47">
        <f t="shared" si="55"/>
        <v>0</v>
      </c>
      <c r="AD3782" s="47"/>
      <c r="AE3782" s="44"/>
      <c r="AF3782" s="48"/>
    </row>
    <row r="3783" spans="1:32" ht="21" customHeight="1">
      <c r="A3783" s="45" t="str">
        <f>IF(G3783="","",VLOOKUP(G3783,#REF!,3,0))</f>
        <v/>
      </c>
      <c r="B3783" s="45" t="str">
        <f>IF(Table1[[#This Row],[Day]]="","",WEEKNUM(F3783))</f>
        <v/>
      </c>
      <c r="C3783" s="45" t="str">
        <f>IF(Table1[[#This Row],[Day]]="","",MONTH(F3783))</f>
        <v/>
      </c>
      <c r="D3783" s="45" t="str">
        <f>IF(Table1[[#This Row],[Day]]="","",YEAR(F3783))</f>
        <v/>
      </c>
      <c r="E3783" s="117" t="s">
        <v>329</v>
      </c>
      <c r="J3783" s="102"/>
      <c r="K3783" s="124"/>
      <c r="R3783" s="46"/>
      <c r="V3783" s="112"/>
      <c r="W3783" s="72"/>
      <c r="X3783" s="46"/>
      <c r="Y3783" s="46"/>
      <c r="AC3783" s="47">
        <f t="shared" si="55"/>
        <v>0</v>
      </c>
      <c r="AD3783" s="47"/>
      <c r="AE3783" s="44"/>
      <c r="AF3783" s="48"/>
    </row>
    <row r="3784" spans="1:32" ht="21" customHeight="1">
      <c r="A3784" s="45" t="str">
        <f>IF(G3784="","",VLOOKUP(G3784,#REF!,3,0))</f>
        <v/>
      </c>
      <c r="B3784" s="45" t="str">
        <f>IF(Table1[[#This Row],[Day]]="","",WEEKNUM(F3784))</f>
        <v/>
      </c>
      <c r="C3784" s="45" t="str">
        <f>IF(Table1[[#This Row],[Day]]="","",MONTH(F3784))</f>
        <v/>
      </c>
      <c r="D3784" s="45" t="str">
        <f>IF(Table1[[#This Row],[Day]]="","",YEAR(F3784))</f>
        <v/>
      </c>
      <c r="E3784" s="117" t="s">
        <v>329</v>
      </c>
      <c r="J3784" s="102"/>
      <c r="K3784" s="124"/>
      <c r="R3784" s="46"/>
      <c r="V3784" s="112"/>
      <c r="W3784" s="72"/>
      <c r="X3784" s="46"/>
      <c r="Y3784" s="46"/>
      <c r="AC3784" s="47">
        <f t="shared" si="55"/>
        <v>0</v>
      </c>
      <c r="AD3784" s="47"/>
      <c r="AE3784" s="44"/>
      <c r="AF3784" s="48"/>
    </row>
    <row r="3785" spans="1:32" ht="21" customHeight="1">
      <c r="A3785" s="45" t="str">
        <f>IF(G3785="","",VLOOKUP(G3785,#REF!,3,0))</f>
        <v/>
      </c>
      <c r="B3785" s="45" t="str">
        <f>IF(Table1[[#This Row],[Day]]="","",WEEKNUM(F3785))</f>
        <v/>
      </c>
      <c r="C3785" s="45" t="str">
        <f>IF(Table1[[#This Row],[Day]]="","",MONTH(F3785))</f>
        <v/>
      </c>
      <c r="D3785" s="45" t="str">
        <f>IF(Table1[[#This Row],[Day]]="","",YEAR(F3785))</f>
        <v/>
      </c>
      <c r="E3785" s="117" t="s">
        <v>329</v>
      </c>
      <c r="J3785" s="102"/>
      <c r="K3785" s="124"/>
      <c r="R3785" s="46"/>
      <c r="V3785" s="112"/>
      <c r="W3785" s="72"/>
      <c r="X3785" s="46"/>
      <c r="Y3785" s="46"/>
      <c r="AC3785" s="47">
        <f t="shared" si="55"/>
        <v>0</v>
      </c>
      <c r="AD3785" s="47"/>
      <c r="AE3785" s="44"/>
      <c r="AF3785" s="48"/>
    </row>
    <row r="3786" spans="1:32" ht="21" customHeight="1">
      <c r="A3786" s="45" t="str">
        <f>IF(G3786="","",VLOOKUP(G3786,#REF!,3,0))</f>
        <v/>
      </c>
      <c r="B3786" s="45" t="str">
        <f>IF(Table1[[#This Row],[Day]]="","",WEEKNUM(F3786))</f>
        <v/>
      </c>
      <c r="C3786" s="45" t="str">
        <f>IF(Table1[[#This Row],[Day]]="","",MONTH(F3786))</f>
        <v/>
      </c>
      <c r="D3786" s="45" t="str">
        <f>IF(Table1[[#This Row],[Day]]="","",YEAR(F3786))</f>
        <v/>
      </c>
      <c r="E3786" s="117" t="s">
        <v>329</v>
      </c>
      <c r="J3786" s="102"/>
      <c r="K3786" s="124"/>
      <c r="R3786" s="46"/>
      <c r="V3786" s="112"/>
      <c r="W3786" s="72"/>
      <c r="X3786" s="46"/>
      <c r="Y3786" s="46"/>
      <c r="AC3786" s="47">
        <f t="shared" si="55"/>
        <v>0</v>
      </c>
      <c r="AD3786" s="47"/>
      <c r="AE3786" s="44"/>
      <c r="AF3786" s="48"/>
    </row>
    <row r="3787" spans="1:32" ht="21" customHeight="1">
      <c r="A3787" s="45" t="str">
        <f>IF(G3787="","",VLOOKUP(G3787,#REF!,3,0))</f>
        <v/>
      </c>
      <c r="B3787" s="45" t="str">
        <f>IF(Table1[[#This Row],[Day]]="","",WEEKNUM(F3787))</f>
        <v/>
      </c>
      <c r="C3787" s="45" t="str">
        <f>IF(Table1[[#This Row],[Day]]="","",MONTH(F3787))</f>
        <v/>
      </c>
      <c r="D3787" s="45" t="str">
        <f>IF(Table1[[#This Row],[Day]]="","",YEAR(F3787))</f>
        <v/>
      </c>
      <c r="E3787" s="117" t="s">
        <v>329</v>
      </c>
      <c r="J3787" s="102"/>
      <c r="K3787" s="124"/>
      <c r="R3787" s="46"/>
      <c r="V3787" s="112"/>
      <c r="W3787" s="72"/>
      <c r="X3787" s="46"/>
      <c r="Y3787" s="46"/>
      <c r="AC3787" s="47">
        <f t="shared" si="55"/>
        <v>0</v>
      </c>
      <c r="AD3787" s="47"/>
      <c r="AE3787" s="44"/>
      <c r="AF3787" s="48"/>
    </row>
    <row r="3788" spans="1:32" ht="21" customHeight="1">
      <c r="A3788" s="45" t="str">
        <f>IF(G3788="","",VLOOKUP(G3788,#REF!,3,0))</f>
        <v/>
      </c>
      <c r="B3788" s="45" t="str">
        <f>IF(Table1[[#This Row],[Day]]="","",WEEKNUM(F3788))</f>
        <v/>
      </c>
      <c r="C3788" s="45" t="str">
        <f>IF(Table1[[#This Row],[Day]]="","",MONTH(F3788))</f>
        <v/>
      </c>
      <c r="D3788" s="45" t="str">
        <f>IF(Table1[[#This Row],[Day]]="","",YEAR(F3788))</f>
        <v/>
      </c>
      <c r="E3788" s="117" t="s">
        <v>329</v>
      </c>
      <c r="J3788" s="102"/>
      <c r="K3788" s="124"/>
      <c r="R3788" s="46"/>
      <c r="V3788" s="112"/>
      <c r="W3788" s="72"/>
      <c r="X3788" s="46"/>
      <c r="Y3788" s="46"/>
      <c r="AC3788" s="47">
        <f t="shared" si="55"/>
        <v>0</v>
      </c>
      <c r="AD3788" s="47"/>
      <c r="AE3788" s="44"/>
      <c r="AF3788" s="48"/>
    </row>
    <row r="3789" spans="1:32" ht="21" customHeight="1">
      <c r="A3789" s="45" t="str">
        <f>IF(G3789="","",VLOOKUP(G3789,#REF!,3,0))</f>
        <v/>
      </c>
      <c r="B3789" s="45" t="str">
        <f>IF(Table1[[#This Row],[Day]]="","",WEEKNUM(F3789))</f>
        <v/>
      </c>
      <c r="C3789" s="45" t="str">
        <f>IF(Table1[[#This Row],[Day]]="","",MONTH(F3789))</f>
        <v/>
      </c>
      <c r="D3789" s="45" t="str">
        <f>IF(Table1[[#This Row],[Day]]="","",YEAR(F3789))</f>
        <v/>
      </c>
      <c r="E3789" s="117" t="s">
        <v>329</v>
      </c>
      <c r="J3789" s="102"/>
      <c r="K3789" s="124"/>
      <c r="R3789" s="46"/>
      <c r="V3789" s="112"/>
      <c r="W3789" s="72"/>
      <c r="X3789" s="46"/>
      <c r="Y3789" s="46"/>
      <c r="AC3789" s="47">
        <f t="shared" si="55"/>
        <v>0</v>
      </c>
      <c r="AD3789" s="47"/>
      <c r="AE3789" s="44"/>
      <c r="AF3789" s="48"/>
    </row>
    <row r="3790" spans="1:32" ht="21" customHeight="1">
      <c r="A3790" s="45" t="str">
        <f>IF(G3790="","",VLOOKUP(G3790,#REF!,3,0))</f>
        <v/>
      </c>
      <c r="B3790" s="45" t="str">
        <f>IF(Table1[[#This Row],[Day]]="","",WEEKNUM(F3790))</f>
        <v/>
      </c>
      <c r="C3790" s="45" t="str">
        <f>IF(Table1[[#This Row],[Day]]="","",MONTH(F3790))</f>
        <v/>
      </c>
      <c r="D3790" s="45" t="str">
        <f>IF(Table1[[#This Row],[Day]]="","",YEAR(F3790))</f>
        <v/>
      </c>
      <c r="E3790" s="117" t="s">
        <v>329</v>
      </c>
      <c r="J3790" s="102"/>
      <c r="K3790" s="124"/>
      <c r="R3790" s="46"/>
      <c r="V3790" s="112"/>
      <c r="W3790" s="72"/>
      <c r="X3790" s="46"/>
      <c r="Y3790" s="46"/>
      <c r="AC3790" s="47">
        <f t="shared" si="55"/>
        <v>0</v>
      </c>
      <c r="AD3790" s="47"/>
      <c r="AE3790" s="44"/>
      <c r="AF3790" s="48"/>
    </row>
    <row r="3791" spans="1:32" ht="21" customHeight="1">
      <c r="A3791" s="45" t="str">
        <f>IF(G3791="","",VLOOKUP(G3791,#REF!,3,0))</f>
        <v/>
      </c>
      <c r="B3791" s="45" t="str">
        <f>IF(Table1[[#This Row],[Day]]="","",WEEKNUM(F3791))</f>
        <v/>
      </c>
      <c r="C3791" s="45" t="str">
        <f>IF(Table1[[#This Row],[Day]]="","",MONTH(F3791))</f>
        <v/>
      </c>
      <c r="D3791" s="45" t="str">
        <f>IF(Table1[[#This Row],[Day]]="","",YEAR(F3791))</f>
        <v/>
      </c>
      <c r="E3791" s="117" t="s">
        <v>329</v>
      </c>
      <c r="J3791" s="102"/>
      <c r="K3791" s="124"/>
      <c r="R3791" s="46"/>
      <c r="V3791" s="112"/>
      <c r="W3791" s="72"/>
      <c r="X3791" s="46"/>
      <c r="Y3791" s="46"/>
      <c r="AC3791" s="47">
        <f t="shared" si="55"/>
        <v>0</v>
      </c>
      <c r="AD3791" s="47"/>
      <c r="AE3791" s="44"/>
      <c r="AF3791" s="48"/>
    </row>
    <row r="3792" spans="1:32" ht="21" customHeight="1">
      <c r="A3792" s="45" t="str">
        <f>IF(G3792="","",VLOOKUP(G3792,#REF!,3,0))</f>
        <v/>
      </c>
      <c r="B3792" s="45" t="str">
        <f>IF(Table1[[#This Row],[Day]]="","",WEEKNUM(F3792))</f>
        <v/>
      </c>
      <c r="C3792" s="45" t="str">
        <f>IF(Table1[[#This Row],[Day]]="","",MONTH(F3792))</f>
        <v/>
      </c>
      <c r="D3792" s="45" t="str">
        <f>IF(Table1[[#This Row],[Day]]="","",YEAR(F3792))</f>
        <v/>
      </c>
      <c r="E3792" s="117" t="s">
        <v>329</v>
      </c>
      <c r="J3792" s="102"/>
      <c r="K3792" s="124"/>
      <c r="R3792" s="46"/>
      <c r="V3792" s="112"/>
      <c r="W3792" s="72"/>
      <c r="X3792" s="46"/>
      <c r="Y3792" s="46"/>
      <c r="AC3792" s="47">
        <f t="shared" si="55"/>
        <v>0</v>
      </c>
      <c r="AD3792" s="47"/>
      <c r="AE3792" s="44"/>
      <c r="AF3792" s="48"/>
    </row>
    <row r="3793" spans="1:32" ht="21" customHeight="1">
      <c r="A3793" s="45" t="str">
        <f>IF(G3793="","",VLOOKUP(G3793,#REF!,3,0))</f>
        <v/>
      </c>
      <c r="B3793" s="45" t="str">
        <f>IF(Table1[[#This Row],[Day]]="","",WEEKNUM(F3793))</f>
        <v/>
      </c>
      <c r="C3793" s="45" t="str">
        <f>IF(Table1[[#This Row],[Day]]="","",MONTH(F3793))</f>
        <v/>
      </c>
      <c r="D3793" s="45" t="str">
        <f>IF(Table1[[#This Row],[Day]]="","",YEAR(F3793))</f>
        <v/>
      </c>
      <c r="E3793" s="117" t="s">
        <v>329</v>
      </c>
      <c r="J3793" s="102"/>
      <c r="K3793" s="124"/>
      <c r="R3793" s="46"/>
      <c r="V3793" s="112"/>
      <c r="W3793" s="72"/>
      <c r="X3793" s="46"/>
      <c r="Y3793" s="46"/>
      <c r="AC3793" s="47">
        <f t="shared" si="55"/>
        <v>0</v>
      </c>
      <c r="AD3793" s="47"/>
      <c r="AE3793" s="44"/>
      <c r="AF3793" s="48"/>
    </row>
    <row r="3794" spans="1:32" ht="21" customHeight="1">
      <c r="A3794" s="45" t="str">
        <f>IF(G3794="","",VLOOKUP(G3794,#REF!,3,0))</f>
        <v/>
      </c>
      <c r="B3794" s="45" t="str">
        <f>IF(Table1[[#This Row],[Day]]="","",WEEKNUM(F3794))</f>
        <v/>
      </c>
      <c r="C3794" s="45" t="str">
        <f>IF(Table1[[#This Row],[Day]]="","",MONTH(F3794))</f>
        <v/>
      </c>
      <c r="D3794" s="45" t="str">
        <f>IF(Table1[[#This Row],[Day]]="","",YEAR(F3794))</f>
        <v/>
      </c>
      <c r="E3794" s="117" t="s">
        <v>329</v>
      </c>
      <c r="J3794" s="102"/>
      <c r="K3794" s="124"/>
      <c r="R3794" s="46"/>
      <c r="V3794" s="112"/>
      <c r="W3794" s="72"/>
      <c r="X3794" s="46"/>
      <c r="Y3794" s="46"/>
      <c r="AC3794" s="47">
        <f t="shared" si="55"/>
        <v>0</v>
      </c>
      <c r="AD3794" s="47"/>
      <c r="AE3794" s="44"/>
      <c r="AF3794" s="48"/>
    </row>
    <row r="3795" spans="1:32" ht="21" customHeight="1">
      <c r="A3795" s="45" t="str">
        <f>IF(G3795="","",VLOOKUP(G3795,#REF!,3,0))</f>
        <v/>
      </c>
      <c r="B3795" s="45" t="str">
        <f>IF(Table1[[#This Row],[Day]]="","",WEEKNUM(F3795))</f>
        <v/>
      </c>
      <c r="C3795" s="45" t="str">
        <f>IF(Table1[[#This Row],[Day]]="","",MONTH(F3795))</f>
        <v/>
      </c>
      <c r="D3795" s="45" t="str">
        <f>IF(Table1[[#This Row],[Day]]="","",YEAR(F3795))</f>
        <v/>
      </c>
      <c r="E3795" s="117" t="s">
        <v>329</v>
      </c>
      <c r="J3795" s="102"/>
      <c r="K3795" s="124"/>
      <c r="R3795" s="46"/>
      <c r="V3795" s="112"/>
      <c r="W3795" s="72"/>
      <c r="X3795" s="46"/>
      <c r="Y3795" s="46"/>
      <c r="AC3795" s="47">
        <f t="shared" si="55"/>
        <v>0</v>
      </c>
      <c r="AD3795" s="47"/>
      <c r="AE3795" s="44"/>
      <c r="AF3795" s="48"/>
    </row>
    <row r="3796" spans="1:32" ht="21" customHeight="1">
      <c r="A3796" s="45" t="str">
        <f>IF(G3796="","",VLOOKUP(G3796,#REF!,3,0))</f>
        <v/>
      </c>
      <c r="B3796" s="45" t="str">
        <f>IF(Table1[[#This Row],[Day]]="","",WEEKNUM(F3796))</f>
        <v/>
      </c>
      <c r="C3796" s="45" t="str">
        <f>IF(Table1[[#This Row],[Day]]="","",MONTH(F3796))</f>
        <v/>
      </c>
      <c r="D3796" s="45" t="str">
        <f>IF(Table1[[#This Row],[Day]]="","",YEAR(F3796))</f>
        <v/>
      </c>
      <c r="E3796" s="117" t="s">
        <v>329</v>
      </c>
      <c r="J3796" s="102"/>
      <c r="K3796" s="124"/>
      <c r="R3796" s="46"/>
      <c r="V3796" s="112"/>
      <c r="W3796" s="72"/>
      <c r="X3796" s="46"/>
      <c r="Y3796" s="46"/>
      <c r="AC3796" s="47">
        <f t="shared" si="55"/>
        <v>0</v>
      </c>
      <c r="AD3796" s="47"/>
      <c r="AE3796" s="44"/>
      <c r="AF3796" s="48"/>
    </row>
    <row r="3797" spans="1:32" ht="21" customHeight="1">
      <c r="A3797" s="45" t="str">
        <f>IF(G3797="","",VLOOKUP(G3797,#REF!,3,0))</f>
        <v/>
      </c>
      <c r="B3797" s="45" t="str">
        <f>IF(Table1[[#This Row],[Day]]="","",WEEKNUM(F3797))</f>
        <v/>
      </c>
      <c r="C3797" s="45" t="str">
        <f>IF(Table1[[#This Row],[Day]]="","",MONTH(F3797))</f>
        <v/>
      </c>
      <c r="D3797" s="45" t="str">
        <f>IF(Table1[[#This Row],[Day]]="","",YEAR(F3797))</f>
        <v/>
      </c>
      <c r="E3797" s="117" t="s">
        <v>329</v>
      </c>
      <c r="J3797" s="102"/>
      <c r="K3797" s="124"/>
      <c r="R3797" s="46"/>
      <c r="V3797" s="112"/>
      <c r="W3797" s="72"/>
      <c r="X3797" s="46"/>
      <c r="Y3797" s="46"/>
      <c r="AC3797" s="47">
        <f t="shared" si="55"/>
        <v>0</v>
      </c>
      <c r="AD3797" s="47"/>
      <c r="AE3797" s="44"/>
      <c r="AF3797" s="48"/>
    </row>
    <row r="3798" spans="1:32" ht="21" customHeight="1">
      <c r="A3798" s="45" t="str">
        <f>IF(G3798="","",VLOOKUP(G3798,#REF!,3,0))</f>
        <v/>
      </c>
      <c r="B3798" s="45" t="str">
        <f>IF(Table1[[#This Row],[Day]]="","",WEEKNUM(F3798))</f>
        <v/>
      </c>
      <c r="C3798" s="45" t="str">
        <f>IF(Table1[[#This Row],[Day]]="","",MONTH(F3798))</f>
        <v/>
      </c>
      <c r="D3798" s="45" t="str">
        <f>IF(Table1[[#This Row],[Day]]="","",YEAR(F3798))</f>
        <v/>
      </c>
      <c r="E3798" s="117" t="s">
        <v>329</v>
      </c>
      <c r="J3798" s="102"/>
      <c r="K3798" s="124"/>
      <c r="R3798" s="46"/>
      <c r="V3798" s="112"/>
      <c r="W3798" s="72"/>
      <c r="X3798" s="46"/>
      <c r="Y3798" s="46"/>
      <c r="AC3798" s="47">
        <f t="shared" si="55"/>
        <v>0</v>
      </c>
      <c r="AD3798" s="47"/>
      <c r="AE3798" s="44"/>
      <c r="AF3798" s="48"/>
    </row>
    <row r="3799" spans="1:32" ht="21" customHeight="1">
      <c r="A3799" s="45" t="str">
        <f>IF(G3799="","",VLOOKUP(G3799,#REF!,3,0))</f>
        <v/>
      </c>
      <c r="B3799" s="45" t="str">
        <f>IF(Table1[[#This Row],[Day]]="","",WEEKNUM(F3799))</f>
        <v/>
      </c>
      <c r="C3799" s="45" t="str">
        <f>IF(Table1[[#This Row],[Day]]="","",MONTH(F3799))</f>
        <v/>
      </c>
      <c r="D3799" s="45" t="str">
        <f>IF(Table1[[#This Row],[Day]]="","",YEAR(F3799))</f>
        <v/>
      </c>
      <c r="E3799" s="117" t="s">
        <v>329</v>
      </c>
      <c r="J3799" s="102"/>
      <c r="K3799" s="124"/>
      <c r="R3799" s="46"/>
      <c r="V3799" s="112"/>
      <c r="W3799" s="72"/>
      <c r="X3799" s="46"/>
      <c r="Y3799" s="46"/>
      <c r="AC3799" s="47">
        <f t="shared" si="55"/>
        <v>0</v>
      </c>
      <c r="AD3799" s="47"/>
      <c r="AE3799" s="44"/>
      <c r="AF3799" s="48"/>
    </row>
    <row r="3800" spans="1:32" ht="21" customHeight="1">
      <c r="A3800" s="45" t="str">
        <f>IF(G3800="","",VLOOKUP(G3800,#REF!,3,0))</f>
        <v/>
      </c>
      <c r="B3800" s="45" t="str">
        <f>IF(Table1[[#This Row],[Day]]="","",WEEKNUM(F3800))</f>
        <v/>
      </c>
      <c r="C3800" s="45" t="str">
        <f>IF(Table1[[#This Row],[Day]]="","",MONTH(F3800))</f>
        <v/>
      </c>
      <c r="D3800" s="45" t="str">
        <f>IF(Table1[[#This Row],[Day]]="","",YEAR(F3800))</f>
        <v/>
      </c>
      <c r="E3800" s="117" t="s">
        <v>329</v>
      </c>
      <c r="J3800" s="102"/>
      <c r="K3800" s="124"/>
      <c r="R3800" s="46"/>
      <c r="V3800" s="112"/>
      <c r="W3800" s="72"/>
      <c r="X3800" s="46"/>
      <c r="Y3800" s="46"/>
      <c r="AC3800" s="47">
        <f t="shared" si="55"/>
        <v>0</v>
      </c>
      <c r="AD3800" s="47"/>
      <c r="AE3800" s="44"/>
      <c r="AF3800" s="48"/>
    </row>
    <row r="3801" spans="1:32" ht="21" customHeight="1">
      <c r="A3801" s="45" t="str">
        <f>IF(G3801="","",VLOOKUP(G3801,#REF!,3,0))</f>
        <v/>
      </c>
      <c r="B3801" s="45" t="str">
        <f>IF(Table1[[#This Row],[Day]]="","",WEEKNUM(F3801))</f>
        <v/>
      </c>
      <c r="C3801" s="45" t="str">
        <f>IF(Table1[[#This Row],[Day]]="","",MONTH(F3801))</f>
        <v/>
      </c>
      <c r="D3801" s="45" t="str">
        <f>IF(Table1[[#This Row],[Day]]="","",YEAR(F3801))</f>
        <v/>
      </c>
      <c r="E3801" s="117" t="s">
        <v>329</v>
      </c>
      <c r="J3801" s="102"/>
      <c r="K3801" s="124"/>
      <c r="R3801" s="46"/>
      <c r="V3801" s="112"/>
      <c r="W3801" s="72"/>
      <c r="X3801" s="46"/>
      <c r="Y3801" s="46"/>
      <c r="AC3801" s="47">
        <f t="shared" si="55"/>
        <v>0</v>
      </c>
      <c r="AD3801" s="47"/>
      <c r="AE3801" s="44"/>
      <c r="AF3801" s="48"/>
    </row>
    <row r="3802" spans="1:32" ht="21" customHeight="1">
      <c r="A3802" s="45" t="str">
        <f>IF(G3802="","",VLOOKUP(G3802,#REF!,3,0))</f>
        <v/>
      </c>
      <c r="B3802" s="45" t="str">
        <f>IF(Table1[[#This Row],[Day]]="","",WEEKNUM(F3802))</f>
        <v/>
      </c>
      <c r="C3802" s="45" t="str">
        <f>IF(Table1[[#This Row],[Day]]="","",MONTH(F3802))</f>
        <v/>
      </c>
      <c r="D3802" s="45" t="str">
        <f>IF(Table1[[#This Row],[Day]]="","",YEAR(F3802))</f>
        <v/>
      </c>
      <c r="E3802" s="117" t="s">
        <v>329</v>
      </c>
      <c r="J3802" s="102"/>
      <c r="K3802" s="124"/>
      <c r="R3802" s="46"/>
      <c r="V3802" s="112"/>
      <c r="W3802" s="72"/>
      <c r="X3802" s="46"/>
      <c r="Y3802" s="46"/>
      <c r="AC3802" s="47">
        <f t="shared" si="55"/>
        <v>0</v>
      </c>
      <c r="AD3802" s="47"/>
      <c r="AE3802" s="44"/>
      <c r="AF3802" s="48"/>
    </row>
    <row r="3803" spans="1:32" ht="21" customHeight="1">
      <c r="A3803" s="45" t="str">
        <f>IF(G3803="","",VLOOKUP(G3803,#REF!,3,0))</f>
        <v/>
      </c>
      <c r="B3803" s="45" t="str">
        <f>IF(Table1[[#This Row],[Day]]="","",WEEKNUM(F3803))</f>
        <v/>
      </c>
      <c r="C3803" s="45" t="str">
        <f>IF(Table1[[#This Row],[Day]]="","",MONTH(F3803))</f>
        <v/>
      </c>
      <c r="D3803" s="45" t="str">
        <f>IF(Table1[[#This Row],[Day]]="","",YEAR(F3803))</f>
        <v/>
      </c>
      <c r="E3803" s="117" t="s">
        <v>329</v>
      </c>
      <c r="J3803" s="102"/>
      <c r="K3803" s="124"/>
      <c r="R3803" s="46"/>
      <c r="V3803" s="112"/>
      <c r="W3803" s="72"/>
      <c r="X3803" s="46"/>
      <c r="Y3803" s="46"/>
      <c r="AC3803" s="47">
        <f t="shared" si="55"/>
        <v>0</v>
      </c>
      <c r="AD3803" s="47"/>
      <c r="AE3803" s="44"/>
      <c r="AF3803" s="48"/>
    </row>
    <row r="3804" spans="1:32" ht="21" customHeight="1">
      <c r="A3804" s="45" t="str">
        <f>IF(G3804="","",VLOOKUP(G3804,#REF!,3,0))</f>
        <v/>
      </c>
      <c r="B3804" s="45" t="str">
        <f>IF(Table1[[#This Row],[Day]]="","",WEEKNUM(F3804))</f>
        <v/>
      </c>
      <c r="C3804" s="45" t="str">
        <f>IF(Table1[[#This Row],[Day]]="","",MONTH(F3804))</f>
        <v/>
      </c>
      <c r="D3804" s="45" t="str">
        <f>IF(Table1[[#This Row],[Day]]="","",YEAR(F3804))</f>
        <v/>
      </c>
      <c r="E3804" s="117" t="s">
        <v>329</v>
      </c>
      <c r="J3804" s="102"/>
      <c r="K3804" s="124"/>
      <c r="R3804" s="46"/>
      <c r="V3804" s="112"/>
      <c r="W3804" s="72"/>
      <c r="X3804" s="46"/>
      <c r="Y3804" s="46"/>
      <c r="AC3804" s="47">
        <f t="shared" ref="AC3804:AC3867" si="56">SUM(I3804:AB3804)</f>
        <v>0</v>
      </c>
      <c r="AD3804" s="47"/>
      <c r="AE3804" s="44"/>
      <c r="AF3804" s="48"/>
    </row>
    <row r="3805" spans="1:32" ht="21" customHeight="1">
      <c r="A3805" s="45" t="str">
        <f>IF(G3805="","",VLOOKUP(G3805,#REF!,3,0))</f>
        <v/>
      </c>
      <c r="B3805" s="45" t="str">
        <f>IF(Table1[[#This Row],[Day]]="","",WEEKNUM(F3805))</f>
        <v/>
      </c>
      <c r="C3805" s="45" t="str">
        <f>IF(Table1[[#This Row],[Day]]="","",MONTH(F3805))</f>
        <v/>
      </c>
      <c r="D3805" s="45" t="str">
        <f>IF(Table1[[#This Row],[Day]]="","",YEAR(F3805))</f>
        <v/>
      </c>
      <c r="E3805" s="117" t="s">
        <v>329</v>
      </c>
      <c r="J3805" s="102"/>
      <c r="K3805" s="124"/>
      <c r="R3805" s="46"/>
      <c r="V3805" s="112"/>
      <c r="W3805" s="72"/>
      <c r="X3805" s="46"/>
      <c r="Y3805" s="46"/>
      <c r="AC3805" s="47">
        <f t="shared" si="56"/>
        <v>0</v>
      </c>
      <c r="AD3805" s="47"/>
      <c r="AE3805" s="44"/>
      <c r="AF3805" s="48"/>
    </row>
    <row r="3806" spans="1:32" ht="21" customHeight="1">
      <c r="A3806" s="45" t="str">
        <f>IF(G3806="","",VLOOKUP(G3806,#REF!,3,0))</f>
        <v/>
      </c>
      <c r="B3806" s="45" t="str">
        <f>IF(Table1[[#This Row],[Day]]="","",WEEKNUM(F3806))</f>
        <v/>
      </c>
      <c r="C3806" s="45" t="str">
        <f>IF(Table1[[#This Row],[Day]]="","",MONTH(F3806))</f>
        <v/>
      </c>
      <c r="D3806" s="45" t="str">
        <f>IF(Table1[[#This Row],[Day]]="","",YEAR(F3806))</f>
        <v/>
      </c>
      <c r="E3806" s="117" t="s">
        <v>329</v>
      </c>
      <c r="J3806" s="102"/>
      <c r="K3806" s="124"/>
      <c r="R3806" s="46"/>
      <c r="V3806" s="112"/>
      <c r="W3806" s="72"/>
      <c r="X3806" s="46"/>
      <c r="Y3806" s="46"/>
      <c r="AC3806" s="47">
        <f t="shared" si="56"/>
        <v>0</v>
      </c>
      <c r="AD3806" s="47"/>
      <c r="AE3806" s="44"/>
      <c r="AF3806" s="48"/>
    </row>
    <row r="3807" spans="1:32" ht="21" customHeight="1">
      <c r="A3807" s="45" t="str">
        <f>IF(G3807="","",VLOOKUP(G3807,#REF!,3,0))</f>
        <v/>
      </c>
      <c r="B3807" s="45" t="str">
        <f>IF(Table1[[#This Row],[Day]]="","",WEEKNUM(F3807))</f>
        <v/>
      </c>
      <c r="C3807" s="45" t="str">
        <f>IF(Table1[[#This Row],[Day]]="","",MONTH(F3807))</f>
        <v/>
      </c>
      <c r="D3807" s="45" t="str">
        <f>IF(Table1[[#This Row],[Day]]="","",YEAR(F3807))</f>
        <v/>
      </c>
      <c r="E3807" s="117" t="s">
        <v>329</v>
      </c>
      <c r="J3807" s="102"/>
      <c r="K3807" s="124"/>
      <c r="R3807" s="46"/>
      <c r="V3807" s="112"/>
      <c r="W3807" s="72"/>
      <c r="X3807" s="46"/>
      <c r="Y3807" s="46"/>
      <c r="AC3807" s="47">
        <f t="shared" si="56"/>
        <v>0</v>
      </c>
      <c r="AD3807" s="47"/>
      <c r="AE3807" s="44"/>
      <c r="AF3807" s="48"/>
    </row>
    <row r="3808" spans="1:32" ht="21" customHeight="1">
      <c r="A3808" s="45" t="str">
        <f>IF(G3808="","",VLOOKUP(G3808,#REF!,3,0))</f>
        <v/>
      </c>
      <c r="B3808" s="45" t="str">
        <f>IF(Table1[[#This Row],[Day]]="","",WEEKNUM(F3808))</f>
        <v/>
      </c>
      <c r="C3808" s="45" t="str">
        <f>IF(Table1[[#This Row],[Day]]="","",MONTH(F3808))</f>
        <v/>
      </c>
      <c r="D3808" s="45" t="str">
        <f>IF(Table1[[#This Row],[Day]]="","",YEAR(F3808))</f>
        <v/>
      </c>
      <c r="E3808" s="117" t="s">
        <v>329</v>
      </c>
      <c r="J3808" s="102"/>
      <c r="K3808" s="124"/>
      <c r="R3808" s="46"/>
      <c r="V3808" s="112"/>
      <c r="W3808" s="72"/>
      <c r="X3808" s="46"/>
      <c r="Y3808" s="46"/>
      <c r="AC3808" s="47">
        <f t="shared" si="56"/>
        <v>0</v>
      </c>
      <c r="AD3808" s="47"/>
      <c r="AE3808" s="44"/>
      <c r="AF3808" s="48"/>
    </row>
    <row r="3809" spans="1:32" ht="21" customHeight="1">
      <c r="A3809" s="45" t="str">
        <f>IF(G3809="","",VLOOKUP(G3809,#REF!,3,0))</f>
        <v/>
      </c>
      <c r="B3809" s="45" t="str">
        <f>IF(Table1[[#This Row],[Day]]="","",WEEKNUM(F3809))</f>
        <v/>
      </c>
      <c r="C3809" s="45" t="str">
        <f>IF(Table1[[#This Row],[Day]]="","",MONTH(F3809))</f>
        <v/>
      </c>
      <c r="D3809" s="45" t="str">
        <f>IF(Table1[[#This Row],[Day]]="","",YEAR(F3809))</f>
        <v/>
      </c>
      <c r="E3809" s="117" t="s">
        <v>329</v>
      </c>
      <c r="J3809" s="102"/>
      <c r="K3809" s="124"/>
      <c r="R3809" s="46"/>
      <c r="V3809" s="112"/>
      <c r="W3809" s="72"/>
      <c r="X3809" s="46"/>
      <c r="Y3809" s="46"/>
      <c r="AC3809" s="47">
        <f t="shared" si="56"/>
        <v>0</v>
      </c>
      <c r="AD3809" s="47"/>
      <c r="AE3809" s="44"/>
      <c r="AF3809" s="48"/>
    </row>
    <row r="3810" spans="1:32" ht="21" customHeight="1">
      <c r="A3810" s="45" t="str">
        <f>IF(G3810="","",VLOOKUP(G3810,#REF!,3,0))</f>
        <v/>
      </c>
      <c r="B3810" s="45" t="str">
        <f>IF(Table1[[#This Row],[Day]]="","",WEEKNUM(F3810))</f>
        <v/>
      </c>
      <c r="C3810" s="45" t="str">
        <f>IF(Table1[[#This Row],[Day]]="","",MONTH(F3810))</f>
        <v/>
      </c>
      <c r="D3810" s="45" t="str">
        <f>IF(Table1[[#This Row],[Day]]="","",YEAR(F3810))</f>
        <v/>
      </c>
      <c r="E3810" s="117" t="s">
        <v>329</v>
      </c>
      <c r="J3810" s="102"/>
      <c r="K3810" s="124"/>
      <c r="R3810" s="46"/>
      <c r="V3810" s="112"/>
      <c r="W3810" s="72"/>
      <c r="X3810" s="46"/>
      <c r="Y3810" s="46"/>
      <c r="AC3810" s="47">
        <f t="shared" si="56"/>
        <v>0</v>
      </c>
      <c r="AD3810" s="47"/>
      <c r="AE3810" s="44"/>
      <c r="AF3810" s="48"/>
    </row>
    <row r="3811" spans="1:32" ht="21" customHeight="1">
      <c r="A3811" s="45" t="str">
        <f>IF(G3811="","",VLOOKUP(G3811,#REF!,3,0))</f>
        <v/>
      </c>
      <c r="B3811" s="45" t="str">
        <f>IF(Table1[[#This Row],[Day]]="","",WEEKNUM(F3811))</f>
        <v/>
      </c>
      <c r="C3811" s="45" t="str">
        <f>IF(Table1[[#This Row],[Day]]="","",MONTH(F3811))</f>
        <v/>
      </c>
      <c r="D3811" s="45" t="str">
        <f>IF(Table1[[#This Row],[Day]]="","",YEAR(F3811))</f>
        <v/>
      </c>
      <c r="E3811" s="117" t="s">
        <v>329</v>
      </c>
      <c r="J3811" s="102"/>
      <c r="K3811" s="124"/>
      <c r="R3811" s="46"/>
      <c r="V3811" s="112"/>
      <c r="W3811" s="72"/>
      <c r="X3811" s="46"/>
      <c r="Y3811" s="46"/>
      <c r="AC3811" s="47">
        <f t="shared" si="56"/>
        <v>0</v>
      </c>
      <c r="AD3811" s="47"/>
      <c r="AE3811" s="44"/>
      <c r="AF3811" s="48"/>
    </row>
    <row r="3812" spans="1:32" ht="21" customHeight="1">
      <c r="A3812" s="45" t="str">
        <f>IF(G3812="","",VLOOKUP(G3812,#REF!,3,0))</f>
        <v/>
      </c>
      <c r="B3812" s="45" t="str">
        <f>IF(Table1[[#This Row],[Day]]="","",WEEKNUM(F3812))</f>
        <v/>
      </c>
      <c r="C3812" s="45" t="str">
        <f>IF(Table1[[#This Row],[Day]]="","",MONTH(F3812))</f>
        <v/>
      </c>
      <c r="D3812" s="45" t="str">
        <f>IF(Table1[[#This Row],[Day]]="","",YEAR(F3812))</f>
        <v/>
      </c>
      <c r="E3812" s="117" t="s">
        <v>329</v>
      </c>
      <c r="J3812" s="102"/>
      <c r="K3812" s="124"/>
      <c r="R3812" s="46"/>
      <c r="V3812" s="112"/>
      <c r="W3812" s="72"/>
      <c r="X3812" s="46"/>
      <c r="Y3812" s="46"/>
      <c r="AC3812" s="47">
        <f t="shared" si="56"/>
        <v>0</v>
      </c>
      <c r="AD3812" s="47"/>
      <c r="AE3812" s="44"/>
      <c r="AF3812" s="48"/>
    </row>
    <row r="3813" spans="1:32" ht="21" customHeight="1">
      <c r="A3813" s="45" t="str">
        <f>IF(G3813="","",VLOOKUP(G3813,#REF!,3,0))</f>
        <v/>
      </c>
      <c r="B3813" s="45" t="str">
        <f>IF(Table1[[#This Row],[Day]]="","",WEEKNUM(F3813))</f>
        <v/>
      </c>
      <c r="C3813" s="45" t="str">
        <f>IF(Table1[[#This Row],[Day]]="","",MONTH(F3813))</f>
        <v/>
      </c>
      <c r="D3813" s="45" t="str">
        <f>IF(Table1[[#This Row],[Day]]="","",YEAR(F3813))</f>
        <v/>
      </c>
      <c r="E3813" s="117" t="s">
        <v>329</v>
      </c>
      <c r="J3813" s="102"/>
      <c r="K3813" s="124"/>
      <c r="R3813" s="46"/>
      <c r="V3813" s="112"/>
      <c r="W3813" s="72"/>
      <c r="X3813" s="46"/>
      <c r="Y3813" s="46"/>
      <c r="AC3813" s="47">
        <f t="shared" si="56"/>
        <v>0</v>
      </c>
      <c r="AD3813" s="47"/>
      <c r="AE3813" s="44"/>
      <c r="AF3813" s="48"/>
    </row>
    <row r="3814" spans="1:32" ht="21" customHeight="1">
      <c r="A3814" s="45" t="str">
        <f>IF(G3814="","",VLOOKUP(G3814,#REF!,3,0))</f>
        <v/>
      </c>
      <c r="B3814" s="45" t="str">
        <f>IF(Table1[[#This Row],[Day]]="","",WEEKNUM(F3814))</f>
        <v/>
      </c>
      <c r="C3814" s="45" t="str">
        <f>IF(Table1[[#This Row],[Day]]="","",MONTH(F3814))</f>
        <v/>
      </c>
      <c r="D3814" s="45" t="str">
        <f>IF(Table1[[#This Row],[Day]]="","",YEAR(F3814))</f>
        <v/>
      </c>
      <c r="E3814" s="117" t="s">
        <v>329</v>
      </c>
      <c r="J3814" s="102"/>
      <c r="K3814" s="124"/>
      <c r="R3814" s="46"/>
      <c r="V3814" s="112"/>
      <c r="W3814" s="72"/>
      <c r="X3814" s="46"/>
      <c r="Y3814" s="46"/>
      <c r="AC3814" s="47">
        <f t="shared" si="56"/>
        <v>0</v>
      </c>
      <c r="AD3814" s="47"/>
      <c r="AE3814" s="44"/>
      <c r="AF3814" s="48"/>
    </row>
    <row r="3815" spans="1:32" ht="21" customHeight="1">
      <c r="A3815" s="45" t="str">
        <f>IF(G3815="","",VLOOKUP(G3815,#REF!,3,0))</f>
        <v/>
      </c>
      <c r="B3815" s="45" t="str">
        <f>IF(Table1[[#This Row],[Day]]="","",WEEKNUM(F3815))</f>
        <v/>
      </c>
      <c r="C3815" s="45" t="str">
        <f>IF(Table1[[#This Row],[Day]]="","",MONTH(F3815))</f>
        <v/>
      </c>
      <c r="D3815" s="45" t="str">
        <f>IF(Table1[[#This Row],[Day]]="","",YEAR(F3815))</f>
        <v/>
      </c>
      <c r="E3815" s="117" t="s">
        <v>329</v>
      </c>
      <c r="J3815" s="102"/>
      <c r="K3815" s="124"/>
      <c r="R3815" s="46"/>
      <c r="V3815" s="112"/>
      <c r="W3815" s="72"/>
      <c r="X3815" s="46"/>
      <c r="Y3815" s="46"/>
      <c r="AC3815" s="47">
        <f t="shared" si="56"/>
        <v>0</v>
      </c>
      <c r="AD3815" s="47"/>
      <c r="AE3815" s="44"/>
      <c r="AF3815" s="48"/>
    </row>
    <row r="3816" spans="1:32" ht="21" customHeight="1">
      <c r="A3816" s="45" t="str">
        <f>IF(G3816="","",VLOOKUP(G3816,#REF!,3,0))</f>
        <v/>
      </c>
      <c r="B3816" s="45" t="str">
        <f>IF(Table1[[#This Row],[Day]]="","",WEEKNUM(F3816))</f>
        <v/>
      </c>
      <c r="C3816" s="45" t="str">
        <f>IF(Table1[[#This Row],[Day]]="","",MONTH(F3816))</f>
        <v/>
      </c>
      <c r="D3816" s="45" t="str">
        <f>IF(Table1[[#This Row],[Day]]="","",YEAR(F3816))</f>
        <v/>
      </c>
      <c r="E3816" s="117" t="s">
        <v>329</v>
      </c>
      <c r="J3816" s="102"/>
      <c r="K3816" s="124"/>
      <c r="R3816" s="46"/>
      <c r="V3816" s="112"/>
      <c r="W3816" s="72"/>
      <c r="X3816" s="46"/>
      <c r="Y3816" s="46"/>
      <c r="AC3816" s="47">
        <f t="shared" si="56"/>
        <v>0</v>
      </c>
      <c r="AD3816" s="47"/>
      <c r="AE3816" s="44"/>
      <c r="AF3816" s="48"/>
    </row>
    <row r="3817" spans="1:32" ht="21" customHeight="1">
      <c r="A3817" s="45" t="str">
        <f>IF(G3817="","",VLOOKUP(G3817,#REF!,3,0))</f>
        <v/>
      </c>
      <c r="B3817" s="45" t="str">
        <f>IF(Table1[[#This Row],[Day]]="","",WEEKNUM(F3817))</f>
        <v/>
      </c>
      <c r="C3817" s="45" t="str">
        <f>IF(Table1[[#This Row],[Day]]="","",MONTH(F3817))</f>
        <v/>
      </c>
      <c r="D3817" s="45" t="str">
        <f>IF(Table1[[#This Row],[Day]]="","",YEAR(F3817))</f>
        <v/>
      </c>
      <c r="E3817" s="117" t="s">
        <v>329</v>
      </c>
      <c r="J3817" s="102"/>
      <c r="K3817" s="124"/>
      <c r="R3817" s="46"/>
      <c r="V3817" s="112"/>
      <c r="W3817" s="72"/>
      <c r="X3817" s="46"/>
      <c r="Y3817" s="46"/>
      <c r="AC3817" s="47">
        <f t="shared" si="56"/>
        <v>0</v>
      </c>
      <c r="AD3817" s="47"/>
      <c r="AE3817" s="44"/>
      <c r="AF3817" s="48"/>
    </row>
    <row r="3818" spans="1:32" ht="21" customHeight="1">
      <c r="A3818" s="45" t="str">
        <f>IF(G3818="","",VLOOKUP(G3818,#REF!,3,0))</f>
        <v/>
      </c>
      <c r="B3818" s="45" t="str">
        <f>IF(Table1[[#This Row],[Day]]="","",WEEKNUM(F3818))</f>
        <v/>
      </c>
      <c r="C3818" s="45" t="str">
        <f>IF(Table1[[#This Row],[Day]]="","",MONTH(F3818))</f>
        <v/>
      </c>
      <c r="D3818" s="45" t="str">
        <f>IF(Table1[[#This Row],[Day]]="","",YEAR(F3818))</f>
        <v/>
      </c>
      <c r="E3818" s="117" t="s">
        <v>329</v>
      </c>
      <c r="J3818" s="102"/>
      <c r="K3818" s="124"/>
      <c r="R3818" s="46"/>
      <c r="V3818" s="112"/>
      <c r="W3818" s="72"/>
      <c r="X3818" s="46"/>
      <c r="Y3818" s="46"/>
      <c r="AC3818" s="47">
        <f t="shared" si="56"/>
        <v>0</v>
      </c>
      <c r="AD3818" s="47"/>
      <c r="AE3818" s="44"/>
      <c r="AF3818" s="48"/>
    </row>
    <row r="3819" spans="1:32" ht="21" customHeight="1">
      <c r="A3819" s="45" t="str">
        <f>IF(G3819="","",VLOOKUP(G3819,#REF!,3,0))</f>
        <v/>
      </c>
      <c r="B3819" s="45" t="str">
        <f>IF(Table1[[#This Row],[Day]]="","",WEEKNUM(F3819))</f>
        <v/>
      </c>
      <c r="C3819" s="45" t="str">
        <f>IF(Table1[[#This Row],[Day]]="","",MONTH(F3819))</f>
        <v/>
      </c>
      <c r="D3819" s="45" t="str">
        <f>IF(Table1[[#This Row],[Day]]="","",YEAR(F3819))</f>
        <v/>
      </c>
      <c r="E3819" s="117" t="s">
        <v>329</v>
      </c>
      <c r="J3819" s="102"/>
      <c r="K3819" s="124"/>
      <c r="R3819" s="46"/>
      <c r="V3819" s="112"/>
      <c r="W3819" s="72"/>
      <c r="X3819" s="46"/>
      <c r="Y3819" s="46"/>
      <c r="AC3819" s="47">
        <f t="shared" si="56"/>
        <v>0</v>
      </c>
      <c r="AD3819" s="47"/>
      <c r="AE3819" s="44"/>
      <c r="AF3819" s="48"/>
    </row>
    <row r="3820" spans="1:32" ht="21" customHeight="1">
      <c r="A3820" s="45" t="str">
        <f>IF(G3820="","",VLOOKUP(G3820,#REF!,3,0))</f>
        <v/>
      </c>
      <c r="B3820" s="45" t="str">
        <f>IF(Table1[[#This Row],[Day]]="","",WEEKNUM(F3820))</f>
        <v/>
      </c>
      <c r="C3820" s="45" t="str">
        <f>IF(Table1[[#This Row],[Day]]="","",MONTH(F3820))</f>
        <v/>
      </c>
      <c r="D3820" s="45" t="str">
        <f>IF(Table1[[#This Row],[Day]]="","",YEAR(F3820))</f>
        <v/>
      </c>
      <c r="E3820" s="117" t="s">
        <v>329</v>
      </c>
      <c r="J3820" s="102"/>
      <c r="K3820" s="124"/>
      <c r="R3820" s="46"/>
      <c r="V3820" s="112"/>
      <c r="W3820" s="72"/>
      <c r="X3820" s="46"/>
      <c r="Y3820" s="46"/>
      <c r="AC3820" s="47">
        <f t="shared" si="56"/>
        <v>0</v>
      </c>
      <c r="AD3820" s="47"/>
      <c r="AE3820" s="44"/>
      <c r="AF3820" s="48"/>
    </row>
    <row r="3821" spans="1:32" ht="21" customHeight="1">
      <c r="A3821" s="45" t="str">
        <f>IF(G3821="","",VLOOKUP(G3821,#REF!,3,0))</f>
        <v/>
      </c>
      <c r="B3821" s="45" t="str">
        <f>IF(Table1[[#This Row],[Day]]="","",WEEKNUM(F3821))</f>
        <v/>
      </c>
      <c r="C3821" s="45" t="str">
        <f>IF(Table1[[#This Row],[Day]]="","",MONTH(F3821))</f>
        <v/>
      </c>
      <c r="D3821" s="45" t="str">
        <f>IF(Table1[[#This Row],[Day]]="","",YEAR(F3821))</f>
        <v/>
      </c>
      <c r="E3821" s="117" t="s">
        <v>329</v>
      </c>
      <c r="J3821" s="102"/>
      <c r="K3821" s="124"/>
      <c r="R3821" s="46"/>
      <c r="V3821" s="112"/>
      <c r="W3821" s="72"/>
      <c r="X3821" s="46"/>
      <c r="Y3821" s="46"/>
      <c r="AC3821" s="47">
        <f t="shared" si="56"/>
        <v>0</v>
      </c>
      <c r="AD3821" s="47"/>
      <c r="AE3821" s="44"/>
      <c r="AF3821" s="48"/>
    </row>
    <row r="3822" spans="1:32" ht="21" customHeight="1">
      <c r="A3822" s="45" t="str">
        <f>IF(G3822="","",VLOOKUP(G3822,#REF!,3,0))</f>
        <v/>
      </c>
      <c r="B3822" s="45" t="str">
        <f>IF(Table1[[#This Row],[Day]]="","",WEEKNUM(F3822))</f>
        <v/>
      </c>
      <c r="C3822" s="45" t="str">
        <f>IF(Table1[[#This Row],[Day]]="","",MONTH(F3822))</f>
        <v/>
      </c>
      <c r="D3822" s="45" t="str">
        <f>IF(Table1[[#This Row],[Day]]="","",YEAR(F3822))</f>
        <v/>
      </c>
      <c r="E3822" s="117" t="s">
        <v>329</v>
      </c>
      <c r="J3822" s="102"/>
      <c r="K3822" s="124"/>
      <c r="R3822" s="46"/>
      <c r="V3822" s="112"/>
      <c r="W3822" s="72"/>
      <c r="X3822" s="46"/>
      <c r="Y3822" s="46"/>
      <c r="AC3822" s="47">
        <f t="shared" si="56"/>
        <v>0</v>
      </c>
      <c r="AD3822" s="47"/>
      <c r="AE3822" s="44"/>
      <c r="AF3822" s="48"/>
    </row>
    <row r="3823" spans="1:32" ht="21" customHeight="1">
      <c r="A3823" s="45" t="str">
        <f>IF(G3823="","",VLOOKUP(G3823,#REF!,3,0))</f>
        <v/>
      </c>
      <c r="B3823" s="45" t="str">
        <f>IF(Table1[[#This Row],[Day]]="","",WEEKNUM(F3823))</f>
        <v/>
      </c>
      <c r="C3823" s="45" t="str">
        <f>IF(Table1[[#This Row],[Day]]="","",MONTH(F3823))</f>
        <v/>
      </c>
      <c r="D3823" s="45" t="str">
        <f>IF(Table1[[#This Row],[Day]]="","",YEAR(F3823))</f>
        <v/>
      </c>
      <c r="E3823" s="117" t="s">
        <v>329</v>
      </c>
      <c r="J3823" s="102"/>
      <c r="K3823" s="124"/>
      <c r="R3823" s="46"/>
      <c r="V3823" s="112"/>
      <c r="W3823" s="72"/>
      <c r="X3823" s="46"/>
      <c r="Y3823" s="46"/>
      <c r="AC3823" s="47">
        <f t="shared" si="56"/>
        <v>0</v>
      </c>
      <c r="AD3823" s="47"/>
      <c r="AE3823" s="44"/>
      <c r="AF3823" s="48"/>
    </row>
    <row r="3824" spans="1:32" ht="21" customHeight="1">
      <c r="A3824" s="45" t="str">
        <f>IF(G3824="","",VLOOKUP(G3824,#REF!,3,0))</f>
        <v/>
      </c>
      <c r="B3824" s="45" t="str">
        <f>IF(Table1[[#This Row],[Day]]="","",WEEKNUM(F3824))</f>
        <v/>
      </c>
      <c r="C3824" s="45" t="str">
        <f>IF(Table1[[#This Row],[Day]]="","",MONTH(F3824))</f>
        <v/>
      </c>
      <c r="D3824" s="45" t="str">
        <f>IF(Table1[[#This Row],[Day]]="","",YEAR(F3824))</f>
        <v/>
      </c>
      <c r="E3824" s="117" t="s">
        <v>329</v>
      </c>
      <c r="J3824" s="102"/>
      <c r="K3824" s="124"/>
      <c r="R3824" s="46"/>
      <c r="V3824" s="112"/>
      <c r="W3824" s="72"/>
      <c r="X3824" s="46"/>
      <c r="Y3824" s="46"/>
      <c r="AC3824" s="47">
        <f t="shared" si="56"/>
        <v>0</v>
      </c>
      <c r="AD3824" s="47"/>
      <c r="AE3824" s="44"/>
      <c r="AF3824" s="48"/>
    </row>
    <row r="3825" spans="1:32" ht="21" customHeight="1">
      <c r="A3825" s="45" t="str">
        <f>IF(G3825="","",VLOOKUP(G3825,#REF!,3,0))</f>
        <v/>
      </c>
      <c r="B3825" s="45" t="str">
        <f>IF(Table1[[#This Row],[Day]]="","",WEEKNUM(F3825))</f>
        <v/>
      </c>
      <c r="C3825" s="45" t="str">
        <f>IF(Table1[[#This Row],[Day]]="","",MONTH(F3825))</f>
        <v/>
      </c>
      <c r="D3825" s="45" t="str">
        <f>IF(Table1[[#This Row],[Day]]="","",YEAR(F3825))</f>
        <v/>
      </c>
      <c r="E3825" s="117" t="s">
        <v>329</v>
      </c>
      <c r="J3825" s="102"/>
      <c r="K3825" s="124"/>
      <c r="R3825" s="46"/>
      <c r="V3825" s="112"/>
      <c r="W3825" s="72"/>
      <c r="X3825" s="46"/>
      <c r="Y3825" s="46"/>
      <c r="AC3825" s="47">
        <f t="shared" si="56"/>
        <v>0</v>
      </c>
      <c r="AD3825" s="47"/>
      <c r="AE3825" s="44"/>
      <c r="AF3825" s="48"/>
    </row>
    <row r="3826" spans="1:32" ht="21" customHeight="1">
      <c r="A3826" s="45" t="str">
        <f>IF(G3826="","",VLOOKUP(G3826,#REF!,3,0))</f>
        <v/>
      </c>
      <c r="B3826" s="45" t="str">
        <f>IF(Table1[[#This Row],[Day]]="","",WEEKNUM(F3826))</f>
        <v/>
      </c>
      <c r="C3826" s="45" t="str">
        <f>IF(Table1[[#This Row],[Day]]="","",MONTH(F3826))</f>
        <v/>
      </c>
      <c r="D3826" s="45" t="str">
        <f>IF(Table1[[#This Row],[Day]]="","",YEAR(F3826))</f>
        <v/>
      </c>
      <c r="E3826" s="117" t="s">
        <v>329</v>
      </c>
      <c r="J3826" s="102"/>
      <c r="K3826" s="124"/>
      <c r="R3826" s="46"/>
      <c r="V3826" s="112"/>
      <c r="W3826" s="72"/>
      <c r="X3826" s="46"/>
      <c r="Y3826" s="46"/>
      <c r="AC3826" s="47">
        <f t="shared" si="56"/>
        <v>0</v>
      </c>
      <c r="AD3826" s="47"/>
      <c r="AE3826" s="44"/>
      <c r="AF3826" s="48"/>
    </row>
    <row r="3827" spans="1:32" ht="21" customHeight="1">
      <c r="A3827" s="45" t="str">
        <f>IF(G3827="","",VLOOKUP(G3827,#REF!,3,0))</f>
        <v/>
      </c>
      <c r="B3827" s="45" t="str">
        <f>IF(Table1[[#This Row],[Day]]="","",WEEKNUM(F3827))</f>
        <v/>
      </c>
      <c r="C3827" s="45" t="str">
        <f>IF(Table1[[#This Row],[Day]]="","",MONTH(F3827))</f>
        <v/>
      </c>
      <c r="D3827" s="45" t="str">
        <f>IF(Table1[[#This Row],[Day]]="","",YEAR(F3827))</f>
        <v/>
      </c>
      <c r="E3827" s="117" t="s">
        <v>329</v>
      </c>
      <c r="J3827" s="102"/>
      <c r="K3827" s="124"/>
      <c r="R3827" s="46"/>
      <c r="V3827" s="112"/>
      <c r="W3827" s="72"/>
      <c r="X3827" s="46"/>
      <c r="Y3827" s="46"/>
      <c r="AC3827" s="47">
        <f t="shared" si="56"/>
        <v>0</v>
      </c>
      <c r="AD3827" s="47"/>
      <c r="AE3827" s="44"/>
      <c r="AF3827" s="48"/>
    </row>
    <row r="3828" spans="1:32" ht="21" customHeight="1">
      <c r="A3828" s="45" t="str">
        <f>IF(G3828="","",VLOOKUP(G3828,#REF!,3,0))</f>
        <v/>
      </c>
      <c r="B3828" s="45" t="str">
        <f>IF(Table1[[#This Row],[Day]]="","",WEEKNUM(F3828))</f>
        <v/>
      </c>
      <c r="C3828" s="45" t="str">
        <f>IF(Table1[[#This Row],[Day]]="","",MONTH(F3828))</f>
        <v/>
      </c>
      <c r="D3828" s="45" t="str">
        <f>IF(Table1[[#This Row],[Day]]="","",YEAR(F3828))</f>
        <v/>
      </c>
      <c r="E3828" s="117" t="s">
        <v>329</v>
      </c>
      <c r="J3828" s="102"/>
      <c r="K3828" s="124"/>
      <c r="R3828" s="46"/>
      <c r="V3828" s="112"/>
      <c r="W3828" s="72"/>
      <c r="X3828" s="46"/>
      <c r="Y3828" s="46"/>
      <c r="AC3828" s="47">
        <f t="shared" si="56"/>
        <v>0</v>
      </c>
      <c r="AD3828" s="47"/>
      <c r="AE3828" s="44"/>
      <c r="AF3828" s="48"/>
    </row>
    <row r="3829" spans="1:32" ht="21" customHeight="1">
      <c r="A3829" s="45" t="str">
        <f>IF(G3829="","",VLOOKUP(G3829,#REF!,3,0))</f>
        <v/>
      </c>
      <c r="B3829" s="45" t="str">
        <f>IF(Table1[[#This Row],[Day]]="","",WEEKNUM(F3829))</f>
        <v/>
      </c>
      <c r="C3829" s="45" t="str">
        <f>IF(Table1[[#This Row],[Day]]="","",MONTH(F3829))</f>
        <v/>
      </c>
      <c r="D3829" s="45" t="str">
        <f>IF(Table1[[#This Row],[Day]]="","",YEAR(F3829))</f>
        <v/>
      </c>
      <c r="E3829" s="117" t="s">
        <v>329</v>
      </c>
      <c r="J3829" s="102"/>
      <c r="K3829" s="124"/>
      <c r="R3829" s="46"/>
      <c r="V3829" s="112"/>
      <c r="W3829" s="72"/>
      <c r="X3829" s="46"/>
      <c r="Y3829" s="46"/>
      <c r="AC3829" s="47">
        <f t="shared" si="56"/>
        <v>0</v>
      </c>
      <c r="AD3829" s="47"/>
      <c r="AE3829" s="44"/>
      <c r="AF3829" s="48"/>
    </row>
    <row r="3830" spans="1:32" ht="21" customHeight="1">
      <c r="A3830" s="45" t="str">
        <f>IF(G3830="","",VLOOKUP(G3830,#REF!,3,0))</f>
        <v/>
      </c>
      <c r="B3830" s="45" t="str">
        <f>IF(Table1[[#This Row],[Day]]="","",WEEKNUM(F3830))</f>
        <v/>
      </c>
      <c r="C3830" s="45" t="str">
        <f>IF(Table1[[#This Row],[Day]]="","",MONTH(F3830))</f>
        <v/>
      </c>
      <c r="D3830" s="45" t="str">
        <f>IF(Table1[[#This Row],[Day]]="","",YEAR(F3830))</f>
        <v/>
      </c>
      <c r="E3830" s="117" t="s">
        <v>329</v>
      </c>
      <c r="J3830" s="102"/>
      <c r="K3830" s="124"/>
      <c r="R3830" s="46"/>
      <c r="V3830" s="112"/>
      <c r="W3830" s="72"/>
      <c r="X3830" s="46"/>
      <c r="Y3830" s="46"/>
      <c r="AC3830" s="47">
        <f t="shared" si="56"/>
        <v>0</v>
      </c>
      <c r="AD3830" s="47"/>
      <c r="AE3830" s="44"/>
      <c r="AF3830" s="48"/>
    </row>
    <row r="3831" spans="1:32" ht="21" customHeight="1">
      <c r="A3831" s="45" t="str">
        <f>IF(G3831="","",VLOOKUP(G3831,#REF!,3,0))</f>
        <v/>
      </c>
      <c r="B3831" s="45" t="str">
        <f>IF(Table1[[#This Row],[Day]]="","",WEEKNUM(F3831))</f>
        <v/>
      </c>
      <c r="C3831" s="45" t="str">
        <f>IF(Table1[[#This Row],[Day]]="","",MONTH(F3831))</f>
        <v/>
      </c>
      <c r="D3831" s="45" t="str">
        <f>IF(Table1[[#This Row],[Day]]="","",YEAR(F3831))</f>
        <v/>
      </c>
      <c r="E3831" s="117" t="s">
        <v>329</v>
      </c>
      <c r="J3831" s="102"/>
      <c r="K3831" s="124"/>
      <c r="R3831" s="46"/>
      <c r="V3831" s="112"/>
      <c r="W3831" s="72"/>
      <c r="X3831" s="46"/>
      <c r="Y3831" s="46"/>
      <c r="AC3831" s="47">
        <f t="shared" si="56"/>
        <v>0</v>
      </c>
      <c r="AD3831" s="47"/>
      <c r="AE3831" s="44"/>
      <c r="AF3831" s="48"/>
    </row>
    <row r="3832" spans="1:32" ht="21" customHeight="1">
      <c r="A3832" s="45" t="str">
        <f>IF(G3832="","",VLOOKUP(G3832,#REF!,3,0))</f>
        <v/>
      </c>
      <c r="B3832" s="45" t="str">
        <f>IF(Table1[[#This Row],[Day]]="","",WEEKNUM(F3832))</f>
        <v/>
      </c>
      <c r="C3832" s="45" t="str">
        <f>IF(Table1[[#This Row],[Day]]="","",MONTH(F3832))</f>
        <v/>
      </c>
      <c r="D3832" s="45" t="str">
        <f>IF(Table1[[#This Row],[Day]]="","",YEAR(F3832))</f>
        <v/>
      </c>
      <c r="E3832" s="117" t="s">
        <v>329</v>
      </c>
      <c r="J3832" s="102"/>
      <c r="K3832" s="124"/>
      <c r="R3832" s="46"/>
      <c r="V3832" s="112"/>
      <c r="W3832" s="72"/>
      <c r="X3832" s="46"/>
      <c r="Y3832" s="46"/>
      <c r="AC3832" s="47">
        <f t="shared" si="56"/>
        <v>0</v>
      </c>
      <c r="AD3832" s="47"/>
      <c r="AE3832" s="44"/>
      <c r="AF3832" s="48"/>
    </row>
    <row r="3833" spans="1:32" ht="21" customHeight="1">
      <c r="A3833" s="45" t="str">
        <f>IF(G3833="","",VLOOKUP(G3833,#REF!,3,0))</f>
        <v/>
      </c>
      <c r="B3833" s="45" t="str">
        <f>IF(Table1[[#This Row],[Day]]="","",WEEKNUM(F3833))</f>
        <v/>
      </c>
      <c r="C3833" s="45" t="str">
        <f>IF(Table1[[#This Row],[Day]]="","",MONTH(F3833))</f>
        <v/>
      </c>
      <c r="D3833" s="45" t="str">
        <f>IF(Table1[[#This Row],[Day]]="","",YEAR(F3833))</f>
        <v/>
      </c>
      <c r="E3833" s="117" t="s">
        <v>329</v>
      </c>
      <c r="J3833" s="102"/>
      <c r="K3833" s="124"/>
      <c r="R3833" s="46"/>
      <c r="V3833" s="112"/>
      <c r="W3833" s="72"/>
      <c r="X3833" s="46"/>
      <c r="Y3833" s="46"/>
      <c r="AC3833" s="47">
        <f t="shared" si="56"/>
        <v>0</v>
      </c>
      <c r="AD3833" s="47"/>
      <c r="AE3833" s="44"/>
      <c r="AF3833" s="48"/>
    </row>
    <row r="3834" spans="1:32" ht="21" customHeight="1">
      <c r="A3834" s="45" t="str">
        <f>IF(G3834="","",VLOOKUP(G3834,#REF!,3,0))</f>
        <v/>
      </c>
      <c r="B3834" s="45" t="str">
        <f>IF(Table1[[#This Row],[Day]]="","",WEEKNUM(F3834))</f>
        <v/>
      </c>
      <c r="C3834" s="45" t="str">
        <f>IF(Table1[[#This Row],[Day]]="","",MONTH(F3834))</f>
        <v/>
      </c>
      <c r="D3834" s="45" t="str">
        <f>IF(Table1[[#This Row],[Day]]="","",YEAR(F3834))</f>
        <v/>
      </c>
      <c r="E3834" s="117" t="s">
        <v>329</v>
      </c>
      <c r="J3834" s="102"/>
      <c r="K3834" s="124"/>
      <c r="R3834" s="46"/>
      <c r="V3834" s="112"/>
      <c r="W3834" s="72"/>
      <c r="X3834" s="46"/>
      <c r="Y3834" s="46"/>
      <c r="AC3834" s="47">
        <f t="shared" si="56"/>
        <v>0</v>
      </c>
      <c r="AD3834" s="47"/>
      <c r="AE3834" s="44"/>
      <c r="AF3834" s="48"/>
    </row>
    <row r="3835" spans="1:32" ht="21" customHeight="1">
      <c r="A3835" s="45" t="str">
        <f>IF(G3835="","",VLOOKUP(G3835,#REF!,3,0))</f>
        <v/>
      </c>
      <c r="B3835" s="45" t="str">
        <f>IF(Table1[[#This Row],[Day]]="","",WEEKNUM(F3835))</f>
        <v/>
      </c>
      <c r="C3835" s="45" t="str">
        <f>IF(Table1[[#This Row],[Day]]="","",MONTH(F3835))</f>
        <v/>
      </c>
      <c r="D3835" s="45" t="str">
        <f>IF(Table1[[#This Row],[Day]]="","",YEAR(F3835))</f>
        <v/>
      </c>
      <c r="E3835" s="117" t="s">
        <v>329</v>
      </c>
      <c r="J3835" s="102"/>
      <c r="K3835" s="124"/>
      <c r="R3835" s="46"/>
      <c r="V3835" s="112"/>
      <c r="W3835" s="72"/>
      <c r="X3835" s="46"/>
      <c r="Y3835" s="46"/>
      <c r="AC3835" s="47">
        <f t="shared" si="56"/>
        <v>0</v>
      </c>
      <c r="AD3835" s="47"/>
      <c r="AE3835" s="44"/>
      <c r="AF3835" s="48"/>
    </row>
    <row r="3836" spans="1:32" ht="21" customHeight="1">
      <c r="A3836" s="45" t="str">
        <f>IF(G3836="","",VLOOKUP(G3836,#REF!,3,0))</f>
        <v/>
      </c>
      <c r="B3836" s="45" t="str">
        <f>IF(Table1[[#This Row],[Day]]="","",WEEKNUM(F3836))</f>
        <v/>
      </c>
      <c r="C3836" s="45" t="str">
        <f>IF(Table1[[#This Row],[Day]]="","",MONTH(F3836))</f>
        <v/>
      </c>
      <c r="D3836" s="45" t="str">
        <f>IF(Table1[[#This Row],[Day]]="","",YEAR(F3836))</f>
        <v/>
      </c>
      <c r="E3836" s="117" t="s">
        <v>329</v>
      </c>
      <c r="J3836" s="102"/>
      <c r="K3836" s="124"/>
      <c r="R3836" s="46"/>
      <c r="V3836" s="112"/>
      <c r="W3836" s="72"/>
      <c r="X3836" s="46"/>
      <c r="Y3836" s="46"/>
      <c r="AC3836" s="47">
        <f t="shared" si="56"/>
        <v>0</v>
      </c>
      <c r="AD3836" s="47"/>
      <c r="AE3836" s="44"/>
      <c r="AF3836" s="48"/>
    </row>
    <row r="3837" spans="1:32" ht="21" customHeight="1">
      <c r="A3837" s="45" t="str">
        <f>IF(G3837="","",VLOOKUP(G3837,#REF!,3,0))</f>
        <v/>
      </c>
      <c r="B3837" s="45" t="str">
        <f>IF(Table1[[#This Row],[Day]]="","",WEEKNUM(F3837))</f>
        <v/>
      </c>
      <c r="C3837" s="45" t="str">
        <f>IF(Table1[[#This Row],[Day]]="","",MONTH(F3837))</f>
        <v/>
      </c>
      <c r="D3837" s="45" t="str">
        <f>IF(Table1[[#This Row],[Day]]="","",YEAR(F3837))</f>
        <v/>
      </c>
      <c r="E3837" s="117" t="s">
        <v>329</v>
      </c>
      <c r="J3837" s="102"/>
      <c r="K3837" s="124"/>
      <c r="R3837" s="46"/>
      <c r="V3837" s="112"/>
      <c r="W3837" s="72"/>
      <c r="X3837" s="46"/>
      <c r="Y3837" s="46"/>
      <c r="AC3837" s="47">
        <f t="shared" si="56"/>
        <v>0</v>
      </c>
      <c r="AD3837" s="47"/>
      <c r="AE3837" s="44"/>
      <c r="AF3837" s="48"/>
    </row>
    <row r="3838" spans="1:32" ht="21" customHeight="1">
      <c r="A3838" s="45" t="str">
        <f>IF(G3838="","",VLOOKUP(G3838,#REF!,3,0))</f>
        <v/>
      </c>
      <c r="B3838" s="45" t="str">
        <f>IF(Table1[[#This Row],[Day]]="","",WEEKNUM(F3838))</f>
        <v/>
      </c>
      <c r="C3838" s="45" t="str">
        <f>IF(Table1[[#This Row],[Day]]="","",MONTH(F3838))</f>
        <v/>
      </c>
      <c r="D3838" s="45" t="str">
        <f>IF(Table1[[#This Row],[Day]]="","",YEAR(F3838))</f>
        <v/>
      </c>
      <c r="E3838" s="117" t="s">
        <v>329</v>
      </c>
      <c r="J3838" s="102"/>
      <c r="K3838" s="124"/>
      <c r="R3838" s="46"/>
      <c r="V3838" s="112"/>
      <c r="W3838" s="72"/>
      <c r="X3838" s="46"/>
      <c r="Y3838" s="46"/>
      <c r="AC3838" s="47">
        <f t="shared" si="56"/>
        <v>0</v>
      </c>
      <c r="AD3838" s="47"/>
      <c r="AE3838" s="44"/>
      <c r="AF3838" s="48"/>
    </row>
    <row r="3839" spans="1:32" ht="21" customHeight="1">
      <c r="A3839" s="45" t="str">
        <f>IF(G3839="","",VLOOKUP(G3839,#REF!,3,0))</f>
        <v/>
      </c>
      <c r="B3839" s="45" t="str">
        <f>IF(Table1[[#This Row],[Day]]="","",WEEKNUM(F3839))</f>
        <v/>
      </c>
      <c r="C3839" s="45" t="str">
        <f>IF(Table1[[#This Row],[Day]]="","",MONTH(F3839))</f>
        <v/>
      </c>
      <c r="D3839" s="45" t="str">
        <f>IF(Table1[[#This Row],[Day]]="","",YEAR(F3839))</f>
        <v/>
      </c>
      <c r="E3839" s="117" t="s">
        <v>329</v>
      </c>
      <c r="J3839" s="102"/>
      <c r="K3839" s="124"/>
      <c r="R3839" s="46"/>
      <c r="V3839" s="112"/>
      <c r="W3839" s="72"/>
      <c r="X3839" s="46"/>
      <c r="Y3839" s="46"/>
      <c r="AC3839" s="47">
        <f t="shared" si="56"/>
        <v>0</v>
      </c>
      <c r="AD3839" s="47"/>
      <c r="AE3839" s="44"/>
      <c r="AF3839" s="48"/>
    </row>
    <row r="3840" spans="1:32" ht="21" customHeight="1">
      <c r="A3840" s="45" t="str">
        <f>IF(G3840="","",VLOOKUP(G3840,#REF!,3,0))</f>
        <v/>
      </c>
      <c r="B3840" s="45" t="str">
        <f>IF(Table1[[#This Row],[Day]]="","",WEEKNUM(F3840))</f>
        <v/>
      </c>
      <c r="C3840" s="45" t="str">
        <f>IF(Table1[[#This Row],[Day]]="","",MONTH(F3840))</f>
        <v/>
      </c>
      <c r="D3840" s="45" t="str">
        <f>IF(Table1[[#This Row],[Day]]="","",YEAR(F3840))</f>
        <v/>
      </c>
      <c r="E3840" s="117" t="s">
        <v>329</v>
      </c>
      <c r="J3840" s="102"/>
      <c r="K3840" s="124"/>
      <c r="R3840" s="46"/>
      <c r="V3840" s="112"/>
      <c r="W3840" s="72"/>
      <c r="X3840" s="46"/>
      <c r="Y3840" s="46"/>
      <c r="AC3840" s="47">
        <f t="shared" si="56"/>
        <v>0</v>
      </c>
      <c r="AD3840" s="47"/>
      <c r="AE3840" s="44"/>
      <c r="AF3840" s="48"/>
    </row>
    <row r="3841" spans="1:32" ht="21" customHeight="1">
      <c r="A3841" s="45" t="str">
        <f>IF(G3841="","",VLOOKUP(G3841,#REF!,3,0))</f>
        <v/>
      </c>
      <c r="B3841" s="45" t="str">
        <f>IF(Table1[[#This Row],[Day]]="","",WEEKNUM(F3841))</f>
        <v/>
      </c>
      <c r="C3841" s="45" t="str">
        <f>IF(Table1[[#This Row],[Day]]="","",MONTH(F3841))</f>
        <v/>
      </c>
      <c r="D3841" s="45" t="str">
        <f>IF(Table1[[#This Row],[Day]]="","",YEAR(F3841))</f>
        <v/>
      </c>
      <c r="E3841" s="117" t="s">
        <v>329</v>
      </c>
      <c r="J3841" s="102"/>
      <c r="K3841" s="124"/>
      <c r="R3841" s="46"/>
      <c r="V3841" s="112"/>
      <c r="W3841" s="72"/>
      <c r="X3841" s="46"/>
      <c r="Y3841" s="46"/>
      <c r="AC3841" s="47">
        <f t="shared" si="56"/>
        <v>0</v>
      </c>
      <c r="AD3841" s="47"/>
      <c r="AE3841" s="44"/>
      <c r="AF3841" s="48"/>
    </row>
    <row r="3842" spans="1:32" ht="21" customHeight="1">
      <c r="A3842" s="45" t="str">
        <f>IF(G3842="","",VLOOKUP(G3842,#REF!,3,0))</f>
        <v/>
      </c>
      <c r="B3842" s="45" t="str">
        <f>IF(Table1[[#This Row],[Day]]="","",WEEKNUM(F3842))</f>
        <v/>
      </c>
      <c r="C3842" s="45" t="str">
        <f>IF(Table1[[#This Row],[Day]]="","",MONTH(F3842))</f>
        <v/>
      </c>
      <c r="D3842" s="45" t="str">
        <f>IF(Table1[[#This Row],[Day]]="","",YEAR(F3842))</f>
        <v/>
      </c>
      <c r="E3842" s="117" t="s">
        <v>329</v>
      </c>
      <c r="J3842" s="102"/>
      <c r="K3842" s="124"/>
      <c r="R3842" s="46"/>
      <c r="V3842" s="112"/>
      <c r="W3842" s="72"/>
      <c r="X3842" s="46"/>
      <c r="Y3842" s="46"/>
      <c r="AC3842" s="47">
        <f t="shared" si="56"/>
        <v>0</v>
      </c>
      <c r="AD3842" s="47"/>
      <c r="AE3842" s="44"/>
      <c r="AF3842" s="48"/>
    </row>
    <row r="3843" spans="1:32" ht="21" customHeight="1">
      <c r="A3843" s="45" t="str">
        <f>IF(G3843="","",VLOOKUP(G3843,#REF!,3,0))</f>
        <v/>
      </c>
      <c r="B3843" s="45" t="str">
        <f>IF(Table1[[#This Row],[Day]]="","",WEEKNUM(F3843))</f>
        <v/>
      </c>
      <c r="C3843" s="45" t="str">
        <f>IF(Table1[[#This Row],[Day]]="","",MONTH(F3843))</f>
        <v/>
      </c>
      <c r="D3843" s="45" t="str">
        <f>IF(Table1[[#This Row],[Day]]="","",YEAR(F3843))</f>
        <v/>
      </c>
      <c r="E3843" s="117" t="s">
        <v>329</v>
      </c>
      <c r="J3843" s="102"/>
      <c r="K3843" s="124"/>
      <c r="R3843" s="46"/>
      <c r="V3843" s="112"/>
      <c r="W3843" s="72"/>
      <c r="X3843" s="46"/>
      <c r="Y3843" s="46"/>
      <c r="AC3843" s="47">
        <f t="shared" si="56"/>
        <v>0</v>
      </c>
      <c r="AD3843" s="47"/>
      <c r="AE3843" s="44"/>
      <c r="AF3843" s="48"/>
    </row>
    <row r="3844" spans="1:32" ht="21" customHeight="1">
      <c r="A3844" s="45" t="str">
        <f>IF(G3844="","",VLOOKUP(G3844,#REF!,3,0))</f>
        <v/>
      </c>
      <c r="B3844" s="45" t="str">
        <f>IF(Table1[[#This Row],[Day]]="","",WEEKNUM(F3844))</f>
        <v/>
      </c>
      <c r="C3844" s="45" t="str">
        <f>IF(Table1[[#This Row],[Day]]="","",MONTH(F3844))</f>
        <v/>
      </c>
      <c r="D3844" s="45" t="str">
        <f>IF(Table1[[#This Row],[Day]]="","",YEAR(F3844))</f>
        <v/>
      </c>
      <c r="E3844" s="117" t="s">
        <v>329</v>
      </c>
      <c r="J3844" s="102"/>
      <c r="K3844" s="124"/>
      <c r="R3844" s="46"/>
      <c r="V3844" s="112"/>
      <c r="W3844" s="72"/>
      <c r="X3844" s="46"/>
      <c r="Y3844" s="46"/>
      <c r="AC3844" s="47">
        <f t="shared" si="56"/>
        <v>0</v>
      </c>
      <c r="AD3844" s="47"/>
      <c r="AE3844" s="44"/>
      <c r="AF3844" s="48"/>
    </row>
    <row r="3845" spans="1:32" ht="21" customHeight="1">
      <c r="A3845" s="45" t="str">
        <f>IF(G3845="","",VLOOKUP(G3845,#REF!,3,0))</f>
        <v/>
      </c>
      <c r="B3845" s="45" t="str">
        <f>IF(Table1[[#This Row],[Day]]="","",WEEKNUM(F3845))</f>
        <v/>
      </c>
      <c r="C3845" s="45" t="str">
        <f>IF(Table1[[#This Row],[Day]]="","",MONTH(F3845))</f>
        <v/>
      </c>
      <c r="D3845" s="45" t="str">
        <f>IF(Table1[[#This Row],[Day]]="","",YEAR(F3845))</f>
        <v/>
      </c>
      <c r="E3845" s="117" t="s">
        <v>329</v>
      </c>
      <c r="J3845" s="102"/>
      <c r="K3845" s="124"/>
      <c r="R3845" s="46"/>
      <c r="V3845" s="112"/>
      <c r="W3845" s="72"/>
      <c r="X3845" s="46"/>
      <c r="Y3845" s="46"/>
      <c r="AC3845" s="47">
        <f t="shared" si="56"/>
        <v>0</v>
      </c>
      <c r="AD3845" s="47"/>
      <c r="AE3845" s="44"/>
      <c r="AF3845" s="48"/>
    </row>
    <row r="3846" spans="1:32" ht="21" customHeight="1">
      <c r="A3846" s="45" t="str">
        <f>IF(G3846="","",VLOOKUP(G3846,#REF!,3,0))</f>
        <v/>
      </c>
      <c r="B3846" s="45" t="str">
        <f>IF(Table1[[#This Row],[Day]]="","",WEEKNUM(F3846))</f>
        <v/>
      </c>
      <c r="C3846" s="45" t="str">
        <f>IF(Table1[[#This Row],[Day]]="","",MONTH(F3846))</f>
        <v/>
      </c>
      <c r="D3846" s="45" t="str">
        <f>IF(Table1[[#This Row],[Day]]="","",YEAR(F3846))</f>
        <v/>
      </c>
      <c r="E3846" s="117" t="s">
        <v>329</v>
      </c>
      <c r="J3846" s="102"/>
      <c r="K3846" s="124"/>
      <c r="R3846" s="46"/>
      <c r="V3846" s="112"/>
      <c r="W3846" s="72"/>
      <c r="X3846" s="46"/>
      <c r="Y3846" s="46"/>
      <c r="AC3846" s="47">
        <f t="shared" si="56"/>
        <v>0</v>
      </c>
      <c r="AD3846" s="47"/>
      <c r="AE3846" s="44"/>
      <c r="AF3846" s="48"/>
    </row>
    <row r="3847" spans="1:32" ht="21" customHeight="1">
      <c r="A3847" s="45" t="str">
        <f>IF(G3847="","",VLOOKUP(G3847,#REF!,3,0))</f>
        <v/>
      </c>
      <c r="B3847" s="45" t="str">
        <f>IF(Table1[[#This Row],[Day]]="","",WEEKNUM(F3847))</f>
        <v/>
      </c>
      <c r="C3847" s="45" t="str">
        <f>IF(Table1[[#This Row],[Day]]="","",MONTH(F3847))</f>
        <v/>
      </c>
      <c r="D3847" s="45" t="str">
        <f>IF(Table1[[#This Row],[Day]]="","",YEAR(F3847))</f>
        <v/>
      </c>
      <c r="E3847" s="117" t="s">
        <v>329</v>
      </c>
      <c r="J3847" s="102"/>
      <c r="K3847" s="124"/>
      <c r="R3847" s="46"/>
      <c r="V3847" s="112"/>
      <c r="W3847" s="72"/>
      <c r="X3847" s="46"/>
      <c r="Y3847" s="46"/>
      <c r="AC3847" s="47">
        <f t="shared" si="56"/>
        <v>0</v>
      </c>
      <c r="AD3847" s="47"/>
      <c r="AE3847" s="44"/>
      <c r="AF3847" s="48"/>
    </row>
    <row r="3848" spans="1:32" ht="21" customHeight="1">
      <c r="A3848" s="45" t="str">
        <f>IF(G3848="","",VLOOKUP(G3848,#REF!,3,0))</f>
        <v/>
      </c>
      <c r="B3848" s="45" t="str">
        <f>IF(Table1[[#This Row],[Day]]="","",WEEKNUM(F3848))</f>
        <v/>
      </c>
      <c r="C3848" s="45" t="str">
        <f>IF(Table1[[#This Row],[Day]]="","",MONTH(F3848))</f>
        <v/>
      </c>
      <c r="D3848" s="45" t="str">
        <f>IF(Table1[[#This Row],[Day]]="","",YEAR(F3848))</f>
        <v/>
      </c>
      <c r="E3848" s="117" t="s">
        <v>329</v>
      </c>
      <c r="J3848" s="102"/>
      <c r="K3848" s="124"/>
      <c r="R3848" s="46"/>
      <c r="V3848" s="112"/>
      <c r="W3848" s="72"/>
      <c r="X3848" s="46"/>
      <c r="Y3848" s="46"/>
      <c r="AC3848" s="47">
        <f t="shared" si="56"/>
        <v>0</v>
      </c>
      <c r="AD3848" s="47"/>
      <c r="AE3848" s="44"/>
      <c r="AF3848" s="48"/>
    </row>
    <row r="3849" spans="1:32" ht="21" customHeight="1">
      <c r="A3849" s="45" t="str">
        <f>IF(G3849="","",VLOOKUP(G3849,#REF!,3,0))</f>
        <v/>
      </c>
      <c r="B3849" s="45" t="str">
        <f>IF(Table1[[#This Row],[Day]]="","",WEEKNUM(F3849))</f>
        <v/>
      </c>
      <c r="C3849" s="45" t="str">
        <f>IF(Table1[[#This Row],[Day]]="","",MONTH(F3849))</f>
        <v/>
      </c>
      <c r="D3849" s="45" t="str">
        <f>IF(Table1[[#This Row],[Day]]="","",YEAR(F3849))</f>
        <v/>
      </c>
      <c r="E3849" s="117" t="s">
        <v>329</v>
      </c>
      <c r="J3849" s="102"/>
      <c r="K3849" s="124"/>
      <c r="R3849" s="46"/>
      <c r="V3849" s="112"/>
      <c r="W3849" s="72"/>
      <c r="X3849" s="46"/>
      <c r="Y3849" s="46"/>
      <c r="AC3849" s="47">
        <f t="shared" si="56"/>
        <v>0</v>
      </c>
      <c r="AD3849" s="47"/>
      <c r="AE3849" s="44"/>
      <c r="AF3849" s="48"/>
    </row>
    <row r="3850" spans="1:32" ht="21" customHeight="1">
      <c r="A3850" s="45" t="str">
        <f>IF(G3850="","",VLOOKUP(G3850,#REF!,3,0))</f>
        <v/>
      </c>
      <c r="B3850" s="45" t="str">
        <f>IF(Table1[[#This Row],[Day]]="","",WEEKNUM(F3850))</f>
        <v/>
      </c>
      <c r="C3850" s="45" t="str">
        <f>IF(Table1[[#This Row],[Day]]="","",MONTH(F3850))</f>
        <v/>
      </c>
      <c r="D3850" s="45" t="str">
        <f>IF(Table1[[#This Row],[Day]]="","",YEAR(F3850))</f>
        <v/>
      </c>
      <c r="E3850" s="117" t="s">
        <v>329</v>
      </c>
      <c r="J3850" s="102"/>
      <c r="K3850" s="124"/>
      <c r="R3850" s="46"/>
      <c r="V3850" s="112"/>
      <c r="W3850" s="72"/>
      <c r="X3850" s="46"/>
      <c r="Y3850" s="46"/>
      <c r="AC3850" s="47">
        <f t="shared" si="56"/>
        <v>0</v>
      </c>
      <c r="AD3850" s="47"/>
      <c r="AE3850" s="44"/>
      <c r="AF3850" s="48"/>
    </row>
    <row r="3851" spans="1:32" ht="21" customHeight="1">
      <c r="A3851" s="45" t="str">
        <f>IF(G3851="","",VLOOKUP(G3851,#REF!,3,0))</f>
        <v/>
      </c>
      <c r="B3851" s="45" t="str">
        <f>IF(Table1[[#This Row],[Day]]="","",WEEKNUM(F3851))</f>
        <v/>
      </c>
      <c r="C3851" s="45" t="str">
        <f>IF(Table1[[#This Row],[Day]]="","",MONTH(F3851))</f>
        <v/>
      </c>
      <c r="D3851" s="45" t="str">
        <f>IF(Table1[[#This Row],[Day]]="","",YEAR(F3851))</f>
        <v/>
      </c>
      <c r="E3851" s="117" t="s">
        <v>329</v>
      </c>
      <c r="J3851" s="102"/>
      <c r="K3851" s="124"/>
      <c r="R3851" s="46"/>
      <c r="V3851" s="112"/>
      <c r="W3851" s="72"/>
      <c r="X3851" s="46"/>
      <c r="Y3851" s="46"/>
      <c r="AC3851" s="47">
        <f t="shared" si="56"/>
        <v>0</v>
      </c>
      <c r="AD3851" s="47"/>
      <c r="AE3851" s="44"/>
      <c r="AF3851" s="48"/>
    </row>
    <row r="3852" spans="1:32" ht="21" customHeight="1">
      <c r="A3852" s="45" t="str">
        <f>IF(G3852="","",VLOOKUP(G3852,#REF!,3,0))</f>
        <v/>
      </c>
      <c r="B3852" s="45" t="str">
        <f>IF(Table1[[#This Row],[Day]]="","",WEEKNUM(F3852))</f>
        <v/>
      </c>
      <c r="C3852" s="45" t="str">
        <f>IF(Table1[[#This Row],[Day]]="","",MONTH(F3852))</f>
        <v/>
      </c>
      <c r="D3852" s="45" t="str">
        <f>IF(Table1[[#This Row],[Day]]="","",YEAR(F3852))</f>
        <v/>
      </c>
      <c r="E3852" s="117" t="s">
        <v>329</v>
      </c>
      <c r="J3852" s="102"/>
      <c r="K3852" s="124"/>
      <c r="R3852" s="46"/>
      <c r="V3852" s="112"/>
      <c r="W3852" s="72"/>
      <c r="X3852" s="46"/>
      <c r="Y3852" s="46"/>
      <c r="AC3852" s="47">
        <f t="shared" si="56"/>
        <v>0</v>
      </c>
      <c r="AD3852" s="47"/>
      <c r="AE3852" s="44"/>
      <c r="AF3852" s="48"/>
    </row>
    <row r="3853" spans="1:32" ht="21" customHeight="1">
      <c r="A3853" s="45" t="str">
        <f>IF(G3853="","",VLOOKUP(G3853,#REF!,3,0))</f>
        <v/>
      </c>
      <c r="B3853" s="45" t="str">
        <f>IF(Table1[[#This Row],[Day]]="","",WEEKNUM(F3853))</f>
        <v/>
      </c>
      <c r="C3853" s="45" t="str">
        <f>IF(Table1[[#This Row],[Day]]="","",MONTH(F3853))</f>
        <v/>
      </c>
      <c r="D3853" s="45" t="str">
        <f>IF(Table1[[#This Row],[Day]]="","",YEAR(F3853))</f>
        <v/>
      </c>
      <c r="E3853" s="117" t="s">
        <v>329</v>
      </c>
      <c r="J3853" s="102"/>
      <c r="K3853" s="124"/>
      <c r="R3853" s="46"/>
      <c r="V3853" s="112"/>
      <c r="W3853" s="72"/>
      <c r="X3853" s="46"/>
      <c r="Y3853" s="46"/>
      <c r="AC3853" s="47">
        <f t="shared" si="56"/>
        <v>0</v>
      </c>
      <c r="AD3853" s="47"/>
      <c r="AE3853" s="44"/>
      <c r="AF3853" s="48"/>
    </row>
    <row r="3854" spans="1:32" ht="21" customHeight="1">
      <c r="A3854" s="45" t="str">
        <f>IF(G3854="","",VLOOKUP(G3854,#REF!,3,0))</f>
        <v/>
      </c>
      <c r="B3854" s="45" t="str">
        <f>IF(Table1[[#This Row],[Day]]="","",WEEKNUM(F3854))</f>
        <v/>
      </c>
      <c r="C3854" s="45" t="str">
        <f>IF(Table1[[#This Row],[Day]]="","",MONTH(F3854))</f>
        <v/>
      </c>
      <c r="D3854" s="45" t="str">
        <f>IF(Table1[[#This Row],[Day]]="","",YEAR(F3854))</f>
        <v/>
      </c>
      <c r="E3854" s="117" t="s">
        <v>329</v>
      </c>
      <c r="J3854" s="102"/>
      <c r="K3854" s="124"/>
      <c r="R3854" s="46"/>
      <c r="V3854" s="112"/>
      <c r="W3854" s="72"/>
      <c r="X3854" s="46"/>
      <c r="Y3854" s="46"/>
      <c r="AC3854" s="47">
        <f t="shared" si="56"/>
        <v>0</v>
      </c>
      <c r="AD3854" s="47"/>
      <c r="AE3854" s="44"/>
      <c r="AF3854" s="48"/>
    </row>
    <row r="3855" spans="1:32" ht="21" customHeight="1">
      <c r="A3855" s="45" t="str">
        <f>IF(G3855="","",VLOOKUP(G3855,#REF!,3,0))</f>
        <v/>
      </c>
      <c r="B3855" s="45" t="str">
        <f>IF(Table1[[#This Row],[Day]]="","",WEEKNUM(F3855))</f>
        <v/>
      </c>
      <c r="C3855" s="45" t="str">
        <f>IF(Table1[[#This Row],[Day]]="","",MONTH(F3855))</f>
        <v/>
      </c>
      <c r="D3855" s="45" t="str">
        <f>IF(Table1[[#This Row],[Day]]="","",YEAR(F3855))</f>
        <v/>
      </c>
      <c r="E3855" s="117" t="s">
        <v>329</v>
      </c>
      <c r="J3855" s="102"/>
      <c r="K3855" s="124"/>
      <c r="R3855" s="46"/>
      <c r="V3855" s="112"/>
      <c r="W3855" s="72"/>
      <c r="X3855" s="46"/>
      <c r="Y3855" s="46"/>
      <c r="AC3855" s="47">
        <f t="shared" si="56"/>
        <v>0</v>
      </c>
      <c r="AD3855" s="47"/>
      <c r="AE3855" s="44"/>
      <c r="AF3855" s="48"/>
    </row>
    <row r="3856" spans="1:32" ht="21" customHeight="1">
      <c r="A3856" s="45" t="str">
        <f>IF(G3856="","",VLOOKUP(G3856,#REF!,3,0))</f>
        <v/>
      </c>
      <c r="B3856" s="45" t="str">
        <f>IF(Table1[[#This Row],[Day]]="","",WEEKNUM(F3856))</f>
        <v/>
      </c>
      <c r="C3856" s="45" t="str">
        <f>IF(Table1[[#This Row],[Day]]="","",MONTH(F3856))</f>
        <v/>
      </c>
      <c r="D3856" s="45" t="str">
        <f>IF(Table1[[#This Row],[Day]]="","",YEAR(F3856))</f>
        <v/>
      </c>
      <c r="E3856" s="117" t="s">
        <v>329</v>
      </c>
      <c r="J3856" s="102"/>
      <c r="K3856" s="124"/>
      <c r="R3856" s="46"/>
      <c r="V3856" s="112"/>
      <c r="W3856" s="72"/>
      <c r="X3856" s="46"/>
      <c r="Y3856" s="46"/>
      <c r="AC3856" s="47">
        <f t="shared" si="56"/>
        <v>0</v>
      </c>
      <c r="AD3856" s="47"/>
      <c r="AE3856" s="44"/>
      <c r="AF3856" s="48"/>
    </row>
    <row r="3857" spans="1:32" ht="21" customHeight="1">
      <c r="A3857" s="45" t="str">
        <f>IF(G3857="","",VLOOKUP(G3857,#REF!,3,0))</f>
        <v/>
      </c>
      <c r="B3857" s="45" t="str">
        <f>IF(Table1[[#This Row],[Day]]="","",WEEKNUM(F3857))</f>
        <v/>
      </c>
      <c r="C3857" s="45" t="str">
        <f>IF(Table1[[#This Row],[Day]]="","",MONTH(F3857))</f>
        <v/>
      </c>
      <c r="D3857" s="45" t="str">
        <f>IF(Table1[[#This Row],[Day]]="","",YEAR(F3857))</f>
        <v/>
      </c>
      <c r="E3857" s="117" t="s">
        <v>329</v>
      </c>
      <c r="J3857" s="102"/>
      <c r="K3857" s="124"/>
      <c r="R3857" s="46"/>
      <c r="V3857" s="112"/>
      <c r="W3857" s="72"/>
      <c r="X3857" s="46"/>
      <c r="Y3857" s="46"/>
      <c r="AC3857" s="47">
        <f t="shared" si="56"/>
        <v>0</v>
      </c>
      <c r="AD3857" s="47"/>
      <c r="AE3857" s="44"/>
      <c r="AF3857" s="48"/>
    </row>
    <row r="3858" spans="1:32" ht="21" customHeight="1">
      <c r="A3858" s="45" t="str">
        <f>IF(G3858="","",VLOOKUP(G3858,#REF!,3,0))</f>
        <v/>
      </c>
      <c r="B3858" s="45" t="str">
        <f>IF(Table1[[#This Row],[Day]]="","",WEEKNUM(F3858))</f>
        <v/>
      </c>
      <c r="C3858" s="45" t="str">
        <f>IF(Table1[[#This Row],[Day]]="","",MONTH(F3858))</f>
        <v/>
      </c>
      <c r="D3858" s="45" t="str">
        <f>IF(Table1[[#This Row],[Day]]="","",YEAR(F3858))</f>
        <v/>
      </c>
      <c r="E3858" s="117" t="s">
        <v>329</v>
      </c>
      <c r="J3858" s="102"/>
      <c r="K3858" s="124"/>
      <c r="R3858" s="46"/>
      <c r="V3858" s="112"/>
      <c r="W3858" s="72"/>
      <c r="X3858" s="46"/>
      <c r="Y3858" s="46"/>
      <c r="AC3858" s="47">
        <f t="shared" si="56"/>
        <v>0</v>
      </c>
      <c r="AD3858" s="47"/>
      <c r="AE3858" s="44"/>
      <c r="AF3858" s="48"/>
    </row>
    <row r="3859" spans="1:32" ht="21" customHeight="1">
      <c r="A3859" s="45" t="str">
        <f>IF(G3859="","",VLOOKUP(G3859,#REF!,3,0))</f>
        <v/>
      </c>
      <c r="B3859" s="45" t="str">
        <f>IF(Table1[[#This Row],[Day]]="","",WEEKNUM(F3859))</f>
        <v/>
      </c>
      <c r="C3859" s="45" t="str">
        <f>IF(Table1[[#This Row],[Day]]="","",MONTH(F3859))</f>
        <v/>
      </c>
      <c r="D3859" s="45" t="str">
        <f>IF(Table1[[#This Row],[Day]]="","",YEAR(F3859))</f>
        <v/>
      </c>
      <c r="E3859" s="117" t="s">
        <v>329</v>
      </c>
      <c r="J3859" s="102"/>
      <c r="K3859" s="124"/>
      <c r="R3859" s="46"/>
      <c r="V3859" s="112"/>
      <c r="W3859" s="72"/>
      <c r="X3859" s="46"/>
      <c r="Y3859" s="46"/>
      <c r="AC3859" s="47">
        <f t="shared" si="56"/>
        <v>0</v>
      </c>
      <c r="AD3859" s="47"/>
      <c r="AE3859" s="44"/>
      <c r="AF3859" s="48"/>
    </row>
    <row r="3860" spans="1:32" ht="21" customHeight="1">
      <c r="A3860" s="45" t="str">
        <f>IF(G3860="","",VLOOKUP(G3860,#REF!,3,0))</f>
        <v/>
      </c>
      <c r="B3860" s="45" t="str">
        <f>IF(Table1[[#This Row],[Day]]="","",WEEKNUM(F3860))</f>
        <v/>
      </c>
      <c r="C3860" s="45" t="str">
        <f>IF(Table1[[#This Row],[Day]]="","",MONTH(F3860))</f>
        <v/>
      </c>
      <c r="D3860" s="45" t="str">
        <f>IF(Table1[[#This Row],[Day]]="","",YEAR(F3860))</f>
        <v/>
      </c>
      <c r="E3860" s="117" t="s">
        <v>329</v>
      </c>
      <c r="J3860" s="102"/>
      <c r="K3860" s="124"/>
      <c r="R3860" s="46"/>
      <c r="V3860" s="112"/>
      <c r="W3860" s="72"/>
      <c r="X3860" s="46"/>
      <c r="Y3860" s="46"/>
      <c r="AC3860" s="47">
        <f t="shared" si="56"/>
        <v>0</v>
      </c>
      <c r="AD3860" s="47"/>
      <c r="AE3860" s="44"/>
      <c r="AF3860" s="48"/>
    </row>
    <row r="3861" spans="1:32" ht="21" customHeight="1">
      <c r="A3861" s="45" t="str">
        <f>IF(G3861="","",VLOOKUP(G3861,#REF!,3,0))</f>
        <v/>
      </c>
      <c r="B3861" s="45" t="str">
        <f>IF(Table1[[#This Row],[Day]]="","",WEEKNUM(F3861))</f>
        <v/>
      </c>
      <c r="C3861" s="45" t="str">
        <f>IF(Table1[[#This Row],[Day]]="","",MONTH(F3861))</f>
        <v/>
      </c>
      <c r="D3861" s="45" t="str">
        <f>IF(Table1[[#This Row],[Day]]="","",YEAR(F3861))</f>
        <v/>
      </c>
      <c r="E3861" s="117" t="s">
        <v>329</v>
      </c>
      <c r="J3861" s="102"/>
      <c r="K3861" s="124"/>
      <c r="R3861" s="46"/>
      <c r="V3861" s="112"/>
      <c r="W3861" s="72"/>
      <c r="X3861" s="46"/>
      <c r="Y3861" s="46"/>
      <c r="AC3861" s="47">
        <f t="shared" si="56"/>
        <v>0</v>
      </c>
      <c r="AD3861" s="47"/>
      <c r="AE3861" s="44"/>
      <c r="AF3861" s="48"/>
    </row>
    <row r="3862" spans="1:32" ht="21" customHeight="1">
      <c r="A3862" s="45" t="str">
        <f>IF(G3862="","",VLOOKUP(G3862,#REF!,3,0))</f>
        <v/>
      </c>
      <c r="B3862" s="45" t="str">
        <f>IF(Table1[[#This Row],[Day]]="","",WEEKNUM(F3862))</f>
        <v/>
      </c>
      <c r="C3862" s="45" t="str">
        <f>IF(Table1[[#This Row],[Day]]="","",MONTH(F3862))</f>
        <v/>
      </c>
      <c r="D3862" s="45" t="str">
        <f>IF(Table1[[#This Row],[Day]]="","",YEAR(F3862))</f>
        <v/>
      </c>
      <c r="E3862" s="117" t="s">
        <v>329</v>
      </c>
      <c r="J3862" s="102"/>
      <c r="K3862" s="124"/>
      <c r="R3862" s="46"/>
      <c r="V3862" s="112"/>
      <c r="W3862" s="72"/>
      <c r="X3862" s="46"/>
      <c r="Y3862" s="46"/>
      <c r="AC3862" s="47">
        <f t="shared" si="56"/>
        <v>0</v>
      </c>
      <c r="AD3862" s="47"/>
      <c r="AE3862" s="44"/>
      <c r="AF3862" s="48"/>
    </row>
    <row r="3863" spans="1:32" ht="21" customHeight="1">
      <c r="A3863" s="45" t="str">
        <f>IF(G3863="","",VLOOKUP(G3863,#REF!,3,0))</f>
        <v/>
      </c>
      <c r="B3863" s="45" t="str">
        <f>IF(Table1[[#This Row],[Day]]="","",WEEKNUM(F3863))</f>
        <v/>
      </c>
      <c r="C3863" s="45" t="str">
        <f>IF(Table1[[#This Row],[Day]]="","",MONTH(F3863))</f>
        <v/>
      </c>
      <c r="D3863" s="45" t="str">
        <f>IF(Table1[[#This Row],[Day]]="","",YEAR(F3863))</f>
        <v/>
      </c>
      <c r="E3863" s="117" t="s">
        <v>329</v>
      </c>
      <c r="J3863" s="102"/>
      <c r="K3863" s="124"/>
      <c r="R3863" s="46"/>
      <c r="V3863" s="112"/>
      <c r="W3863" s="72"/>
      <c r="X3863" s="46"/>
      <c r="Y3863" s="46"/>
      <c r="AC3863" s="47">
        <f t="shared" si="56"/>
        <v>0</v>
      </c>
      <c r="AD3863" s="47"/>
      <c r="AE3863" s="44"/>
      <c r="AF3863" s="48"/>
    </row>
    <row r="3864" spans="1:32" ht="21" customHeight="1">
      <c r="A3864" s="45" t="str">
        <f>IF(G3864="","",VLOOKUP(G3864,#REF!,3,0))</f>
        <v/>
      </c>
      <c r="B3864" s="45" t="str">
        <f>IF(Table1[[#This Row],[Day]]="","",WEEKNUM(F3864))</f>
        <v/>
      </c>
      <c r="C3864" s="45" t="str">
        <f>IF(Table1[[#This Row],[Day]]="","",MONTH(F3864))</f>
        <v/>
      </c>
      <c r="D3864" s="45" t="str">
        <f>IF(Table1[[#This Row],[Day]]="","",YEAR(F3864))</f>
        <v/>
      </c>
      <c r="E3864" s="117" t="s">
        <v>329</v>
      </c>
      <c r="J3864" s="102"/>
      <c r="K3864" s="124"/>
      <c r="R3864" s="46"/>
      <c r="V3864" s="112"/>
      <c r="W3864" s="72"/>
      <c r="X3864" s="46"/>
      <c r="Y3864" s="46"/>
      <c r="AC3864" s="47">
        <f t="shared" si="56"/>
        <v>0</v>
      </c>
      <c r="AD3864" s="47"/>
      <c r="AE3864" s="44"/>
      <c r="AF3864" s="48"/>
    </row>
    <row r="3865" spans="1:32" ht="21" customHeight="1">
      <c r="A3865" s="45" t="str">
        <f>IF(G3865="","",VLOOKUP(G3865,#REF!,3,0))</f>
        <v/>
      </c>
      <c r="B3865" s="45" t="str">
        <f>IF(Table1[[#This Row],[Day]]="","",WEEKNUM(F3865))</f>
        <v/>
      </c>
      <c r="C3865" s="45" t="str">
        <f>IF(Table1[[#This Row],[Day]]="","",MONTH(F3865))</f>
        <v/>
      </c>
      <c r="D3865" s="45" t="str">
        <f>IF(Table1[[#This Row],[Day]]="","",YEAR(F3865))</f>
        <v/>
      </c>
      <c r="E3865" s="117" t="s">
        <v>329</v>
      </c>
      <c r="J3865" s="102"/>
      <c r="K3865" s="124"/>
      <c r="R3865" s="46"/>
      <c r="V3865" s="112"/>
      <c r="W3865" s="72"/>
      <c r="X3865" s="46"/>
      <c r="Y3865" s="46"/>
      <c r="AC3865" s="47">
        <f t="shared" si="56"/>
        <v>0</v>
      </c>
      <c r="AD3865" s="47"/>
      <c r="AE3865" s="44"/>
      <c r="AF3865" s="48"/>
    </row>
    <row r="3866" spans="1:32" ht="21" customHeight="1">
      <c r="A3866" s="45" t="str">
        <f>IF(G3866="","",VLOOKUP(G3866,#REF!,3,0))</f>
        <v/>
      </c>
      <c r="B3866" s="45" t="str">
        <f>IF(Table1[[#This Row],[Day]]="","",WEEKNUM(F3866))</f>
        <v/>
      </c>
      <c r="C3866" s="45" t="str">
        <f>IF(Table1[[#This Row],[Day]]="","",MONTH(F3866))</f>
        <v/>
      </c>
      <c r="D3866" s="45" t="str">
        <f>IF(Table1[[#This Row],[Day]]="","",YEAR(F3866))</f>
        <v/>
      </c>
      <c r="E3866" s="117" t="s">
        <v>329</v>
      </c>
      <c r="J3866" s="102"/>
      <c r="K3866" s="124"/>
      <c r="R3866" s="46"/>
      <c r="V3866" s="112"/>
      <c r="W3866" s="72"/>
      <c r="X3866" s="46"/>
      <c r="Y3866" s="46"/>
      <c r="AC3866" s="47">
        <f t="shared" si="56"/>
        <v>0</v>
      </c>
      <c r="AD3866" s="47"/>
      <c r="AE3866" s="44"/>
      <c r="AF3866" s="48"/>
    </row>
    <row r="3867" spans="1:32" ht="21" customHeight="1">
      <c r="A3867" s="45" t="str">
        <f>IF(G3867="","",VLOOKUP(G3867,#REF!,3,0))</f>
        <v/>
      </c>
      <c r="B3867" s="45" t="str">
        <f>IF(Table1[[#This Row],[Day]]="","",WEEKNUM(F3867))</f>
        <v/>
      </c>
      <c r="C3867" s="45" t="str">
        <f>IF(Table1[[#This Row],[Day]]="","",MONTH(F3867))</f>
        <v/>
      </c>
      <c r="D3867" s="45" t="str">
        <f>IF(Table1[[#This Row],[Day]]="","",YEAR(F3867))</f>
        <v/>
      </c>
      <c r="E3867" s="117" t="s">
        <v>329</v>
      </c>
      <c r="J3867" s="102"/>
      <c r="K3867" s="124"/>
      <c r="R3867" s="46"/>
      <c r="V3867" s="112"/>
      <c r="W3867" s="72"/>
      <c r="X3867" s="46"/>
      <c r="Y3867" s="46"/>
      <c r="AC3867" s="47">
        <f t="shared" si="56"/>
        <v>0</v>
      </c>
      <c r="AD3867" s="47"/>
      <c r="AE3867" s="44"/>
      <c r="AF3867" s="48"/>
    </row>
    <row r="3868" spans="1:32" ht="21" customHeight="1">
      <c r="A3868" s="45" t="str">
        <f>IF(G3868="","",VLOOKUP(G3868,#REF!,3,0))</f>
        <v/>
      </c>
      <c r="B3868" s="45" t="str">
        <f>IF(Table1[[#This Row],[Day]]="","",WEEKNUM(F3868))</f>
        <v/>
      </c>
      <c r="C3868" s="45" t="str">
        <f>IF(Table1[[#This Row],[Day]]="","",MONTH(F3868))</f>
        <v/>
      </c>
      <c r="D3868" s="45" t="str">
        <f>IF(Table1[[#This Row],[Day]]="","",YEAR(F3868))</f>
        <v/>
      </c>
      <c r="E3868" s="117" t="s">
        <v>329</v>
      </c>
      <c r="J3868" s="102"/>
      <c r="K3868" s="124"/>
      <c r="R3868" s="46"/>
      <c r="V3868" s="112"/>
      <c r="W3868" s="72"/>
      <c r="X3868" s="46"/>
      <c r="Y3868" s="46"/>
      <c r="AC3868" s="47">
        <f t="shared" ref="AC3868:AC3931" si="57">SUM(I3868:AB3868)</f>
        <v>0</v>
      </c>
      <c r="AD3868" s="47"/>
      <c r="AE3868" s="44"/>
      <c r="AF3868" s="48"/>
    </row>
    <row r="3869" spans="1:32" ht="21" customHeight="1">
      <c r="A3869" s="45" t="str">
        <f>IF(G3869="","",VLOOKUP(G3869,#REF!,3,0))</f>
        <v/>
      </c>
      <c r="B3869" s="45" t="str">
        <f>IF(Table1[[#This Row],[Day]]="","",WEEKNUM(F3869))</f>
        <v/>
      </c>
      <c r="C3869" s="45" t="str">
        <f>IF(Table1[[#This Row],[Day]]="","",MONTH(F3869))</f>
        <v/>
      </c>
      <c r="D3869" s="45" t="str">
        <f>IF(Table1[[#This Row],[Day]]="","",YEAR(F3869))</f>
        <v/>
      </c>
      <c r="E3869" s="117" t="s">
        <v>329</v>
      </c>
      <c r="J3869" s="102"/>
      <c r="K3869" s="124"/>
      <c r="R3869" s="46"/>
      <c r="V3869" s="112"/>
      <c r="W3869" s="72"/>
      <c r="X3869" s="46"/>
      <c r="Y3869" s="46"/>
      <c r="AC3869" s="47">
        <f t="shared" si="57"/>
        <v>0</v>
      </c>
      <c r="AD3869" s="47"/>
      <c r="AE3869" s="44"/>
      <c r="AF3869" s="48"/>
    </row>
    <row r="3870" spans="1:32" ht="21" customHeight="1">
      <c r="A3870" s="45" t="str">
        <f>IF(G3870="","",VLOOKUP(G3870,#REF!,3,0))</f>
        <v/>
      </c>
      <c r="B3870" s="45" t="str">
        <f>IF(Table1[[#This Row],[Day]]="","",WEEKNUM(F3870))</f>
        <v/>
      </c>
      <c r="C3870" s="45" t="str">
        <f>IF(Table1[[#This Row],[Day]]="","",MONTH(F3870))</f>
        <v/>
      </c>
      <c r="D3870" s="45" t="str">
        <f>IF(Table1[[#This Row],[Day]]="","",YEAR(F3870))</f>
        <v/>
      </c>
      <c r="E3870" s="117" t="s">
        <v>329</v>
      </c>
      <c r="J3870" s="102"/>
      <c r="K3870" s="124"/>
      <c r="R3870" s="46"/>
      <c r="V3870" s="112"/>
      <c r="W3870" s="72"/>
      <c r="X3870" s="46"/>
      <c r="Y3870" s="46"/>
      <c r="AC3870" s="47">
        <f t="shared" si="57"/>
        <v>0</v>
      </c>
      <c r="AD3870" s="47"/>
      <c r="AE3870" s="44"/>
      <c r="AF3870" s="48"/>
    </row>
    <row r="3871" spans="1:32" ht="21" customHeight="1">
      <c r="A3871" s="45" t="str">
        <f>IF(G3871="","",VLOOKUP(G3871,#REF!,3,0))</f>
        <v/>
      </c>
      <c r="B3871" s="45" t="str">
        <f>IF(Table1[[#This Row],[Day]]="","",WEEKNUM(F3871))</f>
        <v/>
      </c>
      <c r="C3871" s="45" t="str">
        <f>IF(Table1[[#This Row],[Day]]="","",MONTH(F3871))</f>
        <v/>
      </c>
      <c r="D3871" s="45" t="str">
        <f>IF(Table1[[#This Row],[Day]]="","",YEAR(F3871))</f>
        <v/>
      </c>
      <c r="E3871" s="117" t="s">
        <v>329</v>
      </c>
      <c r="J3871" s="102"/>
      <c r="K3871" s="124"/>
      <c r="R3871" s="46"/>
      <c r="V3871" s="112"/>
      <c r="W3871" s="72"/>
      <c r="X3871" s="46"/>
      <c r="Y3871" s="46"/>
      <c r="AC3871" s="47">
        <f t="shared" si="57"/>
        <v>0</v>
      </c>
      <c r="AD3871" s="47"/>
      <c r="AE3871" s="44"/>
      <c r="AF3871" s="48"/>
    </row>
    <row r="3872" spans="1:32" ht="21" customHeight="1">
      <c r="A3872" s="45" t="str">
        <f>IF(G3872="","",VLOOKUP(G3872,#REF!,3,0))</f>
        <v/>
      </c>
      <c r="B3872" s="45" t="str">
        <f>IF(Table1[[#This Row],[Day]]="","",WEEKNUM(F3872))</f>
        <v/>
      </c>
      <c r="C3872" s="45" t="str">
        <f>IF(Table1[[#This Row],[Day]]="","",MONTH(F3872))</f>
        <v/>
      </c>
      <c r="D3872" s="45" t="str">
        <f>IF(Table1[[#This Row],[Day]]="","",YEAR(F3872))</f>
        <v/>
      </c>
      <c r="E3872" s="117" t="s">
        <v>329</v>
      </c>
      <c r="J3872" s="102"/>
      <c r="K3872" s="124"/>
      <c r="R3872" s="46"/>
      <c r="V3872" s="112"/>
      <c r="W3872" s="72"/>
      <c r="X3872" s="46"/>
      <c r="Y3872" s="46"/>
      <c r="AC3872" s="47">
        <f t="shared" si="57"/>
        <v>0</v>
      </c>
      <c r="AD3872" s="47"/>
      <c r="AE3872" s="44"/>
      <c r="AF3872" s="48"/>
    </row>
    <row r="3873" spans="1:32" ht="21" customHeight="1">
      <c r="A3873" s="45" t="str">
        <f>IF(G3873="","",VLOOKUP(G3873,#REF!,3,0))</f>
        <v/>
      </c>
      <c r="B3873" s="45" t="str">
        <f>IF(Table1[[#This Row],[Day]]="","",WEEKNUM(F3873))</f>
        <v/>
      </c>
      <c r="C3873" s="45" t="str">
        <f>IF(Table1[[#This Row],[Day]]="","",MONTH(F3873))</f>
        <v/>
      </c>
      <c r="D3873" s="45" t="str">
        <f>IF(Table1[[#This Row],[Day]]="","",YEAR(F3873))</f>
        <v/>
      </c>
      <c r="E3873" s="117" t="s">
        <v>329</v>
      </c>
      <c r="J3873" s="102"/>
      <c r="K3873" s="124"/>
      <c r="R3873" s="46"/>
      <c r="V3873" s="112"/>
      <c r="W3873" s="72"/>
      <c r="X3873" s="46"/>
      <c r="Y3873" s="46"/>
      <c r="AC3873" s="47">
        <f t="shared" si="57"/>
        <v>0</v>
      </c>
      <c r="AD3873" s="47"/>
      <c r="AE3873" s="44"/>
      <c r="AF3873" s="48"/>
    </row>
    <row r="3874" spans="1:32" ht="21" customHeight="1">
      <c r="A3874" s="45" t="str">
        <f>IF(G3874="","",VLOOKUP(G3874,#REF!,3,0))</f>
        <v/>
      </c>
      <c r="B3874" s="45" t="str">
        <f>IF(Table1[[#This Row],[Day]]="","",WEEKNUM(F3874))</f>
        <v/>
      </c>
      <c r="C3874" s="45" t="str">
        <f>IF(Table1[[#This Row],[Day]]="","",MONTH(F3874))</f>
        <v/>
      </c>
      <c r="D3874" s="45" t="str">
        <f>IF(Table1[[#This Row],[Day]]="","",YEAR(F3874))</f>
        <v/>
      </c>
      <c r="E3874" s="117" t="s">
        <v>329</v>
      </c>
      <c r="J3874" s="102"/>
      <c r="K3874" s="124"/>
      <c r="R3874" s="46"/>
      <c r="V3874" s="112"/>
      <c r="W3874" s="72"/>
      <c r="X3874" s="46"/>
      <c r="Y3874" s="46"/>
      <c r="AC3874" s="47">
        <f t="shared" si="57"/>
        <v>0</v>
      </c>
      <c r="AD3874" s="47"/>
      <c r="AE3874" s="44"/>
      <c r="AF3874" s="48"/>
    </row>
    <row r="3875" spans="1:32" ht="21" customHeight="1">
      <c r="A3875" s="45" t="str">
        <f>IF(G3875="","",VLOOKUP(G3875,#REF!,3,0))</f>
        <v/>
      </c>
      <c r="B3875" s="45" t="str">
        <f>IF(Table1[[#This Row],[Day]]="","",WEEKNUM(F3875))</f>
        <v/>
      </c>
      <c r="C3875" s="45" t="str">
        <f>IF(Table1[[#This Row],[Day]]="","",MONTH(F3875))</f>
        <v/>
      </c>
      <c r="D3875" s="45" t="str">
        <f>IF(Table1[[#This Row],[Day]]="","",YEAR(F3875))</f>
        <v/>
      </c>
      <c r="E3875" s="117" t="s">
        <v>329</v>
      </c>
      <c r="J3875" s="102"/>
      <c r="K3875" s="124"/>
      <c r="R3875" s="46"/>
      <c r="V3875" s="112"/>
      <c r="W3875" s="72"/>
      <c r="X3875" s="46"/>
      <c r="Y3875" s="46"/>
      <c r="AC3875" s="47">
        <f t="shared" si="57"/>
        <v>0</v>
      </c>
      <c r="AD3875" s="47"/>
      <c r="AE3875" s="44"/>
      <c r="AF3875" s="48"/>
    </row>
    <row r="3876" spans="1:32" ht="21" customHeight="1">
      <c r="A3876" s="45" t="str">
        <f>IF(G3876="","",VLOOKUP(G3876,#REF!,3,0))</f>
        <v/>
      </c>
      <c r="B3876" s="45" t="str">
        <f>IF(Table1[[#This Row],[Day]]="","",WEEKNUM(F3876))</f>
        <v/>
      </c>
      <c r="C3876" s="45" t="str">
        <f>IF(Table1[[#This Row],[Day]]="","",MONTH(F3876))</f>
        <v/>
      </c>
      <c r="D3876" s="45" t="str">
        <f>IF(Table1[[#This Row],[Day]]="","",YEAR(F3876))</f>
        <v/>
      </c>
      <c r="E3876" s="117" t="s">
        <v>329</v>
      </c>
      <c r="J3876" s="102"/>
      <c r="K3876" s="124"/>
      <c r="R3876" s="46"/>
      <c r="V3876" s="112"/>
      <c r="W3876" s="72"/>
      <c r="X3876" s="46"/>
      <c r="Y3876" s="46"/>
      <c r="AC3876" s="47">
        <f t="shared" si="57"/>
        <v>0</v>
      </c>
      <c r="AD3876" s="47"/>
      <c r="AE3876" s="44"/>
      <c r="AF3876" s="48"/>
    </row>
    <row r="3877" spans="1:32" ht="21" customHeight="1">
      <c r="A3877" s="45" t="str">
        <f>IF(G3877="","",VLOOKUP(G3877,#REF!,3,0))</f>
        <v/>
      </c>
      <c r="B3877" s="45" t="str">
        <f>IF(Table1[[#This Row],[Day]]="","",WEEKNUM(F3877))</f>
        <v/>
      </c>
      <c r="C3877" s="45" t="str">
        <f>IF(Table1[[#This Row],[Day]]="","",MONTH(F3877))</f>
        <v/>
      </c>
      <c r="D3877" s="45" t="str">
        <f>IF(Table1[[#This Row],[Day]]="","",YEAR(F3877))</f>
        <v/>
      </c>
      <c r="E3877" s="117" t="s">
        <v>329</v>
      </c>
      <c r="J3877" s="102"/>
      <c r="K3877" s="124"/>
      <c r="R3877" s="46"/>
      <c r="V3877" s="112"/>
      <c r="W3877" s="72"/>
      <c r="X3877" s="46"/>
      <c r="Y3877" s="46"/>
      <c r="AC3877" s="47">
        <f t="shared" si="57"/>
        <v>0</v>
      </c>
      <c r="AD3877" s="47"/>
      <c r="AE3877" s="44"/>
      <c r="AF3877" s="48"/>
    </row>
    <row r="3878" spans="1:32" ht="21" customHeight="1">
      <c r="A3878" s="45" t="str">
        <f>IF(G3878="","",VLOOKUP(G3878,#REF!,3,0))</f>
        <v/>
      </c>
      <c r="B3878" s="45" t="str">
        <f>IF(Table1[[#This Row],[Day]]="","",WEEKNUM(F3878))</f>
        <v/>
      </c>
      <c r="C3878" s="45" t="str">
        <f>IF(Table1[[#This Row],[Day]]="","",MONTH(F3878))</f>
        <v/>
      </c>
      <c r="D3878" s="45" t="str">
        <f>IF(Table1[[#This Row],[Day]]="","",YEAR(F3878))</f>
        <v/>
      </c>
      <c r="E3878" s="117" t="s">
        <v>329</v>
      </c>
      <c r="J3878" s="102"/>
      <c r="K3878" s="124"/>
      <c r="R3878" s="46"/>
      <c r="V3878" s="112"/>
      <c r="W3878" s="72"/>
      <c r="X3878" s="46"/>
      <c r="Y3878" s="46"/>
      <c r="AC3878" s="47">
        <f t="shared" si="57"/>
        <v>0</v>
      </c>
      <c r="AD3878" s="47"/>
      <c r="AE3878" s="44"/>
      <c r="AF3878" s="48"/>
    </row>
    <row r="3879" spans="1:32" ht="21" customHeight="1">
      <c r="A3879" s="45" t="str">
        <f>IF(G3879="","",VLOOKUP(G3879,#REF!,3,0))</f>
        <v/>
      </c>
      <c r="B3879" s="45" t="str">
        <f>IF(Table1[[#This Row],[Day]]="","",WEEKNUM(F3879))</f>
        <v/>
      </c>
      <c r="C3879" s="45" t="str">
        <f>IF(Table1[[#This Row],[Day]]="","",MONTH(F3879))</f>
        <v/>
      </c>
      <c r="D3879" s="45" t="str">
        <f>IF(Table1[[#This Row],[Day]]="","",YEAR(F3879))</f>
        <v/>
      </c>
      <c r="E3879" s="117" t="s">
        <v>329</v>
      </c>
      <c r="J3879" s="102"/>
      <c r="K3879" s="124"/>
      <c r="R3879" s="46"/>
      <c r="V3879" s="112"/>
      <c r="W3879" s="72"/>
      <c r="X3879" s="46"/>
      <c r="Y3879" s="46"/>
      <c r="AC3879" s="47">
        <f t="shared" si="57"/>
        <v>0</v>
      </c>
      <c r="AD3879" s="47"/>
      <c r="AE3879" s="44"/>
      <c r="AF3879" s="48"/>
    </row>
    <row r="3880" spans="1:32" ht="21" customHeight="1">
      <c r="A3880" s="45" t="str">
        <f>IF(G3880="","",VLOOKUP(G3880,#REF!,3,0))</f>
        <v/>
      </c>
      <c r="B3880" s="45" t="str">
        <f>IF(Table1[[#This Row],[Day]]="","",WEEKNUM(F3880))</f>
        <v/>
      </c>
      <c r="C3880" s="45" t="str">
        <f>IF(Table1[[#This Row],[Day]]="","",MONTH(F3880))</f>
        <v/>
      </c>
      <c r="D3880" s="45" t="str">
        <f>IF(Table1[[#This Row],[Day]]="","",YEAR(F3880))</f>
        <v/>
      </c>
      <c r="E3880" s="117" t="s">
        <v>329</v>
      </c>
      <c r="J3880" s="102"/>
      <c r="K3880" s="124"/>
      <c r="R3880" s="46"/>
      <c r="V3880" s="112"/>
      <c r="W3880" s="72"/>
      <c r="X3880" s="46"/>
      <c r="Y3880" s="46"/>
      <c r="AC3880" s="47">
        <f t="shared" si="57"/>
        <v>0</v>
      </c>
      <c r="AD3880" s="47"/>
      <c r="AE3880" s="44"/>
      <c r="AF3880" s="48"/>
    </row>
    <row r="3881" spans="1:32" ht="21" customHeight="1">
      <c r="A3881" s="45" t="str">
        <f>IF(G3881="","",VLOOKUP(G3881,#REF!,3,0))</f>
        <v/>
      </c>
      <c r="B3881" s="45" t="str">
        <f>IF(Table1[[#This Row],[Day]]="","",WEEKNUM(F3881))</f>
        <v/>
      </c>
      <c r="C3881" s="45" t="str">
        <f>IF(Table1[[#This Row],[Day]]="","",MONTH(F3881))</f>
        <v/>
      </c>
      <c r="D3881" s="45" t="str">
        <f>IF(Table1[[#This Row],[Day]]="","",YEAR(F3881))</f>
        <v/>
      </c>
      <c r="E3881" s="117" t="s">
        <v>329</v>
      </c>
      <c r="J3881" s="102"/>
      <c r="K3881" s="124"/>
      <c r="R3881" s="46"/>
      <c r="V3881" s="112"/>
      <c r="W3881" s="72"/>
      <c r="X3881" s="46"/>
      <c r="Y3881" s="46"/>
      <c r="AC3881" s="47">
        <f t="shared" si="57"/>
        <v>0</v>
      </c>
      <c r="AD3881" s="47"/>
      <c r="AE3881" s="44"/>
      <c r="AF3881" s="48"/>
    </row>
    <row r="3882" spans="1:32" ht="21" customHeight="1">
      <c r="A3882" s="45" t="str">
        <f>IF(G3882="","",VLOOKUP(G3882,#REF!,3,0))</f>
        <v/>
      </c>
      <c r="B3882" s="45" t="str">
        <f>IF(Table1[[#This Row],[Day]]="","",WEEKNUM(F3882))</f>
        <v/>
      </c>
      <c r="C3882" s="45" t="str">
        <f>IF(Table1[[#This Row],[Day]]="","",MONTH(F3882))</f>
        <v/>
      </c>
      <c r="D3882" s="45" t="str">
        <f>IF(Table1[[#This Row],[Day]]="","",YEAR(F3882))</f>
        <v/>
      </c>
      <c r="E3882" s="117" t="s">
        <v>329</v>
      </c>
      <c r="J3882" s="102"/>
      <c r="K3882" s="124"/>
      <c r="R3882" s="46"/>
      <c r="V3882" s="112"/>
      <c r="W3882" s="72"/>
      <c r="X3882" s="46"/>
      <c r="Y3882" s="46"/>
      <c r="AC3882" s="47">
        <f t="shared" si="57"/>
        <v>0</v>
      </c>
      <c r="AD3882" s="47"/>
      <c r="AE3882" s="44"/>
      <c r="AF3882" s="48"/>
    </row>
    <row r="3883" spans="1:32" ht="21" customHeight="1">
      <c r="A3883" s="45" t="str">
        <f>IF(G3883="","",VLOOKUP(G3883,#REF!,3,0))</f>
        <v/>
      </c>
      <c r="B3883" s="45" t="str">
        <f>IF(Table1[[#This Row],[Day]]="","",WEEKNUM(F3883))</f>
        <v/>
      </c>
      <c r="C3883" s="45" t="str">
        <f>IF(Table1[[#This Row],[Day]]="","",MONTH(F3883))</f>
        <v/>
      </c>
      <c r="D3883" s="45" t="str">
        <f>IF(Table1[[#This Row],[Day]]="","",YEAR(F3883))</f>
        <v/>
      </c>
      <c r="E3883" s="117" t="s">
        <v>329</v>
      </c>
      <c r="J3883" s="102"/>
      <c r="K3883" s="124"/>
      <c r="R3883" s="46"/>
      <c r="V3883" s="112"/>
      <c r="W3883" s="72"/>
      <c r="X3883" s="46"/>
      <c r="Y3883" s="46"/>
      <c r="AC3883" s="47">
        <f t="shared" si="57"/>
        <v>0</v>
      </c>
      <c r="AD3883" s="47"/>
      <c r="AE3883" s="44"/>
      <c r="AF3883" s="48"/>
    </row>
    <row r="3884" spans="1:32" ht="21" customHeight="1">
      <c r="A3884" s="45" t="str">
        <f>IF(G3884="","",VLOOKUP(G3884,#REF!,3,0))</f>
        <v/>
      </c>
      <c r="B3884" s="45" t="str">
        <f>IF(Table1[[#This Row],[Day]]="","",WEEKNUM(F3884))</f>
        <v/>
      </c>
      <c r="C3884" s="45" t="str">
        <f>IF(Table1[[#This Row],[Day]]="","",MONTH(F3884))</f>
        <v/>
      </c>
      <c r="D3884" s="45" t="str">
        <f>IF(Table1[[#This Row],[Day]]="","",YEAR(F3884))</f>
        <v/>
      </c>
      <c r="E3884" s="117" t="s">
        <v>329</v>
      </c>
      <c r="J3884" s="102"/>
      <c r="K3884" s="124"/>
      <c r="R3884" s="46"/>
      <c r="V3884" s="112"/>
      <c r="W3884" s="72"/>
      <c r="X3884" s="46"/>
      <c r="Y3884" s="46"/>
      <c r="AC3884" s="47">
        <f t="shared" si="57"/>
        <v>0</v>
      </c>
      <c r="AD3884" s="47"/>
      <c r="AE3884" s="44"/>
      <c r="AF3884" s="48"/>
    </row>
    <row r="3885" spans="1:32" ht="21" customHeight="1">
      <c r="A3885" s="45" t="str">
        <f>IF(G3885="","",VLOOKUP(G3885,#REF!,3,0))</f>
        <v/>
      </c>
      <c r="B3885" s="45" t="str">
        <f>IF(Table1[[#This Row],[Day]]="","",WEEKNUM(F3885))</f>
        <v/>
      </c>
      <c r="C3885" s="45" t="str">
        <f>IF(Table1[[#This Row],[Day]]="","",MONTH(F3885))</f>
        <v/>
      </c>
      <c r="D3885" s="45" t="str">
        <f>IF(Table1[[#This Row],[Day]]="","",YEAR(F3885))</f>
        <v/>
      </c>
      <c r="E3885" s="117" t="s">
        <v>329</v>
      </c>
      <c r="J3885" s="102"/>
      <c r="K3885" s="124"/>
      <c r="R3885" s="46"/>
      <c r="V3885" s="112"/>
      <c r="W3885" s="72"/>
      <c r="X3885" s="46"/>
      <c r="Y3885" s="46"/>
      <c r="AC3885" s="47">
        <f t="shared" si="57"/>
        <v>0</v>
      </c>
      <c r="AD3885" s="47"/>
      <c r="AE3885" s="44"/>
      <c r="AF3885" s="48"/>
    </row>
    <row r="3886" spans="1:32" ht="21" customHeight="1">
      <c r="A3886" s="45" t="str">
        <f>IF(G3886="","",VLOOKUP(G3886,#REF!,3,0))</f>
        <v/>
      </c>
      <c r="B3886" s="45" t="str">
        <f>IF(Table1[[#This Row],[Day]]="","",WEEKNUM(F3886))</f>
        <v/>
      </c>
      <c r="C3886" s="45" t="str">
        <f>IF(Table1[[#This Row],[Day]]="","",MONTH(F3886))</f>
        <v/>
      </c>
      <c r="D3886" s="45" t="str">
        <f>IF(Table1[[#This Row],[Day]]="","",YEAR(F3886))</f>
        <v/>
      </c>
      <c r="E3886" s="117" t="s">
        <v>329</v>
      </c>
      <c r="J3886" s="102"/>
      <c r="K3886" s="124"/>
      <c r="R3886" s="46"/>
      <c r="V3886" s="112"/>
      <c r="W3886" s="72"/>
      <c r="X3886" s="46"/>
      <c r="Y3886" s="46"/>
      <c r="AC3886" s="47">
        <f t="shared" si="57"/>
        <v>0</v>
      </c>
      <c r="AD3886" s="47"/>
      <c r="AE3886" s="44"/>
      <c r="AF3886" s="48"/>
    </row>
    <row r="3887" spans="1:32" ht="21" customHeight="1">
      <c r="A3887" s="45" t="str">
        <f>IF(G3887="","",VLOOKUP(G3887,#REF!,3,0))</f>
        <v/>
      </c>
      <c r="B3887" s="45" t="str">
        <f>IF(Table1[[#This Row],[Day]]="","",WEEKNUM(F3887))</f>
        <v/>
      </c>
      <c r="C3887" s="45" t="str">
        <f>IF(Table1[[#This Row],[Day]]="","",MONTH(F3887))</f>
        <v/>
      </c>
      <c r="D3887" s="45" t="str">
        <f>IF(Table1[[#This Row],[Day]]="","",YEAR(F3887))</f>
        <v/>
      </c>
      <c r="E3887" s="117" t="s">
        <v>329</v>
      </c>
      <c r="J3887" s="102"/>
      <c r="K3887" s="124"/>
      <c r="R3887" s="46"/>
      <c r="V3887" s="112"/>
      <c r="W3887" s="72"/>
      <c r="X3887" s="46"/>
      <c r="Y3887" s="46"/>
      <c r="AC3887" s="47">
        <f t="shared" si="57"/>
        <v>0</v>
      </c>
      <c r="AD3887" s="47"/>
      <c r="AE3887" s="44"/>
      <c r="AF3887" s="48"/>
    </row>
    <row r="3888" spans="1:32" ht="21" customHeight="1">
      <c r="A3888" s="45" t="str">
        <f>IF(G3888="","",VLOOKUP(G3888,#REF!,3,0))</f>
        <v/>
      </c>
      <c r="B3888" s="45" t="str">
        <f>IF(Table1[[#This Row],[Day]]="","",WEEKNUM(F3888))</f>
        <v/>
      </c>
      <c r="C3888" s="45" t="str">
        <f>IF(Table1[[#This Row],[Day]]="","",MONTH(F3888))</f>
        <v/>
      </c>
      <c r="D3888" s="45" t="str">
        <f>IF(Table1[[#This Row],[Day]]="","",YEAR(F3888))</f>
        <v/>
      </c>
      <c r="E3888" s="117" t="s">
        <v>329</v>
      </c>
      <c r="J3888" s="102"/>
      <c r="K3888" s="124"/>
      <c r="R3888" s="46"/>
      <c r="V3888" s="112"/>
      <c r="W3888" s="72"/>
      <c r="X3888" s="46"/>
      <c r="Y3888" s="46"/>
      <c r="AC3888" s="47">
        <f t="shared" si="57"/>
        <v>0</v>
      </c>
      <c r="AD3888" s="47"/>
      <c r="AE3888" s="44"/>
      <c r="AF3888" s="48"/>
    </row>
    <row r="3889" spans="1:32" ht="21" customHeight="1">
      <c r="A3889" s="45" t="str">
        <f>IF(G3889="","",VLOOKUP(G3889,#REF!,3,0))</f>
        <v/>
      </c>
      <c r="B3889" s="45" t="str">
        <f>IF(Table1[[#This Row],[Day]]="","",WEEKNUM(F3889))</f>
        <v/>
      </c>
      <c r="C3889" s="45" t="str">
        <f>IF(Table1[[#This Row],[Day]]="","",MONTH(F3889))</f>
        <v/>
      </c>
      <c r="D3889" s="45" t="str">
        <f>IF(Table1[[#This Row],[Day]]="","",YEAR(F3889))</f>
        <v/>
      </c>
      <c r="E3889" s="117" t="s">
        <v>329</v>
      </c>
      <c r="J3889" s="102"/>
      <c r="K3889" s="124"/>
      <c r="R3889" s="46"/>
      <c r="V3889" s="112"/>
      <c r="W3889" s="72"/>
      <c r="X3889" s="46"/>
      <c r="Y3889" s="46"/>
      <c r="AC3889" s="47">
        <f t="shared" si="57"/>
        <v>0</v>
      </c>
      <c r="AD3889" s="47"/>
      <c r="AE3889" s="44"/>
      <c r="AF3889" s="48"/>
    </row>
    <row r="3890" spans="1:32" ht="21" customHeight="1">
      <c r="A3890" s="45" t="str">
        <f>IF(G3890="","",VLOOKUP(G3890,#REF!,3,0))</f>
        <v/>
      </c>
      <c r="B3890" s="45" t="str">
        <f>IF(Table1[[#This Row],[Day]]="","",WEEKNUM(F3890))</f>
        <v/>
      </c>
      <c r="C3890" s="45" t="str">
        <f>IF(Table1[[#This Row],[Day]]="","",MONTH(F3890))</f>
        <v/>
      </c>
      <c r="D3890" s="45" t="str">
        <f>IF(Table1[[#This Row],[Day]]="","",YEAR(F3890))</f>
        <v/>
      </c>
      <c r="E3890" s="117" t="s">
        <v>329</v>
      </c>
      <c r="J3890" s="102"/>
      <c r="K3890" s="124"/>
      <c r="R3890" s="46"/>
      <c r="V3890" s="112"/>
      <c r="W3890" s="72"/>
      <c r="X3890" s="46"/>
      <c r="Y3890" s="46"/>
      <c r="AC3890" s="47">
        <f t="shared" si="57"/>
        <v>0</v>
      </c>
      <c r="AD3890" s="47"/>
      <c r="AE3890" s="44"/>
      <c r="AF3890" s="48"/>
    </row>
    <row r="3891" spans="1:32" ht="21" customHeight="1">
      <c r="A3891" s="45" t="str">
        <f>IF(G3891="","",VLOOKUP(G3891,#REF!,3,0))</f>
        <v/>
      </c>
      <c r="B3891" s="45" t="str">
        <f>IF(Table1[[#This Row],[Day]]="","",WEEKNUM(F3891))</f>
        <v/>
      </c>
      <c r="C3891" s="45" t="str">
        <f>IF(Table1[[#This Row],[Day]]="","",MONTH(F3891))</f>
        <v/>
      </c>
      <c r="D3891" s="45" t="str">
        <f>IF(Table1[[#This Row],[Day]]="","",YEAR(F3891))</f>
        <v/>
      </c>
      <c r="E3891" s="117" t="s">
        <v>329</v>
      </c>
      <c r="J3891" s="102"/>
      <c r="K3891" s="124"/>
      <c r="R3891" s="46"/>
      <c r="V3891" s="112"/>
      <c r="W3891" s="72"/>
      <c r="X3891" s="46"/>
      <c r="Y3891" s="46"/>
      <c r="AC3891" s="47">
        <f t="shared" si="57"/>
        <v>0</v>
      </c>
      <c r="AD3891" s="47"/>
      <c r="AE3891" s="44"/>
      <c r="AF3891" s="48"/>
    </row>
    <row r="3892" spans="1:32" ht="21" customHeight="1">
      <c r="A3892" s="45" t="str">
        <f>IF(G3892="","",VLOOKUP(G3892,#REF!,3,0))</f>
        <v/>
      </c>
      <c r="B3892" s="45" t="str">
        <f>IF(Table1[[#This Row],[Day]]="","",WEEKNUM(F3892))</f>
        <v/>
      </c>
      <c r="C3892" s="45" t="str">
        <f>IF(Table1[[#This Row],[Day]]="","",MONTH(F3892))</f>
        <v/>
      </c>
      <c r="D3892" s="45" t="str">
        <f>IF(Table1[[#This Row],[Day]]="","",YEAR(F3892))</f>
        <v/>
      </c>
      <c r="E3892" s="117" t="s">
        <v>329</v>
      </c>
      <c r="J3892" s="102"/>
      <c r="K3892" s="124"/>
      <c r="R3892" s="46"/>
      <c r="V3892" s="112"/>
      <c r="W3892" s="72"/>
      <c r="X3892" s="46"/>
      <c r="Y3892" s="46"/>
      <c r="AC3892" s="47">
        <f t="shared" si="57"/>
        <v>0</v>
      </c>
      <c r="AD3892" s="47"/>
      <c r="AE3892" s="44"/>
      <c r="AF3892" s="48"/>
    </row>
    <row r="3893" spans="1:32" ht="21" customHeight="1">
      <c r="A3893" s="45" t="str">
        <f>IF(G3893="","",VLOOKUP(G3893,#REF!,3,0))</f>
        <v/>
      </c>
      <c r="B3893" s="45" t="str">
        <f>IF(Table1[[#This Row],[Day]]="","",WEEKNUM(F3893))</f>
        <v/>
      </c>
      <c r="C3893" s="45" t="str">
        <f>IF(Table1[[#This Row],[Day]]="","",MONTH(F3893))</f>
        <v/>
      </c>
      <c r="D3893" s="45" t="str">
        <f>IF(Table1[[#This Row],[Day]]="","",YEAR(F3893))</f>
        <v/>
      </c>
      <c r="E3893" s="117" t="s">
        <v>329</v>
      </c>
      <c r="J3893" s="102"/>
      <c r="K3893" s="124"/>
      <c r="R3893" s="46"/>
      <c r="V3893" s="112"/>
      <c r="W3893" s="72"/>
      <c r="X3893" s="46"/>
      <c r="Y3893" s="46"/>
      <c r="AC3893" s="47">
        <f t="shared" si="57"/>
        <v>0</v>
      </c>
      <c r="AD3893" s="47"/>
      <c r="AE3893" s="44"/>
      <c r="AF3893" s="48"/>
    </row>
    <row r="3894" spans="1:32" ht="21" customHeight="1">
      <c r="A3894" s="45" t="str">
        <f>IF(G3894="","",VLOOKUP(G3894,#REF!,3,0))</f>
        <v/>
      </c>
      <c r="B3894" s="45" t="str">
        <f>IF(Table1[[#This Row],[Day]]="","",WEEKNUM(F3894))</f>
        <v/>
      </c>
      <c r="C3894" s="45" t="str">
        <f>IF(Table1[[#This Row],[Day]]="","",MONTH(F3894))</f>
        <v/>
      </c>
      <c r="D3894" s="45" t="str">
        <f>IF(Table1[[#This Row],[Day]]="","",YEAR(F3894))</f>
        <v/>
      </c>
      <c r="E3894" s="117" t="s">
        <v>329</v>
      </c>
      <c r="J3894" s="102"/>
      <c r="K3894" s="124"/>
      <c r="R3894" s="46"/>
      <c r="V3894" s="112"/>
      <c r="W3894" s="72"/>
      <c r="X3894" s="46"/>
      <c r="Y3894" s="46"/>
      <c r="AC3894" s="47">
        <f t="shared" si="57"/>
        <v>0</v>
      </c>
      <c r="AD3894" s="47"/>
      <c r="AE3894" s="44"/>
      <c r="AF3894" s="48"/>
    </row>
    <row r="3895" spans="1:32" ht="21" customHeight="1">
      <c r="A3895" s="45" t="str">
        <f>IF(G3895="","",VLOOKUP(G3895,#REF!,3,0))</f>
        <v/>
      </c>
      <c r="B3895" s="45" t="str">
        <f>IF(Table1[[#This Row],[Day]]="","",WEEKNUM(F3895))</f>
        <v/>
      </c>
      <c r="C3895" s="45" t="str">
        <f>IF(Table1[[#This Row],[Day]]="","",MONTH(F3895))</f>
        <v/>
      </c>
      <c r="D3895" s="45" t="str">
        <f>IF(Table1[[#This Row],[Day]]="","",YEAR(F3895))</f>
        <v/>
      </c>
      <c r="E3895" s="117" t="s">
        <v>329</v>
      </c>
      <c r="J3895" s="102"/>
      <c r="K3895" s="124"/>
      <c r="R3895" s="46"/>
      <c r="V3895" s="112"/>
      <c r="W3895" s="72"/>
      <c r="X3895" s="46"/>
      <c r="Y3895" s="46"/>
      <c r="AC3895" s="47">
        <f t="shared" si="57"/>
        <v>0</v>
      </c>
      <c r="AD3895" s="47"/>
      <c r="AE3895" s="44"/>
      <c r="AF3895" s="48"/>
    </row>
    <row r="3896" spans="1:32" ht="21" customHeight="1">
      <c r="A3896" s="45" t="str">
        <f>IF(G3896="","",VLOOKUP(G3896,#REF!,3,0))</f>
        <v/>
      </c>
      <c r="B3896" s="45" t="str">
        <f>IF(Table1[[#This Row],[Day]]="","",WEEKNUM(F3896))</f>
        <v/>
      </c>
      <c r="C3896" s="45" t="str">
        <f>IF(Table1[[#This Row],[Day]]="","",MONTH(F3896))</f>
        <v/>
      </c>
      <c r="D3896" s="45" t="str">
        <f>IF(Table1[[#This Row],[Day]]="","",YEAR(F3896))</f>
        <v/>
      </c>
      <c r="E3896" s="117" t="s">
        <v>329</v>
      </c>
      <c r="J3896" s="102"/>
      <c r="K3896" s="124"/>
      <c r="R3896" s="46"/>
      <c r="V3896" s="112"/>
      <c r="W3896" s="72"/>
      <c r="X3896" s="46"/>
      <c r="Y3896" s="46"/>
      <c r="AC3896" s="47">
        <f t="shared" si="57"/>
        <v>0</v>
      </c>
      <c r="AD3896" s="47"/>
      <c r="AE3896" s="44"/>
      <c r="AF3896" s="48"/>
    </row>
    <row r="3897" spans="1:32" ht="21" customHeight="1">
      <c r="A3897" s="45" t="str">
        <f>IF(G3897="","",VLOOKUP(G3897,#REF!,3,0))</f>
        <v/>
      </c>
      <c r="B3897" s="45" t="str">
        <f>IF(Table1[[#This Row],[Day]]="","",WEEKNUM(F3897))</f>
        <v/>
      </c>
      <c r="C3897" s="45" t="str">
        <f>IF(Table1[[#This Row],[Day]]="","",MONTH(F3897))</f>
        <v/>
      </c>
      <c r="D3897" s="45" t="str">
        <f>IF(Table1[[#This Row],[Day]]="","",YEAR(F3897))</f>
        <v/>
      </c>
      <c r="E3897" s="117" t="s">
        <v>329</v>
      </c>
      <c r="J3897" s="102"/>
      <c r="K3897" s="124"/>
      <c r="R3897" s="46"/>
      <c r="V3897" s="112"/>
      <c r="W3897" s="72"/>
      <c r="X3897" s="46"/>
      <c r="Y3897" s="46"/>
      <c r="AC3897" s="47">
        <f t="shared" si="57"/>
        <v>0</v>
      </c>
      <c r="AD3897" s="47"/>
      <c r="AE3897" s="44"/>
      <c r="AF3897" s="48"/>
    </row>
    <row r="3898" spans="1:32" ht="21" customHeight="1">
      <c r="A3898" s="45" t="str">
        <f>IF(G3898="","",VLOOKUP(G3898,#REF!,3,0))</f>
        <v/>
      </c>
      <c r="B3898" s="45" t="str">
        <f>IF(Table1[[#This Row],[Day]]="","",WEEKNUM(F3898))</f>
        <v/>
      </c>
      <c r="C3898" s="45" t="str">
        <f>IF(Table1[[#This Row],[Day]]="","",MONTH(F3898))</f>
        <v/>
      </c>
      <c r="D3898" s="45" t="str">
        <f>IF(Table1[[#This Row],[Day]]="","",YEAR(F3898))</f>
        <v/>
      </c>
      <c r="E3898" s="117" t="s">
        <v>329</v>
      </c>
      <c r="J3898" s="102"/>
      <c r="K3898" s="124"/>
      <c r="R3898" s="46"/>
      <c r="V3898" s="112"/>
      <c r="W3898" s="72"/>
      <c r="X3898" s="46"/>
      <c r="Y3898" s="46"/>
      <c r="AC3898" s="47">
        <f t="shared" si="57"/>
        <v>0</v>
      </c>
      <c r="AD3898" s="47"/>
      <c r="AE3898" s="44"/>
      <c r="AF3898" s="48"/>
    </row>
    <row r="3899" spans="1:32" ht="21" customHeight="1">
      <c r="A3899" s="45" t="str">
        <f>IF(G3899="","",VLOOKUP(G3899,#REF!,3,0))</f>
        <v/>
      </c>
      <c r="B3899" s="45" t="str">
        <f>IF(Table1[[#This Row],[Day]]="","",WEEKNUM(F3899))</f>
        <v/>
      </c>
      <c r="C3899" s="45" t="str">
        <f>IF(Table1[[#This Row],[Day]]="","",MONTH(F3899))</f>
        <v/>
      </c>
      <c r="D3899" s="45" t="str">
        <f>IF(Table1[[#This Row],[Day]]="","",YEAR(F3899))</f>
        <v/>
      </c>
      <c r="E3899" s="117" t="s">
        <v>329</v>
      </c>
      <c r="J3899" s="102"/>
      <c r="K3899" s="124"/>
      <c r="R3899" s="46"/>
      <c r="V3899" s="112"/>
      <c r="W3899" s="72"/>
      <c r="X3899" s="46"/>
      <c r="Y3899" s="46"/>
      <c r="AC3899" s="47">
        <f t="shared" si="57"/>
        <v>0</v>
      </c>
      <c r="AD3899" s="47"/>
      <c r="AE3899" s="44"/>
      <c r="AF3899" s="48"/>
    </row>
    <row r="3900" spans="1:32" ht="21" customHeight="1">
      <c r="A3900" s="45" t="str">
        <f>IF(G3900="","",VLOOKUP(G3900,#REF!,3,0))</f>
        <v/>
      </c>
      <c r="B3900" s="45" t="str">
        <f>IF(Table1[[#This Row],[Day]]="","",WEEKNUM(F3900))</f>
        <v/>
      </c>
      <c r="C3900" s="45" t="str">
        <f>IF(Table1[[#This Row],[Day]]="","",MONTH(F3900))</f>
        <v/>
      </c>
      <c r="D3900" s="45" t="str">
        <f>IF(Table1[[#This Row],[Day]]="","",YEAR(F3900))</f>
        <v/>
      </c>
      <c r="E3900" s="117" t="s">
        <v>329</v>
      </c>
      <c r="J3900" s="102"/>
      <c r="K3900" s="124"/>
      <c r="R3900" s="46"/>
      <c r="V3900" s="112"/>
      <c r="W3900" s="72"/>
      <c r="X3900" s="46"/>
      <c r="Y3900" s="46"/>
      <c r="AC3900" s="47">
        <f t="shared" si="57"/>
        <v>0</v>
      </c>
      <c r="AD3900" s="47"/>
      <c r="AE3900" s="44"/>
      <c r="AF3900" s="48"/>
    </row>
    <row r="3901" spans="1:32" ht="21" customHeight="1">
      <c r="A3901" s="45" t="str">
        <f>IF(G3901="","",VLOOKUP(G3901,#REF!,3,0))</f>
        <v/>
      </c>
      <c r="B3901" s="45" t="str">
        <f>IF(Table1[[#This Row],[Day]]="","",WEEKNUM(F3901))</f>
        <v/>
      </c>
      <c r="C3901" s="45" t="str">
        <f>IF(Table1[[#This Row],[Day]]="","",MONTH(F3901))</f>
        <v/>
      </c>
      <c r="D3901" s="45" t="str">
        <f>IF(Table1[[#This Row],[Day]]="","",YEAR(F3901))</f>
        <v/>
      </c>
      <c r="E3901" s="117" t="s">
        <v>329</v>
      </c>
      <c r="J3901" s="102"/>
      <c r="K3901" s="124"/>
      <c r="R3901" s="46"/>
      <c r="V3901" s="112"/>
      <c r="W3901" s="72"/>
      <c r="X3901" s="46"/>
      <c r="Y3901" s="46"/>
      <c r="AC3901" s="47">
        <f t="shared" si="57"/>
        <v>0</v>
      </c>
      <c r="AD3901" s="47"/>
      <c r="AE3901" s="44"/>
      <c r="AF3901" s="48"/>
    </row>
    <row r="3902" spans="1:32" ht="21" customHeight="1">
      <c r="A3902" s="45" t="str">
        <f>IF(G3902="","",VLOOKUP(G3902,#REF!,3,0))</f>
        <v/>
      </c>
      <c r="B3902" s="45" t="str">
        <f>IF(Table1[[#This Row],[Day]]="","",WEEKNUM(F3902))</f>
        <v/>
      </c>
      <c r="C3902" s="45" t="str">
        <f>IF(Table1[[#This Row],[Day]]="","",MONTH(F3902))</f>
        <v/>
      </c>
      <c r="D3902" s="45" t="str">
        <f>IF(Table1[[#This Row],[Day]]="","",YEAR(F3902))</f>
        <v/>
      </c>
      <c r="E3902" s="117" t="s">
        <v>329</v>
      </c>
      <c r="J3902" s="102"/>
      <c r="K3902" s="124"/>
      <c r="R3902" s="46"/>
      <c r="V3902" s="112"/>
      <c r="W3902" s="72"/>
      <c r="X3902" s="46"/>
      <c r="Y3902" s="46"/>
      <c r="AC3902" s="47">
        <f t="shared" si="57"/>
        <v>0</v>
      </c>
      <c r="AD3902" s="47"/>
      <c r="AE3902" s="44"/>
      <c r="AF3902" s="48"/>
    </row>
    <row r="3903" spans="1:32" ht="21" customHeight="1">
      <c r="A3903" s="45" t="str">
        <f>IF(G3903="","",VLOOKUP(G3903,#REF!,3,0))</f>
        <v/>
      </c>
      <c r="B3903" s="45" t="str">
        <f>IF(Table1[[#This Row],[Day]]="","",WEEKNUM(F3903))</f>
        <v/>
      </c>
      <c r="C3903" s="45" t="str">
        <f>IF(Table1[[#This Row],[Day]]="","",MONTH(F3903))</f>
        <v/>
      </c>
      <c r="D3903" s="45" t="str">
        <f>IF(Table1[[#This Row],[Day]]="","",YEAR(F3903))</f>
        <v/>
      </c>
      <c r="E3903" s="117" t="s">
        <v>329</v>
      </c>
      <c r="J3903" s="102"/>
      <c r="K3903" s="124"/>
      <c r="R3903" s="46"/>
      <c r="V3903" s="112"/>
      <c r="W3903" s="72"/>
      <c r="X3903" s="46"/>
      <c r="Y3903" s="46"/>
      <c r="AC3903" s="47">
        <f t="shared" si="57"/>
        <v>0</v>
      </c>
      <c r="AD3903" s="47"/>
      <c r="AE3903" s="44"/>
      <c r="AF3903" s="48"/>
    </row>
    <row r="3904" spans="1:32" ht="21" customHeight="1">
      <c r="A3904" s="45" t="str">
        <f>IF(G3904="","",VLOOKUP(G3904,#REF!,3,0))</f>
        <v/>
      </c>
      <c r="B3904" s="45" t="str">
        <f>IF(Table1[[#This Row],[Day]]="","",WEEKNUM(F3904))</f>
        <v/>
      </c>
      <c r="C3904" s="45" t="str">
        <f>IF(Table1[[#This Row],[Day]]="","",MONTH(F3904))</f>
        <v/>
      </c>
      <c r="D3904" s="45" t="str">
        <f>IF(Table1[[#This Row],[Day]]="","",YEAR(F3904))</f>
        <v/>
      </c>
      <c r="E3904" s="117" t="s">
        <v>329</v>
      </c>
      <c r="J3904" s="102"/>
      <c r="K3904" s="124"/>
      <c r="R3904" s="46"/>
      <c r="V3904" s="112"/>
      <c r="W3904" s="72"/>
      <c r="X3904" s="46"/>
      <c r="Y3904" s="46"/>
      <c r="AC3904" s="47">
        <f t="shared" si="57"/>
        <v>0</v>
      </c>
      <c r="AD3904" s="47"/>
      <c r="AE3904" s="44"/>
      <c r="AF3904" s="48"/>
    </row>
    <row r="3905" spans="1:32" ht="21" customHeight="1">
      <c r="A3905" s="45" t="str">
        <f>IF(G3905="","",VLOOKUP(G3905,#REF!,3,0))</f>
        <v/>
      </c>
      <c r="B3905" s="45" t="str">
        <f>IF(Table1[[#This Row],[Day]]="","",WEEKNUM(F3905))</f>
        <v/>
      </c>
      <c r="C3905" s="45" t="str">
        <f>IF(Table1[[#This Row],[Day]]="","",MONTH(F3905))</f>
        <v/>
      </c>
      <c r="D3905" s="45" t="str">
        <f>IF(Table1[[#This Row],[Day]]="","",YEAR(F3905))</f>
        <v/>
      </c>
      <c r="E3905" s="117" t="s">
        <v>329</v>
      </c>
      <c r="J3905" s="102"/>
      <c r="K3905" s="124"/>
      <c r="R3905" s="46"/>
      <c r="V3905" s="112"/>
      <c r="W3905" s="72"/>
      <c r="X3905" s="46"/>
      <c r="Y3905" s="46"/>
      <c r="AC3905" s="47">
        <f t="shared" si="57"/>
        <v>0</v>
      </c>
      <c r="AD3905" s="47"/>
      <c r="AE3905" s="44"/>
      <c r="AF3905" s="48"/>
    </row>
    <row r="3906" spans="1:32" ht="21" customHeight="1">
      <c r="A3906" s="45" t="str">
        <f>IF(G3906="","",VLOOKUP(G3906,#REF!,3,0))</f>
        <v/>
      </c>
      <c r="B3906" s="45" t="str">
        <f>IF(Table1[[#This Row],[Day]]="","",WEEKNUM(F3906))</f>
        <v/>
      </c>
      <c r="C3906" s="45" t="str">
        <f>IF(Table1[[#This Row],[Day]]="","",MONTH(F3906))</f>
        <v/>
      </c>
      <c r="D3906" s="45" t="str">
        <f>IF(Table1[[#This Row],[Day]]="","",YEAR(F3906))</f>
        <v/>
      </c>
      <c r="E3906" s="117" t="s">
        <v>329</v>
      </c>
      <c r="J3906" s="102"/>
      <c r="K3906" s="124"/>
      <c r="R3906" s="46"/>
      <c r="V3906" s="112"/>
      <c r="W3906" s="72"/>
      <c r="X3906" s="46"/>
      <c r="Y3906" s="46"/>
      <c r="AC3906" s="47">
        <f t="shared" si="57"/>
        <v>0</v>
      </c>
      <c r="AD3906" s="47"/>
      <c r="AE3906" s="44"/>
      <c r="AF3906" s="48"/>
    </row>
    <row r="3907" spans="1:32" ht="21" customHeight="1">
      <c r="A3907" s="45" t="str">
        <f>IF(G3907="","",VLOOKUP(G3907,#REF!,3,0))</f>
        <v/>
      </c>
      <c r="B3907" s="45" t="str">
        <f>IF(Table1[[#This Row],[Day]]="","",WEEKNUM(F3907))</f>
        <v/>
      </c>
      <c r="C3907" s="45" t="str">
        <f>IF(Table1[[#This Row],[Day]]="","",MONTH(F3907))</f>
        <v/>
      </c>
      <c r="D3907" s="45" t="str">
        <f>IF(Table1[[#This Row],[Day]]="","",YEAR(F3907))</f>
        <v/>
      </c>
      <c r="E3907" s="117" t="s">
        <v>329</v>
      </c>
      <c r="J3907" s="102"/>
      <c r="K3907" s="124"/>
      <c r="R3907" s="46"/>
      <c r="V3907" s="112"/>
      <c r="W3907" s="72"/>
      <c r="X3907" s="46"/>
      <c r="Y3907" s="46"/>
      <c r="AC3907" s="47">
        <f t="shared" si="57"/>
        <v>0</v>
      </c>
      <c r="AD3907" s="47"/>
      <c r="AE3907" s="44"/>
      <c r="AF3907" s="48"/>
    </row>
    <row r="3908" spans="1:32" ht="21" customHeight="1">
      <c r="A3908" s="45" t="str">
        <f>IF(G3908="","",VLOOKUP(G3908,#REF!,3,0))</f>
        <v/>
      </c>
      <c r="B3908" s="45" t="str">
        <f>IF(Table1[[#This Row],[Day]]="","",WEEKNUM(F3908))</f>
        <v/>
      </c>
      <c r="C3908" s="45" t="str">
        <f>IF(Table1[[#This Row],[Day]]="","",MONTH(F3908))</f>
        <v/>
      </c>
      <c r="D3908" s="45" t="str">
        <f>IF(Table1[[#This Row],[Day]]="","",YEAR(F3908))</f>
        <v/>
      </c>
      <c r="E3908" s="117" t="s">
        <v>329</v>
      </c>
      <c r="J3908" s="102"/>
      <c r="K3908" s="124"/>
      <c r="R3908" s="46"/>
      <c r="V3908" s="112"/>
      <c r="W3908" s="72"/>
      <c r="X3908" s="46"/>
      <c r="Y3908" s="46"/>
      <c r="AC3908" s="47">
        <f t="shared" si="57"/>
        <v>0</v>
      </c>
      <c r="AD3908" s="47"/>
      <c r="AE3908" s="44"/>
      <c r="AF3908" s="48"/>
    </row>
    <row r="3909" spans="1:32" ht="21" customHeight="1">
      <c r="A3909" s="45" t="str">
        <f>IF(G3909="","",VLOOKUP(G3909,#REF!,3,0))</f>
        <v/>
      </c>
      <c r="B3909" s="45" t="str">
        <f>IF(Table1[[#This Row],[Day]]="","",WEEKNUM(F3909))</f>
        <v/>
      </c>
      <c r="C3909" s="45" t="str">
        <f>IF(Table1[[#This Row],[Day]]="","",MONTH(F3909))</f>
        <v/>
      </c>
      <c r="D3909" s="45" t="str">
        <f>IF(Table1[[#This Row],[Day]]="","",YEAR(F3909))</f>
        <v/>
      </c>
      <c r="E3909" s="117" t="s">
        <v>329</v>
      </c>
      <c r="J3909" s="102"/>
      <c r="K3909" s="124"/>
      <c r="R3909" s="46"/>
      <c r="V3909" s="112"/>
      <c r="W3909" s="72"/>
      <c r="X3909" s="46"/>
      <c r="Y3909" s="46"/>
      <c r="AC3909" s="47">
        <f t="shared" si="57"/>
        <v>0</v>
      </c>
      <c r="AD3909" s="47"/>
      <c r="AE3909" s="44"/>
      <c r="AF3909" s="48"/>
    </row>
    <row r="3910" spans="1:32" ht="21" customHeight="1">
      <c r="A3910" s="45" t="str">
        <f>IF(G3910="","",VLOOKUP(G3910,#REF!,3,0))</f>
        <v/>
      </c>
      <c r="B3910" s="45" t="str">
        <f>IF(Table1[[#This Row],[Day]]="","",WEEKNUM(F3910))</f>
        <v/>
      </c>
      <c r="C3910" s="45" t="str">
        <f>IF(Table1[[#This Row],[Day]]="","",MONTH(F3910))</f>
        <v/>
      </c>
      <c r="D3910" s="45" t="str">
        <f>IF(Table1[[#This Row],[Day]]="","",YEAR(F3910))</f>
        <v/>
      </c>
      <c r="E3910" s="117" t="s">
        <v>329</v>
      </c>
      <c r="J3910" s="102"/>
      <c r="K3910" s="124"/>
      <c r="R3910" s="46"/>
      <c r="V3910" s="112"/>
      <c r="W3910" s="72"/>
      <c r="X3910" s="46"/>
      <c r="Y3910" s="46"/>
      <c r="AC3910" s="47">
        <f t="shared" si="57"/>
        <v>0</v>
      </c>
      <c r="AD3910" s="47"/>
      <c r="AE3910" s="44"/>
      <c r="AF3910" s="48"/>
    </row>
    <row r="3911" spans="1:32" ht="21" customHeight="1">
      <c r="A3911" s="45" t="str">
        <f>IF(G3911="","",VLOOKUP(G3911,#REF!,3,0))</f>
        <v/>
      </c>
      <c r="B3911" s="45" t="str">
        <f>IF(Table1[[#This Row],[Day]]="","",WEEKNUM(F3911))</f>
        <v/>
      </c>
      <c r="C3911" s="45" t="str">
        <f>IF(Table1[[#This Row],[Day]]="","",MONTH(F3911))</f>
        <v/>
      </c>
      <c r="D3911" s="45" t="str">
        <f>IF(Table1[[#This Row],[Day]]="","",YEAR(F3911))</f>
        <v/>
      </c>
      <c r="E3911" s="117" t="s">
        <v>329</v>
      </c>
      <c r="J3911" s="102"/>
      <c r="K3911" s="124"/>
      <c r="R3911" s="46"/>
      <c r="V3911" s="112"/>
      <c r="W3911" s="72"/>
      <c r="X3911" s="46"/>
      <c r="Y3911" s="46"/>
      <c r="AC3911" s="47">
        <f t="shared" si="57"/>
        <v>0</v>
      </c>
      <c r="AD3911" s="47"/>
      <c r="AE3911" s="44"/>
      <c r="AF3911" s="48"/>
    </row>
    <row r="3912" spans="1:32" ht="21" customHeight="1">
      <c r="A3912" s="45" t="str">
        <f>IF(G3912="","",VLOOKUP(G3912,#REF!,3,0))</f>
        <v/>
      </c>
      <c r="B3912" s="45" t="str">
        <f>IF(Table1[[#This Row],[Day]]="","",WEEKNUM(F3912))</f>
        <v/>
      </c>
      <c r="C3912" s="45" t="str">
        <f>IF(Table1[[#This Row],[Day]]="","",MONTH(F3912))</f>
        <v/>
      </c>
      <c r="D3912" s="45" t="str">
        <f>IF(Table1[[#This Row],[Day]]="","",YEAR(F3912))</f>
        <v/>
      </c>
      <c r="E3912" s="117" t="s">
        <v>329</v>
      </c>
      <c r="J3912" s="102"/>
      <c r="K3912" s="124"/>
      <c r="R3912" s="46"/>
      <c r="V3912" s="112"/>
      <c r="W3912" s="72"/>
      <c r="X3912" s="46"/>
      <c r="Y3912" s="46"/>
      <c r="AC3912" s="47">
        <f t="shared" si="57"/>
        <v>0</v>
      </c>
      <c r="AD3912" s="47"/>
      <c r="AE3912" s="44"/>
      <c r="AF3912" s="48"/>
    </row>
    <row r="3913" spans="1:32" ht="21" customHeight="1">
      <c r="A3913" s="45" t="str">
        <f>IF(G3913="","",VLOOKUP(G3913,#REF!,3,0))</f>
        <v/>
      </c>
      <c r="B3913" s="45" t="str">
        <f>IF(Table1[[#This Row],[Day]]="","",WEEKNUM(F3913))</f>
        <v/>
      </c>
      <c r="C3913" s="45" t="str">
        <f>IF(Table1[[#This Row],[Day]]="","",MONTH(F3913))</f>
        <v/>
      </c>
      <c r="D3913" s="45" t="str">
        <f>IF(Table1[[#This Row],[Day]]="","",YEAR(F3913))</f>
        <v/>
      </c>
      <c r="E3913" s="117" t="s">
        <v>329</v>
      </c>
      <c r="J3913" s="102"/>
      <c r="K3913" s="124"/>
      <c r="R3913" s="46"/>
      <c r="V3913" s="112"/>
      <c r="W3913" s="72"/>
      <c r="X3913" s="46"/>
      <c r="Y3913" s="46"/>
      <c r="AC3913" s="47">
        <f t="shared" si="57"/>
        <v>0</v>
      </c>
      <c r="AD3913" s="47"/>
      <c r="AE3913" s="44"/>
      <c r="AF3913" s="48"/>
    </row>
    <row r="3914" spans="1:32" ht="21" customHeight="1">
      <c r="A3914" s="45" t="str">
        <f>IF(G3914="","",VLOOKUP(G3914,#REF!,3,0))</f>
        <v/>
      </c>
      <c r="B3914" s="45" t="str">
        <f>IF(Table1[[#This Row],[Day]]="","",WEEKNUM(F3914))</f>
        <v/>
      </c>
      <c r="C3914" s="45" t="str">
        <f>IF(Table1[[#This Row],[Day]]="","",MONTH(F3914))</f>
        <v/>
      </c>
      <c r="D3914" s="45" t="str">
        <f>IF(Table1[[#This Row],[Day]]="","",YEAR(F3914))</f>
        <v/>
      </c>
      <c r="E3914" s="117" t="s">
        <v>329</v>
      </c>
      <c r="J3914" s="102"/>
      <c r="K3914" s="124"/>
      <c r="R3914" s="46"/>
      <c r="V3914" s="112"/>
      <c r="W3914" s="72"/>
      <c r="X3914" s="46"/>
      <c r="Y3914" s="46"/>
      <c r="AC3914" s="47">
        <f t="shared" si="57"/>
        <v>0</v>
      </c>
      <c r="AD3914" s="47"/>
      <c r="AE3914" s="44"/>
      <c r="AF3914" s="48"/>
    </row>
    <row r="3915" spans="1:32" ht="21" customHeight="1">
      <c r="A3915" s="45" t="str">
        <f>IF(G3915="","",VLOOKUP(G3915,#REF!,3,0))</f>
        <v/>
      </c>
      <c r="B3915" s="45" t="str">
        <f>IF(Table1[[#This Row],[Day]]="","",WEEKNUM(F3915))</f>
        <v/>
      </c>
      <c r="C3915" s="45" t="str">
        <f>IF(Table1[[#This Row],[Day]]="","",MONTH(F3915))</f>
        <v/>
      </c>
      <c r="D3915" s="45" t="str">
        <f>IF(Table1[[#This Row],[Day]]="","",YEAR(F3915))</f>
        <v/>
      </c>
      <c r="E3915" s="117" t="s">
        <v>329</v>
      </c>
      <c r="J3915" s="102"/>
      <c r="K3915" s="124"/>
      <c r="R3915" s="46"/>
      <c r="V3915" s="112"/>
      <c r="W3915" s="72"/>
      <c r="X3915" s="46"/>
      <c r="Y3915" s="46"/>
      <c r="AC3915" s="47">
        <f t="shared" si="57"/>
        <v>0</v>
      </c>
      <c r="AD3915" s="47"/>
      <c r="AE3915" s="44"/>
      <c r="AF3915" s="48"/>
    </row>
    <row r="3916" spans="1:32" ht="21" customHeight="1">
      <c r="A3916" s="45" t="str">
        <f>IF(G3916="","",VLOOKUP(G3916,#REF!,3,0))</f>
        <v/>
      </c>
      <c r="B3916" s="45" t="str">
        <f>IF(Table1[[#This Row],[Day]]="","",WEEKNUM(F3916))</f>
        <v/>
      </c>
      <c r="C3916" s="45" t="str">
        <f>IF(Table1[[#This Row],[Day]]="","",MONTH(F3916))</f>
        <v/>
      </c>
      <c r="D3916" s="45" t="str">
        <f>IF(Table1[[#This Row],[Day]]="","",YEAR(F3916))</f>
        <v/>
      </c>
      <c r="E3916" s="117" t="s">
        <v>329</v>
      </c>
      <c r="J3916" s="102"/>
      <c r="K3916" s="124"/>
      <c r="R3916" s="46"/>
      <c r="V3916" s="112"/>
      <c r="W3916" s="72"/>
      <c r="X3916" s="46"/>
      <c r="Y3916" s="46"/>
      <c r="AC3916" s="47">
        <f t="shared" si="57"/>
        <v>0</v>
      </c>
      <c r="AD3916" s="47"/>
      <c r="AE3916" s="44"/>
      <c r="AF3916" s="48"/>
    </row>
    <row r="3917" spans="1:32" ht="21" customHeight="1">
      <c r="A3917" s="45" t="str">
        <f>IF(G3917="","",VLOOKUP(G3917,#REF!,3,0))</f>
        <v/>
      </c>
      <c r="B3917" s="45" t="str">
        <f>IF(Table1[[#This Row],[Day]]="","",WEEKNUM(F3917))</f>
        <v/>
      </c>
      <c r="C3917" s="45" t="str">
        <f>IF(Table1[[#This Row],[Day]]="","",MONTH(F3917))</f>
        <v/>
      </c>
      <c r="D3917" s="45" t="str">
        <f>IF(Table1[[#This Row],[Day]]="","",YEAR(F3917))</f>
        <v/>
      </c>
      <c r="E3917" s="117" t="s">
        <v>329</v>
      </c>
      <c r="J3917" s="102"/>
      <c r="K3917" s="124"/>
      <c r="R3917" s="46"/>
      <c r="V3917" s="112"/>
      <c r="W3917" s="72"/>
      <c r="X3917" s="46"/>
      <c r="Y3917" s="46"/>
      <c r="AC3917" s="47">
        <f t="shared" si="57"/>
        <v>0</v>
      </c>
      <c r="AD3917" s="47"/>
      <c r="AE3917" s="44"/>
      <c r="AF3917" s="48"/>
    </row>
    <row r="3918" spans="1:32" ht="21" customHeight="1">
      <c r="A3918" s="45" t="str">
        <f>IF(G3918="","",VLOOKUP(G3918,#REF!,3,0))</f>
        <v/>
      </c>
      <c r="B3918" s="45" t="str">
        <f>IF(Table1[[#This Row],[Day]]="","",WEEKNUM(F3918))</f>
        <v/>
      </c>
      <c r="C3918" s="45" t="str">
        <f>IF(Table1[[#This Row],[Day]]="","",MONTH(F3918))</f>
        <v/>
      </c>
      <c r="D3918" s="45" t="str">
        <f>IF(Table1[[#This Row],[Day]]="","",YEAR(F3918))</f>
        <v/>
      </c>
      <c r="E3918" s="117" t="s">
        <v>329</v>
      </c>
      <c r="J3918" s="102"/>
      <c r="K3918" s="124"/>
      <c r="R3918" s="46"/>
      <c r="V3918" s="112"/>
      <c r="W3918" s="72"/>
      <c r="X3918" s="46"/>
      <c r="Y3918" s="46"/>
      <c r="AC3918" s="47">
        <f t="shared" si="57"/>
        <v>0</v>
      </c>
      <c r="AD3918" s="47"/>
      <c r="AE3918" s="44"/>
      <c r="AF3918" s="48"/>
    </row>
    <row r="3919" spans="1:32" ht="21" customHeight="1">
      <c r="A3919" s="45" t="str">
        <f>IF(G3919="","",VLOOKUP(G3919,#REF!,3,0))</f>
        <v/>
      </c>
      <c r="B3919" s="45" t="str">
        <f>IF(Table1[[#This Row],[Day]]="","",WEEKNUM(F3919))</f>
        <v/>
      </c>
      <c r="C3919" s="45" t="str">
        <f>IF(Table1[[#This Row],[Day]]="","",MONTH(F3919))</f>
        <v/>
      </c>
      <c r="D3919" s="45" t="str">
        <f>IF(Table1[[#This Row],[Day]]="","",YEAR(F3919))</f>
        <v/>
      </c>
      <c r="E3919" s="117" t="s">
        <v>329</v>
      </c>
      <c r="J3919" s="102"/>
      <c r="K3919" s="124"/>
      <c r="R3919" s="46"/>
      <c r="V3919" s="112"/>
      <c r="W3919" s="72"/>
      <c r="X3919" s="46"/>
      <c r="Y3919" s="46"/>
      <c r="AC3919" s="47">
        <f t="shared" si="57"/>
        <v>0</v>
      </c>
      <c r="AD3919" s="47"/>
      <c r="AE3919" s="44"/>
      <c r="AF3919" s="48"/>
    </row>
    <row r="3920" spans="1:32" ht="21" customHeight="1">
      <c r="A3920" s="45" t="str">
        <f>IF(G3920="","",VLOOKUP(G3920,#REF!,3,0))</f>
        <v/>
      </c>
      <c r="B3920" s="45" t="str">
        <f>IF(Table1[[#This Row],[Day]]="","",WEEKNUM(F3920))</f>
        <v/>
      </c>
      <c r="C3920" s="45" t="str">
        <f>IF(Table1[[#This Row],[Day]]="","",MONTH(F3920))</f>
        <v/>
      </c>
      <c r="D3920" s="45" t="str">
        <f>IF(Table1[[#This Row],[Day]]="","",YEAR(F3920))</f>
        <v/>
      </c>
      <c r="E3920" s="117" t="s">
        <v>329</v>
      </c>
      <c r="J3920" s="102"/>
      <c r="K3920" s="124"/>
      <c r="R3920" s="46"/>
      <c r="V3920" s="112"/>
      <c r="W3920" s="72"/>
      <c r="X3920" s="46"/>
      <c r="Y3920" s="46"/>
      <c r="AC3920" s="47">
        <f t="shared" si="57"/>
        <v>0</v>
      </c>
      <c r="AD3920" s="47"/>
      <c r="AE3920" s="44"/>
      <c r="AF3920" s="48"/>
    </row>
    <row r="3921" spans="1:32" ht="21" customHeight="1">
      <c r="A3921" s="45" t="str">
        <f>IF(G3921="","",VLOOKUP(G3921,#REF!,3,0))</f>
        <v/>
      </c>
      <c r="B3921" s="45" t="str">
        <f>IF(Table1[[#This Row],[Day]]="","",WEEKNUM(F3921))</f>
        <v/>
      </c>
      <c r="C3921" s="45" t="str">
        <f>IF(Table1[[#This Row],[Day]]="","",MONTH(F3921))</f>
        <v/>
      </c>
      <c r="D3921" s="45" t="str">
        <f>IF(Table1[[#This Row],[Day]]="","",YEAR(F3921))</f>
        <v/>
      </c>
      <c r="E3921" s="117" t="s">
        <v>329</v>
      </c>
      <c r="J3921" s="102"/>
      <c r="K3921" s="124"/>
      <c r="R3921" s="46"/>
      <c r="V3921" s="112"/>
      <c r="W3921" s="72"/>
      <c r="X3921" s="46"/>
      <c r="Y3921" s="46"/>
      <c r="AC3921" s="47">
        <f t="shared" si="57"/>
        <v>0</v>
      </c>
      <c r="AD3921" s="47"/>
      <c r="AE3921" s="44"/>
      <c r="AF3921" s="48"/>
    </row>
    <row r="3922" spans="1:32" ht="21" customHeight="1">
      <c r="A3922" s="45" t="str">
        <f>IF(G3922="","",VLOOKUP(G3922,#REF!,3,0))</f>
        <v/>
      </c>
      <c r="B3922" s="45" t="str">
        <f>IF(Table1[[#This Row],[Day]]="","",WEEKNUM(F3922))</f>
        <v/>
      </c>
      <c r="C3922" s="45" t="str">
        <f>IF(Table1[[#This Row],[Day]]="","",MONTH(F3922))</f>
        <v/>
      </c>
      <c r="D3922" s="45" t="str">
        <f>IF(Table1[[#This Row],[Day]]="","",YEAR(F3922))</f>
        <v/>
      </c>
      <c r="E3922" s="117" t="s">
        <v>329</v>
      </c>
      <c r="J3922" s="102"/>
      <c r="K3922" s="124"/>
      <c r="R3922" s="46"/>
      <c r="V3922" s="112"/>
      <c r="W3922" s="72"/>
      <c r="X3922" s="46"/>
      <c r="Y3922" s="46"/>
      <c r="AC3922" s="47">
        <f t="shared" si="57"/>
        <v>0</v>
      </c>
      <c r="AD3922" s="47"/>
      <c r="AE3922" s="44"/>
      <c r="AF3922" s="48"/>
    </row>
    <row r="3923" spans="1:32" ht="21" customHeight="1">
      <c r="A3923" s="45" t="str">
        <f>IF(G3923="","",VLOOKUP(G3923,#REF!,3,0))</f>
        <v/>
      </c>
      <c r="B3923" s="45" t="str">
        <f>IF(Table1[[#This Row],[Day]]="","",WEEKNUM(F3923))</f>
        <v/>
      </c>
      <c r="C3923" s="45" t="str">
        <f>IF(Table1[[#This Row],[Day]]="","",MONTH(F3923))</f>
        <v/>
      </c>
      <c r="D3923" s="45" t="str">
        <f>IF(Table1[[#This Row],[Day]]="","",YEAR(F3923))</f>
        <v/>
      </c>
      <c r="E3923" s="117" t="s">
        <v>329</v>
      </c>
      <c r="J3923" s="102"/>
      <c r="K3923" s="124"/>
      <c r="R3923" s="46"/>
      <c r="V3923" s="112"/>
      <c r="W3923" s="72"/>
      <c r="X3923" s="46"/>
      <c r="Y3923" s="46"/>
      <c r="AC3923" s="47">
        <f t="shared" si="57"/>
        <v>0</v>
      </c>
      <c r="AD3923" s="47"/>
      <c r="AE3923" s="44"/>
      <c r="AF3923" s="48"/>
    </row>
    <row r="3924" spans="1:32" ht="21" customHeight="1">
      <c r="A3924" s="45" t="str">
        <f>IF(G3924="","",VLOOKUP(G3924,#REF!,3,0))</f>
        <v/>
      </c>
      <c r="B3924" s="45" t="str">
        <f>IF(Table1[[#This Row],[Day]]="","",WEEKNUM(F3924))</f>
        <v/>
      </c>
      <c r="C3924" s="45" t="str">
        <f>IF(Table1[[#This Row],[Day]]="","",MONTH(F3924))</f>
        <v/>
      </c>
      <c r="D3924" s="45" t="str">
        <f>IF(Table1[[#This Row],[Day]]="","",YEAR(F3924))</f>
        <v/>
      </c>
      <c r="E3924" s="117" t="s">
        <v>329</v>
      </c>
      <c r="J3924" s="102"/>
      <c r="K3924" s="124"/>
      <c r="R3924" s="46"/>
      <c r="V3924" s="112"/>
      <c r="W3924" s="72"/>
      <c r="X3924" s="46"/>
      <c r="Y3924" s="46"/>
      <c r="AC3924" s="47">
        <f t="shared" si="57"/>
        <v>0</v>
      </c>
      <c r="AD3924" s="47"/>
      <c r="AE3924" s="44"/>
      <c r="AF3924" s="48"/>
    </row>
    <row r="3925" spans="1:32" ht="21" customHeight="1">
      <c r="A3925" s="45" t="str">
        <f>IF(G3925="","",VLOOKUP(G3925,#REF!,3,0))</f>
        <v/>
      </c>
      <c r="B3925" s="45" t="str">
        <f>IF(Table1[[#This Row],[Day]]="","",WEEKNUM(F3925))</f>
        <v/>
      </c>
      <c r="C3925" s="45" t="str">
        <f>IF(Table1[[#This Row],[Day]]="","",MONTH(F3925))</f>
        <v/>
      </c>
      <c r="D3925" s="45" t="str">
        <f>IF(Table1[[#This Row],[Day]]="","",YEAR(F3925))</f>
        <v/>
      </c>
      <c r="E3925" s="117" t="s">
        <v>329</v>
      </c>
      <c r="J3925" s="102"/>
      <c r="K3925" s="124"/>
      <c r="R3925" s="46"/>
      <c r="V3925" s="112"/>
      <c r="W3925" s="72"/>
      <c r="X3925" s="46"/>
      <c r="Y3925" s="46"/>
      <c r="AC3925" s="47">
        <f t="shared" si="57"/>
        <v>0</v>
      </c>
      <c r="AD3925" s="47"/>
      <c r="AE3925" s="44"/>
      <c r="AF3925" s="48"/>
    </row>
    <row r="3926" spans="1:32" ht="21" customHeight="1">
      <c r="A3926" s="45" t="str">
        <f>IF(G3926="","",VLOOKUP(G3926,#REF!,3,0))</f>
        <v/>
      </c>
      <c r="B3926" s="45" t="str">
        <f>IF(Table1[[#This Row],[Day]]="","",WEEKNUM(F3926))</f>
        <v/>
      </c>
      <c r="C3926" s="45" t="str">
        <f>IF(Table1[[#This Row],[Day]]="","",MONTH(F3926))</f>
        <v/>
      </c>
      <c r="D3926" s="45" t="str">
        <f>IF(Table1[[#This Row],[Day]]="","",YEAR(F3926))</f>
        <v/>
      </c>
      <c r="E3926" s="117" t="s">
        <v>329</v>
      </c>
      <c r="J3926" s="102"/>
      <c r="K3926" s="124"/>
      <c r="R3926" s="46"/>
      <c r="V3926" s="112"/>
      <c r="W3926" s="72"/>
      <c r="X3926" s="46"/>
      <c r="Y3926" s="46"/>
      <c r="AC3926" s="47">
        <f t="shared" si="57"/>
        <v>0</v>
      </c>
      <c r="AD3926" s="47"/>
      <c r="AE3926" s="44"/>
      <c r="AF3926" s="48"/>
    </row>
    <row r="3927" spans="1:32" ht="21" customHeight="1">
      <c r="A3927" s="45" t="str">
        <f>IF(G3927="","",VLOOKUP(G3927,#REF!,3,0))</f>
        <v/>
      </c>
      <c r="B3927" s="45" t="str">
        <f>IF(Table1[[#This Row],[Day]]="","",WEEKNUM(F3927))</f>
        <v/>
      </c>
      <c r="C3927" s="45" t="str">
        <f>IF(Table1[[#This Row],[Day]]="","",MONTH(F3927))</f>
        <v/>
      </c>
      <c r="D3927" s="45" t="str">
        <f>IF(Table1[[#This Row],[Day]]="","",YEAR(F3927))</f>
        <v/>
      </c>
      <c r="E3927" s="117" t="s">
        <v>329</v>
      </c>
      <c r="J3927" s="102"/>
      <c r="K3927" s="124"/>
      <c r="R3927" s="46"/>
      <c r="V3927" s="112"/>
      <c r="W3927" s="72"/>
      <c r="X3927" s="46"/>
      <c r="Y3927" s="46"/>
      <c r="AC3927" s="47">
        <f t="shared" si="57"/>
        <v>0</v>
      </c>
      <c r="AD3927" s="47"/>
      <c r="AE3927" s="44"/>
      <c r="AF3927" s="48"/>
    </row>
    <row r="3928" spans="1:32" ht="21" customHeight="1">
      <c r="A3928" s="45" t="str">
        <f>IF(G3928="","",VLOOKUP(G3928,#REF!,3,0))</f>
        <v/>
      </c>
      <c r="B3928" s="45" t="str">
        <f>IF(Table1[[#This Row],[Day]]="","",WEEKNUM(F3928))</f>
        <v/>
      </c>
      <c r="C3928" s="45" t="str">
        <f>IF(Table1[[#This Row],[Day]]="","",MONTH(F3928))</f>
        <v/>
      </c>
      <c r="D3928" s="45" t="str">
        <f>IF(Table1[[#This Row],[Day]]="","",YEAR(F3928))</f>
        <v/>
      </c>
      <c r="E3928" s="117" t="s">
        <v>329</v>
      </c>
      <c r="J3928" s="102"/>
      <c r="K3928" s="124"/>
      <c r="R3928" s="46"/>
      <c r="V3928" s="112"/>
      <c r="W3928" s="72"/>
      <c r="X3928" s="46"/>
      <c r="Y3928" s="46"/>
      <c r="AC3928" s="47">
        <f t="shared" si="57"/>
        <v>0</v>
      </c>
      <c r="AD3928" s="47"/>
      <c r="AE3928" s="44"/>
      <c r="AF3928" s="48"/>
    </row>
    <row r="3929" spans="1:32" ht="21" customHeight="1">
      <c r="A3929" s="45" t="str">
        <f>IF(G3929="","",VLOOKUP(G3929,#REF!,3,0))</f>
        <v/>
      </c>
      <c r="B3929" s="45" t="str">
        <f>IF(Table1[[#This Row],[Day]]="","",WEEKNUM(F3929))</f>
        <v/>
      </c>
      <c r="C3929" s="45" t="str">
        <f>IF(Table1[[#This Row],[Day]]="","",MONTH(F3929))</f>
        <v/>
      </c>
      <c r="D3929" s="45" t="str">
        <f>IF(Table1[[#This Row],[Day]]="","",YEAR(F3929))</f>
        <v/>
      </c>
      <c r="E3929" s="117" t="s">
        <v>329</v>
      </c>
      <c r="J3929" s="102"/>
      <c r="K3929" s="124"/>
      <c r="R3929" s="46"/>
      <c r="V3929" s="112"/>
      <c r="W3929" s="72"/>
      <c r="X3929" s="46"/>
      <c r="Y3929" s="46"/>
      <c r="AC3929" s="47">
        <f t="shared" si="57"/>
        <v>0</v>
      </c>
      <c r="AD3929" s="47"/>
      <c r="AE3929" s="44"/>
      <c r="AF3929" s="48"/>
    </row>
    <row r="3930" spans="1:32" ht="21" customHeight="1">
      <c r="A3930" s="45" t="str">
        <f>IF(G3930="","",VLOOKUP(G3930,#REF!,3,0))</f>
        <v/>
      </c>
      <c r="B3930" s="45" t="str">
        <f>IF(Table1[[#This Row],[Day]]="","",WEEKNUM(F3930))</f>
        <v/>
      </c>
      <c r="C3930" s="45" t="str">
        <f>IF(Table1[[#This Row],[Day]]="","",MONTH(F3930))</f>
        <v/>
      </c>
      <c r="D3930" s="45" t="str">
        <f>IF(Table1[[#This Row],[Day]]="","",YEAR(F3930))</f>
        <v/>
      </c>
      <c r="E3930" s="117" t="s">
        <v>329</v>
      </c>
      <c r="J3930" s="102"/>
      <c r="K3930" s="124"/>
      <c r="R3930" s="46"/>
      <c r="V3930" s="112"/>
      <c r="W3930" s="72"/>
      <c r="X3930" s="46"/>
      <c r="Y3930" s="46"/>
      <c r="AC3930" s="47">
        <f t="shared" si="57"/>
        <v>0</v>
      </c>
      <c r="AD3930" s="47"/>
      <c r="AE3930" s="44"/>
      <c r="AF3930" s="48"/>
    </row>
    <row r="3931" spans="1:32" ht="21" customHeight="1">
      <c r="A3931" s="45" t="str">
        <f>IF(G3931="","",VLOOKUP(G3931,#REF!,3,0))</f>
        <v/>
      </c>
      <c r="B3931" s="45" t="str">
        <f>IF(Table1[[#This Row],[Day]]="","",WEEKNUM(F3931))</f>
        <v/>
      </c>
      <c r="C3931" s="45" t="str">
        <f>IF(Table1[[#This Row],[Day]]="","",MONTH(F3931))</f>
        <v/>
      </c>
      <c r="D3931" s="45" t="str">
        <f>IF(Table1[[#This Row],[Day]]="","",YEAR(F3931))</f>
        <v/>
      </c>
      <c r="E3931" s="117" t="s">
        <v>329</v>
      </c>
      <c r="J3931" s="102"/>
      <c r="K3931" s="124"/>
      <c r="R3931" s="46"/>
      <c r="V3931" s="112"/>
      <c r="W3931" s="72"/>
      <c r="X3931" s="46"/>
      <c r="Y3931" s="46"/>
      <c r="AC3931" s="47">
        <f t="shared" si="57"/>
        <v>0</v>
      </c>
      <c r="AD3931" s="47"/>
      <c r="AE3931" s="44"/>
      <c r="AF3931" s="48"/>
    </row>
    <row r="3932" spans="1:32" ht="21" customHeight="1">
      <c r="A3932" s="45" t="str">
        <f>IF(G3932="","",VLOOKUP(G3932,#REF!,3,0))</f>
        <v/>
      </c>
      <c r="B3932" s="45" t="str">
        <f>IF(Table1[[#This Row],[Day]]="","",WEEKNUM(F3932))</f>
        <v/>
      </c>
      <c r="C3932" s="45" t="str">
        <f>IF(Table1[[#This Row],[Day]]="","",MONTH(F3932))</f>
        <v/>
      </c>
      <c r="D3932" s="45" t="str">
        <f>IF(Table1[[#This Row],[Day]]="","",YEAR(F3932))</f>
        <v/>
      </c>
      <c r="E3932" s="117" t="s">
        <v>329</v>
      </c>
      <c r="J3932" s="102"/>
      <c r="K3932" s="124"/>
      <c r="R3932" s="46"/>
      <c r="V3932" s="112"/>
      <c r="W3932" s="72"/>
      <c r="X3932" s="46"/>
      <c r="Y3932" s="46"/>
      <c r="AC3932" s="47">
        <f t="shared" ref="AC3932:AC3995" si="58">SUM(I3932:AB3932)</f>
        <v>0</v>
      </c>
      <c r="AD3932" s="47"/>
      <c r="AE3932" s="44"/>
      <c r="AF3932" s="48"/>
    </row>
    <row r="3933" spans="1:32" ht="21" customHeight="1">
      <c r="A3933" s="45" t="str">
        <f>IF(G3933="","",VLOOKUP(G3933,#REF!,3,0))</f>
        <v/>
      </c>
      <c r="B3933" s="45" t="str">
        <f>IF(Table1[[#This Row],[Day]]="","",WEEKNUM(F3933))</f>
        <v/>
      </c>
      <c r="C3933" s="45" t="str">
        <f>IF(Table1[[#This Row],[Day]]="","",MONTH(F3933))</f>
        <v/>
      </c>
      <c r="D3933" s="45" t="str">
        <f>IF(Table1[[#This Row],[Day]]="","",YEAR(F3933))</f>
        <v/>
      </c>
      <c r="E3933" s="117" t="s">
        <v>329</v>
      </c>
      <c r="J3933" s="102"/>
      <c r="K3933" s="124"/>
      <c r="R3933" s="46"/>
      <c r="V3933" s="112"/>
      <c r="W3933" s="72"/>
      <c r="X3933" s="46"/>
      <c r="Y3933" s="46"/>
      <c r="AC3933" s="47">
        <f t="shared" si="58"/>
        <v>0</v>
      </c>
      <c r="AD3933" s="47"/>
      <c r="AE3933" s="44"/>
      <c r="AF3933" s="48"/>
    </row>
    <row r="3934" spans="1:32" ht="21" customHeight="1">
      <c r="A3934" s="45" t="str">
        <f>IF(G3934="","",VLOOKUP(G3934,#REF!,3,0))</f>
        <v/>
      </c>
      <c r="B3934" s="45" t="str">
        <f>IF(Table1[[#This Row],[Day]]="","",WEEKNUM(F3934))</f>
        <v/>
      </c>
      <c r="C3934" s="45" t="str">
        <f>IF(Table1[[#This Row],[Day]]="","",MONTH(F3934))</f>
        <v/>
      </c>
      <c r="D3934" s="45" t="str">
        <f>IF(Table1[[#This Row],[Day]]="","",YEAR(F3934))</f>
        <v/>
      </c>
      <c r="E3934" s="117" t="s">
        <v>329</v>
      </c>
      <c r="J3934" s="102"/>
      <c r="K3934" s="124"/>
      <c r="R3934" s="46"/>
      <c r="V3934" s="112"/>
      <c r="W3934" s="72"/>
      <c r="X3934" s="46"/>
      <c r="Y3934" s="46"/>
      <c r="AC3934" s="47">
        <f t="shared" si="58"/>
        <v>0</v>
      </c>
      <c r="AD3934" s="47"/>
      <c r="AE3934" s="44"/>
      <c r="AF3934" s="48"/>
    </row>
    <row r="3935" spans="1:32" ht="21" customHeight="1">
      <c r="A3935" s="45" t="str">
        <f>IF(G3935="","",VLOOKUP(G3935,#REF!,3,0))</f>
        <v/>
      </c>
      <c r="B3935" s="45" t="str">
        <f>IF(Table1[[#This Row],[Day]]="","",WEEKNUM(F3935))</f>
        <v/>
      </c>
      <c r="C3935" s="45" t="str">
        <f>IF(Table1[[#This Row],[Day]]="","",MONTH(F3935))</f>
        <v/>
      </c>
      <c r="D3935" s="45" t="str">
        <f>IF(Table1[[#This Row],[Day]]="","",YEAR(F3935))</f>
        <v/>
      </c>
      <c r="E3935" s="117" t="s">
        <v>329</v>
      </c>
      <c r="J3935" s="102"/>
      <c r="K3935" s="124"/>
      <c r="R3935" s="46"/>
      <c r="V3935" s="112"/>
      <c r="W3935" s="72"/>
      <c r="X3935" s="46"/>
      <c r="Y3935" s="46"/>
      <c r="AC3935" s="47">
        <f t="shared" si="58"/>
        <v>0</v>
      </c>
      <c r="AD3935" s="47"/>
      <c r="AE3935" s="44"/>
      <c r="AF3935" s="48"/>
    </row>
    <row r="3936" spans="1:32" ht="21" customHeight="1">
      <c r="A3936" s="45" t="str">
        <f>IF(G3936="","",VLOOKUP(G3936,#REF!,3,0))</f>
        <v/>
      </c>
      <c r="B3936" s="45" t="str">
        <f>IF(Table1[[#This Row],[Day]]="","",WEEKNUM(F3936))</f>
        <v/>
      </c>
      <c r="C3936" s="45" t="str">
        <f>IF(Table1[[#This Row],[Day]]="","",MONTH(F3936))</f>
        <v/>
      </c>
      <c r="D3936" s="45" t="str">
        <f>IF(Table1[[#This Row],[Day]]="","",YEAR(F3936))</f>
        <v/>
      </c>
      <c r="E3936" s="117" t="s">
        <v>329</v>
      </c>
      <c r="J3936" s="102"/>
      <c r="K3936" s="124"/>
      <c r="R3936" s="46"/>
      <c r="V3936" s="112"/>
      <c r="W3936" s="72"/>
      <c r="X3936" s="46"/>
      <c r="Y3936" s="46"/>
      <c r="AC3936" s="47">
        <f t="shared" si="58"/>
        <v>0</v>
      </c>
      <c r="AD3936" s="47"/>
      <c r="AE3936" s="44"/>
      <c r="AF3936" s="48"/>
    </row>
    <row r="3937" spans="1:32" ht="21" customHeight="1">
      <c r="A3937" s="45" t="str">
        <f>IF(G3937="","",VLOOKUP(G3937,#REF!,3,0))</f>
        <v/>
      </c>
      <c r="B3937" s="45" t="str">
        <f>IF(Table1[[#This Row],[Day]]="","",WEEKNUM(F3937))</f>
        <v/>
      </c>
      <c r="C3937" s="45" t="str">
        <f>IF(Table1[[#This Row],[Day]]="","",MONTH(F3937))</f>
        <v/>
      </c>
      <c r="D3937" s="45" t="str">
        <f>IF(Table1[[#This Row],[Day]]="","",YEAR(F3937))</f>
        <v/>
      </c>
      <c r="E3937" s="117" t="s">
        <v>329</v>
      </c>
      <c r="J3937" s="102"/>
      <c r="K3937" s="124"/>
      <c r="R3937" s="46"/>
      <c r="V3937" s="112"/>
      <c r="W3937" s="72"/>
      <c r="X3937" s="46"/>
      <c r="Y3937" s="46"/>
      <c r="AC3937" s="47">
        <f t="shared" si="58"/>
        <v>0</v>
      </c>
      <c r="AD3937" s="47"/>
      <c r="AE3937" s="44"/>
      <c r="AF3937" s="48"/>
    </row>
    <row r="3938" spans="1:32" ht="21" customHeight="1">
      <c r="A3938" s="45" t="str">
        <f>IF(G3938="","",VLOOKUP(G3938,#REF!,3,0))</f>
        <v/>
      </c>
      <c r="B3938" s="45" t="str">
        <f>IF(Table1[[#This Row],[Day]]="","",WEEKNUM(F3938))</f>
        <v/>
      </c>
      <c r="C3938" s="45" t="str">
        <f>IF(Table1[[#This Row],[Day]]="","",MONTH(F3938))</f>
        <v/>
      </c>
      <c r="D3938" s="45" t="str">
        <f>IF(Table1[[#This Row],[Day]]="","",YEAR(F3938))</f>
        <v/>
      </c>
      <c r="E3938" s="117" t="s">
        <v>329</v>
      </c>
      <c r="J3938" s="102"/>
      <c r="K3938" s="124"/>
      <c r="R3938" s="46"/>
      <c r="V3938" s="112"/>
      <c r="W3938" s="72"/>
      <c r="X3938" s="46"/>
      <c r="Y3938" s="46"/>
      <c r="AC3938" s="47">
        <f t="shared" si="58"/>
        <v>0</v>
      </c>
      <c r="AD3938" s="47"/>
      <c r="AE3938" s="44"/>
      <c r="AF3938" s="48"/>
    </row>
    <row r="3939" spans="1:32" ht="21" customHeight="1">
      <c r="A3939" s="45" t="str">
        <f>IF(G3939="","",VLOOKUP(G3939,#REF!,3,0))</f>
        <v/>
      </c>
      <c r="B3939" s="45" t="str">
        <f>IF(Table1[[#This Row],[Day]]="","",WEEKNUM(F3939))</f>
        <v/>
      </c>
      <c r="C3939" s="45" t="str">
        <f>IF(Table1[[#This Row],[Day]]="","",MONTH(F3939))</f>
        <v/>
      </c>
      <c r="D3939" s="45" t="str">
        <f>IF(Table1[[#This Row],[Day]]="","",YEAR(F3939))</f>
        <v/>
      </c>
      <c r="E3939" s="117" t="s">
        <v>329</v>
      </c>
      <c r="J3939" s="102"/>
      <c r="K3939" s="124"/>
      <c r="R3939" s="46"/>
      <c r="V3939" s="112"/>
      <c r="W3939" s="72"/>
      <c r="X3939" s="46"/>
      <c r="Y3939" s="46"/>
      <c r="AC3939" s="47">
        <f t="shared" si="58"/>
        <v>0</v>
      </c>
      <c r="AD3939" s="47"/>
      <c r="AE3939" s="44"/>
      <c r="AF3939" s="48"/>
    </row>
    <row r="3940" spans="1:32" ht="21" customHeight="1">
      <c r="A3940" s="45" t="str">
        <f>IF(G3940="","",VLOOKUP(G3940,#REF!,3,0))</f>
        <v/>
      </c>
      <c r="B3940" s="45" t="str">
        <f>IF(Table1[[#This Row],[Day]]="","",WEEKNUM(F3940))</f>
        <v/>
      </c>
      <c r="C3940" s="45" t="str">
        <f>IF(Table1[[#This Row],[Day]]="","",MONTH(F3940))</f>
        <v/>
      </c>
      <c r="D3940" s="45" t="str">
        <f>IF(Table1[[#This Row],[Day]]="","",YEAR(F3940))</f>
        <v/>
      </c>
      <c r="E3940" s="117" t="s">
        <v>329</v>
      </c>
      <c r="J3940" s="102"/>
      <c r="K3940" s="124"/>
      <c r="R3940" s="46"/>
      <c r="V3940" s="112"/>
      <c r="W3940" s="72"/>
      <c r="X3940" s="46"/>
      <c r="Y3940" s="46"/>
      <c r="AC3940" s="47">
        <f t="shared" si="58"/>
        <v>0</v>
      </c>
      <c r="AD3940" s="47"/>
      <c r="AE3940" s="44"/>
      <c r="AF3940" s="48"/>
    </row>
    <row r="3941" spans="1:32" ht="21" customHeight="1">
      <c r="A3941" s="45" t="str">
        <f>IF(G3941="","",VLOOKUP(G3941,#REF!,3,0))</f>
        <v/>
      </c>
      <c r="B3941" s="45" t="str">
        <f>IF(Table1[[#This Row],[Day]]="","",WEEKNUM(F3941))</f>
        <v/>
      </c>
      <c r="C3941" s="45" t="str">
        <f>IF(Table1[[#This Row],[Day]]="","",MONTH(F3941))</f>
        <v/>
      </c>
      <c r="D3941" s="45" t="str">
        <f>IF(Table1[[#This Row],[Day]]="","",YEAR(F3941))</f>
        <v/>
      </c>
      <c r="E3941" s="117" t="s">
        <v>329</v>
      </c>
      <c r="J3941" s="102"/>
      <c r="K3941" s="124"/>
      <c r="R3941" s="46"/>
      <c r="V3941" s="112"/>
      <c r="W3941" s="72"/>
      <c r="X3941" s="46"/>
      <c r="Y3941" s="46"/>
      <c r="AC3941" s="47">
        <f t="shared" si="58"/>
        <v>0</v>
      </c>
      <c r="AD3941" s="47"/>
      <c r="AE3941" s="44"/>
      <c r="AF3941" s="48"/>
    </row>
    <row r="3942" spans="1:32" ht="21" customHeight="1">
      <c r="A3942" s="45" t="str">
        <f>IF(G3942="","",VLOOKUP(G3942,#REF!,3,0))</f>
        <v/>
      </c>
      <c r="B3942" s="45" t="str">
        <f>IF(Table1[[#This Row],[Day]]="","",WEEKNUM(F3942))</f>
        <v/>
      </c>
      <c r="C3942" s="45" t="str">
        <f>IF(Table1[[#This Row],[Day]]="","",MONTH(F3942))</f>
        <v/>
      </c>
      <c r="D3942" s="45" t="str">
        <f>IF(Table1[[#This Row],[Day]]="","",YEAR(F3942))</f>
        <v/>
      </c>
      <c r="E3942" s="117" t="s">
        <v>329</v>
      </c>
      <c r="J3942" s="102"/>
      <c r="K3942" s="124"/>
      <c r="R3942" s="46"/>
      <c r="V3942" s="112"/>
      <c r="W3942" s="72"/>
      <c r="X3942" s="46"/>
      <c r="Y3942" s="46"/>
      <c r="AC3942" s="47">
        <f t="shared" si="58"/>
        <v>0</v>
      </c>
      <c r="AD3942" s="47"/>
      <c r="AE3942" s="44"/>
      <c r="AF3942" s="48"/>
    </row>
    <row r="3943" spans="1:32" ht="21" customHeight="1">
      <c r="A3943" s="45" t="str">
        <f>IF(G3943="","",VLOOKUP(G3943,#REF!,3,0))</f>
        <v/>
      </c>
      <c r="B3943" s="45" t="str">
        <f>IF(Table1[[#This Row],[Day]]="","",WEEKNUM(F3943))</f>
        <v/>
      </c>
      <c r="C3943" s="45" t="str">
        <f>IF(Table1[[#This Row],[Day]]="","",MONTH(F3943))</f>
        <v/>
      </c>
      <c r="D3943" s="45" t="str">
        <f>IF(Table1[[#This Row],[Day]]="","",YEAR(F3943))</f>
        <v/>
      </c>
      <c r="E3943" s="117" t="s">
        <v>329</v>
      </c>
      <c r="J3943" s="102"/>
      <c r="K3943" s="124"/>
      <c r="R3943" s="46"/>
      <c r="V3943" s="112"/>
      <c r="W3943" s="72"/>
      <c r="X3943" s="46"/>
      <c r="Y3943" s="46"/>
      <c r="AC3943" s="47">
        <f t="shared" si="58"/>
        <v>0</v>
      </c>
      <c r="AD3943" s="47"/>
      <c r="AE3943" s="44"/>
      <c r="AF3943" s="48"/>
    </row>
    <row r="3944" spans="1:32" ht="21" customHeight="1">
      <c r="A3944" s="45" t="str">
        <f>IF(G3944="","",VLOOKUP(G3944,#REF!,3,0))</f>
        <v/>
      </c>
      <c r="B3944" s="45" t="str">
        <f>IF(Table1[[#This Row],[Day]]="","",WEEKNUM(F3944))</f>
        <v/>
      </c>
      <c r="C3944" s="45" t="str">
        <f>IF(Table1[[#This Row],[Day]]="","",MONTH(F3944))</f>
        <v/>
      </c>
      <c r="D3944" s="45" t="str">
        <f>IF(Table1[[#This Row],[Day]]="","",YEAR(F3944))</f>
        <v/>
      </c>
      <c r="E3944" s="117" t="s">
        <v>329</v>
      </c>
      <c r="J3944" s="102"/>
      <c r="K3944" s="124"/>
      <c r="R3944" s="46"/>
      <c r="V3944" s="112"/>
      <c r="W3944" s="72"/>
      <c r="X3944" s="46"/>
      <c r="Y3944" s="46"/>
      <c r="AC3944" s="47">
        <f t="shared" si="58"/>
        <v>0</v>
      </c>
      <c r="AD3944" s="47"/>
      <c r="AE3944" s="44"/>
      <c r="AF3944" s="48"/>
    </row>
    <row r="3945" spans="1:32" ht="21" customHeight="1">
      <c r="A3945" s="45" t="str">
        <f>IF(G3945="","",VLOOKUP(G3945,#REF!,3,0))</f>
        <v/>
      </c>
      <c r="B3945" s="45" t="str">
        <f>IF(Table1[[#This Row],[Day]]="","",WEEKNUM(F3945))</f>
        <v/>
      </c>
      <c r="C3945" s="45" t="str">
        <f>IF(Table1[[#This Row],[Day]]="","",MONTH(F3945))</f>
        <v/>
      </c>
      <c r="D3945" s="45" t="str">
        <f>IF(Table1[[#This Row],[Day]]="","",YEAR(F3945))</f>
        <v/>
      </c>
      <c r="E3945" s="117" t="s">
        <v>329</v>
      </c>
      <c r="J3945" s="102"/>
      <c r="K3945" s="124"/>
      <c r="R3945" s="46"/>
      <c r="V3945" s="112"/>
      <c r="W3945" s="72"/>
      <c r="X3945" s="46"/>
      <c r="Y3945" s="46"/>
      <c r="AC3945" s="47">
        <f t="shared" si="58"/>
        <v>0</v>
      </c>
      <c r="AD3945" s="47"/>
      <c r="AE3945" s="44"/>
      <c r="AF3945" s="48"/>
    </row>
    <row r="3946" spans="1:32" ht="21" customHeight="1">
      <c r="A3946" s="45" t="str">
        <f>IF(G3946="","",VLOOKUP(G3946,#REF!,3,0))</f>
        <v/>
      </c>
      <c r="B3946" s="45" t="str">
        <f>IF(Table1[[#This Row],[Day]]="","",WEEKNUM(F3946))</f>
        <v/>
      </c>
      <c r="C3946" s="45" t="str">
        <f>IF(Table1[[#This Row],[Day]]="","",MONTH(F3946))</f>
        <v/>
      </c>
      <c r="D3946" s="45" t="str">
        <f>IF(Table1[[#This Row],[Day]]="","",YEAR(F3946))</f>
        <v/>
      </c>
      <c r="E3946" s="117" t="s">
        <v>329</v>
      </c>
      <c r="J3946" s="102"/>
      <c r="K3946" s="124"/>
      <c r="R3946" s="46"/>
      <c r="V3946" s="112"/>
      <c r="W3946" s="72"/>
      <c r="X3946" s="46"/>
      <c r="Y3946" s="46"/>
      <c r="AC3946" s="47">
        <f t="shared" si="58"/>
        <v>0</v>
      </c>
      <c r="AD3946" s="47"/>
      <c r="AE3946" s="44"/>
      <c r="AF3946" s="48"/>
    </row>
    <row r="3947" spans="1:32" ht="21" customHeight="1">
      <c r="A3947" s="45" t="str">
        <f>IF(G3947="","",VLOOKUP(G3947,#REF!,3,0))</f>
        <v/>
      </c>
      <c r="B3947" s="45" t="str">
        <f>IF(Table1[[#This Row],[Day]]="","",WEEKNUM(F3947))</f>
        <v/>
      </c>
      <c r="C3947" s="45" t="str">
        <f>IF(Table1[[#This Row],[Day]]="","",MONTH(F3947))</f>
        <v/>
      </c>
      <c r="D3947" s="45" t="str">
        <f>IF(Table1[[#This Row],[Day]]="","",YEAR(F3947))</f>
        <v/>
      </c>
      <c r="E3947" s="117" t="s">
        <v>329</v>
      </c>
      <c r="J3947" s="102"/>
      <c r="K3947" s="124"/>
      <c r="R3947" s="46"/>
      <c r="V3947" s="112"/>
      <c r="W3947" s="72"/>
      <c r="X3947" s="46"/>
      <c r="Y3947" s="46"/>
      <c r="AC3947" s="47">
        <f t="shared" si="58"/>
        <v>0</v>
      </c>
      <c r="AD3947" s="47"/>
      <c r="AE3947" s="44"/>
      <c r="AF3947" s="48"/>
    </row>
    <row r="3948" spans="1:32" ht="21" customHeight="1">
      <c r="A3948" s="45" t="str">
        <f>IF(G3948="","",VLOOKUP(G3948,#REF!,3,0))</f>
        <v/>
      </c>
      <c r="B3948" s="45" t="str">
        <f>IF(Table1[[#This Row],[Day]]="","",WEEKNUM(F3948))</f>
        <v/>
      </c>
      <c r="C3948" s="45" t="str">
        <f>IF(Table1[[#This Row],[Day]]="","",MONTH(F3948))</f>
        <v/>
      </c>
      <c r="D3948" s="45" t="str">
        <f>IF(Table1[[#This Row],[Day]]="","",YEAR(F3948))</f>
        <v/>
      </c>
      <c r="E3948" s="117" t="s">
        <v>329</v>
      </c>
      <c r="J3948" s="102"/>
      <c r="K3948" s="124"/>
      <c r="R3948" s="46"/>
      <c r="V3948" s="112"/>
      <c r="W3948" s="72"/>
      <c r="X3948" s="46"/>
      <c r="Y3948" s="46"/>
      <c r="AC3948" s="47">
        <f t="shared" si="58"/>
        <v>0</v>
      </c>
      <c r="AD3948" s="47"/>
      <c r="AE3948" s="44"/>
      <c r="AF3948" s="48"/>
    </row>
    <row r="3949" spans="1:32" ht="21" customHeight="1">
      <c r="A3949" s="45" t="str">
        <f>IF(G3949="","",VLOOKUP(G3949,#REF!,3,0))</f>
        <v/>
      </c>
      <c r="B3949" s="45" t="str">
        <f>IF(Table1[[#This Row],[Day]]="","",WEEKNUM(F3949))</f>
        <v/>
      </c>
      <c r="C3949" s="45" t="str">
        <f>IF(Table1[[#This Row],[Day]]="","",MONTH(F3949))</f>
        <v/>
      </c>
      <c r="D3949" s="45" t="str">
        <f>IF(Table1[[#This Row],[Day]]="","",YEAR(F3949))</f>
        <v/>
      </c>
      <c r="E3949" s="117" t="s">
        <v>329</v>
      </c>
      <c r="J3949" s="102"/>
      <c r="K3949" s="124"/>
      <c r="R3949" s="46"/>
      <c r="V3949" s="112"/>
      <c r="W3949" s="72"/>
      <c r="X3949" s="46"/>
      <c r="Y3949" s="46"/>
      <c r="AC3949" s="47">
        <f t="shared" si="58"/>
        <v>0</v>
      </c>
      <c r="AD3949" s="47"/>
      <c r="AE3949" s="44"/>
      <c r="AF3949" s="48"/>
    </row>
    <row r="3950" spans="1:32" ht="21" customHeight="1">
      <c r="A3950" s="45" t="str">
        <f>IF(G3950="","",VLOOKUP(G3950,#REF!,3,0))</f>
        <v/>
      </c>
      <c r="B3950" s="45" t="str">
        <f>IF(Table1[[#This Row],[Day]]="","",WEEKNUM(F3950))</f>
        <v/>
      </c>
      <c r="C3950" s="45" t="str">
        <f>IF(Table1[[#This Row],[Day]]="","",MONTH(F3950))</f>
        <v/>
      </c>
      <c r="D3950" s="45" t="str">
        <f>IF(Table1[[#This Row],[Day]]="","",YEAR(F3950))</f>
        <v/>
      </c>
      <c r="E3950" s="117" t="s">
        <v>329</v>
      </c>
      <c r="J3950" s="102"/>
      <c r="K3950" s="124"/>
      <c r="R3950" s="46"/>
      <c r="V3950" s="112"/>
      <c r="W3950" s="72"/>
      <c r="X3950" s="46"/>
      <c r="Y3950" s="46"/>
      <c r="AC3950" s="47">
        <f t="shared" si="58"/>
        <v>0</v>
      </c>
      <c r="AD3950" s="47"/>
      <c r="AE3950" s="44"/>
      <c r="AF3950" s="48"/>
    </row>
    <row r="3951" spans="1:32" ht="21" customHeight="1">
      <c r="A3951" s="45" t="str">
        <f>IF(G3951="","",VLOOKUP(G3951,#REF!,3,0))</f>
        <v/>
      </c>
      <c r="B3951" s="45" t="str">
        <f>IF(Table1[[#This Row],[Day]]="","",WEEKNUM(F3951))</f>
        <v/>
      </c>
      <c r="C3951" s="45" t="str">
        <f>IF(Table1[[#This Row],[Day]]="","",MONTH(F3951))</f>
        <v/>
      </c>
      <c r="D3951" s="45" t="str">
        <f>IF(Table1[[#This Row],[Day]]="","",YEAR(F3951))</f>
        <v/>
      </c>
      <c r="E3951" s="117" t="s">
        <v>329</v>
      </c>
      <c r="J3951" s="102"/>
      <c r="K3951" s="124"/>
      <c r="R3951" s="46"/>
      <c r="V3951" s="112"/>
      <c r="W3951" s="72"/>
      <c r="X3951" s="46"/>
      <c r="Y3951" s="46"/>
      <c r="AC3951" s="47">
        <f t="shared" si="58"/>
        <v>0</v>
      </c>
      <c r="AD3951" s="47"/>
      <c r="AE3951" s="44"/>
      <c r="AF3951" s="48"/>
    </row>
    <row r="3952" spans="1:32" ht="21" customHeight="1">
      <c r="A3952" s="45" t="str">
        <f>IF(G3952="","",VLOOKUP(G3952,#REF!,3,0))</f>
        <v/>
      </c>
      <c r="B3952" s="45" t="str">
        <f>IF(Table1[[#This Row],[Day]]="","",WEEKNUM(F3952))</f>
        <v/>
      </c>
      <c r="C3952" s="45" t="str">
        <f>IF(Table1[[#This Row],[Day]]="","",MONTH(F3952))</f>
        <v/>
      </c>
      <c r="D3952" s="45" t="str">
        <f>IF(Table1[[#This Row],[Day]]="","",YEAR(F3952))</f>
        <v/>
      </c>
      <c r="E3952" s="117" t="s">
        <v>329</v>
      </c>
      <c r="J3952" s="102"/>
      <c r="K3952" s="124"/>
      <c r="R3952" s="46"/>
      <c r="V3952" s="112"/>
      <c r="W3952" s="72"/>
      <c r="X3952" s="46"/>
      <c r="Y3952" s="46"/>
      <c r="AC3952" s="47">
        <f t="shared" si="58"/>
        <v>0</v>
      </c>
      <c r="AD3952" s="47"/>
      <c r="AE3952" s="44"/>
      <c r="AF3952" s="48"/>
    </row>
    <row r="3953" spans="1:32" ht="21" customHeight="1">
      <c r="A3953" s="45" t="str">
        <f>IF(G3953="","",VLOOKUP(G3953,#REF!,3,0))</f>
        <v/>
      </c>
      <c r="B3953" s="45" t="str">
        <f>IF(Table1[[#This Row],[Day]]="","",WEEKNUM(F3953))</f>
        <v/>
      </c>
      <c r="C3953" s="45" t="str">
        <f>IF(Table1[[#This Row],[Day]]="","",MONTH(F3953))</f>
        <v/>
      </c>
      <c r="D3953" s="45" t="str">
        <f>IF(Table1[[#This Row],[Day]]="","",YEAR(F3953))</f>
        <v/>
      </c>
      <c r="E3953" s="117" t="s">
        <v>329</v>
      </c>
      <c r="J3953" s="102"/>
      <c r="K3953" s="124"/>
      <c r="R3953" s="46"/>
      <c r="V3953" s="112"/>
      <c r="W3953" s="72"/>
      <c r="X3953" s="46"/>
      <c r="Y3953" s="46"/>
      <c r="AC3953" s="47">
        <f t="shared" si="58"/>
        <v>0</v>
      </c>
      <c r="AD3953" s="47"/>
      <c r="AE3953" s="44"/>
      <c r="AF3953" s="48"/>
    </row>
    <row r="3954" spans="1:32" ht="21" customHeight="1">
      <c r="A3954" s="45" t="str">
        <f>IF(G3954="","",VLOOKUP(G3954,#REF!,3,0))</f>
        <v/>
      </c>
      <c r="B3954" s="45" t="str">
        <f>IF(Table1[[#This Row],[Day]]="","",WEEKNUM(F3954))</f>
        <v/>
      </c>
      <c r="C3954" s="45" t="str">
        <f>IF(Table1[[#This Row],[Day]]="","",MONTH(F3954))</f>
        <v/>
      </c>
      <c r="D3954" s="45" t="str">
        <f>IF(Table1[[#This Row],[Day]]="","",YEAR(F3954))</f>
        <v/>
      </c>
      <c r="E3954" s="117" t="s">
        <v>329</v>
      </c>
      <c r="J3954" s="102"/>
      <c r="K3954" s="124"/>
      <c r="R3954" s="46"/>
      <c r="V3954" s="112"/>
      <c r="W3954" s="72"/>
      <c r="X3954" s="46"/>
      <c r="Y3954" s="46"/>
      <c r="AC3954" s="47">
        <f t="shared" si="58"/>
        <v>0</v>
      </c>
      <c r="AD3954" s="47"/>
      <c r="AE3954" s="44"/>
      <c r="AF3954" s="48"/>
    </row>
    <row r="3955" spans="1:32" ht="21" customHeight="1">
      <c r="A3955" s="45" t="str">
        <f>IF(G3955="","",VLOOKUP(G3955,#REF!,3,0))</f>
        <v/>
      </c>
      <c r="B3955" s="45" t="str">
        <f>IF(Table1[[#This Row],[Day]]="","",WEEKNUM(F3955))</f>
        <v/>
      </c>
      <c r="C3955" s="45" t="str">
        <f>IF(Table1[[#This Row],[Day]]="","",MONTH(F3955))</f>
        <v/>
      </c>
      <c r="D3955" s="45" t="str">
        <f>IF(Table1[[#This Row],[Day]]="","",YEAR(F3955))</f>
        <v/>
      </c>
      <c r="E3955" s="117" t="s">
        <v>329</v>
      </c>
      <c r="J3955" s="102"/>
      <c r="K3955" s="124"/>
      <c r="R3955" s="46"/>
      <c r="V3955" s="112"/>
      <c r="W3955" s="72"/>
      <c r="X3955" s="46"/>
      <c r="Y3955" s="46"/>
      <c r="AC3955" s="47">
        <f t="shared" si="58"/>
        <v>0</v>
      </c>
      <c r="AD3955" s="47"/>
      <c r="AE3955" s="44"/>
      <c r="AF3955" s="48"/>
    </row>
    <row r="3956" spans="1:32" ht="21" customHeight="1">
      <c r="A3956" s="45" t="str">
        <f>IF(G3956="","",VLOOKUP(G3956,#REF!,3,0))</f>
        <v/>
      </c>
      <c r="B3956" s="45" t="str">
        <f>IF(Table1[[#This Row],[Day]]="","",WEEKNUM(F3956))</f>
        <v/>
      </c>
      <c r="C3956" s="45" t="str">
        <f>IF(Table1[[#This Row],[Day]]="","",MONTH(F3956))</f>
        <v/>
      </c>
      <c r="D3956" s="45" t="str">
        <f>IF(Table1[[#This Row],[Day]]="","",YEAR(F3956))</f>
        <v/>
      </c>
      <c r="E3956" s="117" t="s">
        <v>329</v>
      </c>
      <c r="J3956" s="102"/>
      <c r="K3956" s="124"/>
      <c r="R3956" s="46"/>
      <c r="V3956" s="112"/>
      <c r="W3956" s="72"/>
      <c r="X3956" s="46"/>
      <c r="Y3956" s="46"/>
      <c r="AC3956" s="47">
        <f t="shared" si="58"/>
        <v>0</v>
      </c>
      <c r="AD3956" s="47"/>
      <c r="AE3956" s="44"/>
      <c r="AF3956" s="48"/>
    </row>
    <row r="3957" spans="1:32" ht="21" customHeight="1">
      <c r="A3957" s="45" t="str">
        <f>IF(G3957="","",VLOOKUP(G3957,#REF!,3,0))</f>
        <v/>
      </c>
      <c r="B3957" s="45" t="str">
        <f>IF(Table1[[#This Row],[Day]]="","",WEEKNUM(F3957))</f>
        <v/>
      </c>
      <c r="C3957" s="45" t="str">
        <f>IF(Table1[[#This Row],[Day]]="","",MONTH(F3957))</f>
        <v/>
      </c>
      <c r="D3957" s="45" t="str">
        <f>IF(Table1[[#This Row],[Day]]="","",YEAR(F3957))</f>
        <v/>
      </c>
      <c r="E3957" s="117" t="s">
        <v>329</v>
      </c>
      <c r="J3957" s="102"/>
      <c r="K3957" s="124"/>
      <c r="R3957" s="46"/>
      <c r="V3957" s="112"/>
      <c r="W3957" s="72"/>
      <c r="X3957" s="46"/>
      <c r="Y3957" s="46"/>
      <c r="AC3957" s="47">
        <f t="shared" si="58"/>
        <v>0</v>
      </c>
      <c r="AD3957" s="47"/>
      <c r="AE3957" s="44"/>
      <c r="AF3957" s="48"/>
    </row>
    <row r="3958" spans="1:32" ht="21" customHeight="1">
      <c r="A3958" s="45" t="str">
        <f>IF(G3958="","",VLOOKUP(G3958,#REF!,3,0))</f>
        <v/>
      </c>
      <c r="B3958" s="45" t="str">
        <f>IF(Table1[[#This Row],[Day]]="","",WEEKNUM(F3958))</f>
        <v/>
      </c>
      <c r="C3958" s="45" t="str">
        <f>IF(Table1[[#This Row],[Day]]="","",MONTH(F3958))</f>
        <v/>
      </c>
      <c r="D3958" s="45" t="str">
        <f>IF(Table1[[#This Row],[Day]]="","",YEAR(F3958))</f>
        <v/>
      </c>
      <c r="E3958" s="117" t="s">
        <v>329</v>
      </c>
      <c r="J3958" s="102"/>
      <c r="K3958" s="124"/>
      <c r="R3958" s="46"/>
      <c r="V3958" s="112"/>
      <c r="W3958" s="72"/>
      <c r="X3958" s="46"/>
      <c r="Y3958" s="46"/>
      <c r="AC3958" s="47">
        <f t="shared" si="58"/>
        <v>0</v>
      </c>
      <c r="AD3958" s="47"/>
      <c r="AE3958" s="44"/>
      <c r="AF3958" s="48"/>
    </row>
    <row r="3959" spans="1:32" ht="21" customHeight="1">
      <c r="A3959" s="45" t="str">
        <f>IF(G3959="","",VLOOKUP(G3959,#REF!,3,0))</f>
        <v/>
      </c>
      <c r="B3959" s="45" t="str">
        <f>IF(Table1[[#This Row],[Day]]="","",WEEKNUM(F3959))</f>
        <v/>
      </c>
      <c r="C3959" s="45" t="str">
        <f>IF(Table1[[#This Row],[Day]]="","",MONTH(F3959))</f>
        <v/>
      </c>
      <c r="D3959" s="45" t="str">
        <f>IF(Table1[[#This Row],[Day]]="","",YEAR(F3959))</f>
        <v/>
      </c>
      <c r="E3959" s="117" t="s">
        <v>329</v>
      </c>
      <c r="J3959" s="102"/>
      <c r="K3959" s="124"/>
      <c r="R3959" s="46"/>
      <c r="V3959" s="112"/>
      <c r="W3959" s="72"/>
      <c r="X3959" s="46"/>
      <c r="Y3959" s="46"/>
      <c r="AC3959" s="47">
        <f t="shared" si="58"/>
        <v>0</v>
      </c>
      <c r="AD3959" s="47"/>
      <c r="AE3959" s="44"/>
      <c r="AF3959" s="48"/>
    </row>
    <row r="3960" spans="1:32" ht="21" customHeight="1">
      <c r="A3960" s="45" t="str">
        <f>IF(G3960="","",VLOOKUP(G3960,#REF!,3,0))</f>
        <v/>
      </c>
      <c r="B3960" s="45" t="str">
        <f>IF(Table1[[#This Row],[Day]]="","",WEEKNUM(F3960))</f>
        <v/>
      </c>
      <c r="C3960" s="45" t="str">
        <f>IF(Table1[[#This Row],[Day]]="","",MONTH(F3960))</f>
        <v/>
      </c>
      <c r="D3960" s="45" t="str">
        <f>IF(Table1[[#This Row],[Day]]="","",YEAR(F3960))</f>
        <v/>
      </c>
      <c r="E3960" s="117" t="s">
        <v>329</v>
      </c>
      <c r="J3960" s="102"/>
      <c r="K3960" s="124"/>
      <c r="R3960" s="46"/>
      <c r="V3960" s="112"/>
      <c r="W3960" s="72"/>
      <c r="X3960" s="46"/>
      <c r="Y3960" s="46"/>
      <c r="AC3960" s="47">
        <f t="shared" si="58"/>
        <v>0</v>
      </c>
      <c r="AD3960" s="47"/>
      <c r="AE3960" s="44"/>
      <c r="AF3960" s="48"/>
    </row>
    <row r="3961" spans="1:32" ht="21" customHeight="1">
      <c r="A3961" s="45" t="str">
        <f>IF(G3961="","",VLOOKUP(G3961,#REF!,3,0))</f>
        <v/>
      </c>
      <c r="B3961" s="45" t="str">
        <f>IF(Table1[[#This Row],[Day]]="","",WEEKNUM(F3961))</f>
        <v/>
      </c>
      <c r="C3961" s="45" t="str">
        <f>IF(Table1[[#This Row],[Day]]="","",MONTH(F3961))</f>
        <v/>
      </c>
      <c r="D3961" s="45" t="str">
        <f>IF(Table1[[#This Row],[Day]]="","",YEAR(F3961))</f>
        <v/>
      </c>
      <c r="E3961" s="117" t="s">
        <v>329</v>
      </c>
      <c r="J3961" s="102"/>
      <c r="K3961" s="124"/>
      <c r="R3961" s="46"/>
      <c r="V3961" s="112"/>
      <c r="W3961" s="72"/>
      <c r="X3961" s="46"/>
      <c r="Y3961" s="46"/>
      <c r="AC3961" s="47">
        <f t="shared" si="58"/>
        <v>0</v>
      </c>
      <c r="AD3961" s="47"/>
      <c r="AE3961" s="44"/>
      <c r="AF3961" s="48"/>
    </row>
    <row r="3962" spans="1:32" ht="21" customHeight="1">
      <c r="A3962" s="45" t="str">
        <f>IF(G3962="","",VLOOKUP(G3962,#REF!,3,0))</f>
        <v/>
      </c>
      <c r="B3962" s="45" t="str">
        <f>IF(Table1[[#This Row],[Day]]="","",WEEKNUM(F3962))</f>
        <v/>
      </c>
      <c r="C3962" s="45" t="str">
        <f>IF(Table1[[#This Row],[Day]]="","",MONTH(F3962))</f>
        <v/>
      </c>
      <c r="D3962" s="45" t="str">
        <f>IF(Table1[[#This Row],[Day]]="","",YEAR(F3962))</f>
        <v/>
      </c>
      <c r="E3962" s="117" t="s">
        <v>329</v>
      </c>
      <c r="J3962" s="102"/>
      <c r="K3962" s="124"/>
      <c r="R3962" s="46"/>
      <c r="V3962" s="112"/>
      <c r="W3962" s="72"/>
      <c r="X3962" s="46"/>
      <c r="Y3962" s="46"/>
      <c r="AC3962" s="47">
        <f t="shared" si="58"/>
        <v>0</v>
      </c>
      <c r="AD3962" s="47"/>
      <c r="AE3962" s="44"/>
      <c r="AF3962" s="48"/>
    </row>
    <row r="3963" spans="1:32" ht="21" customHeight="1">
      <c r="A3963" s="45" t="str">
        <f>IF(G3963="","",VLOOKUP(G3963,#REF!,3,0))</f>
        <v/>
      </c>
      <c r="B3963" s="45" t="str">
        <f>IF(Table1[[#This Row],[Day]]="","",WEEKNUM(F3963))</f>
        <v/>
      </c>
      <c r="C3963" s="45" t="str">
        <f>IF(Table1[[#This Row],[Day]]="","",MONTH(F3963))</f>
        <v/>
      </c>
      <c r="D3963" s="45" t="str">
        <f>IF(Table1[[#This Row],[Day]]="","",YEAR(F3963))</f>
        <v/>
      </c>
      <c r="E3963" s="117" t="s">
        <v>329</v>
      </c>
      <c r="J3963" s="102"/>
      <c r="K3963" s="124"/>
      <c r="R3963" s="46"/>
      <c r="V3963" s="112"/>
      <c r="W3963" s="72"/>
      <c r="X3963" s="46"/>
      <c r="Y3963" s="46"/>
      <c r="AC3963" s="47">
        <f t="shared" si="58"/>
        <v>0</v>
      </c>
      <c r="AD3963" s="47"/>
      <c r="AE3963" s="44"/>
      <c r="AF3963" s="48"/>
    </row>
    <row r="3964" spans="1:32" ht="21" customHeight="1">
      <c r="A3964" s="45" t="str">
        <f>IF(G3964="","",VLOOKUP(G3964,#REF!,3,0))</f>
        <v/>
      </c>
      <c r="B3964" s="45" t="str">
        <f>IF(Table1[[#This Row],[Day]]="","",WEEKNUM(F3964))</f>
        <v/>
      </c>
      <c r="C3964" s="45" t="str">
        <f>IF(Table1[[#This Row],[Day]]="","",MONTH(F3964))</f>
        <v/>
      </c>
      <c r="D3964" s="45" t="str">
        <f>IF(Table1[[#This Row],[Day]]="","",YEAR(F3964))</f>
        <v/>
      </c>
      <c r="E3964" s="117" t="s">
        <v>329</v>
      </c>
      <c r="J3964" s="102"/>
      <c r="K3964" s="124"/>
      <c r="R3964" s="46"/>
      <c r="V3964" s="112"/>
      <c r="W3964" s="72"/>
      <c r="X3964" s="46"/>
      <c r="Y3964" s="46"/>
      <c r="AC3964" s="47">
        <f t="shared" si="58"/>
        <v>0</v>
      </c>
      <c r="AD3964" s="47"/>
      <c r="AE3964" s="44"/>
      <c r="AF3964" s="48"/>
    </row>
    <row r="3965" spans="1:32" ht="21" customHeight="1">
      <c r="A3965" s="45" t="str">
        <f>IF(G3965="","",VLOOKUP(G3965,#REF!,3,0))</f>
        <v/>
      </c>
      <c r="B3965" s="45" t="str">
        <f>IF(Table1[[#This Row],[Day]]="","",WEEKNUM(F3965))</f>
        <v/>
      </c>
      <c r="C3965" s="45" t="str">
        <f>IF(Table1[[#This Row],[Day]]="","",MONTH(F3965))</f>
        <v/>
      </c>
      <c r="D3965" s="45" t="str">
        <f>IF(Table1[[#This Row],[Day]]="","",YEAR(F3965))</f>
        <v/>
      </c>
      <c r="E3965" s="117" t="s">
        <v>329</v>
      </c>
      <c r="J3965" s="102"/>
      <c r="K3965" s="124"/>
      <c r="R3965" s="46"/>
      <c r="V3965" s="112"/>
      <c r="W3965" s="72"/>
      <c r="X3965" s="46"/>
      <c r="Y3965" s="46"/>
      <c r="AC3965" s="47">
        <f t="shared" si="58"/>
        <v>0</v>
      </c>
      <c r="AD3965" s="47"/>
      <c r="AE3965" s="44"/>
      <c r="AF3965" s="48"/>
    </row>
    <row r="3966" spans="1:32" ht="21" customHeight="1">
      <c r="A3966" s="45" t="str">
        <f>IF(G3966="","",VLOOKUP(G3966,#REF!,3,0))</f>
        <v/>
      </c>
      <c r="B3966" s="45" t="str">
        <f>IF(Table1[[#This Row],[Day]]="","",WEEKNUM(F3966))</f>
        <v/>
      </c>
      <c r="C3966" s="45" t="str">
        <f>IF(Table1[[#This Row],[Day]]="","",MONTH(F3966))</f>
        <v/>
      </c>
      <c r="D3966" s="45" t="str">
        <f>IF(Table1[[#This Row],[Day]]="","",YEAR(F3966))</f>
        <v/>
      </c>
      <c r="E3966" s="117" t="s">
        <v>329</v>
      </c>
      <c r="J3966" s="102"/>
      <c r="K3966" s="124"/>
      <c r="R3966" s="46"/>
      <c r="V3966" s="112"/>
      <c r="W3966" s="72"/>
      <c r="X3966" s="46"/>
      <c r="Y3966" s="46"/>
      <c r="AC3966" s="47">
        <f t="shared" si="58"/>
        <v>0</v>
      </c>
      <c r="AD3966" s="47"/>
      <c r="AE3966" s="44"/>
      <c r="AF3966" s="48"/>
    </row>
    <row r="3967" spans="1:32" ht="21" customHeight="1">
      <c r="A3967" s="45" t="str">
        <f>IF(G3967="","",VLOOKUP(G3967,#REF!,3,0))</f>
        <v/>
      </c>
      <c r="B3967" s="45" t="str">
        <f>IF(Table1[[#This Row],[Day]]="","",WEEKNUM(F3967))</f>
        <v/>
      </c>
      <c r="C3967" s="45" t="str">
        <f>IF(Table1[[#This Row],[Day]]="","",MONTH(F3967))</f>
        <v/>
      </c>
      <c r="D3967" s="45" t="str">
        <f>IF(Table1[[#This Row],[Day]]="","",YEAR(F3967))</f>
        <v/>
      </c>
      <c r="E3967" s="117" t="s">
        <v>329</v>
      </c>
      <c r="J3967" s="102"/>
      <c r="K3967" s="124"/>
      <c r="R3967" s="46"/>
      <c r="V3967" s="112"/>
      <c r="W3967" s="72"/>
      <c r="X3967" s="46"/>
      <c r="Y3967" s="46"/>
      <c r="AC3967" s="47">
        <f t="shared" si="58"/>
        <v>0</v>
      </c>
      <c r="AD3967" s="47"/>
      <c r="AE3967" s="44"/>
      <c r="AF3967" s="48"/>
    </row>
    <row r="3968" spans="1:32" ht="21" customHeight="1">
      <c r="A3968" s="45" t="str">
        <f>IF(G3968="","",VLOOKUP(G3968,#REF!,3,0))</f>
        <v/>
      </c>
      <c r="B3968" s="45" t="str">
        <f>IF(Table1[[#This Row],[Day]]="","",WEEKNUM(F3968))</f>
        <v/>
      </c>
      <c r="C3968" s="45" t="str">
        <f>IF(Table1[[#This Row],[Day]]="","",MONTH(F3968))</f>
        <v/>
      </c>
      <c r="D3968" s="45" t="str">
        <f>IF(Table1[[#This Row],[Day]]="","",YEAR(F3968))</f>
        <v/>
      </c>
      <c r="E3968" s="117" t="s">
        <v>329</v>
      </c>
      <c r="J3968" s="102"/>
      <c r="K3968" s="124"/>
      <c r="R3968" s="46"/>
      <c r="V3968" s="112"/>
      <c r="W3968" s="72"/>
      <c r="X3968" s="46"/>
      <c r="Y3968" s="46"/>
      <c r="AC3968" s="47">
        <f t="shared" si="58"/>
        <v>0</v>
      </c>
      <c r="AD3968" s="47"/>
      <c r="AE3968" s="44"/>
      <c r="AF3968" s="48"/>
    </row>
    <row r="3969" spans="1:32" ht="21" customHeight="1">
      <c r="A3969" s="45" t="str">
        <f>IF(G3969="","",VLOOKUP(G3969,#REF!,3,0))</f>
        <v/>
      </c>
      <c r="B3969" s="45" t="str">
        <f>IF(Table1[[#This Row],[Day]]="","",WEEKNUM(F3969))</f>
        <v/>
      </c>
      <c r="C3969" s="45" t="str">
        <f>IF(Table1[[#This Row],[Day]]="","",MONTH(F3969))</f>
        <v/>
      </c>
      <c r="D3969" s="45" t="str">
        <f>IF(Table1[[#This Row],[Day]]="","",YEAR(F3969))</f>
        <v/>
      </c>
      <c r="E3969" s="117" t="s">
        <v>329</v>
      </c>
      <c r="J3969" s="102"/>
      <c r="K3969" s="124"/>
      <c r="R3969" s="46"/>
      <c r="V3969" s="112"/>
      <c r="W3969" s="72"/>
      <c r="X3969" s="46"/>
      <c r="Y3969" s="46"/>
      <c r="AC3969" s="47">
        <f t="shared" si="58"/>
        <v>0</v>
      </c>
      <c r="AD3969" s="47"/>
      <c r="AE3969" s="44"/>
      <c r="AF3969" s="48"/>
    </row>
    <row r="3970" spans="1:32" ht="21" customHeight="1">
      <c r="A3970" s="45" t="str">
        <f>IF(G3970="","",VLOOKUP(G3970,#REF!,3,0))</f>
        <v/>
      </c>
      <c r="B3970" s="45" t="str">
        <f>IF(Table1[[#This Row],[Day]]="","",WEEKNUM(F3970))</f>
        <v/>
      </c>
      <c r="C3970" s="45" t="str">
        <f>IF(Table1[[#This Row],[Day]]="","",MONTH(F3970))</f>
        <v/>
      </c>
      <c r="D3970" s="45" t="str">
        <f>IF(Table1[[#This Row],[Day]]="","",YEAR(F3970))</f>
        <v/>
      </c>
      <c r="E3970" s="117" t="s">
        <v>329</v>
      </c>
      <c r="J3970" s="102"/>
      <c r="K3970" s="124"/>
      <c r="R3970" s="46"/>
      <c r="V3970" s="112"/>
      <c r="W3970" s="72"/>
      <c r="X3970" s="46"/>
      <c r="Y3970" s="46"/>
      <c r="AC3970" s="47">
        <f t="shared" si="58"/>
        <v>0</v>
      </c>
      <c r="AD3970" s="47"/>
      <c r="AE3970" s="44"/>
      <c r="AF3970" s="48"/>
    </row>
    <row r="3971" spans="1:32" ht="21" customHeight="1">
      <c r="A3971" s="45" t="str">
        <f>IF(G3971="","",VLOOKUP(G3971,#REF!,3,0))</f>
        <v/>
      </c>
      <c r="B3971" s="45" t="str">
        <f>IF(Table1[[#This Row],[Day]]="","",WEEKNUM(F3971))</f>
        <v/>
      </c>
      <c r="C3971" s="45" t="str">
        <f>IF(Table1[[#This Row],[Day]]="","",MONTH(F3971))</f>
        <v/>
      </c>
      <c r="D3971" s="45" t="str">
        <f>IF(Table1[[#This Row],[Day]]="","",YEAR(F3971))</f>
        <v/>
      </c>
      <c r="E3971" s="117" t="s">
        <v>329</v>
      </c>
      <c r="J3971" s="102"/>
      <c r="K3971" s="124"/>
      <c r="R3971" s="46"/>
      <c r="V3971" s="112"/>
      <c r="W3971" s="72"/>
      <c r="X3971" s="46"/>
      <c r="Y3971" s="46"/>
      <c r="AC3971" s="47">
        <f t="shared" si="58"/>
        <v>0</v>
      </c>
      <c r="AD3971" s="47"/>
      <c r="AE3971" s="44"/>
      <c r="AF3971" s="48"/>
    </row>
    <row r="3972" spans="1:32" ht="21" customHeight="1">
      <c r="A3972" s="45" t="str">
        <f>IF(G3972="","",VLOOKUP(G3972,#REF!,3,0))</f>
        <v/>
      </c>
      <c r="B3972" s="45" t="str">
        <f>IF(Table1[[#This Row],[Day]]="","",WEEKNUM(F3972))</f>
        <v/>
      </c>
      <c r="C3972" s="45" t="str">
        <f>IF(Table1[[#This Row],[Day]]="","",MONTH(F3972))</f>
        <v/>
      </c>
      <c r="D3972" s="45" t="str">
        <f>IF(Table1[[#This Row],[Day]]="","",YEAR(F3972))</f>
        <v/>
      </c>
      <c r="E3972" s="117" t="s">
        <v>329</v>
      </c>
      <c r="J3972" s="102"/>
      <c r="K3972" s="124"/>
      <c r="R3972" s="46"/>
      <c r="V3972" s="112"/>
      <c r="W3972" s="72"/>
      <c r="X3972" s="46"/>
      <c r="Y3972" s="46"/>
      <c r="AC3972" s="47">
        <f t="shared" si="58"/>
        <v>0</v>
      </c>
      <c r="AD3972" s="47"/>
      <c r="AE3972" s="44"/>
      <c r="AF3972" s="48"/>
    </row>
    <row r="3973" spans="1:32" ht="21" customHeight="1">
      <c r="A3973" s="45" t="str">
        <f>IF(G3973="","",VLOOKUP(G3973,#REF!,3,0))</f>
        <v/>
      </c>
      <c r="B3973" s="45" t="str">
        <f>IF(Table1[[#This Row],[Day]]="","",WEEKNUM(F3973))</f>
        <v/>
      </c>
      <c r="C3973" s="45" t="str">
        <f>IF(Table1[[#This Row],[Day]]="","",MONTH(F3973))</f>
        <v/>
      </c>
      <c r="D3973" s="45" t="str">
        <f>IF(Table1[[#This Row],[Day]]="","",YEAR(F3973))</f>
        <v/>
      </c>
      <c r="E3973" s="117" t="s">
        <v>329</v>
      </c>
      <c r="J3973" s="102"/>
      <c r="K3973" s="124"/>
      <c r="R3973" s="46"/>
      <c r="V3973" s="112"/>
      <c r="W3973" s="72"/>
      <c r="X3973" s="46"/>
      <c r="Y3973" s="46"/>
      <c r="AC3973" s="47">
        <f t="shared" si="58"/>
        <v>0</v>
      </c>
      <c r="AD3973" s="47"/>
      <c r="AE3973" s="44"/>
      <c r="AF3973" s="48"/>
    </row>
    <row r="3974" spans="1:32" ht="21" customHeight="1">
      <c r="A3974" s="45" t="str">
        <f>IF(G3974="","",VLOOKUP(G3974,#REF!,3,0))</f>
        <v/>
      </c>
      <c r="B3974" s="45" t="str">
        <f>IF(Table1[[#This Row],[Day]]="","",WEEKNUM(F3974))</f>
        <v/>
      </c>
      <c r="C3974" s="45" t="str">
        <f>IF(Table1[[#This Row],[Day]]="","",MONTH(F3974))</f>
        <v/>
      </c>
      <c r="D3974" s="45" t="str">
        <f>IF(Table1[[#This Row],[Day]]="","",YEAR(F3974))</f>
        <v/>
      </c>
      <c r="E3974" s="117" t="s">
        <v>329</v>
      </c>
      <c r="J3974" s="102"/>
      <c r="K3974" s="124"/>
      <c r="R3974" s="46"/>
      <c r="V3974" s="112"/>
      <c r="W3974" s="72"/>
      <c r="X3974" s="46"/>
      <c r="Y3974" s="46"/>
      <c r="AC3974" s="47">
        <f t="shared" si="58"/>
        <v>0</v>
      </c>
      <c r="AD3974" s="47"/>
      <c r="AE3974" s="44"/>
      <c r="AF3974" s="48"/>
    </row>
    <row r="3975" spans="1:32" ht="21" customHeight="1">
      <c r="A3975" s="45" t="str">
        <f>IF(G3975="","",VLOOKUP(G3975,#REF!,3,0))</f>
        <v/>
      </c>
      <c r="B3975" s="45" t="str">
        <f>IF(Table1[[#This Row],[Day]]="","",WEEKNUM(F3975))</f>
        <v/>
      </c>
      <c r="C3975" s="45" t="str">
        <f>IF(Table1[[#This Row],[Day]]="","",MONTH(F3975))</f>
        <v/>
      </c>
      <c r="D3975" s="45" t="str">
        <f>IF(Table1[[#This Row],[Day]]="","",YEAR(F3975))</f>
        <v/>
      </c>
      <c r="E3975" s="117" t="s">
        <v>329</v>
      </c>
      <c r="J3975" s="102"/>
      <c r="K3975" s="124"/>
      <c r="R3975" s="46"/>
      <c r="V3975" s="112"/>
      <c r="W3975" s="72"/>
      <c r="X3975" s="46"/>
      <c r="Y3975" s="46"/>
      <c r="AC3975" s="47">
        <f t="shared" si="58"/>
        <v>0</v>
      </c>
      <c r="AD3975" s="47"/>
      <c r="AE3975" s="44"/>
      <c r="AF3975" s="48"/>
    </row>
    <row r="3976" spans="1:32" ht="21" customHeight="1">
      <c r="A3976" s="45" t="str">
        <f>IF(G3976="","",VLOOKUP(G3976,#REF!,3,0))</f>
        <v/>
      </c>
      <c r="B3976" s="45" t="str">
        <f>IF(Table1[[#This Row],[Day]]="","",WEEKNUM(F3976))</f>
        <v/>
      </c>
      <c r="C3976" s="45" t="str">
        <f>IF(Table1[[#This Row],[Day]]="","",MONTH(F3976))</f>
        <v/>
      </c>
      <c r="D3976" s="45" t="str">
        <f>IF(Table1[[#This Row],[Day]]="","",YEAR(F3976))</f>
        <v/>
      </c>
      <c r="E3976" s="117" t="s">
        <v>329</v>
      </c>
      <c r="J3976" s="102"/>
      <c r="K3976" s="124"/>
      <c r="R3976" s="46"/>
      <c r="V3976" s="112"/>
      <c r="W3976" s="72"/>
      <c r="X3976" s="46"/>
      <c r="Y3976" s="46"/>
      <c r="AC3976" s="47">
        <f t="shared" si="58"/>
        <v>0</v>
      </c>
      <c r="AD3976" s="47"/>
      <c r="AE3976" s="44"/>
      <c r="AF3976" s="48"/>
    </row>
    <row r="3977" spans="1:32" ht="21" customHeight="1">
      <c r="A3977" s="45" t="str">
        <f>IF(G3977="","",VLOOKUP(G3977,#REF!,3,0))</f>
        <v/>
      </c>
      <c r="B3977" s="45" t="str">
        <f>IF(Table1[[#This Row],[Day]]="","",WEEKNUM(F3977))</f>
        <v/>
      </c>
      <c r="C3977" s="45" t="str">
        <f>IF(Table1[[#This Row],[Day]]="","",MONTH(F3977))</f>
        <v/>
      </c>
      <c r="D3977" s="45" t="str">
        <f>IF(Table1[[#This Row],[Day]]="","",YEAR(F3977))</f>
        <v/>
      </c>
      <c r="E3977" s="117" t="s">
        <v>329</v>
      </c>
      <c r="J3977" s="102"/>
      <c r="K3977" s="124"/>
      <c r="R3977" s="46"/>
      <c r="V3977" s="112"/>
      <c r="W3977" s="72"/>
      <c r="X3977" s="46"/>
      <c r="Y3977" s="46"/>
      <c r="AC3977" s="47">
        <f t="shared" si="58"/>
        <v>0</v>
      </c>
      <c r="AD3977" s="47"/>
      <c r="AE3977" s="44"/>
      <c r="AF3977" s="48"/>
    </row>
    <row r="3978" spans="1:32" ht="21" customHeight="1">
      <c r="A3978" s="45" t="str">
        <f>IF(G3978="","",VLOOKUP(G3978,#REF!,3,0))</f>
        <v/>
      </c>
      <c r="B3978" s="45" t="str">
        <f>IF(Table1[[#This Row],[Day]]="","",WEEKNUM(F3978))</f>
        <v/>
      </c>
      <c r="C3978" s="45" t="str">
        <f>IF(Table1[[#This Row],[Day]]="","",MONTH(F3978))</f>
        <v/>
      </c>
      <c r="D3978" s="45" t="str">
        <f>IF(Table1[[#This Row],[Day]]="","",YEAR(F3978))</f>
        <v/>
      </c>
      <c r="E3978" s="117" t="s">
        <v>329</v>
      </c>
      <c r="J3978" s="102"/>
      <c r="K3978" s="124"/>
      <c r="R3978" s="46"/>
      <c r="V3978" s="112"/>
      <c r="W3978" s="72"/>
      <c r="X3978" s="46"/>
      <c r="Y3978" s="46"/>
      <c r="AC3978" s="47">
        <f t="shared" si="58"/>
        <v>0</v>
      </c>
      <c r="AD3978" s="47"/>
      <c r="AE3978" s="44"/>
      <c r="AF3978" s="48"/>
    </row>
    <row r="3979" spans="1:32" ht="21" customHeight="1">
      <c r="A3979" s="45" t="str">
        <f>IF(G3979="","",VLOOKUP(G3979,#REF!,3,0))</f>
        <v/>
      </c>
      <c r="B3979" s="45" t="str">
        <f>IF(Table1[[#This Row],[Day]]="","",WEEKNUM(F3979))</f>
        <v/>
      </c>
      <c r="C3979" s="45" t="str">
        <f>IF(Table1[[#This Row],[Day]]="","",MONTH(F3979))</f>
        <v/>
      </c>
      <c r="D3979" s="45" t="str">
        <f>IF(Table1[[#This Row],[Day]]="","",YEAR(F3979))</f>
        <v/>
      </c>
      <c r="E3979" s="117" t="s">
        <v>329</v>
      </c>
      <c r="J3979" s="102"/>
      <c r="K3979" s="124"/>
      <c r="R3979" s="46"/>
      <c r="V3979" s="112"/>
      <c r="W3979" s="72"/>
      <c r="X3979" s="46"/>
      <c r="Y3979" s="46"/>
      <c r="AC3979" s="47">
        <f t="shared" si="58"/>
        <v>0</v>
      </c>
      <c r="AD3979" s="47"/>
      <c r="AE3979" s="44"/>
      <c r="AF3979" s="48"/>
    </row>
    <row r="3980" spans="1:32" ht="21" customHeight="1">
      <c r="A3980" s="45" t="str">
        <f>IF(G3980="","",VLOOKUP(G3980,#REF!,3,0))</f>
        <v/>
      </c>
      <c r="B3980" s="45" t="str">
        <f>IF(Table1[[#This Row],[Day]]="","",WEEKNUM(F3980))</f>
        <v/>
      </c>
      <c r="C3980" s="45" t="str">
        <f>IF(Table1[[#This Row],[Day]]="","",MONTH(F3980))</f>
        <v/>
      </c>
      <c r="D3980" s="45" t="str">
        <f>IF(Table1[[#This Row],[Day]]="","",YEAR(F3980))</f>
        <v/>
      </c>
      <c r="E3980" s="117" t="s">
        <v>329</v>
      </c>
      <c r="J3980" s="102"/>
      <c r="K3980" s="124"/>
      <c r="R3980" s="46"/>
      <c r="V3980" s="112"/>
      <c r="W3980" s="72"/>
      <c r="X3980" s="46"/>
      <c r="Y3980" s="46"/>
      <c r="AC3980" s="47">
        <f t="shared" si="58"/>
        <v>0</v>
      </c>
      <c r="AD3980" s="47"/>
      <c r="AE3980" s="44"/>
      <c r="AF3980" s="48"/>
    </row>
    <row r="3981" spans="1:32" ht="21" customHeight="1">
      <c r="A3981" s="45" t="str">
        <f>IF(G3981="","",VLOOKUP(G3981,#REF!,3,0))</f>
        <v/>
      </c>
      <c r="B3981" s="45" t="str">
        <f>IF(Table1[[#This Row],[Day]]="","",WEEKNUM(F3981))</f>
        <v/>
      </c>
      <c r="C3981" s="45" t="str">
        <f>IF(Table1[[#This Row],[Day]]="","",MONTH(F3981))</f>
        <v/>
      </c>
      <c r="D3981" s="45" t="str">
        <f>IF(Table1[[#This Row],[Day]]="","",YEAR(F3981))</f>
        <v/>
      </c>
      <c r="E3981" s="117" t="s">
        <v>329</v>
      </c>
      <c r="J3981" s="102"/>
      <c r="K3981" s="124"/>
      <c r="R3981" s="46"/>
      <c r="V3981" s="112"/>
      <c r="W3981" s="72"/>
      <c r="X3981" s="46"/>
      <c r="Y3981" s="46"/>
      <c r="AC3981" s="47">
        <f t="shared" si="58"/>
        <v>0</v>
      </c>
      <c r="AD3981" s="47"/>
      <c r="AE3981" s="44"/>
      <c r="AF3981" s="48"/>
    </row>
    <row r="3982" spans="1:32" ht="21" customHeight="1">
      <c r="A3982" s="45" t="str">
        <f>IF(G3982="","",VLOOKUP(G3982,#REF!,3,0))</f>
        <v/>
      </c>
      <c r="B3982" s="45" t="str">
        <f>IF(Table1[[#This Row],[Day]]="","",WEEKNUM(F3982))</f>
        <v/>
      </c>
      <c r="C3982" s="45" t="str">
        <f>IF(Table1[[#This Row],[Day]]="","",MONTH(F3982))</f>
        <v/>
      </c>
      <c r="D3982" s="45" t="str">
        <f>IF(Table1[[#This Row],[Day]]="","",YEAR(F3982))</f>
        <v/>
      </c>
      <c r="E3982" s="117" t="s">
        <v>329</v>
      </c>
      <c r="J3982" s="102"/>
      <c r="K3982" s="124"/>
      <c r="R3982" s="46"/>
      <c r="V3982" s="112"/>
      <c r="W3982" s="72"/>
      <c r="X3982" s="46"/>
      <c r="Y3982" s="46"/>
      <c r="AC3982" s="47">
        <f t="shared" si="58"/>
        <v>0</v>
      </c>
      <c r="AD3982" s="47"/>
      <c r="AE3982" s="44"/>
      <c r="AF3982" s="48"/>
    </row>
    <row r="3983" spans="1:32" ht="21" customHeight="1">
      <c r="A3983" s="45" t="str">
        <f>IF(G3983="","",VLOOKUP(G3983,#REF!,3,0))</f>
        <v/>
      </c>
      <c r="B3983" s="45" t="str">
        <f>IF(Table1[[#This Row],[Day]]="","",WEEKNUM(F3983))</f>
        <v/>
      </c>
      <c r="C3983" s="45" t="str">
        <f>IF(Table1[[#This Row],[Day]]="","",MONTH(F3983))</f>
        <v/>
      </c>
      <c r="D3983" s="45" t="str">
        <f>IF(Table1[[#This Row],[Day]]="","",YEAR(F3983))</f>
        <v/>
      </c>
      <c r="E3983" s="117" t="s">
        <v>329</v>
      </c>
      <c r="J3983" s="102"/>
      <c r="K3983" s="124"/>
      <c r="R3983" s="46"/>
      <c r="V3983" s="112"/>
      <c r="W3983" s="72"/>
      <c r="X3983" s="46"/>
      <c r="Y3983" s="46"/>
      <c r="AC3983" s="47">
        <f t="shared" si="58"/>
        <v>0</v>
      </c>
      <c r="AD3983" s="47"/>
      <c r="AE3983" s="44"/>
      <c r="AF3983" s="48"/>
    </row>
    <row r="3984" spans="1:32" ht="21" customHeight="1">
      <c r="A3984" s="45" t="str">
        <f>IF(G3984="","",VLOOKUP(G3984,#REF!,3,0))</f>
        <v/>
      </c>
      <c r="B3984" s="45" t="str">
        <f>IF(Table1[[#This Row],[Day]]="","",WEEKNUM(F3984))</f>
        <v/>
      </c>
      <c r="C3984" s="45" t="str">
        <f>IF(Table1[[#This Row],[Day]]="","",MONTH(F3984))</f>
        <v/>
      </c>
      <c r="D3984" s="45" t="str">
        <f>IF(Table1[[#This Row],[Day]]="","",YEAR(F3984))</f>
        <v/>
      </c>
      <c r="E3984" s="117" t="s">
        <v>329</v>
      </c>
      <c r="J3984" s="102"/>
      <c r="K3984" s="124"/>
      <c r="R3984" s="46"/>
      <c r="V3984" s="112"/>
      <c r="W3984" s="72"/>
      <c r="X3984" s="46"/>
      <c r="Y3984" s="46"/>
      <c r="AC3984" s="47">
        <f t="shared" si="58"/>
        <v>0</v>
      </c>
      <c r="AD3984" s="47"/>
      <c r="AE3984" s="44"/>
      <c r="AF3984" s="48"/>
    </row>
    <row r="3985" spans="1:32" ht="21" customHeight="1">
      <c r="A3985" s="45" t="str">
        <f>IF(G3985="","",VLOOKUP(G3985,#REF!,3,0))</f>
        <v/>
      </c>
      <c r="B3985" s="45" t="str">
        <f>IF(Table1[[#This Row],[Day]]="","",WEEKNUM(F3985))</f>
        <v/>
      </c>
      <c r="C3985" s="45" t="str">
        <f>IF(Table1[[#This Row],[Day]]="","",MONTH(F3985))</f>
        <v/>
      </c>
      <c r="D3985" s="45" t="str">
        <f>IF(Table1[[#This Row],[Day]]="","",YEAR(F3985))</f>
        <v/>
      </c>
      <c r="E3985" s="117" t="s">
        <v>329</v>
      </c>
      <c r="J3985" s="102"/>
      <c r="K3985" s="124"/>
      <c r="R3985" s="46"/>
      <c r="V3985" s="112"/>
      <c r="W3985" s="72"/>
      <c r="X3985" s="46"/>
      <c r="Y3985" s="46"/>
      <c r="AC3985" s="47">
        <f t="shared" si="58"/>
        <v>0</v>
      </c>
      <c r="AD3985" s="47"/>
      <c r="AE3985" s="44"/>
      <c r="AF3985" s="48"/>
    </row>
    <row r="3986" spans="1:32" ht="21" customHeight="1">
      <c r="A3986" s="45" t="str">
        <f>IF(G3986="","",VLOOKUP(G3986,#REF!,3,0))</f>
        <v/>
      </c>
      <c r="B3986" s="45" t="str">
        <f>IF(Table1[[#This Row],[Day]]="","",WEEKNUM(F3986))</f>
        <v/>
      </c>
      <c r="C3986" s="45" t="str">
        <f>IF(Table1[[#This Row],[Day]]="","",MONTH(F3986))</f>
        <v/>
      </c>
      <c r="D3986" s="45" t="str">
        <f>IF(Table1[[#This Row],[Day]]="","",YEAR(F3986))</f>
        <v/>
      </c>
      <c r="E3986" s="117" t="s">
        <v>329</v>
      </c>
      <c r="J3986" s="102"/>
      <c r="K3986" s="124"/>
      <c r="R3986" s="46"/>
      <c r="V3986" s="112"/>
      <c r="W3986" s="72"/>
      <c r="X3986" s="46"/>
      <c r="Y3986" s="46"/>
      <c r="AC3986" s="47">
        <f t="shared" si="58"/>
        <v>0</v>
      </c>
      <c r="AD3986" s="47"/>
      <c r="AE3986" s="44"/>
      <c r="AF3986" s="48"/>
    </row>
    <row r="3987" spans="1:32" ht="21" customHeight="1">
      <c r="A3987" s="45" t="str">
        <f>IF(G3987="","",VLOOKUP(G3987,#REF!,3,0))</f>
        <v/>
      </c>
      <c r="B3987" s="45" t="str">
        <f>IF(Table1[[#This Row],[Day]]="","",WEEKNUM(F3987))</f>
        <v/>
      </c>
      <c r="C3987" s="45" t="str">
        <f>IF(Table1[[#This Row],[Day]]="","",MONTH(F3987))</f>
        <v/>
      </c>
      <c r="D3987" s="45" t="str">
        <f>IF(Table1[[#This Row],[Day]]="","",YEAR(F3987))</f>
        <v/>
      </c>
      <c r="E3987" s="117" t="s">
        <v>329</v>
      </c>
      <c r="J3987" s="102"/>
      <c r="K3987" s="124"/>
      <c r="R3987" s="46"/>
      <c r="V3987" s="112"/>
      <c r="W3987" s="72"/>
      <c r="X3987" s="46"/>
      <c r="Y3987" s="46"/>
      <c r="AC3987" s="47">
        <f t="shared" si="58"/>
        <v>0</v>
      </c>
      <c r="AD3987" s="47"/>
      <c r="AE3987" s="44"/>
      <c r="AF3987" s="48"/>
    </row>
    <row r="3988" spans="1:32" ht="21" customHeight="1">
      <c r="A3988" s="45" t="str">
        <f>IF(G3988="","",VLOOKUP(G3988,#REF!,3,0))</f>
        <v/>
      </c>
      <c r="B3988" s="45" t="str">
        <f>IF(Table1[[#This Row],[Day]]="","",WEEKNUM(F3988))</f>
        <v/>
      </c>
      <c r="C3988" s="45" t="str">
        <f>IF(Table1[[#This Row],[Day]]="","",MONTH(F3988))</f>
        <v/>
      </c>
      <c r="D3988" s="45" t="str">
        <f>IF(Table1[[#This Row],[Day]]="","",YEAR(F3988))</f>
        <v/>
      </c>
      <c r="E3988" s="117" t="s">
        <v>329</v>
      </c>
      <c r="J3988" s="102"/>
      <c r="K3988" s="124"/>
      <c r="R3988" s="46"/>
      <c r="V3988" s="112"/>
      <c r="W3988" s="72"/>
      <c r="X3988" s="46"/>
      <c r="Y3988" s="46"/>
      <c r="AC3988" s="47">
        <f t="shared" si="58"/>
        <v>0</v>
      </c>
      <c r="AD3988" s="47"/>
      <c r="AE3988" s="44"/>
      <c r="AF3988" s="48"/>
    </row>
    <row r="3989" spans="1:32" ht="21" customHeight="1">
      <c r="A3989" s="45" t="str">
        <f>IF(G3989="","",VLOOKUP(G3989,#REF!,3,0))</f>
        <v/>
      </c>
      <c r="B3989" s="45" t="str">
        <f>IF(Table1[[#This Row],[Day]]="","",WEEKNUM(F3989))</f>
        <v/>
      </c>
      <c r="C3989" s="45" t="str">
        <f>IF(Table1[[#This Row],[Day]]="","",MONTH(F3989))</f>
        <v/>
      </c>
      <c r="D3989" s="45" t="str">
        <f>IF(Table1[[#This Row],[Day]]="","",YEAR(F3989))</f>
        <v/>
      </c>
      <c r="E3989" s="117" t="s">
        <v>329</v>
      </c>
      <c r="J3989" s="102"/>
      <c r="K3989" s="124"/>
      <c r="R3989" s="46"/>
      <c r="V3989" s="112"/>
      <c r="W3989" s="72"/>
      <c r="X3989" s="46"/>
      <c r="Y3989" s="46"/>
      <c r="AC3989" s="47">
        <f t="shared" si="58"/>
        <v>0</v>
      </c>
      <c r="AD3989" s="47"/>
      <c r="AE3989" s="44"/>
      <c r="AF3989" s="48"/>
    </row>
    <row r="3990" spans="1:32" ht="21" customHeight="1">
      <c r="A3990" s="45" t="str">
        <f>IF(G3990="","",VLOOKUP(G3990,#REF!,3,0))</f>
        <v/>
      </c>
      <c r="B3990" s="45" t="str">
        <f>IF(Table1[[#This Row],[Day]]="","",WEEKNUM(F3990))</f>
        <v/>
      </c>
      <c r="C3990" s="45" t="str">
        <f>IF(Table1[[#This Row],[Day]]="","",MONTH(F3990))</f>
        <v/>
      </c>
      <c r="D3990" s="45" t="str">
        <f>IF(Table1[[#This Row],[Day]]="","",YEAR(F3990))</f>
        <v/>
      </c>
      <c r="E3990" s="117" t="s">
        <v>329</v>
      </c>
      <c r="J3990" s="102"/>
      <c r="K3990" s="124"/>
      <c r="R3990" s="46"/>
      <c r="V3990" s="112"/>
      <c r="W3990" s="72"/>
      <c r="X3990" s="46"/>
      <c r="Y3990" s="46"/>
      <c r="AC3990" s="47">
        <f t="shared" si="58"/>
        <v>0</v>
      </c>
      <c r="AD3990" s="47"/>
      <c r="AE3990" s="44"/>
      <c r="AF3990" s="48"/>
    </row>
    <row r="3991" spans="1:32" ht="21" customHeight="1">
      <c r="A3991" s="45" t="str">
        <f>IF(G3991="","",VLOOKUP(G3991,#REF!,3,0))</f>
        <v/>
      </c>
      <c r="B3991" s="45" t="str">
        <f>IF(Table1[[#This Row],[Day]]="","",WEEKNUM(F3991))</f>
        <v/>
      </c>
      <c r="C3991" s="45" t="str">
        <f>IF(Table1[[#This Row],[Day]]="","",MONTH(F3991))</f>
        <v/>
      </c>
      <c r="D3991" s="45" t="str">
        <f>IF(Table1[[#This Row],[Day]]="","",YEAR(F3991))</f>
        <v/>
      </c>
      <c r="E3991" s="117" t="s">
        <v>329</v>
      </c>
      <c r="J3991" s="102"/>
      <c r="K3991" s="124"/>
      <c r="R3991" s="46"/>
      <c r="V3991" s="112"/>
      <c r="W3991" s="72"/>
      <c r="X3991" s="46"/>
      <c r="Y3991" s="46"/>
      <c r="AC3991" s="47">
        <f t="shared" si="58"/>
        <v>0</v>
      </c>
      <c r="AD3991" s="47"/>
      <c r="AE3991" s="44"/>
      <c r="AF3991" s="48"/>
    </row>
    <row r="3992" spans="1:32" ht="21" customHeight="1">
      <c r="A3992" s="45" t="str">
        <f>IF(G3992="","",VLOOKUP(G3992,#REF!,3,0))</f>
        <v/>
      </c>
      <c r="B3992" s="45" t="str">
        <f>IF(Table1[[#This Row],[Day]]="","",WEEKNUM(F3992))</f>
        <v/>
      </c>
      <c r="C3992" s="45" t="str">
        <f>IF(Table1[[#This Row],[Day]]="","",MONTH(F3992))</f>
        <v/>
      </c>
      <c r="D3992" s="45" t="str">
        <f>IF(Table1[[#This Row],[Day]]="","",YEAR(F3992))</f>
        <v/>
      </c>
      <c r="E3992" s="117" t="s">
        <v>329</v>
      </c>
      <c r="J3992" s="102"/>
      <c r="K3992" s="124"/>
      <c r="R3992" s="46"/>
      <c r="V3992" s="112"/>
      <c r="W3992" s="72"/>
      <c r="X3992" s="46"/>
      <c r="Y3992" s="46"/>
      <c r="AC3992" s="47">
        <f t="shared" si="58"/>
        <v>0</v>
      </c>
      <c r="AD3992" s="47"/>
      <c r="AE3992" s="44"/>
      <c r="AF3992" s="48"/>
    </row>
    <row r="3993" spans="1:32" ht="21" customHeight="1">
      <c r="A3993" s="45" t="str">
        <f>IF(G3993="","",VLOOKUP(G3993,#REF!,3,0))</f>
        <v/>
      </c>
      <c r="B3993" s="45" t="str">
        <f>IF(Table1[[#This Row],[Day]]="","",WEEKNUM(F3993))</f>
        <v/>
      </c>
      <c r="C3993" s="45" t="str">
        <f>IF(Table1[[#This Row],[Day]]="","",MONTH(F3993))</f>
        <v/>
      </c>
      <c r="D3993" s="45" t="str">
        <f>IF(Table1[[#This Row],[Day]]="","",YEAR(F3993))</f>
        <v/>
      </c>
      <c r="E3993" s="117" t="s">
        <v>329</v>
      </c>
      <c r="J3993" s="102"/>
      <c r="K3993" s="124"/>
      <c r="R3993" s="46"/>
      <c r="V3993" s="112"/>
      <c r="W3993" s="72"/>
      <c r="X3993" s="46"/>
      <c r="Y3993" s="46"/>
      <c r="AC3993" s="47">
        <f t="shared" si="58"/>
        <v>0</v>
      </c>
      <c r="AD3993" s="47"/>
      <c r="AE3993" s="44"/>
      <c r="AF3993" s="48"/>
    </row>
    <row r="3994" spans="1:32" ht="21" customHeight="1">
      <c r="A3994" s="45" t="str">
        <f>IF(G3994="","",VLOOKUP(G3994,#REF!,3,0))</f>
        <v/>
      </c>
      <c r="B3994" s="45" t="str">
        <f>IF(Table1[[#This Row],[Day]]="","",WEEKNUM(F3994))</f>
        <v/>
      </c>
      <c r="C3994" s="45" t="str">
        <f>IF(Table1[[#This Row],[Day]]="","",MONTH(F3994))</f>
        <v/>
      </c>
      <c r="D3994" s="45" t="str">
        <f>IF(Table1[[#This Row],[Day]]="","",YEAR(F3994))</f>
        <v/>
      </c>
      <c r="E3994" s="117" t="s">
        <v>329</v>
      </c>
      <c r="J3994" s="102"/>
      <c r="K3994" s="124"/>
      <c r="R3994" s="46"/>
      <c r="V3994" s="112"/>
      <c r="W3994" s="72"/>
      <c r="X3994" s="46"/>
      <c r="Y3994" s="46"/>
      <c r="AC3994" s="47">
        <f t="shared" si="58"/>
        <v>0</v>
      </c>
      <c r="AD3994" s="47"/>
      <c r="AE3994" s="44"/>
      <c r="AF3994" s="48"/>
    </row>
    <row r="3995" spans="1:32" ht="21" customHeight="1">
      <c r="A3995" s="45" t="str">
        <f>IF(G3995="","",VLOOKUP(G3995,#REF!,3,0))</f>
        <v/>
      </c>
      <c r="B3995" s="45" t="str">
        <f>IF(Table1[[#This Row],[Day]]="","",WEEKNUM(F3995))</f>
        <v/>
      </c>
      <c r="C3995" s="45" t="str">
        <f>IF(Table1[[#This Row],[Day]]="","",MONTH(F3995))</f>
        <v/>
      </c>
      <c r="D3995" s="45" t="str">
        <f>IF(Table1[[#This Row],[Day]]="","",YEAR(F3995))</f>
        <v/>
      </c>
      <c r="E3995" s="117" t="s">
        <v>329</v>
      </c>
      <c r="J3995" s="102"/>
      <c r="K3995" s="124"/>
      <c r="R3995" s="46"/>
      <c r="V3995" s="112"/>
      <c r="W3995" s="72"/>
      <c r="X3995" s="46"/>
      <c r="Y3995" s="46"/>
      <c r="AC3995" s="47">
        <f t="shared" si="58"/>
        <v>0</v>
      </c>
      <c r="AD3995" s="47"/>
      <c r="AE3995" s="44"/>
      <c r="AF3995" s="48"/>
    </row>
    <row r="3996" spans="1:32" ht="21" customHeight="1">
      <c r="A3996" s="45" t="str">
        <f>IF(G3996="","",VLOOKUP(G3996,#REF!,3,0))</f>
        <v/>
      </c>
      <c r="B3996" s="45" t="str">
        <f>IF(Table1[[#This Row],[Day]]="","",WEEKNUM(F3996))</f>
        <v/>
      </c>
      <c r="C3996" s="45" t="str">
        <f>IF(Table1[[#This Row],[Day]]="","",MONTH(F3996))</f>
        <v/>
      </c>
      <c r="D3996" s="45" t="str">
        <f>IF(Table1[[#This Row],[Day]]="","",YEAR(F3996))</f>
        <v/>
      </c>
      <c r="E3996" s="117" t="s">
        <v>329</v>
      </c>
      <c r="J3996" s="102"/>
      <c r="K3996" s="124"/>
      <c r="R3996" s="46"/>
      <c r="V3996" s="112"/>
      <c r="W3996" s="72"/>
      <c r="X3996" s="46"/>
      <c r="Y3996" s="46"/>
      <c r="AC3996" s="47">
        <f t="shared" ref="AC3996:AC4059" si="59">SUM(I3996:AB3996)</f>
        <v>0</v>
      </c>
      <c r="AD3996" s="47"/>
      <c r="AE3996" s="44"/>
      <c r="AF3996" s="48"/>
    </row>
    <row r="3997" spans="1:32" ht="21" customHeight="1">
      <c r="A3997" s="45" t="str">
        <f>IF(G3997="","",VLOOKUP(G3997,#REF!,3,0))</f>
        <v/>
      </c>
      <c r="B3997" s="45" t="str">
        <f>IF(Table1[[#This Row],[Day]]="","",WEEKNUM(F3997))</f>
        <v/>
      </c>
      <c r="C3997" s="45" t="str">
        <f>IF(Table1[[#This Row],[Day]]="","",MONTH(F3997))</f>
        <v/>
      </c>
      <c r="D3997" s="45" t="str">
        <f>IF(Table1[[#This Row],[Day]]="","",YEAR(F3997))</f>
        <v/>
      </c>
      <c r="E3997" s="117" t="s">
        <v>329</v>
      </c>
      <c r="J3997" s="102"/>
      <c r="K3997" s="124"/>
      <c r="R3997" s="46"/>
      <c r="V3997" s="112"/>
      <c r="W3997" s="72"/>
      <c r="X3997" s="46"/>
      <c r="Y3997" s="46"/>
      <c r="AC3997" s="47">
        <f t="shared" si="59"/>
        <v>0</v>
      </c>
      <c r="AD3997" s="47"/>
      <c r="AE3997" s="44"/>
      <c r="AF3997" s="48"/>
    </row>
    <row r="3998" spans="1:32" ht="21" customHeight="1">
      <c r="A3998" s="45" t="str">
        <f>IF(G3998="","",VLOOKUP(G3998,#REF!,3,0))</f>
        <v/>
      </c>
      <c r="B3998" s="45" t="str">
        <f>IF(Table1[[#This Row],[Day]]="","",WEEKNUM(F3998))</f>
        <v/>
      </c>
      <c r="C3998" s="45" t="str">
        <f>IF(Table1[[#This Row],[Day]]="","",MONTH(F3998))</f>
        <v/>
      </c>
      <c r="D3998" s="45" t="str">
        <f>IF(Table1[[#This Row],[Day]]="","",YEAR(F3998))</f>
        <v/>
      </c>
      <c r="E3998" s="117" t="s">
        <v>329</v>
      </c>
      <c r="J3998" s="102"/>
      <c r="K3998" s="124"/>
      <c r="R3998" s="46"/>
      <c r="V3998" s="112"/>
      <c r="W3998" s="72"/>
      <c r="X3998" s="46"/>
      <c r="Y3998" s="46"/>
      <c r="AC3998" s="47">
        <f t="shared" si="59"/>
        <v>0</v>
      </c>
      <c r="AD3998" s="47"/>
      <c r="AE3998" s="44"/>
      <c r="AF3998" s="48"/>
    </row>
    <row r="3999" spans="1:32" ht="21" customHeight="1">
      <c r="A3999" s="45" t="str">
        <f>IF(G3999="","",VLOOKUP(G3999,#REF!,3,0))</f>
        <v/>
      </c>
      <c r="B3999" s="45" t="str">
        <f>IF(Table1[[#This Row],[Day]]="","",WEEKNUM(F3999))</f>
        <v/>
      </c>
      <c r="C3999" s="45" t="str">
        <f>IF(Table1[[#This Row],[Day]]="","",MONTH(F3999))</f>
        <v/>
      </c>
      <c r="D3999" s="45" t="str">
        <f>IF(Table1[[#This Row],[Day]]="","",YEAR(F3999))</f>
        <v/>
      </c>
      <c r="E3999" s="117" t="s">
        <v>329</v>
      </c>
      <c r="J3999" s="102"/>
      <c r="K3999" s="124"/>
      <c r="R3999" s="46"/>
      <c r="V3999" s="112"/>
      <c r="W3999" s="72"/>
      <c r="X3999" s="46"/>
      <c r="Y3999" s="46"/>
      <c r="AC3999" s="47">
        <f t="shared" si="59"/>
        <v>0</v>
      </c>
      <c r="AD3999" s="47"/>
      <c r="AE3999" s="44"/>
      <c r="AF3999" s="48"/>
    </row>
    <row r="4000" spans="1:32" ht="21" customHeight="1">
      <c r="A4000" s="45" t="str">
        <f>IF(G4000="","",VLOOKUP(G4000,#REF!,3,0))</f>
        <v/>
      </c>
      <c r="B4000" s="45" t="str">
        <f>IF(Table1[[#This Row],[Day]]="","",WEEKNUM(F4000))</f>
        <v/>
      </c>
      <c r="C4000" s="45" t="str">
        <f>IF(Table1[[#This Row],[Day]]="","",MONTH(F4000))</f>
        <v/>
      </c>
      <c r="D4000" s="45" t="str">
        <f>IF(Table1[[#This Row],[Day]]="","",YEAR(F4000))</f>
        <v/>
      </c>
      <c r="E4000" s="117" t="s">
        <v>329</v>
      </c>
      <c r="J4000" s="102"/>
      <c r="K4000" s="124"/>
      <c r="R4000" s="46"/>
      <c r="V4000" s="112"/>
      <c r="W4000" s="72"/>
      <c r="X4000" s="46"/>
      <c r="Y4000" s="46"/>
      <c r="AC4000" s="47">
        <f t="shared" si="59"/>
        <v>0</v>
      </c>
      <c r="AD4000" s="47"/>
      <c r="AE4000" s="44"/>
      <c r="AF4000" s="48"/>
    </row>
    <row r="4001" spans="1:32" ht="21" customHeight="1">
      <c r="A4001" s="45" t="str">
        <f>IF(G4001="","",VLOOKUP(G4001,#REF!,3,0))</f>
        <v/>
      </c>
      <c r="B4001" s="45" t="str">
        <f>IF(Table1[[#This Row],[Day]]="","",WEEKNUM(F4001))</f>
        <v/>
      </c>
      <c r="C4001" s="45" t="str">
        <f>IF(Table1[[#This Row],[Day]]="","",MONTH(F4001))</f>
        <v/>
      </c>
      <c r="D4001" s="45" t="str">
        <f>IF(Table1[[#This Row],[Day]]="","",YEAR(F4001))</f>
        <v/>
      </c>
      <c r="E4001" s="117" t="s">
        <v>329</v>
      </c>
      <c r="J4001" s="102"/>
      <c r="K4001" s="124"/>
      <c r="R4001" s="46"/>
      <c r="V4001" s="112"/>
      <c r="W4001" s="72"/>
      <c r="X4001" s="46"/>
      <c r="Y4001" s="46"/>
      <c r="AC4001" s="47">
        <f t="shared" si="59"/>
        <v>0</v>
      </c>
      <c r="AD4001" s="47"/>
      <c r="AE4001" s="44"/>
      <c r="AF4001" s="48"/>
    </row>
    <row r="4002" spans="1:32" ht="21" customHeight="1">
      <c r="A4002" s="45" t="str">
        <f>IF(G4002="","",VLOOKUP(G4002,#REF!,3,0))</f>
        <v/>
      </c>
      <c r="B4002" s="45" t="str">
        <f>IF(Table1[[#This Row],[Day]]="","",WEEKNUM(F4002))</f>
        <v/>
      </c>
      <c r="C4002" s="45" t="str">
        <f>IF(Table1[[#This Row],[Day]]="","",MONTH(F4002))</f>
        <v/>
      </c>
      <c r="D4002" s="45" t="str">
        <f>IF(Table1[[#This Row],[Day]]="","",YEAR(F4002))</f>
        <v/>
      </c>
      <c r="E4002" s="117" t="s">
        <v>329</v>
      </c>
      <c r="J4002" s="102"/>
      <c r="K4002" s="124"/>
      <c r="R4002" s="46"/>
      <c r="V4002" s="112"/>
      <c r="W4002" s="72"/>
      <c r="X4002" s="46"/>
      <c r="Y4002" s="46"/>
      <c r="AC4002" s="47">
        <f t="shared" si="59"/>
        <v>0</v>
      </c>
      <c r="AD4002" s="47"/>
      <c r="AE4002" s="44"/>
      <c r="AF4002" s="48"/>
    </row>
    <row r="4003" spans="1:32" ht="21" customHeight="1">
      <c r="A4003" s="45" t="str">
        <f>IF(G4003="","",VLOOKUP(G4003,#REF!,3,0))</f>
        <v/>
      </c>
      <c r="B4003" s="45" t="str">
        <f>IF(Table1[[#This Row],[Day]]="","",WEEKNUM(F4003))</f>
        <v/>
      </c>
      <c r="C4003" s="45" t="str">
        <f>IF(Table1[[#This Row],[Day]]="","",MONTH(F4003))</f>
        <v/>
      </c>
      <c r="D4003" s="45" t="str">
        <f>IF(Table1[[#This Row],[Day]]="","",YEAR(F4003))</f>
        <v/>
      </c>
      <c r="E4003" s="117" t="s">
        <v>329</v>
      </c>
      <c r="J4003" s="102"/>
      <c r="K4003" s="124"/>
      <c r="R4003" s="46"/>
      <c r="V4003" s="112"/>
      <c r="W4003" s="72"/>
      <c r="X4003" s="46"/>
      <c r="Y4003" s="46"/>
      <c r="AC4003" s="47">
        <f t="shared" si="59"/>
        <v>0</v>
      </c>
      <c r="AD4003" s="47"/>
      <c r="AE4003" s="44"/>
      <c r="AF4003" s="48"/>
    </row>
    <row r="4004" spans="1:32" ht="21" customHeight="1">
      <c r="A4004" s="45" t="str">
        <f>IF(G4004="","",VLOOKUP(G4004,#REF!,3,0))</f>
        <v/>
      </c>
      <c r="B4004" s="45" t="str">
        <f>IF(Table1[[#This Row],[Day]]="","",WEEKNUM(F4004))</f>
        <v/>
      </c>
      <c r="C4004" s="45" t="str">
        <f>IF(Table1[[#This Row],[Day]]="","",MONTH(F4004))</f>
        <v/>
      </c>
      <c r="D4004" s="45" t="str">
        <f>IF(Table1[[#This Row],[Day]]="","",YEAR(F4004))</f>
        <v/>
      </c>
      <c r="E4004" s="117" t="s">
        <v>329</v>
      </c>
      <c r="J4004" s="102"/>
      <c r="K4004" s="124"/>
      <c r="R4004" s="46"/>
      <c r="V4004" s="112"/>
      <c r="W4004" s="72"/>
      <c r="X4004" s="46"/>
      <c r="Y4004" s="46"/>
      <c r="AC4004" s="47">
        <f t="shared" si="59"/>
        <v>0</v>
      </c>
      <c r="AD4004" s="47"/>
      <c r="AE4004" s="44"/>
      <c r="AF4004" s="48"/>
    </row>
    <row r="4005" spans="1:32" ht="21" customHeight="1">
      <c r="A4005" s="45" t="str">
        <f>IF(G4005="","",VLOOKUP(G4005,#REF!,3,0))</f>
        <v/>
      </c>
      <c r="B4005" s="45" t="str">
        <f>IF(Table1[[#This Row],[Day]]="","",WEEKNUM(F4005))</f>
        <v/>
      </c>
      <c r="C4005" s="45" t="str">
        <f>IF(Table1[[#This Row],[Day]]="","",MONTH(F4005))</f>
        <v/>
      </c>
      <c r="D4005" s="45" t="str">
        <f>IF(Table1[[#This Row],[Day]]="","",YEAR(F4005))</f>
        <v/>
      </c>
      <c r="E4005" s="117" t="s">
        <v>329</v>
      </c>
      <c r="J4005" s="102"/>
      <c r="K4005" s="124"/>
      <c r="R4005" s="46"/>
      <c r="V4005" s="112"/>
      <c r="W4005" s="72"/>
      <c r="X4005" s="46"/>
      <c r="Y4005" s="46"/>
      <c r="AC4005" s="47">
        <f t="shared" si="59"/>
        <v>0</v>
      </c>
      <c r="AD4005" s="47"/>
      <c r="AE4005" s="44"/>
      <c r="AF4005" s="48"/>
    </row>
    <row r="4006" spans="1:32" ht="21" customHeight="1">
      <c r="A4006" s="45" t="str">
        <f>IF(G4006="","",VLOOKUP(G4006,#REF!,3,0))</f>
        <v/>
      </c>
      <c r="B4006" s="45" t="str">
        <f>IF(Table1[[#This Row],[Day]]="","",WEEKNUM(F4006))</f>
        <v/>
      </c>
      <c r="C4006" s="45" t="str">
        <f>IF(Table1[[#This Row],[Day]]="","",MONTH(F4006))</f>
        <v/>
      </c>
      <c r="D4006" s="45" t="str">
        <f>IF(Table1[[#This Row],[Day]]="","",YEAR(F4006))</f>
        <v/>
      </c>
      <c r="E4006" s="117" t="s">
        <v>329</v>
      </c>
      <c r="J4006" s="102"/>
      <c r="K4006" s="124"/>
      <c r="R4006" s="46"/>
      <c r="V4006" s="112"/>
      <c r="W4006" s="72"/>
      <c r="X4006" s="46"/>
      <c r="Y4006" s="46"/>
      <c r="AC4006" s="47">
        <f t="shared" si="59"/>
        <v>0</v>
      </c>
      <c r="AD4006" s="47"/>
      <c r="AE4006" s="44"/>
      <c r="AF4006" s="48"/>
    </row>
    <row r="4007" spans="1:32" ht="21" customHeight="1">
      <c r="A4007" s="45" t="str">
        <f>IF(G4007="","",VLOOKUP(G4007,#REF!,3,0))</f>
        <v/>
      </c>
      <c r="B4007" s="45" t="str">
        <f>IF(Table1[[#This Row],[Day]]="","",WEEKNUM(F4007))</f>
        <v/>
      </c>
      <c r="C4007" s="45" t="str">
        <f>IF(Table1[[#This Row],[Day]]="","",MONTH(F4007))</f>
        <v/>
      </c>
      <c r="D4007" s="45" t="str">
        <f>IF(Table1[[#This Row],[Day]]="","",YEAR(F4007))</f>
        <v/>
      </c>
      <c r="E4007" s="117" t="s">
        <v>329</v>
      </c>
      <c r="J4007" s="102"/>
      <c r="K4007" s="124"/>
      <c r="R4007" s="46"/>
      <c r="V4007" s="112"/>
      <c r="W4007" s="72"/>
      <c r="X4007" s="46"/>
      <c r="Y4007" s="46"/>
      <c r="AC4007" s="47">
        <f t="shared" si="59"/>
        <v>0</v>
      </c>
      <c r="AD4007" s="47"/>
      <c r="AE4007" s="44"/>
      <c r="AF4007" s="48"/>
    </row>
    <row r="4008" spans="1:32" ht="21" customHeight="1">
      <c r="A4008" s="45" t="str">
        <f>IF(G4008="","",VLOOKUP(G4008,#REF!,3,0))</f>
        <v/>
      </c>
      <c r="B4008" s="45" t="str">
        <f>IF(Table1[[#This Row],[Day]]="","",WEEKNUM(F4008))</f>
        <v/>
      </c>
      <c r="C4008" s="45" t="str">
        <f>IF(Table1[[#This Row],[Day]]="","",MONTH(F4008))</f>
        <v/>
      </c>
      <c r="D4008" s="45" t="str">
        <f>IF(Table1[[#This Row],[Day]]="","",YEAR(F4008))</f>
        <v/>
      </c>
      <c r="E4008" s="117" t="s">
        <v>329</v>
      </c>
      <c r="J4008" s="102"/>
      <c r="K4008" s="124"/>
      <c r="R4008" s="46"/>
      <c r="V4008" s="112"/>
      <c r="W4008" s="72"/>
      <c r="X4008" s="46"/>
      <c r="Y4008" s="46"/>
      <c r="AC4008" s="47">
        <f t="shared" si="59"/>
        <v>0</v>
      </c>
      <c r="AD4008" s="47"/>
      <c r="AE4008" s="44"/>
      <c r="AF4008" s="48"/>
    </row>
    <row r="4009" spans="1:32" ht="21" customHeight="1">
      <c r="A4009" s="45" t="str">
        <f>IF(G4009="","",VLOOKUP(G4009,#REF!,3,0))</f>
        <v/>
      </c>
      <c r="B4009" s="45" t="str">
        <f>IF(Table1[[#This Row],[Day]]="","",WEEKNUM(F4009))</f>
        <v/>
      </c>
      <c r="C4009" s="45" t="str">
        <f>IF(Table1[[#This Row],[Day]]="","",MONTH(F4009))</f>
        <v/>
      </c>
      <c r="D4009" s="45" t="str">
        <f>IF(Table1[[#This Row],[Day]]="","",YEAR(F4009))</f>
        <v/>
      </c>
      <c r="E4009" s="117" t="s">
        <v>329</v>
      </c>
      <c r="J4009" s="102"/>
      <c r="K4009" s="124"/>
      <c r="R4009" s="46"/>
      <c r="V4009" s="112"/>
      <c r="W4009" s="72"/>
      <c r="X4009" s="46"/>
      <c r="Y4009" s="46"/>
      <c r="AC4009" s="47">
        <f t="shared" si="59"/>
        <v>0</v>
      </c>
      <c r="AD4009" s="47"/>
      <c r="AE4009" s="44"/>
      <c r="AF4009" s="48"/>
    </row>
    <row r="4010" spans="1:32" ht="21" customHeight="1">
      <c r="A4010" s="45" t="str">
        <f>IF(G4010="","",VLOOKUP(G4010,#REF!,3,0))</f>
        <v/>
      </c>
      <c r="B4010" s="45" t="str">
        <f>IF(Table1[[#This Row],[Day]]="","",WEEKNUM(F4010))</f>
        <v/>
      </c>
      <c r="C4010" s="45" t="str">
        <f>IF(Table1[[#This Row],[Day]]="","",MONTH(F4010))</f>
        <v/>
      </c>
      <c r="D4010" s="45" t="str">
        <f>IF(Table1[[#This Row],[Day]]="","",YEAR(F4010))</f>
        <v/>
      </c>
      <c r="E4010" s="117" t="s">
        <v>329</v>
      </c>
      <c r="J4010" s="102"/>
      <c r="K4010" s="124"/>
      <c r="R4010" s="46"/>
      <c r="V4010" s="112"/>
      <c r="W4010" s="72"/>
      <c r="X4010" s="46"/>
      <c r="Y4010" s="46"/>
      <c r="AC4010" s="47">
        <f t="shared" si="59"/>
        <v>0</v>
      </c>
      <c r="AD4010" s="47"/>
      <c r="AE4010" s="44"/>
      <c r="AF4010" s="48"/>
    </row>
    <row r="4011" spans="1:32" ht="21" customHeight="1">
      <c r="A4011" s="45" t="str">
        <f>IF(G4011="","",VLOOKUP(G4011,#REF!,3,0))</f>
        <v/>
      </c>
      <c r="B4011" s="45" t="str">
        <f>IF(Table1[[#This Row],[Day]]="","",WEEKNUM(F4011))</f>
        <v/>
      </c>
      <c r="C4011" s="45" t="str">
        <f>IF(Table1[[#This Row],[Day]]="","",MONTH(F4011))</f>
        <v/>
      </c>
      <c r="D4011" s="45" t="str">
        <f>IF(Table1[[#This Row],[Day]]="","",YEAR(F4011))</f>
        <v/>
      </c>
      <c r="E4011" s="117" t="s">
        <v>329</v>
      </c>
      <c r="J4011" s="102"/>
      <c r="K4011" s="124"/>
      <c r="R4011" s="46"/>
      <c r="V4011" s="112"/>
      <c r="W4011" s="72"/>
      <c r="X4011" s="46"/>
      <c r="Y4011" s="46"/>
      <c r="AC4011" s="47">
        <f t="shared" si="59"/>
        <v>0</v>
      </c>
      <c r="AD4011" s="47"/>
      <c r="AE4011" s="44"/>
      <c r="AF4011" s="48"/>
    </row>
    <row r="4012" spans="1:32" ht="21" customHeight="1">
      <c r="A4012" s="45" t="str">
        <f>IF(G4012="","",VLOOKUP(G4012,#REF!,3,0))</f>
        <v/>
      </c>
      <c r="B4012" s="45" t="str">
        <f>IF(Table1[[#This Row],[Day]]="","",WEEKNUM(F4012))</f>
        <v/>
      </c>
      <c r="C4012" s="45" t="str">
        <f>IF(Table1[[#This Row],[Day]]="","",MONTH(F4012))</f>
        <v/>
      </c>
      <c r="D4012" s="45" t="str">
        <f>IF(Table1[[#This Row],[Day]]="","",YEAR(F4012))</f>
        <v/>
      </c>
      <c r="E4012" s="117" t="s">
        <v>329</v>
      </c>
      <c r="J4012" s="102"/>
      <c r="K4012" s="124"/>
      <c r="R4012" s="46"/>
      <c r="V4012" s="112"/>
      <c r="W4012" s="72"/>
      <c r="X4012" s="46"/>
      <c r="Y4012" s="46"/>
      <c r="AC4012" s="47">
        <f t="shared" si="59"/>
        <v>0</v>
      </c>
      <c r="AD4012" s="47"/>
      <c r="AE4012" s="44"/>
      <c r="AF4012" s="48"/>
    </row>
    <row r="4013" spans="1:32" ht="21" customHeight="1">
      <c r="A4013" s="45" t="str">
        <f>IF(G4013="","",VLOOKUP(G4013,#REF!,3,0))</f>
        <v/>
      </c>
      <c r="B4013" s="45" t="str">
        <f>IF(Table1[[#This Row],[Day]]="","",WEEKNUM(F4013))</f>
        <v/>
      </c>
      <c r="C4013" s="45" t="str">
        <f>IF(Table1[[#This Row],[Day]]="","",MONTH(F4013))</f>
        <v/>
      </c>
      <c r="D4013" s="45" t="str">
        <f>IF(Table1[[#This Row],[Day]]="","",YEAR(F4013))</f>
        <v/>
      </c>
      <c r="E4013" s="117" t="s">
        <v>329</v>
      </c>
      <c r="J4013" s="102"/>
      <c r="K4013" s="124"/>
      <c r="R4013" s="46"/>
      <c r="V4013" s="112"/>
      <c r="W4013" s="72"/>
      <c r="X4013" s="46"/>
      <c r="Y4013" s="46"/>
      <c r="AC4013" s="47">
        <f t="shared" si="59"/>
        <v>0</v>
      </c>
      <c r="AD4013" s="47"/>
      <c r="AE4013" s="44"/>
      <c r="AF4013" s="48"/>
    </row>
    <row r="4014" spans="1:32" ht="21" customHeight="1">
      <c r="A4014" s="45" t="str">
        <f>IF(G4014="","",VLOOKUP(G4014,#REF!,3,0))</f>
        <v/>
      </c>
      <c r="B4014" s="45" t="str">
        <f>IF(Table1[[#This Row],[Day]]="","",WEEKNUM(F4014))</f>
        <v/>
      </c>
      <c r="C4014" s="45" t="str">
        <f>IF(Table1[[#This Row],[Day]]="","",MONTH(F4014))</f>
        <v/>
      </c>
      <c r="D4014" s="45" t="str">
        <f>IF(Table1[[#This Row],[Day]]="","",YEAR(F4014))</f>
        <v/>
      </c>
      <c r="E4014" s="117" t="s">
        <v>329</v>
      </c>
      <c r="J4014" s="102"/>
      <c r="K4014" s="124"/>
      <c r="R4014" s="46"/>
      <c r="V4014" s="112"/>
      <c r="W4014" s="72"/>
      <c r="X4014" s="46"/>
      <c r="Y4014" s="46"/>
      <c r="AC4014" s="47">
        <f t="shared" si="59"/>
        <v>0</v>
      </c>
      <c r="AD4014" s="47"/>
      <c r="AE4014" s="44"/>
      <c r="AF4014" s="48"/>
    </row>
    <row r="4015" spans="1:32" ht="21" customHeight="1">
      <c r="A4015" s="45" t="str">
        <f>IF(G4015="","",VLOOKUP(G4015,#REF!,3,0))</f>
        <v/>
      </c>
      <c r="B4015" s="45" t="str">
        <f>IF(Table1[[#This Row],[Day]]="","",WEEKNUM(F4015))</f>
        <v/>
      </c>
      <c r="C4015" s="45" t="str">
        <f>IF(Table1[[#This Row],[Day]]="","",MONTH(F4015))</f>
        <v/>
      </c>
      <c r="D4015" s="45" t="str">
        <f>IF(Table1[[#This Row],[Day]]="","",YEAR(F4015))</f>
        <v/>
      </c>
      <c r="E4015" s="117" t="s">
        <v>329</v>
      </c>
      <c r="J4015" s="102"/>
      <c r="K4015" s="124"/>
      <c r="R4015" s="46"/>
      <c r="V4015" s="112"/>
      <c r="W4015" s="72"/>
      <c r="X4015" s="46"/>
      <c r="Y4015" s="46"/>
      <c r="AC4015" s="47">
        <f t="shared" si="59"/>
        <v>0</v>
      </c>
      <c r="AD4015" s="47"/>
      <c r="AE4015" s="44"/>
      <c r="AF4015" s="48"/>
    </row>
    <row r="4016" spans="1:32" ht="21" customHeight="1">
      <c r="A4016" s="45" t="str">
        <f>IF(G4016="","",VLOOKUP(G4016,#REF!,3,0))</f>
        <v/>
      </c>
      <c r="B4016" s="45" t="str">
        <f>IF(Table1[[#This Row],[Day]]="","",WEEKNUM(F4016))</f>
        <v/>
      </c>
      <c r="C4016" s="45" t="str">
        <f>IF(Table1[[#This Row],[Day]]="","",MONTH(F4016))</f>
        <v/>
      </c>
      <c r="D4016" s="45" t="str">
        <f>IF(Table1[[#This Row],[Day]]="","",YEAR(F4016))</f>
        <v/>
      </c>
      <c r="E4016" s="117" t="s">
        <v>329</v>
      </c>
      <c r="J4016" s="102"/>
      <c r="K4016" s="124"/>
      <c r="R4016" s="46"/>
      <c r="V4016" s="112"/>
      <c r="W4016" s="72"/>
      <c r="X4016" s="46"/>
      <c r="Y4016" s="46"/>
      <c r="AC4016" s="47">
        <f t="shared" si="59"/>
        <v>0</v>
      </c>
      <c r="AD4016" s="47"/>
      <c r="AE4016" s="44"/>
      <c r="AF4016" s="48"/>
    </row>
    <row r="4017" spans="1:32" ht="21" customHeight="1">
      <c r="A4017" s="45" t="str">
        <f>IF(G4017="","",VLOOKUP(G4017,#REF!,3,0))</f>
        <v/>
      </c>
      <c r="B4017" s="45" t="str">
        <f>IF(Table1[[#This Row],[Day]]="","",WEEKNUM(F4017))</f>
        <v/>
      </c>
      <c r="C4017" s="45" t="str">
        <f>IF(Table1[[#This Row],[Day]]="","",MONTH(F4017))</f>
        <v/>
      </c>
      <c r="D4017" s="45" t="str">
        <f>IF(Table1[[#This Row],[Day]]="","",YEAR(F4017))</f>
        <v/>
      </c>
      <c r="E4017" s="117" t="s">
        <v>329</v>
      </c>
      <c r="J4017" s="102"/>
      <c r="K4017" s="124"/>
      <c r="R4017" s="46"/>
      <c r="V4017" s="112"/>
      <c r="W4017" s="72"/>
      <c r="X4017" s="46"/>
      <c r="Y4017" s="46"/>
      <c r="AC4017" s="47">
        <f t="shared" si="59"/>
        <v>0</v>
      </c>
      <c r="AD4017" s="47"/>
      <c r="AE4017" s="44"/>
      <c r="AF4017" s="48"/>
    </row>
    <row r="4018" spans="1:32" ht="21" customHeight="1">
      <c r="A4018" s="45" t="str">
        <f>IF(G4018="","",VLOOKUP(G4018,#REF!,3,0))</f>
        <v/>
      </c>
      <c r="B4018" s="45" t="str">
        <f>IF(Table1[[#This Row],[Day]]="","",WEEKNUM(F4018))</f>
        <v/>
      </c>
      <c r="C4018" s="45" t="str">
        <f>IF(Table1[[#This Row],[Day]]="","",MONTH(F4018))</f>
        <v/>
      </c>
      <c r="D4018" s="45" t="str">
        <f>IF(Table1[[#This Row],[Day]]="","",YEAR(F4018))</f>
        <v/>
      </c>
      <c r="E4018" s="117" t="s">
        <v>329</v>
      </c>
      <c r="J4018" s="102"/>
      <c r="K4018" s="124"/>
      <c r="R4018" s="46"/>
      <c r="V4018" s="112"/>
      <c r="W4018" s="72"/>
      <c r="X4018" s="46"/>
      <c r="Y4018" s="46"/>
      <c r="AC4018" s="47">
        <f t="shared" si="59"/>
        <v>0</v>
      </c>
      <c r="AD4018" s="47"/>
      <c r="AE4018" s="44"/>
      <c r="AF4018" s="48"/>
    </row>
    <row r="4019" spans="1:32" ht="21" customHeight="1">
      <c r="A4019" s="45" t="str">
        <f>IF(G4019="","",VLOOKUP(G4019,#REF!,3,0))</f>
        <v/>
      </c>
      <c r="B4019" s="45" t="str">
        <f>IF(Table1[[#This Row],[Day]]="","",WEEKNUM(F4019))</f>
        <v/>
      </c>
      <c r="C4019" s="45" t="str">
        <f>IF(Table1[[#This Row],[Day]]="","",MONTH(F4019))</f>
        <v/>
      </c>
      <c r="D4019" s="45" t="str">
        <f>IF(Table1[[#This Row],[Day]]="","",YEAR(F4019))</f>
        <v/>
      </c>
      <c r="E4019" s="117" t="s">
        <v>329</v>
      </c>
      <c r="J4019" s="102"/>
      <c r="K4019" s="124"/>
      <c r="R4019" s="46"/>
      <c r="V4019" s="112"/>
      <c r="W4019" s="72"/>
      <c r="X4019" s="46"/>
      <c r="Y4019" s="46"/>
      <c r="AC4019" s="47">
        <f t="shared" si="59"/>
        <v>0</v>
      </c>
      <c r="AD4019" s="47"/>
      <c r="AE4019" s="44"/>
      <c r="AF4019" s="48"/>
    </row>
    <row r="4020" spans="1:32" ht="21" customHeight="1">
      <c r="A4020" s="45" t="str">
        <f>IF(G4020="","",VLOOKUP(G4020,#REF!,3,0))</f>
        <v/>
      </c>
      <c r="B4020" s="45" t="str">
        <f>IF(Table1[[#This Row],[Day]]="","",WEEKNUM(F4020))</f>
        <v/>
      </c>
      <c r="C4020" s="45" t="str">
        <f>IF(Table1[[#This Row],[Day]]="","",MONTH(F4020))</f>
        <v/>
      </c>
      <c r="D4020" s="45" t="str">
        <f>IF(Table1[[#This Row],[Day]]="","",YEAR(F4020))</f>
        <v/>
      </c>
      <c r="E4020" s="117" t="s">
        <v>329</v>
      </c>
      <c r="J4020" s="102"/>
      <c r="K4020" s="124"/>
      <c r="R4020" s="46"/>
      <c r="V4020" s="112"/>
      <c r="W4020" s="72"/>
      <c r="X4020" s="46"/>
      <c r="Y4020" s="46"/>
      <c r="AC4020" s="47">
        <f t="shared" si="59"/>
        <v>0</v>
      </c>
      <c r="AD4020" s="47"/>
      <c r="AE4020" s="44"/>
      <c r="AF4020" s="48"/>
    </row>
    <row r="4021" spans="1:32" ht="21" customHeight="1">
      <c r="A4021" s="45" t="str">
        <f>IF(G4021="","",VLOOKUP(G4021,#REF!,3,0))</f>
        <v/>
      </c>
      <c r="B4021" s="45" t="str">
        <f>IF(Table1[[#This Row],[Day]]="","",WEEKNUM(F4021))</f>
        <v/>
      </c>
      <c r="C4021" s="45" t="str">
        <f>IF(Table1[[#This Row],[Day]]="","",MONTH(F4021))</f>
        <v/>
      </c>
      <c r="D4021" s="45" t="str">
        <f>IF(Table1[[#This Row],[Day]]="","",YEAR(F4021))</f>
        <v/>
      </c>
      <c r="E4021" s="117" t="s">
        <v>329</v>
      </c>
      <c r="J4021" s="102"/>
      <c r="K4021" s="124"/>
      <c r="R4021" s="46"/>
      <c r="V4021" s="112"/>
      <c r="W4021" s="72"/>
      <c r="X4021" s="46"/>
      <c r="Y4021" s="46"/>
      <c r="AC4021" s="47">
        <f t="shared" si="59"/>
        <v>0</v>
      </c>
      <c r="AD4021" s="47"/>
      <c r="AE4021" s="44"/>
      <c r="AF4021" s="48"/>
    </row>
    <row r="4022" spans="1:32" ht="21" customHeight="1">
      <c r="A4022" s="45" t="str">
        <f>IF(G4022="","",VLOOKUP(G4022,#REF!,3,0))</f>
        <v/>
      </c>
      <c r="B4022" s="45" t="str">
        <f>IF(Table1[[#This Row],[Day]]="","",WEEKNUM(F4022))</f>
        <v/>
      </c>
      <c r="C4022" s="45" t="str">
        <f>IF(Table1[[#This Row],[Day]]="","",MONTH(F4022))</f>
        <v/>
      </c>
      <c r="D4022" s="45" t="str">
        <f>IF(Table1[[#This Row],[Day]]="","",YEAR(F4022))</f>
        <v/>
      </c>
      <c r="E4022" s="117" t="s">
        <v>329</v>
      </c>
      <c r="J4022" s="102"/>
      <c r="K4022" s="124"/>
      <c r="R4022" s="46"/>
      <c r="V4022" s="112"/>
      <c r="W4022" s="72"/>
      <c r="X4022" s="46"/>
      <c r="Y4022" s="46"/>
      <c r="AC4022" s="47">
        <f t="shared" si="59"/>
        <v>0</v>
      </c>
      <c r="AD4022" s="47"/>
      <c r="AE4022" s="44"/>
      <c r="AF4022" s="48"/>
    </row>
    <row r="4023" spans="1:32" ht="21" customHeight="1">
      <c r="A4023" s="45" t="str">
        <f>IF(G4023="","",VLOOKUP(G4023,#REF!,3,0))</f>
        <v/>
      </c>
      <c r="B4023" s="45" t="str">
        <f>IF(Table1[[#This Row],[Day]]="","",WEEKNUM(F4023))</f>
        <v/>
      </c>
      <c r="C4023" s="45" t="str">
        <f>IF(Table1[[#This Row],[Day]]="","",MONTH(F4023))</f>
        <v/>
      </c>
      <c r="D4023" s="45" t="str">
        <f>IF(Table1[[#This Row],[Day]]="","",YEAR(F4023))</f>
        <v/>
      </c>
      <c r="E4023" s="117" t="s">
        <v>329</v>
      </c>
      <c r="J4023" s="102"/>
      <c r="K4023" s="124"/>
      <c r="R4023" s="46"/>
      <c r="V4023" s="112"/>
      <c r="W4023" s="72"/>
      <c r="X4023" s="46"/>
      <c r="Y4023" s="46"/>
      <c r="AC4023" s="47">
        <f t="shared" si="59"/>
        <v>0</v>
      </c>
      <c r="AD4023" s="47"/>
      <c r="AE4023" s="44"/>
      <c r="AF4023" s="48"/>
    </row>
    <row r="4024" spans="1:32" ht="21" customHeight="1">
      <c r="A4024" s="45" t="str">
        <f>IF(G4024="","",VLOOKUP(G4024,#REF!,3,0))</f>
        <v/>
      </c>
      <c r="B4024" s="45" t="str">
        <f>IF(Table1[[#This Row],[Day]]="","",WEEKNUM(F4024))</f>
        <v/>
      </c>
      <c r="C4024" s="45" t="str">
        <f>IF(Table1[[#This Row],[Day]]="","",MONTH(F4024))</f>
        <v/>
      </c>
      <c r="D4024" s="45" t="str">
        <f>IF(Table1[[#This Row],[Day]]="","",YEAR(F4024))</f>
        <v/>
      </c>
      <c r="E4024" s="117" t="s">
        <v>329</v>
      </c>
      <c r="J4024" s="102"/>
      <c r="K4024" s="124"/>
      <c r="R4024" s="46"/>
      <c r="V4024" s="112"/>
      <c r="W4024" s="72"/>
      <c r="X4024" s="46"/>
      <c r="Y4024" s="46"/>
      <c r="AC4024" s="47">
        <f t="shared" si="59"/>
        <v>0</v>
      </c>
      <c r="AD4024" s="47"/>
      <c r="AE4024" s="44"/>
      <c r="AF4024" s="48"/>
    </row>
    <row r="4025" spans="1:32" ht="21" customHeight="1">
      <c r="A4025" s="45" t="str">
        <f>IF(G4025="","",VLOOKUP(G4025,#REF!,3,0))</f>
        <v/>
      </c>
      <c r="B4025" s="45" t="str">
        <f>IF(Table1[[#This Row],[Day]]="","",WEEKNUM(F4025))</f>
        <v/>
      </c>
      <c r="C4025" s="45" t="str">
        <f>IF(Table1[[#This Row],[Day]]="","",MONTH(F4025))</f>
        <v/>
      </c>
      <c r="D4025" s="45" t="str">
        <f>IF(Table1[[#This Row],[Day]]="","",YEAR(F4025))</f>
        <v/>
      </c>
      <c r="E4025" s="117" t="s">
        <v>329</v>
      </c>
      <c r="J4025" s="102"/>
      <c r="K4025" s="124"/>
      <c r="R4025" s="46"/>
      <c r="V4025" s="112"/>
      <c r="W4025" s="72"/>
      <c r="X4025" s="46"/>
      <c r="Y4025" s="46"/>
      <c r="AC4025" s="47">
        <f t="shared" si="59"/>
        <v>0</v>
      </c>
      <c r="AD4025" s="47"/>
      <c r="AE4025" s="44"/>
      <c r="AF4025" s="48"/>
    </row>
    <row r="4026" spans="1:32" ht="21" customHeight="1">
      <c r="A4026" s="45" t="str">
        <f>IF(G4026="","",VLOOKUP(G4026,#REF!,3,0))</f>
        <v/>
      </c>
      <c r="B4026" s="45" t="str">
        <f>IF(Table1[[#This Row],[Day]]="","",WEEKNUM(F4026))</f>
        <v/>
      </c>
      <c r="C4026" s="45" t="str">
        <f>IF(Table1[[#This Row],[Day]]="","",MONTH(F4026))</f>
        <v/>
      </c>
      <c r="D4026" s="45" t="str">
        <f>IF(Table1[[#This Row],[Day]]="","",YEAR(F4026))</f>
        <v/>
      </c>
      <c r="E4026" s="117" t="s">
        <v>329</v>
      </c>
      <c r="J4026" s="102"/>
      <c r="K4026" s="124"/>
      <c r="R4026" s="46"/>
      <c r="V4026" s="112"/>
      <c r="W4026" s="72"/>
      <c r="X4026" s="46"/>
      <c r="Y4026" s="46"/>
      <c r="AC4026" s="47">
        <f t="shared" si="59"/>
        <v>0</v>
      </c>
      <c r="AD4026" s="47"/>
      <c r="AE4026" s="44"/>
      <c r="AF4026" s="48"/>
    </row>
    <row r="4027" spans="1:32" ht="21" customHeight="1">
      <c r="A4027" s="45" t="str">
        <f>IF(G4027="","",VLOOKUP(G4027,#REF!,3,0))</f>
        <v/>
      </c>
      <c r="B4027" s="45" t="str">
        <f>IF(Table1[[#This Row],[Day]]="","",WEEKNUM(F4027))</f>
        <v/>
      </c>
      <c r="C4027" s="45" t="str">
        <f>IF(Table1[[#This Row],[Day]]="","",MONTH(F4027))</f>
        <v/>
      </c>
      <c r="D4027" s="45" t="str">
        <f>IF(Table1[[#This Row],[Day]]="","",YEAR(F4027))</f>
        <v/>
      </c>
      <c r="E4027" s="117" t="s">
        <v>329</v>
      </c>
      <c r="J4027" s="102"/>
      <c r="K4027" s="124"/>
      <c r="R4027" s="46"/>
      <c r="V4027" s="112"/>
      <c r="W4027" s="72"/>
      <c r="X4027" s="46"/>
      <c r="Y4027" s="46"/>
      <c r="AC4027" s="47">
        <f t="shared" si="59"/>
        <v>0</v>
      </c>
      <c r="AD4027" s="47"/>
      <c r="AE4027" s="44"/>
      <c r="AF4027" s="48"/>
    </row>
    <row r="4028" spans="1:32" ht="21" customHeight="1">
      <c r="A4028" s="45" t="str">
        <f>IF(G4028="","",VLOOKUP(G4028,#REF!,3,0))</f>
        <v/>
      </c>
      <c r="B4028" s="45" t="str">
        <f>IF(Table1[[#This Row],[Day]]="","",WEEKNUM(F4028))</f>
        <v/>
      </c>
      <c r="C4028" s="45" t="str">
        <f>IF(Table1[[#This Row],[Day]]="","",MONTH(F4028))</f>
        <v/>
      </c>
      <c r="D4028" s="45" t="str">
        <f>IF(Table1[[#This Row],[Day]]="","",YEAR(F4028))</f>
        <v/>
      </c>
      <c r="E4028" s="117" t="s">
        <v>329</v>
      </c>
      <c r="J4028" s="102"/>
      <c r="K4028" s="124"/>
      <c r="R4028" s="46"/>
      <c r="V4028" s="112"/>
      <c r="W4028" s="72"/>
      <c r="X4028" s="46"/>
      <c r="Y4028" s="46"/>
      <c r="AC4028" s="47">
        <f t="shared" si="59"/>
        <v>0</v>
      </c>
      <c r="AD4028" s="47"/>
      <c r="AE4028" s="44"/>
      <c r="AF4028" s="48"/>
    </row>
    <row r="4029" spans="1:32" ht="21" customHeight="1">
      <c r="A4029" s="45" t="str">
        <f>IF(G4029="","",VLOOKUP(G4029,#REF!,3,0))</f>
        <v/>
      </c>
      <c r="B4029" s="45" t="str">
        <f>IF(Table1[[#This Row],[Day]]="","",WEEKNUM(F4029))</f>
        <v/>
      </c>
      <c r="C4029" s="45" t="str">
        <f>IF(Table1[[#This Row],[Day]]="","",MONTH(F4029))</f>
        <v/>
      </c>
      <c r="D4029" s="45" t="str">
        <f>IF(Table1[[#This Row],[Day]]="","",YEAR(F4029))</f>
        <v/>
      </c>
      <c r="E4029" s="117" t="s">
        <v>329</v>
      </c>
      <c r="J4029" s="102"/>
      <c r="K4029" s="124"/>
      <c r="R4029" s="46"/>
      <c r="V4029" s="112"/>
      <c r="W4029" s="72"/>
      <c r="X4029" s="46"/>
      <c r="Y4029" s="46"/>
      <c r="AC4029" s="47">
        <f t="shared" si="59"/>
        <v>0</v>
      </c>
      <c r="AD4029" s="47"/>
      <c r="AE4029" s="44"/>
      <c r="AF4029" s="48"/>
    </row>
    <row r="4030" spans="1:32" ht="21" customHeight="1">
      <c r="A4030" s="45" t="str">
        <f>IF(G4030="","",VLOOKUP(G4030,#REF!,3,0))</f>
        <v/>
      </c>
      <c r="B4030" s="45" t="str">
        <f>IF(Table1[[#This Row],[Day]]="","",WEEKNUM(F4030))</f>
        <v/>
      </c>
      <c r="C4030" s="45" t="str">
        <f>IF(Table1[[#This Row],[Day]]="","",MONTH(F4030))</f>
        <v/>
      </c>
      <c r="D4030" s="45" t="str">
        <f>IF(Table1[[#This Row],[Day]]="","",YEAR(F4030))</f>
        <v/>
      </c>
      <c r="E4030" s="117" t="s">
        <v>329</v>
      </c>
      <c r="J4030" s="102"/>
      <c r="K4030" s="124"/>
      <c r="R4030" s="46"/>
      <c r="V4030" s="112"/>
      <c r="W4030" s="72"/>
      <c r="X4030" s="46"/>
      <c r="Y4030" s="46"/>
      <c r="AC4030" s="47">
        <f t="shared" si="59"/>
        <v>0</v>
      </c>
      <c r="AD4030" s="47"/>
      <c r="AE4030" s="44"/>
      <c r="AF4030" s="48"/>
    </row>
    <row r="4031" spans="1:32" ht="21" customHeight="1">
      <c r="A4031" s="45" t="str">
        <f>IF(G4031="","",VLOOKUP(G4031,#REF!,3,0))</f>
        <v/>
      </c>
      <c r="B4031" s="45" t="str">
        <f>IF(Table1[[#This Row],[Day]]="","",WEEKNUM(F4031))</f>
        <v/>
      </c>
      <c r="C4031" s="45" t="str">
        <f>IF(Table1[[#This Row],[Day]]="","",MONTH(F4031))</f>
        <v/>
      </c>
      <c r="D4031" s="45" t="str">
        <f>IF(Table1[[#This Row],[Day]]="","",YEAR(F4031))</f>
        <v/>
      </c>
      <c r="E4031" s="117" t="s">
        <v>329</v>
      </c>
      <c r="J4031" s="102"/>
      <c r="K4031" s="124"/>
      <c r="R4031" s="46"/>
      <c r="V4031" s="112"/>
      <c r="W4031" s="72"/>
      <c r="X4031" s="46"/>
      <c r="Y4031" s="46"/>
      <c r="AC4031" s="47">
        <f t="shared" si="59"/>
        <v>0</v>
      </c>
      <c r="AD4031" s="47"/>
      <c r="AE4031" s="44"/>
      <c r="AF4031" s="48"/>
    </row>
    <row r="4032" spans="1:32" ht="21" customHeight="1">
      <c r="A4032" s="45" t="str">
        <f>IF(G4032="","",VLOOKUP(G4032,#REF!,3,0))</f>
        <v/>
      </c>
      <c r="B4032" s="45" t="str">
        <f>IF(Table1[[#This Row],[Day]]="","",WEEKNUM(F4032))</f>
        <v/>
      </c>
      <c r="C4032" s="45" t="str">
        <f>IF(Table1[[#This Row],[Day]]="","",MONTH(F4032))</f>
        <v/>
      </c>
      <c r="D4032" s="45" t="str">
        <f>IF(Table1[[#This Row],[Day]]="","",YEAR(F4032))</f>
        <v/>
      </c>
      <c r="E4032" s="117" t="s">
        <v>329</v>
      </c>
      <c r="J4032" s="102"/>
      <c r="K4032" s="124"/>
      <c r="R4032" s="46"/>
      <c r="V4032" s="112"/>
      <c r="W4032" s="72"/>
      <c r="X4032" s="46"/>
      <c r="Y4032" s="46"/>
      <c r="AC4032" s="47">
        <f t="shared" si="59"/>
        <v>0</v>
      </c>
      <c r="AD4032" s="47"/>
      <c r="AE4032" s="44"/>
      <c r="AF4032" s="48"/>
    </row>
    <row r="4033" spans="1:32" ht="21" customHeight="1">
      <c r="A4033" s="45" t="str">
        <f>IF(G4033="","",VLOOKUP(G4033,#REF!,3,0))</f>
        <v/>
      </c>
      <c r="B4033" s="45" t="str">
        <f>IF(Table1[[#This Row],[Day]]="","",WEEKNUM(F4033))</f>
        <v/>
      </c>
      <c r="C4033" s="45" t="str">
        <f>IF(Table1[[#This Row],[Day]]="","",MONTH(F4033))</f>
        <v/>
      </c>
      <c r="D4033" s="45" t="str">
        <f>IF(Table1[[#This Row],[Day]]="","",YEAR(F4033))</f>
        <v/>
      </c>
      <c r="E4033" s="117" t="s">
        <v>329</v>
      </c>
      <c r="J4033" s="102"/>
      <c r="K4033" s="124"/>
      <c r="R4033" s="46"/>
      <c r="V4033" s="112"/>
      <c r="W4033" s="72"/>
      <c r="X4033" s="46"/>
      <c r="Y4033" s="46"/>
      <c r="AC4033" s="47">
        <f t="shared" si="59"/>
        <v>0</v>
      </c>
      <c r="AD4033" s="47"/>
      <c r="AE4033" s="44"/>
      <c r="AF4033" s="48"/>
    </row>
    <row r="4034" spans="1:32" ht="21" customHeight="1">
      <c r="A4034" s="45" t="str">
        <f>IF(G4034="","",VLOOKUP(G4034,#REF!,3,0))</f>
        <v/>
      </c>
      <c r="B4034" s="45" t="str">
        <f>IF(Table1[[#This Row],[Day]]="","",WEEKNUM(F4034))</f>
        <v/>
      </c>
      <c r="C4034" s="45" t="str">
        <f>IF(Table1[[#This Row],[Day]]="","",MONTH(F4034))</f>
        <v/>
      </c>
      <c r="D4034" s="45" t="str">
        <f>IF(Table1[[#This Row],[Day]]="","",YEAR(F4034))</f>
        <v/>
      </c>
      <c r="E4034" s="117" t="s">
        <v>329</v>
      </c>
      <c r="J4034" s="102"/>
      <c r="K4034" s="124"/>
      <c r="R4034" s="46"/>
      <c r="V4034" s="112"/>
      <c r="W4034" s="72"/>
      <c r="X4034" s="46"/>
      <c r="Y4034" s="46"/>
      <c r="AC4034" s="47">
        <f t="shared" si="59"/>
        <v>0</v>
      </c>
      <c r="AD4034" s="47"/>
      <c r="AE4034" s="44"/>
      <c r="AF4034" s="48"/>
    </row>
    <row r="4035" spans="1:32" ht="21" customHeight="1">
      <c r="A4035" s="45" t="str">
        <f>IF(G4035="","",VLOOKUP(G4035,#REF!,3,0))</f>
        <v/>
      </c>
      <c r="B4035" s="45" t="str">
        <f>IF(Table1[[#This Row],[Day]]="","",WEEKNUM(F4035))</f>
        <v/>
      </c>
      <c r="C4035" s="45" t="str">
        <f>IF(Table1[[#This Row],[Day]]="","",MONTH(F4035))</f>
        <v/>
      </c>
      <c r="D4035" s="45" t="str">
        <f>IF(Table1[[#This Row],[Day]]="","",YEAR(F4035))</f>
        <v/>
      </c>
      <c r="E4035" s="117" t="s">
        <v>329</v>
      </c>
      <c r="J4035" s="102"/>
      <c r="K4035" s="124"/>
      <c r="R4035" s="46"/>
      <c r="V4035" s="112"/>
      <c r="W4035" s="72"/>
      <c r="X4035" s="46"/>
      <c r="Y4035" s="46"/>
      <c r="AC4035" s="47">
        <f t="shared" si="59"/>
        <v>0</v>
      </c>
      <c r="AD4035" s="47"/>
      <c r="AE4035" s="44"/>
      <c r="AF4035" s="48"/>
    </row>
    <row r="4036" spans="1:32" ht="21" customHeight="1">
      <c r="A4036" s="45" t="str">
        <f>IF(G4036="","",VLOOKUP(G4036,#REF!,3,0))</f>
        <v/>
      </c>
      <c r="B4036" s="45" t="str">
        <f>IF(Table1[[#This Row],[Day]]="","",WEEKNUM(F4036))</f>
        <v/>
      </c>
      <c r="C4036" s="45" t="str">
        <f>IF(Table1[[#This Row],[Day]]="","",MONTH(F4036))</f>
        <v/>
      </c>
      <c r="D4036" s="45" t="str">
        <f>IF(Table1[[#This Row],[Day]]="","",YEAR(F4036))</f>
        <v/>
      </c>
      <c r="E4036" s="117" t="s">
        <v>329</v>
      </c>
      <c r="J4036" s="102"/>
      <c r="K4036" s="124"/>
      <c r="R4036" s="46"/>
      <c r="V4036" s="112"/>
      <c r="W4036" s="72"/>
      <c r="X4036" s="46"/>
      <c r="Y4036" s="46"/>
      <c r="AC4036" s="47">
        <f t="shared" si="59"/>
        <v>0</v>
      </c>
      <c r="AD4036" s="47"/>
      <c r="AE4036" s="44"/>
      <c r="AF4036" s="48"/>
    </row>
    <row r="4037" spans="1:32" ht="21" customHeight="1">
      <c r="A4037" s="45" t="str">
        <f>IF(G4037="","",VLOOKUP(G4037,#REF!,3,0))</f>
        <v/>
      </c>
      <c r="B4037" s="45" t="str">
        <f>IF(Table1[[#This Row],[Day]]="","",WEEKNUM(F4037))</f>
        <v/>
      </c>
      <c r="C4037" s="45" t="str">
        <f>IF(Table1[[#This Row],[Day]]="","",MONTH(F4037))</f>
        <v/>
      </c>
      <c r="D4037" s="45" t="str">
        <f>IF(Table1[[#This Row],[Day]]="","",YEAR(F4037))</f>
        <v/>
      </c>
      <c r="E4037" s="117" t="s">
        <v>329</v>
      </c>
      <c r="J4037" s="102"/>
      <c r="K4037" s="124"/>
      <c r="R4037" s="46"/>
      <c r="V4037" s="112"/>
      <c r="W4037" s="72"/>
      <c r="X4037" s="46"/>
      <c r="Y4037" s="46"/>
      <c r="AC4037" s="47">
        <f t="shared" si="59"/>
        <v>0</v>
      </c>
      <c r="AD4037" s="47"/>
      <c r="AE4037" s="44"/>
      <c r="AF4037" s="48"/>
    </row>
    <row r="4038" spans="1:32" ht="21" customHeight="1">
      <c r="A4038" s="45" t="str">
        <f>IF(G4038="","",VLOOKUP(G4038,#REF!,3,0))</f>
        <v/>
      </c>
      <c r="B4038" s="45" t="str">
        <f>IF(Table1[[#This Row],[Day]]="","",WEEKNUM(F4038))</f>
        <v/>
      </c>
      <c r="C4038" s="45" t="str">
        <f>IF(Table1[[#This Row],[Day]]="","",MONTH(F4038))</f>
        <v/>
      </c>
      <c r="D4038" s="45" t="str">
        <f>IF(Table1[[#This Row],[Day]]="","",YEAR(F4038))</f>
        <v/>
      </c>
      <c r="E4038" s="117" t="s">
        <v>329</v>
      </c>
      <c r="J4038" s="102"/>
      <c r="K4038" s="124"/>
      <c r="R4038" s="46"/>
      <c r="V4038" s="112"/>
      <c r="W4038" s="72"/>
      <c r="X4038" s="46"/>
      <c r="Y4038" s="46"/>
      <c r="AC4038" s="47">
        <f t="shared" si="59"/>
        <v>0</v>
      </c>
      <c r="AD4038" s="47"/>
      <c r="AE4038" s="44"/>
      <c r="AF4038" s="48"/>
    </row>
    <row r="4039" spans="1:32" ht="21" customHeight="1">
      <c r="A4039" s="45" t="str">
        <f>IF(G4039="","",VLOOKUP(G4039,#REF!,3,0))</f>
        <v/>
      </c>
      <c r="B4039" s="45" t="str">
        <f>IF(Table1[[#This Row],[Day]]="","",WEEKNUM(F4039))</f>
        <v/>
      </c>
      <c r="C4039" s="45" t="str">
        <f>IF(Table1[[#This Row],[Day]]="","",MONTH(F4039))</f>
        <v/>
      </c>
      <c r="D4039" s="45" t="str">
        <f>IF(Table1[[#This Row],[Day]]="","",YEAR(F4039))</f>
        <v/>
      </c>
      <c r="E4039" s="117" t="s">
        <v>329</v>
      </c>
      <c r="J4039" s="102"/>
      <c r="K4039" s="124"/>
      <c r="R4039" s="46"/>
      <c r="V4039" s="112"/>
      <c r="W4039" s="72"/>
      <c r="X4039" s="46"/>
      <c r="Y4039" s="46"/>
      <c r="AC4039" s="47">
        <f t="shared" si="59"/>
        <v>0</v>
      </c>
      <c r="AD4039" s="47"/>
      <c r="AE4039" s="44"/>
      <c r="AF4039" s="48"/>
    </row>
    <row r="4040" spans="1:32" ht="21" customHeight="1">
      <c r="A4040" s="45" t="str">
        <f>IF(G4040="","",VLOOKUP(G4040,#REF!,3,0))</f>
        <v/>
      </c>
      <c r="B4040" s="45" t="str">
        <f>IF(Table1[[#This Row],[Day]]="","",WEEKNUM(F4040))</f>
        <v/>
      </c>
      <c r="C4040" s="45" t="str">
        <f>IF(Table1[[#This Row],[Day]]="","",MONTH(F4040))</f>
        <v/>
      </c>
      <c r="D4040" s="45" t="str">
        <f>IF(Table1[[#This Row],[Day]]="","",YEAR(F4040))</f>
        <v/>
      </c>
      <c r="E4040" s="117" t="s">
        <v>329</v>
      </c>
      <c r="J4040" s="102"/>
      <c r="K4040" s="124"/>
      <c r="R4040" s="46"/>
      <c r="V4040" s="112"/>
      <c r="W4040" s="72"/>
      <c r="X4040" s="46"/>
      <c r="Y4040" s="46"/>
      <c r="AC4040" s="47">
        <f t="shared" si="59"/>
        <v>0</v>
      </c>
      <c r="AD4040" s="47"/>
      <c r="AE4040" s="44"/>
      <c r="AF4040" s="48"/>
    </row>
    <row r="4041" spans="1:32" ht="21" customHeight="1">
      <c r="A4041" s="45" t="str">
        <f>IF(G4041="","",VLOOKUP(G4041,#REF!,3,0))</f>
        <v/>
      </c>
      <c r="B4041" s="45" t="str">
        <f>IF(Table1[[#This Row],[Day]]="","",WEEKNUM(F4041))</f>
        <v/>
      </c>
      <c r="C4041" s="45" t="str">
        <f>IF(Table1[[#This Row],[Day]]="","",MONTH(F4041))</f>
        <v/>
      </c>
      <c r="D4041" s="45" t="str">
        <f>IF(Table1[[#This Row],[Day]]="","",YEAR(F4041))</f>
        <v/>
      </c>
      <c r="E4041" s="117" t="s">
        <v>329</v>
      </c>
      <c r="J4041" s="102"/>
      <c r="K4041" s="124"/>
      <c r="R4041" s="46"/>
      <c r="V4041" s="112"/>
      <c r="W4041" s="72"/>
      <c r="X4041" s="46"/>
      <c r="Y4041" s="46"/>
      <c r="AC4041" s="47">
        <f t="shared" si="59"/>
        <v>0</v>
      </c>
      <c r="AD4041" s="47"/>
      <c r="AE4041" s="44"/>
      <c r="AF4041" s="48"/>
    </row>
    <row r="4042" spans="1:32" ht="21" customHeight="1">
      <c r="A4042" s="45" t="str">
        <f>IF(G4042="","",VLOOKUP(G4042,#REF!,3,0))</f>
        <v/>
      </c>
      <c r="B4042" s="45" t="str">
        <f>IF(Table1[[#This Row],[Day]]="","",WEEKNUM(F4042))</f>
        <v/>
      </c>
      <c r="C4042" s="45" t="str">
        <f>IF(Table1[[#This Row],[Day]]="","",MONTH(F4042))</f>
        <v/>
      </c>
      <c r="D4042" s="45" t="str">
        <f>IF(Table1[[#This Row],[Day]]="","",YEAR(F4042))</f>
        <v/>
      </c>
      <c r="E4042" s="117" t="s">
        <v>329</v>
      </c>
      <c r="J4042" s="102"/>
      <c r="K4042" s="124"/>
      <c r="R4042" s="46"/>
      <c r="V4042" s="112"/>
      <c r="W4042" s="72"/>
      <c r="X4042" s="46"/>
      <c r="Y4042" s="46"/>
      <c r="AC4042" s="47">
        <f t="shared" si="59"/>
        <v>0</v>
      </c>
      <c r="AD4042" s="47"/>
      <c r="AE4042" s="44"/>
      <c r="AF4042" s="48"/>
    </row>
    <row r="4043" spans="1:32" ht="21" customHeight="1">
      <c r="A4043" s="45" t="str">
        <f>IF(G4043="","",VLOOKUP(G4043,#REF!,3,0))</f>
        <v/>
      </c>
      <c r="B4043" s="45" t="str">
        <f>IF(Table1[[#This Row],[Day]]="","",WEEKNUM(F4043))</f>
        <v/>
      </c>
      <c r="C4043" s="45" t="str">
        <f>IF(Table1[[#This Row],[Day]]="","",MONTH(F4043))</f>
        <v/>
      </c>
      <c r="D4043" s="45" t="str">
        <f>IF(Table1[[#This Row],[Day]]="","",YEAR(F4043))</f>
        <v/>
      </c>
      <c r="E4043" s="117" t="s">
        <v>329</v>
      </c>
      <c r="J4043" s="102"/>
      <c r="K4043" s="124"/>
      <c r="R4043" s="46"/>
      <c r="V4043" s="112"/>
      <c r="W4043" s="72"/>
      <c r="X4043" s="46"/>
      <c r="Y4043" s="46"/>
      <c r="AC4043" s="47">
        <f t="shared" si="59"/>
        <v>0</v>
      </c>
      <c r="AD4043" s="47"/>
      <c r="AE4043" s="44"/>
      <c r="AF4043" s="48"/>
    </row>
    <row r="4044" spans="1:32" ht="21" customHeight="1">
      <c r="A4044" s="45" t="str">
        <f>IF(G4044="","",VLOOKUP(G4044,#REF!,3,0))</f>
        <v/>
      </c>
      <c r="B4044" s="45" t="str">
        <f>IF(Table1[[#This Row],[Day]]="","",WEEKNUM(F4044))</f>
        <v/>
      </c>
      <c r="C4044" s="45" t="str">
        <f>IF(Table1[[#This Row],[Day]]="","",MONTH(F4044))</f>
        <v/>
      </c>
      <c r="D4044" s="45" t="str">
        <f>IF(Table1[[#This Row],[Day]]="","",YEAR(F4044))</f>
        <v/>
      </c>
      <c r="E4044" s="117" t="s">
        <v>329</v>
      </c>
      <c r="J4044" s="102"/>
      <c r="K4044" s="124"/>
      <c r="R4044" s="46"/>
      <c r="V4044" s="112"/>
      <c r="W4044" s="72"/>
      <c r="X4044" s="46"/>
      <c r="Y4044" s="46"/>
      <c r="AC4044" s="47">
        <f t="shared" si="59"/>
        <v>0</v>
      </c>
      <c r="AD4044" s="47"/>
      <c r="AE4044" s="44"/>
      <c r="AF4044" s="48"/>
    </row>
    <row r="4045" spans="1:32" ht="21" customHeight="1">
      <c r="A4045" s="45" t="str">
        <f>IF(G4045="","",VLOOKUP(G4045,#REF!,3,0))</f>
        <v/>
      </c>
      <c r="B4045" s="45" t="str">
        <f>IF(Table1[[#This Row],[Day]]="","",WEEKNUM(F4045))</f>
        <v/>
      </c>
      <c r="C4045" s="45" t="str">
        <f>IF(Table1[[#This Row],[Day]]="","",MONTH(F4045))</f>
        <v/>
      </c>
      <c r="D4045" s="45" t="str">
        <f>IF(Table1[[#This Row],[Day]]="","",YEAR(F4045))</f>
        <v/>
      </c>
      <c r="E4045" s="117" t="s">
        <v>329</v>
      </c>
      <c r="J4045" s="102"/>
      <c r="K4045" s="124"/>
      <c r="R4045" s="46"/>
      <c r="V4045" s="112"/>
      <c r="W4045" s="72"/>
      <c r="X4045" s="46"/>
      <c r="Y4045" s="46"/>
      <c r="AC4045" s="47">
        <f t="shared" si="59"/>
        <v>0</v>
      </c>
      <c r="AD4045" s="47"/>
      <c r="AE4045" s="44"/>
      <c r="AF4045" s="48"/>
    </row>
    <row r="4046" spans="1:32" ht="21" customHeight="1">
      <c r="A4046" s="45" t="str">
        <f>IF(G4046="","",VLOOKUP(G4046,#REF!,3,0))</f>
        <v/>
      </c>
      <c r="B4046" s="45" t="str">
        <f>IF(Table1[[#This Row],[Day]]="","",WEEKNUM(F4046))</f>
        <v/>
      </c>
      <c r="C4046" s="45" t="str">
        <f>IF(Table1[[#This Row],[Day]]="","",MONTH(F4046))</f>
        <v/>
      </c>
      <c r="D4046" s="45" t="str">
        <f>IF(Table1[[#This Row],[Day]]="","",YEAR(F4046))</f>
        <v/>
      </c>
      <c r="E4046" s="117" t="s">
        <v>329</v>
      </c>
      <c r="J4046" s="102"/>
      <c r="K4046" s="124"/>
      <c r="R4046" s="46"/>
      <c r="V4046" s="112"/>
      <c r="W4046" s="72"/>
      <c r="X4046" s="46"/>
      <c r="Y4046" s="46"/>
      <c r="AC4046" s="47">
        <f t="shared" si="59"/>
        <v>0</v>
      </c>
      <c r="AD4046" s="47"/>
      <c r="AE4046" s="44"/>
      <c r="AF4046" s="48"/>
    </row>
    <row r="4047" spans="1:32" ht="21" customHeight="1">
      <c r="A4047" s="45" t="str">
        <f>IF(G4047="","",VLOOKUP(G4047,#REF!,3,0))</f>
        <v/>
      </c>
      <c r="B4047" s="45" t="str">
        <f>IF(Table1[[#This Row],[Day]]="","",WEEKNUM(F4047))</f>
        <v/>
      </c>
      <c r="C4047" s="45" t="str">
        <f>IF(Table1[[#This Row],[Day]]="","",MONTH(F4047))</f>
        <v/>
      </c>
      <c r="D4047" s="45" t="str">
        <f>IF(Table1[[#This Row],[Day]]="","",YEAR(F4047))</f>
        <v/>
      </c>
      <c r="E4047" s="117" t="s">
        <v>329</v>
      </c>
      <c r="J4047" s="102"/>
      <c r="K4047" s="124"/>
      <c r="R4047" s="46"/>
      <c r="V4047" s="112"/>
      <c r="W4047" s="72"/>
      <c r="X4047" s="46"/>
      <c r="Y4047" s="46"/>
      <c r="AC4047" s="47">
        <f t="shared" si="59"/>
        <v>0</v>
      </c>
      <c r="AD4047" s="47"/>
      <c r="AE4047" s="44"/>
      <c r="AF4047" s="48"/>
    </row>
    <row r="4048" spans="1:32" ht="21" customHeight="1">
      <c r="A4048" s="45" t="str">
        <f>IF(G4048="","",VLOOKUP(G4048,#REF!,3,0))</f>
        <v/>
      </c>
      <c r="B4048" s="45" t="str">
        <f>IF(Table1[[#This Row],[Day]]="","",WEEKNUM(F4048))</f>
        <v/>
      </c>
      <c r="C4048" s="45" t="str">
        <f>IF(Table1[[#This Row],[Day]]="","",MONTH(F4048))</f>
        <v/>
      </c>
      <c r="D4048" s="45" t="str">
        <f>IF(Table1[[#This Row],[Day]]="","",YEAR(F4048))</f>
        <v/>
      </c>
      <c r="E4048" s="117" t="s">
        <v>329</v>
      </c>
      <c r="J4048" s="102"/>
      <c r="K4048" s="124"/>
      <c r="R4048" s="46"/>
      <c r="V4048" s="112"/>
      <c r="W4048" s="72"/>
      <c r="X4048" s="46"/>
      <c r="Y4048" s="46"/>
      <c r="AC4048" s="47">
        <f t="shared" si="59"/>
        <v>0</v>
      </c>
      <c r="AD4048" s="47"/>
      <c r="AE4048" s="44"/>
      <c r="AF4048" s="48"/>
    </row>
    <row r="4049" spans="1:32" ht="21" customHeight="1">
      <c r="A4049" s="45" t="str">
        <f>IF(G4049="","",VLOOKUP(G4049,#REF!,3,0))</f>
        <v/>
      </c>
      <c r="B4049" s="45" t="str">
        <f>IF(Table1[[#This Row],[Day]]="","",WEEKNUM(F4049))</f>
        <v/>
      </c>
      <c r="C4049" s="45" t="str">
        <f>IF(Table1[[#This Row],[Day]]="","",MONTH(F4049))</f>
        <v/>
      </c>
      <c r="D4049" s="45" t="str">
        <f>IF(Table1[[#This Row],[Day]]="","",YEAR(F4049))</f>
        <v/>
      </c>
      <c r="E4049" s="117" t="s">
        <v>329</v>
      </c>
      <c r="J4049" s="102"/>
      <c r="K4049" s="124"/>
      <c r="R4049" s="46"/>
      <c r="V4049" s="112"/>
      <c r="W4049" s="72"/>
      <c r="X4049" s="46"/>
      <c r="Y4049" s="46"/>
      <c r="AC4049" s="47">
        <f t="shared" si="59"/>
        <v>0</v>
      </c>
      <c r="AD4049" s="47"/>
      <c r="AE4049" s="44"/>
      <c r="AF4049" s="48"/>
    </row>
    <row r="4050" spans="1:32" ht="21" customHeight="1">
      <c r="A4050" s="45" t="str">
        <f>IF(G4050="","",VLOOKUP(G4050,#REF!,3,0))</f>
        <v/>
      </c>
      <c r="B4050" s="45" t="str">
        <f>IF(Table1[[#This Row],[Day]]="","",WEEKNUM(F4050))</f>
        <v/>
      </c>
      <c r="C4050" s="45" t="str">
        <f>IF(Table1[[#This Row],[Day]]="","",MONTH(F4050))</f>
        <v/>
      </c>
      <c r="D4050" s="45" t="str">
        <f>IF(Table1[[#This Row],[Day]]="","",YEAR(F4050))</f>
        <v/>
      </c>
      <c r="E4050" s="117" t="s">
        <v>329</v>
      </c>
      <c r="J4050" s="102"/>
      <c r="K4050" s="124"/>
      <c r="R4050" s="46"/>
      <c r="V4050" s="112"/>
      <c r="W4050" s="72"/>
      <c r="X4050" s="46"/>
      <c r="Y4050" s="46"/>
      <c r="AC4050" s="47">
        <f t="shared" si="59"/>
        <v>0</v>
      </c>
      <c r="AD4050" s="47"/>
      <c r="AE4050" s="44"/>
      <c r="AF4050" s="48"/>
    </row>
    <row r="4051" spans="1:32" ht="21" customHeight="1">
      <c r="A4051" s="45" t="str">
        <f>IF(G4051="","",VLOOKUP(G4051,#REF!,3,0))</f>
        <v/>
      </c>
      <c r="B4051" s="45" t="str">
        <f>IF(Table1[[#This Row],[Day]]="","",WEEKNUM(F4051))</f>
        <v/>
      </c>
      <c r="C4051" s="45" t="str">
        <f>IF(Table1[[#This Row],[Day]]="","",MONTH(F4051))</f>
        <v/>
      </c>
      <c r="D4051" s="45" t="str">
        <f>IF(Table1[[#This Row],[Day]]="","",YEAR(F4051))</f>
        <v/>
      </c>
      <c r="E4051" s="117" t="s">
        <v>329</v>
      </c>
      <c r="J4051" s="102"/>
      <c r="K4051" s="124"/>
      <c r="R4051" s="46"/>
      <c r="V4051" s="112"/>
      <c r="W4051" s="72"/>
      <c r="X4051" s="46"/>
      <c r="Y4051" s="46"/>
      <c r="AC4051" s="47">
        <f t="shared" si="59"/>
        <v>0</v>
      </c>
      <c r="AD4051" s="47"/>
      <c r="AE4051" s="44"/>
      <c r="AF4051" s="48"/>
    </row>
    <row r="4052" spans="1:32" ht="21" customHeight="1">
      <c r="A4052" s="45" t="str">
        <f>IF(G4052="","",VLOOKUP(G4052,#REF!,3,0))</f>
        <v/>
      </c>
      <c r="B4052" s="45" t="str">
        <f>IF(Table1[[#This Row],[Day]]="","",WEEKNUM(F4052))</f>
        <v/>
      </c>
      <c r="C4052" s="45" t="str">
        <f>IF(Table1[[#This Row],[Day]]="","",MONTH(F4052))</f>
        <v/>
      </c>
      <c r="D4052" s="45" t="str">
        <f>IF(Table1[[#This Row],[Day]]="","",YEAR(F4052))</f>
        <v/>
      </c>
      <c r="E4052" s="117" t="s">
        <v>329</v>
      </c>
      <c r="J4052" s="102"/>
      <c r="K4052" s="124"/>
      <c r="R4052" s="46"/>
      <c r="V4052" s="112"/>
      <c r="W4052" s="72"/>
      <c r="X4052" s="46"/>
      <c r="Y4052" s="46"/>
      <c r="AC4052" s="47">
        <f t="shared" si="59"/>
        <v>0</v>
      </c>
      <c r="AD4052" s="47"/>
      <c r="AE4052" s="44"/>
      <c r="AF4052" s="48"/>
    </row>
    <row r="4053" spans="1:32" ht="21" customHeight="1">
      <c r="A4053" s="45" t="str">
        <f>IF(G4053="","",VLOOKUP(G4053,#REF!,3,0))</f>
        <v/>
      </c>
      <c r="B4053" s="45" t="str">
        <f>IF(Table1[[#This Row],[Day]]="","",WEEKNUM(F4053))</f>
        <v/>
      </c>
      <c r="C4053" s="45" t="str">
        <f>IF(Table1[[#This Row],[Day]]="","",MONTH(F4053))</f>
        <v/>
      </c>
      <c r="D4053" s="45" t="str">
        <f>IF(Table1[[#This Row],[Day]]="","",YEAR(F4053))</f>
        <v/>
      </c>
      <c r="E4053" s="117" t="s">
        <v>329</v>
      </c>
      <c r="J4053" s="102"/>
      <c r="K4053" s="124"/>
      <c r="R4053" s="46"/>
      <c r="V4053" s="112"/>
      <c r="W4053" s="72"/>
      <c r="X4053" s="46"/>
      <c r="Y4053" s="46"/>
      <c r="AC4053" s="47">
        <f t="shared" si="59"/>
        <v>0</v>
      </c>
      <c r="AD4053" s="47"/>
      <c r="AE4053" s="44"/>
      <c r="AF4053" s="48"/>
    </row>
    <row r="4054" spans="1:32" ht="21" customHeight="1">
      <c r="A4054" s="45" t="str">
        <f>IF(G4054="","",VLOOKUP(G4054,#REF!,3,0))</f>
        <v/>
      </c>
      <c r="B4054" s="45" t="str">
        <f>IF(Table1[[#This Row],[Day]]="","",WEEKNUM(F4054))</f>
        <v/>
      </c>
      <c r="C4054" s="45" t="str">
        <f>IF(Table1[[#This Row],[Day]]="","",MONTH(F4054))</f>
        <v/>
      </c>
      <c r="D4054" s="45" t="str">
        <f>IF(Table1[[#This Row],[Day]]="","",YEAR(F4054))</f>
        <v/>
      </c>
      <c r="E4054" s="117" t="s">
        <v>329</v>
      </c>
      <c r="J4054" s="102"/>
      <c r="K4054" s="124"/>
      <c r="R4054" s="46"/>
      <c r="V4054" s="112"/>
      <c r="W4054" s="72"/>
      <c r="X4054" s="46"/>
      <c r="Y4054" s="46"/>
      <c r="AC4054" s="47">
        <f t="shared" si="59"/>
        <v>0</v>
      </c>
      <c r="AD4054" s="47"/>
      <c r="AE4054" s="44"/>
      <c r="AF4054" s="48"/>
    </row>
    <row r="4055" spans="1:32" ht="21" customHeight="1">
      <c r="A4055" s="45" t="str">
        <f>IF(G4055="","",VLOOKUP(G4055,#REF!,3,0))</f>
        <v/>
      </c>
      <c r="B4055" s="45" t="str">
        <f>IF(Table1[[#This Row],[Day]]="","",WEEKNUM(F4055))</f>
        <v/>
      </c>
      <c r="C4055" s="45" t="str">
        <f>IF(Table1[[#This Row],[Day]]="","",MONTH(F4055))</f>
        <v/>
      </c>
      <c r="D4055" s="45" t="str">
        <f>IF(Table1[[#This Row],[Day]]="","",YEAR(F4055))</f>
        <v/>
      </c>
      <c r="E4055" s="117" t="s">
        <v>329</v>
      </c>
      <c r="J4055" s="102"/>
      <c r="K4055" s="124"/>
      <c r="R4055" s="46"/>
      <c r="V4055" s="112"/>
      <c r="W4055" s="72"/>
      <c r="X4055" s="46"/>
      <c r="Y4055" s="46"/>
      <c r="AC4055" s="47">
        <f t="shared" si="59"/>
        <v>0</v>
      </c>
      <c r="AD4055" s="47"/>
      <c r="AE4055" s="44"/>
      <c r="AF4055" s="48"/>
    </row>
    <row r="4056" spans="1:32" ht="21" customHeight="1">
      <c r="A4056" s="45" t="str">
        <f>IF(G4056="","",VLOOKUP(G4056,#REF!,3,0))</f>
        <v/>
      </c>
      <c r="B4056" s="45" t="str">
        <f>IF(Table1[[#This Row],[Day]]="","",WEEKNUM(F4056))</f>
        <v/>
      </c>
      <c r="C4056" s="45" t="str">
        <f>IF(Table1[[#This Row],[Day]]="","",MONTH(F4056))</f>
        <v/>
      </c>
      <c r="D4056" s="45" t="str">
        <f>IF(Table1[[#This Row],[Day]]="","",YEAR(F4056))</f>
        <v/>
      </c>
      <c r="E4056" s="117" t="s">
        <v>329</v>
      </c>
      <c r="J4056" s="102"/>
      <c r="K4056" s="124"/>
      <c r="R4056" s="46"/>
      <c r="V4056" s="112"/>
      <c r="W4056" s="72"/>
      <c r="X4056" s="46"/>
      <c r="Y4056" s="46"/>
      <c r="AC4056" s="47">
        <f t="shared" si="59"/>
        <v>0</v>
      </c>
      <c r="AD4056" s="47"/>
      <c r="AE4056" s="44"/>
      <c r="AF4056" s="48"/>
    </row>
    <row r="4057" spans="1:32" ht="21" customHeight="1">
      <c r="A4057" s="45" t="str">
        <f>IF(G4057="","",VLOOKUP(G4057,#REF!,3,0))</f>
        <v/>
      </c>
      <c r="B4057" s="45" t="str">
        <f>IF(Table1[[#This Row],[Day]]="","",WEEKNUM(F4057))</f>
        <v/>
      </c>
      <c r="C4057" s="45" t="str">
        <f>IF(Table1[[#This Row],[Day]]="","",MONTH(F4057))</f>
        <v/>
      </c>
      <c r="D4057" s="45" t="str">
        <f>IF(Table1[[#This Row],[Day]]="","",YEAR(F4057))</f>
        <v/>
      </c>
      <c r="E4057" s="117" t="s">
        <v>329</v>
      </c>
      <c r="J4057" s="102"/>
      <c r="K4057" s="124"/>
      <c r="R4057" s="46"/>
      <c r="V4057" s="112"/>
      <c r="W4057" s="72"/>
      <c r="X4057" s="46"/>
      <c r="Y4057" s="46"/>
      <c r="AC4057" s="47">
        <f t="shared" si="59"/>
        <v>0</v>
      </c>
      <c r="AD4057" s="47"/>
      <c r="AE4057" s="44"/>
      <c r="AF4057" s="48"/>
    </row>
    <row r="4058" spans="1:32" ht="21" customHeight="1">
      <c r="A4058" s="45" t="str">
        <f>IF(G4058="","",VLOOKUP(G4058,#REF!,3,0))</f>
        <v/>
      </c>
      <c r="B4058" s="45" t="str">
        <f>IF(Table1[[#This Row],[Day]]="","",WEEKNUM(F4058))</f>
        <v/>
      </c>
      <c r="C4058" s="45" t="str">
        <f>IF(Table1[[#This Row],[Day]]="","",MONTH(F4058))</f>
        <v/>
      </c>
      <c r="D4058" s="45" t="str">
        <f>IF(Table1[[#This Row],[Day]]="","",YEAR(F4058))</f>
        <v/>
      </c>
      <c r="E4058" s="117" t="s">
        <v>329</v>
      </c>
      <c r="J4058" s="102"/>
      <c r="K4058" s="124"/>
      <c r="R4058" s="46"/>
      <c r="V4058" s="112"/>
      <c r="W4058" s="72"/>
      <c r="X4058" s="46"/>
      <c r="Y4058" s="46"/>
      <c r="AC4058" s="47">
        <f t="shared" si="59"/>
        <v>0</v>
      </c>
      <c r="AD4058" s="47"/>
      <c r="AE4058" s="44"/>
      <c r="AF4058" s="48"/>
    </row>
    <row r="4059" spans="1:32" ht="21" customHeight="1">
      <c r="A4059" s="45" t="str">
        <f>IF(G4059="","",VLOOKUP(G4059,#REF!,3,0))</f>
        <v/>
      </c>
      <c r="B4059" s="45" t="str">
        <f>IF(Table1[[#This Row],[Day]]="","",WEEKNUM(F4059))</f>
        <v/>
      </c>
      <c r="C4059" s="45" t="str">
        <f>IF(Table1[[#This Row],[Day]]="","",MONTH(F4059))</f>
        <v/>
      </c>
      <c r="D4059" s="45" t="str">
        <f>IF(Table1[[#This Row],[Day]]="","",YEAR(F4059))</f>
        <v/>
      </c>
      <c r="E4059" s="117" t="s">
        <v>329</v>
      </c>
      <c r="J4059" s="102"/>
      <c r="K4059" s="124"/>
      <c r="R4059" s="46"/>
      <c r="V4059" s="112"/>
      <c r="W4059" s="72"/>
      <c r="X4059" s="46"/>
      <c r="Y4059" s="46"/>
      <c r="AC4059" s="47">
        <f t="shared" si="59"/>
        <v>0</v>
      </c>
      <c r="AD4059" s="47"/>
      <c r="AE4059" s="44"/>
      <c r="AF4059" s="48"/>
    </row>
    <row r="4060" spans="1:32" ht="21" customHeight="1">
      <c r="A4060" s="45" t="str">
        <f>IF(G4060="","",VLOOKUP(G4060,#REF!,3,0))</f>
        <v/>
      </c>
      <c r="B4060" s="45" t="str">
        <f>IF(Table1[[#This Row],[Day]]="","",WEEKNUM(F4060))</f>
        <v/>
      </c>
      <c r="C4060" s="45" t="str">
        <f>IF(Table1[[#This Row],[Day]]="","",MONTH(F4060))</f>
        <v/>
      </c>
      <c r="D4060" s="45" t="str">
        <f>IF(Table1[[#This Row],[Day]]="","",YEAR(F4060))</f>
        <v/>
      </c>
      <c r="E4060" s="117" t="s">
        <v>329</v>
      </c>
      <c r="J4060" s="102"/>
      <c r="K4060" s="124"/>
      <c r="R4060" s="46"/>
      <c r="V4060" s="112"/>
      <c r="W4060" s="72"/>
      <c r="X4060" s="46"/>
      <c r="Y4060" s="46"/>
      <c r="AC4060" s="47">
        <f t="shared" ref="AC4060:AC4123" si="60">SUM(I4060:AB4060)</f>
        <v>0</v>
      </c>
      <c r="AD4060" s="47"/>
      <c r="AE4060" s="44"/>
      <c r="AF4060" s="48"/>
    </row>
    <row r="4061" spans="1:32" ht="21" customHeight="1">
      <c r="A4061" s="45" t="str">
        <f>IF(G4061="","",VLOOKUP(G4061,#REF!,3,0))</f>
        <v/>
      </c>
      <c r="B4061" s="45" t="str">
        <f>IF(Table1[[#This Row],[Day]]="","",WEEKNUM(F4061))</f>
        <v/>
      </c>
      <c r="C4061" s="45" t="str">
        <f>IF(Table1[[#This Row],[Day]]="","",MONTH(F4061))</f>
        <v/>
      </c>
      <c r="D4061" s="45" t="str">
        <f>IF(Table1[[#This Row],[Day]]="","",YEAR(F4061))</f>
        <v/>
      </c>
      <c r="E4061" s="117" t="s">
        <v>329</v>
      </c>
      <c r="J4061" s="102"/>
      <c r="K4061" s="124"/>
      <c r="R4061" s="46"/>
      <c r="V4061" s="112"/>
      <c r="W4061" s="72"/>
      <c r="X4061" s="46"/>
      <c r="Y4061" s="46"/>
      <c r="AC4061" s="47">
        <f t="shared" si="60"/>
        <v>0</v>
      </c>
      <c r="AD4061" s="47"/>
      <c r="AE4061" s="44"/>
      <c r="AF4061" s="48"/>
    </row>
    <row r="4062" spans="1:32" ht="21" customHeight="1">
      <c r="A4062" s="45" t="str">
        <f>IF(G4062="","",VLOOKUP(G4062,#REF!,3,0))</f>
        <v/>
      </c>
      <c r="B4062" s="45" t="str">
        <f>IF(Table1[[#This Row],[Day]]="","",WEEKNUM(F4062))</f>
        <v/>
      </c>
      <c r="C4062" s="45" t="str">
        <f>IF(Table1[[#This Row],[Day]]="","",MONTH(F4062))</f>
        <v/>
      </c>
      <c r="D4062" s="45" t="str">
        <f>IF(Table1[[#This Row],[Day]]="","",YEAR(F4062))</f>
        <v/>
      </c>
      <c r="E4062" s="117" t="s">
        <v>329</v>
      </c>
      <c r="J4062" s="102"/>
      <c r="K4062" s="124"/>
      <c r="R4062" s="46"/>
      <c r="V4062" s="112"/>
      <c r="W4062" s="72"/>
      <c r="X4062" s="46"/>
      <c r="Y4062" s="46"/>
      <c r="AC4062" s="47">
        <f t="shared" si="60"/>
        <v>0</v>
      </c>
      <c r="AD4062" s="47"/>
      <c r="AE4062" s="44"/>
      <c r="AF4062" s="48"/>
    </row>
    <row r="4063" spans="1:32" ht="21" customHeight="1">
      <c r="A4063" s="45" t="str">
        <f>IF(G4063="","",VLOOKUP(G4063,#REF!,3,0))</f>
        <v/>
      </c>
      <c r="B4063" s="45" t="str">
        <f>IF(Table1[[#This Row],[Day]]="","",WEEKNUM(F4063))</f>
        <v/>
      </c>
      <c r="C4063" s="45" t="str">
        <f>IF(Table1[[#This Row],[Day]]="","",MONTH(F4063))</f>
        <v/>
      </c>
      <c r="D4063" s="45" t="str">
        <f>IF(Table1[[#This Row],[Day]]="","",YEAR(F4063))</f>
        <v/>
      </c>
      <c r="E4063" s="117" t="s">
        <v>329</v>
      </c>
      <c r="J4063" s="102"/>
      <c r="K4063" s="124"/>
      <c r="R4063" s="46"/>
      <c r="V4063" s="112"/>
      <c r="W4063" s="72"/>
      <c r="X4063" s="46"/>
      <c r="Y4063" s="46"/>
      <c r="AC4063" s="47">
        <f t="shared" si="60"/>
        <v>0</v>
      </c>
      <c r="AD4063" s="47"/>
      <c r="AE4063" s="44"/>
      <c r="AF4063" s="48"/>
    </row>
    <row r="4064" spans="1:32" ht="21" customHeight="1">
      <c r="A4064" s="45" t="str">
        <f>IF(G4064="","",VLOOKUP(G4064,#REF!,3,0))</f>
        <v/>
      </c>
      <c r="B4064" s="45" t="str">
        <f>IF(Table1[[#This Row],[Day]]="","",WEEKNUM(F4064))</f>
        <v/>
      </c>
      <c r="C4064" s="45" t="str">
        <f>IF(Table1[[#This Row],[Day]]="","",MONTH(F4064))</f>
        <v/>
      </c>
      <c r="D4064" s="45" t="str">
        <f>IF(Table1[[#This Row],[Day]]="","",YEAR(F4064))</f>
        <v/>
      </c>
      <c r="E4064" s="117" t="s">
        <v>329</v>
      </c>
      <c r="J4064" s="102"/>
      <c r="K4064" s="124"/>
      <c r="R4064" s="46"/>
      <c r="V4064" s="112"/>
      <c r="W4064" s="72"/>
      <c r="X4064" s="46"/>
      <c r="Y4064" s="46"/>
      <c r="AC4064" s="47">
        <f t="shared" si="60"/>
        <v>0</v>
      </c>
      <c r="AD4064" s="47"/>
      <c r="AE4064" s="44"/>
      <c r="AF4064" s="48"/>
    </row>
    <row r="4065" spans="1:32" ht="21" customHeight="1">
      <c r="A4065" s="45" t="str">
        <f>IF(G4065="","",VLOOKUP(G4065,#REF!,3,0))</f>
        <v/>
      </c>
      <c r="B4065" s="45" t="str">
        <f>IF(Table1[[#This Row],[Day]]="","",WEEKNUM(F4065))</f>
        <v/>
      </c>
      <c r="C4065" s="45" t="str">
        <f>IF(Table1[[#This Row],[Day]]="","",MONTH(F4065))</f>
        <v/>
      </c>
      <c r="D4065" s="45" t="str">
        <f>IF(Table1[[#This Row],[Day]]="","",YEAR(F4065))</f>
        <v/>
      </c>
      <c r="E4065" s="117" t="s">
        <v>329</v>
      </c>
      <c r="J4065" s="102"/>
      <c r="K4065" s="124"/>
      <c r="R4065" s="46"/>
      <c r="V4065" s="112"/>
      <c r="W4065" s="72"/>
      <c r="X4065" s="46"/>
      <c r="Y4065" s="46"/>
      <c r="AC4065" s="47">
        <f t="shared" si="60"/>
        <v>0</v>
      </c>
      <c r="AD4065" s="47"/>
      <c r="AE4065" s="44"/>
      <c r="AF4065" s="48"/>
    </row>
    <row r="4066" spans="1:32" ht="21" customHeight="1">
      <c r="A4066" s="45" t="str">
        <f>IF(G4066="","",VLOOKUP(G4066,#REF!,3,0))</f>
        <v/>
      </c>
      <c r="B4066" s="45" t="str">
        <f>IF(Table1[[#This Row],[Day]]="","",WEEKNUM(F4066))</f>
        <v/>
      </c>
      <c r="C4066" s="45" t="str">
        <f>IF(Table1[[#This Row],[Day]]="","",MONTH(F4066))</f>
        <v/>
      </c>
      <c r="D4066" s="45" t="str">
        <f>IF(Table1[[#This Row],[Day]]="","",YEAR(F4066))</f>
        <v/>
      </c>
      <c r="E4066" s="117" t="s">
        <v>329</v>
      </c>
      <c r="J4066" s="102"/>
      <c r="K4066" s="124"/>
      <c r="R4066" s="46"/>
      <c r="V4066" s="112"/>
      <c r="W4066" s="72"/>
      <c r="X4066" s="46"/>
      <c r="Y4066" s="46"/>
      <c r="AC4066" s="47">
        <f t="shared" si="60"/>
        <v>0</v>
      </c>
      <c r="AD4066" s="47"/>
      <c r="AE4066" s="44"/>
      <c r="AF4066" s="48"/>
    </row>
    <row r="4067" spans="1:32" ht="21" customHeight="1">
      <c r="A4067" s="45" t="str">
        <f>IF(G4067="","",VLOOKUP(G4067,#REF!,3,0))</f>
        <v/>
      </c>
      <c r="B4067" s="45" t="str">
        <f>IF(Table1[[#This Row],[Day]]="","",WEEKNUM(F4067))</f>
        <v/>
      </c>
      <c r="C4067" s="45" t="str">
        <f>IF(Table1[[#This Row],[Day]]="","",MONTH(F4067))</f>
        <v/>
      </c>
      <c r="D4067" s="45" t="str">
        <f>IF(Table1[[#This Row],[Day]]="","",YEAR(F4067))</f>
        <v/>
      </c>
      <c r="E4067" s="117" t="s">
        <v>329</v>
      </c>
      <c r="J4067" s="102"/>
      <c r="K4067" s="124"/>
      <c r="R4067" s="46"/>
      <c r="V4067" s="112"/>
      <c r="W4067" s="72"/>
      <c r="X4067" s="46"/>
      <c r="Y4067" s="46"/>
      <c r="AC4067" s="47">
        <f t="shared" si="60"/>
        <v>0</v>
      </c>
      <c r="AD4067" s="47"/>
      <c r="AE4067" s="44"/>
      <c r="AF4067" s="48"/>
    </row>
    <row r="4068" spans="1:32" ht="21" customHeight="1">
      <c r="A4068" s="45" t="str">
        <f>IF(G4068="","",VLOOKUP(G4068,#REF!,3,0))</f>
        <v/>
      </c>
      <c r="B4068" s="45" t="str">
        <f>IF(Table1[[#This Row],[Day]]="","",WEEKNUM(F4068))</f>
        <v/>
      </c>
      <c r="C4068" s="45" t="str">
        <f>IF(Table1[[#This Row],[Day]]="","",MONTH(F4068))</f>
        <v/>
      </c>
      <c r="D4068" s="45" t="str">
        <f>IF(Table1[[#This Row],[Day]]="","",YEAR(F4068))</f>
        <v/>
      </c>
      <c r="E4068" s="117" t="s">
        <v>329</v>
      </c>
      <c r="J4068" s="102"/>
      <c r="K4068" s="124"/>
      <c r="R4068" s="46"/>
      <c r="V4068" s="112"/>
      <c r="W4068" s="72"/>
      <c r="X4068" s="46"/>
      <c r="Y4068" s="46"/>
      <c r="AC4068" s="47">
        <f t="shared" si="60"/>
        <v>0</v>
      </c>
      <c r="AD4068" s="47"/>
      <c r="AE4068" s="44"/>
      <c r="AF4068" s="48"/>
    </row>
    <row r="4069" spans="1:32" ht="21" customHeight="1">
      <c r="A4069" s="45" t="str">
        <f>IF(G4069="","",VLOOKUP(G4069,#REF!,3,0))</f>
        <v/>
      </c>
      <c r="B4069" s="45" t="str">
        <f>IF(Table1[[#This Row],[Day]]="","",WEEKNUM(F4069))</f>
        <v/>
      </c>
      <c r="C4069" s="45" t="str">
        <f>IF(Table1[[#This Row],[Day]]="","",MONTH(F4069))</f>
        <v/>
      </c>
      <c r="D4069" s="45" t="str">
        <f>IF(Table1[[#This Row],[Day]]="","",YEAR(F4069))</f>
        <v/>
      </c>
      <c r="E4069" s="117" t="s">
        <v>329</v>
      </c>
      <c r="J4069" s="102"/>
      <c r="K4069" s="124"/>
      <c r="R4069" s="46"/>
      <c r="V4069" s="112"/>
      <c r="W4069" s="72"/>
      <c r="X4069" s="46"/>
      <c r="Y4069" s="46"/>
      <c r="AC4069" s="47">
        <f t="shared" si="60"/>
        <v>0</v>
      </c>
      <c r="AD4069" s="47"/>
      <c r="AE4069" s="44"/>
      <c r="AF4069" s="48"/>
    </row>
    <row r="4070" spans="1:32" ht="21" customHeight="1">
      <c r="A4070" s="45" t="str">
        <f>IF(G4070="","",VLOOKUP(G4070,#REF!,3,0))</f>
        <v/>
      </c>
      <c r="B4070" s="45" t="str">
        <f>IF(Table1[[#This Row],[Day]]="","",WEEKNUM(F4070))</f>
        <v/>
      </c>
      <c r="C4070" s="45" t="str">
        <f>IF(Table1[[#This Row],[Day]]="","",MONTH(F4070))</f>
        <v/>
      </c>
      <c r="D4070" s="45" t="str">
        <f>IF(Table1[[#This Row],[Day]]="","",YEAR(F4070))</f>
        <v/>
      </c>
      <c r="E4070" s="117" t="s">
        <v>329</v>
      </c>
      <c r="J4070" s="102"/>
      <c r="K4070" s="124"/>
      <c r="R4070" s="46"/>
      <c r="V4070" s="112"/>
      <c r="W4070" s="72"/>
      <c r="X4070" s="46"/>
      <c r="Y4070" s="46"/>
      <c r="AC4070" s="47">
        <f t="shared" si="60"/>
        <v>0</v>
      </c>
      <c r="AD4070" s="47"/>
      <c r="AE4070" s="44"/>
      <c r="AF4070" s="48"/>
    </row>
    <row r="4071" spans="1:32" ht="21" customHeight="1">
      <c r="A4071" s="45" t="str">
        <f>IF(G4071="","",VLOOKUP(G4071,#REF!,3,0))</f>
        <v/>
      </c>
      <c r="B4071" s="45" t="str">
        <f>IF(Table1[[#This Row],[Day]]="","",WEEKNUM(F4071))</f>
        <v/>
      </c>
      <c r="C4071" s="45" t="str">
        <f>IF(Table1[[#This Row],[Day]]="","",MONTH(F4071))</f>
        <v/>
      </c>
      <c r="D4071" s="45" t="str">
        <f>IF(Table1[[#This Row],[Day]]="","",YEAR(F4071))</f>
        <v/>
      </c>
      <c r="E4071" s="117" t="s">
        <v>329</v>
      </c>
      <c r="J4071" s="102"/>
      <c r="K4071" s="124"/>
      <c r="R4071" s="46"/>
      <c r="V4071" s="112"/>
      <c r="W4071" s="72"/>
      <c r="X4071" s="46"/>
      <c r="Y4071" s="46"/>
      <c r="AC4071" s="47">
        <f t="shared" si="60"/>
        <v>0</v>
      </c>
      <c r="AD4071" s="47"/>
      <c r="AE4071" s="44"/>
      <c r="AF4071" s="48"/>
    </row>
    <row r="4072" spans="1:32" ht="21" customHeight="1">
      <c r="A4072" s="45" t="str">
        <f>IF(G4072="","",VLOOKUP(G4072,#REF!,3,0))</f>
        <v/>
      </c>
      <c r="B4072" s="45" t="str">
        <f>IF(Table1[[#This Row],[Day]]="","",WEEKNUM(F4072))</f>
        <v/>
      </c>
      <c r="C4072" s="45" t="str">
        <f>IF(Table1[[#This Row],[Day]]="","",MONTH(F4072))</f>
        <v/>
      </c>
      <c r="D4072" s="45" t="str">
        <f>IF(Table1[[#This Row],[Day]]="","",YEAR(F4072))</f>
        <v/>
      </c>
      <c r="E4072" s="117" t="s">
        <v>329</v>
      </c>
      <c r="J4072" s="102"/>
      <c r="K4072" s="124"/>
      <c r="R4072" s="46"/>
      <c r="V4072" s="112"/>
      <c r="W4072" s="72"/>
      <c r="X4072" s="46"/>
      <c r="Y4072" s="46"/>
      <c r="AC4072" s="47">
        <f t="shared" si="60"/>
        <v>0</v>
      </c>
      <c r="AD4072" s="47"/>
      <c r="AE4072" s="44"/>
      <c r="AF4072" s="48"/>
    </row>
    <row r="4073" spans="1:32" ht="21" customHeight="1">
      <c r="A4073" s="45" t="str">
        <f>IF(G4073="","",VLOOKUP(G4073,#REF!,3,0))</f>
        <v/>
      </c>
      <c r="B4073" s="45" t="str">
        <f>IF(Table1[[#This Row],[Day]]="","",WEEKNUM(F4073))</f>
        <v/>
      </c>
      <c r="C4073" s="45" t="str">
        <f>IF(Table1[[#This Row],[Day]]="","",MONTH(F4073))</f>
        <v/>
      </c>
      <c r="D4073" s="45" t="str">
        <f>IF(Table1[[#This Row],[Day]]="","",YEAR(F4073))</f>
        <v/>
      </c>
      <c r="E4073" s="117" t="s">
        <v>329</v>
      </c>
      <c r="J4073" s="102"/>
      <c r="K4073" s="124"/>
      <c r="R4073" s="46"/>
      <c r="V4073" s="112"/>
      <c r="W4073" s="72"/>
      <c r="X4073" s="46"/>
      <c r="Y4073" s="46"/>
      <c r="AC4073" s="47">
        <f t="shared" si="60"/>
        <v>0</v>
      </c>
      <c r="AD4073" s="47"/>
      <c r="AE4073" s="44"/>
      <c r="AF4073" s="48"/>
    </row>
    <row r="4074" spans="1:32" ht="21" customHeight="1">
      <c r="A4074" s="45" t="str">
        <f>IF(G4074="","",VLOOKUP(G4074,#REF!,3,0))</f>
        <v/>
      </c>
      <c r="B4074" s="45" t="str">
        <f>IF(Table1[[#This Row],[Day]]="","",WEEKNUM(F4074))</f>
        <v/>
      </c>
      <c r="C4074" s="45" t="str">
        <f>IF(Table1[[#This Row],[Day]]="","",MONTH(F4074))</f>
        <v/>
      </c>
      <c r="D4074" s="45" t="str">
        <f>IF(Table1[[#This Row],[Day]]="","",YEAR(F4074))</f>
        <v/>
      </c>
      <c r="E4074" s="117" t="s">
        <v>329</v>
      </c>
      <c r="J4074" s="102"/>
      <c r="K4074" s="124"/>
      <c r="R4074" s="46"/>
      <c r="V4074" s="112"/>
      <c r="W4074" s="72"/>
      <c r="X4074" s="46"/>
      <c r="Y4074" s="46"/>
      <c r="AC4074" s="47">
        <f t="shared" si="60"/>
        <v>0</v>
      </c>
      <c r="AD4074" s="47"/>
      <c r="AE4074" s="44"/>
      <c r="AF4074" s="48"/>
    </row>
    <row r="4075" spans="1:32" ht="21" customHeight="1">
      <c r="A4075" s="45" t="str">
        <f>IF(G4075="","",VLOOKUP(G4075,#REF!,3,0))</f>
        <v/>
      </c>
      <c r="B4075" s="45" t="str">
        <f>IF(Table1[[#This Row],[Day]]="","",WEEKNUM(F4075))</f>
        <v/>
      </c>
      <c r="C4075" s="45" t="str">
        <f>IF(Table1[[#This Row],[Day]]="","",MONTH(F4075))</f>
        <v/>
      </c>
      <c r="D4075" s="45" t="str">
        <f>IF(Table1[[#This Row],[Day]]="","",YEAR(F4075))</f>
        <v/>
      </c>
      <c r="E4075" s="117" t="s">
        <v>329</v>
      </c>
      <c r="J4075" s="102"/>
      <c r="K4075" s="124"/>
      <c r="R4075" s="46"/>
      <c r="V4075" s="112"/>
      <c r="W4075" s="72"/>
      <c r="X4075" s="46"/>
      <c r="Y4075" s="46"/>
      <c r="AC4075" s="47">
        <f t="shared" si="60"/>
        <v>0</v>
      </c>
      <c r="AD4075" s="47"/>
      <c r="AE4075" s="44"/>
      <c r="AF4075" s="48"/>
    </row>
    <row r="4076" spans="1:32" ht="21" customHeight="1">
      <c r="A4076" s="45" t="str">
        <f>IF(G4076="","",VLOOKUP(G4076,#REF!,3,0))</f>
        <v/>
      </c>
      <c r="B4076" s="45" t="str">
        <f>IF(Table1[[#This Row],[Day]]="","",WEEKNUM(F4076))</f>
        <v/>
      </c>
      <c r="C4076" s="45" t="str">
        <f>IF(Table1[[#This Row],[Day]]="","",MONTH(F4076))</f>
        <v/>
      </c>
      <c r="D4076" s="45" t="str">
        <f>IF(Table1[[#This Row],[Day]]="","",YEAR(F4076))</f>
        <v/>
      </c>
      <c r="E4076" s="117" t="s">
        <v>329</v>
      </c>
      <c r="J4076" s="102"/>
      <c r="K4076" s="124"/>
      <c r="R4076" s="46"/>
      <c r="V4076" s="112"/>
      <c r="W4076" s="72"/>
      <c r="X4076" s="46"/>
      <c r="Y4076" s="46"/>
      <c r="AC4076" s="47">
        <f t="shared" si="60"/>
        <v>0</v>
      </c>
      <c r="AD4076" s="47"/>
      <c r="AE4076" s="44"/>
      <c r="AF4076" s="48"/>
    </row>
    <row r="4077" spans="1:32" ht="21" customHeight="1">
      <c r="A4077" s="45" t="str">
        <f>IF(G4077="","",VLOOKUP(G4077,#REF!,3,0))</f>
        <v/>
      </c>
      <c r="B4077" s="45" t="str">
        <f>IF(Table1[[#This Row],[Day]]="","",WEEKNUM(F4077))</f>
        <v/>
      </c>
      <c r="C4077" s="45" t="str">
        <f>IF(Table1[[#This Row],[Day]]="","",MONTH(F4077))</f>
        <v/>
      </c>
      <c r="D4077" s="45" t="str">
        <f>IF(Table1[[#This Row],[Day]]="","",YEAR(F4077))</f>
        <v/>
      </c>
      <c r="E4077" s="117" t="s">
        <v>329</v>
      </c>
      <c r="J4077" s="102"/>
      <c r="K4077" s="124"/>
      <c r="R4077" s="46"/>
      <c r="V4077" s="112"/>
      <c r="W4077" s="72"/>
      <c r="X4077" s="46"/>
      <c r="Y4077" s="46"/>
      <c r="AC4077" s="47">
        <f t="shared" si="60"/>
        <v>0</v>
      </c>
      <c r="AD4077" s="47"/>
      <c r="AE4077" s="44"/>
      <c r="AF4077" s="48"/>
    </row>
    <row r="4078" spans="1:32" ht="21" customHeight="1">
      <c r="A4078" s="45" t="str">
        <f>IF(G4078="","",VLOOKUP(G4078,#REF!,3,0))</f>
        <v/>
      </c>
      <c r="B4078" s="45" t="str">
        <f>IF(Table1[[#This Row],[Day]]="","",WEEKNUM(F4078))</f>
        <v/>
      </c>
      <c r="C4078" s="45" t="str">
        <f>IF(Table1[[#This Row],[Day]]="","",MONTH(F4078))</f>
        <v/>
      </c>
      <c r="D4078" s="45" t="str">
        <f>IF(Table1[[#This Row],[Day]]="","",YEAR(F4078))</f>
        <v/>
      </c>
      <c r="E4078" s="117" t="s">
        <v>329</v>
      </c>
      <c r="J4078" s="102"/>
      <c r="K4078" s="124"/>
      <c r="R4078" s="46"/>
      <c r="V4078" s="112"/>
      <c r="W4078" s="72"/>
      <c r="X4078" s="46"/>
      <c r="Y4078" s="46"/>
      <c r="AC4078" s="47">
        <f t="shared" si="60"/>
        <v>0</v>
      </c>
      <c r="AD4078" s="47"/>
      <c r="AE4078" s="44"/>
      <c r="AF4078" s="48"/>
    </row>
    <row r="4079" spans="1:32" ht="21" customHeight="1">
      <c r="A4079" s="45" t="str">
        <f>IF(G4079="","",VLOOKUP(G4079,#REF!,3,0))</f>
        <v/>
      </c>
      <c r="B4079" s="45" t="str">
        <f>IF(Table1[[#This Row],[Day]]="","",WEEKNUM(F4079))</f>
        <v/>
      </c>
      <c r="C4079" s="45" t="str">
        <f>IF(Table1[[#This Row],[Day]]="","",MONTH(F4079))</f>
        <v/>
      </c>
      <c r="D4079" s="45" t="str">
        <f>IF(Table1[[#This Row],[Day]]="","",YEAR(F4079))</f>
        <v/>
      </c>
      <c r="E4079" s="117" t="s">
        <v>329</v>
      </c>
      <c r="J4079" s="102"/>
      <c r="K4079" s="124"/>
      <c r="R4079" s="46"/>
      <c r="V4079" s="112"/>
      <c r="W4079" s="72"/>
      <c r="X4079" s="46"/>
      <c r="Y4079" s="46"/>
      <c r="AC4079" s="47">
        <f t="shared" si="60"/>
        <v>0</v>
      </c>
      <c r="AD4079" s="47"/>
      <c r="AE4079" s="44"/>
      <c r="AF4079" s="48"/>
    </row>
    <row r="4080" spans="1:32" ht="21" customHeight="1">
      <c r="A4080" s="45" t="str">
        <f>IF(G4080="","",VLOOKUP(G4080,#REF!,3,0))</f>
        <v/>
      </c>
      <c r="B4080" s="45" t="str">
        <f>IF(Table1[[#This Row],[Day]]="","",WEEKNUM(F4080))</f>
        <v/>
      </c>
      <c r="C4080" s="45" t="str">
        <f>IF(Table1[[#This Row],[Day]]="","",MONTH(F4080))</f>
        <v/>
      </c>
      <c r="D4080" s="45" t="str">
        <f>IF(Table1[[#This Row],[Day]]="","",YEAR(F4080))</f>
        <v/>
      </c>
      <c r="E4080" s="117" t="s">
        <v>329</v>
      </c>
      <c r="J4080" s="102"/>
      <c r="K4080" s="124"/>
      <c r="R4080" s="46"/>
      <c r="V4080" s="112"/>
      <c r="W4080" s="72"/>
      <c r="X4080" s="46"/>
      <c r="Y4080" s="46"/>
      <c r="AC4080" s="47">
        <f t="shared" si="60"/>
        <v>0</v>
      </c>
      <c r="AD4080" s="47"/>
      <c r="AE4080" s="44"/>
      <c r="AF4080" s="48"/>
    </row>
    <row r="4081" spans="1:32" ht="21" customHeight="1">
      <c r="A4081" s="45" t="str">
        <f>IF(G4081="","",VLOOKUP(G4081,#REF!,3,0))</f>
        <v/>
      </c>
      <c r="B4081" s="45" t="str">
        <f>IF(Table1[[#This Row],[Day]]="","",WEEKNUM(F4081))</f>
        <v/>
      </c>
      <c r="C4081" s="45" t="str">
        <f>IF(Table1[[#This Row],[Day]]="","",MONTH(F4081))</f>
        <v/>
      </c>
      <c r="D4081" s="45" t="str">
        <f>IF(Table1[[#This Row],[Day]]="","",YEAR(F4081))</f>
        <v/>
      </c>
      <c r="E4081" s="117" t="s">
        <v>329</v>
      </c>
      <c r="J4081" s="102"/>
      <c r="K4081" s="124"/>
      <c r="R4081" s="46"/>
      <c r="V4081" s="112"/>
      <c r="W4081" s="72"/>
      <c r="X4081" s="46"/>
      <c r="Y4081" s="46"/>
      <c r="AC4081" s="47">
        <f t="shared" si="60"/>
        <v>0</v>
      </c>
      <c r="AD4081" s="47"/>
      <c r="AE4081" s="44"/>
      <c r="AF4081" s="48"/>
    </row>
    <row r="4082" spans="1:32" ht="21" customHeight="1">
      <c r="A4082" s="45" t="str">
        <f>IF(G4082="","",VLOOKUP(G4082,#REF!,3,0))</f>
        <v/>
      </c>
      <c r="B4082" s="45" t="str">
        <f>IF(Table1[[#This Row],[Day]]="","",WEEKNUM(F4082))</f>
        <v/>
      </c>
      <c r="C4082" s="45" t="str">
        <f>IF(Table1[[#This Row],[Day]]="","",MONTH(F4082))</f>
        <v/>
      </c>
      <c r="D4082" s="45" t="str">
        <f>IF(Table1[[#This Row],[Day]]="","",YEAR(F4082))</f>
        <v/>
      </c>
      <c r="E4082" s="117" t="s">
        <v>329</v>
      </c>
      <c r="J4082" s="102"/>
      <c r="K4082" s="124"/>
      <c r="R4082" s="46"/>
      <c r="V4082" s="112"/>
      <c r="W4082" s="72"/>
      <c r="X4082" s="46"/>
      <c r="Y4082" s="46"/>
      <c r="AC4082" s="47">
        <f t="shared" si="60"/>
        <v>0</v>
      </c>
      <c r="AD4082" s="47"/>
      <c r="AE4082" s="44"/>
      <c r="AF4082" s="48"/>
    </row>
    <row r="4083" spans="1:32" ht="21" customHeight="1">
      <c r="A4083" s="45" t="str">
        <f>IF(G4083="","",VLOOKUP(G4083,#REF!,3,0))</f>
        <v/>
      </c>
      <c r="B4083" s="45" t="str">
        <f>IF(Table1[[#This Row],[Day]]="","",WEEKNUM(F4083))</f>
        <v/>
      </c>
      <c r="C4083" s="45" t="str">
        <f>IF(Table1[[#This Row],[Day]]="","",MONTH(F4083))</f>
        <v/>
      </c>
      <c r="D4083" s="45" t="str">
        <f>IF(Table1[[#This Row],[Day]]="","",YEAR(F4083))</f>
        <v/>
      </c>
      <c r="E4083" s="117" t="s">
        <v>329</v>
      </c>
      <c r="J4083" s="102"/>
      <c r="K4083" s="124"/>
      <c r="R4083" s="46"/>
      <c r="V4083" s="112"/>
      <c r="W4083" s="72"/>
      <c r="X4083" s="46"/>
      <c r="Y4083" s="46"/>
      <c r="AC4083" s="47">
        <f t="shared" si="60"/>
        <v>0</v>
      </c>
      <c r="AD4083" s="47"/>
      <c r="AE4083" s="44"/>
      <c r="AF4083" s="48"/>
    </row>
    <row r="4084" spans="1:32" ht="21" customHeight="1">
      <c r="A4084" s="45" t="str">
        <f>IF(G4084="","",VLOOKUP(G4084,#REF!,3,0))</f>
        <v/>
      </c>
      <c r="B4084" s="45" t="str">
        <f>IF(Table1[[#This Row],[Day]]="","",WEEKNUM(F4084))</f>
        <v/>
      </c>
      <c r="C4084" s="45" t="str">
        <f>IF(Table1[[#This Row],[Day]]="","",MONTH(F4084))</f>
        <v/>
      </c>
      <c r="D4084" s="45" t="str">
        <f>IF(Table1[[#This Row],[Day]]="","",YEAR(F4084))</f>
        <v/>
      </c>
      <c r="E4084" s="117" t="s">
        <v>329</v>
      </c>
      <c r="J4084" s="102"/>
      <c r="K4084" s="124"/>
      <c r="R4084" s="46"/>
      <c r="V4084" s="112"/>
      <c r="W4084" s="72"/>
      <c r="X4084" s="46"/>
      <c r="Y4084" s="46"/>
      <c r="AC4084" s="47">
        <f t="shared" si="60"/>
        <v>0</v>
      </c>
      <c r="AD4084" s="47"/>
      <c r="AE4084" s="44"/>
      <c r="AF4084" s="48"/>
    </row>
    <row r="4085" spans="1:32" ht="21" customHeight="1">
      <c r="A4085" s="45" t="str">
        <f>IF(G4085="","",VLOOKUP(G4085,#REF!,3,0))</f>
        <v/>
      </c>
      <c r="B4085" s="45" t="str">
        <f>IF(Table1[[#This Row],[Day]]="","",WEEKNUM(F4085))</f>
        <v/>
      </c>
      <c r="C4085" s="45" t="str">
        <f>IF(Table1[[#This Row],[Day]]="","",MONTH(F4085))</f>
        <v/>
      </c>
      <c r="D4085" s="45" t="str">
        <f>IF(Table1[[#This Row],[Day]]="","",YEAR(F4085))</f>
        <v/>
      </c>
      <c r="E4085" s="117" t="s">
        <v>329</v>
      </c>
      <c r="J4085" s="102"/>
      <c r="K4085" s="124"/>
      <c r="R4085" s="46"/>
      <c r="V4085" s="112"/>
      <c r="W4085" s="72"/>
      <c r="X4085" s="46"/>
      <c r="Y4085" s="46"/>
      <c r="AC4085" s="47">
        <f t="shared" si="60"/>
        <v>0</v>
      </c>
      <c r="AD4085" s="47"/>
      <c r="AE4085" s="44"/>
      <c r="AF4085" s="48"/>
    </row>
    <row r="4086" spans="1:32" ht="21" customHeight="1">
      <c r="A4086" s="45" t="str">
        <f>IF(G4086="","",VLOOKUP(G4086,#REF!,3,0))</f>
        <v/>
      </c>
      <c r="B4086" s="45" t="str">
        <f>IF(Table1[[#This Row],[Day]]="","",WEEKNUM(F4086))</f>
        <v/>
      </c>
      <c r="C4086" s="45" t="str">
        <f>IF(Table1[[#This Row],[Day]]="","",MONTH(F4086))</f>
        <v/>
      </c>
      <c r="D4086" s="45" t="str">
        <f>IF(Table1[[#This Row],[Day]]="","",YEAR(F4086))</f>
        <v/>
      </c>
      <c r="E4086" s="117" t="s">
        <v>329</v>
      </c>
      <c r="J4086" s="102"/>
      <c r="K4086" s="124"/>
      <c r="R4086" s="46"/>
      <c r="V4086" s="112"/>
      <c r="W4086" s="72"/>
      <c r="X4086" s="46"/>
      <c r="Y4086" s="46"/>
      <c r="AC4086" s="47">
        <f t="shared" si="60"/>
        <v>0</v>
      </c>
      <c r="AD4086" s="47"/>
      <c r="AE4086" s="44"/>
      <c r="AF4086" s="48"/>
    </row>
    <row r="4087" spans="1:32" ht="21" customHeight="1">
      <c r="A4087" s="45" t="str">
        <f>IF(G4087="","",VLOOKUP(G4087,#REF!,3,0))</f>
        <v/>
      </c>
      <c r="B4087" s="45" t="str">
        <f>IF(Table1[[#This Row],[Day]]="","",WEEKNUM(F4087))</f>
        <v/>
      </c>
      <c r="C4087" s="45" t="str">
        <f>IF(Table1[[#This Row],[Day]]="","",MONTH(F4087))</f>
        <v/>
      </c>
      <c r="D4087" s="45" t="str">
        <f>IF(Table1[[#This Row],[Day]]="","",YEAR(F4087))</f>
        <v/>
      </c>
      <c r="E4087" s="117" t="s">
        <v>329</v>
      </c>
      <c r="J4087" s="102"/>
      <c r="K4087" s="124"/>
      <c r="R4087" s="46"/>
      <c r="V4087" s="112"/>
      <c r="W4087" s="72"/>
      <c r="X4087" s="46"/>
      <c r="Y4087" s="46"/>
      <c r="AC4087" s="47">
        <f t="shared" si="60"/>
        <v>0</v>
      </c>
      <c r="AD4087" s="47"/>
      <c r="AE4087" s="44"/>
      <c r="AF4087" s="48"/>
    </row>
    <row r="4088" spans="1:32" ht="21" customHeight="1">
      <c r="A4088" s="45" t="str">
        <f>IF(G4088="","",VLOOKUP(G4088,#REF!,3,0))</f>
        <v/>
      </c>
      <c r="B4088" s="45" t="str">
        <f>IF(Table1[[#This Row],[Day]]="","",WEEKNUM(F4088))</f>
        <v/>
      </c>
      <c r="C4088" s="45" t="str">
        <f>IF(Table1[[#This Row],[Day]]="","",MONTH(F4088))</f>
        <v/>
      </c>
      <c r="D4088" s="45" t="str">
        <f>IF(Table1[[#This Row],[Day]]="","",YEAR(F4088))</f>
        <v/>
      </c>
      <c r="E4088" s="117" t="s">
        <v>329</v>
      </c>
      <c r="J4088" s="102"/>
      <c r="K4088" s="124"/>
      <c r="R4088" s="46"/>
      <c r="V4088" s="112"/>
      <c r="W4088" s="72"/>
      <c r="X4088" s="46"/>
      <c r="Y4088" s="46"/>
      <c r="AC4088" s="47">
        <f t="shared" si="60"/>
        <v>0</v>
      </c>
      <c r="AD4088" s="47"/>
      <c r="AE4088" s="44"/>
      <c r="AF4088" s="48"/>
    </row>
    <row r="4089" spans="1:32" ht="21" customHeight="1">
      <c r="A4089" s="45" t="str">
        <f>IF(G4089="","",VLOOKUP(G4089,#REF!,3,0))</f>
        <v/>
      </c>
      <c r="B4089" s="45" t="str">
        <f>IF(Table1[[#This Row],[Day]]="","",WEEKNUM(F4089))</f>
        <v/>
      </c>
      <c r="C4089" s="45" t="str">
        <f>IF(Table1[[#This Row],[Day]]="","",MONTH(F4089))</f>
        <v/>
      </c>
      <c r="D4089" s="45" t="str">
        <f>IF(Table1[[#This Row],[Day]]="","",YEAR(F4089))</f>
        <v/>
      </c>
      <c r="E4089" s="117" t="s">
        <v>329</v>
      </c>
      <c r="J4089" s="102"/>
      <c r="K4089" s="124"/>
      <c r="R4089" s="46"/>
      <c r="V4089" s="112"/>
      <c r="W4089" s="72"/>
      <c r="X4089" s="46"/>
      <c r="Y4089" s="46"/>
      <c r="AC4089" s="47">
        <f t="shared" si="60"/>
        <v>0</v>
      </c>
      <c r="AD4089" s="47"/>
      <c r="AE4089" s="44"/>
      <c r="AF4089" s="48"/>
    </row>
    <row r="4090" spans="1:32" ht="21" customHeight="1">
      <c r="A4090" s="45" t="str">
        <f>IF(G4090="","",VLOOKUP(G4090,#REF!,3,0))</f>
        <v/>
      </c>
      <c r="B4090" s="45" t="str">
        <f>IF(Table1[[#This Row],[Day]]="","",WEEKNUM(F4090))</f>
        <v/>
      </c>
      <c r="C4090" s="45" t="str">
        <f>IF(Table1[[#This Row],[Day]]="","",MONTH(F4090))</f>
        <v/>
      </c>
      <c r="D4090" s="45" t="str">
        <f>IF(Table1[[#This Row],[Day]]="","",YEAR(F4090))</f>
        <v/>
      </c>
      <c r="E4090" s="117" t="s">
        <v>329</v>
      </c>
      <c r="J4090" s="102"/>
      <c r="K4090" s="124"/>
      <c r="R4090" s="46"/>
      <c r="V4090" s="112"/>
      <c r="W4090" s="72"/>
      <c r="X4090" s="46"/>
      <c r="Y4090" s="46"/>
      <c r="AC4090" s="47">
        <f t="shared" si="60"/>
        <v>0</v>
      </c>
      <c r="AD4090" s="47"/>
      <c r="AE4090" s="44"/>
      <c r="AF4090" s="48"/>
    </row>
    <row r="4091" spans="1:32" ht="21" customHeight="1">
      <c r="A4091" s="45" t="str">
        <f>IF(G4091="","",VLOOKUP(G4091,#REF!,3,0))</f>
        <v/>
      </c>
      <c r="B4091" s="45" t="str">
        <f>IF(Table1[[#This Row],[Day]]="","",WEEKNUM(F4091))</f>
        <v/>
      </c>
      <c r="C4091" s="45" t="str">
        <f>IF(Table1[[#This Row],[Day]]="","",MONTH(F4091))</f>
        <v/>
      </c>
      <c r="D4091" s="45" t="str">
        <f>IF(Table1[[#This Row],[Day]]="","",YEAR(F4091))</f>
        <v/>
      </c>
      <c r="E4091" s="117" t="s">
        <v>329</v>
      </c>
      <c r="J4091" s="102"/>
      <c r="K4091" s="124"/>
      <c r="R4091" s="46"/>
      <c r="V4091" s="112"/>
      <c r="W4091" s="72"/>
      <c r="X4091" s="46"/>
      <c r="Y4091" s="46"/>
      <c r="AC4091" s="47">
        <f t="shared" si="60"/>
        <v>0</v>
      </c>
      <c r="AD4091" s="47"/>
      <c r="AE4091" s="44"/>
      <c r="AF4091" s="48"/>
    </row>
    <row r="4092" spans="1:32" ht="21" customHeight="1">
      <c r="A4092" s="45" t="str">
        <f>IF(G4092="","",VLOOKUP(G4092,#REF!,3,0))</f>
        <v/>
      </c>
      <c r="B4092" s="45" t="str">
        <f>IF(Table1[[#This Row],[Day]]="","",WEEKNUM(F4092))</f>
        <v/>
      </c>
      <c r="C4092" s="45" t="str">
        <f>IF(Table1[[#This Row],[Day]]="","",MONTH(F4092))</f>
        <v/>
      </c>
      <c r="D4092" s="45" t="str">
        <f>IF(Table1[[#This Row],[Day]]="","",YEAR(F4092))</f>
        <v/>
      </c>
      <c r="E4092" s="117" t="s">
        <v>329</v>
      </c>
      <c r="J4092" s="102"/>
      <c r="K4092" s="124"/>
      <c r="R4092" s="46"/>
      <c r="V4092" s="112"/>
      <c r="W4092" s="72"/>
      <c r="X4092" s="46"/>
      <c r="Y4092" s="46"/>
      <c r="AC4092" s="47">
        <f t="shared" si="60"/>
        <v>0</v>
      </c>
      <c r="AD4092" s="47"/>
      <c r="AE4092" s="44"/>
      <c r="AF4092" s="48"/>
    </row>
    <row r="4093" spans="1:32" ht="21" customHeight="1">
      <c r="A4093" s="45" t="str">
        <f>IF(G4093="","",VLOOKUP(G4093,#REF!,3,0))</f>
        <v/>
      </c>
      <c r="B4093" s="45" t="str">
        <f>IF(Table1[[#This Row],[Day]]="","",WEEKNUM(F4093))</f>
        <v/>
      </c>
      <c r="C4093" s="45" t="str">
        <f>IF(Table1[[#This Row],[Day]]="","",MONTH(F4093))</f>
        <v/>
      </c>
      <c r="D4093" s="45" t="str">
        <f>IF(Table1[[#This Row],[Day]]="","",YEAR(F4093))</f>
        <v/>
      </c>
      <c r="E4093" s="117" t="s">
        <v>329</v>
      </c>
      <c r="J4093" s="102"/>
      <c r="K4093" s="124"/>
      <c r="R4093" s="46"/>
      <c r="V4093" s="112"/>
      <c r="W4093" s="72"/>
      <c r="X4093" s="46"/>
      <c r="Y4093" s="46"/>
      <c r="AC4093" s="47">
        <f t="shared" si="60"/>
        <v>0</v>
      </c>
      <c r="AD4093" s="47"/>
      <c r="AE4093" s="44"/>
      <c r="AF4093" s="48"/>
    </row>
    <row r="4094" spans="1:32" ht="21" customHeight="1">
      <c r="A4094" s="45" t="str">
        <f>IF(G4094="","",VLOOKUP(G4094,#REF!,3,0))</f>
        <v/>
      </c>
      <c r="B4094" s="45" t="str">
        <f>IF(Table1[[#This Row],[Day]]="","",WEEKNUM(F4094))</f>
        <v/>
      </c>
      <c r="C4094" s="45" t="str">
        <f>IF(Table1[[#This Row],[Day]]="","",MONTH(F4094))</f>
        <v/>
      </c>
      <c r="D4094" s="45" t="str">
        <f>IF(Table1[[#This Row],[Day]]="","",YEAR(F4094))</f>
        <v/>
      </c>
      <c r="E4094" s="117" t="s">
        <v>329</v>
      </c>
      <c r="J4094" s="102"/>
      <c r="K4094" s="124"/>
      <c r="R4094" s="46"/>
      <c r="V4094" s="112"/>
      <c r="W4094" s="72"/>
      <c r="X4094" s="46"/>
      <c r="Y4094" s="46"/>
      <c r="AC4094" s="47">
        <f t="shared" si="60"/>
        <v>0</v>
      </c>
      <c r="AD4094" s="47"/>
      <c r="AE4094" s="44"/>
      <c r="AF4094" s="48"/>
    </row>
    <row r="4095" spans="1:32" ht="21" customHeight="1">
      <c r="A4095" s="45" t="str">
        <f>IF(G4095="","",VLOOKUP(G4095,#REF!,3,0))</f>
        <v/>
      </c>
      <c r="B4095" s="45" t="str">
        <f>IF(Table1[[#This Row],[Day]]="","",WEEKNUM(F4095))</f>
        <v/>
      </c>
      <c r="C4095" s="45" t="str">
        <f>IF(Table1[[#This Row],[Day]]="","",MONTH(F4095))</f>
        <v/>
      </c>
      <c r="D4095" s="45" t="str">
        <f>IF(Table1[[#This Row],[Day]]="","",YEAR(F4095))</f>
        <v/>
      </c>
      <c r="E4095" s="117" t="s">
        <v>329</v>
      </c>
      <c r="J4095" s="102"/>
      <c r="K4095" s="124"/>
      <c r="R4095" s="46"/>
      <c r="V4095" s="112"/>
      <c r="W4095" s="72"/>
      <c r="X4095" s="46"/>
      <c r="Y4095" s="46"/>
      <c r="AC4095" s="47">
        <f t="shared" si="60"/>
        <v>0</v>
      </c>
      <c r="AD4095" s="47"/>
      <c r="AE4095" s="44"/>
      <c r="AF4095" s="48"/>
    </row>
    <row r="4096" spans="1:32" ht="21" customHeight="1">
      <c r="A4096" s="45" t="str">
        <f>IF(G4096="","",VLOOKUP(G4096,#REF!,3,0))</f>
        <v/>
      </c>
      <c r="B4096" s="45" t="str">
        <f>IF(Table1[[#This Row],[Day]]="","",WEEKNUM(F4096))</f>
        <v/>
      </c>
      <c r="C4096" s="45" t="str">
        <f>IF(Table1[[#This Row],[Day]]="","",MONTH(F4096))</f>
        <v/>
      </c>
      <c r="D4096" s="45" t="str">
        <f>IF(Table1[[#This Row],[Day]]="","",YEAR(F4096))</f>
        <v/>
      </c>
      <c r="E4096" s="117" t="s">
        <v>329</v>
      </c>
      <c r="J4096" s="102"/>
      <c r="K4096" s="124"/>
      <c r="R4096" s="46"/>
      <c r="V4096" s="112"/>
      <c r="W4096" s="72"/>
      <c r="X4096" s="46"/>
      <c r="Y4096" s="46"/>
      <c r="AC4096" s="47">
        <f t="shared" si="60"/>
        <v>0</v>
      </c>
      <c r="AD4096" s="47"/>
      <c r="AE4096" s="44"/>
      <c r="AF4096" s="48"/>
    </row>
    <row r="4097" spans="1:32" ht="21" customHeight="1">
      <c r="A4097" s="45" t="str">
        <f>IF(G4097="","",VLOOKUP(G4097,#REF!,3,0))</f>
        <v/>
      </c>
      <c r="B4097" s="45" t="str">
        <f>IF(Table1[[#This Row],[Day]]="","",WEEKNUM(F4097))</f>
        <v/>
      </c>
      <c r="C4097" s="45" t="str">
        <f>IF(Table1[[#This Row],[Day]]="","",MONTH(F4097))</f>
        <v/>
      </c>
      <c r="D4097" s="45" t="str">
        <f>IF(Table1[[#This Row],[Day]]="","",YEAR(F4097))</f>
        <v/>
      </c>
      <c r="E4097" s="117" t="s">
        <v>329</v>
      </c>
      <c r="J4097" s="102"/>
      <c r="K4097" s="124"/>
      <c r="R4097" s="46"/>
      <c r="V4097" s="112"/>
      <c r="W4097" s="72"/>
      <c r="X4097" s="46"/>
      <c r="Y4097" s="46"/>
      <c r="AC4097" s="47">
        <f t="shared" si="60"/>
        <v>0</v>
      </c>
      <c r="AD4097" s="47"/>
      <c r="AE4097" s="44"/>
      <c r="AF4097" s="48"/>
    </row>
    <row r="4098" spans="1:32" ht="21" customHeight="1">
      <c r="A4098" s="45" t="str">
        <f>IF(G4098="","",VLOOKUP(G4098,#REF!,3,0))</f>
        <v/>
      </c>
      <c r="B4098" s="45" t="str">
        <f>IF(Table1[[#This Row],[Day]]="","",WEEKNUM(F4098))</f>
        <v/>
      </c>
      <c r="C4098" s="45" t="str">
        <f>IF(Table1[[#This Row],[Day]]="","",MONTH(F4098))</f>
        <v/>
      </c>
      <c r="D4098" s="45" t="str">
        <f>IF(Table1[[#This Row],[Day]]="","",YEAR(F4098))</f>
        <v/>
      </c>
      <c r="E4098" s="117" t="s">
        <v>329</v>
      </c>
      <c r="J4098" s="102"/>
      <c r="K4098" s="124"/>
      <c r="R4098" s="46"/>
      <c r="V4098" s="112"/>
      <c r="W4098" s="72"/>
      <c r="X4098" s="46"/>
      <c r="Y4098" s="46"/>
      <c r="AC4098" s="47">
        <f t="shared" si="60"/>
        <v>0</v>
      </c>
      <c r="AD4098" s="47"/>
      <c r="AE4098" s="44"/>
      <c r="AF4098" s="48"/>
    </row>
    <row r="4099" spans="1:32" ht="21" customHeight="1">
      <c r="A4099" s="45" t="str">
        <f>IF(G4099="","",VLOOKUP(G4099,#REF!,3,0))</f>
        <v/>
      </c>
      <c r="B4099" s="45" t="str">
        <f>IF(Table1[[#This Row],[Day]]="","",WEEKNUM(F4099))</f>
        <v/>
      </c>
      <c r="C4099" s="45" t="str">
        <f>IF(Table1[[#This Row],[Day]]="","",MONTH(F4099))</f>
        <v/>
      </c>
      <c r="D4099" s="45" t="str">
        <f>IF(Table1[[#This Row],[Day]]="","",YEAR(F4099))</f>
        <v/>
      </c>
      <c r="E4099" s="117" t="s">
        <v>329</v>
      </c>
      <c r="J4099" s="102"/>
      <c r="K4099" s="124"/>
      <c r="R4099" s="46"/>
      <c r="V4099" s="112"/>
      <c r="W4099" s="72"/>
      <c r="X4099" s="46"/>
      <c r="Y4099" s="46"/>
      <c r="AC4099" s="47">
        <f t="shared" si="60"/>
        <v>0</v>
      </c>
      <c r="AD4099" s="47"/>
      <c r="AE4099" s="44"/>
      <c r="AF4099" s="48"/>
    </row>
    <row r="4100" spans="1:32" ht="21" customHeight="1">
      <c r="A4100" s="45" t="str">
        <f>IF(G4100="","",VLOOKUP(G4100,#REF!,3,0))</f>
        <v/>
      </c>
      <c r="B4100" s="45" t="str">
        <f>IF(Table1[[#This Row],[Day]]="","",WEEKNUM(F4100))</f>
        <v/>
      </c>
      <c r="C4100" s="45" t="str">
        <f>IF(Table1[[#This Row],[Day]]="","",MONTH(F4100))</f>
        <v/>
      </c>
      <c r="D4100" s="45" t="str">
        <f>IF(Table1[[#This Row],[Day]]="","",YEAR(F4100))</f>
        <v/>
      </c>
      <c r="E4100" s="117" t="s">
        <v>329</v>
      </c>
      <c r="J4100" s="102"/>
      <c r="K4100" s="124"/>
      <c r="R4100" s="46"/>
      <c r="V4100" s="112"/>
      <c r="W4100" s="72"/>
      <c r="X4100" s="46"/>
      <c r="Y4100" s="46"/>
      <c r="AC4100" s="47">
        <f t="shared" si="60"/>
        <v>0</v>
      </c>
      <c r="AD4100" s="47"/>
      <c r="AE4100" s="44"/>
      <c r="AF4100" s="48"/>
    </row>
    <row r="4101" spans="1:32" ht="21" customHeight="1">
      <c r="A4101" s="45" t="str">
        <f>IF(G4101="","",VLOOKUP(G4101,#REF!,3,0))</f>
        <v/>
      </c>
      <c r="B4101" s="45" t="str">
        <f>IF(Table1[[#This Row],[Day]]="","",WEEKNUM(F4101))</f>
        <v/>
      </c>
      <c r="C4101" s="45" t="str">
        <f>IF(Table1[[#This Row],[Day]]="","",MONTH(F4101))</f>
        <v/>
      </c>
      <c r="D4101" s="45" t="str">
        <f>IF(Table1[[#This Row],[Day]]="","",YEAR(F4101))</f>
        <v/>
      </c>
      <c r="E4101" s="117" t="s">
        <v>329</v>
      </c>
      <c r="J4101" s="102"/>
      <c r="K4101" s="124"/>
      <c r="R4101" s="46"/>
      <c r="V4101" s="112"/>
      <c r="W4101" s="72"/>
      <c r="X4101" s="46"/>
      <c r="Y4101" s="46"/>
      <c r="AC4101" s="47">
        <f t="shared" si="60"/>
        <v>0</v>
      </c>
      <c r="AD4101" s="47"/>
      <c r="AE4101" s="44"/>
      <c r="AF4101" s="48"/>
    </row>
    <row r="4102" spans="1:32" ht="21" customHeight="1">
      <c r="A4102" s="45" t="str">
        <f>IF(G4102="","",VLOOKUP(G4102,#REF!,3,0))</f>
        <v/>
      </c>
      <c r="B4102" s="45" t="str">
        <f>IF(Table1[[#This Row],[Day]]="","",WEEKNUM(F4102))</f>
        <v/>
      </c>
      <c r="C4102" s="45" t="str">
        <f>IF(Table1[[#This Row],[Day]]="","",MONTH(F4102))</f>
        <v/>
      </c>
      <c r="D4102" s="45" t="str">
        <f>IF(Table1[[#This Row],[Day]]="","",YEAR(F4102))</f>
        <v/>
      </c>
      <c r="E4102" s="117" t="s">
        <v>329</v>
      </c>
      <c r="J4102" s="102"/>
      <c r="K4102" s="124"/>
      <c r="R4102" s="46"/>
      <c r="V4102" s="112"/>
      <c r="W4102" s="72"/>
      <c r="X4102" s="46"/>
      <c r="Y4102" s="46"/>
      <c r="AC4102" s="47">
        <f t="shared" si="60"/>
        <v>0</v>
      </c>
      <c r="AD4102" s="47"/>
      <c r="AE4102" s="44"/>
      <c r="AF4102" s="48"/>
    </row>
    <row r="4103" spans="1:32" ht="21" customHeight="1">
      <c r="A4103" s="45" t="str">
        <f>IF(G4103="","",VLOOKUP(G4103,#REF!,3,0))</f>
        <v/>
      </c>
      <c r="B4103" s="45" t="str">
        <f>IF(Table1[[#This Row],[Day]]="","",WEEKNUM(F4103))</f>
        <v/>
      </c>
      <c r="C4103" s="45" t="str">
        <f>IF(Table1[[#This Row],[Day]]="","",MONTH(F4103))</f>
        <v/>
      </c>
      <c r="D4103" s="45" t="str">
        <f>IF(Table1[[#This Row],[Day]]="","",YEAR(F4103))</f>
        <v/>
      </c>
      <c r="E4103" s="117" t="s">
        <v>329</v>
      </c>
      <c r="J4103" s="102"/>
      <c r="K4103" s="124"/>
      <c r="R4103" s="46"/>
      <c r="V4103" s="112"/>
      <c r="W4103" s="72"/>
      <c r="X4103" s="46"/>
      <c r="Y4103" s="46"/>
      <c r="AC4103" s="47">
        <f t="shared" si="60"/>
        <v>0</v>
      </c>
      <c r="AD4103" s="47"/>
      <c r="AE4103" s="44"/>
      <c r="AF4103" s="48"/>
    </row>
    <row r="4104" spans="1:32" ht="21" customHeight="1">
      <c r="A4104" s="45" t="str">
        <f>IF(G4104="","",VLOOKUP(G4104,#REF!,3,0))</f>
        <v/>
      </c>
      <c r="B4104" s="45" t="str">
        <f>IF(Table1[[#This Row],[Day]]="","",WEEKNUM(F4104))</f>
        <v/>
      </c>
      <c r="C4104" s="45" t="str">
        <f>IF(Table1[[#This Row],[Day]]="","",MONTH(F4104))</f>
        <v/>
      </c>
      <c r="D4104" s="45" t="str">
        <f>IF(Table1[[#This Row],[Day]]="","",YEAR(F4104))</f>
        <v/>
      </c>
      <c r="E4104" s="117" t="s">
        <v>329</v>
      </c>
      <c r="J4104" s="102"/>
      <c r="K4104" s="124"/>
      <c r="R4104" s="46"/>
      <c r="V4104" s="112"/>
      <c r="W4104" s="72"/>
      <c r="X4104" s="46"/>
      <c r="Y4104" s="46"/>
      <c r="AC4104" s="47">
        <f t="shared" si="60"/>
        <v>0</v>
      </c>
      <c r="AD4104" s="47"/>
      <c r="AE4104" s="44"/>
      <c r="AF4104" s="48"/>
    </row>
    <row r="4105" spans="1:32" ht="21" customHeight="1">
      <c r="A4105" s="45" t="str">
        <f>IF(G4105="","",VLOOKUP(G4105,#REF!,3,0))</f>
        <v/>
      </c>
      <c r="B4105" s="45" t="str">
        <f>IF(Table1[[#This Row],[Day]]="","",WEEKNUM(F4105))</f>
        <v/>
      </c>
      <c r="C4105" s="45" t="str">
        <f>IF(Table1[[#This Row],[Day]]="","",MONTH(F4105))</f>
        <v/>
      </c>
      <c r="D4105" s="45" t="str">
        <f>IF(Table1[[#This Row],[Day]]="","",YEAR(F4105))</f>
        <v/>
      </c>
      <c r="E4105" s="117" t="s">
        <v>329</v>
      </c>
      <c r="J4105" s="102"/>
      <c r="K4105" s="124"/>
      <c r="R4105" s="46"/>
      <c r="V4105" s="112"/>
      <c r="W4105" s="72"/>
      <c r="X4105" s="46"/>
      <c r="Y4105" s="46"/>
      <c r="AC4105" s="47">
        <f t="shared" si="60"/>
        <v>0</v>
      </c>
      <c r="AD4105" s="47"/>
      <c r="AE4105" s="44"/>
      <c r="AF4105" s="48"/>
    </row>
    <row r="4106" spans="1:32" ht="21" customHeight="1">
      <c r="A4106" s="45" t="str">
        <f>IF(G4106="","",VLOOKUP(G4106,#REF!,3,0))</f>
        <v/>
      </c>
      <c r="B4106" s="45" t="str">
        <f>IF(Table1[[#This Row],[Day]]="","",WEEKNUM(F4106))</f>
        <v/>
      </c>
      <c r="C4106" s="45" t="str">
        <f>IF(Table1[[#This Row],[Day]]="","",MONTH(F4106))</f>
        <v/>
      </c>
      <c r="D4106" s="45" t="str">
        <f>IF(Table1[[#This Row],[Day]]="","",YEAR(F4106))</f>
        <v/>
      </c>
      <c r="E4106" s="117" t="s">
        <v>329</v>
      </c>
      <c r="J4106" s="102"/>
      <c r="K4106" s="124"/>
      <c r="R4106" s="46"/>
      <c r="V4106" s="112"/>
      <c r="W4106" s="72"/>
      <c r="X4106" s="46"/>
      <c r="Y4106" s="46"/>
      <c r="AC4106" s="47">
        <f t="shared" si="60"/>
        <v>0</v>
      </c>
      <c r="AD4106" s="47"/>
      <c r="AE4106" s="44"/>
      <c r="AF4106" s="48"/>
    </row>
    <row r="4107" spans="1:32" ht="21" customHeight="1">
      <c r="A4107" s="45" t="str">
        <f>IF(G4107="","",VLOOKUP(G4107,#REF!,3,0))</f>
        <v/>
      </c>
      <c r="B4107" s="45" t="str">
        <f>IF(Table1[[#This Row],[Day]]="","",WEEKNUM(F4107))</f>
        <v/>
      </c>
      <c r="C4107" s="45" t="str">
        <f>IF(Table1[[#This Row],[Day]]="","",MONTH(F4107))</f>
        <v/>
      </c>
      <c r="D4107" s="45" t="str">
        <f>IF(Table1[[#This Row],[Day]]="","",YEAR(F4107))</f>
        <v/>
      </c>
      <c r="E4107" s="117" t="s">
        <v>329</v>
      </c>
      <c r="J4107" s="102"/>
      <c r="K4107" s="124"/>
      <c r="R4107" s="46"/>
      <c r="V4107" s="112"/>
      <c r="W4107" s="72"/>
      <c r="X4107" s="46"/>
      <c r="Y4107" s="46"/>
      <c r="AC4107" s="47">
        <f t="shared" si="60"/>
        <v>0</v>
      </c>
      <c r="AD4107" s="47"/>
      <c r="AE4107" s="44"/>
      <c r="AF4107" s="48"/>
    </row>
    <row r="4108" spans="1:32" ht="21" customHeight="1">
      <c r="A4108" s="45" t="str">
        <f>IF(G4108="","",VLOOKUP(G4108,#REF!,3,0))</f>
        <v/>
      </c>
      <c r="B4108" s="45" t="str">
        <f>IF(Table1[[#This Row],[Day]]="","",WEEKNUM(F4108))</f>
        <v/>
      </c>
      <c r="C4108" s="45" t="str">
        <f>IF(Table1[[#This Row],[Day]]="","",MONTH(F4108))</f>
        <v/>
      </c>
      <c r="D4108" s="45" t="str">
        <f>IF(Table1[[#This Row],[Day]]="","",YEAR(F4108))</f>
        <v/>
      </c>
      <c r="E4108" s="117" t="s">
        <v>329</v>
      </c>
      <c r="J4108" s="102"/>
      <c r="K4108" s="124"/>
      <c r="R4108" s="46"/>
      <c r="V4108" s="112"/>
      <c r="W4108" s="72"/>
      <c r="X4108" s="46"/>
      <c r="Y4108" s="46"/>
      <c r="AC4108" s="47">
        <f t="shared" si="60"/>
        <v>0</v>
      </c>
      <c r="AD4108" s="47"/>
      <c r="AE4108" s="44"/>
      <c r="AF4108" s="48"/>
    </row>
    <row r="4109" spans="1:32" ht="21" customHeight="1">
      <c r="A4109" s="45" t="str">
        <f>IF(G4109="","",VLOOKUP(G4109,#REF!,3,0))</f>
        <v/>
      </c>
      <c r="B4109" s="45" t="str">
        <f>IF(Table1[[#This Row],[Day]]="","",WEEKNUM(F4109))</f>
        <v/>
      </c>
      <c r="C4109" s="45" t="str">
        <f>IF(Table1[[#This Row],[Day]]="","",MONTH(F4109))</f>
        <v/>
      </c>
      <c r="D4109" s="45" t="str">
        <f>IF(Table1[[#This Row],[Day]]="","",YEAR(F4109))</f>
        <v/>
      </c>
      <c r="E4109" s="117" t="s">
        <v>329</v>
      </c>
      <c r="J4109" s="102"/>
      <c r="K4109" s="124"/>
      <c r="R4109" s="46"/>
      <c r="V4109" s="112"/>
      <c r="W4109" s="72"/>
      <c r="X4109" s="46"/>
      <c r="Y4109" s="46"/>
      <c r="AC4109" s="47">
        <f t="shared" si="60"/>
        <v>0</v>
      </c>
      <c r="AD4109" s="47"/>
      <c r="AE4109" s="44"/>
      <c r="AF4109" s="48"/>
    </row>
    <row r="4110" spans="1:32" ht="21" customHeight="1">
      <c r="A4110" s="45" t="str">
        <f>IF(G4110="","",VLOOKUP(G4110,#REF!,3,0))</f>
        <v/>
      </c>
      <c r="B4110" s="45" t="str">
        <f>IF(Table1[[#This Row],[Day]]="","",WEEKNUM(F4110))</f>
        <v/>
      </c>
      <c r="C4110" s="45" t="str">
        <f>IF(Table1[[#This Row],[Day]]="","",MONTH(F4110))</f>
        <v/>
      </c>
      <c r="D4110" s="45" t="str">
        <f>IF(Table1[[#This Row],[Day]]="","",YEAR(F4110))</f>
        <v/>
      </c>
      <c r="E4110" s="117" t="s">
        <v>329</v>
      </c>
      <c r="J4110" s="102"/>
      <c r="K4110" s="124"/>
      <c r="R4110" s="46"/>
      <c r="V4110" s="112"/>
      <c r="W4110" s="72"/>
      <c r="X4110" s="46"/>
      <c r="Y4110" s="46"/>
      <c r="AC4110" s="47">
        <f t="shared" si="60"/>
        <v>0</v>
      </c>
      <c r="AD4110" s="47"/>
      <c r="AE4110" s="44"/>
      <c r="AF4110" s="48"/>
    </row>
    <row r="4111" spans="1:32" ht="21" customHeight="1">
      <c r="A4111" s="45" t="str">
        <f>IF(G4111="","",VLOOKUP(G4111,#REF!,3,0))</f>
        <v/>
      </c>
      <c r="B4111" s="45" t="str">
        <f>IF(Table1[[#This Row],[Day]]="","",WEEKNUM(F4111))</f>
        <v/>
      </c>
      <c r="C4111" s="45" t="str">
        <f>IF(Table1[[#This Row],[Day]]="","",MONTH(F4111))</f>
        <v/>
      </c>
      <c r="D4111" s="45" t="str">
        <f>IF(Table1[[#This Row],[Day]]="","",YEAR(F4111))</f>
        <v/>
      </c>
      <c r="E4111" s="117" t="s">
        <v>329</v>
      </c>
      <c r="J4111" s="102"/>
      <c r="K4111" s="124"/>
      <c r="R4111" s="46"/>
      <c r="V4111" s="112"/>
      <c r="W4111" s="72"/>
      <c r="X4111" s="46"/>
      <c r="Y4111" s="46"/>
      <c r="AC4111" s="47">
        <f t="shared" si="60"/>
        <v>0</v>
      </c>
      <c r="AD4111" s="47"/>
      <c r="AE4111" s="44"/>
      <c r="AF4111" s="48"/>
    </row>
    <row r="4112" spans="1:32" ht="21" customHeight="1">
      <c r="A4112" s="45" t="str">
        <f>IF(G4112="","",VLOOKUP(G4112,#REF!,3,0))</f>
        <v/>
      </c>
      <c r="B4112" s="45" t="str">
        <f>IF(Table1[[#This Row],[Day]]="","",WEEKNUM(F4112))</f>
        <v/>
      </c>
      <c r="C4112" s="45" t="str">
        <f>IF(Table1[[#This Row],[Day]]="","",MONTH(F4112))</f>
        <v/>
      </c>
      <c r="D4112" s="45" t="str">
        <f>IF(Table1[[#This Row],[Day]]="","",YEAR(F4112))</f>
        <v/>
      </c>
      <c r="E4112" s="117" t="s">
        <v>329</v>
      </c>
      <c r="J4112" s="102"/>
      <c r="K4112" s="124"/>
      <c r="R4112" s="46"/>
      <c r="V4112" s="112"/>
      <c r="W4112" s="72"/>
      <c r="X4112" s="46"/>
      <c r="Y4112" s="46"/>
      <c r="AC4112" s="47">
        <f t="shared" si="60"/>
        <v>0</v>
      </c>
      <c r="AD4112" s="47"/>
      <c r="AE4112" s="44"/>
      <c r="AF4112" s="48"/>
    </row>
    <row r="4113" spans="1:32" ht="21" customHeight="1">
      <c r="A4113" s="45" t="str">
        <f>IF(G4113="","",VLOOKUP(G4113,#REF!,3,0))</f>
        <v/>
      </c>
      <c r="B4113" s="45" t="str">
        <f>IF(Table1[[#This Row],[Day]]="","",WEEKNUM(F4113))</f>
        <v/>
      </c>
      <c r="C4113" s="45" t="str">
        <f>IF(Table1[[#This Row],[Day]]="","",MONTH(F4113))</f>
        <v/>
      </c>
      <c r="D4113" s="45" t="str">
        <f>IF(Table1[[#This Row],[Day]]="","",YEAR(F4113))</f>
        <v/>
      </c>
      <c r="E4113" s="117" t="s">
        <v>329</v>
      </c>
      <c r="J4113" s="102"/>
      <c r="K4113" s="124"/>
      <c r="R4113" s="46"/>
      <c r="V4113" s="112"/>
      <c r="W4113" s="72"/>
      <c r="X4113" s="46"/>
      <c r="Y4113" s="46"/>
      <c r="AC4113" s="47">
        <f t="shared" si="60"/>
        <v>0</v>
      </c>
      <c r="AD4113" s="47"/>
      <c r="AE4113" s="44"/>
      <c r="AF4113" s="48"/>
    </row>
    <row r="4114" spans="1:32" ht="21" customHeight="1">
      <c r="A4114" s="45" t="str">
        <f>IF(G4114="","",VLOOKUP(G4114,#REF!,3,0))</f>
        <v/>
      </c>
      <c r="B4114" s="45" t="str">
        <f>IF(Table1[[#This Row],[Day]]="","",WEEKNUM(F4114))</f>
        <v/>
      </c>
      <c r="C4114" s="45" t="str">
        <f>IF(Table1[[#This Row],[Day]]="","",MONTH(F4114))</f>
        <v/>
      </c>
      <c r="D4114" s="45" t="str">
        <f>IF(Table1[[#This Row],[Day]]="","",YEAR(F4114))</f>
        <v/>
      </c>
      <c r="E4114" s="117" t="s">
        <v>329</v>
      </c>
      <c r="J4114" s="102"/>
      <c r="K4114" s="124"/>
      <c r="R4114" s="46"/>
      <c r="V4114" s="112"/>
      <c r="W4114" s="72"/>
      <c r="X4114" s="46"/>
      <c r="Y4114" s="46"/>
      <c r="AC4114" s="47">
        <f t="shared" si="60"/>
        <v>0</v>
      </c>
      <c r="AD4114" s="47"/>
      <c r="AE4114" s="44"/>
      <c r="AF4114" s="48"/>
    </row>
    <row r="4115" spans="1:32" ht="21" customHeight="1">
      <c r="A4115" s="45" t="str">
        <f>IF(G4115="","",VLOOKUP(G4115,#REF!,3,0))</f>
        <v/>
      </c>
      <c r="B4115" s="45" t="str">
        <f>IF(Table1[[#This Row],[Day]]="","",WEEKNUM(F4115))</f>
        <v/>
      </c>
      <c r="C4115" s="45" t="str">
        <f>IF(Table1[[#This Row],[Day]]="","",MONTH(F4115))</f>
        <v/>
      </c>
      <c r="D4115" s="45" t="str">
        <f>IF(Table1[[#This Row],[Day]]="","",YEAR(F4115))</f>
        <v/>
      </c>
      <c r="E4115" s="117" t="s">
        <v>329</v>
      </c>
      <c r="J4115" s="102"/>
      <c r="K4115" s="124"/>
      <c r="R4115" s="46"/>
      <c r="V4115" s="112"/>
      <c r="W4115" s="72"/>
      <c r="X4115" s="46"/>
      <c r="Y4115" s="46"/>
      <c r="AC4115" s="47">
        <f t="shared" si="60"/>
        <v>0</v>
      </c>
      <c r="AD4115" s="47"/>
      <c r="AE4115" s="44"/>
      <c r="AF4115" s="48"/>
    </row>
    <row r="4116" spans="1:32" ht="21" customHeight="1">
      <c r="A4116" s="45" t="str">
        <f>IF(G4116="","",VLOOKUP(G4116,#REF!,3,0))</f>
        <v/>
      </c>
      <c r="B4116" s="45" t="str">
        <f>IF(Table1[[#This Row],[Day]]="","",WEEKNUM(F4116))</f>
        <v/>
      </c>
      <c r="C4116" s="45" t="str">
        <f>IF(Table1[[#This Row],[Day]]="","",MONTH(F4116))</f>
        <v/>
      </c>
      <c r="D4116" s="45" t="str">
        <f>IF(Table1[[#This Row],[Day]]="","",YEAR(F4116))</f>
        <v/>
      </c>
      <c r="E4116" s="117" t="s">
        <v>329</v>
      </c>
      <c r="J4116" s="102"/>
      <c r="K4116" s="124"/>
      <c r="R4116" s="46"/>
      <c r="V4116" s="112"/>
      <c r="W4116" s="72"/>
      <c r="X4116" s="46"/>
      <c r="Y4116" s="46"/>
      <c r="AC4116" s="47">
        <f t="shared" si="60"/>
        <v>0</v>
      </c>
      <c r="AD4116" s="47"/>
      <c r="AE4116" s="44"/>
      <c r="AF4116" s="48"/>
    </row>
    <row r="4117" spans="1:32" ht="21" customHeight="1">
      <c r="A4117" s="45" t="str">
        <f>IF(G4117="","",VLOOKUP(G4117,#REF!,3,0))</f>
        <v/>
      </c>
      <c r="B4117" s="45" t="str">
        <f>IF(Table1[[#This Row],[Day]]="","",WEEKNUM(F4117))</f>
        <v/>
      </c>
      <c r="C4117" s="45" t="str">
        <f>IF(Table1[[#This Row],[Day]]="","",MONTH(F4117))</f>
        <v/>
      </c>
      <c r="D4117" s="45" t="str">
        <f>IF(Table1[[#This Row],[Day]]="","",YEAR(F4117))</f>
        <v/>
      </c>
      <c r="E4117" s="117" t="s">
        <v>329</v>
      </c>
      <c r="J4117" s="102"/>
      <c r="K4117" s="124"/>
      <c r="R4117" s="46"/>
      <c r="V4117" s="112"/>
      <c r="W4117" s="72"/>
      <c r="X4117" s="46"/>
      <c r="Y4117" s="46"/>
      <c r="AC4117" s="47">
        <f t="shared" si="60"/>
        <v>0</v>
      </c>
      <c r="AD4117" s="47"/>
      <c r="AE4117" s="44"/>
      <c r="AF4117" s="48"/>
    </row>
    <row r="4118" spans="1:32" ht="21" customHeight="1">
      <c r="A4118" s="45" t="str">
        <f>IF(G4118="","",VLOOKUP(G4118,#REF!,3,0))</f>
        <v/>
      </c>
      <c r="B4118" s="45" t="str">
        <f>IF(Table1[[#This Row],[Day]]="","",WEEKNUM(F4118))</f>
        <v/>
      </c>
      <c r="C4118" s="45" t="str">
        <f>IF(Table1[[#This Row],[Day]]="","",MONTH(F4118))</f>
        <v/>
      </c>
      <c r="D4118" s="45" t="str">
        <f>IF(Table1[[#This Row],[Day]]="","",YEAR(F4118))</f>
        <v/>
      </c>
      <c r="E4118" s="117" t="s">
        <v>329</v>
      </c>
      <c r="J4118" s="102"/>
      <c r="K4118" s="124"/>
      <c r="R4118" s="46"/>
      <c r="V4118" s="112"/>
      <c r="W4118" s="72"/>
      <c r="X4118" s="46"/>
      <c r="Y4118" s="46"/>
      <c r="AC4118" s="47">
        <f t="shared" si="60"/>
        <v>0</v>
      </c>
      <c r="AD4118" s="47"/>
      <c r="AE4118" s="44"/>
      <c r="AF4118" s="48"/>
    </row>
    <row r="4119" spans="1:32" ht="21" customHeight="1">
      <c r="A4119" s="45" t="str">
        <f>IF(G4119="","",VLOOKUP(G4119,#REF!,3,0))</f>
        <v/>
      </c>
      <c r="B4119" s="45" t="str">
        <f>IF(Table1[[#This Row],[Day]]="","",WEEKNUM(F4119))</f>
        <v/>
      </c>
      <c r="C4119" s="45" t="str">
        <f>IF(Table1[[#This Row],[Day]]="","",MONTH(F4119))</f>
        <v/>
      </c>
      <c r="D4119" s="45" t="str">
        <f>IF(Table1[[#This Row],[Day]]="","",YEAR(F4119))</f>
        <v/>
      </c>
      <c r="E4119" s="117" t="s">
        <v>329</v>
      </c>
      <c r="J4119" s="102"/>
      <c r="K4119" s="124"/>
      <c r="R4119" s="46"/>
      <c r="V4119" s="112"/>
      <c r="W4119" s="72"/>
      <c r="X4119" s="46"/>
      <c r="Y4119" s="46"/>
      <c r="AC4119" s="47">
        <f t="shared" si="60"/>
        <v>0</v>
      </c>
      <c r="AD4119" s="47"/>
      <c r="AE4119" s="44"/>
      <c r="AF4119" s="48"/>
    </row>
    <row r="4120" spans="1:32" ht="21" customHeight="1">
      <c r="A4120" s="45" t="str">
        <f>IF(G4120="","",VLOOKUP(G4120,#REF!,3,0))</f>
        <v/>
      </c>
      <c r="B4120" s="45" t="str">
        <f>IF(Table1[[#This Row],[Day]]="","",WEEKNUM(F4120))</f>
        <v/>
      </c>
      <c r="C4120" s="45" t="str">
        <f>IF(Table1[[#This Row],[Day]]="","",MONTH(F4120))</f>
        <v/>
      </c>
      <c r="D4120" s="45" t="str">
        <f>IF(Table1[[#This Row],[Day]]="","",YEAR(F4120))</f>
        <v/>
      </c>
      <c r="E4120" s="117" t="s">
        <v>329</v>
      </c>
      <c r="J4120" s="102"/>
      <c r="K4120" s="124"/>
      <c r="R4120" s="46"/>
      <c r="V4120" s="112"/>
      <c r="W4120" s="72"/>
      <c r="X4120" s="46"/>
      <c r="Y4120" s="46"/>
      <c r="AC4120" s="47">
        <f t="shared" si="60"/>
        <v>0</v>
      </c>
      <c r="AD4120" s="47"/>
      <c r="AE4120" s="44"/>
      <c r="AF4120" s="48"/>
    </row>
    <row r="4121" spans="1:32" ht="21" customHeight="1">
      <c r="A4121" s="45" t="str">
        <f>IF(G4121="","",VLOOKUP(G4121,#REF!,3,0))</f>
        <v/>
      </c>
      <c r="B4121" s="45" t="str">
        <f>IF(Table1[[#This Row],[Day]]="","",WEEKNUM(F4121))</f>
        <v/>
      </c>
      <c r="C4121" s="45" t="str">
        <f>IF(Table1[[#This Row],[Day]]="","",MONTH(F4121))</f>
        <v/>
      </c>
      <c r="D4121" s="45" t="str">
        <f>IF(Table1[[#This Row],[Day]]="","",YEAR(F4121))</f>
        <v/>
      </c>
      <c r="E4121" s="117" t="s">
        <v>329</v>
      </c>
      <c r="J4121" s="102"/>
      <c r="K4121" s="124"/>
      <c r="R4121" s="46"/>
      <c r="V4121" s="112"/>
      <c r="W4121" s="72"/>
      <c r="X4121" s="46"/>
      <c r="Y4121" s="46"/>
      <c r="AC4121" s="47">
        <f t="shared" si="60"/>
        <v>0</v>
      </c>
      <c r="AD4121" s="47"/>
      <c r="AE4121" s="44"/>
      <c r="AF4121" s="48"/>
    </row>
    <row r="4122" spans="1:32" ht="21" customHeight="1">
      <c r="A4122" s="45" t="str">
        <f>IF(G4122="","",VLOOKUP(G4122,#REF!,3,0))</f>
        <v/>
      </c>
      <c r="B4122" s="45" t="str">
        <f>IF(Table1[[#This Row],[Day]]="","",WEEKNUM(F4122))</f>
        <v/>
      </c>
      <c r="C4122" s="45" t="str">
        <f>IF(Table1[[#This Row],[Day]]="","",MONTH(F4122))</f>
        <v/>
      </c>
      <c r="D4122" s="45" t="str">
        <f>IF(Table1[[#This Row],[Day]]="","",YEAR(F4122))</f>
        <v/>
      </c>
      <c r="E4122" s="117" t="s">
        <v>329</v>
      </c>
      <c r="J4122" s="102"/>
      <c r="K4122" s="124"/>
      <c r="R4122" s="46"/>
      <c r="V4122" s="112"/>
      <c r="W4122" s="72"/>
      <c r="X4122" s="46"/>
      <c r="Y4122" s="46"/>
      <c r="AC4122" s="47">
        <f t="shared" si="60"/>
        <v>0</v>
      </c>
      <c r="AD4122" s="47"/>
      <c r="AE4122" s="44"/>
      <c r="AF4122" s="48"/>
    </row>
    <row r="4123" spans="1:32" ht="21" customHeight="1">
      <c r="A4123" s="45" t="str">
        <f>IF(G4123="","",VLOOKUP(G4123,#REF!,3,0))</f>
        <v/>
      </c>
      <c r="B4123" s="45" t="str">
        <f>IF(Table1[[#This Row],[Day]]="","",WEEKNUM(F4123))</f>
        <v/>
      </c>
      <c r="C4123" s="45" t="str">
        <f>IF(Table1[[#This Row],[Day]]="","",MONTH(F4123))</f>
        <v/>
      </c>
      <c r="D4123" s="45" t="str">
        <f>IF(Table1[[#This Row],[Day]]="","",YEAR(F4123))</f>
        <v/>
      </c>
      <c r="E4123" s="117" t="s">
        <v>329</v>
      </c>
      <c r="J4123" s="102"/>
      <c r="K4123" s="124"/>
      <c r="R4123" s="46"/>
      <c r="V4123" s="112"/>
      <c r="W4123" s="72"/>
      <c r="X4123" s="46"/>
      <c r="Y4123" s="46"/>
      <c r="AC4123" s="47">
        <f t="shared" si="60"/>
        <v>0</v>
      </c>
      <c r="AD4123" s="47"/>
      <c r="AE4123" s="44"/>
      <c r="AF4123" s="48"/>
    </row>
    <row r="4124" spans="1:32" ht="21" customHeight="1">
      <c r="A4124" s="45" t="str">
        <f>IF(G4124="","",VLOOKUP(G4124,#REF!,3,0))</f>
        <v/>
      </c>
      <c r="B4124" s="45" t="str">
        <f>IF(Table1[[#This Row],[Day]]="","",WEEKNUM(F4124))</f>
        <v/>
      </c>
      <c r="C4124" s="45" t="str">
        <f>IF(Table1[[#This Row],[Day]]="","",MONTH(F4124))</f>
        <v/>
      </c>
      <c r="D4124" s="45" t="str">
        <f>IF(Table1[[#This Row],[Day]]="","",YEAR(F4124))</f>
        <v/>
      </c>
      <c r="E4124" s="117" t="s">
        <v>329</v>
      </c>
      <c r="J4124" s="102"/>
      <c r="K4124" s="124"/>
      <c r="R4124" s="46"/>
      <c r="V4124" s="112"/>
      <c r="W4124" s="72"/>
      <c r="X4124" s="46"/>
      <c r="Y4124" s="46"/>
      <c r="AC4124" s="47">
        <f t="shared" ref="AC4124:AC4187" si="61">SUM(I4124:AB4124)</f>
        <v>0</v>
      </c>
      <c r="AD4124" s="47"/>
      <c r="AE4124" s="44"/>
      <c r="AF4124" s="48"/>
    </row>
    <row r="4125" spans="1:32" ht="21" customHeight="1">
      <c r="A4125" s="45" t="str">
        <f>IF(G4125="","",VLOOKUP(G4125,#REF!,3,0))</f>
        <v/>
      </c>
      <c r="B4125" s="45" t="str">
        <f>IF(Table1[[#This Row],[Day]]="","",WEEKNUM(F4125))</f>
        <v/>
      </c>
      <c r="C4125" s="45" t="str">
        <f>IF(Table1[[#This Row],[Day]]="","",MONTH(F4125))</f>
        <v/>
      </c>
      <c r="D4125" s="45" t="str">
        <f>IF(Table1[[#This Row],[Day]]="","",YEAR(F4125))</f>
        <v/>
      </c>
      <c r="E4125" s="117" t="s">
        <v>329</v>
      </c>
      <c r="J4125" s="102"/>
      <c r="K4125" s="124"/>
      <c r="R4125" s="46"/>
      <c r="V4125" s="112"/>
      <c r="W4125" s="72"/>
      <c r="X4125" s="46"/>
      <c r="Y4125" s="46"/>
      <c r="AC4125" s="47">
        <f t="shared" si="61"/>
        <v>0</v>
      </c>
      <c r="AD4125" s="47"/>
      <c r="AE4125" s="44"/>
      <c r="AF4125" s="48"/>
    </row>
    <row r="4126" spans="1:32" ht="21" customHeight="1">
      <c r="A4126" s="45" t="str">
        <f>IF(G4126="","",VLOOKUP(G4126,#REF!,3,0))</f>
        <v/>
      </c>
      <c r="B4126" s="45" t="str">
        <f>IF(Table1[[#This Row],[Day]]="","",WEEKNUM(F4126))</f>
        <v/>
      </c>
      <c r="C4126" s="45" t="str">
        <f>IF(Table1[[#This Row],[Day]]="","",MONTH(F4126))</f>
        <v/>
      </c>
      <c r="D4126" s="45" t="str">
        <f>IF(Table1[[#This Row],[Day]]="","",YEAR(F4126))</f>
        <v/>
      </c>
      <c r="E4126" s="117" t="s">
        <v>329</v>
      </c>
      <c r="J4126" s="102"/>
      <c r="K4126" s="124"/>
      <c r="R4126" s="46"/>
      <c r="V4126" s="112"/>
      <c r="W4126" s="72"/>
      <c r="X4126" s="46"/>
      <c r="Y4126" s="46"/>
      <c r="AC4126" s="47">
        <f t="shared" si="61"/>
        <v>0</v>
      </c>
      <c r="AD4126" s="47"/>
      <c r="AE4126" s="44"/>
      <c r="AF4126" s="48"/>
    </row>
    <row r="4127" spans="1:32" ht="21" customHeight="1">
      <c r="A4127" s="45" t="str">
        <f>IF(G4127="","",VLOOKUP(G4127,#REF!,3,0))</f>
        <v/>
      </c>
      <c r="B4127" s="45" t="str">
        <f>IF(Table1[[#This Row],[Day]]="","",WEEKNUM(F4127))</f>
        <v/>
      </c>
      <c r="C4127" s="45" t="str">
        <f>IF(Table1[[#This Row],[Day]]="","",MONTH(F4127))</f>
        <v/>
      </c>
      <c r="D4127" s="45" t="str">
        <f>IF(Table1[[#This Row],[Day]]="","",YEAR(F4127))</f>
        <v/>
      </c>
      <c r="E4127" s="117" t="s">
        <v>329</v>
      </c>
      <c r="J4127" s="102"/>
      <c r="K4127" s="124"/>
      <c r="R4127" s="46"/>
      <c r="V4127" s="112"/>
      <c r="W4127" s="72"/>
      <c r="X4127" s="46"/>
      <c r="Y4127" s="46"/>
      <c r="AC4127" s="47">
        <f t="shared" si="61"/>
        <v>0</v>
      </c>
      <c r="AD4127" s="47"/>
      <c r="AE4127" s="44"/>
      <c r="AF4127" s="48"/>
    </row>
    <row r="4128" spans="1:32" ht="21" customHeight="1">
      <c r="A4128" s="45" t="str">
        <f>IF(G4128="","",VLOOKUP(G4128,#REF!,3,0))</f>
        <v/>
      </c>
      <c r="B4128" s="45" t="str">
        <f>IF(Table1[[#This Row],[Day]]="","",WEEKNUM(F4128))</f>
        <v/>
      </c>
      <c r="C4128" s="45" t="str">
        <f>IF(Table1[[#This Row],[Day]]="","",MONTH(F4128))</f>
        <v/>
      </c>
      <c r="D4128" s="45" t="str">
        <f>IF(Table1[[#This Row],[Day]]="","",YEAR(F4128))</f>
        <v/>
      </c>
      <c r="E4128" s="117" t="s">
        <v>329</v>
      </c>
      <c r="J4128" s="102"/>
      <c r="K4128" s="124"/>
      <c r="R4128" s="46"/>
      <c r="V4128" s="112"/>
      <c r="W4128" s="72"/>
      <c r="X4128" s="46"/>
      <c r="Y4128" s="46"/>
      <c r="AC4128" s="47">
        <f t="shared" si="61"/>
        <v>0</v>
      </c>
      <c r="AD4128" s="47"/>
      <c r="AE4128" s="44"/>
      <c r="AF4128" s="48"/>
    </row>
    <row r="4129" spans="1:32" ht="21" customHeight="1">
      <c r="A4129" s="45" t="str">
        <f>IF(G4129="","",VLOOKUP(G4129,#REF!,3,0))</f>
        <v/>
      </c>
      <c r="B4129" s="45" t="str">
        <f>IF(Table1[[#This Row],[Day]]="","",WEEKNUM(F4129))</f>
        <v/>
      </c>
      <c r="C4129" s="45" t="str">
        <f>IF(Table1[[#This Row],[Day]]="","",MONTH(F4129))</f>
        <v/>
      </c>
      <c r="D4129" s="45" t="str">
        <f>IF(Table1[[#This Row],[Day]]="","",YEAR(F4129))</f>
        <v/>
      </c>
      <c r="E4129" s="117" t="s">
        <v>329</v>
      </c>
      <c r="J4129" s="102"/>
      <c r="K4129" s="124"/>
      <c r="R4129" s="46"/>
      <c r="V4129" s="112"/>
      <c r="W4129" s="72"/>
      <c r="X4129" s="46"/>
      <c r="Y4129" s="46"/>
      <c r="AC4129" s="47">
        <f t="shared" si="61"/>
        <v>0</v>
      </c>
      <c r="AD4129" s="47"/>
      <c r="AE4129" s="44"/>
      <c r="AF4129" s="48"/>
    </row>
    <row r="4130" spans="1:32" ht="21" customHeight="1">
      <c r="A4130" s="45" t="str">
        <f>IF(G4130="","",VLOOKUP(G4130,#REF!,3,0))</f>
        <v/>
      </c>
      <c r="B4130" s="45" t="str">
        <f>IF(Table1[[#This Row],[Day]]="","",WEEKNUM(F4130))</f>
        <v/>
      </c>
      <c r="C4130" s="45" t="str">
        <f>IF(Table1[[#This Row],[Day]]="","",MONTH(F4130))</f>
        <v/>
      </c>
      <c r="D4130" s="45" t="str">
        <f>IF(Table1[[#This Row],[Day]]="","",YEAR(F4130))</f>
        <v/>
      </c>
      <c r="E4130" s="117" t="s">
        <v>329</v>
      </c>
      <c r="J4130" s="102"/>
      <c r="K4130" s="124"/>
      <c r="R4130" s="46"/>
      <c r="V4130" s="112"/>
      <c r="W4130" s="72"/>
      <c r="X4130" s="46"/>
      <c r="Y4130" s="46"/>
      <c r="AC4130" s="47">
        <f t="shared" si="61"/>
        <v>0</v>
      </c>
      <c r="AD4130" s="47"/>
      <c r="AE4130" s="44"/>
      <c r="AF4130" s="48"/>
    </row>
    <row r="4131" spans="1:32" ht="21" customHeight="1">
      <c r="A4131" s="45" t="str">
        <f>IF(G4131="","",VLOOKUP(G4131,#REF!,3,0))</f>
        <v/>
      </c>
      <c r="B4131" s="45" t="str">
        <f>IF(Table1[[#This Row],[Day]]="","",WEEKNUM(F4131))</f>
        <v/>
      </c>
      <c r="C4131" s="45" t="str">
        <f>IF(Table1[[#This Row],[Day]]="","",MONTH(F4131))</f>
        <v/>
      </c>
      <c r="D4131" s="45" t="str">
        <f>IF(Table1[[#This Row],[Day]]="","",YEAR(F4131))</f>
        <v/>
      </c>
      <c r="E4131" s="117" t="s">
        <v>329</v>
      </c>
      <c r="J4131" s="102"/>
      <c r="K4131" s="124"/>
      <c r="R4131" s="46"/>
      <c r="V4131" s="112"/>
      <c r="W4131" s="72"/>
      <c r="X4131" s="46"/>
      <c r="Y4131" s="46"/>
      <c r="AC4131" s="47">
        <f t="shared" si="61"/>
        <v>0</v>
      </c>
      <c r="AD4131" s="47"/>
      <c r="AE4131" s="44"/>
      <c r="AF4131" s="48"/>
    </row>
    <row r="4132" spans="1:32" ht="21" customHeight="1">
      <c r="A4132" s="45" t="str">
        <f>IF(G4132="","",VLOOKUP(G4132,#REF!,3,0))</f>
        <v/>
      </c>
      <c r="B4132" s="45" t="str">
        <f>IF(Table1[[#This Row],[Day]]="","",WEEKNUM(F4132))</f>
        <v/>
      </c>
      <c r="C4132" s="45" t="str">
        <f>IF(Table1[[#This Row],[Day]]="","",MONTH(F4132))</f>
        <v/>
      </c>
      <c r="D4132" s="45" t="str">
        <f>IF(Table1[[#This Row],[Day]]="","",YEAR(F4132))</f>
        <v/>
      </c>
      <c r="E4132" s="117" t="s">
        <v>329</v>
      </c>
      <c r="J4132" s="102"/>
      <c r="K4132" s="124"/>
      <c r="R4132" s="46"/>
      <c r="V4132" s="112"/>
      <c r="W4132" s="72"/>
      <c r="X4132" s="46"/>
      <c r="Y4132" s="46"/>
      <c r="AC4132" s="47">
        <f t="shared" si="61"/>
        <v>0</v>
      </c>
      <c r="AD4132" s="47"/>
      <c r="AE4132" s="44"/>
      <c r="AF4132" s="48"/>
    </row>
    <row r="4133" spans="1:32" ht="21" customHeight="1">
      <c r="A4133" s="45" t="str">
        <f>IF(G4133="","",VLOOKUP(G4133,#REF!,3,0))</f>
        <v/>
      </c>
      <c r="B4133" s="45" t="str">
        <f>IF(Table1[[#This Row],[Day]]="","",WEEKNUM(F4133))</f>
        <v/>
      </c>
      <c r="C4133" s="45" t="str">
        <f>IF(Table1[[#This Row],[Day]]="","",MONTH(F4133))</f>
        <v/>
      </c>
      <c r="D4133" s="45" t="str">
        <f>IF(Table1[[#This Row],[Day]]="","",YEAR(F4133))</f>
        <v/>
      </c>
      <c r="E4133" s="117" t="s">
        <v>329</v>
      </c>
      <c r="J4133" s="102"/>
      <c r="K4133" s="124"/>
      <c r="R4133" s="46"/>
      <c r="V4133" s="112"/>
      <c r="W4133" s="72"/>
      <c r="X4133" s="46"/>
      <c r="Y4133" s="46"/>
      <c r="AC4133" s="47">
        <f t="shared" si="61"/>
        <v>0</v>
      </c>
      <c r="AD4133" s="47"/>
      <c r="AE4133" s="44"/>
      <c r="AF4133" s="48"/>
    </row>
    <row r="4134" spans="1:32" ht="21" customHeight="1">
      <c r="A4134" s="45" t="str">
        <f>IF(G4134="","",VLOOKUP(G4134,#REF!,3,0))</f>
        <v/>
      </c>
      <c r="B4134" s="45" t="str">
        <f>IF(Table1[[#This Row],[Day]]="","",WEEKNUM(F4134))</f>
        <v/>
      </c>
      <c r="C4134" s="45" t="str">
        <f>IF(Table1[[#This Row],[Day]]="","",MONTH(F4134))</f>
        <v/>
      </c>
      <c r="D4134" s="45" t="str">
        <f>IF(Table1[[#This Row],[Day]]="","",YEAR(F4134))</f>
        <v/>
      </c>
      <c r="E4134" s="117" t="s">
        <v>329</v>
      </c>
      <c r="J4134" s="102"/>
      <c r="K4134" s="124"/>
      <c r="R4134" s="46"/>
      <c r="V4134" s="112"/>
      <c r="W4134" s="72"/>
      <c r="X4134" s="46"/>
      <c r="Y4134" s="46"/>
      <c r="AC4134" s="47">
        <f t="shared" si="61"/>
        <v>0</v>
      </c>
      <c r="AD4134" s="47"/>
      <c r="AE4134" s="44"/>
      <c r="AF4134" s="48"/>
    </row>
    <row r="4135" spans="1:32" ht="21" customHeight="1">
      <c r="A4135" s="45" t="str">
        <f>IF(G4135="","",VLOOKUP(G4135,#REF!,3,0))</f>
        <v/>
      </c>
      <c r="B4135" s="45" t="str">
        <f>IF(Table1[[#This Row],[Day]]="","",WEEKNUM(F4135))</f>
        <v/>
      </c>
      <c r="C4135" s="45" t="str">
        <f>IF(Table1[[#This Row],[Day]]="","",MONTH(F4135))</f>
        <v/>
      </c>
      <c r="D4135" s="45" t="str">
        <f>IF(Table1[[#This Row],[Day]]="","",YEAR(F4135))</f>
        <v/>
      </c>
      <c r="E4135" s="117" t="s">
        <v>329</v>
      </c>
      <c r="J4135" s="102"/>
      <c r="K4135" s="124"/>
      <c r="R4135" s="46"/>
      <c r="V4135" s="112"/>
      <c r="W4135" s="72"/>
      <c r="X4135" s="46"/>
      <c r="Y4135" s="46"/>
      <c r="AC4135" s="47">
        <f t="shared" si="61"/>
        <v>0</v>
      </c>
      <c r="AD4135" s="47"/>
      <c r="AE4135" s="44"/>
      <c r="AF4135" s="48"/>
    </row>
    <row r="4136" spans="1:32" ht="21" customHeight="1">
      <c r="A4136" s="45" t="str">
        <f>IF(G4136="","",VLOOKUP(G4136,#REF!,3,0))</f>
        <v/>
      </c>
      <c r="B4136" s="45" t="str">
        <f>IF(Table1[[#This Row],[Day]]="","",WEEKNUM(F4136))</f>
        <v/>
      </c>
      <c r="C4136" s="45" t="str">
        <f>IF(Table1[[#This Row],[Day]]="","",MONTH(F4136))</f>
        <v/>
      </c>
      <c r="D4136" s="45" t="str">
        <f>IF(Table1[[#This Row],[Day]]="","",YEAR(F4136))</f>
        <v/>
      </c>
      <c r="E4136" s="117" t="s">
        <v>329</v>
      </c>
      <c r="J4136" s="102"/>
      <c r="K4136" s="124"/>
      <c r="R4136" s="46"/>
      <c r="V4136" s="112"/>
      <c r="W4136" s="72"/>
      <c r="X4136" s="46"/>
      <c r="Y4136" s="46"/>
      <c r="AC4136" s="47">
        <f t="shared" si="61"/>
        <v>0</v>
      </c>
      <c r="AD4136" s="47"/>
      <c r="AE4136" s="44"/>
      <c r="AF4136" s="48"/>
    </row>
    <row r="4137" spans="1:32" ht="21" customHeight="1">
      <c r="A4137" s="45" t="str">
        <f>IF(G4137="","",VLOOKUP(G4137,#REF!,3,0))</f>
        <v/>
      </c>
      <c r="B4137" s="45" t="str">
        <f>IF(Table1[[#This Row],[Day]]="","",WEEKNUM(F4137))</f>
        <v/>
      </c>
      <c r="C4137" s="45" t="str">
        <f>IF(Table1[[#This Row],[Day]]="","",MONTH(F4137))</f>
        <v/>
      </c>
      <c r="D4137" s="45" t="str">
        <f>IF(Table1[[#This Row],[Day]]="","",YEAR(F4137))</f>
        <v/>
      </c>
      <c r="E4137" s="117" t="s">
        <v>329</v>
      </c>
      <c r="J4137" s="102"/>
      <c r="K4137" s="124"/>
      <c r="R4137" s="46"/>
      <c r="V4137" s="112"/>
      <c r="W4137" s="72"/>
      <c r="X4137" s="46"/>
      <c r="Y4137" s="46"/>
      <c r="AC4137" s="47">
        <f t="shared" si="61"/>
        <v>0</v>
      </c>
      <c r="AD4137" s="47"/>
      <c r="AE4137" s="44"/>
      <c r="AF4137" s="48"/>
    </row>
    <row r="4138" spans="1:32" ht="21" customHeight="1">
      <c r="A4138" s="45" t="str">
        <f>IF(G4138="","",VLOOKUP(G4138,#REF!,3,0))</f>
        <v/>
      </c>
      <c r="B4138" s="45" t="str">
        <f>IF(Table1[[#This Row],[Day]]="","",WEEKNUM(F4138))</f>
        <v/>
      </c>
      <c r="C4138" s="45" t="str">
        <f>IF(Table1[[#This Row],[Day]]="","",MONTH(F4138))</f>
        <v/>
      </c>
      <c r="D4138" s="45" t="str">
        <f>IF(Table1[[#This Row],[Day]]="","",YEAR(F4138))</f>
        <v/>
      </c>
      <c r="E4138" s="117" t="s">
        <v>329</v>
      </c>
      <c r="J4138" s="102"/>
      <c r="K4138" s="124"/>
      <c r="R4138" s="46"/>
      <c r="V4138" s="112"/>
      <c r="W4138" s="72"/>
      <c r="X4138" s="46"/>
      <c r="Y4138" s="46"/>
      <c r="AC4138" s="47">
        <f t="shared" si="61"/>
        <v>0</v>
      </c>
      <c r="AD4138" s="47"/>
      <c r="AE4138" s="44"/>
      <c r="AF4138" s="48"/>
    </row>
    <row r="4139" spans="1:32" ht="21" customHeight="1">
      <c r="A4139" s="45" t="str">
        <f>IF(G4139="","",VLOOKUP(G4139,#REF!,3,0))</f>
        <v/>
      </c>
      <c r="B4139" s="45" t="str">
        <f>IF(Table1[[#This Row],[Day]]="","",WEEKNUM(F4139))</f>
        <v/>
      </c>
      <c r="C4139" s="45" t="str">
        <f>IF(Table1[[#This Row],[Day]]="","",MONTH(F4139))</f>
        <v/>
      </c>
      <c r="D4139" s="45" t="str">
        <f>IF(Table1[[#This Row],[Day]]="","",YEAR(F4139))</f>
        <v/>
      </c>
      <c r="E4139" s="117" t="s">
        <v>329</v>
      </c>
      <c r="J4139" s="102"/>
      <c r="K4139" s="124"/>
      <c r="R4139" s="46"/>
      <c r="V4139" s="112"/>
      <c r="W4139" s="72"/>
      <c r="X4139" s="46"/>
      <c r="Y4139" s="46"/>
      <c r="AC4139" s="47">
        <f t="shared" si="61"/>
        <v>0</v>
      </c>
      <c r="AD4139" s="47"/>
      <c r="AE4139" s="44"/>
      <c r="AF4139" s="48"/>
    </row>
    <row r="4140" spans="1:32" ht="21" customHeight="1">
      <c r="A4140" s="45" t="str">
        <f>IF(G4140="","",VLOOKUP(G4140,#REF!,3,0))</f>
        <v/>
      </c>
      <c r="B4140" s="45" t="str">
        <f>IF(Table1[[#This Row],[Day]]="","",WEEKNUM(F4140))</f>
        <v/>
      </c>
      <c r="C4140" s="45" t="str">
        <f>IF(Table1[[#This Row],[Day]]="","",MONTH(F4140))</f>
        <v/>
      </c>
      <c r="D4140" s="45" t="str">
        <f>IF(Table1[[#This Row],[Day]]="","",YEAR(F4140))</f>
        <v/>
      </c>
      <c r="E4140" s="117" t="s">
        <v>329</v>
      </c>
      <c r="J4140" s="102"/>
      <c r="K4140" s="124"/>
      <c r="R4140" s="46"/>
      <c r="V4140" s="112"/>
      <c r="W4140" s="72"/>
      <c r="X4140" s="46"/>
      <c r="Y4140" s="46"/>
      <c r="AC4140" s="47">
        <f t="shared" si="61"/>
        <v>0</v>
      </c>
      <c r="AD4140" s="47"/>
      <c r="AE4140" s="44"/>
      <c r="AF4140" s="48"/>
    </row>
    <row r="4141" spans="1:32" ht="21" customHeight="1">
      <c r="A4141" s="45" t="str">
        <f>IF(G4141="","",VLOOKUP(G4141,#REF!,3,0))</f>
        <v/>
      </c>
      <c r="B4141" s="45" t="str">
        <f>IF(Table1[[#This Row],[Day]]="","",WEEKNUM(F4141))</f>
        <v/>
      </c>
      <c r="C4141" s="45" t="str">
        <f>IF(Table1[[#This Row],[Day]]="","",MONTH(F4141))</f>
        <v/>
      </c>
      <c r="D4141" s="45" t="str">
        <f>IF(Table1[[#This Row],[Day]]="","",YEAR(F4141))</f>
        <v/>
      </c>
      <c r="E4141" s="117" t="s">
        <v>329</v>
      </c>
      <c r="J4141" s="102"/>
      <c r="K4141" s="124"/>
      <c r="R4141" s="46"/>
      <c r="V4141" s="112"/>
      <c r="W4141" s="72"/>
      <c r="X4141" s="46"/>
      <c r="Y4141" s="46"/>
      <c r="AC4141" s="47">
        <f t="shared" si="61"/>
        <v>0</v>
      </c>
      <c r="AD4141" s="47"/>
      <c r="AE4141" s="44"/>
      <c r="AF4141" s="48"/>
    </row>
    <row r="4142" spans="1:32" ht="21" customHeight="1">
      <c r="A4142" s="45" t="str">
        <f>IF(G4142="","",VLOOKUP(G4142,#REF!,3,0))</f>
        <v/>
      </c>
      <c r="B4142" s="45" t="str">
        <f>IF(Table1[[#This Row],[Day]]="","",WEEKNUM(F4142))</f>
        <v/>
      </c>
      <c r="C4142" s="45" t="str">
        <f>IF(Table1[[#This Row],[Day]]="","",MONTH(F4142))</f>
        <v/>
      </c>
      <c r="D4142" s="45" t="str">
        <f>IF(Table1[[#This Row],[Day]]="","",YEAR(F4142))</f>
        <v/>
      </c>
      <c r="E4142" s="117" t="s">
        <v>329</v>
      </c>
      <c r="J4142" s="102"/>
      <c r="K4142" s="124"/>
      <c r="R4142" s="46"/>
      <c r="V4142" s="112"/>
      <c r="W4142" s="72"/>
      <c r="X4142" s="46"/>
      <c r="Y4142" s="46"/>
      <c r="AC4142" s="47">
        <f t="shared" si="61"/>
        <v>0</v>
      </c>
      <c r="AD4142" s="47"/>
      <c r="AE4142" s="44"/>
      <c r="AF4142" s="48"/>
    </row>
    <row r="4143" spans="1:32" ht="21" customHeight="1">
      <c r="A4143" s="45" t="str">
        <f>IF(G4143="","",VLOOKUP(G4143,#REF!,3,0))</f>
        <v/>
      </c>
      <c r="B4143" s="45" t="str">
        <f>IF(Table1[[#This Row],[Day]]="","",WEEKNUM(F4143))</f>
        <v/>
      </c>
      <c r="C4143" s="45" t="str">
        <f>IF(Table1[[#This Row],[Day]]="","",MONTH(F4143))</f>
        <v/>
      </c>
      <c r="D4143" s="45" t="str">
        <f>IF(Table1[[#This Row],[Day]]="","",YEAR(F4143))</f>
        <v/>
      </c>
      <c r="E4143" s="117" t="s">
        <v>329</v>
      </c>
      <c r="J4143" s="102"/>
      <c r="K4143" s="124"/>
      <c r="R4143" s="46"/>
      <c r="V4143" s="112"/>
      <c r="W4143" s="72"/>
      <c r="X4143" s="46"/>
      <c r="Y4143" s="46"/>
      <c r="AC4143" s="47">
        <f t="shared" si="61"/>
        <v>0</v>
      </c>
      <c r="AD4143" s="47"/>
      <c r="AE4143" s="44"/>
      <c r="AF4143" s="48"/>
    </row>
    <row r="4144" spans="1:32" ht="21" customHeight="1">
      <c r="A4144" s="45" t="str">
        <f>IF(G4144="","",VLOOKUP(G4144,#REF!,3,0))</f>
        <v/>
      </c>
      <c r="B4144" s="45" t="str">
        <f>IF(Table1[[#This Row],[Day]]="","",WEEKNUM(F4144))</f>
        <v/>
      </c>
      <c r="C4144" s="45" t="str">
        <f>IF(Table1[[#This Row],[Day]]="","",MONTH(F4144))</f>
        <v/>
      </c>
      <c r="D4144" s="45" t="str">
        <f>IF(Table1[[#This Row],[Day]]="","",YEAR(F4144))</f>
        <v/>
      </c>
      <c r="E4144" s="117" t="s">
        <v>329</v>
      </c>
      <c r="J4144" s="102"/>
      <c r="K4144" s="124"/>
      <c r="R4144" s="46"/>
      <c r="V4144" s="112"/>
      <c r="W4144" s="72"/>
      <c r="X4144" s="46"/>
      <c r="Y4144" s="46"/>
      <c r="AC4144" s="47">
        <f t="shared" si="61"/>
        <v>0</v>
      </c>
      <c r="AD4144" s="47"/>
      <c r="AE4144" s="44"/>
      <c r="AF4144" s="48"/>
    </row>
    <row r="4145" spans="1:32" ht="21" customHeight="1">
      <c r="A4145" s="45" t="str">
        <f>IF(G4145="","",VLOOKUP(G4145,#REF!,3,0))</f>
        <v/>
      </c>
      <c r="B4145" s="45" t="str">
        <f>IF(Table1[[#This Row],[Day]]="","",WEEKNUM(F4145))</f>
        <v/>
      </c>
      <c r="C4145" s="45" t="str">
        <f>IF(Table1[[#This Row],[Day]]="","",MONTH(F4145))</f>
        <v/>
      </c>
      <c r="D4145" s="45" t="str">
        <f>IF(Table1[[#This Row],[Day]]="","",YEAR(F4145))</f>
        <v/>
      </c>
      <c r="E4145" s="117" t="s">
        <v>329</v>
      </c>
      <c r="J4145" s="102"/>
      <c r="K4145" s="124"/>
      <c r="R4145" s="46"/>
      <c r="V4145" s="112"/>
      <c r="W4145" s="72"/>
      <c r="X4145" s="46"/>
      <c r="Y4145" s="46"/>
      <c r="AC4145" s="47">
        <f t="shared" si="61"/>
        <v>0</v>
      </c>
      <c r="AD4145" s="47"/>
      <c r="AE4145" s="44"/>
      <c r="AF4145" s="48"/>
    </row>
    <row r="4146" spans="1:32" ht="21" customHeight="1">
      <c r="A4146" s="45" t="str">
        <f>IF(G4146="","",VLOOKUP(G4146,#REF!,3,0))</f>
        <v/>
      </c>
      <c r="B4146" s="45" t="str">
        <f>IF(Table1[[#This Row],[Day]]="","",WEEKNUM(F4146))</f>
        <v/>
      </c>
      <c r="C4146" s="45" t="str">
        <f>IF(Table1[[#This Row],[Day]]="","",MONTH(F4146))</f>
        <v/>
      </c>
      <c r="D4146" s="45" t="str">
        <f>IF(Table1[[#This Row],[Day]]="","",YEAR(F4146))</f>
        <v/>
      </c>
      <c r="E4146" s="117" t="s">
        <v>329</v>
      </c>
      <c r="J4146" s="102"/>
      <c r="K4146" s="124"/>
      <c r="R4146" s="46"/>
      <c r="V4146" s="112"/>
      <c r="W4146" s="72"/>
      <c r="X4146" s="46"/>
      <c r="Y4146" s="46"/>
      <c r="AC4146" s="47">
        <f t="shared" si="61"/>
        <v>0</v>
      </c>
      <c r="AD4146" s="47"/>
      <c r="AE4146" s="44"/>
      <c r="AF4146" s="48"/>
    </row>
    <row r="4147" spans="1:32" ht="21" customHeight="1">
      <c r="A4147" s="45" t="str">
        <f>IF(G4147="","",VLOOKUP(G4147,#REF!,3,0))</f>
        <v/>
      </c>
      <c r="B4147" s="45" t="str">
        <f>IF(Table1[[#This Row],[Day]]="","",WEEKNUM(F4147))</f>
        <v/>
      </c>
      <c r="C4147" s="45" t="str">
        <f>IF(Table1[[#This Row],[Day]]="","",MONTH(F4147))</f>
        <v/>
      </c>
      <c r="D4147" s="45" t="str">
        <f>IF(Table1[[#This Row],[Day]]="","",YEAR(F4147))</f>
        <v/>
      </c>
      <c r="E4147" s="117" t="s">
        <v>329</v>
      </c>
      <c r="J4147" s="102"/>
      <c r="K4147" s="124"/>
      <c r="R4147" s="46"/>
      <c r="V4147" s="112"/>
      <c r="W4147" s="72"/>
      <c r="X4147" s="46"/>
      <c r="Y4147" s="46"/>
      <c r="AC4147" s="47">
        <f t="shared" si="61"/>
        <v>0</v>
      </c>
      <c r="AD4147" s="47"/>
      <c r="AE4147" s="44"/>
      <c r="AF4147" s="48"/>
    </row>
    <row r="4148" spans="1:32" ht="21" customHeight="1">
      <c r="A4148" s="45" t="str">
        <f>IF(G4148="","",VLOOKUP(G4148,#REF!,3,0))</f>
        <v/>
      </c>
      <c r="B4148" s="45" t="str">
        <f>IF(Table1[[#This Row],[Day]]="","",WEEKNUM(F4148))</f>
        <v/>
      </c>
      <c r="C4148" s="45" t="str">
        <f>IF(Table1[[#This Row],[Day]]="","",MONTH(F4148))</f>
        <v/>
      </c>
      <c r="D4148" s="45" t="str">
        <f>IF(Table1[[#This Row],[Day]]="","",YEAR(F4148))</f>
        <v/>
      </c>
      <c r="E4148" s="117" t="s">
        <v>329</v>
      </c>
      <c r="J4148" s="102"/>
      <c r="K4148" s="124"/>
      <c r="R4148" s="46"/>
      <c r="V4148" s="112"/>
      <c r="W4148" s="72"/>
      <c r="X4148" s="46"/>
      <c r="Y4148" s="46"/>
      <c r="AC4148" s="47">
        <f t="shared" si="61"/>
        <v>0</v>
      </c>
      <c r="AD4148" s="47"/>
      <c r="AE4148" s="44"/>
      <c r="AF4148" s="48"/>
    </row>
    <row r="4149" spans="1:32" ht="21" customHeight="1">
      <c r="A4149" s="45" t="str">
        <f>IF(G4149="","",VLOOKUP(G4149,#REF!,3,0))</f>
        <v/>
      </c>
      <c r="B4149" s="45" t="str">
        <f>IF(Table1[[#This Row],[Day]]="","",WEEKNUM(F4149))</f>
        <v/>
      </c>
      <c r="C4149" s="45" t="str">
        <f>IF(Table1[[#This Row],[Day]]="","",MONTH(F4149))</f>
        <v/>
      </c>
      <c r="D4149" s="45" t="str">
        <f>IF(Table1[[#This Row],[Day]]="","",YEAR(F4149))</f>
        <v/>
      </c>
      <c r="E4149" s="117" t="s">
        <v>329</v>
      </c>
      <c r="J4149" s="102"/>
      <c r="K4149" s="124"/>
      <c r="R4149" s="46"/>
      <c r="V4149" s="112"/>
      <c r="W4149" s="72"/>
      <c r="X4149" s="46"/>
      <c r="Y4149" s="46"/>
      <c r="AC4149" s="47">
        <f t="shared" si="61"/>
        <v>0</v>
      </c>
      <c r="AD4149" s="47"/>
      <c r="AE4149" s="44"/>
      <c r="AF4149" s="48"/>
    </row>
    <row r="4150" spans="1:32" ht="21" customHeight="1">
      <c r="A4150" s="45" t="str">
        <f>IF(G4150="","",VLOOKUP(G4150,#REF!,3,0))</f>
        <v/>
      </c>
      <c r="B4150" s="45" t="str">
        <f>IF(Table1[[#This Row],[Day]]="","",WEEKNUM(F4150))</f>
        <v/>
      </c>
      <c r="C4150" s="45" t="str">
        <f>IF(Table1[[#This Row],[Day]]="","",MONTH(F4150))</f>
        <v/>
      </c>
      <c r="D4150" s="45" t="str">
        <f>IF(Table1[[#This Row],[Day]]="","",YEAR(F4150))</f>
        <v/>
      </c>
      <c r="E4150" s="117" t="s">
        <v>329</v>
      </c>
      <c r="J4150" s="102"/>
      <c r="K4150" s="124"/>
      <c r="R4150" s="46"/>
      <c r="V4150" s="112"/>
      <c r="W4150" s="72"/>
      <c r="X4150" s="46"/>
      <c r="Y4150" s="46"/>
      <c r="AC4150" s="47">
        <f t="shared" si="61"/>
        <v>0</v>
      </c>
      <c r="AD4150" s="47"/>
      <c r="AE4150" s="44"/>
      <c r="AF4150" s="48"/>
    </row>
    <row r="4151" spans="1:32" ht="21" customHeight="1">
      <c r="A4151" s="45" t="str">
        <f>IF(G4151="","",VLOOKUP(G4151,#REF!,3,0))</f>
        <v/>
      </c>
      <c r="B4151" s="45" t="str">
        <f>IF(Table1[[#This Row],[Day]]="","",WEEKNUM(F4151))</f>
        <v/>
      </c>
      <c r="C4151" s="45" t="str">
        <f>IF(Table1[[#This Row],[Day]]="","",MONTH(F4151))</f>
        <v/>
      </c>
      <c r="D4151" s="45" t="str">
        <f>IF(Table1[[#This Row],[Day]]="","",YEAR(F4151))</f>
        <v/>
      </c>
      <c r="E4151" s="117" t="s">
        <v>329</v>
      </c>
      <c r="J4151" s="102"/>
      <c r="K4151" s="124"/>
      <c r="R4151" s="46"/>
      <c r="V4151" s="112"/>
      <c r="W4151" s="72"/>
      <c r="X4151" s="46"/>
      <c r="Y4151" s="46"/>
      <c r="AC4151" s="47">
        <f t="shared" si="61"/>
        <v>0</v>
      </c>
      <c r="AD4151" s="47"/>
      <c r="AE4151" s="44"/>
      <c r="AF4151" s="48"/>
    </row>
    <row r="4152" spans="1:32" ht="21" customHeight="1">
      <c r="A4152" s="45" t="str">
        <f>IF(G4152="","",VLOOKUP(G4152,#REF!,3,0))</f>
        <v/>
      </c>
      <c r="B4152" s="45" t="str">
        <f>IF(Table1[[#This Row],[Day]]="","",WEEKNUM(F4152))</f>
        <v/>
      </c>
      <c r="C4152" s="45" t="str">
        <f>IF(Table1[[#This Row],[Day]]="","",MONTH(F4152))</f>
        <v/>
      </c>
      <c r="D4152" s="45" t="str">
        <f>IF(Table1[[#This Row],[Day]]="","",YEAR(F4152))</f>
        <v/>
      </c>
      <c r="E4152" s="117" t="s">
        <v>329</v>
      </c>
      <c r="J4152" s="102"/>
      <c r="K4152" s="124"/>
      <c r="R4152" s="46"/>
      <c r="V4152" s="112"/>
      <c r="W4152" s="72"/>
      <c r="X4152" s="46"/>
      <c r="Y4152" s="46"/>
      <c r="AC4152" s="47">
        <f t="shared" si="61"/>
        <v>0</v>
      </c>
      <c r="AD4152" s="47"/>
      <c r="AE4152" s="44"/>
      <c r="AF4152" s="48"/>
    </row>
    <row r="4153" spans="1:32" ht="21" customHeight="1">
      <c r="A4153" s="45" t="str">
        <f>IF(G4153="","",VLOOKUP(G4153,#REF!,3,0))</f>
        <v/>
      </c>
      <c r="B4153" s="45" t="str">
        <f>IF(Table1[[#This Row],[Day]]="","",WEEKNUM(F4153))</f>
        <v/>
      </c>
      <c r="C4153" s="45" t="str">
        <f>IF(Table1[[#This Row],[Day]]="","",MONTH(F4153))</f>
        <v/>
      </c>
      <c r="D4153" s="45" t="str">
        <f>IF(Table1[[#This Row],[Day]]="","",YEAR(F4153))</f>
        <v/>
      </c>
      <c r="E4153" s="117" t="s">
        <v>329</v>
      </c>
      <c r="J4153" s="102"/>
      <c r="K4153" s="124"/>
      <c r="R4153" s="46"/>
      <c r="V4153" s="112"/>
      <c r="W4153" s="72"/>
      <c r="X4153" s="46"/>
      <c r="Y4153" s="46"/>
      <c r="AC4153" s="47">
        <f t="shared" si="61"/>
        <v>0</v>
      </c>
      <c r="AD4153" s="47"/>
      <c r="AE4153" s="44"/>
      <c r="AF4153" s="48"/>
    </row>
    <row r="4154" spans="1:32" ht="21" customHeight="1">
      <c r="A4154" s="45" t="str">
        <f>IF(G4154="","",VLOOKUP(G4154,#REF!,3,0))</f>
        <v/>
      </c>
      <c r="B4154" s="45" t="str">
        <f>IF(Table1[[#This Row],[Day]]="","",WEEKNUM(F4154))</f>
        <v/>
      </c>
      <c r="C4154" s="45" t="str">
        <f>IF(Table1[[#This Row],[Day]]="","",MONTH(F4154))</f>
        <v/>
      </c>
      <c r="D4154" s="45" t="str">
        <f>IF(Table1[[#This Row],[Day]]="","",YEAR(F4154))</f>
        <v/>
      </c>
      <c r="E4154" s="117" t="s">
        <v>329</v>
      </c>
      <c r="J4154" s="102"/>
      <c r="K4154" s="124"/>
      <c r="R4154" s="46"/>
      <c r="V4154" s="112"/>
      <c r="W4154" s="72"/>
      <c r="X4154" s="46"/>
      <c r="Y4154" s="46"/>
      <c r="AC4154" s="47">
        <f t="shared" si="61"/>
        <v>0</v>
      </c>
      <c r="AD4154" s="47"/>
      <c r="AE4154" s="44"/>
      <c r="AF4154" s="48"/>
    </row>
    <row r="4155" spans="1:32" ht="21" customHeight="1">
      <c r="A4155" s="45" t="str">
        <f>IF(G4155="","",VLOOKUP(G4155,#REF!,3,0))</f>
        <v/>
      </c>
      <c r="B4155" s="45" t="str">
        <f>IF(Table1[[#This Row],[Day]]="","",WEEKNUM(F4155))</f>
        <v/>
      </c>
      <c r="C4155" s="45" t="str">
        <f>IF(Table1[[#This Row],[Day]]="","",MONTH(F4155))</f>
        <v/>
      </c>
      <c r="D4155" s="45" t="str">
        <f>IF(Table1[[#This Row],[Day]]="","",YEAR(F4155))</f>
        <v/>
      </c>
      <c r="E4155" s="117" t="s">
        <v>329</v>
      </c>
      <c r="J4155" s="102"/>
      <c r="K4155" s="124"/>
      <c r="R4155" s="46"/>
      <c r="V4155" s="112"/>
      <c r="W4155" s="72"/>
      <c r="X4155" s="46"/>
      <c r="Y4155" s="46"/>
      <c r="AC4155" s="47">
        <f t="shared" si="61"/>
        <v>0</v>
      </c>
      <c r="AD4155" s="47"/>
      <c r="AE4155" s="44"/>
      <c r="AF4155" s="48"/>
    </row>
    <row r="4156" spans="1:32" ht="21" customHeight="1">
      <c r="A4156" s="45" t="str">
        <f>IF(G4156="","",VLOOKUP(G4156,#REF!,3,0))</f>
        <v/>
      </c>
      <c r="B4156" s="45" t="str">
        <f>IF(Table1[[#This Row],[Day]]="","",WEEKNUM(F4156))</f>
        <v/>
      </c>
      <c r="C4156" s="45" t="str">
        <f>IF(Table1[[#This Row],[Day]]="","",MONTH(F4156))</f>
        <v/>
      </c>
      <c r="D4156" s="45" t="str">
        <f>IF(Table1[[#This Row],[Day]]="","",YEAR(F4156))</f>
        <v/>
      </c>
      <c r="E4156" s="117" t="s">
        <v>329</v>
      </c>
      <c r="J4156" s="102"/>
      <c r="K4156" s="124"/>
      <c r="R4156" s="46"/>
      <c r="V4156" s="112"/>
      <c r="W4156" s="72"/>
      <c r="X4156" s="46"/>
      <c r="Y4156" s="46"/>
      <c r="AC4156" s="47">
        <f t="shared" si="61"/>
        <v>0</v>
      </c>
      <c r="AD4156" s="47"/>
      <c r="AE4156" s="44"/>
      <c r="AF4156" s="48"/>
    </row>
    <row r="4157" spans="1:32" ht="21" customHeight="1">
      <c r="A4157" s="45" t="str">
        <f>IF(G4157="","",VLOOKUP(G4157,#REF!,3,0))</f>
        <v/>
      </c>
      <c r="B4157" s="45" t="str">
        <f>IF(Table1[[#This Row],[Day]]="","",WEEKNUM(F4157))</f>
        <v/>
      </c>
      <c r="C4157" s="45" t="str">
        <f>IF(Table1[[#This Row],[Day]]="","",MONTH(F4157))</f>
        <v/>
      </c>
      <c r="D4157" s="45" t="str">
        <f>IF(Table1[[#This Row],[Day]]="","",YEAR(F4157))</f>
        <v/>
      </c>
      <c r="E4157" s="117" t="s">
        <v>329</v>
      </c>
      <c r="J4157" s="102"/>
      <c r="K4157" s="124"/>
      <c r="R4157" s="46"/>
      <c r="V4157" s="112"/>
      <c r="W4157" s="72"/>
      <c r="X4157" s="46"/>
      <c r="Y4157" s="46"/>
      <c r="AC4157" s="47">
        <f t="shared" si="61"/>
        <v>0</v>
      </c>
      <c r="AD4157" s="47"/>
      <c r="AE4157" s="44"/>
      <c r="AF4157" s="48"/>
    </row>
    <row r="4158" spans="1:32" ht="21" customHeight="1">
      <c r="A4158" s="45" t="str">
        <f>IF(G4158="","",VLOOKUP(G4158,#REF!,3,0))</f>
        <v/>
      </c>
      <c r="B4158" s="45" t="str">
        <f>IF(Table1[[#This Row],[Day]]="","",WEEKNUM(F4158))</f>
        <v/>
      </c>
      <c r="C4158" s="45" t="str">
        <f>IF(Table1[[#This Row],[Day]]="","",MONTH(F4158))</f>
        <v/>
      </c>
      <c r="D4158" s="45" t="str">
        <f>IF(Table1[[#This Row],[Day]]="","",YEAR(F4158))</f>
        <v/>
      </c>
      <c r="E4158" s="117" t="s">
        <v>329</v>
      </c>
      <c r="J4158" s="102"/>
      <c r="K4158" s="124"/>
      <c r="R4158" s="46"/>
      <c r="V4158" s="112"/>
      <c r="W4158" s="72"/>
      <c r="X4158" s="46"/>
      <c r="Y4158" s="46"/>
      <c r="AC4158" s="47">
        <f t="shared" si="61"/>
        <v>0</v>
      </c>
      <c r="AD4158" s="47"/>
      <c r="AE4158" s="44"/>
      <c r="AF4158" s="48"/>
    </row>
    <row r="4159" spans="1:32" ht="21" customHeight="1">
      <c r="A4159" s="45" t="str">
        <f>IF(G4159="","",VLOOKUP(G4159,#REF!,3,0))</f>
        <v/>
      </c>
      <c r="B4159" s="45" t="str">
        <f>IF(Table1[[#This Row],[Day]]="","",WEEKNUM(F4159))</f>
        <v/>
      </c>
      <c r="C4159" s="45" t="str">
        <f>IF(Table1[[#This Row],[Day]]="","",MONTH(F4159))</f>
        <v/>
      </c>
      <c r="D4159" s="45" t="str">
        <f>IF(Table1[[#This Row],[Day]]="","",YEAR(F4159))</f>
        <v/>
      </c>
      <c r="E4159" s="117" t="s">
        <v>329</v>
      </c>
      <c r="J4159" s="102"/>
      <c r="K4159" s="124"/>
      <c r="R4159" s="46"/>
      <c r="V4159" s="112"/>
      <c r="W4159" s="72"/>
      <c r="X4159" s="46"/>
      <c r="Y4159" s="46"/>
      <c r="AC4159" s="47">
        <f t="shared" si="61"/>
        <v>0</v>
      </c>
      <c r="AD4159" s="47"/>
      <c r="AE4159" s="44"/>
      <c r="AF4159" s="48"/>
    </row>
    <row r="4160" spans="1:32" ht="21" customHeight="1">
      <c r="A4160" s="45" t="str">
        <f>IF(G4160="","",VLOOKUP(G4160,#REF!,3,0))</f>
        <v/>
      </c>
      <c r="B4160" s="45" t="str">
        <f>IF(Table1[[#This Row],[Day]]="","",WEEKNUM(F4160))</f>
        <v/>
      </c>
      <c r="C4160" s="45" t="str">
        <f>IF(Table1[[#This Row],[Day]]="","",MONTH(F4160))</f>
        <v/>
      </c>
      <c r="D4160" s="45" t="str">
        <f>IF(Table1[[#This Row],[Day]]="","",YEAR(F4160))</f>
        <v/>
      </c>
      <c r="E4160" s="117" t="s">
        <v>329</v>
      </c>
      <c r="J4160" s="102"/>
      <c r="K4160" s="124"/>
      <c r="R4160" s="46"/>
      <c r="V4160" s="112"/>
      <c r="W4160" s="72"/>
      <c r="X4160" s="46"/>
      <c r="Y4160" s="46"/>
      <c r="AC4160" s="47">
        <f t="shared" si="61"/>
        <v>0</v>
      </c>
      <c r="AD4160" s="47"/>
      <c r="AE4160" s="44"/>
      <c r="AF4160" s="48"/>
    </row>
    <row r="4161" spans="1:32" ht="21" customHeight="1">
      <c r="A4161" s="45" t="str">
        <f>IF(G4161="","",VLOOKUP(G4161,#REF!,3,0))</f>
        <v/>
      </c>
      <c r="B4161" s="45" t="str">
        <f>IF(Table1[[#This Row],[Day]]="","",WEEKNUM(F4161))</f>
        <v/>
      </c>
      <c r="C4161" s="45" t="str">
        <f>IF(Table1[[#This Row],[Day]]="","",MONTH(F4161))</f>
        <v/>
      </c>
      <c r="D4161" s="45" t="str">
        <f>IF(Table1[[#This Row],[Day]]="","",YEAR(F4161))</f>
        <v/>
      </c>
      <c r="E4161" s="117" t="s">
        <v>329</v>
      </c>
      <c r="J4161" s="102"/>
      <c r="K4161" s="124"/>
      <c r="R4161" s="46"/>
      <c r="V4161" s="112"/>
      <c r="W4161" s="72"/>
      <c r="X4161" s="46"/>
      <c r="Y4161" s="46"/>
      <c r="AC4161" s="47">
        <f t="shared" si="61"/>
        <v>0</v>
      </c>
      <c r="AD4161" s="47"/>
      <c r="AE4161" s="44"/>
      <c r="AF4161" s="48"/>
    </row>
    <row r="4162" spans="1:32" ht="21" customHeight="1">
      <c r="A4162" s="45" t="str">
        <f>IF(G4162="","",VLOOKUP(G4162,#REF!,3,0))</f>
        <v/>
      </c>
      <c r="B4162" s="45" t="str">
        <f>IF(Table1[[#This Row],[Day]]="","",WEEKNUM(F4162))</f>
        <v/>
      </c>
      <c r="C4162" s="45" t="str">
        <f>IF(Table1[[#This Row],[Day]]="","",MONTH(F4162))</f>
        <v/>
      </c>
      <c r="D4162" s="45" t="str">
        <f>IF(Table1[[#This Row],[Day]]="","",YEAR(F4162))</f>
        <v/>
      </c>
      <c r="E4162" s="117" t="s">
        <v>329</v>
      </c>
      <c r="J4162" s="102"/>
      <c r="K4162" s="124"/>
      <c r="R4162" s="46"/>
      <c r="V4162" s="112"/>
      <c r="W4162" s="72"/>
      <c r="X4162" s="46"/>
      <c r="Y4162" s="46"/>
      <c r="AC4162" s="47">
        <f t="shared" si="61"/>
        <v>0</v>
      </c>
      <c r="AD4162" s="47"/>
      <c r="AE4162" s="44"/>
      <c r="AF4162" s="48"/>
    </row>
    <row r="4163" spans="1:32" ht="21" customHeight="1">
      <c r="A4163" s="45" t="str">
        <f>IF(G4163="","",VLOOKUP(G4163,#REF!,3,0))</f>
        <v/>
      </c>
      <c r="B4163" s="45" t="str">
        <f>IF(Table1[[#This Row],[Day]]="","",WEEKNUM(F4163))</f>
        <v/>
      </c>
      <c r="C4163" s="45" t="str">
        <f>IF(Table1[[#This Row],[Day]]="","",MONTH(F4163))</f>
        <v/>
      </c>
      <c r="D4163" s="45" t="str">
        <f>IF(Table1[[#This Row],[Day]]="","",YEAR(F4163))</f>
        <v/>
      </c>
      <c r="E4163" s="117" t="s">
        <v>329</v>
      </c>
      <c r="J4163" s="102"/>
      <c r="K4163" s="124"/>
      <c r="R4163" s="46"/>
      <c r="V4163" s="112"/>
      <c r="W4163" s="72"/>
      <c r="X4163" s="46"/>
      <c r="Y4163" s="46"/>
      <c r="AC4163" s="47">
        <f t="shared" si="61"/>
        <v>0</v>
      </c>
      <c r="AD4163" s="47"/>
      <c r="AE4163" s="44"/>
      <c r="AF4163" s="48"/>
    </row>
    <row r="4164" spans="1:32" ht="21" customHeight="1">
      <c r="A4164" s="45" t="str">
        <f>IF(G4164="","",VLOOKUP(G4164,#REF!,3,0))</f>
        <v/>
      </c>
      <c r="B4164" s="45" t="str">
        <f>IF(Table1[[#This Row],[Day]]="","",WEEKNUM(F4164))</f>
        <v/>
      </c>
      <c r="C4164" s="45" t="str">
        <f>IF(Table1[[#This Row],[Day]]="","",MONTH(F4164))</f>
        <v/>
      </c>
      <c r="D4164" s="45" t="str">
        <f>IF(Table1[[#This Row],[Day]]="","",YEAR(F4164))</f>
        <v/>
      </c>
      <c r="E4164" s="117" t="s">
        <v>329</v>
      </c>
      <c r="J4164" s="102"/>
      <c r="K4164" s="124"/>
      <c r="R4164" s="46"/>
      <c r="V4164" s="112"/>
      <c r="W4164" s="72"/>
      <c r="X4164" s="46"/>
      <c r="Y4164" s="46"/>
      <c r="AC4164" s="47">
        <f t="shared" si="61"/>
        <v>0</v>
      </c>
      <c r="AD4164" s="47"/>
      <c r="AE4164" s="44"/>
      <c r="AF4164" s="48"/>
    </row>
    <row r="4165" spans="1:32" ht="21" customHeight="1">
      <c r="A4165" s="45" t="str">
        <f>IF(G4165="","",VLOOKUP(G4165,#REF!,3,0))</f>
        <v/>
      </c>
      <c r="B4165" s="45" t="str">
        <f>IF(Table1[[#This Row],[Day]]="","",WEEKNUM(F4165))</f>
        <v/>
      </c>
      <c r="C4165" s="45" t="str">
        <f>IF(Table1[[#This Row],[Day]]="","",MONTH(F4165))</f>
        <v/>
      </c>
      <c r="D4165" s="45" t="str">
        <f>IF(Table1[[#This Row],[Day]]="","",YEAR(F4165))</f>
        <v/>
      </c>
      <c r="E4165" s="117" t="s">
        <v>329</v>
      </c>
      <c r="J4165" s="102"/>
      <c r="K4165" s="124"/>
      <c r="R4165" s="46"/>
      <c r="V4165" s="112"/>
      <c r="W4165" s="72"/>
      <c r="X4165" s="46"/>
      <c r="Y4165" s="46"/>
      <c r="AC4165" s="47">
        <f t="shared" si="61"/>
        <v>0</v>
      </c>
      <c r="AD4165" s="47"/>
      <c r="AE4165" s="44"/>
      <c r="AF4165" s="48"/>
    </row>
    <row r="4166" spans="1:32" ht="21" customHeight="1">
      <c r="A4166" s="45" t="str">
        <f>IF(G4166="","",VLOOKUP(G4166,#REF!,3,0))</f>
        <v/>
      </c>
      <c r="B4166" s="45" t="str">
        <f>IF(Table1[[#This Row],[Day]]="","",WEEKNUM(F4166))</f>
        <v/>
      </c>
      <c r="C4166" s="45" t="str">
        <f>IF(Table1[[#This Row],[Day]]="","",MONTH(F4166))</f>
        <v/>
      </c>
      <c r="D4166" s="45" t="str">
        <f>IF(Table1[[#This Row],[Day]]="","",YEAR(F4166))</f>
        <v/>
      </c>
      <c r="E4166" s="117" t="s">
        <v>329</v>
      </c>
      <c r="J4166" s="102"/>
      <c r="K4166" s="124"/>
      <c r="R4166" s="46"/>
      <c r="V4166" s="112"/>
      <c r="W4166" s="72"/>
      <c r="X4166" s="46"/>
      <c r="Y4166" s="46"/>
      <c r="AC4166" s="47">
        <f t="shared" si="61"/>
        <v>0</v>
      </c>
      <c r="AD4166" s="47"/>
      <c r="AE4166" s="44"/>
      <c r="AF4166" s="48"/>
    </row>
    <row r="4167" spans="1:32" ht="21" customHeight="1">
      <c r="A4167" s="45" t="str">
        <f>IF(G4167="","",VLOOKUP(G4167,#REF!,3,0))</f>
        <v/>
      </c>
      <c r="B4167" s="45" t="str">
        <f>IF(Table1[[#This Row],[Day]]="","",WEEKNUM(F4167))</f>
        <v/>
      </c>
      <c r="C4167" s="45" t="str">
        <f>IF(Table1[[#This Row],[Day]]="","",MONTH(F4167))</f>
        <v/>
      </c>
      <c r="D4167" s="45" t="str">
        <f>IF(Table1[[#This Row],[Day]]="","",YEAR(F4167))</f>
        <v/>
      </c>
      <c r="E4167" s="117" t="s">
        <v>329</v>
      </c>
      <c r="J4167" s="102"/>
      <c r="K4167" s="124"/>
      <c r="R4167" s="46"/>
      <c r="V4167" s="112"/>
      <c r="W4167" s="72"/>
      <c r="X4167" s="46"/>
      <c r="Y4167" s="46"/>
      <c r="AC4167" s="47">
        <f t="shared" si="61"/>
        <v>0</v>
      </c>
      <c r="AD4167" s="47"/>
      <c r="AE4167" s="44"/>
      <c r="AF4167" s="48"/>
    </row>
    <row r="4168" spans="1:32" ht="21" customHeight="1">
      <c r="A4168" s="45" t="str">
        <f>IF(G4168="","",VLOOKUP(G4168,#REF!,3,0))</f>
        <v/>
      </c>
      <c r="B4168" s="45" t="str">
        <f>IF(Table1[[#This Row],[Day]]="","",WEEKNUM(F4168))</f>
        <v/>
      </c>
      <c r="C4168" s="45" t="str">
        <f>IF(Table1[[#This Row],[Day]]="","",MONTH(F4168))</f>
        <v/>
      </c>
      <c r="D4168" s="45" t="str">
        <f>IF(Table1[[#This Row],[Day]]="","",YEAR(F4168))</f>
        <v/>
      </c>
      <c r="E4168" s="117" t="s">
        <v>329</v>
      </c>
      <c r="J4168" s="102"/>
      <c r="K4168" s="124"/>
      <c r="R4168" s="46"/>
      <c r="V4168" s="112"/>
      <c r="W4168" s="72"/>
      <c r="X4168" s="46"/>
      <c r="Y4168" s="46"/>
      <c r="AC4168" s="47">
        <f t="shared" si="61"/>
        <v>0</v>
      </c>
      <c r="AD4168" s="47"/>
      <c r="AE4168" s="44"/>
      <c r="AF4168" s="48"/>
    </row>
    <row r="4169" spans="1:32" ht="21" customHeight="1">
      <c r="A4169" s="45" t="str">
        <f>IF(G4169="","",VLOOKUP(G4169,#REF!,3,0))</f>
        <v/>
      </c>
      <c r="B4169" s="45" t="str">
        <f>IF(Table1[[#This Row],[Day]]="","",WEEKNUM(F4169))</f>
        <v/>
      </c>
      <c r="C4169" s="45" t="str">
        <f>IF(Table1[[#This Row],[Day]]="","",MONTH(F4169))</f>
        <v/>
      </c>
      <c r="D4169" s="45" t="str">
        <f>IF(Table1[[#This Row],[Day]]="","",YEAR(F4169))</f>
        <v/>
      </c>
      <c r="E4169" s="117" t="s">
        <v>329</v>
      </c>
      <c r="J4169" s="102"/>
      <c r="K4169" s="124"/>
      <c r="R4169" s="46"/>
      <c r="V4169" s="112"/>
      <c r="W4169" s="72"/>
      <c r="X4169" s="46"/>
      <c r="Y4169" s="46"/>
      <c r="AC4169" s="47">
        <f t="shared" si="61"/>
        <v>0</v>
      </c>
      <c r="AD4169" s="47"/>
      <c r="AE4169" s="44"/>
      <c r="AF4169" s="48"/>
    </row>
    <row r="4170" spans="1:32" ht="21" customHeight="1">
      <c r="A4170" s="45" t="str">
        <f>IF(G4170="","",VLOOKUP(G4170,#REF!,3,0))</f>
        <v/>
      </c>
      <c r="B4170" s="45" t="str">
        <f>IF(Table1[[#This Row],[Day]]="","",WEEKNUM(F4170))</f>
        <v/>
      </c>
      <c r="C4170" s="45" t="str">
        <f>IF(Table1[[#This Row],[Day]]="","",MONTH(F4170))</f>
        <v/>
      </c>
      <c r="D4170" s="45" t="str">
        <f>IF(Table1[[#This Row],[Day]]="","",YEAR(F4170))</f>
        <v/>
      </c>
      <c r="E4170" s="117" t="s">
        <v>329</v>
      </c>
      <c r="J4170" s="102"/>
      <c r="K4170" s="124"/>
      <c r="R4170" s="46"/>
      <c r="V4170" s="112"/>
      <c r="W4170" s="72"/>
      <c r="X4170" s="46"/>
      <c r="Y4170" s="46"/>
      <c r="AC4170" s="47">
        <f t="shared" si="61"/>
        <v>0</v>
      </c>
      <c r="AD4170" s="47"/>
      <c r="AE4170" s="44"/>
      <c r="AF4170" s="48"/>
    </row>
    <row r="4171" spans="1:32" ht="21" customHeight="1">
      <c r="A4171" s="45" t="str">
        <f>IF(G4171="","",VLOOKUP(G4171,#REF!,3,0))</f>
        <v/>
      </c>
      <c r="B4171" s="45" t="str">
        <f>IF(Table1[[#This Row],[Day]]="","",WEEKNUM(F4171))</f>
        <v/>
      </c>
      <c r="C4171" s="45" t="str">
        <f>IF(Table1[[#This Row],[Day]]="","",MONTH(F4171))</f>
        <v/>
      </c>
      <c r="D4171" s="45" t="str">
        <f>IF(Table1[[#This Row],[Day]]="","",YEAR(F4171))</f>
        <v/>
      </c>
      <c r="E4171" s="117" t="s">
        <v>329</v>
      </c>
      <c r="J4171" s="102"/>
      <c r="K4171" s="124"/>
      <c r="R4171" s="46"/>
      <c r="V4171" s="112"/>
      <c r="W4171" s="72"/>
      <c r="X4171" s="46"/>
      <c r="Y4171" s="46"/>
      <c r="AC4171" s="47">
        <f t="shared" si="61"/>
        <v>0</v>
      </c>
      <c r="AD4171" s="47"/>
      <c r="AE4171" s="44"/>
      <c r="AF4171" s="48"/>
    </row>
    <row r="4172" spans="1:32" ht="21" customHeight="1">
      <c r="A4172" s="45" t="str">
        <f>IF(G4172="","",VLOOKUP(G4172,#REF!,3,0))</f>
        <v/>
      </c>
      <c r="B4172" s="45" t="str">
        <f>IF(Table1[[#This Row],[Day]]="","",WEEKNUM(F4172))</f>
        <v/>
      </c>
      <c r="C4172" s="45" t="str">
        <f>IF(Table1[[#This Row],[Day]]="","",MONTH(F4172))</f>
        <v/>
      </c>
      <c r="D4172" s="45" t="str">
        <f>IF(Table1[[#This Row],[Day]]="","",YEAR(F4172))</f>
        <v/>
      </c>
      <c r="E4172" s="117" t="s">
        <v>329</v>
      </c>
      <c r="J4172" s="102"/>
      <c r="K4172" s="124"/>
      <c r="R4172" s="46"/>
      <c r="V4172" s="112"/>
      <c r="W4172" s="72"/>
      <c r="X4172" s="46"/>
      <c r="Y4172" s="46"/>
      <c r="AC4172" s="47">
        <f t="shared" si="61"/>
        <v>0</v>
      </c>
      <c r="AD4172" s="47"/>
      <c r="AE4172" s="44"/>
      <c r="AF4172" s="48"/>
    </row>
    <row r="4173" spans="1:32" ht="21" customHeight="1">
      <c r="A4173" s="45" t="str">
        <f>IF(G4173="","",VLOOKUP(G4173,#REF!,3,0))</f>
        <v/>
      </c>
      <c r="B4173" s="45" t="str">
        <f>IF(Table1[[#This Row],[Day]]="","",WEEKNUM(F4173))</f>
        <v/>
      </c>
      <c r="C4173" s="45" t="str">
        <f>IF(Table1[[#This Row],[Day]]="","",MONTH(F4173))</f>
        <v/>
      </c>
      <c r="D4173" s="45" t="str">
        <f>IF(Table1[[#This Row],[Day]]="","",YEAR(F4173))</f>
        <v/>
      </c>
      <c r="E4173" s="117" t="s">
        <v>329</v>
      </c>
      <c r="J4173" s="102"/>
      <c r="K4173" s="124"/>
      <c r="R4173" s="46"/>
      <c r="V4173" s="112"/>
      <c r="W4173" s="72"/>
      <c r="X4173" s="46"/>
      <c r="Y4173" s="46"/>
      <c r="AC4173" s="47">
        <f t="shared" si="61"/>
        <v>0</v>
      </c>
      <c r="AD4173" s="47"/>
      <c r="AE4173" s="44"/>
      <c r="AF4173" s="48"/>
    </row>
    <row r="4174" spans="1:32" ht="21" customHeight="1">
      <c r="A4174" s="45" t="str">
        <f>IF(G4174="","",VLOOKUP(G4174,#REF!,3,0))</f>
        <v/>
      </c>
      <c r="B4174" s="45" t="str">
        <f>IF(Table1[[#This Row],[Day]]="","",WEEKNUM(F4174))</f>
        <v/>
      </c>
      <c r="C4174" s="45" t="str">
        <f>IF(Table1[[#This Row],[Day]]="","",MONTH(F4174))</f>
        <v/>
      </c>
      <c r="D4174" s="45" t="str">
        <f>IF(Table1[[#This Row],[Day]]="","",YEAR(F4174))</f>
        <v/>
      </c>
      <c r="E4174" s="117" t="s">
        <v>329</v>
      </c>
      <c r="J4174" s="102"/>
      <c r="K4174" s="124"/>
      <c r="R4174" s="46"/>
      <c r="V4174" s="112"/>
      <c r="W4174" s="72"/>
      <c r="X4174" s="46"/>
      <c r="Y4174" s="46"/>
      <c r="AC4174" s="47">
        <f t="shared" si="61"/>
        <v>0</v>
      </c>
      <c r="AD4174" s="47"/>
      <c r="AE4174" s="44"/>
      <c r="AF4174" s="48"/>
    </row>
    <row r="4175" spans="1:32" ht="21" customHeight="1">
      <c r="A4175" s="45" t="str">
        <f>IF(G4175="","",VLOOKUP(G4175,#REF!,3,0))</f>
        <v/>
      </c>
      <c r="B4175" s="45" t="str">
        <f>IF(Table1[[#This Row],[Day]]="","",WEEKNUM(F4175))</f>
        <v/>
      </c>
      <c r="C4175" s="45" t="str">
        <f>IF(Table1[[#This Row],[Day]]="","",MONTH(F4175))</f>
        <v/>
      </c>
      <c r="D4175" s="45" t="str">
        <f>IF(Table1[[#This Row],[Day]]="","",YEAR(F4175))</f>
        <v/>
      </c>
      <c r="E4175" s="117" t="s">
        <v>329</v>
      </c>
      <c r="J4175" s="102"/>
      <c r="K4175" s="124"/>
      <c r="R4175" s="46"/>
      <c r="V4175" s="112"/>
      <c r="W4175" s="72"/>
      <c r="X4175" s="46"/>
      <c r="Y4175" s="46"/>
      <c r="AC4175" s="47">
        <f t="shared" si="61"/>
        <v>0</v>
      </c>
      <c r="AD4175" s="47"/>
      <c r="AE4175" s="44"/>
      <c r="AF4175" s="48"/>
    </row>
    <row r="4176" spans="1:32" ht="21" customHeight="1">
      <c r="A4176" s="45" t="str">
        <f>IF(G4176="","",VLOOKUP(G4176,#REF!,3,0))</f>
        <v/>
      </c>
      <c r="B4176" s="45" t="str">
        <f>IF(Table1[[#This Row],[Day]]="","",WEEKNUM(F4176))</f>
        <v/>
      </c>
      <c r="C4176" s="45" t="str">
        <f>IF(Table1[[#This Row],[Day]]="","",MONTH(F4176))</f>
        <v/>
      </c>
      <c r="D4176" s="45" t="str">
        <f>IF(Table1[[#This Row],[Day]]="","",YEAR(F4176))</f>
        <v/>
      </c>
      <c r="E4176" s="117" t="s">
        <v>329</v>
      </c>
      <c r="J4176" s="102"/>
      <c r="K4176" s="124"/>
      <c r="R4176" s="46"/>
      <c r="V4176" s="112"/>
      <c r="W4176" s="72"/>
      <c r="X4176" s="46"/>
      <c r="Y4176" s="46"/>
      <c r="AC4176" s="47">
        <f t="shared" si="61"/>
        <v>0</v>
      </c>
      <c r="AD4176" s="47"/>
      <c r="AE4176" s="44"/>
      <c r="AF4176" s="48"/>
    </row>
    <row r="4177" spans="1:32" ht="21" customHeight="1">
      <c r="A4177" s="45" t="str">
        <f>IF(G4177="","",VLOOKUP(G4177,#REF!,3,0))</f>
        <v/>
      </c>
      <c r="B4177" s="45" t="str">
        <f>IF(Table1[[#This Row],[Day]]="","",WEEKNUM(F4177))</f>
        <v/>
      </c>
      <c r="C4177" s="45" t="str">
        <f>IF(Table1[[#This Row],[Day]]="","",MONTH(F4177))</f>
        <v/>
      </c>
      <c r="D4177" s="45" t="str">
        <f>IF(Table1[[#This Row],[Day]]="","",YEAR(F4177))</f>
        <v/>
      </c>
      <c r="E4177" s="117" t="s">
        <v>329</v>
      </c>
      <c r="J4177" s="102"/>
      <c r="K4177" s="124"/>
      <c r="R4177" s="46"/>
      <c r="V4177" s="112"/>
      <c r="W4177" s="72"/>
      <c r="X4177" s="46"/>
      <c r="Y4177" s="46"/>
      <c r="AC4177" s="47">
        <f t="shared" si="61"/>
        <v>0</v>
      </c>
      <c r="AD4177" s="47"/>
      <c r="AE4177" s="44"/>
      <c r="AF4177" s="48"/>
    </row>
    <row r="4178" spans="1:32" ht="21" customHeight="1">
      <c r="A4178" s="45" t="str">
        <f>IF(G4178="","",VLOOKUP(G4178,#REF!,3,0))</f>
        <v/>
      </c>
      <c r="B4178" s="45" t="str">
        <f>IF(Table1[[#This Row],[Day]]="","",WEEKNUM(F4178))</f>
        <v/>
      </c>
      <c r="C4178" s="45" t="str">
        <f>IF(Table1[[#This Row],[Day]]="","",MONTH(F4178))</f>
        <v/>
      </c>
      <c r="D4178" s="45" t="str">
        <f>IF(Table1[[#This Row],[Day]]="","",YEAR(F4178))</f>
        <v/>
      </c>
      <c r="E4178" s="117" t="s">
        <v>329</v>
      </c>
      <c r="J4178" s="102"/>
      <c r="K4178" s="124"/>
      <c r="R4178" s="46"/>
      <c r="V4178" s="112"/>
      <c r="W4178" s="72"/>
      <c r="X4178" s="46"/>
      <c r="Y4178" s="46"/>
      <c r="AC4178" s="47">
        <f t="shared" si="61"/>
        <v>0</v>
      </c>
      <c r="AD4178" s="47"/>
      <c r="AE4178" s="44"/>
      <c r="AF4178" s="48"/>
    </row>
    <row r="4179" spans="1:32" ht="21" customHeight="1">
      <c r="A4179" s="45" t="str">
        <f>IF(G4179="","",VLOOKUP(G4179,#REF!,3,0))</f>
        <v/>
      </c>
      <c r="B4179" s="45" t="str">
        <f>IF(Table1[[#This Row],[Day]]="","",WEEKNUM(F4179))</f>
        <v/>
      </c>
      <c r="C4179" s="45" t="str">
        <f>IF(Table1[[#This Row],[Day]]="","",MONTH(F4179))</f>
        <v/>
      </c>
      <c r="D4179" s="45" t="str">
        <f>IF(Table1[[#This Row],[Day]]="","",YEAR(F4179))</f>
        <v/>
      </c>
      <c r="E4179" s="117" t="s">
        <v>329</v>
      </c>
      <c r="J4179" s="102"/>
      <c r="K4179" s="124"/>
      <c r="R4179" s="46"/>
      <c r="V4179" s="112"/>
      <c r="W4179" s="72"/>
      <c r="X4179" s="46"/>
      <c r="Y4179" s="46"/>
      <c r="AC4179" s="47">
        <f t="shared" si="61"/>
        <v>0</v>
      </c>
      <c r="AD4179" s="47"/>
      <c r="AE4179" s="44"/>
      <c r="AF4179" s="48"/>
    </row>
    <row r="4180" spans="1:32" ht="21" customHeight="1">
      <c r="A4180" s="45" t="str">
        <f>IF(G4180="","",VLOOKUP(G4180,#REF!,3,0))</f>
        <v/>
      </c>
      <c r="B4180" s="45" t="str">
        <f>IF(Table1[[#This Row],[Day]]="","",WEEKNUM(F4180))</f>
        <v/>
      </c>
      <c r="C4180" s="45" t="str">
        <f>IF(Table1[[#This Row],[Day]]="","",MONTH(F4180))</f>
        <v/>
      </c>
      <c r="D4180" s="45" t="str">
        <f>IF(Table1[[#This Row],[Day]]="","",YEAR(F4180))</f>
        <v/>
      </c>
      <c r="E4180" s="117" t="s">
        <v>329</v>
      </c>
      <c r="J4180" s="102"/>
      <c r="K4180" s="124"/>
      <c r="R4180" s="46"/>
      <c r="V4180" s="112"/>
      <c r="W4180" s="72"/>
      <c r="X4180" s="46"/>
      <c r="Y4180" s="46"/>
      <c r="AC4180" s="47">
        <f t="shared" si="61"/>
        <v>0</v>
      </c>
      <c r="AD4180" s="47"/>
      <c r="AE4180" s="44"/>
      <c r="AF4180" s="48"/>
    </row>
    <row r="4181" spans="1:32" ht="21" customHeight="1">
      <c r="A4181" s="45" t="str">
        <f>IF(G4181="","",VLOOKUP(G4181,#REF!,3,0))</f>
        <v/>
      </c>
      <c r="B4181" s="45" t="str">
        <f>IF(Table1[[#This Row],[Day]]="","",WEEKNUM(F4181))</f>
        <v/>
      </c>
      <c r="C4181" s="45" t="str">
        <f>IF(Table1[[#This Row],[Day]]="","",MONTH(F4181))</f>
        <v/>
      </c>
      <c r="D4181" s="45" t="str">
        <f>IF(Table1[[#This Row],[Day]]="","",YEAR(F4181))</f>
        <v/>
      </c>
      <c r="E4181" s="117" t="s">
        <v>329</v>
      </c>
      <c r="J4181" s="102"/>
      <c r="K4181" s="124"/>
      <c r="R4181" s="46"/>
      <c r="V4181" s="112"/>
      <c r="W4181" s="72"/>
      <c r="X4181" s="46"/>
      <c r="Y4181" s="46"/>
      <c r="AC4181" s="47">
        <f t="shared" si="61"/>
        <v>0</v>
      </c>
      <c r="AD4181" s="47"/>
      <c r="AE4181" s="44"/>
      <c r="AF4181" s="48"/>
    </row>
    <row r="4182" spans="1:32" ht="21" customHeight="1">
      <c r="A4182" s="45" t="str">
        <f>IF(G4182="","",VLOOKUP(G4182,#REF!,3,0))</f>
        <v/>
      </c>
      <c r="B4182" s="45" t="str">
        <f>IF(Table1[[#This Row],[Day]]="","",WEEKNUM(F4182))</f>
        <v/>
      </c>
      <c r="C4182" s="45" t="str">
        <f>IF(Table1[[#This Row],[Day]]="","",MONTH(F4182))</f>
        <v/>
      </c>
      <c r="D4182" s="45" t="str">
        <f>IF(Table1[[#This Row],[Day]]="","",YEAR(F4182))</f>
        <v/>
      </c>
      <c r="E4182" s="117" t="s">
        <v>329</v>
      </c>
      <c r="J4182" s="102"/>
      <c r="K4182" s="124"/>
      <c r="R4182" s="46"/>
      <c r="V4182" s="112"/>
      <c r="W4182" s="72"/>
      <c r="X4182" s="46"/>
      <c r="Y4182" s="46"/>
      <c r="AC4182" s="47">
        <f t="shared" si="61"/>
        <v>0</v>
      </c>
      <c r="AD4182" s="47"/>
      <c r="AE4182" s="44"/>
      <c r="AF4182" s="48"/>
    </row>
    <row r="4183" spans="1:32" ht="21" customHeight="1">
      <c r="A4183" s="45" t="str">
        <f>IF(G4183="","",VLOOKUP(G4183,#REF!,3,0))</f>
        <v/>
      </c>
      <c r="B4183" s="45" t="str">
        <f>IF(Table1[[#This Row],[Day]]="","",WEEKNUM(F4183))</f>
        <v/>
      </c>
      <c r="C4183" s="45" t="str">
        <f>IF(Table1[[#This Row],[Day]]="","",MONTH(F4183))</f>
        <v/>
      </c>
      <c r="D4183" s="45" t="str">
        <f>IF(Table1[[#This Row],[Day]]="","",YEAR(F4183))</f>
        <v/>
      </c>
      <c r="E4183" s="117" t="s">
        <v>329</v>
      </c>
      <c r="J4183" s="102"/>
      <c r="K4183" s="124"/>
      <c r="R4183" s="46"/>
      <c r="V4183" s="112"/>
      <c r="W4183" s="72"/>
      <c r="X4183" s="46"/>
      <c r="Y4183" s="46"/>
      <c r="AC4183" s="47">
        <f t="shared" si="61"/>
        <v>0</v>
      </c>
      <c r="AD4183" s="47"/>
      <c r="AE4183" s="44"/>
      <c r="AF4183" s="48"/>
    </row>
    <row r="4184" spans="1:32" ht="21" customHeight="1">
      <c r="A4184" s="45" t="str">
        <f>IF(G4184="","",VLOOKUP(G4184,#REF!,3,0))</f>
        <v/>
      </c>
      <c r="B4184" s="45" t="str">
        <f>IF(Table1[[#This Row],[Day]]="","",WEEKNUM(F4184))</f>
        <v/>
      </c>
      <c r="C4184" s="45" t="str">
        <f>IF(Table1[[#This Row],[Day]]="","",MONTH(F4184))</f>
        <v/>
      </c>
      <c r="D4184" s="45" t="str">
        <f>IF(Table1[[#This Row],[Day]]="","",YEAR(F4184))</f>
        <v/>
      </c>
      <c r="E4184" s="117" t="s">
        <v>329</v>
      </c>
      <c r="J4184" s="102"/>
      <c r="K4184" s="124"/>
      <c r="R4184" s="46"/>
      <c r="V4184" s="112"/>
      <c r="W4184" s="72"/>
      <c r="X4184" s="46"/>
      <c r="Y4184" s="46"/>
      <c r="AC4184" s="47">
        <f t="shared" si="61"/>
        <v>0</v>
      </c>
      <c r="AD4184" s="47"/>
      <c r="AE4184" s="44"/>
      <c r="AF4184" s="48"/>
    </row>
    <row r="4185" spans="1:32" ht="21" customHeight="1">
      <c r="A4185" s="45" t="str">
        <f>IF(G4185="","",VLOOKUP(G4185,#REF!,3,0))</f>
        <v/>
      </c>
      <c r="B4185" s="45" t="str">
        <f>IF(Table1[[#This Row],[Day]]="","",WEEKNUM(F4185))</f>
        <v/>
      </c>
      <c r="C4185" s="45" t="str">
        <f>IF(Table1[[#This Row],[Day]]="","",MONTH(F4185))</f>
        <v/>
      </c>
      <c r="D4185" s="45" t="str">
        <f>IF(Table1[[#This Row],[Day]]="","",YEAR(F4185))</f>
        <v/>
      </c>
      <c r="E4185" s="117" t="s">
        <v>329</v>
      </c>
      <c r="J4185" s="102"/>
      <c r="K4185" s="124"/>
      <c r="R4185" s="46"/>
      <c r="V4185" s="112"/>
      <c r="W4185" s="72"/>
      <c r="X4185" s="46"/>
      <c r="Y4185" s="46"/>
      <c r="AC4185" s="47">
        <f t="shared" si="61"/>
        <v>0</v>
      </c>
      <c r="AD4185" s="47"/>
      <c r="AE4185" s="44"/>
      <c r="AF4185" s="48"/>
    </row>
    <row r="4186" spans="1:32" ht="21" customHeight="1">
      <c r="A4186" s="45" t="str">
        <f>IF(G4186="","",VLOOKUP(G4186,#REF!,3,0))</f>
        <v/>
      </c>
      <c r="B4186" s="45" t="str">
        <f>IF(Table1[[#This Row],[Day]]="","",WEEKNUM(F4186))</f>
        <v/>
      </c>
      <c r="C4186" s="45" t="str">
        <f>IF(Table1[[#This Row],[Day]]="","",MONTH(F4186))</f>
        <v/>
      </c>
      <c r="D4186" s="45" t="str">
        <f>IF(Table1[[#This Row],[Day]]="","",YEAR(F4186))</f>
        <v/>
      </c>
      <c r="E4186" s="117" t="s">
        <v>329</v>
      </c>
      <c r="J4186" s="102"/>
      <c r="K4186" s="124"/>
      <c r="R4186" s="46"/>
      <c r="V4186" s="112"/>
      <c r="W4186" s="72"/>
      <c r="X4186" s="46"/>
      <c r="Y4186" s="46"/>
      <c r="AC4186" s="47">
        <f t="shared" si="61"/>
        <v>0</v>
      </c>
      <c r="AD4186" s="47"/>
      <c r="AE4186" s="44"/>
      <c r="AF4186" s="48"/>
    </row>
    <row r="4187" spans="1:32" ht="21" customHeight="1">
      <c r="A4187" s="45" t="str">
        <f>IF(G4187="","",VLOOKUP(G4187,#REF!,3,0))</f>
        <v/>
      </c>
      <c r="B4187" s="45" t="str">
        <f>IF(Table1[[#This Row],[Day]]="","",WEEKNUM(F4187))</f>
        <v/>
      </c>
      <c r="C4187" s="45" t="str">
        <f>IF(Table1[[#This Row],[Day]]="","",MONTH(F4187))</f>
        <v/>
      </c>
      <c r="D4187" s="45" t="str">
        <f>IF(Table1[[#This Row],[Day]]="","",YEAR(F4187))</f>
        <v/>
      </c>
      <c r="E4187" s="117" t="s">
        <v>329</v>
      </c>
      <c r="J4187" s="102"/>
      <c r="K4187" s="124"/>
      <c r="R4187" s="46"/>
      <c r="V4187" s="112"/>
      <c r="W4187" s="72"/>
      <c r="X4187" s="46"/>
      <c r="Y4187" s="46"/>
      <c r="AC4187" s="47">
        <f t="shared" si="61"/>
        <v>0</v>
      </c>
      <c r="AD4187" s="47"/>
      <c r="AE4187" s="44"/>
      <c r="AF4187" s="48"/>
    </row>
    <row r="4188" spans="1:32" ht="21" customHeight="1">
      <c r="A4188" s="45" t="str">
        <f>IF(G4188="","",VLOOKUP(G4188,#REF!,3,0))</f>
        <v/>
      </c>
      <c r="B4188" s="45" t="str">
        <f>IF(Table1[[#This Row],[Day]]="","",WEEKNUM(F4188))</f>
        <v/>
      </c>
      <c r="C4188" s="45" t="str">
        <f>IF(Table1[[#This Row],[Day]]="","",MONTH(F4188))</f>
        <v/>
      </c>
      <c r="D4188" s="45" t="str">
        <f>IF(Table1[[#This Row],[Day]]="","",YEAR(F4188))</f>
        <v/>
      </c>
      <c r="E4188" s="117" t="s">
        <v>329</v>
      </c>
      <c r="J4188" s="102"/>
      <c r="K4188" s="124"/>
      <c r="R4188" s="46"/>
      <c r="V4188" s="112"/>
      <c r="W4188" s="72"/>
      <c r="X4188" s="46"/>
      <c r="Y4188" s="46"/>
      <c r="AC4188" s="47">
        <f t="shared" ref="AC4188:AC4251" si="62">SUM(I4188:AB4188)</f>
        <v>0</v>
      </c>
      <c r="AD4188" s="47"/>
      <c r="AE4188" s="44"/>
      <c r="AF4188" s="48"/>
    </row>
    <row r="4189" spans="1:32" ht="21" customHeight="1">
      <c r="A4189" s="45" t="str">
        <f>IF(G4189="","",VLOOKUP(G4189,#REF!,3,0))</f>
        <v/>
      </c>
      <c r="B4189" s="45" t="str">
        <f>IF(Table1[[#This Row],[Day]]="","",WEEKNUM(F4189))</f>
        <v/>
      </c>
      <c r="C4189" s="45" t="str">
        <f>IF(Table1[[#This Row],[Day]]="","",MONTH(F4189))</f>
        <v/>
      </c>
      <c r="D4189" s="45" t="str">
        <f>IF(Table1[[#This Row],[Day]]="","",YEAR(F4189))</f>
        <v/>
      </c>
      <c r="E4189" s="117" t="s">
        <v>329</v>
      </c>
      <c r="J4189" s="102"/>
      <c r="K4189" s="124"/>
      <c r="R4189" s="46"/>
      <c r="V4189" s="112"/>
      <c r="W4189" s="72"/>
      <c r="X4189" s="46"/>
      <c r="Y4189" s="46"/>
      <c r="AC4189" s="47">
        <f t="shared" si="62"/>
        <v>0</v>
      </c>
      <c r="AD4189" s="47"/>
      <c r="AE4189" s="44"/>
      <c r="AF4189" s="48"/>
    </row>
    <row r="4190" spans="1:32" ht="21" customHeight="1">
      <c r="A4190" s="45" t="str">
        <f>IF(G4190="","",VLOOKUP(G4190,#REF!,3,0))</f>
        <v/>
      </c>
      <c r="B4190" s="45" t="str">
        <f>IF(Table1[[#This Row],[Day]]="","",WEEKNUM(F4190))</f>
        <v/>
      </c>
      <c r="C4190" s="45" t="str">
        <f>IF(Table1[[#This Row],[Day]]="","",MONTH(F4190))</f>
        <v/>
      </c>
      <c r="D4190" s="45" t="str">
        <f>IF(Table1[[#This Row],[Day]]="","",YEAR(F4190))</f>
        <v/>
      </c>
      <c r="E4190" s="117" t="s">
        <v>329</v>
      </c>
      <c r="J4190" s="102"/>
      <c r="K4190" s="124"/>
      <c r="R4190" s="46"/>
      <c r="V4190" s="112"/>
      <c r="W4190" s="72"/>
      <c r="X4190" s="46"/>
      <c r="Y4190" s="46"/>
      <c r="AC4190" s="47">
        <f t="shared" si="62"/>
        <v>0</v>
      </c>
      <c r="AD4190" s="47"/>
      <c r="AE4190" s="44"/>
      <c r="AF4190" s="48"/>
    </row>
    <row r="4191" spans="1:32" ht="21" customHeight="1">
      <c r="A4191" s="45" t="str">
        <f>IF(G4191="","",VLOOKUP(G4191,#REF!,3,0))</f>
        <v/>
      </c>
      <c r="B4191" s="45" t="str">
        <f>IF(Table1[[#This Row],[Day]]="","",WEEKNUM(F4191))</f>
        <v/>
      </c>
      <c r="C4191" s="45" t="str">
        <f>IF(Table1[[#This Row],[Day]]="","",MONTH(F4191))</f>
        <v/>
      </c>
      <c r="D4191" s="45" t="str">
        <f>IF(Table1[[#This Row],[Day]]="","",YEAR(F4191))</f>
        <v/>
      </c>
      <c r="E4191" s="117" t="s">
        <v>329</v>
      </c>
      <c r="J4191" s="102"/>
      <c r="K4191" s="124"/>
      <c r="R4191" s="46"/>
      <c r="V4191" s="112"/>
      <c r="W4191" s="72"/>
      <c r="X4191" s="46"/>
      <c r="Y4191" s="46"/>
      <c r="AC4191" s="47">
        <f t="shared" si="62"/>
        <v>0</v>
      </c>
      <c r="AD4191" s="47"/>
      <c r="AE4191" s="44"/>
      <c r="AF4191" s="48"/>
    </row>
    <row r="4192" spans="1:32" ht="21" customHeight="1">
      <c r="A4192" s="45" t="str">
        <f>IF(G4192="","",VLOOKUP(G4192,#REF!,3,0))</f>
        <v/>
      </c>
      <c r="B4192" s="45" t="str">
        <f>IF(Table1[[#This Row],[Day]]="","",WEEKNUM(F4192))</f>
        <v/>
      </c>
      <c r="C4192" s="45" t="str">
        <f>IF(Table1[[#This Row],[Day]]="","",MONTH(F4192))</f>
        <v/>
      </c>
      <c r="D4192" s="45" t="str">
        <f>IF(Table1[[#This Row],[Day]]="","",YEAR(F4192))</f>
        <v/>
      </c>
      <c r="E4192" s="117" t="s">
        <v>329</v>
      </c>
      <c r="J4192" s="102"/>
      <c r="K4192" s="124"/>
      <c r="R4192" s="46"/>
      <c r="V4192" s="112"/>
      <c r="W4192" s="72"/>
      <c r="X4192" s="46"/>
      <c r="Y4192" s="46"/>
      <c r="AC4192" s="47">
        <f t="shared" si="62"/>
        <v>0</v>
      </c>
      <c r="AD4192" s="47"/>
      <c r="AE4192" s="44"/>
      <c r="AF4192" s="48"/>
    </row>
    <row r="4193" spans="1:32" ht="21" customHeight="1">
      <c r="A4193" s="45" t="str">
        <f>IF(G4193="","",VLOOKUP(G4193,#REF!,3,0))</f>
        <v/>
      </c>
      <c r="B4193" s="45" t="str">
        <f>IF(Table1[[#This Row],[Day]]="","",WEEKNUM(F4193))</f>
        <v/>
      </c>
      <c r="C4193" s="45" t="str">
        <f>IF(Table1[[#This Row],[Day]]="","",MONTH(F4193))</f>
        <v/>
      </c>
      <c r="D4193" s="45" t="str">
        <f>IF(Table1[[#This Row],[Day]]="","",YEAR(F4193))</f>
        <v/>
      </c>
      <c r="E4193" s="117" t="s">
        <v>329</v>
      </c>
      <c r="J4193" s="102"/>
      <c r="K4193" s="124"/>
      <c r="R4193" s="46"/>
      <c r="V4193" s="112"/>
      <c r="W4193" s="72"/>
      <c r="X4193" s="46"/>
      <c r="Y4193" s="46"/>
      <c r="AC4193" s="47">
        <f t="shared" si="62"/>
        <v>0</v>
      </c>
      <c r="AD4193" s="47"/>
      <c r="AE4193" s="44"/>
      <c r="AF4193" s="48"/>
    </row>
    <row r="4194" spans="1:32" ht="21" customHeight="1">
      <c r="A4194" s="45" t="str">
        <f>IF(G4194="","",VLOOKUP(G4194,#REF!,3,0))</f>
        <v/>
      </c>
      <c r="B4194" s="45" t="str">
        <f>IF(Table1[[#This Row],[Day]]="","",WEEKNUM(F4194))</f>
        <v/>
      </c>
      <c r="C4194" s="45" t="str">
        <f>IF(Table1[[#This Row],[Day]]="","",MONTH(F4194))</f>
        <v/>
      </c>
      <c r="D4194" s="45" t="str">
        <f>IF(Table1[[#This Row],[Day]]="","",YEAR(F4194))</f>
        <v/>
      </c>
      <c r="E4194" s="117" t="s">
        <v>329</v>
      </c>
      <c r="J4194" s="102"/>
      <c r="K4194" s="124"/>
      <c r="R4194" s="46"/>
      <c r="V4194" s="112"/>
      <c r="W4194" s="72"/>
      <c r="X4194" s="46"/>
      <c r="Y4194" s="46"/>
      <c r="AC4194" s="47">
        <f t="shared" si="62"/>
        <v>0</v>
      </c>
      <c r="AD4194" s="47"/>
      <c r="AE4194" s="44"/>
      <c r="AF4194" s="48"/>
    </row>
    <row r="4195" spans="1:32" ht="21" customHeight="1">
      <c r="A4195" s="45" t="str">
        <f>IF(G4195="","",VLOOKUP(G4195,#REF!,3,0))</f>
        <v/>
      </c>
      <c r="B4195" s="45" t="str">
        <f>IF(Table1[[#This Row],[Day]]="","",WEEKNUM(F4195))</f>
        <v/>
      </c>
      <c r="C4195" s="45" t="str">
        <f>IF(Table1[[#This Row],[Day]]="","",MONTH(F4195))</f>
        <v/>
      </c>
      <c r="D4195" s="45" t="str">
        <f>IF(Table1[[#This Row],[Day]]="","",YEAR(F4195))</f>
        <v/>
      </c>
      <c r="E4195" s="117" t="s">
        <v>329</v>
      </c>
      <c r="J4195" s="102"/>
      <c r="K4195" s="124"/>
      <c r="R4195" s="46"/>
      <c r="V4195" s="112"/>
      <c r="W4195" s="72"/>
      <c r="X4195" s="46"/>
      <c r="Y4195" s="46"/>
      <c r="AC4195" s="47">
        <f t="shared" si="62"/>
        <v>0</v>
      </c>
      <c r="AD4195" s="47"/>
      <c r="AE4195" s="44"/>
      <c r="AF4195" s="48"/>
    </row>
    <row r="4196" spans="1:32" ht="21" customHeight="1">
      <c r="A4196" s="45" t="str">
        <f>IF(G4196="","",VLOOKUP(G4196,#REF!,3,0))</f>
        <v/>
      </c>
      <c r="B4196" s="45" t="str">
        <f>IF(Table1[[#This Row],[Day]]="","",WEEKNUM(F4196))</f>
        <v/>
      </c>
      <c r="C4196" s="45" t="str">
        <f>IF(Table1[[#This Row],[Day]]="","",MONTH(F4196))</f>
        <v/>
      </c>
      <c r="D4196" s="45" t="str">
        <f>IF(Table1[[#This Row],[Day]]="","",YEAR(F4196))</f>
        <v/>
      </c>
      <c r="E4196" s="117" t="s">
        <v>329</v>
      </c>
      <c r="J4196" s="102"/>
      <c r="K4196" s="124"/>
      <c r="R4196" s="46"/>
      <c r="V4196" s="112"/>
      <c r="W4196" s="72"/>
      <c r="X4196" s="46"/>
      <c r="Y4196" s="46"/>
      <c r="AC4196" s="47">
        <f t="shared" si="62"/>
        <v>0</v>
      </c>
      <c r="AD4196" s="47"/>
      <c r="AE4196" s="44"/>
      <c r="AF4196" s="48"/>
    </row>
    <row r="4197" spans="1:32" ht="21" customHeight="1">
      <c r="A4197" s="45" t="str">
        <f>IF(G4197="","",VLOOKUP(G4197,#REF!,3,0))</f>
        <v/>
      </c>
      <c r="B4197" s="45" t="str">
        <f>IF(Table1[[#This Row],[Day]]="","",WEEKNUM(F4197))</f>
        <v/>
      </c>
      <c r="C4197" s="45" t="str">
        <f>IF(Table1[[#This Row],[Day]]="","",MONTH(F4197))</f>
        <v/>
      </c>
      <c r="D4197" s="45" t="str">
        <f>IF(Table1[[#This Row],[Day]]="","",YEAR(F4197))</f>
        <v/>
      </c>
      <c r="E4197" s="117" t="s">
        <v>329</v>
      </c>
      <c r="J4197" s="102"/>
      <c r="K4197" s="124"/>
      <c r="R4197" s="46"/>
      <c r="V4197" s="112"/>
      <c r="W4197" s="72"/>
      <c r="X4197" s="46"/>
      <c r="Y4197" s="46"/>
      <c r="AC4197" s="47">
        <f t="shared" si="62"/>
        <v>0</v>
      </c>
      <c r="AD4197" s="47"/>
      <c r="AE4197" s="44"/>
      <c r="AF4197" s="48"/>
    </row>
    <row r="4198" spans="1:32" ht="21" customHeight="1">
      <c r="A4198" s="45" t="str">
        <f>IF(G4198="","",VLOOKUP(G4198,#REF!,3,0))</f>
        <v/>
      </c>
      <c r="B4198" s="45" t="str">
        <f>IF(Table1[[#This Row],[Day]]="","",WEEKNUM(F4198))</f>
        <v/>
      </c>
      <c r="C4198" s="45" t="str">
        <f>IF(Table1[[#This Row],[Day]]="","",MONTH(F4198))</f>
        <v/>
      </c>
      <c r="D4198" s="45" t="str">
        <f>IF(Table1[[#This Row],[Day]]="","",YEAR(F4198))</f>
        <v/>
      </c>
      <c r="E4198" s="117" t="s">
        <v>329</v>
      </c>
      <c r="J4198" s="102"/>
      <c r="K4198" s="124"/>
      <c r="R4198" s="46"/>
      <c r="V4198" s="112"/>
      <c r="W4198" s="72"/>
      <c r="X4198" s="46"/>
      <c r="Y4198" s="46"/>
      <c r="AC4198" s="47">
        <f t="shared" si="62"/>
        <v>0</v>
      </c>
      <c r="AD4198" s="47"/>
      <c r="AE4198" s="44"/>
      <c r="AF4198" s="48"/>
    </row>
    <row r="4199" spans="1:32" ht="21" customHeight="1">
      <c r="A4199" s="45" t="str">
        <f>IF(G4199="","",VLOOKUP(G4199,#REF!,3,0))</f>
        <v/>
      </c>
      <c r="B4199" s="45" t="str">
        <f>IF(Table1[[#This Row],[Day]]="","",WEEKNUM(F4199))</f>
        <v/>
      </c>
      <c r="C4199" s="45" t="str">
        <f>IF(Table1[[#This Row],[Day]]="","",MONTH(F4199))</f>
        <v/>
      </c>
      <c r="D4199" s="45" t="str">
        <f>IF(Table1[[#This Row],[Day]]="","",YEAR(F4199))</f>
        <v/>
      </c>
      <c r="E4199" s="117" t="s">
        <v>329</v>
      </c>
      <c r="J4199" s="102"/>
      <c r="K4199" s="124"/>
      <c r="R4199" s="46"/>
      <c r="V4199" s="112"/>
      <c r="W4199" s="72"/>
      <c r="X4199" s="46"/>
      <c r="Y4199" s="46"/>
      <c r="AC4199" s="47">
        <f t="shared" si="62"/>
        <v>0</v>
      </c>
      <c r="AD4199" s="47"/>
      <c r="AE4199" s="44"/>
      <c r="AF4199" s="48"/>
    </row>
    <row r="4200" spans="1:32" ht="21" customHeight="1">
      <c r="A4200" s="45" t="str">
        <f>IF(G4200="","",VLOOKUP(G4200,#REF!,3,0))</f>
        <v/>
      </c>
      <c r="B4200" s="45" t="str">
        <f>IF(Table1[[#This Row],[Day]]="","",WEEKNUM(F4200))</f>
        <v/>
      </c>
      <c r="C4200" s="45" t="str">
        <f>IF(Table1[[#This Row],[Day]]="","",MONTH(F4200))</f>
        <v/>
      </c>
      <c r="D4200" s="45" t="str">
        <f>IF(Table1[[#This Row],[Day]]="","",YEAR(F4200))</f>
        <v/>
      </c>
      <c r="E4200" s="117" t="s">
        <v>329</v>
      </c>
      <c r="J4200" s="102"/>
      <c r="K4200" s="124"/>
      <c r="R4200" s="46"/>
      <c r="V4200" s="112"/>
      <c r="W4200" s="72"/>
      <c r="X4200" s="46"/>
      <c r="Y4200" s="46"/>
      <c r="AC4200" s="47">
        <f t="shared" si="62"/>
        <v>0</v>
      </c>
      <c r="AD4200" s="47"/>
      <c r="AE4200" s="44"/>
      <c r="AF4200" s="48"/>
    </row>
    <row r="4201" spans="1:32" ht="21" customHeight="1">
      <c r="A4201" s="45" t="str">
        <f>IF(G4201="","",VLOOKUP(G4201,#REF!,3,0))</f>
        <v/>
      </c>
      <c r="B4201" s="45" t="str">
        <f>IF(Table1[[#This Row],[Day]]="","",WEEKNUM(F4201))</f>
        <v/>
      </c>
      <c r="C4201" s="45" t="str">
        <f>IF(Table1[[#This Row],[Day]]="","",MONTH(F4201))</f>
        <v/>
      </c>
      <c r="D4201" s="45" t="str">
        <f>IF(Table1[[#This Row],[Day]]="","",YEAR(F4201))</f>
        <v/>
      </c>
      <c r="E4201" s="117" t="s">
        <v>329</v>
      </c>
      <c r="J4201" s="102"/>
      <c r="K4201" s="124"/>
      <c r="R4201" s="46"/>
      <c r="V4201" s="112"/>
      <c r="W4201" s="72"/>
      <c r="X4201" s="46"/>
      <c r="Y4201" s="46"/>
      <c r="AC4201" s="47">
        <f t="shared" si="62"/>
        <v>0</v>
      </c>
      <c r="AD4201" s="47"/>
      <c r="AE4201" s="44"/>
      <c r="AF4201" s="48"/>
    </row>
    <row r="4202" spans="1:32" ht="21" customHeight="1">
      <c r="A4202" s="45" t="str">
        <f>IF(G4202="","",VLOOKUP(G4202,#REF!,3,0))</f>
        <v/>
      </c>
      <c r="B4202" s="45" t="str">
        <f>IF(Table1[[#This Row],[Day]]="","",WEEKNUM(F4202))</f>
        <v/>
      </c>
      <c r="C4202" s="45" t="str">
        <f>IF(Table1[[#This Row],[Day]]="","",MONTH(F4202))</f>
        <v/>
      </c>
      <c r="D4202" s="45" t="str">
        <f>IF(Table1[[#This Row],[Day]]="","",YEAR(F4202))</f>
        <v/>
      </c>
      <c r="E4202" s="117" t="s">
        <v>329</v>
      </c>
      <c r="J4202" s="102"/>
      <c r="K4202" s="124"/>
      <c r="R4202" s="46"/>
      <c r="V4202" s="112"/>
      <c r="W4202" s="72"/>
      <c r="X4202" s="46"/>
      <c r="Y4202" s="46"/>
      <c r="AC4202" s="47">
        <f t="shared" si="62"/>
        <v>0</v>
      </c>
      <c r="AD4202" s="47"/>
      <c r="AE4202" s="44"/>
      <c r="AF4202" s="48"/>
    </row>
    <row r="4203" spans="1:32" ht="21" customHeight="1">
      <c r="A4203" s="45" t="str">
        <f>IF(G4203="","",VLOOKUP(G4203,#REF!,3,0))</f>
        <v/>
      </c>
      <c r="B4203" s="45" t="str">
        <f>IF(Table1[[#This Row],[Day]]="","",WEEKNUM(F4203))</f>
        <v/>
      </c>
      <c r="C4203" s="45" t="str">
        <f>IF(Table1[[#This Row],[Day]]="","",MONTH(F4203))</f>
        <v/>
      </c>
      <c r="D4203" s="45" t="str">
        <f>IF(Table1[[#This Row],[Day]]="","",YEAR(F4203))</f>
        <v/>
      </c>
      <c r="E4203" s="117" t="s">
        <v>329</v>
      </c>
      <c r="J4203" s="102"/>
      <c r="K4203" s="124"/>
      <c r="R4203" s="46"/>
      <c r="V4203" s="112"/>
      <c r="W4203" s="72"/>
      <c r="X4203" s="46"/>
      <c r="Y4203" s="46"/>
      <c r="AC4203" s="47">
        <f t="shared" si="62"/>
        <v>0</v>
      </c>
      <c r="AD4203" s="47"/>
      <c r="AE4203" s="44"/>
      <c r="AF4203" s="48"/>
    </row>
    <row r="4204" spans="1:32" ht="21" customHeight="1">
      <c r="A4204" s="45" t="str">
        <f>IF(G4204="","",VLOOKUP(G4204,#REF!,3,0))</f>
        <v/>
      </c>
      <c r="B4204" s="45" t="str">
        <f>IF(Table1[[#This Row],[Day]]="","",WEEKNUM(F4204))</f>
        <v/>
      </c>
      <c r="C4204" s="45" t="str">
        <f>IF(Table1[[#This Row],[Day]]="","",MONTH(F4204))</f>
        <v/>
      </c>
      <c r="D4204" s="45" t="str">
        <f>IF(Table1[[#This Row],[Day]]="","",YEAR(F4204))</f>
        <v/>
      </c>
      <c r="E4204" s="117" t="s">
        <v>329</v>
      </c>
      <c r="J4204" s="102"/>
      <c r="K4204" s="124"/>
      <c r="R4204" s="46"/>
      <c r="V4204" s="112"/>
      <c r="W4204" s="72"/>
      <c r="X4204" s="46"/>
      <c r="Y4204" s="46"/>
      <c r="AC4204" s="47">
        <f t="shared" si="62"/>
        <v>0</v>
      </c>
      <c r="AD4204" s="47"/>
      <c r="AE4204" s="44"/>
      <c r="AF4204" s="48"/>
    </row>
    <row r="4205" spans="1:32" ht="21" customHeight="1">
      <c r="A4205" s="45" t="str">
        <f>IF(G4205="","",VLOOKUP(G4205,#REF!,3,0))</f>
        <v/>
      </c>
      <c r="B4205" s="45" t="str">
        <f>IF(Table1[[#This Row],[Day]]="","",WEEKNUM(F4205))</f>
        <v/>
      </c>
      <c r="C4205" s="45" t="str">
        <f>IF(Table1[[#This Row],[Day]]="","",MONTH(F4205))</f>
        <v/>
      </c>
      <c r="D4205" s="45" t="str">
        <f>IF(Table1[[#This Row],[Day]]="","",YEAR(F4205))</f>
        <v/>
      </c>
      <c r="E4205" s="117" t="s">
        <v>329</v>
      </c>
      <c r="J4205" s="102"/>
      <c r="K4205" s="124"/>
      <c r="R4205" s="46"/>
      <c r="V4205" s="112"/>
      <c r="W4205" s="72"/>
      <c r="X4205" s="46"/>
      <c r="Y4205" s="46"/>
      <c r="AC4205" s="47">
        <f t="shared" si="62"/>
        <v>0</v>
      </c>
      <c r="AD4205" s="47"/>
      <c r="AE4205" s="44"/>
      <c r="AF4205" s="48"/>
    </row>
    <row r="4206" spans="1:32" ht="21" customHeight="1">
      <c r="A4206" s="45" t="str">
        <f>IF(G4206="","",VLOOKUP(G4206,#REF!,3,0))</f>
        <v/>
      </c>
      <c r="B4206" s="45" t="str">
        <f>IF(Table1[[#This Row],[Day]]="","",WEEKNUM(F4206))</f>
        <v/>
      </c>
      <c r="C4206" s="45" t="str">
        <f>IF(Table1[[#This Row],[Day]]="","",MONTH(F4206))</f>
        <v/>
      </c>
      <c r="D4206" s="45" t="str">
        <f>IF(Table1[[#This Row],[Day]]="","",YEAR(F4206))</f>
        <v/>
      </c>
      <c r="E4206" s="117" t="s">
        <v>329</v>
      </c>
      <c r="J4206" s="102"/>
      <c r="K4206" s="124"/>
      <c r="R4206" s="46"/>
      <c r="V4206" s="112"/>
      <c r="W4206" s="72"/>
      <c r="X4206" s="46"/>
      <c r="Y4206" s="46"/>
      <c r="AC4206" s="47">
        <f t="shared" si="62"/>
        <v>0</v>
      </c>
      <c r="AD4206" s="47"/>
      <c r="AE4206" s="44"/>
      <c r="AF4206" s="48"/>
    </row>
    <row r="4207" spans="1:32" ht="21" customHeight="1">
      <c r="A4207" s="45" t="str">
        <f>IF(G4207="","",VLOOKUP(G4207,#REF!,3,0))</f>
        <v/>
      </c>
      <c r="B4207" s="45" t="str">
        <f>IF(Table1[[#This Row],[Day]]="","",WEEKNUM(F4207))</f>
        <v/>
      </c>
      <c r="C4207" s="45" t="str">
        <f>IF(Table1[[#This Row],[Day]]="","",MONTH(F4207))</f>
        <v/>
      </c>
      <c r="D4207" s="45" t="str">
        <f>IF(Table1[[#This Row],[Day]]="","",YEAR(F4207))</f>
        <v/>
      </c>
      <c r="E4207" s="117" t="s">
        <v>329</v>
      </c>
      <c r="J4207" s="102"/>
      <c r="K4207" s="124"/>
      <c r="R4207" s="46"/>
      <c r="V4207" s="112"/>
      <c r="W4207" s="72"/>
      <c r="X4207" s="46"/>
      <c r="Y4207" s="46"/>
      <c r="AC4207" s="47">
        <f t="shared" si="62"/>
        <v>0</v>
      </c>
      <c r="AD4207" s="47"/>
      <c r="AE4207" s="44"/>
      <c r="AF4207" s="48"/>
    </row>
    <row r="4208" spans="1:32" ht="21" customHeight="1">
      <c r="A4208" s="45" t="str">
        <f>IF(G4208="","",VLOOKUP(G4208,#REF!,3,0))</f>
        <v/>
      </c>
      <c r="B4208" s="45" t="str">
        <f>IF(Table1[[#This Row],[Day]]="","",WEEKNUM(F4208))</f>
        <v/>
      </c>
      <c r="C4208" s="45" t="str">
        <f>IF(Table1[[#This Row],[Day]]="","",MONTH(F4208))</f>
        <v/>
      </c>
      <c r="D4208" s="45" t="str">
        <f>IF(Table1[[#This Row],[Day]]="","",YEAR(F4208))</f>
        <v/>
      </c>
      <c r="E4208" s="117" t="s">
        <v>329</v>
      </c>
      <c r="J4208" s="102"/>
      <c r="K4208" s="124"/>
      <c r="R4208" s="46"/>
      <c r="V4208" s="112"/>
      <c r="W4208" s="72"/>
      <c r="X4208" s="46"/>
      <c r="Y4208" s="46"/>
      <c r="AC4208" s="47">
        <f t="shared" si="62"/>
        <v>0</v>
      </c>
      <c r="AD4208" s="47"/>
      <c r="AE4208" s="44"/>
      <c r="AF4208" s="48"/>
    </row>
    <row r="4209" spans="1:32" ht="21" customHeight="1">
      <c r="A4209" s="45" t="str">
        <f>IF(G4209="","",VLOOKUP(G4209,#REF!,3,0))</f>
        <v/>
      </c>
      <c r="B4209" s="45" t="str">
        <f>IF(Table1[[#This Row],[Day]]="","",WEEKNUM(F4209))</f>
        <v/>
      </c>
      <c r="C4209" s="45" t="str">
        <f>IF(Table1[[#This Row],[Day]]="","",MONTH(F4209))</f>
        <v/>
      </c>
      <c r="D4209" s="45" t="str">
        <f>IF(Table1[[#This Row],[Day]]="","",YEAR(F4209))</f>
        <v/>
      </c>
      <c r="E4209" s="117" t="s">
        <v>329</v>
      </c>
      <c r="J4209" s="102"/>
      <c r="K4209" s="124"/>
      <c r="R4209" s="46"/>
      <c r="V4209" s="112"/>
      <c r="W4209" s="72"/>
      <c r="X4209" s="46"/>
      <c r="Y4209" s="46"/>
      <c r="AC4209" s="47">
        <f t="shared" si="62"/>
        <v>0</v>
      </c>
      <c r="AD4209" s="47"/>
      <c r="AE4209" s="44"/>
      <c r="AF4209" s="48"/>
    </row>
    <row r="4210" spans="1:32" ht="21" customHeight="1">
      <c r="A4210" s="45" t="str">
        <f>IF(G4210="","",VLOOKUP(G4210,#REF!,3,0))</f>
        <v/>
      </c>
      <c r="B4210" s="45" t="str">
        <f>IF(Table1[[#This Row],[Day]]="","",WEEKNUM(F4210))</f>
        <v/>
      </c>
      <c r="C4210" s="45" t="str">
        <f>IF(Table1[[#This Row],[Day]]="","",MONTH(F4210))</f>
        <v/>
      </c>
      <c r="D4210" s="45" t="str">
        <f>IF(Table1[[#This Row],[Day]]="","",YEAR(F4210))</f>
        <v/>
      </c>
      <c r="E4210" s="117" t="s">
        <v>329</v>
      </c>
      <c r="J4210" s="102"/>
      <c r="K4210" s="124"/>
      <c r="R4210" s="46"/>
      <c r="V4210" s="112"/>
      <c r="W4210" s="72"/>
      <c r="X4210" s="46"/>
      <c r="Y4210" s="46"/>
      <c r="AC4210" s="47">
        <f t="shared" si="62"/>
        <v>0</v>
      </c>
      <c r="AD4210" s="47"/>
      <c r="AE4210" s="44"/>
      <c r="AF4210" s="48"/>
    </row>
    <row r="4211" spans="1:32" ht="21" customHeight="1">
      <c r="A4211" s="45" t="str">
        <f>IF(G4211="","",VLOOKUP(G4211,#REF!,3,0))</f>
        <v/>
      </c>
      <c r="B4211" s="45" t="str">
        <f>IF(Table1[[#This Row],[Day]]="","",WEEKNUM(F4211))</f>
        <v/>
      </c>
      <c r="C4211" s="45" t="str">
        <f>IF(Table1[[#This Row],[Day]]="","",MONTH(F4211))</f>
        <v/>
      </c>
      <c r="D4211" s="45" t="str">
        <f>IF(Table1[[#This Row],[Day]]="","",YEAR(F4211))</f>
        <v/>
      </c>
      <c r="E4211" s="117" t="s">
        <v>329</v>
      </c>
      <c r="J4211" s="102"/>
      <c r="K4211" s="124"/>
      <c r="R4211" s="46"/>
      <c r="V4211" s="112"/>
      <c r="W4211" s="72"/>
      <c r="X4211" s="46"/>
      <c r="Y4211" s="46"/>
      <c r="AC4211" s="47">
        <f t="shared" si="62"/>
        <v>0</v>
      </c>
      <c r="AD4211" s="47"/>
      <c r="AE4211" s="44"/>
      <c r="AF4211" s="48"/>
    </row>
    <row r="4212" spans="1:32" ht="21" customHeight="1">
      <c r="A4212" s="45" t="str">
        <f>IF(G4212="","",VLOOKUP(G4212,#REF!,3,0))</f>
        <v/>
      </c>
      <c r="B4212" s="45" t="str">
        <f>IF(Table1[[#This Row],[Day]]="","",WEEKNUM(F4212))</f>
        <v/>
      </c>
      <c r="C4212" s="45" t="str">
        <f>IF(Table1[[#This Row],[Day]]="","",MONTH(F4212))</f>
        <v/>
      </c>
      <c r="D4212" s="45" t="str">
        <f>IF(Table1[[#This Row],[Day]]="","",YEAR(F4212))</f>
        <v/>
      </c>
      <c r="E4212" s="117" t="s">
        <v>329</v>
      </c>
      <c r="J4212" s="102"/>
      <c r="K4212" s="124"/>
      <c r="R4212" s="46"/>
      <c r="V4212" s="112"/>
      <c r="W4212" s="72"/>
      <c r="X4212" s="46"/>
      <c r="Y4212" s="46"/>
      <c r="AC4212" s="47">
        <f t="shared" si="62"/>
        <v>0</v>
      </c>
      <c r="AD4212" s="47"/>
      <c r="AE4212" s="44"/>
      <c r="AF4212" s="48"/>
    </row>
    <row r="4213" spans="1:32" ht="21" customHeight="1">
      <c r="A4213" s="45" t="str">
        <f>IF(G4213="","",VLOOKUP(G4213,#REF!,3,0))</f>
        <v/>
      </c>
      <c r="B4213" s="45" t="str">
        <f>IF(Table1[[#This Row],[Day]]="","",WEEKNUM(F4213))</f>
        <v/>
      </c>
      <c r="C4213" s="45" t="str">
        <f>IF(Table1[[#This Row],[Day]]="","",MONTH(F4213))</f>
        <v/>
      </c>
      <c r="D4213" s="45" t="str">
        <f>IF(Table1[[#This Row],[Day]]="","",YEAR(F4213))</f>
        <v/>
      </c>
      <c r="E4213" s="117" t="s">
        <v>329</v>
      </c>
      <c r="J4213" s="102"/>
      <c r="K4213" s="124"/>
      <c r="R4213" s="46"/>
      <c r="V4213" s="112"/>
      <c r="W4213" s="72"/>
      <c r="X4213" s="46"/>
      <c r="Y4213" s="46"/>
      <c r="AC4213" s="47">
        <f t="shared" si="62"/>
        <v>0</v>
      </c>
      <c r="AD4213" s="47"/>
      <c r="AE4213" s="44"/>
      <c r="AF4213" s="48"/>
    </row>
    <row r="4214" spans="1:32" ht="21" customHeight="1">
      <c r="A4214" s="45" t="str">
        <f>IF(G4214="","",VLOOKUP(G4214,#REF!,3,0))</f>
        <v/>
      </c>
      <c r="B4214" s="45" t="str">
        <f>IF(Table1[[#This Row],[Day]]="","",WEEKNUM(F4214))</f>
        <v/>
      </c>
      <c r="C4214" s="45" t="str">
        <f>IF(Table1[[#This Row],[Day]]="","",MONTH(F4214))</f>
        <v/>
      </c>
      <c r="D4214" s="45" t="str">
        <f>IF(Table1[[#This Row],[Day]]="","",YEAR(F4214))</f>
        <v/>
      </c>
      <c r="E4214" s="117" t="s">
        <v>329</v>
      </c>
      <c r="J4214" s="102"/>
      <c r="K4214" s="124"/>
      <c r="R4214" s="46"/>
      <c r="V4214" s="112"/>
      <c r="W4214" s="72"/>
      <c r="X4214" s="46"/>
      <c r="Y4214" s="46"/>
      <c r="AC4214" s="47">
        <f t="shared" si="62"/>
        <v>0</v>
      </c>
      <c r="AD4214" s="47"/>
      <c r="AE4214" s="44"/>
      <c r="AF4214" s="48"/>
    </row>
    <row r="4215" spans="1:32" ht="21" customHeight="1">
      <c r="A4215" s="45" t="str">
        <f>IF(G4215="","",VLOOKUP(G4215,#REF!,3,0))</f>
        <v/>
      </c>
      <c r="B4215" s="45" t="str">
        <f>IF(Table1[[#This Row],[Day]]="","",WEEKNUM(F4215))</f>
        <v/>
      </c>
      <c r="C4215" s="45" t="str">
        <f>IF(Table1[[#This Row],[Day]]="","",MONTH(F4215))</f>
        <v/>
      </c>
      <c r="D4215" s="45" t="str">
        <f>IF(Table1[[#This Row],[Day]]="","",YEAR(F4215))</f>
        <v/>
      </c>
      <c r="E4215" s="117" t="s">
        <v>329</v>
      </c>
      <c r="J4215" s="102"/>
      <c r="K4215" s="124"/>
      <c r="R4215" s="46"/>
      <c r="V4215" s="112"/>
      <c r="W4215" s="72"/>
      <c r="X4215" s="46"/>
      <c r="Y4215" s="46"/>
      <c r="AC4215" s="47">
        <f t="shared" si="62"/>
        <v>0</v>
      </c>
      <c r="AD4215" s="47"/>
      <c r="AE4215" s="44"/>
      <c r="AF4215" s="48"/>
    </row>
    <row r="4216" spans="1:32" ht="21" customHeight="1">
      <c r="A4216" s="45" t="str">
        <f>IF(G4216="","",VLOOKUP(G4216,#REF!,3,0))</f>
        <v/>
      </c>
      <c r="B4216" s="45" t="str">
        <f>IF(Table1[[#This Row],[Day]]="","",WEEKNUM(F4216))</f>
        <v/>
      </c>
      <c r="C4216" s="45" t="str">
        <f>IF(Table1[[#This Row],[Day]]="","",MONTH(F4216))</f>
        <v/>
      </c>
      <c r="D4216" s="45" t="str">
        <f>IF(Table1[[#This Row],[Day]]="","",YEAR(F4216))</f>
        <v/>
      </c>
      <c r="E4216" s="117" t="s">
        <v>329</v>
      </c>
      <c r="J4216" s="102"/>
      <c r="K4216" s="124"/>
      <c r="R4216" s="46"/>
      <c r="V4216" s="112"/>
      <c r="W4216" s="72"/>
      <c r="X4216" s="46"/>
      <c r="Y4216" s="46"/>
      <c r="AC4216" s="47">
        <f t="shared" si="62"/>
        <v>0</v>
      </c>
      <c r="AD4216" s="47"/>
      <c r="AE4216" s="44"/>
      <c r="AF4216" s="48"/>
    </row>
    <row r="4217" spans="1:32" ht="21" customHeight="1">
      <c r="A4217" s="45" t="str">
        <f>IF(G4217="","",VLOOKUP(G4217,#REF!,3,0))</f>
        <v/>
      </c>
      <c r="B4217" s="45" t="str">
        <f>IF(Table1[[#This Row],[Day]]="","",WEEKNUM(F4217))</f>
        <v/>
      </c>
      <c r="C4217" s="45" t="str">
        <f>IF(Table1[[#This Row],[Day]]="","",MONTH(F4217))</f>
        <v/>
      </c>
      <c r="D4217" s="45" t="str">
        <f>IF(Table1[[#This Row],[Day]]="","",YEAR(F4217))</f>
        <v/>
      </c>
      <c r="E4217" s="117" t="s">
        <v>329</v>
      </c>
      <c r="J4217" s="102"/>
      <c r="K4217" s="124"/>
      <c r="R4217" s="46"/>
      <c r="V4217" s="112"/>
      <c r="W4217" s="72"/>
      <c r="X4217" s="46"/>
      <c r="Y4217" s="46"/>
      <c r="AC4217" s="47">
        <f t="shared" si="62"/>
        <v>0</v>
      </c>
      <c r="AD4217" s="47"/>
      <c r="AE4217" s="44"/>
      <c r="AF4217" s="48"/>
    </row>
    <row r="4218" spans="1:32" ht="21" customHeight="1">
      <c r="A4218" s="45" t="str">
        <f>IF(G4218="","",VLOOKUP(G4218,#REF!,3,0))</f>
        <v/>
      </c>
      <c r="B4218" s="45" t="str">
        <f>IF(Table1[[#This Row],[Day]]="","",WEEKNUM(F4218))</f>
        <v/>
      </c>
      <c r="C4218" s="45" t="str">
        <f>IF(Table1[[#This Row],[Day]]="","",MONTH(F4218))</f>
        <v/>
      </c>
      <c r="D4218" s="45" t="str">
        <f>IF(Table1[[#This Row],[Day]]="","",YEAR(F4218))</f>
        <v/>
      </c>
      <c r="E4218" s="117" t="s">
        <v>329</v>
      </c>
      <c r="J4218" s="102"/>
      <c r="K4218" s="124"/>
      <c r="R4218" s="46"/>
      <c r="V4218" s="112"/>
      <c r="W4218" s="72"/>
      <c r="X4218" s="46"/>
      <c r="Y4218" s="46"/>
      <c r="AC4218" s="47">
        <f t="shared" si="62"/>
        <v>0</v>
      </c>
      <c r="AD4218" s="47"/>
      <c r="AE4218" s="44"/>
      <c r="AF4218" s="48"/>
    </row>
    <row r="4219" spans="1:32" ht="21" customHeight="1">
      <c r="A4219" s="45" t="str">
        <f>IF(G4219="","",VLOOKUP(G4219,#REF!,3,0))</f>
        <v/>
      </c>
      <c r="B4219" s="45" t="str">
        <f>IF(Table1[[#This Row],[Day]]="","",WEEKNUM(F4219))</f>
        <v/>
      </c>
      <c r="C4219" s="45" t="str">
        <f>IF(Table1[[#This Row],[Day]]="","",MONTH(F4219))</f>
        <v/>
      </c>
      <c r="D4219" s="45" t="str">
        <f>IF(Table1[[#This Row],[Day]]="","",YEAR(F4219))</f>
        <v/>
      </c>
      <c r="E4219" s="117" t="s">
        <v>329</v>
      </c>
      <c r="J4219" s="102"/>
      <c r="K4219" s="124"/>
      <c r="R4219" s="46"/>
      <c r="V4219" s="112"/>
      <c r="W4219" s="72"/>
      <c r="X4219" s="46"/>
      <c r="Y4219" s="46"/>
      <c r="AC4219" s="47">
        <f t="shared" si="62"/>
        <v>0</v>
      </c>
      <c r="AD4219" s="47"/>
      <c r="AE4219" s="44"/>
      <c r="AF4219" s="48"/>
    </row>
    <row r="4220" spans="1:32" ht="21" customHeight="1">
      <c r="A4220" s="45" t="str">
        <f>IF(G4220="","",VLOOKUP(G4220,#REF!,3,0))</f>
        <v/>
      </c>
      <c r="B4220" s="45" t="str">
        <f>IF(Table1[[#This Row],[Day]]="","",WEEKNUM(F4220))</f>
        <v/>
      </c>
      <c r="C4220" s="45" t="str">
        <f>IF(Table1[[#This Row],[Day]]="","",MONTH(F4220))</f>
        <v/>
      </c>
      <c r="D4220" s="45" t="str">
        <f>IF(Table1[[#This Row],[Day]]="","",YEAR(F4220))</f>
        <v/>
      </c>
      <c r="E4220" s="117" t="s">
        <v>329</v>
      </c>
      <c r="J4220" s="102"/>
      <c r="K4220" s="124"/>
      <c r="R4220" s="46"/>
      <c r="V4220" s="112"/>
      <c r="W4220" s="72"/>
      <c r="X4220" s="46"/>
      <c r="Y4220" s="46"/>
      <c r="AC4220" s="47">
        <f t="shared" si="62"/>
        <v>0</v>
      </c>
      <c r="AD4220" s="47"/>
      <c r="AE4220" s="44"/>
      <c r="AF4220" s="48"/>
    </row>
    <row r="4221" spans="1:32" ht="21" customHeight="1">
      <c r="A4221" s="45" t="str">
        <f>IF(G4221="","",VLOOKUP(G4221,#REF!,3,0))</f>
        <v/>
      </c>
      <c r="B4221" s="45" t="str">
        <f>IF(Table1[[#This Row],[Day]]="","",WEEKNUM(F4221))</f>
        <v/>
      </c>
      <c r="C4221" s="45" t="str">
        <f>IF(Table1[[#This Row],[Day]]="","",MONTH(F4221))</f>
        <v/>
      </c>
      <c r="D4221" s="45" t="str">
        <f>IF(Table1[[#This Row],[Day]]="","",YEAR(F4221))</f>
        <v/>
      </c>
      <c r="E4221" s="117" t="s">
        <v>329</v>
      </c>
      <c r="J4221" s="102"/>
      <c r="K4221" s="124"/>
      <c r="R4221" s="46"/>
      <c r="V4221" s="112"/>
      <c r="W4221" s="72"/>
      <c r="X4221" s="46"/>
      <c r="Y4221" s="46"/>
      <c r="AC4221" s="47">
        <f t="shared" si="62"/>
        <v>0</v>
      </c>
      <c r="AD4221" s="47"/>
      <c r="AE4221" s="44"/>
      <c r="AF4221" s="48"/>
    </row>
    <row r="4222" spans="1:32" ht="21" customHeight="1">
      <c r="A4222" s="45" t="str">
        <f>IF(G4222="","",VLOOKUP(G4222,#REF!,3,0))</f>
        <v/>
      </c>
      <c r="B4222" s="45" t="str">
        <f>IF(Table1[[#This Row],[Day]]="","",WEEKNUM(F4222))</f>
        <v/>
      </c>
      <c r="C4222" s="45" t="str">
        <f>IF(Table1[[#This Row],[Day]]="","",MONTH(F4222))</f>
        <v/>
      </c>
      <c r="D4222" s="45" t="str">
        <f>IF(Table1[[#This Row],[Day]]="","",YEAR(F4222))</f>
        <v/>
      </c>
      <c r="E4222" s="117" t="s">
        <v>329</v>
      </c>
      <c r="J4222" s="102"/>
      <c r="K4222" s="124"/>
      <c r="R4222" s="46"/>
      <c r="V4222" s="112"/>
      <c r="W4222" s="72"/>
      <c r="X4222" s="46"/>
      <c r="Y4222" s="46"/>
      <c r="AC4222" s="47">
        <f t="shared" si="62"/>
        <v>0</v>
      </c>
      <c r="AD4222" s="47"/>
      <c r="AE4222" s="44"/>
      <c r="AF4222" s="48"/>
    </row>
    <row r="4223" spans="1:32" ht="21" customHeight="1">
      <c r="A4223" s="45" t="str">
        <f>IF(G4223="","",VLOOKUP(G4223,#REF!,3,0))</f>
        <v/>
      </c>
      <c r="B4223" s="45" t="str">
        <f>IF(Table1[[#This Row],[Day]]="","",WEEKNUM(F4223))</f>
        <v/>
      </c>
      <c r="C4223" s="45" t="str">
        <f>IF(Table1[[#This Row],[Day]]="","",MONTH(F4223))</f>
        <v/>
      </c>
      <c r="D4223" s="45" t="str">
        <f>IF(Table1[[#This Row],[Day]]="","",YEAR(F4223))</f>
        <v/>
      </c>
      <c r="E4223" s="117" t="s">
        <v>329</v>
      </c>
      <c r="J4223" s="102"/>
      <c r="K4223" s="124"/>
      <c r="R4223" s="46"/>
      <c r="V4223" s="112"/>
      <c r="W4223" s="72"/>
      <c r="X4223" s="46"/>
      <c r="Y4223" s="46"/>
      <c r="AC4223" s="47">
        <f t="shared" si="62"/>
        <v>0</v>
      </c>
      <c r="AD4223" s="47"/>
      <c r="AE4223" s="44"/>
      <c r="AF4223" s="48"/>
    </row>
    <row r="4224" spans="1:32" ht="21" customHeight="1">
      <c r="A4224" s="45" t="str">
        <f>IF(G4224="","",VLOOKUP(G4224,#REF!,3,0))</f>
        <v/>
      </c>
      <c r="B4224" s="45" t="str">
        <f>IF(Table1[[#This Row],[Day]]="","",WEEKNUM(F4224))</f>
        <v/>
      </c>
      <c r="C4224" s="45" t="str">
        <f>IF(Table1[[#This Row],[Day]]="","",MONTH(F4224))</f>
        <v/>
      </c>
      <c r="D4224" s="45" t="str">
        <f>IF(Table1[[#This Row],[Day]]="","",YEAR(F4224))</f>
        <v/>
      </c>
      <c r="E4224" s="117" t="s">
        <v>329</v>
      </c>
      <c r="J4224" s="102"/>
      <c r="K4224" s="124"/>
      <c r="R4224" s="46"/>
      <c r="V4224" s="112"/>
      <c r="W4224" s="72"/>
      <c r="X4224" s="46"/>
      <c r="Y4224" s="46"/>
      <c r="AC4224" s="47">
        <f t="shared" si="62"/>
        <v>0</v>
      </c>
      <c r="AD4224" s="47"/>
      <c r="AE4224" s="44"/>
      <c r="AF4224" s="48"/>
    </row>
    <row r="4225" spans="1:32" ht="21" customHeight="1">
      <c r="A4225" s="45" t="str">
        <f>IF(G4225="","",VLOOKUP(G4225,#REF!,3,0))</f>
        <v/>
      </c>
      <c r="B4225" s="45" t="str">
        <f>IF(Table1[[#This Row],[Day]]="","",WEEKNUM(F4225))</f>
        <v/>
      </c>
      <c r="C4225" s="45" t="str">
        <f>IF(Table1[[#This Row],[Day]]="","",MONTH(F4225))</f>
        <v/>
      </c>
      <c r="D4225" s="45" t="str">
        <f>IF(Table1[[#This Row],[Day]]="","",YEAR(F4225))</f>
        <v/>
      </c>
      <c r="E4225" s="117" t="s">
        <v>329</v>
      </c>
      <c r="J4225" s="102"/>
      <c r="K4225" s="124"/>
      <c r="R4225" s="46"/>
      <c r="V4225" s="112"/>
      <c r="W4225" s="72"/>
      <c r="X4225" s="46"/>
      <c r="Y4225" s="46"/>
      <c r="AC4225" s="47">
        <f t="shared" si="62"/>
        <v>0</v>
      </c>
      <c r="AD4225" s="47"/>
      <c r="AE4225" s="44"/>
      <c r="AF4225" s="48"/>
    </row>
    <row r="4226" spans="1:32" ht="21" customHeight="1">
      <c r="A4226" s="45" t="str">
        <f>IF(G4226="","",VLOOKUP(G4226,#REF!,3,0))</f>
        <v/>
      </c>
      <c r="B4226" s="45" t="str">
        <f>IF(Table1[[#This Row],[Day]]="","",WEEKNUM(F4226))</f>
        <v/>
      </c>
      <c r="C4226" s="45" t="str">
        <f>IF(Table1[[#This Row],[Day]]="","",MONTH(F4226))</f>
        <v/>
      </c>
      <c r="D4226" s="45" t="str">
        <f>IF(Table1[[#This Row],[Day]]="","",YEAR(F4226))</f>
        <v/>
      </c>
      <c r="E4226" s="117" t="s">
        <v>329</v>
      </c>
      <c r="J4226" s="102"/>
      <c r="K4226" s="124"/>
      <c r="R4226" s="46"/>
      <c r="V4226" s="112"/>
      <c r="W4226" s="72"/>
      <c r="X4226" s="46"/>
      <c r="Y4226" s="46"/>
      <c r="AC4226" s="47">
        <f t="shared" si="62"/>
        <v>0</v>
      </c>
      <c r="AD4226" s="47"/>
      <c r="AE4226" s="44"/>
      <c r="AF4226" s="48"/>
    </row>
    <row r="4227" spans="1:32" ht="21" customHeight="1">
      <c r="A4227" s="45" t="str">
        <f>IF(G4227="","",VLOOKUP(G4227,#REF!,3,0))</f>
        <v/>
      </c>
      <c r="B4227" s="45" t="str">
        <f>IF(Table1[[#This Row],[Day]]="","",WEEKNUM(F4227))</f>
        <v/>
      </c>
      <c r="C4227" s="45" t="str">
        <f>IF(Table1[[#This Row],[Day]]="","",MONTH(F4227))</f>
        <v/>
      </c>
      <c r="D4227" s="45" t="str">
        <f>IF(Table1[[#This Row],[Day]]="","",YEAR(F4227))</f>
        <v/>
      </c>
      <c r="E4227" s="117" t="s">
        <v>329</v>
      </c>
      <c r="J4227" s="102"/>
      <c r="K4227" s="124"/>
      <c r="R4227" s="46"/>
      <c r="V4227" s="112"/>
      <c r="W4227" s="72"/>
      <c r="X4227" s="46"/>
      <c r="Y4227" s="46"/>
      <c r="AC4227" s="47">
        <f t="shared" si="62"/>
        <v>0</v>
      </c>
      <c r="AD4227" s="47"/>
      <c r="AE4227" s="44"/>
      <c r="AF4227" s="48"/>
    </row>
    <row r="4228" spans="1:32" ht="21" customHeight="1">
      <c r="A4228" s="45" t="str">
        <f>IF(G4228="","",VLOOKUP(G4228,#REF!,3,0))</f>
        <v/>
      </c>
      <c r="B4228" s="45" t="str">
        <f>IF(Table1[[#This Row],[Day]]="","",WEEKNUM(F4228))</f>
        <v/>
      </c>
      <c r="C4228" s="45" t="str">
        <f>IF(Table1[[#This Row],[Day]]="","",MONTH(F4228))</f>
        <v/>
      </c>
      <c r="D4228" s="45" t="str">
        <f>IF(Table1[[#This Row],[Day]]="","",YEAR(F4228))</f>
        <v/>
      </c>
      <c r="E4228" s="117" t="s">
        <v>329</v>
      </c>
      <c r="J4228" s="102"/>
      <c r="K4228" s="124"/>
      <c r="R4228" s="46"/>
      <c r="V4228" s="112"/>
      <c r="W4228" s="72"/>
      <c r="X4228" s="46"/>
      <c r="Y4228" s="46"/>
      <c r="AC4228" s="47">
        <f t="shared" si="62"/>
        <v>0</v>
      </c>
      <c r="AD4228" s="47"/>
      <c r="AE4228" s="44"/>
      <c r="AF4228" s="48"/>
    </row>
    <row r="4229" spans="1:32" ht="21" customHeight="1">
      <c r="A4229" s="45" t="str">
        <f>IF(G4229="","",VLOOKUP(G4229,#REF!,3,0))</f>
        <v/>
      </c>
      <c r="B4229" s="45" t="str">
        <f>IF(Table1[[#This Row],[Day]]="","",WEEKNUM(F4229))</f>
        <v/>
      </c>
      <c r="C4229" s="45" t="str">
        <f>IF(Table1[[#This Row],[Day]]="","",MONTH(F4229))</f>
        <v/>
      </c>
      <c r="D4229" s="45" t="str">
        <f>IF(Table1[[#This Row],[Day]]="","",YEAR(F4229))</f>
        <v/>
      </c>
      <c r="E4229" s="117" t="s">
        <v>329</v>
      </c>
      <c r="J4229" s="102"/>
      <c r="K4229" s="124"/>
      <c r="R4229" s="46"/>
      <c r="V4229" s="112"/>
      <c r="W4229" s="72"/>
      <c r="X4229" s="46"/>
      <c r="Y4229" s="46"/>
      <c r="AC4229" s="47">
        <f t="shared" si="62"/>
        <v>0</v>
      </c>
      <c r="AD4229" s="47"/>
      <c r="AE4229" s="44"/>
      <c r="AF4229" s="48"/>
    </row>
    <row r="4230" spans="1:32" ht="21" customHeight="1">
      <c r="A4230" s="45" t="str">
        <f>IF(G4230="","",VLOOKUP(G4230,#REF!,3,0))</f>
        <v/>
      </c>
      <c r="B4230" s="45" t="str">
        <f>IF(Table1[[#This Row],[Day]]="","",WEEKNUM(F4230))</f>
        <v/>
      </c>
      <c r="C4230" s="45" t="str">
        <f>IF(Table1[[#This Row],[Day]]="","",MONTH(F4230))</f>
        <v/>
      </c>
      <c r="D4230" s="45" t="str">
        <f>IF(Table1[[#This Row],[Day]]="","",YEAR(F4230))</f>
        <v/>
      </c>
      <c r="E4230" s="117" t="s">
        <v>329</v>
      </c>
      <c r="J4230" s="102"/>
      <c r="K4230" s="124"/>
      <c r="R4230" s="46"/>
      <c r="V4230" s="112"/>
      <c r="W4230" s="72"/>
      <c r="X4230" s="46"/>
      <c r="Y4230" s="46"/>
      <c r="AC4230" s="47">
        <f t="shared" si="62"/>
        <v>0</v>
      </c>
      <c r="AD4230" s="47"/>
      <c r="AE4230" s="44"/>
      <c r="AF4230" s="48"/>
    </row>
    <row r="4231" spans="1:32" ht="21" customHeight="1">
      <c r="A4231" s="45" t="str">
        <f>IF(G4231="","",VLOOKUP(G4231,#REF!,3,0))</f>
        <v/>
      </c>
      <c r="B4231" s="45" t="str">
        <f>IF(Table1[[#This Row],[Day]]="","",WEEKNUM(F4231))</f>
        <v/>
      </c>
      <c r="C4231" s="45" t="str">
        <f>IF(Table1[[#This Row],[Day]]="","",MONTH(F4231))</f>
        <v/>
      </c>
      <c r="D4231" s="45" t="str">
        <f>IF(Table1[[#This Row],[Day]]="","",YEAR(F4231))</f>
        <v/>
      </c>
      <c r="E4231" s="117" t="s">
        <v>329</v>
      </c>
      <c r="J4231" s="102"/>
      <c r="K4231" s="124"/>
      <c r="R4231" s="46"/>
      <c r="V4231" s="112"/>
      <c r="W4231" s="72"/>
      <c r="X4231" s="46"/>
      <c r="Y4231" s="46"/>
      <c r="AC4231" s="47">
        <f t="shared" si="62"/>
        <v>0</v>
      </c>
      <c r="AD4231" s="47"/>
      <c r="AE4231" s="44"/>
      <c r="AF4231" s="48"/>
    </row>
    <row r="4232" spans="1:32" ht="21" customHeight="1">
      <c r="A4232" s="45" t="str">
        <f>IF(G4232="","",VLOOKUP(G4232,#REF!,3,0))</f>
        <v/>
      </c>
      <c r="B4232" s="45" t="str">
        <f>IF(Table1[[#This Row],[Day]]="","",WEEKNUM(F4232))</f>
        <v/>
      </c>
      <c r="C4232" s="45" t="str">
        <f>IF(Table1[[#This Row],[Day]]="","",MONTH(F4232))</f>
        <v/>
      </c>
      <c r="D4232" s="45" t="str">
        <f>IF(Table1[[#This Row],[Day]]="","",YEAR(F4232))</f>
        <v/>
      </c>
      <c r="E4232" s="117" t="s">
        <v>329</v>
      </c>
      <c r="J4232" s="102"/>
      <c r="K4232" s="124"/>
      <c r="R4232" s="46"/>
      <c r="V4232" s="112"/>
      <c r="W4232" s="72"/>
      <c r="X4232" s="46"/>
      <c r="Y4232" s="46"/>
      <c r="AC4232" s="47">
        <f t="shared" si="62"/>
        <v>0</v>
      </c>
      <c r="AD4232" s="47"/>
      <c r="AE4232" s="44"/>
      <c r="AF4232" s="48"/>
    </row>
    <row r="4233" spans="1:32" ht="21" customHeight="1">
      <c r="A4233" s="45" t="str">
        <f>IF(G4233="","",VLOOKUP(G4233,#REF!,3,0))</f>
        <v/>
      </c>
      <c r="B4233" s="45" t="str">
        <f>IF(Table1[[#This Row],[Day]]="","",WEEKNUM(F4233))</f>
        <v/>
      </c>
      <c r="C4233" s="45" t="str">
        <f>IF(Table1[[#This Row],[Day]]="","",MONTH(F4233))</f>
        <v/>
      </c>
      <c r="D4233" s="45" t="str">
        <f>IF(Table1[[#This Row],[Day]]="","",YEAR(F4233))</f>
        <v/>
      </c>
      <c r="E4233" s="117" t="s">
        <v>329</v>
      </c>
      <c r="J4233" s="102"/>
      <c r="K4233" s="124"/>
      <c r="R4233" s="46"/>
      <c r="V4233" s="112"/>
      <c r="W4233" s="72"/>
      <c r="X4233" s="46"/>
      <c r="Y4233" s="46"/>
      <c r="AC4233" s="47">
        <f t="shared" si="62"/>
        <v>0</v>
      </c>
      <c r="AD4233" s="47"/>
      <c r="AE4233" s="44"/>
      <c r="AF4233" s="48"/>
    </row>
    <row r="4234" spans="1:32" ht="21" customHeight="1">
      <c r="A4234" s="45" t="str">
        <f>IF(G4234="","",VLOOKUP(G4234,#REF!,3,0))</f>
        <v/>
      </c>
      <c r="B4234" s="45" t="str">
        <f>IF(Table1[[#This Row],[Day]]="","",WEEKNUM(F4234))</f>
        <v/>
      </c>
      <c r="C4234" s="45" t="str">
        <f>IF(Table1[[#This Row],[Day]]="","",MONTH(F4234))</f>
        <v/>
      </c>
      <c r="D4234" s="45" t="str">
        <f>IF(Table1[[#This Row],[Day]]="","",YEAR(F4234))</f>
        <v/>
      </c>
      <c r="E4234" s="117" t="s">
        <v>329</v>
      </c>
      <c r="J4234" s="102"/>
      <c r="K4234" s="124"/>
      <c r="R4234" s="46"/>
      <c r="V4234" s="112"/>
      <c r="W4234" s="72"/>
      <c r="X4234" s="46"/>
      <c r="Y4234" s="46"/>
      <c r="AC4234" s="47">
        <f t="shared" si="62"/>
        <v>0</v>
      </c>
      <c r="AD4234" s="47"/>
      <c r="AE4234" s="44"/>
      <c r="AF4234" s="48"/>
    </row>
    <row r="4235" spans="1:32" ht="21" customHeight="1">
      <c r="A4235" s="45" t="str">
        <f>IF(G4235="","",VLOOKUP(G4235,#REF!,3,0))</f>
        <v/>
      </c>
      <c r="B4235" s="45" t="str">
        <f>IF(Table1[[#This Row],[Day]]="","",WEEKNUM(F4235))</f>
        <v/>
      </c>
      <c r="C4235" s="45" t="str">
        <f>IF(Table1[[#This Row],[Day]]="","",MONTH(F4235))</f>
        <v/>
      </c>
      <c r="D4235" s="45" t="str">
        <f>IF(Table1[[#This Row],[Day]]="","",YEAR(F4235))</f>
        <v/>
      </c>
      <c r="E4235" s="117" t="s">
        <v>329</v>
      </c>
      <c r="J4235" s="102"/>
      <c r="K4235" s="124"/>
      <c r="R4235" s="46"/>
      <c r="V4235" s="112"/>
      <c r="W4235" s="72"/>
      <c r="X4235" s="46"/>
      <c r="Y4235" s="46"/>
      <c r="AC4235" s="47">
        <f t="shared" si="62"/>
        <v>0</v>
      </c>
      <c r="AD4235" s="47"/>
      <c r="AE4235" s="44"/>
      <c r="AF4235" s="48"/>
    </row>
    <row r="4236" spans="1:32" ht="21" customHeight="1">
      <c r="A4236" s="45" t="str">
        <f>IF(G4236="","",VLOOKUP(G4236,#REF!,3,0))</f>
        <v/>
      </c>
      <c r="B4236" s="45" t="str">
        <f>IF(Table1[[#This Row],[Day]]="","",WEEKNUM(F4236))</f>
        <v/>
      </c>
      <c r="C4236" s="45" t="str">
        <f>IF(Table1[[#This Row],[Day]]="","",MONTH(F4236))</f>
        <v/>
      </c>
      <c r="D4236" s="45" t="str">
        <f>IF(Table1[[#This Row],[Day]]="","",YEAR(F4236))</f>
        <v/>
      </c>
      <c r="E4236" s="117" t="s">
        <v>329</v>
      </c>
      <c r="J4236" s="102"/>
      <c r="K4236" s="124"/>
      <c r="R4236" s="46"/>
      <c r="V4236" s="112"/>
      <c r="W4236" s="72"/>
      <c r="X4236" s="46"/>
      <c r="Y4236" s="46"/>
      <c r="AC4236" s="47">
        <f t="shared" si="62"/>
        <v>0</v>
      </c>
      <c r="AD4236" s="47"/>
      <c r="AE4236" s="44"/>
      <c r="AF4236" s="48"/>
    </row>
    <row r="4237" spans="1:32" ht="21" customHeight="1">
      <c r="A4237" s="45" t="str">
        <f>IF(G4237="","",VLOOKUP(G4237,#REF!,3,0))</f>
        <v/>
      </c>
      <c r="B4237" s="45" t="str">
        <f>IF(Table1[[#This Row],[Day]]="","",WEEKNUM(F4237))</f>
        <v/>
      </c>
      <c r="C4237" s="45" t="str">
        <f>IF(Table1[[#This Row],[Day]]="","",MONTH(F4237))</f>
        <v/>
      </c>
      <c r="D4237" s="45" t="str">
        <f>IF(Table1[[#This Row],[Day]]="","",YEAR(F4237))</f>
        <v/>
      </c>
      <c r="E4237" s="117" t="s">
        <v>329</v>
      </c>
      <c r="J4237" s="102"/>
      <c r="K4237" s="124"/>
      <c r="R4237" s="46"/>
      <c r="V4237" s="112"/>
      <c r="W4237" s="72"/>
      <c r="X4237" s="46"/>
      <c r="Y4237" s="46"/>
      <c r="AC4237" s="47">
        <f t="shared" si="62"/>
        <v>0</v>
      </c>
      <c r="AD4237" s="47"/>
      <c r="AE4237" s="44"/>
      <c r="AF4237" s="48"/>
    </row>
    <row r="4238" spans="1:32" ht="21" customHeight="1">
      <c r="A4238" s="45" t="str">
        <f>IF(G4238="","",VLOOKUP(G4238,#REF!,3,0))</f>
        <v/>
      </c>
      <c r="B4238" s="45" t="str">
        <f>IF(Table1[[#This Row],[Day]]="","",WEEKNUM(F4238))</f>
        <v/>
      </c>
      <c r="C4238" s="45" t="str">
        <f>IF(Table1[[#This Row],[Day]]="","",MONTH(F4238))</f>
        <v/>
      </c>
      <c r="D4238" s="45" t="str">
        <f>IF(Table1[[#This Row],[Day]]="","",YEAR(F4238))</f>
        <v/>
      </c>
      <c r="E4238" s="117" t="s">
        <v>329</v>
      </c>
      <c r="J4238" s="102"/>
      <c r="K4238" s="124"/>
      <c r="R4238" s="46"/>
      <c r="V4238" s="112"/>
      <c r="W4238" s="72"/>
      <c r="X4238" s="46"/>
      <c r="Y4238" s="46"/>
      <c r="AC4238" s="47">
        <f t="shared" si="62"/>
        <v>0</v>
      </c>
      <c r="AD4238" s="47"/>
      <c r="AE4238" s="44"/>
      <c r="AF4238" s="48"/>
    </row>
    <row r="4239" spans="1:32" ht="21" customHeight="1">
      <c r="A4239" s="45" t="str">
        <f>IF(G4239="","",VLOOKUP(G4239,#REF!,3,0))</f>
        <v/>
      </c>
      <c r="B4239" s="45" t="str">
        <f>IF(Table1[[#This Row],[Day]]="","",WEEKNUM(F4239))</f>
        <v/>
      </c>
      <c r="C4239" s="45" t="str">
        <f>IF(Table1[[#This Row],[Day]]="","",MONTH(F4239))</f>
        <v/>
      </c>
      <c r="D4239" s="45" t="str">
        <f>IF(Table1[[#This Row],[Day]]="","",YEAR(F4239))</f>
        <v/>
      </c>
      <c r="E4239" s="117" t="s">
        <v>329</v>
      </c>
      <c r="J4239" s="102"/>
      <c r="K4239" s="124"/>
      <c r="R4239" s="46"/>
      <c r="V4239" s="112"/>
      <c r="W4239" s="72"/>
      <c r="X4239" s="46"/>
      <c r="Y4239" s="46"/>
      <c r="AC4239" s="47">
        <f t="shared" si="62"/>
        <v>0</v>
      </c>
      <c r="AD4239" s="47"/>
      <c r="AE4239" s="44"/>
      <c r="AF4239" s="48"/>
    </row>
    <row r="4240" spans="1:32" ht="21" customHeight="1">
      <c r="A4240" s="45" t="str">
        <f>IF(G4240="","",VLOOKUP(G4240,#REF!,3,0))</f>
        <v/>
      </c>
      <c r="B4240" s="45" t="str">
        <f>IF(Table1[[#This Row],[Day]]="","",WEEKNUM(F4240))</f>
        <v/>
      </c>
      <c r="C4240" s="45" t="str">
        <f>IF(Table1[[#This Row],[Day]]="","",MONTH(F4240))</f>
        <v/>
      </c>
      <c r="D4240" s="45" t="str">
        <f>IF(Table1[[#This Row],[Day]]="","",YEAR(F4240))</f>
        <v/>
      </c>
      <c r="E4240" s="117" t="s">
        <v>329</v>
      </c>
      <c r="J4240" s="102"/>
      <c r="K4240" s="124"/>
      <c r="R4240" s="46"/>
      <c r="V4240" s="112"/>
      <c r="W4240" s="72"/>
      <c r="X4240" s="46"/>
      <c r="Y4240" s="46"/>
      <c r="AC4240" s="47">
        <f t="shared" si="62"/>
        <v>0</v>
      </c>
      <c r="AD4240" s="47"/>
      <c r="AE4240" s="44"/>
      <c r="AF4240" s="48"/>
    </row>
    <row r="4241" spans="1:32" ht="21" customHeight="1">
      <c r="A4241" s="45" t="str">
        <f>IF(G4241="","",VLOOKUP(G4241,#REF!,3,0))</f>
        <v/>
      </c>
      <c r="B4241" s="45" t="str">
        <f>IF(Table1[[#This Row],[Day]]="","",WEEKNUM(F4241))</f>
        <v/>
      </c>
      <c r="C4241" s="45" t="str">
        <f>IF(Table1[[#This Row],[Day]]="","",MONTH(F4241))</f>
        <v/>
      </c>
      <c r="D4241" s="45" t="str">
        <f>IF(Table1[[#This Row],[Day]]="","",YEAR(F4241))</f>
        <v/>
      </c>
      <c r="E4241" s="117" t="s">
        <v>329</v>
      </c>
      <c r="J4241" s="102"/>
      <c r="K4241" s="124"/>
      <c r="R4241" s="46"/>
      <c r="V4241" s="112"/>
      <c r="W4241" s="72"/>
      <c r="X4241" s="46"/>
      <c r="Y4241" s="46"/>
      <c r="AC4241" s="47">
        <f t="shared" si="62"/>
        <v>0</v>
      </c>
      <c r="AD4241" s="47"/>
      <c r="AE4241" s="44"/>
      <c r="AF4241" s="48"/>
    </row>
    <row r="4242" spans="1:32" ht="21" customHeight="1">
      <c r="A4242" s="45" t="str">
        <f>IF(G4242="","",VLOOKUP(G4242,#REF!,3,0))</f>
        <v/>
      </c>
      <c r="B4242" s="45" t="str">
        <f>IF(Table1[[#This Row],[Day]]="","",WEEKNUM(F4242))</f>
        <v/>
      </c>
      <c r="C4242" s="45" t="str">
        <f>IF(Table1[[#This Row],[Day]]="","",MONTH(F4242))</f>
        <v/>
      </c>
      <c r="D4242" s="45" t="str">
        <f>IF(Table1[[#This Row],[Day]]="","",YEAR(F4242))</f>
        <v/>
      </c>
      <c r="E4242" s="117" t="s">
        <v>329</v>
      </c>
      <c r="J4242" s="102"/>
      <c r="K4242" s="124"/>
      <c r="R4242" s="46"/>
      <c r="V4242" s="112"/>
      <c r="W4242" s="72"/>
      <c r="X4242" s="46"/>
      <c r="Y4242" s="46"/>
      <c r="AC4242" s="47">
        <f t="shared" si="62"/>
        <v>0</v>
      </c>
      <c r="AD4242" s="47"/>
      <c r="AE4242" s="44"/>
      <c r="AF4242" s="48"/>
    </row>
    <row r="4243" spans="1:32" ht="21" customHeight="1">
      <c r="A4243" s="45" t="str">
        <f>IF(G4243="","",VLOOKUP(G4243,#REF!,3,0))</f>
        <v/>
      </c>
      <c r="B4243" s="45" t="str">
        <f>IF(Table1[[#This Row],[Day]]="","",WEEKNUM(F4243))</f>
        <v/>
      </c>
      <c r="C4243" s="45" t="str">
        <f>IF(Table1[[#This Row],[Day]]="","",MONTH(F4243))</f>
        <v/>
      </c>
      <c r="D4243" s="45" t="str">
        <f>IF(Table1[[#This Row],[Day]]="","",YEAR(F4243))</f>
        <v/>
      </c>
      <c r="E4243" s="117" t="s">
        <v>329</v>
      </c>
      <c r="J4243" s="102"/>
      <c r="K4243" s="124"/>
      <c r="R4243" s="46"/>
      <c r="V4243" s="112"/>
      <c r="W4243" s="72"/>
      <c r="X4243" s="46"/>
      <c r="Y4243" s="46"/>
      <c r="AC4243" s="47">
        <f t="shared" si="62"/>
        <v>0</v>
      </c>
      <c r="AD4243" s="47"/>
      <c r="AE4243" s="44"/>
      <c r="AF4243" s="48"/>
    </row>
    <row r="4244" spans="1:32" ht="21" customHeight="1">
      <c r="A4244" s="45" t="str">
        <f>IF(G4244="","",VLOOKUP(G4244,#REF!,3,0))</f>
        <v/>
      </c>
      <c r="B4244" s="45" t="str">
        <f>IF(Table1[[#This Row],[Day]]="","",WEEKNUM(F4244))</f>
        <v/>
      </c>
      <c r="C4244" s="45" t="str">
        <f>IF(Table1[[#This Row],[Day]]="","",MONTH(F4244))</f>
        <v/>
      </c>
      <c r="D4244" s="45" t="str">
        <f>IF(Table1[[#This Row],[Day]]="","",YEAR(F4244))</f>
        <v/>
      </c>
      <c r="E4244" s="117" t="s">
        <v>329</v>
      </c>
      <c r="J4244" s="102"/>
      <c r="K4244" s="124"/>
      <c r="R4244" s="46"/>
      <c r="V4244" s="112"/>
      <c r="W4244" s="72"/>
      <c r="X4244" s="46"/>
      <c r="Y4244" s="46"/>
      <c r="AC4244" s="47">
        <f t="shared" si="62"/>
        <v>0</v>
      </c>
      <c r="AD4244" s="47"/>
      <c r="AE4244" s="44"/>
      <c r="AF4244" s="48"/>
    </row>
    <row r="4245" spans="1:32" ht="21" customHeight="1">
      <c r="A4245" s="45" t="str">
        <f>IF(G4245="","",VLOOKUP(G4245,#REF!,3,0))</f>
        <v/>
      </c>
      <c r="B4245" s="45" t="str">
        <f>IF(Table1[[#This Row],[Day]]="","",WEEKNUM(F4245))</f>
        <v/>
      </c>
      <c r="C4245" s="45" t="str">
        <f>IF(Table1[[#This Row],[Day]]="","",MONTH(F4245))</f>
        <v/>
      </c>
      <c r="D4245" s="45" t="str">
        <f>IF(Table1[[#This Row],[Day]]="","",YEAR(F4245))</f>
        <v/>
      </c>
      <c r="E4245" s="117" t="s">
        <v>329</v>
      </c>
      <c r="J4245" s="102"/>
      <c r="K4245" s="124"/>
      <c r="R4245" s="46"/>
      <c r="V4245" s="112"/>
      <c r="W4245" s="72"/>
      <c r="X4245" s="46"/>
      <c r="Y4245" s="46"/>
      <c r="AC4245" s="47">
        <f t="shared" si="62"/>
        <v>0</v>
      </c>
      <c r="AD4245" s="47"/>
      <c r="AE4245" s="44"/>
      <c r="AF4245" s="48"/>
    </row>
    <row r="4246" spans="1:32" ht="21" customHeight="1">
      <c r="A4246" s="45" t="str">
        <f>IF(G4246="","",VLOOKUP(G4246,#REF!,3,0))</f>
        <v/>
      </c>
      <c r="B4246" s="45" t="str">
        <f>IF(Table1[[#This Row],[Day]]="","",WEEKNUM(F4246))</f>
        <v/>
      </c>
      <c r="C4246" s="45" t="str">
        <f>IF(Table1[[#This Row],[Day]]="","",MONTH(F4246))</f>
        <v/>
      </c>
      <c r="D4246" s="45" t="str">
        <f>IF(Table1[[#This Row],[Day]]="","",YEAR(F4246))</f>
        <v/>
      </c>
      <c r="E4246" s="117" t="s">
        <v>329</v>
      </c>
      <c r="J4246" s="102"/>
      <c r="K4246" s="124"/>
      <c r="R4246" s="46"/>
      <c r="V4246" s="112"/>
      <c r="W4246" s="72"/>
      <c r="X4246" s="46"/>
      <c r="Y4246" s="46"/>
      <c r="AC4246" s="47">
        <f t="shared" si="62"/>
        <v>0</v>
      </c>
      <c r="AD4246" s="47"/>
      <c r="AE4246" s="44"/>
      <c r="AF4246" s="48"/>
    </row>
    <row r="4247" spans="1:32" ht="21" customHeight="1">
      <c r="A4247" s="45" t="str">
        <f>IF(G4247="","",VLOOKUP(G4247,#REF!,3,0))</f>
        <v/>
      </c>
      <c r="B4247" s="45" t="str">
        <f>IF(Table1[[#This Row],[Day]]="","",WEEKNUM(F4247))</f>
        <v/>
      </c>
      <c r="C4247" s="45" t="str">
        <f>IF(Table1[[#This Row],[Day]]="","",MONTH(F4247))</f>
        <v/>
      </c>
      <c r="D4247" s="45" t="str">
        <f>IF(Table1[[#This Row],[Day]]="","",YEAR(F4247))</f>
        <v/>
      </c>
      <c r="E4247" s="117" t="s">
        <v>329</v>
      </c>
      <c r="J4247" s="102"/>
      <c r="K4247" s="124"/>
      <c r="R4247" s="46"/>
      <c r="V4247" s="112"/>
      <c r="W4247" s="72"/>
      <c r="X4247" s="46"/>
      <c r="Y4247" s="46"/>
      <c r="AC4247" s="47">
        <f t="shared" si="62"/>
        <v>0</v>
      </c>
      <c r="AD4247" s="47"/>
      <c r="AE4247" s="44"/>
      <c r="AF4247" s="48"/>
    </row>
    <row r="4248" spans="1:32" ht="21" customHeight="1">
      <c r="A4248" s="45" t="str">
        <f>IF(G4248="","",VLOOKUP(G4248,#REF!,3,0))</f>
        <v/>
      </c>
      <c r="B4248" s="45" t="str">
        <f>IF(Table1[[#This Row],[Day]]="","",WEEKNUM(F4248))</f>
        <v/>
      </c>
      <c r="C4248" s="45" t="str">
        <f>IF(Table1[[#This Row],[Day]]="","",MONTH(F4248))</f>
        <v/>
      </c>
      <c r="D4248" s="45" t="str">
        <f>IF(Table1[[#This Row],[Day]]="","",YEAR(F4248))</f>
        <v/>
      </c>
      <c r="E4248" s="117" t="s">
        <v>329</v>
      </c>
      <c r="J4248" s="102"/>
      <c r="K4248" s="124"/>
      <c r="R4248" s="46"/>
      <c r="V4248" s="112"/>
      <c r="W4248" s="72"/>
      <c r="X4248" s="46"/>
      <c r="Y4248" s="46"/>
      <c r="AC4248" s="47">
        <f t="shared" si="62"/>
        <v>0</v>
      </c>
      <c r="AD4248" s="47"/>
      <c r="AE4248" s="44"/>
      <c r="AF4248" s="48"/>
    </row>
    <row r="4249" spans="1:32" ht="21" customHeight="1">
      <c r="A4249" s="45" t="str">
        <f>IF(G4249="","",VLOOKUP(G4249,#REF!,3,0))</f>
        <v/>
      </c>
      <c r="B4249" s="45" t="str">
        <f>IF(Table1[[#This Row],[Day]]="","",WEEKNUM(F4249))</f>
        <v/>
      </c>
      <c r="C4249" s="45" t="str">
        <f>IF(Table1[[#This Row],[Day]]="","",MONTH(F4249))</f>
        <v/>
      </c>
      <c r="D4249" s="45" t="str">
        <f>IF(Table1[[#This Row],[Day]]="","",YEAR(F4249))</f>
        <v/>
      </c>
      <c r="E4249" s="117" t="s">
        <v>329</v>
      </c>
      <c r="J4249" s="102"/>
      <c r="K4249" s="124"/>
      <c r="R4249" s="46"/>
      <c r="V4249" s="112"/>
      <c r="W4249" s="72"/>
      <c r="X4249" s="46"/>
      <c r="Y4249" s="46"/>
      <c r="AC4249" s="47">
        <f t="shared" si="62"/>
        <v>0</v>
      </c>
      <c r="AD4249" s="47"/>
      <c r="AE4249" s="44"/>
      <c r="AF4249" s="48"/>
    </row>
    <row r="4250" spans="1:32" ht="21" customHeight="1">
      <c r="A4250" s="45" t="str">
        <f>IF(G4250="","",VLOOKUP(G4250,#REF!,3,0))</f>
        <v/>
      </c>
      <c r="B4250" s="45" t="str">
        <f>IF(Table1[[#This Row],[Day]]="","",WEEKNUM(F4250))</f>
        <v/>
      </c>
      <c r="C4250" s="45" t="str">
        <f>IF(Table1[[#This Row],[Day]]="","",MONTH(F4250))</f>
        <v/>
      </c>
      <c r="D4250" s="45" t="str">
        <f>IF(Table1[[#This Row],[Day]]="","",YEAR(F4250))</f>
        <v/>
      </c>
      <c r="E4250" s="117" t="s">
        <v>329</v>
      </c>
      <c r="J4250" s="102"/>
      <c r="K4250" s="124"/>
      <c r="R4250" s="46"/>
      <c r="V4250" s="112"/>
      <c r="W4250" s="72"/>
      <c r="X4250" s="46"/>
      <c r="Y4250" s="46"/>
      <c r="AC4250" s="47">
        <f t="shared" si="62"/>
        <v>0</v>
      </c>
      <c r="AD4250" s="47"/>
      <c r="AE4250" s="44"/>
      <c r="AF4250" s="48"/>
    </row>
    <row r="4251" spans="1:32" ht="21" customHeight="1">
      <c r="A4251" s="45" t="str">
        <f>IF(G4251="","",VLOOKUP(G4251,#REF!,3,0))</f>
        <v/>
      </c>
      <c r="B4251" s="45" t="str">
        <f>IF(Table1[[#This Row],[Day]]="","",WEEKNUM(F4251))</f>
        <v/>
      </c>
      <c r="C4251" s="45" t="str">
        <f>IF(Table1[[#This Row],[Day]]="","",MONTH(F4251))</f>
        <v/>
      </c>
      <c r="D4251" s="45" t="str">
        <f>IF(Table1[[#This Row],[Day]]="","",YEAR(F4251))</f>
        <v/>
      </c>
      <c r="E4251" s="117" t="s">
        <v>329</v>
      </c>
      <c r="J4251" s="102"/>
      <c r="K4251" s="124"/>
      <c r="R4251" s="46"/>
      <c r="V4251" s="112"/>
      <c r="W4251" s="72"/>
      <c r="X4251" s="46"/>
      <c r="Y4251" s="46"/>
      <c r="AC4251" s="47">
        <f t="shared" si="62"/>
        <v>0</v>
      </c>
      <c r="AD4251" s="47"/>
      <c r="AE4251" s="44"/>
      <c r="AF4251" s="48"/>
    </row>
    <row r="4252" spans="1:32" ht="21" customHeight="1">
      <c r="A4252" s="45" t="str">
        <f>IF(G4252="","",VLOOKUP(G4252,#REF!,3,0))</f>
        <v/>
      </c>
      <c r="B4252" s="45" t="str">
        <f>IF(Table1[[#This Row],[Day]]="","",WEEKNUM(F4252))</f>
        <v/>
      </c>
      <c r="C4252" s="45" t="str">
        <f>IF(Table1[[#This Row],[Day]]="","",MONTH(F4252))</f>
        <v/>
      </c>
      <c r="D4252" s="45" t="str">
        <f>IF(Table1[[#This Row],[Day]]="","",YEAR(F4252))</f>
        <v/>
      </c>
      <c r="E4252" s="117" t="s">
        <v>329</v>
      </c>
      <c r="J4252" s="102"/>
      <c r="K4252" s="124"/>
      <c r="R4252" s="46"/>
      <c r="V4252" s="112"/>
      <c r="W4252" s="72"/>
      <c r="X4252" s="46"/>
      <c r="Y4252" s="46"/>
      <c r="AC4252" s="47">
        <f t="shared" ref="AC4252:AC4315" si="63">SUM(I4252:AB4252)</f>
        <v>0</v>
      </c>
      <c r="AD4252" s="47"/>
      <c r="AE4252" s="44"/>
      <c r="AF4252" s="48"/>
    </row>
    <row r="4253" spans="1:32" ht="21" customHeight="1">
      <c r="A4253" s="45" t="str">
        <f>IF(G4253="","",VLOOKUP(G4253,#REF!,3,0))</f>
        <v/>
      </c>
      <c r="B4253" s="45" t="str">
        <f>IF(Table1[[#This Row],[Day]]="","",WEEKNUM(F4253))</f>
        <v/>
      </c>
      <c r="C4253" s="45" t="str">
        <f>IF(Table1[[#This Row],[Day]]="","",MONTH(F4253))</f>
        <v/>
      </c>
      <c r="D4253" s="45" t="str">
        <f>IF(Table1[[#This Row],[Day]]="","",YEAR(F4253))</f>
        <v/>
      </c>
      <c r="E4253" s="117" t="s">
        <v>329</v>
      </c>
      <c r="J4253" s="102"/>
      <c r="K4253" s="124"/>
      <c r="R4253" s="46"/>
      <c r="V4253" s="112"/>
      <c r="W4253" s="72"/>
      <c r="X4253" s="46"/>
      <c r="Y4253" s="46"/>
      <c r="AC4253" s="47">
        <f t="shared" si="63"/>
        <v>0</v>
      </c>
      <c r="AD4253" s="47"/>
      <c r="AE4253" s="44"/>
      <c r="AF4253" s="48"/>
    </row>
    <row r="4254" spans="1:32" ht="21" customHeight="1">
      <c r="A4254" s="45" t="str">
        <f>IF(G4254="","",VLOOKUP(G4254,#REF!,3,0))</f>
        <v/>
      </c>
      <c r="B4254" s="45" t="str">
        <f>IF(Table1[[#This Row],[Day]]="","",WEEKNUM(F4254))</f>
        <v/>
      </c>
      <c r="C4254" s="45" t="str">
        <f>IF(Table1[[#This Row],[Day]]="","",MONTH(F4254))</f>
        <v/>
      </c>
      <c r="D4254" s="45" t="str">
        <f>IF(Table1[[#This Row],[Day]]="","",YEAR(F4254))</f>
        <v/>
      </c>
      <c r="E4254" s="117" t="s">
        <v>329</v>
      </c>
      <c r="J4254" s="102"/>
      <c r="K4254" s="124"/>
      <c r="R4254" s="46"/>
      <c r="V4254" s="112"/>
      <c r="W4254" s="72"/>
      <c r="X4254" s="46"/>
      <c r="Y4254" s="46"/>
      <c r="AC4254" s="47">
        <f t="shared" si="63"/>
        <v>0</v>
      </c>
      <c r="AD4254" s="47"/>
      <c r="AE4254" s="44"/>
      <c r="AF4254" s="48"/>
    </row>
    <row r="4255" spans="1:32" ht="21" customHeight="1">
      <c r="A4255" s="45" t="str">
        <f>IF(G4255="","",VLOOKUP(G4255,#REF!,3,0))</f>
        <v/>
      </c>
      <c r="B4255" s="45" t="str">
        <f>IF(Table1[[#This Row],[Day]]="","",WEEKNUM(F4255))</f>
        <v/>
      </c>
      <c r="C4255" s="45" t="str">
        <f>IF(Table1[[#This Row],[Day]]="","",MONTH(F4255))</f>
        <v/>
      </c>
      <c r="D4255" s="45" t="str">
        <f>IF(Table1[[#This Row],[Day]]="","",YEAR(F4255))</f>
        <v/>
      </c>
      <c r="E4255" s="117" t="s">
        <v>329</v>
      </c>
      <c r="J4255" s="102"/>
      <c r="K4255" s="124"/>
      <c r="R4255" s="46"/>
      <c r="V4255" s="112"/>
      <c r="W4255" s="72"/>
      <c r="X4255" s="46"/>
      <c r="Y4255" s="46"/>
      <c r="AC4255" s="47">
        <f t="shared" si="63"/>
        <v>0</v>
      </c>
      <c r="AD4255" s="47"/>
      <c r="AE4255" s="44"/>
      <c r="AF4255" s="48"/>
    </row>
    <row r="4256" spans="1:32" ht="21" customHeight="1">
      <c r="A4256" s="45" t="str">
        <f>IF(G4256="","",VLOOKUP(G4256,#REF!,3,0))</f>
        <v/>
      </c>
      <c r="B4256" s="45" t="str">
        <f>IF(Table1[[#This Row],[Day]]="","",WEEKNUM(F4256))</f>
        <v/>
      </c>
      <c r="C4256" s="45" t="str">
        <f>IF(Table1[[#This Row],[Day]]="","",MONTH(F4256))</f>
        <v/>
      </c>
      <c r="D4256" s="45" t="str">
        <f>IF(Table1[[#This Row],[Day]]="","",YEAR(F4256))</f>
        <v/>
      </c>
      <c r="E4256" s="117" t="s">
        <v>329</v>
      </c>
      <c r="J4256" s="102"/>
      <c r="K4256" s="124"/>
      <c r="R4256" s="46"/>
      <c r="V4256" s="112"/>
      <c r="W4256" s="72"/>
      <c r="X4256" s="46"/>
      <c r="Y4256" s="46"/>
      <c r="AC4256" s="47">
        <f t="shared" si="63"/>
        <v>0</v>
      </c>
      <c r="AD4256" s="47"/>
      <c r="AE4256" s="44"/>
      <c r="AF4256" s="48"/>
    </row>
    <row r="4257" spans="1:32" ht="21" customHeight="1">
      <c r="A4257" s="45" t="str">
        <f>IF(G4257="","",VLOOKUP(G4257,#REF!,3,0))</f>
        <v/>
      </c>
      <c r="B4257" s="45" t="str">
        <f>IF(Table1[[#This Row],[Day]]="","",WEEKNUM(F4257))</f>
        <v/>
      </c>
      <c r="C4257" s="45" t="str">
        <f>IF(Table1[[#This Row],[Day]]="","",MONTH(F4257))</f>
        <v/>
      </c>
      <c r="D4257" s="45" t="str">
        <f>IF(Table1[[#This Row],[Day]]="","",YEAR(F4257))</f>
        <v/>
      </c>
      <c r="E4257" s="117" t="s">
        <v>329</v>
      </c>
      <c r="J4257" s="102"/>
      <c r="K4257" s="124"/>
      <c r="R4257" s="46"/>
      <c r="V4257" s="112"/>
      <c r="W4257" s="72"/>
      <c r="X4257" s="46"/>
      <c r="Y4257" s="46"/>
      <c r="AC4257" s="47">
        <f t="shared" si="63"/>
        <v>0</v>
      </c>
      <c r="AD4257" s="47"/>
      <c r="AE4257" s="44"/>
      <c r="AF4257" s="48"/>
    </row>
    <row r="4258" spans="1:32" ht="21" customHeight="1">
      <c r="A4258" s="45" t="str">
        <f>IF(G4258="","",VLOOKUP(G4258,#REF!,3,0))</f>
        <v/>
      </c>
      <c r="B4258" s="45" t="str">
        <f>IF(Table1[[#This Row],[Day]]="","",WEEKNUM(F4258))</f>
        <v/>
      </c>
      <c r="C4258" s="45" t="str">
        <f>IF(Table1[[#This Row],[Day]]="","",MONTH(F4258))</f>
        <v/>
      </c>
      <c r="D4258" s="45" t="str">
        <f>IF(Table1[[#This Row],[Day]]="","",YEAR(F4258))</f>
        <v/>
      </c>
      <c r="E4258" s="117" t="s">
        <v>329</v>
      </c>
      <c r="J4258" s="102"/>
      <c r="K4258" s="124"/>
      <c r="R4258" s="46"/>
      <c r="V4258" s="112"/>
      <c r="W4258" s="72"/>
      <c r="X4258" s="46"/>
      <c r="Y4258" s="46"/>
      <c r="AC4258" s="47">
        <f t="shared" si="63"/>
        <v>0</v>
      </c>
      <c r="AD4258" s="47"/>
      <c r="AE4258" s="44"/>
      <c r="AF4258" s="48"/>
    </row>
    <row r="4259" spans="1:32" ht="21" customHeight="1">
      <c r="A4259" s="45" t="str">
        <f>IF(G4259="","",VLOOKUP(G4259,#REF!,3,0))</f>
        <v/>
      </c>
      <c r="B4259" s="45" t="str">
        <f>IF(Table1[[#This Row],[Day]]="","",WEEKNUM(F4259))</f>
        <v/>
      </c>
      <c r="C4259" s="45" t="str">
        <f>IF(Table1[[#This Row],[Day]]="","",MONTH(F4259))</f>
        <v/>
      </c>
      <c r="D4259" s="45" t="str">
        <f>IF(Table1[[#This Row],[Day]]="","",YEAR(F4259))</f>
        <v/>
      </c>
      <c r="E4259" s="117" t="s">
        <v>329</v>
      </c>
      <c r="J4259" s="102"/>
      <c r="K4259" s="124"/>
      <c r="R4259" s="46"/>
      <c r="V4259" s="112"/>
      <c r="W4259" s="72"/>
      <c r="X4259" s="46"/>
      <c r="Y4259" s="46"/>
      <c r="AC4259" s="47">
        <f t="shared" si="63"/>
        <v>0</v>
      </c>
      <c r="AD4259" s="47"/>
      <c r="AE4259" s="44"/>
      <c r="AF4259" s="48"/>
    </row>
    <row r="4260" spans="1:32" ht="21" customHeight="1">
      <c r="A4260" s="45" t="str">
        <f>IF(G4260="","",VLOOKUP(G4260,#REF!,3,0))</f>
        <v/>
      </c>
      <c r="B4260" s="45" t="str">
        <f>IF(Table1[[#This Row],[Day]]="","",WEEKNUM(F4260))</f>
        <v/>
      </c>
      <c r="C4260" s="45" t="str">
        <f>IF(Table1[[#This Row],[Day]]="","",MONTH(F4260))</f>
        <v/>
      </c>
      <c r="D4260" s="45" t="str">
        <f>IF(Table1[[#This Row],[Day]]="","",YEAR(F4260))</f>
        <v/>
      </c>
      <c r="E4260" s="117" t="s">
        <v>329</v>
      </c>
      <c r="J4260" s="102"/>
      <c r="K4260" s="124"/>
      <c r="R4260" s="46"/>
      <c r="V4260" s="112"/>
      <c r="W4260" s="72"/>
      <c r="X4260" s="46"/>
      <c r="Y4260" s="46"/>
      <c r="AC4260" s="47">
        <f t="shared" si="63"/>
        <v>0</v>
      </c>
      <c r="AD4260" s="47"/>
      <c r="AE4260" s="44"/>
      <c r="AF4260" s="48"/>
    </row>
    <row r="4261" spans="1:32" ht="21" customHeight="1">
      <c r="A4261" s="45" t="str">
        <f>IF(G4261="","",VLOOKUP(G4261,#REF!,3,0))</f>
        <v/>
      </c>
      <c r="B4261" s="45" t="str">
        <f>IF(Table1[[#This Row],[Day]]="","",WEEKNUM(F4261))</f>
        <v/>
      </c>
      <c r="C4261" s="45" t="str">
        <f>IF(Table1[[#This Row],[Day]]="","",MONTH(F4261))</f>
        <v/>
      </c>
      <c r="D4261" s="45" t="str">
        <f>IF(Table1[[#This Row],[Day]]="","",YEAR(F4261))</f>
        <v/>
      </c>
      <c r="E4261" s="117" t="s">
        <v>329</v>
      </c>
      <c r="J4261" s="102"/>
      <c r="K4261" s="124"/>
      <c r="R4261" s="46"/>
      <c r="V4261" s="112"/>
      <c r="W4261" s="72"/>
      <c r="X4261" s="46"/>
      <c r="Y4261" s="46"/>
      <c r="AC4261" s="47">
        <f t="shared" si="63"/>
        <v>0</v>
      </c>
      <c r="AD4261" s="47"/>
      <c r="AE4261" s="44"/>
      <c r="AF4261" s="48"/>
    </row>
    <row r="4262" spans="1:32" ht="21" customHeight="1">
      <c r="A4262" s="45" t="str">
        <f>IF(G4262="","",VLOOKUP(G4262,#REF!,3,0))</f>
        <v/>
      </c>
      <c r="B4262" s="45" t="str">
        <f>IF(Table1[[#This Row],[Day]]="","",WEEKNUM(F4262))</f>
        <v/>
      </c>
      <c r="C4262" s="45" t="str">
        <f>IF(Table1[[#This Row],[Day]]="","",MONTH(F4262))</f>
        <v/>
      </c>
      <c r="D4262" s="45" t="str">
        <f>IF(Table1[[#This Row],[Day]]="","",YEAR(F4262))</f>
        <v/>
      </c>
      <c r="E4262" s="117" t="s">
        <v>329</v>
      </c>
      <c r="J4262" s="102"/>
      <c r="K4262" s="124"/>
      <c r="R4262" s="46"/>
      <c r="V4262" s="112"/>
      <c r="W4262" s="72"/>
      <c r="X4262" s="46"/>
      <c r="Y4262" s="46"/>
      <c r="AC4262" s="47">
        <f t="shared" si="63"/>
        <v>0</v>
      </c>
      <c r="AD4262" s="47"/>
      <c r="AE4262" s="44"/>
      <c r="AF4262" s="48"/>
    </row>
    <row r="4263" spans="1:32" ht="21" customHeight="1">
      <c r="A4263" s="45" t="str">
        <f>IF(G4263="","",VLOOKUP(G4263,#REF!,3,0))</f>
        <v/>
      </c>
      <c r="B4263" s="45" t="str">
        <f>IF(Table1[[#This Row],[Day]]="","",WEEKNUM(F4263))</f>
        <v/>
      </c>
      <c r="C4263" s="45" t="str">
        <f>IF(Table1[[#This Row],[Day]]="","",MONTH(F4263))</f>
        <v/>
      </c>
      <c r="D4263" s="45" t="str">
        <f>IF(Table1[[#This Row],[Day]]="","",YEAR(F4263))</f>
        <v/>
      </c>
      <c r="E4263" s="117" t="s">
        <v>329</v>
      </c>
      <c r="J4263" s="102"/>
      <c r="K4263" s="124"/>
      <c r="R4263" s="46"/>
      <c r="V4263" s="112"/>
      <c r="W4263" s="72"/>
      <c r="X4263" s="46"/>
      <c r="Y4263" s="46"/>
      <c r="AC4263" s="47">
        <f t="shared" si="63"/>
        <v>0</v>
      </c>
      <c r="AD4263" s="47"/>
      <c r="AE4263" s="44"/>
      <c r="AF4263" s="48"/>
    </row>
    <row r="4264" spans="1:32" ht="21" customHeight="1">
      <c r="A4264" s="45" t="str">
        <f>IF(G4264="","",VLOOKUP(G4264,#REF!,3,0))</f>
        <v/>
      </c>
      <c r="B4264" s="45" t="str">
        <f>IF(Table1[[#This Row],[Day]]="","",WEEKNUM(F4264))</f>
        <v/>
      </c>
      <c r="C4264" s="45" t="str">
        <f>IF(Table1[[#This Row],[Day]]="","",MONTH(F4264))</f>
        <v/>
      </c>
      <c r="D4264" s="45" t="str">
        <f>IF(Table1[[#This Row],[Day]]="","",YEAR(F4264))</f>
        <v/>
      </c>
      <c r="E4264" s="117" t="s">
        <v>329</v>
      </c>
      <c r="J4264" s="102"/>
      <c r="K4264" s="124"/>
      <c r="R4264" s="46"/>
      <c r="V4264" s="112"/>
      <c r="W4264" s="72"/>
      <c r="X4264" s="46"/>
      <c r="Y4264" s="46"/>
      <c r="AC4264" s="47">
        <f t="shared" si="63"/>
        <v>0</v>
      </c>
      <c r="AD4264" s="47"/>
      <c r="AE4264" s="44"/>
      <c r="AF4264" s="48"/>
    </row>
    <row r="4265" spans="1:32" ht="21" customHeight="1">
      <c r="A4265" s="45" t="str">
        <f>IF(G4265="","",VLOOKUP(G4265,#REF!,3,0))</f>
        <v/>
      </c>
      <c r="B4265" s="45" t="str">
        <f>IF(Table1[[#This Row],[Day]]="","",WEEKNUM(F4265))</f>
        <v/>
      </c>
      <c r="C4265" s="45" t="str">
        <f>IF(Table1[[#This Row],[Day]]="","",MONTH(F4265))</f>
        <v/>
      </c>
      <c r="D4265" s="45" t="str">
        <f>IF(Table1[[#This Row],[Day]]="","",YEAR(F4265))</f>
        <v/>
      </c>
      <c r="E4265" s="117" t="s">
        <v>329</v>
      </c>
      <c r="J4265" s="102"/>
      <c r="K4265" s="124"/>
      <c r="R4265" s="46"/>
      <c r="V4265" s="112"/>
      <c r="W4265" s="72"/>
      <c r="X4265" s="46"/>
      <c r="Y4265" s="46"/>
      <c r="AC4265" s="47">
        <f t="shared" si="63"/>
        <v>0</v>
      </c>
      <c r="AD4265" s="47"/>
      <c r="AE4265" s="44"/>
      <c r="AF4265" s="48"/>
    </row>
    <row r="4266" spans="1:32" ht="21" customHeight="1">
      <c r="A4266" s="45" t="str">
        <f>IF(G4266="","",VLOOKUP(G4266,#REF!,3,0))</f>
        <v/>
      </c>
      <c r="B4266" s="45" t="str">
        <f>IF(Table1[[#This Row],[Day]]="","",WEEKNUM(F4266))</f>
        <v/>
      </c>
      <c r="C4266" s="45" t="str">
        <f>IF(Table1[[#This Row],[Day]]="","",MONTH(F4266))</f>
        <v/>
      </c>
      <c r="D4266" s="45" t="str">
        <f>IF(Table1[[#This Row],[Day]]="","",YEAR(F4266))</f>
        <v/>
      </c>
      <c r="E4266" s="117" t="s">
        <v>329</v>
      </c>
      <c r="J4266" s="102"/>
      <c r="K4266" s="124"/>
      <c r="R4266" s="46"/>
      <c r="V4266" s="112"/>
      <c r="W4266" s="72"/>
      <c r="X4266" s="46"/>
      <c r="Y4266" s="46"/>
      <c r="AC4266" s="47">
        <f t="shared" si="63"/>
        <v>0</v>
      </c>
      <c r="AD4266" s="47"/>
      <c r="AE4266" s="44"/>
      <c r="AF4266" s="48"/>
    </row>
    <row r="4267" spans="1:32" ht="21" customHeight="1">
      <c r="A4267" s="45" t="str">
        <f>IF(G4267="","",VLOOKUP(G4267,#REF!,3,0))</f>
        <v/>
      </c>
      <c r="B4267" s="45" t="str">
        <f>IF(Table1[[#This Row],[Day]]="","",WEEKNUM(F4267))</f>
        <v/>
      </c>
      <c r="C4267" s="45" t="str">
        <f>IF(Table1[[#This Row],[Day]]="","",MONTH(F4267))</f>
        <v/>
      </c>
      <c r="D4267" s="45" t="str">
        <f>IF(Table1[[#This Row],[Day]]="","",YEAR(F4267))</f>
        <v/>
      </c>
      <c r="E4267" s="117" t="s">
        <v>329</v>
      </c>
      <c r="J4267" s="102"/>
      <c r="K4267" s="124"/>
      <c r="R4267" s="46"/>
      <c r="V4267" s="112"/>
      <c r="W4267" s="72"/>
      <c r="X4267" s="46"/>
      <c r="Y4267" s="46"/>
      <c r="AC4267" s="47">
        <f t="shared" si="63"/>
        <v>0</v>
      </c>
      <c r="AD4267" s="47"/>
      <c r="AE4267" s="44"/>
      <c r="AF4267" s="48"/>
    </row>
    <row r="4268" spans="1:32" ht="21" customHeight="1">
      <c r="A4268" s="45" t="str">
        <f>IF(G4268="","",VLOOKUP(G4268,#REF!,3,0))</f>
        <v/>
      </c>
      <c r="B4268" s="45" t="str">
        <f>IF(Table1[[#This Row],[Day]]="","",WEEKNUM(F4268))</f>
        <v/>
      </c>
      <c r="C4268" s="45" t="str">
        <f>IF(Table1[[#This Row],[Day]]="","",MONTH(F4268))</f>
        <v/>
      </c>
      <c r="D4268" s="45" t="str">
        <f>IF(Table1[[#This Row],[Day]]="","",YEAR(F4268))</f>
        <v/>
      </c>
      <c r="E4268" s="117" t="s">
        <v>329</v>
      </c>
      <c r="J4268" s="102"/>
      <c r="K4268" s="124"/>
      <c r="R4268" s="46"/>
      <c r="V4268" s="112"/>
      <c r="W4268" s="72"/>
      <c r="X4268" s="46"/>
      <c r="Y4268" s="46"/>
      <c r="AC4268" s="47">
        <f t="shared" si="63"/>
        <v>0</v>
      </c>
      <c r="AD4268" s="47"/>
      <c r="AE4268" s="44"/>
      <c r="AF4268" s="48"/>
    </row>
    <row r="4269" spans="1:32" ht="21" customHeight="1">
      <c r="A4269" s="45" t="str">
        <f>IF(G4269="","",VLOOKUP(G4269,#REF!,3,0))</f>
        <v/>
      </c>
      <c r="B4269" s="45" t="str">
        <f>IF(Table1[[#This Row],[Day]]="","",WEEKNUM(F4269))</f>
        <v/>
      </c>
      <c r="C4269" s="45" t="str">
        <f>IF(Table1[[#This Row],[Day]]="","",MONTH(F4269))</f>
        <v/>
      </c>
      <c r="D4269" s="45" t="str">
        <f>IF(Table1[[#This Row],[Day]]="","",YEAR(F4269))</f>
        <v/>
      </c>
      <c r="E4269" s="117" t="s">
        <v>329</v>
      </c>
      <c r="J4269" s="102"/>
      <c r="K4269" s="124"/>
      <c r="R4269" s="46"/>
      <c r="V4269" s="112"/>
      <c r="W4269" s="72"/>
      <c r="X4269" s="46"/>
      <c r="Y4269" s="46"/>
      <c r="AC4269" s="47">
        <f t="shared" si="63"/>
        <v>0</v>
      </c>
      <c r="AD4269" s="47"/>
      <c r="AE4269" s="44"/>
      <c r="AF4269" s="48"/>
    </row>
    <row r="4270" spans="1:32" ht="21" customHeight="1">
      <c r="A4270" s="45" t="str">
        <f>IF(G4270="","",VLOOKUP(G4270,#REF!,3,0))</f>
        <v/>
      </c>
      <c r="B4270" s="45" t="str">
        <f>IF(Table1[[#This Row],[Day]]="","",WEEKNUM(F4270))</f>
        <v/>
      </c>
      <c r="C4270" s="45" t="str">
        <f>IF(Table1[[#This Row],[Day]]="","",MONTH(F4270))</f>
        <v/>
      </c>
      <c r="D4270" s="45" t="str">
        <f>IF(Table1[[#This Row],[Day]]="","",YEAR(F4270))</f>
        <v/>
      </c>
      <c r="E4270" s="117" t="s">
        <v>329</v>
      </c>
      <c r="J4270" s="102"/>
      <c r="K4270" s="124"/>
      <c r="R4270" s="46"/>
      <c r="V4270" s="112"/>
      <c r="W4270" s="72"/>
      <c r="X4270" s="46"/>
      <c r="Y4270" s="46"/>
      <c r="AC4270" s="47">
        <f t="shared" si="63"/>
        <v>0</v>
      </c>
      <c r="AD4270" s="47"/>
      <c r="AE4270" s="44"/>
      <c r="AF4270" s="48"/>
    </row>
    <row r="4271" spans="1:32" ht="21" customHeight="1">
      <c r="A4271" s="45" t="str">
        <f>IF(G4271="","",VLOOKUP(G4271,#REF!,3,0))</f>
        <v/>
      </c>
      <c r="B4271" s="45" t="str">
        <f>IF(Table1[[#This Row],[Day]]="","",WEEKNUM(F4271))</f>
        <v/>
      </c>
      <c r="C4271" s="45" t="str">
        <f>IF(Table1[[#This Row],[Day]]="","",MONTH(F4271))</f>
        <v/>
      </c>
      <c r="D4271" s="45" t="str">
        <f>IF(Table1[[#This Row],[Day]]="","",YEAR(F4271))</f>
        <v/>
      </c>
      <c r="E4271" s="117" t="s">
        <v>329</v>
      </c>
      <c r="J4271" s="102"/>
      <c r="K4271" s="124"/>
      <c r="R4271" s="46"/>
      <c r="V4271" s="112"/>
      <c r="W4271" s="72"/>
      <c r="X4271" s="46"/>
      <c r="Y4271" s="46"/>
      <c r="AC4271" s="47">
        <f t="shared" si="63"/>
        <v>0</v>
      </c>
      <c r="AD4271" s="47"/>
      <c r="AE4271" s="44"/>
      <c r="AF4271" s="48"/>
    </row>
    <row r="4272" spans="1:32" ht="21" customHeight="1">
      <c r="A4272" s="45" t="str">
        <f>IF(G4272="","",VLOOKUP(G4272,#REF!,3,0))</f>
        <v/>
      </c>
      <c r="B4272" s="45" t="str">
        <f>IF(Table1[[#This Row],[Day]]="","",WEEKNUM(F4272))</f>
        <v/>
      </c>
      <c r="C4272" s="45" t="str">
        <f>IF(Table1[[#This Row],[Day]]="","",MONTH(F4272))</f>
        <v/>
      </c>
      <c r="D4272" s="45" t="str">
        <f>IF(Table1[[#This Row],[Day]]="","",YEAR(F4272))</f>
        <v/>
      </c>
      <c r="E4272" s="117" t="s">
        <v>329</v>
      </c>
      <c r="J4272" s="102"/>
      <c r="K4272" s="124"/>
      <c r="R4272" s="46"/>
      <c r="V4272" s="112"/>
      <c r="W4272" s="72"/>
      <c r="X4272" s="46"/>
      <c r="Y4272" s="46"/>
      <c r="AC4272" s="47">
        <f t="shared" si="63"/>
        <v>0</v>
      </c>
      <c r="AD4272" s="47"/>
      <c r="AE4272" s="44"/>
      <c r="AF4272" s="48"/>
    </row>
    <row r="4273" spans="1:32" ht="21" customHeight="1">
      <c r="A4273" s="45" t="str">
        <f>IF(G4273="","",VLOOKUP(G4273,#REF!,3,0))</f>
        <v/>
      </c>
      <c r="B4273" s="45" t="str">
        <f>IF(Table1[[#This Row],[Day]]="","",WEEKNUM(F4273))</f>
        <v/>
      </c>
      <c r="C4273" s="45" t="str">
        <f>IF(Table1[[#This Row],[Day]]="","",MONTH(F4273))</f>
        <v/>
      </c>
      <c r="D4273" s="45" t="str">
        <f>IF(Table1[[#This Row],[Day]]="","",YEAR(F4273))</f>
        <v/>
      </c>
      <c r="E4273" s="117" t="s">
        <v>329</v>
      </c>
      <c r="J4273" s="102"/>
      <c r="K4273" s="124"/>
      <c r="R4273" s="46"/>
      <c r="V4273" s="112"/>
      <c r="W4273" s="72"/>
      <c r="X4273" s="46"/>
      <c r="Y4273" s="46"/>
      <c r="AC4273" s="47">
        <f t="shared" si="63"/>
        <v>0</v>
      </c>
      <c r="AD4273" s="47"/>
      <c r="AE4273" s="44"/>
      <c r="AF4273" s="48"/>
    </row>
    <row r="4274" spans="1:32" ht="21" customHeight="1">
      <c r="A4274" s="45" t="str">
        <f>IF(G4274="","",VLOOKUP(G4274,#REF!,3,0))</f>
        <v/>
      </c>
      <c r="B4274" s="45" t="str">
        <f>IF(Table1[[#This Row],[Day]]="","",WEEKNUM(F4274))</f>
        <v/>
      </c>
      <c r="C4274" s="45" t="str">
        <f>IF(Table1[[#This Row],[Day]]="","",MONTH(F4274))</f>
        <v/>
      </c>
      <c r="D4274" s="45" t="str">
        <f>IF(Table1[[#This Row],[Day]]="","",YEAR(F4274))</f>
        <v/>
      </c>
      <c r="E4274" s="117" t="s">
        <v>329</v>
      </c>
      <c r="J4274" s="102"/>
      <c r="K4274" s="124"/>
      <c r="R4274" s="46"/>
      <c r="V4274" s="112"/>
      <c r="W4274" s="72"/>
      <c r="X4274" s="46"/>
      <c r="Y4274" s="46"/>
      <c r="AC4274" s="47">
        <f t="shared" si="63"/>
        <v>0</v>
      </c>
      <c r="AD4274" s="47"/>
      <c r="AE4274" s="44"/>
      <c r="AF4274" s="48"/>
    </row>
    <row r="4275" spans="1:32" ht="21" customHeight="1">
      <c r="A4275" s="45" t="str">
        <f>IF(G4275="","",VLOOKUP(G4275,#REF!,3,0))</f>
        <v/>
      </c>
      <c r="B4275" s="45" t="str">
        <f>IF(Table1[[#This Row],[Day]]="","",WEEKNUM(F4275))</f>
        <v/>
      </c>
      <c r="C4275" s="45" t="str">
        <f>IF(Table1[[#This Row],[Day]]="","",MONTH(F4275))</f>
        <v/>
      </c>
      <c r="D4275" s="45" t="str">
        <f>IF(Table1[[#This Row],[Day]]="","",YEAR(F4275))</f>
        <v/>
      </c>
      <c r="E4275" s="117" t="s">
        <v>329</v>
      </c>
      <c r="J4275" s="102"/>
      <c r="K4275" s="124"/>
      <c r="R4275" s="46"/>
      <c r="V4275" s="112"/>
      <c r="W4275" s="72"/>
      <c r="X4275" s="46"/>
      <c r="Y4275" s="46"/>
      <c r="AC4275" s="47">
        <f t="shared" si="63"/>
        <v>0</v>
      </c>
      <c r="AD4275" s="47"/>
      <c r="AE4275" s="44"/>
      <c r="AF4275" s="48"/>
    </row>
    <row r="4276" spans="1:32" ht="21" customHeight="1">
      <c r="A4276" s="45" t="str">
        <f>IF(G4276="","",VLOOKUP(G4276,#REF!,3,0))</f>
        <v/>
      </c>
      <c r="B4276" s="45" t="str">
        <f>IF(Table1[[#This Row],[Day]]="","",WEEKNUM(F4276))</f>
        <v/>
      </c>
      <c r="C4276" s="45" t="str">
        <f>IF(Table1[[#This Row],[Day]]="","",MONTH(F4276))</f>
        <v/>
      </c>
      <c r="D4276" s="45" t="str">
        <f>IF(Table1[[#This Row],[Day]]="","",YEAR(F4276))</f>
        <v/>
      </c>
      <c r="E4276" s="117" t="s">
        <v>329</v>
      </c>
      <c r="J4276" s="102"/>
      <c r="K4276" s="124"/>
      <c r="R4276" s="46"/>
      <c r="V4276" s="112"/>
      <c r="W4276" s="72"/>
      <c r="X4276" s="46"/>
      <c r="Y4276" s="46"/>
      <c r="AC4276" s="47">
        <f t="shared" si="63"/>
        <v>0</v>
      </c>
      <c r="AD4276" s="47"/>
      <c r="AE4276" s="44"/>
      <c r="AF4276" s="48"/>
    </row>
    <row r="4277" spans="1:32" ht="21" customHeight="1">
      <c r="A4277" s="45" t="str">
        <f>IF(G4277="","",VLOOKUP(G4277,#REF!,3,0))</f>
        <v/>
      </c>
      <c r="B4277" s="45" t="str">
        <f>IF(Table1[[#This Row],[Day]]="","",WEEKNUM(F4277))</f>
        <v/>
      </c>
      <c r="C4277" s="45" t="str">
        <f>IF(Table1[[#This Row],[Day]]="","",MONTH(F4277))</f>
        <v/>
      </c>
      <c r="D4277" s="45" t="str">
        <f>IF(Table1[[#This Row],[Day]]="","",YEAR(F4277))</f>
        <v/>
      </c>
      <c r="E4277" s="117" t="s">
        <v>329</v>
      </c>
      <c r="J4277" s="102"/>
      <c r="K4277" s="124"/>
      <c r="R4277" s="46"/>
      <c r="V4277" s="112"/>
      <c r="W4277" s="72"/>
      <c r="X4277" s="46"/>
      <c r="Y4277" s="46"/>
      <c r="AC4277" s="47">
        <f t="shared" si="63"/>
        <v>0</v>
      </c>
      <c r="AD4277" s="47"/>
      <c r="AE4277" s="44"/>
      <c r="AF4277" s="48"/>
    </row>
    <row r="4278" spans="1:32" ht="21" customHeight="1">
      <c r="A4278" s="45" t="str">
        <f>IF(G4278="","",VLOOKUP(G4278,#REF!,3,0))</f>
        <v/>
      </c>
      <c r="B4278" s="45" t="str">
        <f>IF(Table1[[#This Row],[Day]]="","",WEEKNUM(F4278))</f>
        <v/>
      </c>
      <c r="C4278" s="45" t="str">
        <f>IF(Table1[[#This Row],[Day]]="","",MONTH(F4278))</f>
        <v/>
      </c>
      <c r="D4278" s="45" t="str">
        <f>IF(Table1[[#This Row],[Day]]="","",YEAR(F4278))</f>
        <v/>
      </c>
      <c r="E4278" s="117" t="s">
        <v>329</v>
      </c>
      <c r="J4278" s="102"/>
      <c r="K4278" s="124"/>
      <c r="R4278" s="46"/>
      <c r="V4278" s="112"/>
      <c r="W4278" s="72"/>
      <c r="X4278" s="46"/>
      <c r="Y4278" s="46"/>
      <c r="AC4278" s="47">
        <f t="shared" si="63"/>
        <v>0</v>
      </c>
      <c r="AD4278" s="47"/>
      <c r="AE4278" s="44"/>
      <c r="AF4278" s="48"/>
    </row>
    <row r="4279" spans="1:32" ht="21" customHeight="1">
      <c r="A4279" s="45" t="str">
        <f>IF(G4279="","",VLOOKUP(G4279,#REF!,3,0))</f>
        <v/>
      </c>
      <c r="B4279" s="45" t="str">
        <f>IF(Table1[[#This Row],[Day]]="","",WEEKNUM(F4279))</f>
        <v/>
      </c>
      <c r="C4279" s="45" t="str">
        <f>IF(Table1[[#This Row],[Day]]="","",MONTH(F4279))</f>
        <v/>
      </c>
      <c r="D4279" s="45" t="str">
        <f>IF(Table1[[#This Row],[Day]]="","",YEAR(F4279))</f>
        <v/>
      </c>
      <c r="E4279" s="117" t="s">
        <v>329</v>
      </c>
      <c r="J4279" s="102"/>
      <c r="K4279" s="124"/>
      <c r="R4279" s="46"/>
      <c r="V4279" s="112"/>
      <c r="W4279" s="72"/>
      <c r="X4279" s="46"/>
      <c r="Y4279" s="46"/>
      <c r="AC4279" s="47">
        <f t="shared" si="63"/>
        <v>0</v>
      </c>
      <c r="AD4279" s="47"/>
      <c r="AE4279" s="44"/>
      <c r="AF4279" s="48"/>
    </row>
    <row r="4280" spans="1:32" ht="21" customHeight="1">
      <c r="A4280" s="45" t="str">
        <f>IF(G4280="","",VLOOKUP(G4280,#REF!,3,0))</f>
        <v/>
      </c>
      <c r="B4280" s="45" t="str">
        <f>IF(Table1[[#This Row],[Day]]="","",WEEKNUM(F4280))</f>
        <v/>
      </c>
      <c r="C4280" s="45" t="str">
        <f>IF(Table1[[#This Row],[Day]]="","",MONTH(F4280))</f>
        <v/>
      </c>
      <c r="D4280" s="45" t="str">
        <f>IF(Table1[[#This Row],[Day]]="","",YEAR(F4280))</f>
        <v/>
      </c>
      <c r="E4280" s="117" t="s">
        <v>329</v>
      </c>
      <c r="J4280" s="102"/>
      <c r="K4280" s="124"/>
      <c r="R4280" s="46"/>
      <c r="V4280" s="112"/>
      <c r="W4280" s="72"/>
      <c r="X4280" s="46"/>
      <c r="Y4280" s="46"/>
      <c r="AC4280" s="47">
        <f t="shared" si="63"/>
        <v>0</v>
      </c>
      <c r="AD4280" s="47"/>
      <c r="AE4280" s="44"/>
      <c r="AF4280" s="48"/>
    </row>
    <row r="4281" spans="1:32" ht="21" customHeight="1">
      <c r="A4281" s="45" t="str">
        <f>IF(G4281="","",VLOOKUP(G4281,#REF!,3,0))</f>
        <v/>
      </c>
      <c r="B4281" s="45" t="str">
        <f>IF(Table1[[#This Row],[Day]]="","",WEEKNUM(F4281))</f>
        <v/>
      </c>
      <c r="C4281" s="45" t="str">
        <f>IF(Table1[[#This Row],[Day]]="","",MONTH(F4281))</f>
        <v/>
      </c>
      <c r="D4281" s="45" t="str">
        <f>IF(Table1[[#This Row],[Day]]="","",YEAR(F4281))</f>
        <v/>
      </c>
      <c r="E4281" s="117" t="s">
        <v>329</v>
      </c>
      <c r="J4281" s="102"/>
      <c r="K4281" s="124"/>
      <c r="R4281" s="46"/>
      <c r="V4281" s="112"/>
      <c r="W4281" s="72"/>
      <c r="X4281" s="46"/>
      <c r="Y4281" s="46"/>
      <c r="AC4281" s="47">
        <f t="shared" si="63"/>
        <v>0</v>
      </c>
      <c r="AD4281" s="47"/>
      <c r="AE4281" s="44"/>
      <c r="AF4281" s="48"/>
    </row>
    <row r="4282" spans="1:32" ht="21" customHeight="1">
      <c r="A4282" s="45" t="str">
        <f>IF(G4282="","",VLOOKUP(G4282,#REF!,3,0))</f>
        <v/>
      </c>
      <c r="B4282" s="45" t="str">
        <f>IF(Table1[[#This Row],[Day]]="","",WEEKNUM(F4282))</f>
        <v/>
      </c>
      <c r="C4282" s="45" t="str">
        <f>IF(Table1[[#This Row],[Day]]="","",MONTH(F4282))</f>
        <v/>
      </c>
      <c r="D4282" s="45" t="str">
        <f>IF(Table1[[#This Row],[Day]]="","",YEAR(F4282))</f>
        <v/>
      </c>
      <c r="E4282" s="117" t="s">
        <v>329</v>
      </c>
      <c r="J4282" s="102"/>
      <c r="K4282" s="124"/>
      <c r="R4282" s="46"/>
      <c r="V4282" s="112"/>
      <c r="W4282" s="72"/>
      <c r="X4282" s="46"/>
      <c r="Y4282" s="46"/>
      <c r="AC4282" s="47">
        <f t="shared" si="63"/>
        <v>0</v>
      </c>
      <c r="AD4282" s="47"/>
      <c r="AE4282" s="44"/>
      <c r="AF4282" s="48"/>
    </row>
    <row r="4283" spans="1:32" ht="21" customHeight="1">
      <c r="A4283" s="45" t="str">
        <f>IF(G4283="","",VLOOKUP(G4283,#REF!,3,0))</f>
        <v/>
      </c>
      <c r="B4283" s="45" t="str">
        <f>IF(Table1[[#This Row],[Day]]="","",WEEKNUM(F4283))</f>
        <v/>
      </c>
      <c r="C4283" s="45" t="str">
        <f>IF(Table1[[#This Row],[Day]]="","",MONTH(F4283))</f>
        <v/>
      </c>
      <c r="D4283" s="45" t="str">
        <f>IF(Table1[[#This Row],[Day]]="","",YEAR(F4283))</f>
        <v/>
      </c>
      <c r="E4283" s="117" t="s">
        <v>329</v>
      </c>
      <c r="J4283" s="102"/>
      <c r="K4283" s="124"/>
      <c r="R4283" s="46"/>
      <c r="V4283" s="112"/>
      <c r="W4283" s="72"/>
      <c r="X4283" s="46"/>
      <c r="Y4283" s="46"/>
      <c r="AC4283" s="47">
        <f t="shared" si="63"/>
        <v>0</v>
      </c>
      <c r="AD4283" s="47"/>
      <c r="AE4283" s="44"/>
      <c r="AF4283" s="48"/>
    </row>
    <row r="4284" spans="1:32" ht="21" customHeight="1">
      <c r="A4284" s="45" t="str">
        <f>IF(G4284="","",VLOOKUP(G4284,#REF!,3,0))</f>
        <v/>
      </c>
      <c r="B4284" s="45" t="str">
        <f>IF(Table1[[#This Row],[Day]]="","",WEEKNUM(F4284))</f>
        <v/>
      </c>
      <c r="C4284" s="45" t="str">
        <f>IF(Table1[[#This Row],[Day]]="","",MONTH(F4284))</f>
        <v/>
      </c>
      <c r="D4284" s="45" t="str">
        <f>IF(Table1[[#This Row],[Day]]="","",YEAR(F4284))</f>
        <v/>
      </c>
      <c r="E4284" s="117" t="s">
        <v>329</v>
      </c>
      <c r="J4284" s="102"/>
      <c r="K4284" s="124"/>
      <c r="R4284" s="46"/>
      <c r="V4284" s="112"/>
      <c r="W4284" s="72"/>
      <c r="X4284" s="46"/>
      <c r="Y4284" s="46"/>
      <c r="AC4284" s="47">
        <f t="shared" si="63"/>
        <v>0</v>
      </c>
      <c r="AD4284" s="47"/>
      <c r="AE4284" s="44"/>
      <c r="AF4284" s="48"/>
    </row>
    <row r="4285" spans="1:32" ht="21" customHeight="1">
      <c r="A4285" s="45" t="str">
        <f>IF(G4285="","",VLOOKUP(G4285,#REF!,3,0))</f>
        <v/>
      </c>
      <c r="B4285" s="45" t="str">
        <f>IF(Table1[[#This Row],[Day]]="","",WEEKNUM(F4285))</f>
        <v/>
      </c>
      <c r="C4285" s="45" t="str">
        <f>IF(Table1[[#This Row],[Day]]="","",MONTH(F4285))</f>
        <v/>
      </c>
      <c r="D4285" s="45" t="str">
        <f>IF(Table1[[#This Row],[Day]]="","",YEAR(F4285))</f>
        <v/>
      </c>
      <c r="E4285" s="117" t="s">
        <v>329</v>
      </c>
      <c r="J4285" s="102"/>
      <c r="K4285" s="124"/>
      <c r="R4285" s="46"/>
      <c r="V4285" s="112"/>
      <c r="W4285" s="72"/>
      <c r="X4285" s="46"/>
      <c r="Y4285" s="46"/>
      <c r="AC4285" s="47">
        <f t="shared" si="63"/>
        <v>0</v>
      </c>
      <c r="AD4285" s="47"/>
      <c r="AE4285" s="44"/>
      <c r="AF4285" s="48"/>
    </row>
    <row r="4286" spans="1:32" ht="21" customHeight="1">
      <c r="A4286" s="45" t="str">
        <f>IF(G4286="","",VLOOKUP(G4286,#REF!,3,0))</f>
        <v/>
      </c>
      <c r="B4286" s="45" t="str">
        <f>IF(Table1[[#This Row],[Day]]="","",WEEKNUM(F4286))</f>
        <v/>
      </c>
      <c r="C4286" s="45" t="str">
        <f>IF(Table1[[#This Row],[Day]]="","",MONTH(F4286))</f>
        <v/>
      </c>
      <c r="D4286" s="45" t="str">
        <f>IF(Table1[[#This Row],[Day]]="","",YEAR(F4286))</f>
        <v/>
      </c>
      <c r="E4286" s="117" t="s">
        <v>329</v>
      </c>
      <c r="J4286" s="102"/>
      <c r="K4286" s="124"/>
      <c r="R4286" s="46"/>
      <c r="V4286" s="112"/>
      <c r="W4286" s="72"/>
      <c r="X4286" s="46"/>
      <c r="Y4286" s="46"/>
      <c r="AC4286" s="47">
        <f t="shared" si="63"/>
        <v>0</v>
      </c>
      <c r="AD4286" s="47"/>
      <c r="AE4286" s="44"/>
      <c r="AF4286" s="48"/>
    </row>
    <row r="4287" spans="1:32" ht="21" customHeight="1">
      <c r="A4287" s="45" t="str">
        <f>IF(G4287="","",VLOOKUP(G4287,#REF!,3,0))</f>
        <v/>
      </c>
      <c r="B4287" s="45" t="str">
        <f>IF(Table1[[#This Row],[Day]]="","",WEEKNUM(F4287))</f>
        <v/>
      </c>
      <c r="C4287" s="45" t="str">
        <f>IF(Table1[[#This Row],[Day]]="","",MONTH(F4287))</f>
        <v/>
      </c>
      <c r="D4287" s="45" t="str">
        <f>IF(Table1[[#This Row],[Day]]="","",YEAR(F4287))</f>
        <v/>
      </c>
      <c r="E4287" s="117" t="s">
        <v>329</v>
      </c>
      <c r="J4287" s="102"/>
      <c r="K4287" s="124"/>
      <c r="R4287" s="46"/>
      <c r="V4287" s="112"/>
      <c r="W4287" s="72"/>
      <c r="X4287" s="46"/>
      <c r="Y4287" s="46"/>
      <c r="AC4287" s="47">
        <f t="shared" si="63"/>
        <v>0</v>
      </c>
      <c r="AD4287" s="47"/>
      <c r="AE4287" s="44"/>
      <c r="AF4287" s="48"/>
    </row>
    <row r="4288" spans="1:32" ht="21" customHeight="1">
      <c r="A4288" s="45" t="str">
        <f>IF(G4288="","",VLOOKUP(G4288,#REF!,3,0))</f>
        <v/>
      </c>
      <c r="B4288" s="45" t="str">
        <f>IF(Table1[[#This Row],[Day]]="","",WEEKNUM(F4288))</f>
        <v/>
      </c>
      <c r="C4288" s="45" t="str">
        <f>IF(Table1[[#This Row],[Day]]="","",MONTH(F4288))</f>
        <v/>
      </c>
      <c r="D4288" s="45" t="str">
        <f>IF(Table1[[#This Row],[Day]]="","",YEAR(F4288))</f>
        <v/>
      </c>
      <c r="E4288" s="117" t="s">
        <v>329</v>
      </c>
      <c r="J4288" s="102"/>
      <c r="K4288" s="124"/>
      <c r="R4288" s="46"/>
      <c r="V4288" s="112"/>
      <c r="W4288" s="72"/>
      <c r="X4288" s="46"/>
      <c r="Y4288" s="46"/>
      <c r="AC4288" s="47">
        <f t="shared" si="63"/>
        <v>0</v>
      </c>
      <c r="AD4288" s="47"/>
      <c r="AE4288" s="44"/>
      <c r="AF4288" s="48"/>
    </row>
    <row r="4289" spans="1:32" ht="21" customHeight="1">
      <c r="A4289" s="45" t="str">
        <f>IF(G4289="","",VLOOKUP(G4289,#REF!,3,0))</f>
        <v/>
      </c>
      <c r="B4289" s="45" t="str">
        <f>IF(Table1[[#This Row],[Day]]="","",WEEKNUM(F4289))</f>
        <v/>
      </c>
      <c r="C4289" s="45" t="str">
        <f>IF(Table1[[#This Row],[Day]]="","",MONTH(F4289))</f>
        <v/>
      </c>
      <c r="D4289" s="45" t="str">
        <f>IF(Table1[[#This Row],[Day]]="","",YEAR(F4289))</f>
        <v/>
      </c>
      <c r="E4289" s="117" t="s">
        <v>329</v>
      </c>
      <c r="J4289" s="102"/>
      <c r="K4289" s="124"/>
      <c r="R4289" s="46"/>
      <c r="V4289" s="112"/>
      <c r="W4289" s="72"/>
      <c r="X4289" s="46"/>
      <c r="Y4289" s="46"/>
      <c r="AC4289" s="47">
        <f t="shared" si="63"/>
        <v>0</v>
      </c>
      <c r="AD4289" s="47"/>
      <c r="AE4289" s="44"/>
      <c r="AF4289" s="48"/>
    </row>
    <row r="4290" spans="1:32" ht="21" customHeight="1">
      <c r="A4290" s="45" t="str">
        <f>IF(G4290="","",VLOOKUP(G4290,#REF!,3,0))</f>
        <v/>
      </c>
      <c r="B4290" s="45" t="str">
        <f>IF(Table1[[#This Row],[Day]]="","",WEEKNUM(F4290))</f>
        <v/>
      </c>
      <c r="C4290" s="45" t="str">
        <f>IF(Table1[[#This Row],[Day]]="","",MONTH(F4290))</f>
        <v/>
      </c>
      <c r="D4290" s="45" t="str">
        <f>IF(Table1[[#This Row],[Day]]="","",YEAR(F4290))</f>
        <v/>
      </c>
      <c r="E4290" s="117" t="s">
        <v>329</v>
      </c>
      <c r="J4290" s="102"/>
      <c r="K4290" s="124"/>
      <c r="R4290" s="46"/>
      <c r="V4290" s="112"/>
      <c r="W4290" s="72"/>
      <c r="X4290" s="46"/>
      <c r="Y4290" s="46"/>
      <c r="AC4290" s="47">
        <f t="shared" si="63"/>
        <v>0</v>
      </c>
      <c r="AD4290" s="47"/>
      <c r="AE4290" s="44"/>
      <c r="AF4290" s="48"/>
    </row>
    <row r="4291" spans="1:32" ht="21" customHeight="1">
      <c r="A4291" s="45" t="str">
        <f>IF(G4291="","",VLOOKUP(G4291,#REF!,3,0))</f>
        <v/>
      </c>
      <c r="B4291" s="45" t="str">
        <f>IF(Table1[[#This Row],[Day]]="","",WEEKNUM(F4291))</f>
        <v/>
      </c>
      <c r="C4291" s="45" t="str">
        <f>IF(Table1[[#This Row],[Day]]="","",MONTH(F4291))</f>
        <v/>
      </c>
      <c r="D4291" s="45" t="str">
        <f>IF(Table1[[#This Row],[Day]]="","",YEAR(F4291))</f>
        <v/>
      </c>
      <c r="E4291" s="117" t="s">
        <v>329</v>
      </c>
      <c r="J4291" s="102"/>
      <c r="K4291" s="124"/>
      <c r="R4291" s="46"/>
      <c r="V4291" s="112"/>
      <c r="W4291" s="72"/>
      <c r="X4291" s="46"/>
      <c r="Y4291" s="46"/>
      <c r="AC4291" s="47">
        <f t="shared" si="63"/>
        <v>0</v>
      </c>
      <c r="AD4291" s="47"/>
      <c r="AE4291" s="44"/>
      <c r="AF4291" s="48"/>
    </row>
    <row r="4292" spans="1:32" ht="21" customHeight="1">
      <c r="A4292" s="45" t="str">
        <f>IF(G4292="","",VLOOKUP(G4292,#REF!,3,0))</f>
        <v/>
      </c>
      <c r="B4292" s="45" t="str">
        <f>IF(Table1[[#This Row],[Day]]="","",WEEKNUM(F4292))</f>
        <v/>
      </c>
      <c r="C4292" s="45" t="str">
        <f>IF(Table1[[#This Row],[Day]]="","",MONTH(F4292))</f>
        <v/>
      </c>
      <c r="D4292" s="45" t="str">
        <f>IF(Table1[[#This Row],[Day]]="","",YEAR(F4292))</f>
        <v/>
      </c>
      <c r="E4292" s="117" t="s">
        <v>329</v>
      </c>
      <c r="J4292" s="102"/>
      <c r="K4292" s="124"/>
      <c r="R4292" s="46"/>
      <c r="V4292" s="112"/>
      <c r="W4292" s="72"/>
      <c r="X4292" s="46"/>
      <c r="Y4292" s="46"/>
      <c r="AC4292" s="47">
        <f t="shared" si="63"/>
        <v>0</v>
      </c>
      <c r="AD4292" s="47"/>
      <c r="AE4292" s="44"/>
      <c r="AF4292" s="48"/>
    </row>
    <row r="4293" spans="1:32" ht="21" customHeight="1">
      <c r="A4293" s="45" t="str">
        <f>IF(G4293="","",VLOOKUP(G4293,#REF!,3,0))</f>
        <v/>
      </c>
      <c r="B4293" s="45" t="str">
        <f>IF(Table1[[#This Row],[Day]]="","",WEEKNUM(F4293))</f>
        <v/>
      </c>
      <c r="C4293" s="45" t="str">
        <f>IF(Table1[[#This Row],[Day]]="","",MONTH(F4293))</f>
        <v/>
      </c>
      <c r="D4293" s="45" t="str">
        <f>IF(Table1[[#This Row],[Day]]="","",YEAR(F4293))</f>
        <v/>
      </c>
      <c r="E4293" s="117" t="s">
        <v>329</v>
      </c>
      <c r="J4293" s="102"/>
      <c r="K4293" s="124"/>
      <c r="R4293" s="46"/>
      <c r="V4293" s="112"/>
      <c r="W4293" s="72"/>
      <c r="X4293" s="46"/>
      <c r="Y4293" s="46"/>
      <c r="AC4293" s="47">
        <f t="shared" si="63"/>
        <v>0</v>
      </c>
      <c r="AD4293" s="47"/>
      <c r="AE4293" s="44"/>
      <c r="AF4293" s="48"/>
    </row>
    <row r="4294" spans="1:32" ht="21" customHeight="1">
      <c r="A4294" s="45" t="str">
        <f>IF(G4294="","",VLOOKUP(G4294,#REF!,3,0))</f>
        <v/>
      </c>
      <c r="B4294" s="45" t="str">
        <f>IF(Table1[[#This Row],[Day]]="","",WEEKNUM(F4294))</f>
        <v/>
      </c>
      <c r="C4294" s="45" t="str">
        <f>IF(Table1[[#This Row],[Day]]="","",MONTH(F4294))</f>
        <v/>
      </c>
      <c r="D4294" s="45" t="str">
        <f>IF(Table1[[#This Row],[Day]]="","",YEAR(F4294))</f>
        <v/>
      </c>
      <c r="E4294" s="117" t="s">
        <v>329</v>
      </c>
      <c r="J4294" s="102"/>
      <c r="K4294" s="124"/>
      <c r="R4294" s="46"/>
      <c r="V4294" s="112"/>
      <c r="W4294" s="72"/>
      <c r="X4294" s="46"/>
      <c r="Y4294" s="46"/>
      <c r="AC4294" s="47">
        <f t="shared" si="63"/>
        <v>0</v>
      </c>
      <c r="AD4294" s="47"/>
      <c r="AE4294" s="44"/>
      <c r="AF4294" s="48"/>
    </row>
    <row r="4295" spans="1:32" ht="21" customHeight="1">
      <c r="A4295" s="45" t="str">
        <f>IF(G4295="","",VLOOKUP(G4295,#REF!,3,0))</f>
        <v/>
      </c>
      <c r="B4295" s="45" t="str">
        <f>IF(Table1[[#This Row],[Day]]="","",WEEKNUM(F4295))</f>
        <v/>
      </c>
      <c r="C4295" s="45" t="str">
        <f>IF(Table1[[#This Row],[Day]]="","",MONTH(F4295))</f>
        <v/>
      </c>
      <c r="D4295" s="45" t="str">
        <f>IF(Table1[[#This Row],[Day]]="","",YEAR(F4295))</f>
        <v/>
      </c>
      <c r="E4295" s="117" t="s">
        <v>329</v>
      </c>
      <c r="J4295" s="102"/>
      <c r="K4295" s="124"/>
      <c r="R4295" s="46"/>
      <c r="V4295" s="112"/>
      <c r="W4295" s="72"/>
      <c r="X4295" s="46"/>
      <c r="Y4295" s="46"/>
      <c r="AC4295" s="47">
        <f t="shared" si="63"/>
        <v>0</v>
      </c>
      <c r="AD4295" s="47"/>
      <c r="AE4295" s="44"/>
      <c r="AF4295" s="48"/>
    </row>
    <row r="4296" spans="1:32" ht="21" customHeight="1">
      <c r="A4296" s="45" t="str">
        <f>IF(G4296="","",VLOOKUP(G4296,#REF!,3,0))</f>
        <v/>
      </c>
      <c r="B4296" s="45" t="str">
        <f>IF(Table1[[#This Row],[Day]]="","",WEEKNUM(F4296))</f>
        <v/>
      </c>
      <c r="C4296" s="45" t="str">
        <f>IF(Table1[[#This Row],[Day]]="","",MONTH(F4296))</f>
        <v/>
      </c>
      <c r="D4296" s="45" t="str">
        <f>IF(Table1[[#This Row],[Day]]="","",YEAR(F4296))</f>
        <v/>
      </c>
      <c r="E4296" s="117" t="s">
        <v>329</v>
      </c>
      <c r="J4296" s="102"/>
      <c r="K4296" s="124"/>
      <c r="R4296" s="46"/>
      <c r="V4296" s="112"/>
      <c r="W4296" s="72"/>
      <c r="X4296" s="46"/>
      <c r="Y4296" s="46"/>
      <c r="AC4296" s="47">
        <f t="shared" si="63"/>
        <v>0</v>
      </c>
      <c r="AD4296" s="47"/>
      <c r="AE4296" s="44"/>
      <c r="AF4296" s="48"/>
    </row>
    <row r="4297" spans="1:32" ht="21" customHeight="1">
      <c r="A4297" s="45" t="str">
        <f>IF(G4297="","",VLOOKUP(G4297,#REF!,3,0))</f>
        <v/>
      </c>
      <c r="B4297" s="45" t="str">
        <f>IF(Table1[[#This Row],[Day]]="","",WEEKNUM(F4297))</f>
        <v/>
      </c>
      <c r="C4297" s="45" t="str">
        <f>IF(Table1[[#This Row],[Day]]="","",MONTH(F4297))</f>
        <v/>
      </c>
      <c r="D4297" s="45" t="str">
        <f>IF(Table1[[#This Row],[Day]]="","",YEAR(F4297))</f>
        <v/>
      </c>
      <c r="E4297" s="117" t="s">
        <v>329</v>
      </c>
      <c r="J4297" s="102"/>
      <c r="K4297" s="124"/>
      <c r="R4297" s="46"/>
      <c r="V4297" s="112"/>
      <c r="W4297" s="72"/>
      <c r="X4297" s="46"/>
      <c r="Y4297" s="46"/>
      <c r="AC4297" s="47">
        <f t="shared" si="63"/>
        <v>0</v>
      </c>
      <c r="AD4297" s="47"/>
      <c r="AE4297" s="44"/>
      <c r="AF4297" s="48"/>
    </row>
    <row r="4298" spans="1:32" ht="21" customHeight="1">
      <c r="A4298" s="45" t="str">
        <f>IF(G4298="","",VLOOKUP(G4298,#REF!,3,0))</f>
        <v/>
      </c>
      <c r="B4298" s="45" t="str">
        <f>IF(Table1[[#This Row],[Day]]="","",WEEKNUM(F4298))</f>
        <v/>
      </c>
      <c r="C4298" s="45" t="str">
        <f>IF(Table1[[#This Row],[Day]]="","",MONTH(F4298))</f>
        <v/>
      </c>
      <c r="D4298" s="45" t="str">
        <f>IF(Table1[[#This Row],[Day]]="","",YEAR(F4298))</f>
        <v/>
      </c>
      <c r="E4298" s="117" t="s">
        <v>329</v>
      </c>
      <c r="J4298" s="102"/>
      <c r="K4298" s="124"/>
      <c r="R4298" s="46"/>
      <c r="V4298" s="112"/>
      <c r="W4298" s="72"/>
      <c r="X4298" s="46"/>
      <c r="Y4298" s="46"/>
      <c r="AC4298" s="47">
        <f t="shared" si="63"/>
        <v>0</v>
      </c>
      <c r="AD4298" s="47"/>
      <c r="AE4298" s="44"/>
      <c r="AF4298" s="48"/>
    </row>
    <row r="4299" spans="1:32" ht="21" customHeight="1">
      <c r="A4299" s="45" t="str">
        <f>IF(G4299="","",VLOOKUP(G4299,#REF!,3,0))</f>
        <v/>
      </c>
      <c r="B4299" s="45" t="str">
        <f>IF(Table1[[#This Row],[Day]]="","",WEEKNUM(F4299))</f>
        <v/>
      </c>
      <c r="C4299" s="45" t="str">
        <f>IF(Table1[[#This Row],[Day]]="","",MONTH(F4299))</f>
        <v/>
      </c>
      <c r="D4299" s="45" t="str">
        <f>IF(Table1[[#This Row],[Day]]="","",YEAR(F4299))</f>
        <v/>
      </c>
      <c r="E4299" s="117" t="s">
        <v>329</v>
      </c>
      <c r="J4299" s="102"/>
      <c r="K4299" s="124"/>
      <c r="R4299" s="46"/>
      <c r="V4299" s="112"/>
      <c r="W4299" s="72"/>
      <c r="X4299" s="46"/>
      <c r="Y4299" s="46"/>
      <c r="AC4299" s="47">
        <f t="shared" si="63"/>
        <v>0</v>
      </c>
      <c r="AD4299" s="47"/>
      <c r="AE4299" s="44"/>
      <c r="AF4299" s="48"/>
    </row>
    <row r="4300" spans="1:32" ht="21" customHeight="1">
      <c r="A4300" s="45" t="str">
        <f>IF(G4300="","",VLOOKUP(G4300,#REF!,3,0))</f>
        <v/>
      </c>
      <c r="B4300" s="45" t="str">
        <f>IF(Table1[[#This Row],[Day]]="","",WEEKNUM(F4300))</f>
        <v/>
      </c>
      <c r="C4300" s="45" t="str">
        <f>IF(Table1[[#This Row],[Day]]="","",MONTH(F4300))</f>
        <v/>
      </c>
      <c r="D4300" s="45" t="str">
        <f>IF(Table1[[#This Row],[Day]]="","",YEAR(F4300))</f>
        <v/>
      </c>
      <c r="E4300" s="117" t="s">
        <v>329</v>
      </c>
      <c r="J4300" s="102"/>
      <c r="K4300" s="124"/>
      <c r="R4300" s="46"/>
      <c r="V4300" s="112"/>
      <c r="W4300" s="72"/>
      <c r="X4300" s="46"/>
      <c r="Y4300" s="46"/>
      <c r="AC4300" s="47">
        <f t="shared" si="63"/>
        <v>0</v>
      </c>
      <c r="AD4300" s="47"/>
      <c r="AE4300" s="44"/>
      <c r="AF4300" s="48"/>
    </row>
    <row r="4301" spans="1:32" ht="21" customHeight="1">
      <c r="A4301" s="45" t="str">
        <f>IF(G4301="","",VLOOKUP(G4301,#REF!,3,0))</f>
        <v/>
      </c>
      <c r="B4301" s="45" t="str">
        <f>IF(Table1[[#This Row],[Day]]="","",WEEKNUM(F4301))</f>
        <v/>
      </c>
      <c r="C4301" s="45" t="str">
        <f>IF(Table1[[#This Row],[Day]]="","",MONTH(F4301))</f>
        <v/>
      </c>
      <c r="D4301" s="45" t="str">
        <f>IF(Table1[[#This Row],[Day]]="","",YEAR(F4301))</f>
        <v/>
      </c>
      <c r="E4301" s="117" t="s">
        <v>329</v>
      </c>
      <c r="J4301" s="102"/>
      <c r="K4301" s="124"/>
      <c r="R4301" s="46"/>
      <c r="V4301" s="112"/>
      <c r="W4301" s="72"/>
      <c r="X4301" s="46"/>
      <c r="Y4301" s="46"/>
      <c r="AC4301" s="47">
        <f t="shared" si="63"/>
        <v>0</v>
      </c>
      <c r="AD4301" s="47"/>
      <c r="AE4301" s="44"/>
      <c r="AF4301" s="48"/>
    </row>
    <row r="4302" spans="1:32" ht="21" customHeight="1">
      <c r="A4302" s="45" t="str">
        <f>IF(G4302="","",VLOOKUP(G4302,#REF!,3,0))</f>
        <v/>
      </c>
      <c r="B4302" s="45" t="str">
        <f>IF(Table1[[#This Row],[Day]]="","",WEEKNUM(F4302))</f>
        <v/>
      </c>
      <c r="C4302" s="45" t="str">
        <f>IF(Table1[[#This Row],[Day]]="","",MONTH(F4302))</f>
        <v/>
      </c>
      <c r="D4302" s="45" t="str">
        <f>IF(Table1[[#This Row],[Day]]="","",YEAR(F4302))</f>
        <v/>
      </c>
      <c r="E4302" s="117" t="s">
        <v>329</v>
      </c>
      <c r="J4302" s="102"/>
      <c r="K4302" s="124"/>
      <c r="R4302" s="46"/>
      <c r="V4302" s="112"/>
      <c r="W4302" s="72"/>
      <c r="X4302" s="46"/>
      <c r="Y4302" s="46"/>
      <c r="AC4302" s="47">
        <f t="shared" si="63"/>
        <v>0</v>
      </c>
      <c r="AD4302" s="47"/>
      <c r="AE4302" s="44"/>
      <c r="AF4302" s="48"/>
    </row>
    <row r="4303" spans="1:32" ht="21" customHeight="1">
      <c r="A4303" s="45" t="str">
        <f>IF(G4303="","",VLOOKUP(G4303,#REF!,3,0))</f>
        <v/>
      </c>
      <c r="B4303" s="45" t="str">
        <f>IF(Table1[[#This Row],[Day]]="","",WEEKNUM(F4303))</f>
        <v/>
      </c>
      <c r="C4303" s="45" t="str">
        <f>IF(Table1[[#This Row],[Day]]="","",MONTH(F4303))</f>
        <v/>
      </c>
      <c r="D4303" s="45" t="str">
        <f>IF(Table1[[#This Row],[Day]]="","",YEAR(F4303))</f>
        <v/>
      </c>
      <c r="E4303" s="117" t="s">
        <v>329</v>
      </c>
      <c r="J4303" s="102"/>
      <c r="K4303" s="124"/>
      <c r="R4303" s="46"/>
      <c r="V4303" s="112"/>
      <c r="W4303" s="72"/>
      <c r="X4303" s="46"/>
      <c r="Y4303" s="46"/>
      <c r="AC4303" s="47">
        <f t="shared" si="63"/>
        <v>0</v>
      </c>
      <c r="AD4303" s="47"/>
      <c r="AE4303" s="44"/>
      <c r="AF4303" s="48"/>
    </row>
    <row r="4304" spans="1:32" ht="21" customHeight="1">
      <c r="A4304" s="45" t="str">
        <f>IF(G4304="","",VLOOKUP(G4304,#REF!,3,0))</f>
        <v/>
      </c>
      <c r="B4304" s="45" t="str">
        <f>IF(Table1[[#This Row],[Day]]="","",WEEKNUM(F4304))</f>
        <v/>
      </c>
      <c r="C4304" s="45" t="str">
        <f>IF(Table1[[#This Row],[Day]]="","",MONTH(F4304))</f>
        <v/>
      </c>
      <c r="D4304" s="45" t="str">
        <f>IF(Table1[[#This Row],[Day]]="","",YEAR(F4304))</f>
        <v/>
      </c>
      <c r="E4304" s="117" t="s">
        <v>329</v>
      </c>
      <c r="J4304" s="102"/>
      <c r="K4304" s="124"/>
      <c r="R4304" s="46"/>
      <c r="V4304" s="112"/>
      <c r="W4304" s="72"/>
      <c r="X4304" s="46"/>
      <c r="Y4304" s="46"/>
      <c r="AC4304" s="47">
        <f t="shared" si="63"/>
        <v>0</v>
      </c>
      <c r="AD4304" s="47"/>
      <c r="AE4304" s="44"/>
      <c r="AF4304" s="48"/>
    </row>
    <row r="4305" spans="1:32" ht="21" customHeight="1">
      <c r="A4305" s="45" t="str">
        <f>IF(G4305="","",VLOOKUP(G4305,#REF!,3,0))</f>
        <v/>
      </c>
      <c r="B4305" s="45" t="str">
        <f>IF(Table1[[#This Row],[Day]]="","",WEEKNUM(F4305))</f>
        <v/>
      </c>
      <c r="C4305" s="45" t="str">
        <f>IF(Table1[[#This Row],[Day]]="","",MONTH(F4305))</f>
        <v/>
      </c>
      <c r="D4305" s="45" t="str">
        <f>IF(Table1[[#This Row],[Day]]="","",YEAR(F4305))</f>
        <v/>
      </c>
      <c r="E4305" s="117" t="s">
        <v>329</v>
      </c>
      <c r="J4305" s="102"/>
      <c r="K4305" s="124"/>
      <c r="R4305" s="46"/>
      <c r="V4305" s="112"/>
      <c r="W4305" s="72"/>
      <c r="X4305" s="46"/>
      <c r="Y4305" s="46"/>
      <c r="AC4305" s="47">
        <f t="shared" si="63"/>
        <v>0</v>
      </c>
      <c r="AD4305" s="47"/>
      <c r="AE4305" s="44"/>
      <c r="AF4305" s="48"/>
    </row>
    <row r="4306" spans="1:32" ht="21" customHeight="1">
      <c r="A4306" s="45" t="str">
        <f>IF(G4306="","",VLOOKUP(G4306,#REF!,3,0))</f>
        <v/>
      </c>
      <c r="B4306" s="45" t="str">
        <f>IF(Table1[[#This Row],[Day]]="","",WEEKNUM(F4306))</f>
        <v/>
      </c>
      <c r="C4306" s="45" t="str">
        <f>IF(Table1[[#This Row],[Day]]="","",MONTH(F4306))</f>
        <v/>
      </c>
      <c r="D4306" s="45" t="str">
        <f>IF(Table1[[#This Row],[Day]]="","",YEAR(F4306))</f>
        <v/>
      </c>
      <c r="E4306" s="117" t="s">
        <v>329</v>
      </c>
      <c r="J4306" s="102"/>
      <c r="K4306" s="124"/>
      <c r="R4306" s="46"/>
      <c r="V4306" s="112"/>
      <c r="W4306" s="72"/>
      <c r="X4306" s="46"/>
      <c r="Y4306" s="46"/>
      <c r="AC4306" s="47">
        <f t="shared" si="63"/>
        <v>0</v>
      </c>
      <c r="AD4306" s="47"/>
      <c r="AE4306" s="44"/>
      <c r="AF4306" s="48"/>
    </row>
    <row r="4307" spans="1:32" ht="21" customHeight="1">
      <c r="A4307" s="45" t="str">
        <f>IF(G4307="","",VLOOKUP(G4307,#REF!,3,0))</f>
        <v/>
      </c>
      <c r="B4307" s="45" t="str">
        <f>IF(Table1[[#This Row],[Day]]="","",WEEKNUM(F4307))</f>
        <v/>
      </c>
      <c r="C4307" s="45" t="str">
        <f>IF(Table1[[#This Row],[Day]]="","",MONTH(F4307))</f>
        <v/>
      </c>
      <c r="D4307" s="45" t="str">
        <f>IF(Table1[[#This Row],[Day]]="","",YEAR(F4307))</f>
        <v/>
      </c>
      <c r="E4307" s="117" t="s">
        <v>329</v>
      </c>
      <c r="J4307" s="102"/>
      <c r="K4307" s="124"/>
      <c r="R4307" s="46"/>
      <c r="V4307" s="112"/>
      <c r="W4307" s="72"/>
      <c r="X4307" s="46"/>
      <c r="Y4307" s="46"/>
      <c r="AC4307" s="47">
        <f t="shared" si="63"/>
        <v>0</v>
      </c>
      <c r="AD4307" s="47"/>
      <c r="AE4307" s="44"/>
      <c r="AF4307" s="48"/>
    </row>
    <row r="4308" spans="1:32" ht="21" customHeight="1">
      <c r="A4308" s="45" t="str">
        <f>IF(G4308="","",VLOOKUP(G4308,#REF!,3,0))</f>
        <v/>
      </c>
      <c r="B4308" s="45" t="str">
        <f>IF(Table1[[#This Row],[Day]]="","",WEEKNUM(F4308))</f>
        <v/>
      </c>
      <c r="C4308" s="45" t="str">
        <f>IF(Table1[[#This Row],[Day]]="","",MONTH(F4308))</f>
        <v/>
      </c>
      <c r="D4308" s="45" t="str">
        <f>IF(Table1[[#This Row],[Day]]="","",YEAR(F4308))</f>
        <v/>
      </c>
      <c r="E4308" s="117" t="s">
        <v>329</v>
      </c>
      <c r="J4308" s="102"/>
      <c r="K4308" s="124"/>
      <c r="R4308" s="46"/>
      <c r="V4308" s="112"/>
      <c r="W4308" s="72"/>
      <c r="X4308" s="46"/>
      <c r="Y4308" s="46"/>
      <c r="AC4308" s="47">
        <f t="shared" si="63"/>
        <v>0</v>
      </c>
      <c r="AD4308" s="47"/>
      <c r="AE4308" s="44"/>
      <c r="AF4308" s="48"/>
    </row>
    <row r="4309" spans="1:32" ht="21" customHeight="1">
      <c r="A4309" s="45" t="str">
        <f>IF(G4309="","",VLOOKUP(G4309,#REF!,3,0))</f>
        <v/>
      </c>
      <c r="B4309" s="45" t="str">
        <f>IF(Table1[[#This Row],[Day]]="","",WEEKNUM(F4309))</f>
        <v/>
      </c>
      <c r="C4309" s="45" t="str">
        <f>IF(Table1[[#This Row],[Day]]="","",MONTH(F4309))</f>
        <v/>
      </c>
      <c r="D4309" s="45" t="str">
        <f>IF(Table1[[#This Row],[Day]]="","",YEAR(F4309))</f>
        <v/>
      </c>
      <c r="E4309" s="117" t="s">
        <v>329</v>
      </c>
      <c r="J4309" s="102"/>
      <c r="K4309" s="124"/>
      <c r="R4309" s="46"/>
      <c r="V4309" s="112"/>
      <c r="W4309" s="72"/>
      <c r="X4309" s="46"/>
      <c r="Y4309" s="46"/>
      <c r="AC4309" s="47">
        <f t="shared" si="63"/>
        <v>0</v>
      </c>
      <c r="AD4309" s="47"/>
      <c r="AE4309" s="44"/>
      <c r="AF4309" s="48"/>
    </row>
    <row r="4310" spans="1:32" ht="21" customHeight="1">
      <c r="A4310" s="45" t="str">
        <f>IF(G4310="","",VLOOKUP(G4310,#REF!,3,0))</f>
        <v/>
      </c>
      <c r="B4310" s="45" t="str">
        <f>IF(Table1[[#This Row],[Day]]="","",WEEKNUM(F4310))</f>
        <v/>
      </c>
      <c r="C4310" s="45" t="str">
        <f>IF(Table1[[#This Row],[Day]]="","",MONTH(F4310))</f>
        <v/>
      </c>
      <c r="D4310" s="45" t="str">
        <f>IF(Table1[[#This Row],[Day]]="","",YEAR(F4310))</f>
        <v/>
      </c>
      <c r="E4310" s="117" t="s">
        <v>329</v>
      </c>
      <c r="J4310" s="102"/>
      <c r="K4310" s="124"/>
      <c r="R4310" s="46"/>
      <c r="V4310" s="112"/>
      <c r="W4310" s="72"/>
      <c r="X4310" s="46"/>
      <c r="Y4310" s="46"/>
      <c r="AC4310" s="47">
        <f t="shared" si="63"/>
        <v>0</v>
      </c>
      <c r="AD4310" s="47"/>
      <c r="AE4310" s="44"/>
      <c r="AF4310" s="48"/>
    </row>
    <row r="4311" spans="1:32" ht="21" customHeight="1">
      <c r="A4311" s="45" t="str">
        <f>IF(G4311="","",VLOOKUP(G4311,#REF!,3,0))</f>
        <v/>
      </c>
      <c r="B4311" s="45" t="str">
        <f>IF(Table1[[#This Row],[Day]]="","",WEEKNUM(F4311))</f>
        <v/>
      </c>
      <c r="C4311" s="45" t="str">
        <f>IF(Table1[[#This Row],[Day]]="","",MONTH(F4311))</f>
        <v/>
      </c>
      <c r="D4311" s="45" t="str">
        <f>IF(Table1[[#This Row],[Day]]="","",YEAR(F4311))</f>
        <v/>
      </c>
      <c r="E4311" s="117" t="s">
        <v>329</v>
      </c>
      <c r="J4311" s="102"/>
      <c r="K4311" s="124"/>
      <c r="R4311" s="46"/>
      <c r="V4311" s="112"/>
      <c r="W4311" s="72"/>
      <c r="X4311" s="46"/>
      <c r="Y4311" s="46"/>
      <c r="AC4311" s="47">
        <f t="shared" si="63"/>
        <v>0</v>
      </c>
      <c r="AD4311" s="47"/>
      <c r="AE4311" s="44"/>
      <c r="AF4311" s="48"/>
    </row>
    <row r="4312" spans="1:32" ht="21" customHeight="1">
      <c r="A4312" s="45" t="str">
        <f>IF(G4312="","",VLOOKUP(G4312,#REF!,3,0))</f>
        <v/>
      </c>
      <c r="B4312" s="45" t="str">
        <f>IF(Table1[[#This Row],[Day]]="","",WEEKNUM(F4312))</f>
        <v/>
      </c>
      <c r="C4312" s="45" t="str">
        <f>IF(Table1[[#This Row],[Day]]="","",MONTH(F4312))</f>
        <v/>
      </c>
      <c r="D4312" s="45" t="str">
        <f>IF(Table1[[#This Row],[Day]]="","",YEAR(F4312))</f>
        <v/>
      </c>
      <c r="E4312" s="117" t="s">
        <v>329</v>
      </c>
      <c r="J4312" s="102"/>
      <c r="K4312" s="124"/>
      <c r="R4312" s="46"/>
      <c r="V4312" s="112"/>
      <c r="W4312" s="72"/>
      <c r="X4312" s="46"/>
      <c r="Y4312" s="46"/>
      <c r="AC4312" s="47">
        <f t="shared" si="63"/>
        <v>0</v>
      </c>
      <c r="AD4312" s="47"/>
      <c r="AE4312" s="44"/>
      <c r="AF4312" s="48"/>
    </row>
    <row r="4313" spans="1:32" ht="21" customHeight="1">
      <c r="A4313" s="45" t="str">
        <f>IF(G4313="","",VLOOKUP(G4313,#REF!,3,0))</f>
        <v/>
      </c>
      <c r="B4313" s="45" t="str">
        <f>IF(Table1[[#This Row],[Day]]="","",WEEKNUM(F4313))</f>
        <v/>
      </c>
      <c r="C4313" s="45" t="str">
        <f>IF(Table1[[#This Row],[Day]]="","",MONTH(F4313))</f>
        <v/>
      </c>
      <c r="D4313" s="45" t="str">
        <f>IF(Table1[[#This Row],[Day]]="","",YEAR(F4313))</f>
        <v/>
      </c>
      <c r="E4313" s="117" t="s">
        <v>329</v>
      </c>
      <c r="J4313" s="102"/>
      <c r="K4313" s="124"/>
      <c r="R4313" s="46"/>
      <c r="V4313" s="112"/>
      <c r="W4313" s="72"/>
      <c r="X4313" s="46"/>
      <c r="Y4313" s="46"/>
      <c r="AC4313" s="47">
        <f t="shared" si="63"/>
        <v>0</v>
      </c>
      <c r="AD4313" s="47"/>
      <c r="AE4313" s="44"/>
      <c r="AF4313" s="48"/>
    </row>
    <row r="4314" spans="1:32" ht="21" customHeight="1">
      <c r="A4314" s="45" t="str">
        <f>IF(G4314="","",VLOOKUP(G4314,#REF!,3,0))</f>
        <v/>
      </c>
      <c r="B4314" s="45" t="str">
        <f>IF(Table1[[#This Row],[Day]]="","",WEEKNUM(F4314))</f>
        <v/>
      </c>
      <c r="C4314" s="45" t="str">
        <f>IF(Table1[[#This Row],[Day]]="","",MONTH(F4314))</f>
        <v/>
      </c>
      <c r="D4314" s="45" t="str">
        <f>IF(Table1[[#This Row],[Day]]="","",YEAR(F4314))</f>
        <v/>
      </c>
      <c r="E4314" s="117" t="s">
        <v>329</v>
      </c>
      <c r="J4314" s="102"/>
      <c r="K4314" s="124"/>
      <c r="R4314" s="46"/>
      <c r="V4314" s="112"/>
      <c r="W4314" s="72"/>
      <c r="X4314" s="46"/>
      <c r="Y4314" s="46"/>
      <c r="AC4314" s="47">
        <f t="shared" si="63"/>
        <v>0</v>
      </c>
      <c r="AD4314" s="47"/>
      <c r="AE4314" s="44"/>
      <c r="AF4314" s="48"/>
    </row>
    <row r="4315" spans="1:32" ht="21" customHeight="1">
      <c r="A4315" s="45" t="str">
        <f>IF(G4315="","",VLOOKUP(G4315,#REF!,3,0))</f>
        <v/>
      </c>
      <c r="B4315" s="45" t="str">
        <f>IF(Table1[[#This Row],[Day]]="","",WEEKNUM(F4315))</f>
        <v/>
      </c>
      <c r="C4315" s="45" t="str">
        <f>IF(Table1[[#This Row],[Day]]="","",MONTH(F4315))</f>
        <v/>
      </c>
      <c r="D4315" s="45" t="str">
        <f>IF(Table1[[#This Row],[Day]]="","",YEAR(F4315))</f>
        <v/>
      </c>
      <c r="E4315" s="117" t="s">
        <v>329</v>
      </c>
      <c r="J4315" s="102"/>
      <c r="K4315" s="124"/>
      <c r="R4315" s="46"/>
      <c r="V4315" s="112"/>
      <c r="W4315" s="72"/>
      <c r="X4315" s="46"/>
      <c r="Y4315" s="46"/>
      <c r="AC4315" s="47">
        <f t="shared" si="63"/>
        <v>0</v>
      </c>
      <c r="AD4315" s="47"/>
      <c r="AE4315" s="44"/>
      <c r="AF4315" s="48"/>
    </row>
    <row r="4316" spans="1:32" ht="21" customHeight="1">
      <c r="A4316" s="45" t="str">
        <f>IF(G4316="","",VLOOKUP(G4316,#REF!,3,0))</f>
        <v/>
      </c>
      <c r="B4316" s="45" t="str">
        <f>IF(Table1[[#This Row],[Day]]="","",WEEKNUM(F4316))</f>
        <v/>
      </c>
      <c r="C4316" s="45" t="str">
        <f>IF(Table1[[#This Row],[Day]]="","",MONTH(F4316))</f>
        <v/>
      </c>
      <c r="D4316" s="45" t="str">
        <f>IF(Table1[[#This Row],[Day]]="","",YEAR(F4316))</f>
        <v/>
      </c>
      <c r="E4316" s="117" t="s">
        <v>329</v>
      </c>
      <c r="J4316" s="102"/>
      <c r="K4316" s="124"/>
      <c r="R4316" s="46"/>
      <c r="V4316" s="112"/>
      <c r="W4316" s="72"/>
      <c r="X4316" s="46"/>
      <c r="Y4316" s="46"/>
      <c r="AC4316" s="47">
        <f t="shared" ref="AC4316:AC4379" si="64">SUM(I4316:AB4316)</f>
        <v>0</v>
      </c>
      <c r="AD4316" s="47"/>
      <c r="AE4316" s="44"/>
      <c r="AF4316" s="48"/>
    </row>
    <row r="4317" spans="1:32" ht="21" customHeight="1">
      <c r="A4317" s="45" t="str">
        <f>IF(G4317="","",VLOOKUP(G4317,#REF!,3,0))</f>
        <v/>
      </c>
      <c r="B4317" s="45" t="str">
        <f>IF(Table1[[#This Row],[Day]]="","",WEEKNUM(F4317))</f>
        <v/>
      </c>
      <c r="C4317" s="45" t="str">
        <f>IF(Table1[[#This Row],[Day]]="","",MONTH(F4317))</f>
        <v/>
      </c>
      <c r="D4317" s="45" t="str">
        <f>IF(Table1[[#This Row],[Day]]="","",YEAR(F4317))</f>
        <v/>
      </c>
      <c r="E4317" s="117" t="s">
        <v>329</v>
      </c>
      <c r="J4317" s="102"/>
      <c r="K4317" s="124"/>
      <c r="R4317" s="46"/>
      <c r="V4317" s="112"/>
      <c r="W4317" s="72"/>
      <c r="X4317" s="46"/>
      <c r="Y4317" s="46"/>
      <c r="AC4317" s="47">
        <f t="shared" si="64"/>
        <v>0</v>
      </c>
      <c r="AD4317" s="47"/>
      <c r="AE4317" s="44"/>
      <c r="AF4317" s="48"/>
    </row>
    <row r="4318" spans="1:32" ht="21" customHeight="1">
      <c r="A4318" s="45" t="str">
        <f>IF(G4318="","",VLOOKUP(G4318,#REF!,3,0))</f>
        <v/>
      </c>
      <c r="B4318" s="45" t="str">
        <f>IF(Table1[[#This Row],[Day]]="","",WEEKNUM(F4318))</f>
        <v/>
      </c>
      <c r="C4318" s="45" t="str">
        <f>IF(Table1[[#This Row],[Day]]="","",MONTH(F4318))</f>
        <v/>
      </c>
      <c r="D4318" s="45" t="str">
        <f>IF(Table1[[#This Row],[Day]]="","",YEAR(F4318))</f>
        <v/>
      </c>
      <c r="E4318" s="117" t="s">
        <v>329</v>
      </c>
      <c r="J4318" s="102"/>
      <c r="K4318" s="124"/>
      <c r="R4318" s="46"/>
      <c r="V4318" s="112"/>
      <c r="W4318" s="72"/>
      <c r="X4318" s="46"/>
      <c r="Y4318" s="46"/>
      <c r="AC4318" s="47">
        <f t="shared" si="64"/>
        <v>0</v>
      </c>
      <c r="AD4318" s="47"/>
      <c r="AE4318" s="44"/>
      <c r="AF4318" s="48"/>
    </row>
    <row r="4319" spans="1:32" ht="21" customHeight="1">
      <c r="A4319" s="45" t="str">
        <f>IF(G4319="","",VLOOKUP(G4319,#REF!,3,0))</f>
        <v/>
      </c>
      <c r="B4319" s="45" t="str">
        <f>IF(Table1[[#This Row],[Day]]="","",WEEKNUM(F4319))</f>
        <v/>
      </c>
      <c r="C4319" s="45" t="str">
        <f>IF(Table1[[#This Row],[Day]]="","",MONTH(F4319))</f>
        <v/>
      </c>
      <c r="D4319" s="45" t="str">
        <f>IF(Table1[[#This Row],[Day]]="","",YEAR(F4319))</f>
        <v/>
      </c>
      <c r="E4319" s="117" t="s">
        <v>329</v>
      </c>
      <c r="J4319" s="102"/>
      <c r="K4319" s="124"/>
      <c r="R4319" s="46"/>
      <c r="V4319" s="112"/>
      <c r="W4319" s="72"/>
      <c r="X4319" s="46"/>
      <c r="Y4319" s="46"/>
      <c r="AC4319" s="47">
        <f t="shared" si="64"/>
        <v>0</v>
      </c>
      <c r="AD4319" s="47"/>
      <c r="AE4319" s="44"/>
      <c r="AF4319" s="48"/>
    </row>
    <row r="4320" spans="1:32" ht="21" customHeight="1">
      <c r="A4320" s="45" t="str">
        <f>IF(G4320="","",VLOOKUP(G4320,#REF!,3,0))</f>
        <v/>
      </c>
      <c r="B4320" s="45" t="str">
        <f>IF(Table1[[#This Row],[Day]]="","",WEEKNUM(F4320))</f>
        <v/>
      </c>
      <c r="C4320" s="45" t="str">
        <f>IF(Table1[[#This Row],[Day]]="","",MONTH(F4320))</f>
        <v/>
      </c>
      <c r="D4320" s="45" t="str">
        <f>IF(Table1[[#This Row],[Day]]="","",YEAR(F4320))</f>
        <v/>
      </c>
      <c r="E4320" s="117" t="s">
        <v>329</v>
      </c>
      <c r="J4320" s="102"/>
      <c r="K4320" s="124"/>
      <c r="R4320" s="46"/>
      <c r="V4320" s="112"/>
      <c r="W4320" s="72"/>
      <c r="X4320" s="46"/>
      <c r="Y4320" s="46"/>
      <c r="AC4320" s="47">
        <f t="shared" si="64"/>
        <v>0</v>
      </c>
      <c r="AD4320" s="47"/>
      <c r="AE4320" s="44"/>
      <c r="AF4320" s="48"/>
    </row>
    <row r="4321" spans="1:32" ht="21" customHeight="1">
      <c r="A4321" s="45" t="str">
        <f>IF(G4321="","",VLOOKUP(G4321,#REF!,3,0))</f>
        <v/>
      </c>
      <c r="B4321" s="45" t="str">
        <f>IF(Table1[[#This Row],[Day]]="","",WEEKNUM(F4321))</f>
        <v/>
      </c>
      <c r="C4321" s="45" t="str">
        <f>IF(Table1[[#This Row],[Day]]="","",MONTH(F4321))</f>
        <v/>
      </c>
      <c r="D4321" s="45" t="str">
        <f>IF(Table1[[#This Row],[Day]]="","",YEAR(F4321))</f>
        <v/>
      </c>
      <c r="E4321" s="117" t="s">
        <v>329</v>
      </c>
      <c r="J4321" s="102"/>
      <c r="K4321" s="124"/>
      <c r="R4321" s="46"/>
      <c r="V4321" s="112"/>
      <c r="W4321" s="72"/>
      <c r="X4321" s="46"/>
      <c r="Y4321" s="46"/>
      <c r="AC4321" s="47">
        <f t="shared" si="64"/>
        <v>0</v>
      </c>
      <c r="AD4321" s="47"/>
      <c r="AE4321" s="44"/>
      <c r="AF4321" s="48"/>
    </row>
    <row r="4322" spans="1:32" ht="21" customHeight="1">
      <c r="A4322" s="45" t="str">
        <f>IF(G4322="","",VLOOKUP(G4322,#REF!,3,0))</f>
        <v/>
      </c>
      <c r="B4322" s="45" t="str">
        <f>IF(Table1[[#This Row],[Day]]="","",WEEKNUM(F4322))</f>
        <v/>
      </c>
      <c r="C4322" s="45" t="str">
        <f>IF(Table1[[#This Row],[Day]]="","",MONTH(F4322))</f>
        <v/>
      </c>
      <c r="D4322" s="45" t="str">
        <f>IF(Table1[[#This Row],[Day]]="","",YEAR(F4322))</f>
        <v/>
      </c>
      <c r="E4322" s="117" t="s">
        <v>329</v>
      </c>
      <c r="J4322" s="102"/>
      <c r="K4322" s="124"/>
      <c r="R4322" s="46"/>
      <c r="V4322" s="112"/>
      <c r="W4322" s="72"/>
      <c r="X4322" s="46"/>
      <c r="Y4322" s="46"/>
      <c r="AC4322" s="47">
        <f t="shared" si="64"/>
        <v>0</v>
      </c>
      <c r="AD4322" s="47"/>
      <c r="AE4322" s="44"/>
      <c r="AF4322" s="48"/>
    </row>
    <row r="4323" spans="1:32" ht="21" customHeight="1">
      <c r="A4323" s="45" t="str">
        <f>IF(G4323="","",VLOOKUP(G4323,#REF!,3,0))</f>
        <v/>
      </c>
      <c r="B4323" s="45" t="str">
        <f>IF(Table1[[#This Row],[Day]]="","",WEEKNUM(F4323))</f>
        <v/>
      </c>
      <c r="C4323" s="45" t="str">
        <f>IF(Table1[[#This Row],[Day]]="","",MONTH(F4323))</f>
        <v/>
      </c>
      <c r="D4323" s="45" t="str">
        <f>IF(Table1[[#This Row],[Day]]="","",YEAR(F4323))</f>
        <v/>
      </c>
      <c r="E4323" s="117" t="s">
        <v>329</v>
      </c>
      <c r="J4323" s="102"/>
      <c r="K4323" s="124"/>
      <c r="R4323" s="46"/>
      <c r="V4323" s="112"/>
      <c r="W4323" s="72"/>
      <c r="X4323" s="46"/>
      <c r="Y4323" s="46"/>
      <c r="AC4323" s="47">
        <f t="shared" si="64"/>
        <v>0</v>
      </c>
      <c r="AD4323" s="47"/>
      <c r="AE4323" s="44"/>
      <c r="AF4323" s="48"/>
    </row>
    <row r="4324" spans="1:32" ht="21" customHeight="1">
      <c r="A4324" s="45" t="str">
        <f>IF(G4324="","",VLOOKUP(G4324,#REF!,3,0))</f>
        <v/>
      </c>
      <c r="B4324" s="45" t="str">
        <f>IF(Table1[[#This Row],[Day]]="","",WEEKNUM(F4324))</f>
        <v/>
      </c>
      <c r="C4324" s="45" t="str">
        <f>IF(Table1[[#This Row],[Day]]="","",MONTH(F4324))</f>
        <v/>
      </c>
      <c r="D4324" s="45" t="str">
        <f>IF(Table1[[#This Row],[Day]]="","",YEAR(F4324))</f>
        <v/>
      </c>
      <c r="E4324" s="117" t="s">
        <v>329</v>
      </c>
      <c r="J4324" s="102"/>
      <c r="K4324" s="124"/>
      <c r="R4324" s="46"/>
      <c r="V4324" s="112"/>
      <c r="W4324" s="72"/>
      <c r="X4324" s="46"/>
      <c r="Y4324" s="46"/>
      <c r="AC4324" s="47">
        <f t="shared" si="64"/>
        <v>0</v>
      </c>
      <c r="AD4324" s="47"/>
      <c r="AE4324" s="44"/>
      <c r="AF4324" s="48"/>
    </row>
    <row r="4325" spans="1:32" ht="21" customHeight="1">
      <c r="A4325" s="45" t="str">
        <f>IF(G4325="","",VLOOKUP(G4325,#REF!,3,0))</f>
        <v/>
      </c>
      <c r="B4325" s="45" t="str">
        <f>IF(Table1[[#This Row],[Day]]="","",WEEKNUM(F4325))</f>
        <v/>
      </c>
      <c r="C4325" s="45" t="str">
        <f>IF(Table1[[#This Row],[Day]]="","",MONTH(F4325))</f>
        <v/>
      </c>
      <c r="D4325" s="45" t="str">
        <f>IF(Table1[[#This Row],[Day]]="","",YEAR(F4325))</f>
        <v/>
      </c>
      <c r="E4325" s="117" t="s">
        <v>329</v>
      </c>
      <c r="J4325" s="102"/>
      <c r="K4325" s="124"/>
      <c r="R4325" s="46"/>
      <c r="V4325" s="112"/>
      <c r="W4325" s="72"/>
      <c r="X4325" s="46"/>
      <c r="Y4325" s="46"/>
      <c r="AC4325" s="47">
        <f t="shared" si="64"/>
        <v>0</v>
      </c>
      <c r="AD4325" s="47"/>
      <c r="AE4325" s="44"/>
      <c r="AF4325" s="48"/>
    </row>
    <row r="4326" spans="1:32" ht="21" customHeight="1">
      <c r="A4326" s="45" t="str">
        <f>IF(G4326="","",VLOOKUP(G4326,#REF!,3,0))</f>
        <v/>
      </c>
      <c r="B4326" s="45" t="str">
        <f>IF(Table1[[#This Row],[Day]]="","",WEEKNUM(F4326))</f>
        <v/>
      </c>
      <c r="C4326" s="45" t="str">
        <f>IF(Table1[[#This Row],[Day]]="","",MONTH(F4326))</f>
        <v/>
      </c>
      <c r="D4326" s="45" t="str">
        <f>IF(Table1[[#This Row],[Day]]="","",YEAR(F4326))</f>
        <v/>
      </c>
      <c r="E4326" s="117" t="s">
        <v>329</v>
      </c>
      <c r="J4326" s="102"/>
      <c r="K4326" s="124"/>
      <c r="R4326" s="46"/>
      <c r="V4326" s="112"/>
      <c r="W4326" s="72"/>
      <c r="X4326" s="46"/>
      <c r="Y4326" s="46"/>
      <c r="AC4326" s="47">
        <f t="shared" si="64"/>
        <v>0</v>
      </c>
      <c r="AD4326" s="47"/>
      <c r="AE4326" s="44"/>
      <c r="AF4326" s="48"/>
    </row>
    <row r="4327" spans="1:32" ht="21" customHeight="1">
      <c r="A4327" s="45" t="str">
        <f>IF(G4327="","",VLOOKUP(G4327,#REF!,3,0))</f>
        <v/>
      </c>
      <c r="B4327" s="45" t="str">
        <f>IF(Table1[[#This Row],[Day]]="","",WEEKNUM(F4327))</f>
        <v/>
      </c>
      <c r="C4327" s="45" t="str">
        <f>IF(Table1[[#This Row],[Day]]="","",MONTH(F4327))</f>
        <v/>
      </c>
      <c r="D4327" s="45" t="str">
        <f>IF(Table1[[#This Row],[Day]]="","",YEAR(F4327))</f>
        <v/>
      </c>
      <c r="E4327" s="117" t="s">
        <v>329</v>
      </c>
      <c r="J4327" s="102"/>
      <c r="K4327" s="124"/>
      <c r="R4327" s="46"/>
      <c r="V4327" s="112"/>
      <c r="W4327" s="72"/>
      <c r="X4327" s="46"/>
      <c r="Y4327" s="46"/>
      <c r="AC4327" s="47">
        <f t="shared" si="64"/>
        <v>0</v>
      </c>
      <c r="AD4327" s="47"/>
      <c r="AE4327" s="44"/>
      <c r="AF4327" s="48"/>
    </row>
    <row r="4328" spans="1:32" ht="21" customHeight="1">
      <c r="A4328" s="45" t="str">
        <f>IF(G4328="","",VLOOKUP(G4328,#REF!,3,0))</f>
        <v/>
      </c>
      <c r="B4328" s="45" t="str">
        <f>IF(Table1[[#This Row],[Day]]="","",WEEKNUM(F4328))</f>
        <v/>
      </c>
      <c r="C4328" s="45" t="str">
        <f>IF(Table1[[#This Row],[Day]]="","",MONTH(F4328))</f>
        <v/>
      </c>
      <c r="D4328" s="45" t="str">
        <f>IF(Table1[[#This Row],[Day]]="","",YEAR(F4328))</f>
        <v/>
      </c>
      <c r="E4328" s="117" t="s">
        <v>329</v>
      </c>
      <c r="J4328" s="102"/>
      <c r="K4328" s="124"/>
      <c r="R4328" s="46"/>
      <c r="V4328" s="112"/>
      <c r="W4328" s="72"/>
      <c r="X4328" s="46"/>
      <c r="Y4328" s="46"/>
      <c r="AC4328" s="47">
        <f t="shared" si="64"/>
        <v>0</v>
      </c>
      <c r="AD4328" s="47"/>
      <c r="AE4328" s="44"/>
      <c r="AF4328" s="48"/>
    </row>
    <row r="4329" spans="1:32" ht="21" customHeight="1">
      <c r="A4329" s="45" t="str">
        <f>IF(G4329="","",VLOOKUP(G4329,#REF!,3,0))</f>
        <v/>
      </c>
      <c r="B4329" s="45" t="str">
        <f>IF(Table1[[#This Row],[Day]]="","",WEEKNUM(F4329))</f>
        <v/>
      </c>
      <c r="C4329" s="45" t="str">
        <f>IF(Table1[[#This Row],[Day]]="","",MONTH(F4329))</f>
        <v/>
      </c>
      <c r="D4329" s="45" t="str">
        <f>IF(Table1[[#This Row],[Day]]="","",YEAR(F4329))</f>
        <v/>
      </c>
      <c r="E4329" s="117" t="s">
        <v>329</v>
      </c>
      <c r="J4329" s="102"/>
      <c r="K4329" s="124"/>
      <c r="R4329" s="46"/>
      <c r="V4329" s="112"/>
      <c r="W4329" s="72"/>
      <c r="X4329" s="46"/>
      <c r="Y4329" s="46"/>
      <c r="AC4329" s="47">
        <f t="shared" si="64"/>
        <v>0</v>
      </c>
      <c r="AD4329" s="47"/>
      <c r="AE4329" s="44"/>
      <c r="AF4329" s="48"/>
    </row>
    <row r="4330" spans="1:32" ht="21" customHeight="1">
      <c r="A4330" s="45" t="str">
        <f>IF(G4330="","",VLOOKUP(G4330,#REF!,3,0))</f>
        <v/>
      </c>
      <c r="B4330" s="45" t="str">
        <f>IF(Table1[[#This Row],[Day]]="","",WEEKNUM(F4330))</f>
        <v/>
      </c>
      <c r="C4330" s="45" t="str">
        <f>IF(Table1[[#This Row],[Day]]="","",MONTH(F4330))</f>
        <v/>
      </c>
      <c r="D4330" s="45" t="str">
        <f>IF(Table1[[#This Row],[Day]]="","",YEAR(F4330))</f>
        <v/>
      </c>
      <c r="E4330" s="117" t="s">
        <v>329</v>
      </c>
      <c r="J4330" s="102"/>
      <c r="K4330" s="124"/>
      <c r="R4330" s="46"/>
      <c r="V4330" s="112"/>
      <c r="W4330" s="72"/>
      <c r="X4330" s="46"/>
      <c r="Y4330" s="46"/>
      <c r="AC4330" s="47">
        <f t="shared" si="64"/>
        <v>0</v>
      </c>
      <c r="AD4330" s="47"/>
      <c r="AE4330" s="44"/>
      <c r="AF4330" s="48"/>
    </row>
    <row r="4331" spans="1:32" ht="21" customHeight="1">
      <c r="A4331" s="45" t="str">
        <f>IF(G4331="","",VLOOKUP(G4331,#REF!,3,0))</f>
        <v/>
      </c>
      <c r="B4331" s="45" t="str">
        <f>IF(Table1[[#This Row],[Day]]="","",WEEKNUM(F4331))</f>
        <v/>
      </c>
      <c r="C4331" s="45" t="str">
        <f>IF(Table1[[#This Row],[Day]]="","",MONTH(F4331))</f>
        <v/>
      </c>
      <c r="D4331" s="45" t="str">
        <f>IF(Table1[[#This Row],[Day]]="","",YEAR(F4331))</f>
        <v/>
      </c>
      <c r="E4331" s="117" t="s">
        <v>329</v>
      </c>
      <c r="J4331" s="102"/>
      <c r="K4331" s="124"/>
      <c r="R4331" s="46"/>
      <c r="V4331" s="112"/>
      <c r="W4331" s="72"/>
      <c r="X4331" s="46"/>
      <c r="Y4331" s="46"/>
      <c r="AC4331" s="47">
        <f t="shared" si="64"/>
        <v>0</v>
      </c>
      <c r="AD4331" s="47"/>
      <c r="AE4331" s="44"/>
      <c r="AF4331" s="48"/>
    </row>
    <row r="4332" spans="1:32" ht="21" customHeight="1">
      <c r="A4332" s="45" t="str">
        <f>IF(G4332="","",VLOOKUP(G4332,#REF!,3,0))</f>
        <v/>
      </c>
      <c r="B4332" s="45" t="str">
        <f>IF(Table1[[#This Row],[Day]]="","",WEEKNUM(F4332))</f>
        <v/>
      </c>
      <c r="C4332" s="45" t="str">
        <f>IF(Table1[[#This Row],[Day]]="","",MONTH(F4332))</f>
        <v/>
      </c>
      <c r="D4332" s="45" t="str">
        <f>IF(Table1[[#This Row],[Day]]="","",YEAR(F4332))</f>
        <v/>
      </c>
      <c r="E4332" s="117" t="s">
        <v>329</v>
      </c>
      <c r="J4332" s="102"/>
      <c r="K4332" s="124"/>
      <c r="R4332" s="46"/>
      <c r="V4332" s="112"/>
      <c r="W4332" s="72"/>
      <c r="X4332" s="46"/>
      <c r="Y4332" s="46"/>
      <c r="AC4332" s="47">
        <f t="shared" si="64"/>
        <v>0</v>
      </c>
      <c r="AD4332" s="47"/>
      <c r="AE4332" s="44"/>
      <c r="AF4332" s="48"/>
    </row>
    <row r="4333" spans="1:32" ht="21" customHeight="1">
      <c r="A4333" s="45" t="str">
        <f>IF(G4333="","",VLOOKUP(G4333,#REF!,3,0))</f>
        <v/>
      </c>
      <c r="B4333" s="45" t="str">
        <f>IF(Table1[[#This Row],[Day]]="","",WEEKNUM(F4333))</f>
        <v/>
      </c>
      <c r="C4333" s="45" t="str">
        <f>IF(Table1[[#This Row],[Day]]="","",MONTH(F4333))</f>
        <v/>
      </c>
      <c r="D4333" s="45" t="str">
        <f>IF(Table1[[#This Row],[Day]]="","",YEAR(F4333))</f>
        <v/>
      </c>
      <c r="E4333" s="117" t="s">
        <v>329</v>
      </c>
      <c r="J4333" s="102"/>
      <c r="K4333" s="124"/>
      <c r="R4333" s="46"/>
      <c r="V4333" s="112"/>
      <c r="W4333" s="72"/>
      <c r="X4333" s="46"/>
      <c r="Y4333" s="46"/>
      <c r="AC4333" s="47">
        <f t="shared" si="64"/>
        <v>0</v>
      </c>
      <c r="AD4333" s="47"/>
      <c r="AE4333" s="44"/>
      <c r="AF4333" s="48"/>
    </row>
    <row r="4334" spans="1:32" ht="21" customHeight="1">
      <c r="A4334" s="45" t="str">
        <f>IF(G4334="","",VLOOKUP(G4334,#REF!,3,0))</f>
        <v/>
      </c>
      <c r="B4334" s="45" t="str">
        <f>IF(Table1[[#This Row],[Day]]="","",WEEKNUM(F4334))</f>
        <v/>
      </c>
      <c r="C4334" s="45" t="str">
        <f>IF(Table1[[#This Row],[Day]]="","",MONTH(F4334))</f>
        <v/>
      </c>
      <c r="D4334" s="45" t="str">
        <f>IF(Table1[[#This Row],[Day]]="","",YEAR(F4334))</f>
        <v/>
      </c>
      <c r="E4334" s="117" t="s">
        <v>329</v>
      </c>
      <c r="J4334" s="102"/>
      <c r="K4334" s="124"/>
      <c r="R4334" s="46"/>
      <c r="V4334" s="112"/>
      <c r="W4334" s="72"/>
      <c r="X4334" s="46"/>
      <c r="Y4334" s="46"/>
      <c r="AC4334" s="47">
        <f t="shared" si="64"/>
        <v>0</v>
      </c>
      <c r="AD4334" s="47"/>
      <c r="AE4334" s="44"/>
      <c r="AF4334" s="48"/>
    </row>
    <row r="4335" spans="1:32" ht="21" customHeight="1">
      <c r="A4335" s="45" t="str">
        <f>IF(G4335="","",VLOOKUP(G4335,#REF!,3,0))</f>
        <v/>
      </c>
      <c r="B4335" s="45" t="str">
        <f>IF(Table1[[#This Row],[Day]]="","",WEEKNUM(F4335))</f>
        <v/>
      </c>
      <c r="C4335" s="45" t="str">
        <f>IF(Table1[[#This Row],[Day]]="","",MONTH(F4335))</f>
        <v/>
      </c>
      <c r="D4335" s="45" t="str">
        <f>IF(Table1[[#This Row],[Day]]="","",YEAR(F4335))</f>
        <v/>
      </c>
      <c r="E4335" s="117" t="s">
        <v>329</v>
      </c>
      <c r="J4335" s="102"/>
      <c r="K4335" s="124"/>
      <c r="R4335" s="46"/>
      <c r="V4335" s="112"/>
      <c r="W4335" s="72"/>
      <c r="X4335" s="46"/>
      <c r="Y4335" s="46"/>
      <c r="AC4335" s="47">
        <f t="shared" si="64"/>
        <v>0</v>
      </c>
      <c r="AD4335" s="47"/>
      <c r="AE4335" s="44"/>
      <c r="AF4335" s="48"/>
    </row>
    <row r="4336" spans="1:32" ht="21" customHeight="1">
      <c r="A4336" s="45" t="str">
        <f>IF(G4336="","",VLOOKUP(G4336,#REF!,3,0))</f>
        <v/>
      </c>
      <c r="B4336" s="45" t="str">
        <f>IF(Table1[[#This Row],[Day]]="","",WEEKNUM(F4336))</f>
        <v/>
      </c>
      <c r="C4336" s="45" t="str">
        <f>IF(Table1[[#This Row],[Day]]="","",MONTH(F4336))</f>
        <v/>
      </c>
      <c r="D4336" s="45" t="str">
        <f>IF(Table1[[#This Row],[Day]]="","",YEAR(F4336))</f>
        <v/>
      </c>
      <c r="E4336" s="117" t="s">
        <v>329</v>
      </c>
      <c r="J4336" s="102"/>
      <c r="K4336" s="124"/>
      <c r="R4336" s="46"/>
      <c r="V4336" s="112"/>
      <c r="W4336" s="72"/>
      <c r="X4336" s="46"/>
      <c r="Y4336" s="46"/>
      <c r="AC4336" s="47">
        <f t="shared" si="64"/>
        <v>0</v>
      </c>
      <c r="AD4336" s="47"/>
      <c r="AE4336" s="44"/>
      <c r="AF4336" s="48"/>
    </row>
    <row r="4337" spans="1:32" ht="21" customHeight="1">
      <c r="A4337" s="45" t="str">
        <f>IF(G4337="","",VLOOKUP(G4337,#REF!,3,0))</f>
        <v/>
      </c>
      <c r="B4337" s="45" t="str">
        <f>IF(Table1[[#This Row],[Day]]="","",WEEKNUM(F4337))</f>
        <v/>
      </c>
      <c r="C4337" s="45" t="str">
        <f>IF(Table1[[#This Row],[Day]]="","",MONTH(F4337))</f>
        <v/>
      </c>
      <c r="D4337" s="45" t="str">
        <f>IF(Table1[[#This Row],[Day]]="","",YEAR(F4337))</f>
        <v/>
      </c>
      <c r="E4337" s="117" t="s">
        <v>329</v>
      </c>
      <c r="J4337" s="102"/>
      <c r="K4337" s="124"/>
      <c r="R4337" s="46"/>
      <c r="V4337" s="112"/>
      <c r="W4337" s="72"/>
      <c r="X4337" s="46"/>
      <c r="Y4337" s="46"/>
      <c r="AC4337" s="47">
        <f t="shared" si="64"/>
        <v>0</v>
      </c>
      <c r="AD4337" s="47"/>
      <c r="AE4337" s="44"/>
      <c r="AF4337" s="48"/>
    </row>
    <row r="4338" spans="1:32" ht="21" customHeight="1">
      <c r="A4338" s="45" t="str">
        <f>IF(G4338="","",VLOOKUP(G4338,#REF!,3,0))</f>
        <v/>
      </c>
      <c r="B4338" s="45" t="str">
        <f>IF(Table1[[#This Row],[Day]]="","",WEEKNUM(F4338))</f>
        <v/>
      </c>
      <c r="C4338" s="45" t="str">
        <f>IF(Table1[[#This Row],[Day]]="","",MONTH(F4338))</f>
        <v/>
      </c>
      <c r="D4338" s="45" t="str">
        <f>IF(Table1[[#This Row],[Day]]="","",YEAR(F4338))</f>
        <v/>
      </c>
      <c r="E4338" s="117" t="s">
        <v>329</v>
      </c>
      <c r="J4338" s="102"/>
      <c r="K4338" s="124"/>
      <c r="R4338" s="46"/>
      <c r="V4338" s="112"/>
      <c r="W4338" s="72"/>
      <c r="X4338" s="46"/>
      <c r="Y4338" s="46"/>
      <c r="AC4338" s="47">
        <f t="shared" si="64"/>
        <v>0</v>
      </c>
      <c r="AD4338" s="47"/>
      <c r="AE4338" s="44"/>
      <c r="AF4338" s="48"/>
    </row>
    <row r="4339" spans="1:32" ht="21" customHeight="1">
      <c r="A4339" s="45" t="str">
        <f>IF(G4339="","",VLOOKUP(G4339,#REF!,3,0))</f>
        <v/>
      </c>
      <c r="B4339" s="45" t="str">
        <f>IF(Table1[[#This Row],[Day]]="","",WEEKNUM(F4339))</f>
        <v/>
      </c>
      <c r="C4339" s="45" t="str">
        <f>IF(Table1[[#This Row],[Day]]="","",MONTH(F4339))</f>
        <v/>
      </c>
      <c r="D4339" s="45" t="str">
        <f>IF(Table1[[#This Row],[Day]]="","",YEAR(F4339))</f>
        <v/>
      </c>
      <c r="E4339" s="117" t="s">
        <v>329</v>
      </c>
      <c r="J4339" s="102"/>
      <c r="K4339" s="124"/>
      <c r="R4339" s="46"/>
      <c r="V4339" s="112"/>
      <c r="W4339" s="72"/>
      <c r="X4339" s="46"/>
      <c r="Y4339" s="46"/>
      <c r="AC4339" s="47">
        <f t="shared" si="64"/>
        <v>0</v>
      </c>
      <c r="AD4339" s="47"/>
      <c r="AE4339" s="44"/>
      <c r="AF4339" s="48"/>
    </row>
    <row r="4340" spans="1:32" ht="21" customHeight="1">
      <c r="A4340" s="45" t="str">
        <f>IF(G4340="","",VLOOKUP(G4340,#REF!,3,0))</f>
        <v/>
      </c>
      <c r="B4340" s="45" t="str">
        <f>IF(Table1[[#This Row],[Day]]="","",WEEKNUM(F4340))</f>
        <v/>
      </c>
      <c r="C4340" s="45" t="str">
        <f>IF(Table1[[#This Row],[Day]]="","",MONTH(F4340))</f>
        <v/>
      </c>
      <c r="D4340" s="45" t="str">
        <f>IF(Table1[[#This Row],[Day]]="","",YEAR(F4340))</f>
        <v/>
      </c>
      <c r="E4340" s="117" t="s">
        <v>329</v>
      </c>
      <c r="J4340" s="102"/>
      <c r="K4340" s="124"/>
      <c r="R4340" s="46"/>
      <c r="V4340" s="112"/>
      <c r="W4340" s="72"/>
      <c r="X4340" s="46"/>
      <c r="Y4340" s="46"/>
      <c r="AC4340" s="47">
        <f t="shared" si="64"/>
        <v>0</v>
      </c>
      <c r="AD4340" s="47"/>
      <c r="AE4340" s="44"/>
      <c r="AF4340" s="48"/>
    </row>
    <row r="4341" spans="1:32" ht="21" customHeight="1">
      <c r="A4341" s="45" t="str">
        <f>IF(G4341="","",VLOOKUP(G4341,#REF!,3,0))</f>
        <v/>
      </c>
      <c r="B4341" s="45" t="str">
        <f>IF(Table1[[#This Row],[Day]]="","",WEEKNUM(F4341))</f>
        <v/>
      </c>
      <c r="C4341" s="45" t="str">
        <f>IF(Table1[[#This Row],[Day]]="","",MONTH(F4341))</f>
        <v/>
      </c>
      <c r="D4341" s="45" t="str">
        <f>IF(Table1[[#This Row],[Day]]="","",YEAR(F4341))</f>
        <v/>
      </c>
      <c r="E4341" s="117" t="s">
        <v>329</v>
      </c>
      <c r="J4341" s="102"/>
      <c r="K4341" s="124"/>
      <c r="R4341" s="46"/>
      <c r="V4341" s="112"/>
      <c r="W4341" s="72"/>
      <c r="X4341" s="46"/>
      <c r="Y4341" s="46"/>
      <c r="AC4341" s="47">
        <f t="shared" si="64"/>
        <v>0</v>
      </c>
      <c r="AD4341" s="47"/>
      <c r="AE4341" s="44"/>
      <c r="AF4341" s="48"/>
    </row>
    <row r="4342" spans="1:32" ht="21" customHeight="1">
      <c r="A4342" s="45" t="str">
        <f>IF(G4342="","",VLOOKUP(G4342,#REF!,3,0))</f>
        <v/>
      </c>
      <c r="B4342" s="45" t="str">
        <f>IF(Table1[[#This Row],[Day]]="","",WEEKNUM(F4342))</f>
        <v/>
      </c>
      <c r="C4342" s="45" t="str">
        <f>IF(Table1[[#This Row],[Day]]="","",MONTH(F4342))</f>
        <v/>
      </c>
      <c r="D4342" s="45" t="str">
        <f>IF(Table1[[#This Row],[Day]]="","",YEAR(F4342))</f>
        <v/>
      </c>
      <c r="E4342" s="117" t="s">
        <v>329</v>
      </c>
      <c r="J4342" s="102"/>
      <c r="K4342" s="124"/>
      <c r="R4342" s="46"/>
      <c r="V4342" s="112"/>
      <c r="W4342" s="72"/>
      <c r="X4342" s="46"/>
      <c r="Y4342" s="46"/>
      <c r="AC4342" s="47">
        <f t="shared" si="64"/>
        <v>0</v>
      </c>
      <c r="AD4342" s="47"/>
      <c r="AE4342" s="44"/>
      <c r="AF4342" s="48"/>
    </row>
    <row r="4343" spans="1:32" ht="21" customHeight="1">
      <c r="A4343" s="45" t="str">
        <f>IF(G4343="","",VLOOKUP(G4343,#REF!,3,0))</f>
        <v/>
      </c>
      <c r="B4343" s="45" t="str">
        <f>IF(Table1[[#This Row],[Day]]="","",WEEKNUM(F4343))</f>
        <v/>
      </c>
      <c r="C4343" s="45" t="str">
        <f>IF(Table1[[#This Row],[Day]]="","",MONTH(F4343))</f>
        <v/>
      </c>
      <c r="D4343" s="45" t="str">
        <f>IF(Table1[[#This Row],[Day]]="","",YEAR(F4343))</f>
        <v/>
      </c>
      <c r="E4343" s="117" t="s">
        <v>329</v>
      </c>
      <c r="J4343" s="102"/>
      <c r="K4343" s="124"/>
      <c r="R4343" s="46"/>
      <c r="V4343" s="112"/>
      <c r="W4343" s="72"/>
      <c r="X4343" s="46"/>
      <c r="Y4343" s="46"/>
      <c r="AC4343" s="47">
        <f t="shared" si="64"/>
        <v>0</v>
      </c>
      <c r="AD4343" s="47"/>
      <c r="AE4343" s="44"/>
      <c r="AF4343" s="48"/>
    </row>
    <row r="4344" spans="1:32" ht="21" customHeight="1">
      <c r="A4344" s="45" t="str">
        <f>IF(G4344="","",VLOOKUP(G4344,#REF!,3,0))</f>
        <v/>
      </c>
      <c r="B4344" s="45" t="str">
        <f>IF(Table1[[#This Row],[Day]]="","",WEEKNUM(F4344))</f>
        <v/>
      </c>
      <c r="C4344" s="45" t="str">
        <f>IF(Table1[[#This Row],[Day]]="","",MONTH(F4344))</f>
        <v/>
      </c>
      <c r="D4344" s="45" t="str">
        <f>IF(Table1[[#This Row],[Day]]="","",YEAR(F4344))</f>
        <v/>
      </c>
      <c r="E4344" s="117" t="s">
        <v>329</v>
      </c>
      <c r="J4344" s="102"/>
      <c r="K4344" s="124"/>
      <c r="R4344" s="46"/>
      <c r="V4344" s="112"/>
      <c r="W4344" s="72"/>
      <c r="X4344" s="46"/>
      <c r="Y4344" s="46"/>
      <c r="AC4344" s="47">
        <f t="shared" si="64"/>
        <v>0</v>
      </c>
      <c r="AD4344" s="47"/>
      <c r="AE4344" s="44"/>
      <c r="AF4344" s="48"/>
    </row>
    <row r="4345" spans="1:32" ht="21" customHeight="1">
      <c r="A4345" s="45" t="str">
        <f>IF(G4345="","",VLOOKUP(G4345,#REF!,3,0))</f>
        <v/>
      </c>
      <c r="B4345" s="45" t="str">
        <f>IF(Table1[[#This Row],[Day]]="","",WEEKNUM(F4345))</f>
        <v/>
      </c>
      <c r="C4345" s="45" t="str">
        <f>IF(Table1[[#This Row],[Day]]="","",MONTH(F4345))</f>
        <v/>
      </c>
      <c r="D4345" s="45" t="str">
        <f>IF(Table1[[#This Row],[Day]]="","",YEAR(F4345))</f>
        <v/>
      </c>
      <c r="E4345" s="117" t="s">
        <v>329</v>
      </c>
      <c r="J4345" s="102"/>
      <c r="K4345" s="124"/>
      <c r="R4345" s="46"/>
      <c r="V4345" s="112"/>
      <c r="W4345" s="72"/>
      <c r="X4345" s="46"/>
      <c r="Y4345" s="46"/>
      <c r="AC4345" s="47">
        <f t="shared" si="64"/>
        <v>0</v>
      </c>
      <c r="AD4345" s="47"/>
      <c r="AE4345" s="44"/>
      <c r="AF4345" s="48"/>
    </row>
    <row r="4346" spans="1:32" ht="21" customHeight="1">
      <c r="A4346" s="45" t="str">
        <f>IF(G4346="","",VLOOKUP(G4346,#REF!,3,0))</f>
        <v/>
      </c>
      <c r="B4346" s="45" t="str">
        <f>IF(Table1[[#This Row],[Day]]="","",WEEKNUM(F4346))</f>
        <v/>
      </c>
      <c r="C4346" s="45" t="str">
        <f>IF(Table1[[#This Row],[Day]]="","",MONTH(F4346))</f>
        <v/>
      </c>
      <c r="D4346" s="45" t="str">
        <f>IF(Table1[[#This Row],[Day]]="","",YEAR(F4346))</f>
        <v/>
      </c>
      <c r="E4346" s="117" t="s">
        <v>329</v>
      </c>
      <c r="J4346" s="102"/>
      <c r="K4346" s="124"/>
      <c r="R4346" s="46"/>
      <c r="V4346" s="112"/>
      <c r="W4346" s="72"/>
      <c r="X4346" s="46"/>
      <c r="Y4346" s="46"/>
      <c r="AC4346" s="47">
        <f t="shared" si="64"/>
        <v>0</v>
      </c>
      <c r="AD4346" s="47"/>
      <c r="AE4346" s="44"/>
      <c r="AF4346" s="48"/>
    </row>
    <row r="4347" spans="1:32" ht="21" customHeight="1">
      <c r="A4347" s="45" t="str">
        <f>IF(G4347="","",VLOOKUP(G4347,#REF!,3,0))</f>
        <v/>
      </c>
      <c r="B4347" s="45" t="str">
        <f>IF(Table1[[#This Row],[Day]]="","",WEEKNUM(F4347))</f>
        <v/>
      </c>
      <c r="C4347" s="45" t="str">
        <f>IF(Table1[[#This Row],[Day]]="","",MONTH(F4347))</f>
        <v/>
      </c>
      <c r="D4347" s="45" t="str">
        <f>IF(Table1[[#This Row],[Day]]="","",YEAR(F4347))</f>
        <v/>
      </c>
      <c r="E4347" s="117" t="s">
        <v>329</v>
      </c>
      <c r="J4347" s="102"/>
      <c r="K4347" s="124"/>
      <c r="R4347" s="46"/>
      <c r="V4347" s="112"/>
      <c r="W4347" s="72"/>
      <c r="X4347" s="46"/>
      <c r="Y4347" s="46"/>
      <c r="AC4347" s="47">
        <f t="shared" si="64"/>
        <v>0</v>
      </c>
      <c r="AD4347" s="47"/>
      <c r="AE4347" s="44"/>
      <c r="AF4347" s="48"/>
    </row>
    <row r="4348" spans="1:32" ht="21" customHeight="1">
      <c r="A4348" s="45" t="str">
        <f>IF(G4348="","",VLOOKUP(G4348,#REF!,3,0))</f>
        <v/>
      </c>
      <c r="B4348" s="45" t="str">
        <f>IF(Table1[[#This Row],[Day]]="","",WEEKNUM(F4348))</f>
        <v/>
      </c>
      <c r="C4348" s="45" t="str">
        <f>IF(Table1[[#This Row],[Day]]="","",MONTH(F4348))</f>
        <v/>
      </c>
      <c r="D4348" s="45" t="str">
        <f>IF(Table1[[#This Row],[Day]]="","",YEAR(F4348))</f>
        <v/>
      </c>
      <c r="E4348" s="117" t="s">
        <v>329</v>
      </c>
      <c r="J4348" s="102"/>
      <c r="K4348" s="124"/>
      <c r="R4348" s="46"/>
      <c r="V4348" s="112"/>
      <c r="W4348" s="72"/>
      <c r="X4348" s="46"/>
      <c r="Y4348" s="46"/>
      <c r="AC4348" s="47">
        <f t="shared" si="64"/>
        <v>0</v>
      </c>
      <c r="AD4348" s="47"/>
      <c r="AE4348" s="44"/>
      <c r="AF4348" s="48"/>
    </row>
    <row r="4349" spans="1:32" ht="21" customHeight="1">
      <c r="A4349" s="45" t="str">
        <f>IF(G4349="","",VLOOKUP(G4349,#REF!,3,0))</f>
        <v/>
      </c>
      <c r="B4349" s="45" t="str">
        <f>IF(Table1[[#This Row],[Day]]="","",WEEKNUM(F4349))</f>
        <v/>
      </c>
      <c r="C4349" s="45" t="str">
        <f>IF(Table1[[#This Row],[Day]]="","",MONTH(F4349))</f>
        <v/>
      </c>
      <c r="D4349" s="45" t="str">
        <f>IF(Table1[[#This Row],[Day]]="","",YEAR(F4349))</f>
        <v/>
      </c>
      <c r="E4349" s="117" t="s">
        <v>329</v>
      </c>
      <c r="J4349" s="102"/>
      <c r="K4349" s="124"/>
      <c r="R4349" s="46"/>
      <c r="V4349" s="112"/>
      <c r="W4349" s="72"/>
      <c r="X4349" s="46"/>
      <c r="Y4349" s="46"/>
      <c r="AC4349" s="47">
        <f t="shared" si="64"/>
        <v>0</v>
      </c>
      <c r="AD4349" s="47"/>
      <c r="AE4349" s="44"/>
      <c r="AF4349" s="48"/>
    </row>
    <row r="4350" spans="1:32" ht="21" customHeight="1">
      <c r="A4350" s="45" t="str">
        <f>IF(G4350="","",VLOOKUP(G4350,#REF!,3,0))</f>
        <v/>
      </c>
      <c r="B4350" s="45" t="str">
        <f>IF(Table1[[#This Row],[Day]]="","",WEEKNUM(F4350))</f>
        <v/>
      </c>
      <c r="C4350" s="45" t="str">
        <f>IF(Table1[[#This Row],[Day]]="","",MONTH(F4350))</f>
        <v/>
      </c>
      <c r="D4350" s="45" t="str">
        <f>IF(Table1[[#This Row],[Day]]="","",YEAR(F4350))</f>
        <v/>
      </c>
      <c r="E4350" s="117" t="s">
        <v>329</v>
      </c>
      <c r="J4350" s="102"/>
      <c r="K4350" s="124"/>
      <c r="R4350" s="46"/>
      <c r="V4350" s="112"/>
      <c r="W4350" s="72"/>
      <c r="X4350" s="46"/>
      <c r="Y4350" s="46"/>
      <c r="AC4350" s="47">
        <f t="shared" si="64"/>
        <v>0</v>
      </c>
      <c r="AD4350" s="47"/>
      <c r="AE4350" s="44"/>
      <c r="AF4350" s="48"/>
    </row>
    <row r="4351" spans="1:32" ht="21" customHeight="1">
      <c r="A4351" s="45" t="str">
        <f>IF(G4351="","",VLOOKUP(G4351,#REF!,3,0))</f>
        <v/>
      </c>
      <c r="B4351" s="45" t="str">
        <f>IF(Table1[[#This Row],[Day]]="","",WEEKNUM(F4351))</f>
        <v/>
      </c>
      <c r="C4351" s="45" t="str">
        <f>IF(Table1[[#This Row],[Day]]="","",MONTH(F4351))</f>
        <v/>
      </c>
      <c r="D4351" s="45" t="str">
        <f>IF(Table1[[#This Row],[Day]]="","",YEAR(F4351))</f>
        <v/>
      </c>
      <c r="E4351" s="117" t="s">
        <v>329</v>
      </c>
      <c r="J4351" s="102"/>
      <c r="K4351" s="124"/>
      <c r="R4351" s="46"/>
      <c r="V4351" s="112"/>
      <c r="W4351" s="72"/>
      <c r="X4351" s="46"/>
      <c r="Y4351" s="46"/>
      <c r="AC4351" s="47">
        <f t="shared" si="64"/>
        <v>0</v>
      </c>
      <c r="AD4351" s="47"/>
      <c r="AE4351" s="44"/>
      <c r="AF4351" s="48"/>
    </row>
    <row r="4352" spans="1:32" ht="21" customHeight="1">
      <c r="A4352" s="45" t="str">
        <f>IF(G4352="","",VLOOKUP(G4352,#REF!,3,0))</f>
        <v/>
      </c>
      <c r="B4352" s="45" t="str">
        <f>IF(Table1[[#This Row],[Day]]="","",WEEKNUM(F4352))</f>
        <v/>
      </c>
      <c r="C4352" s="45" t="str">
        <f>IF(Table1[[#This Row],[Day]]="","",MONTH(F4352))</f>
        <v/>
      </c>
      <c r="D4352" s="45" t="str">
        <f>IF(Table1[[#This Row],[Day]]="","",YEAR(F4352))</f>
        <v/>
      </c>
      <c r="E4352" s="117" t="s">
        <v>329</v>
      </c>
      <c r="J4352" s="102"/>
      <c r="K4352" s="124"/>
      <c r="R4352" s="46"/>
      <c r="V4352" s="112"/>
      <c r="W4352" s="72"/>
      <c r="X4352" s="46"/>
      <c r="Y4352" s="46"/>
      <c r="AC4352" s="47">
        <f t="shared" si="64"/>
        <v>0</v>
      </c>
      <c r="AD4352" s="47"/>
      <c r="AE4352" s="44"/>
      <c r="AF4352" s="48"/>
    </row>
    <row r="4353" spans="1:32" ht="21" customHeight="1">
      <c r="A4353" s="45" t="str">
        <f>IF(G4353="","",VLOOKUP(G4353,#REF!,3,0))</f>
        <v/>
      </c>
      <c r="B4353" s="45" t="str">
        <f>IF(Table1[[#This Row],[Day]]="","",WEEKNUM(F4353))</f>
        <v/>
      </c>
      <c r="C4353" s="45" t="str">
        <f>IF(Table1[[#This Row],[Day]]="","",MONTH(F4353))</f>
        <v/>
      </c>
      <c r="D4353" s="45" t="str">
        <f>IF(Table1[[#This Row],[Day]]="","",YEAR(F4353))</f>
        <v/>
      </c>
      <c r="E4353" s="117" t="s">
        <v>329</v>
      </c>
      <c r="J4353" s="102"/>
      <c r="K4353" s="124"/>
      <c r="R4353" s="46"/>
      <c r="V4353" s="112"/>
      <c r="W4353" s="72"/>
      <c r="X4353" s="46"/>
      <c r="Y4353" s="46"/>
      <c r="AC4353" s="47">
        <f t="shared" si="64"/>
        <v>0</v>
      </c>
      <c r="AD4353" s="47"/>
      <c r="AE4353" s="44"/>
      <c r="AF4353" s="48"/>
    </row>
    <row r="4354" spans="1:32" ht="21" customHeight="1">
      <c r="A4354" s="45" t="str">
        <f>IF(G4354="","",VLOOKUP(G4354,#REF!,3,0))</f>
        <v/>
      </c>
      <c r="B4354" s="45" t="str">
        <f>IF(Table1[[#This Row],[Day]]="","",WEEKNUM(F4354))</f>
        <v/>
      </c>
      <c r="C4354" s="45" t="str">
        <f>IF(Table1[[#This Row],[Day]]="","",MONTH(F4354))</f>
        <v/>
      </c>
      <c r="D4354" s="45" t="str">
        <f>IF(Table1[[#This Row],[Day]]="","",YEAR(F4354))</f>
        <v/>
      </c>
      <c r="E4354" s="117" t="s">
        <v>329</v>
      </c>
      <c r="J4354" s="102"/>
      <c r="K4354" s="124"/>
      <c r="R4354" s="46"/>
      <c r="V4354" s="112"/>
      <c r="W4354" s="72"/>
      <c r="X4354" s="46"/>
      <c r="Y4354" s="46"/>
      <c r="AC4354" s="47">
        <f t="shared" si="64"/>
        <v>0</v>
      </c>
      <c r="AD4354" s="47"/>
      <c r="AE4354" s="44"/>
      <c r="AF4354" s="48"/>
    </row>
    <row r="4355" spans="1:32" ht="21" customHeight="1">
      <c r="A4355" s="45" t="str">
        <f>IF(G4355="","",VLOOKUP(G4355,#REF!,3,0))</f>
        <v/>
      </c>
      <c r="B4355" s="45" t="str">
        <f>IF(Table1[[#This Row],[Day]]="","",WEEKNUM(F4355))</f>
        <v/>
      </c>
      <c r="C4355" s="45" t="str">
        <f>IF(Table1[[#This Row],[Day]]="","",MONTH(F4355))</f>
        <v/>
      </c>
      <c r="D4355" s="45" t="str">
        <f>IF(Table1[[#This Row],[Day]]="","",YEAR(F4355))</f>
        <v/>
      </c>
      <c r="E4355" s="117" t="s">
        <v>329</v>
      </c>
      <c r="J4355" s="102"/>
      <c r="K4355" s="124"/>
      <c r="R4355" s="46"/>
      <c r="V4355" s="112"/>
      <c r="W4355" s="72"/>
      <c r="X4355" s="46"/>
      <c r="Y4355" s="46"/>
      <c r="AC4355" s="47">
        <f t="shared" si="64"/>
        <v>0</v>
      </c>
      <c r="AD4355" s="47"/>
      <c r="AE4355" s="44"/>
      <c r="AF4355" s="48"/>
    </row>
    <row r="4356" spans="1:32" ht="21" customHeight="1">
      <c r="A4356" s="45" t="str">
        <f>IF(G4356="","",VLOOKUP(G4356,#REF!,3,0))</f>
        <v/>
      </c>
      <c r="B4356" s="45" t="str">
        <f>IF(Table1[[#This Row],[Day]]="","",WEEKNUM(F4356))</f>
        <v/>
      </c>
      <c r="C4356" s="45" t="str">
        <f>IF(Table1[[#This Row],[Day]]="","",MONTH(F4356))</f>
        <v/>
      </c>
      <c r="D4356" s="45" t="str">
        <f>IF(Table1[[#This Row],[Day]]="","",YEAR(F4356))</f>
        <v/>
      </c>
      <c r="E4356" s="117" t="s">
        <v>329</v>
      </c>
      <c r="J4356" s="102"/>
      <c r="K4356" s="124"/>
      <c r="R4356" s="46"/>
      <c r="V4356" s="112"/>
      <c r="W4356" s="72"/>
      <c r="X4356" s="46"/>
      <c r="Y4356" s="46"/>
      <c r="AC4356" s="47">
        <f t="shared" si="64"/>
        <v>0</v>
      </c>
      <c r="AD4356" s="47"/>
      <c r="AE4356" s="44"/>
      <c r="AF4356" s="48"/>
    </row>
    <row r="4357" spans="1:32" ht="21" customHeight="1">
      <c r="A4357" s="45" t="str">
        <f>IF(G4357="","",VLOOKUP(G4357,#REF!,3,0))</f>
        <v/>
      </c>
      <c r="B4357" s="45" t="str">
        <f>IF(Table1[[#This Row],[Day]]="","",WEEKNUM(F4357))</f>
        <v/>
      </c>
      <c r="C4357" s="45" t="str">
        <f>IF(Table1[[#This Row],[Day]]="","",MONTH(F4357))</f>
        <v/>
      </c>
      <c r="D4357" s="45" t="str">
        <f>IF(Table1[[#This Row],[Day]]="","",YEAR(F4357))</f>
        <v/>
      </c>
      <c r="E4357" s="117" t="s">
        <v>329</v>
      </c>
      <c r="J4357" s="102"/>
      <c r="K4357" s="124"/>
      <c r="R4357" s="46"/>
      <c r="V4357" s="112"/>
      <c r="W4357" s="72"/>
      <c r="X4357" s="46"/>
      <c r="Y4357" s="46"/>
      <c r="AC4357" s="47">
        <f t="shared" si="64"/>
        <v>0</v>
      </c>
      <c r="AD4357" s="47"/>
      <c r="AE4357" s="44"/>
      <c r="AF4357" s="48"/>
    </row>
    <row r="4358" spans="1:32" ht="21" customHeight="1">
      <c r="A4358" s="45" t="str">
        <f>IF(G4358="","",VLOOKUP(G4358,#REF!,3,0))</f>
        <v/>
      </c>
      <c r="B4358" s="45" t="str">
        <f>IF(Table1[[#This Row],[Day]]="","",WEEKNUM(F4358))</f>
        <v/>
      </c>
      <c r="C4358" s="45" t="str">
        <f>IF(Table1[[#This Row],[Day]]="","",MONTH(F4358))</f>
        <v/>
      </c>
      <c r="D4358" s="45" t="str">
        <f>IF(Table1[[#This Row],[Day]]="","",YEAR(F4358))</f>
        <v/>
      </c>
      <c r="E4358" s="117" t="s">
        <v>329</v>
      </c>
      <c r="J4358" s="102"/>
      <c r="K4358" s="124"/>
      <c r="R4358" s="46"/>
      <c r="V4358" s="112"/>
      <c r="W4358" s="72"/>
      <c r="X4358" s="46"/>
      <c r="Y4358" s="46"/>
      <c r="AC4358" s="47">
        <f t="shared" si="64"/>
        <v>0</v>
      </c>
      <c r="AD4358" s="47"/>
      <c r="AE4358" s="44"/>
      <c r="AF4358" s="48"/>
    </row>
    <row r="4359" spans="1:32" ht="21" customHeight="1">
      <c r="A4359" s="45" t="str">
        <f>IF(G4359="","",VLOOKUP(G4359,#REF!,3,0))</f>
        <v/>
      </c>
      <c r="B4359" s="45" t="str">
        <f>IF(Table1[[#This Row],[Day]]="","",WEEKNUM(F4359))</f>
        <v/>
      </c>
      <c r="C4359" s="45" t="str">
        <f>IF(Table1[[#This Row],[Day]]="","",MONTH(F4359))</f>
        <v/>
      </c>
      <c r="D4359" s="45" t="str">
        <f>IF(Table1[[#This Row],[Day]]="","",YEAR(F4359))</f>
        <v/>
      </c>
      <c r="E4359" s="117" t="s">
        <v>329</v>
      </c>
      <c r="J4359" s="102"/>
      <c r="K4359" s="124"/>
      <c r="R4359" s="46"/>
      <c r="V4359" s="112"/>
      <c r="W4359" s="72"/>
      <c r="X4359" s="46"/>
      <c r="Y4359" s="46"/>
      <c r="AC4359" s="47">
        <f t="shared" si="64"/>
        <v>0</v>
      </c>
      <c r="AD4359" s="47"/>
      <c r="AE4359" s="44"/>
      <c r="AF4359" s="48"/>
    </row>
    <row r="4360" spans="1:32" ht="21" customHeight="1">
      <c r="A4360" s="45" t="str">
        <f>IF(G4360="","",VLOOKUP(G4360,#REF!,3,0))</f>
        <v/>
      </c>
      <c r="B4360" s="45" t="str">
        <f>IF(Table1[[#This Row],[Day]]="","",WEEKNUM(F4360))</f>
        <v/>
      </c>
      <c r="C4360" s="45" t="str">
        <f>IF(Table1[[#This Row],[Day]]="","",MONTH(F4360))</f>
        <v/>
      </c>
      <c r="D4360" s="45" t="str">
        <f>IF(Table1[[#This Row],[Day]]="","",YEAR(F4360))</f>
        <v/>
      </c>
      <c r="E4360" s="117" t="s">
        <v>329</v>
      </c>
      <c r="J4360" s="102"/>
      <c r="K4360" s="124"/>
      <c r="R4360" s="46"/>
      <c r="V4360" s="112"/>
      <c r="W4360" s="72"/>
      <c r="X4360" s="46"/>
      <c r="Y4360" s="46"/>
      <c r="AC4360" s="47">
        <f t="shared" si="64"/>
        <v>0</v>
      </c>
      <c r="AD4360" s="47"/>
      <c r="AE4360" s="44"/>
      <c r="AF4360" s="48"/>
    </row>
    <row r="4361" spans="1:32" ht="21" customHeight="1">
      <c r="A4361" s="45" t="str">
        <f>IF(G4361="","",VLOOKUP(G4361,#REF!,3,0))</f>
        <v/>
      </c>
      <c r="B4361" s="45" t="str">
        <f>IF(Table1[[#This Row],[Day]]="","",WEEKNUM(F4361))</f>
        <v/>
      </c>
      <c r="C4361" s="45" t="str">
        <f>IF(Table1[[#This Row],[Day]]="","",MONTH(F4361))</f>
        <v/>
      </c>
      <c r="D4361" s="45" t="str">
        <f>IF(Table1[[#This Row],[Day]]="","",YEAR(F4361))</f>
        <v/>
      </c>
      <c r="E4361" s="117" t="s">
        <v>329</v>
      </c>
      <c r="J4361" s="102"/>
      <c r="K4361" s="124"/>
      <c r="R4361" s="46"/>
      <c r="V4361" s="112"/>
      <c r="W4361" s="72"/>
      <c r="X4361" s="46"/>
      <c r="Y4361" s="46"/>
      <c r="AC4361" s="47">
        <f t="shared" si="64"/>
        <v>0</v>
      </c>
      <c r="AD4361" s="47"/>
      <c r="AE4361" s="44"/>
      <c r="AF4361" s="48"/>
    </row>
    <row r="4362" spans="1:32" ht="21" customHeight="1">
      <c r="A4362" s="45" t="str">
        <f>IF(G4362="","",VLOOKUP(G4362,#REF!,3,0))</f>
        <v/>
      </c>
      <c r="B4362" s="45" t="str">
        <f>IF(Table1[[#This Row],[Day]]="","",WEEKNUM(F4362))</f>
        <v/>
      </c>
      <c r="C4362" s="45" t="str">
        <f>IF(Table1[[#This Row],[Day]]="","",MONTH(F4362))</f>
        <v/>
      </c>
      <c r="D4362" s="45" t="str">
        <f>IF(Table1[[#This Row],[Day]]="","",YEAR(F4362))</f>
        <v/>
      </c>
      <c r="E4362" s="117" t="s">
        <v>329</v>
      </c>
      <c r="J4362" s="102"/>
      <c r="K4362" s="124"/>
      <c r="R4362" s="46"/>
      <c r="V4362" s="112"/>
      <c r="W4362" s="72"/>
      <c r="X4362" s="46"/>
      <c r="Y4362" s="46"/>
      <c r="AC4362" s="47">
        <f t="shared" si="64"/>
        <v>0</v>
      </c>
      <c r="AD4362" s="47"/>
      <c r="AE4362" s="44"/>
      <c r="AF4362" s="48"/>
    </row>
    <row r="4363" spans="1:32" ht="21" customHeight="1">
      <c r="A4363" s="45" t="str">
        <f>IF(G4363="","",VLOOKUP(G4363,#REF!,3,0))</f>
        <v/>
      </c>
      <c r="B4363" s="45" t="str">
        <f>IF(Table1[[#This Row],[Day]]="","",WEEKNUM(F4363))</f>
        <v/>
      </c>
      <c r="C4363" s="45" t="str">
        <f>IF(Table1[[#This Row],[Day]]="","",MONTH(F4363))</f>
        <v/>
      </c>
      <c r="D4363" s="45" t="str">
        <f>IF(Table1[[#This Row],[Day]]="","",YEAR(F4363))</f>
        <v/>
      </c>
      <c r="E4363" s="117" t="s">
        <v>329</v>
      </c>
      <c r="J4363" s="102"/>
      <c r="K4363" s="124"/>
      <c r="R4363" s="46"/>
      <c r="V4363" s="112"/>
      <c r="W4363" s="72"/>
      <c r="X4363" s="46"/>
      <c r="Y4363" s="46"/>
      <c r="AC4363" s="47">
        <f t="shared" si="64"/>
        <v>0</v>
      </c>
      <c r="AD4363" s="47"/>
      <c r="AE4363" s="44"/>
      <c r="AF4363" s="48"/>
    </row>
    <row r="4364" spans="1:32" ht="21" customHeight="1">
      <c r="A4364" s="45" t="str">
        <f>IF(G4364="","",VLOOKUP(G4364,#REF!,3,0))</f>
        <v/>
      </c>
      <c r="B4364" s="45" t="str">
        <f>IF(Table1[[#This Row],[Day]]="","",WEEKNUM(F4364))</f>
        <v/>
      </c>
      <c r="C4364" s="45" t="str">
        <f>IF(Table1[[#This Row],[Day]]="","",MONTH(F4364))</f>
        <v/>
      </c>
      <c r="D4364" s="45" t="str">
        <f>IF(Table1[[#This Row],[Day]]="","",YEAR(F4364))</f>
        <v/>
      </c>
      <c r="E4364" s="117" t="s">
        <v>329</v>
      </c>
      <c r="J4364" s="102"/>
      <c r="K4364" s="124"/>
      <c r="R4364" s="46"/>
      <c r="V4364" s="112"/>
      <c r="W4364" s="72"/>
      <c r="X4364" s="46"/>
      <c r="Y4364" s="46"/>
      <c r="AC4364" s="47">
        <f t="shared" si="64"/>
        <v>0</v>
      </c>
      <c r="AD4364" s="47"/>
      <c r="AE4364" s="44"/>
      <c r="AF4364" s="48"/>
    </row>
    <row r="4365" spans="1:32" ht="21" customHeight="1">
      <c r="A4365" s="45" t="str">
        <f>IF(G4365="","",VLOOKUP(G4365,#REF!,3,0))</f>
        <v/>
      </c>
      <c r="B4365" s="45" t="str">
        <f>IF(Table1[[#This Row],[Day]]="","",WEEKNUM(F4365))</f>
        <v/>
      </c>
      <c r="C4365" s="45" t="str">
        <f>IF(Table1[[#This Row],[Day]]="","",MONTH(F4365))</f>
        <v/>
      </c>
      <c r="D4365" s="45" t="str">
        <f>IF(Table1[[#This Row],[Day]]="","",YEAR(F4365))</f>
        <v/>
      </c>
      <c r="E4365" s="117" t="s">
        <v>329</v>
      </c>
      <c r="J4365" s="102"/>
      <c r="K4365" s="124"/>
      <c r="R4365" s="46"/>
      <c r="V4365" s="112"/>
      <c r="W4365" s="72"/>
      <c r="X4365" s="46"/>
      <c r="Y4365" s="46"/>
      <c r="AC4365" s="47">
        <f t="shared" si="64"/>
        <v>0</v>
      </c>
      <c r="AD4365" s="47"/>
      <c r="AE4365" s="44"/>
      <c r="AF4365" s="48"/>
    </row>
    <row r="4366" spans="1:32" ht="21" customHeight="1">
      <c r="A4366" s="45" t="str">
        <f>IF(G4366="","",VLOOKUP(G4366,#REF!,3,0))</f>
        <v/>
      </c>
      <c r="B4366" s="45" t="str">
        <f>IF(Table1[[#This Row],[Day]]="","",WEEKNUM(F4366))</f>
        <v/>
      </c>
      <c r="C4366" s="45" t="str">
        <f>IF(Table1[[#This Row],[Day]]="","",MONTH(F4366))</f>
        <v/>
      </c>
      <c r="D4366" s="45" t="str">
        <f>IF(Table1[[#This Row],[Day]]="","",YEAR(F4366))</f>
        <v/>
      </c>
      <c r="E4366" s="117" t="s">
        <v>329</v>
      </c>
      <c r="J4366" s="102"/>
      <c r="K4366" s="124"/>
      <c r="R4366" s="46"/>
      <c r="V4366" s="112"/>
      <c r="W4366" s="72"/>
      <c r="X4366" s="46"/>
      <c r="Y4366" s="46"/>
      <c r="AC4366" s="47">
        <f t="shared" si="64"/>
        <v>0</v>
      </c>
      <c r="AD4366" s="47"/>
      <c r="AE4366" s="44"/>
      <c r="AF4366" s="48"/>
    </row>
    <row r="4367" spans="1:32" ht="21" customHeight="1">
      <c r="A4367" s="45" t="str">
        <f>IF(G4367="","",VLOOKUP(G4367,#REF!,3,0))</f>
        <v/>
      </c>
      <c r="B4367" s="45" t="str">
        <f>IF(Table1[[#This Row],[Day]]="","",WEEKNUM(F4367))</f>
        <v/>
      </c>
      <c r="C4367" s="45" t="str">
        <f>IF(Table1[[#This Row],[Day]]="","",MONTH(F4367))</f>
        <v/>
      </c>
      <c r="D4367" s="45" t="str">
        <f>IF(Table1[[#This Row],[Day]]="","",YEAR(F4367))</f>
        <v/>
      </c>
      <c r="E4367" s="117" t="s">
        <v>329</v>
      </c>
      <c r="J4367" s="102"/>
      <c r="K4367" s="124"/>
      <c r="R4367" s="46"/>
      <c r="V4367" s="112"/>
      <c r="W4367" s="72"/>
      <c r="X4367" s="46"/>
      <c r="Y4367" s="46"/>
      <c r="AC4367" s="47">
        <f t="shared" si="64"/>
        <v>0</v>
      </c>
      <c r="AD4367" s="47"/>
      <c r="AE4367" s="44"/>
      <c r="AF4367" s="48"/>
    </row>
    <row r="4368" spans="1:32" ht="21" customHeight="1">
      <c r="A4368" s="45" t="str">
        <f>IF(G4368="","",VLOOKUP(G4368,#REF!,3,0))</f>
        <v/>
      </c>
      <c r="B4368" s="45" t="str">
        <f>IF(Table1[[#This Row],[Day]]="","",WEEKNUM(F4368))</f>
        <v/>
      </c>
      <c r="C4368" s="45" t="str">
        <f>IF(Table1[[#This Row],[Day]]="","",MONTH(F4368))</f>
        <v/>
      </c>
      <c r="D4368" s="45" t="str">
        <f>IF(Table1[[#This Row],[Day]]="","",YEAR(F4368))</f>
        <v/>
      </c>
      <c r="E4368" s="117" t="s">
        <v>329</v>
      </c>
      <c r="J4368" s="102"/>
      <c r="K4368" s="124"/>
      <c r="R4368" s="46"/>
      <c r="V4368" s="112"/>
      <c r="W4368" s="72"/>
      <c r="X4368" s="46"/>
      <c r="Y4368" s="46"/>
      <c r="AC4368" s="47">
        <f t="shared" si="64"/>
        <v>0</v>
      </c>
      <c r="AD4368" s="47"/>
      <c r="AE4368" s="44"/>
      <c r="AF4368" s="48"/>
    </row>
    <row r="4369" spans="1:32" ht="21" customHeight="1">
      <c r="A4369" s="45" t="str">
        <f>IF(G4369="","",VLOOKUP(G4369,#REF!,3,0))</f>
        <v/>
      </c>
      <c r="B4369" s="45" t="str">
        <f>IF(Table1[[#This Row],[Day]]="","",WEEKNUM(F4369))</f>
        <v/>
      </c>
      <c r="C4369" s="45" t="str">
        <f>IF(Table1[[#This Row],[Day]]="","",MONTH(F4369))</f>
        <v/>
      </c>
      <c r="D4369" s="45" t="str">
        <f>IF(Table1[[#This Row],[Day]]="","",YEAR(F4369))</f>
        <v/>
      </c>
      <c r="E4369" s="117" t="s">
        <v>329</v>
      </c>
      <c r="J4369" s="102"/>
      <c r="K4369" s="124"/>
      <c r="R4369" s="46"/>
      <c r="V4369" s="112"/>
      <c r="W4369" s="72"/>
      <c r="X4369" s="46"/>
      <c r="Y4369" s="46"/>
      <c r="AC4369" s="47">
        <f t="shared" si="64"/>
        <v>0</v>
      </c>
      <c r="AD4369" s="47"/>
      <c r="AE4369" s="44"/>
      <c r="AF4369" s="48"/>
    </row>
    <row r="4370" spans="1:32" ht="21" customHeight="1">
      <c r="A4370" s="45" t="str">
        <f>IF(G4370="","",VLOOKUP(G4370,#REF!,3,0))</f>
        <v/>
      </c>
      <c r="B4370" s="45" t="str">
        <f>IF(Table1[[#This Row],[Day]]="","",WEEKNUM(F4370))</f>
        <v/>
      </c>
      <c r="C4370" s="45" t="str">
        <f>IF(Table1[[#This Row],[Day]]="","",MONTH(F4370))</f>
        <v/>
      </c>
      <c r="D4370" s="45" t="str">
        <f>IF(Table1[[#This Row],[Day]]="","",YEAR(F4370))</f>
        <v/>
      </c>
      <c r="E4370" s="117" t="s">
        <v>329</v>
      </c>
      <c r="J4370" s="102"/>
      <c r="K4370" s="124"/>
      <c r="R4370" s="46"/>
      <c r="V4370" s="112"/>
      <c r="W4370" s="72"/>
      <c r="X4370" s="46"/>
      <c r="Y4370" s="46"/>
      <c r="AC4370" s="47">
        <f t="shared" si="64"/>
        <v>0</v>
      </c>
      <c r="AD4370" s="47"/>
      <c r="AE4370" s="44"/>
      <c r="AF4370" s="48"/>
    </row>
    <row r="4371" spans="1:32" ht="21" customHeight="1">
      <c r="A4371" s="45" t="str">
        <f>IF(G4371="","",VLOOKUP(G4371,#REF!,3,0))</f>
        <v/>
      </c>
      <c r="B4371" s="45" t="str">
        <f>IF(Table1[[#This Row],[Day]]="","",WEEKNUM(F4371))</f>
        <v/>
      </c>
      <c r="C4371" s="45" t="str">
        <f>IF(Table1[[#This Row],[Day]]="","",MONTH(F4371))</f>
        <v/>
      </c>
      <c r="D4371" s="45" t="str">
        <f>IF(Table1[[#This Row],[Day]]="","",YEAR(F4371))</f>
        <v/>
      </c>
      <c r="E4371" s="117" t="s">
        <v>329</v>
      </c>
      <c r="J4371" s="102"/>
      <c r="K4371" s="124"/>
      <c r="R4371" s="46"/>
      <c r="V4371" s="112"/>
      <c r="W4371" s="72"/>
      <c r="X4371" s="46"/>
      <c r="Y4371" s="46"/>
      <c r="AC4371" s="47">
        <f t="shared" si="64"/>
        <v>0</v>
      </c>
      <c r="AD4371" s="47"/>
      <c r="AE4371" s="44"/>
      <c r="AF4371" s="48"/>
    </row>
    <row r="4372" spans="1:32" ht="21" customHeight="1">
      <c r="A4372" s="45" t="str">
        <f>IF(G4372="","",VLOOKUP(G4372,#REF!,3,0))</f>
        <v/>
      </c>
      <c r="B4372" s="45" t="str">
        <f>IF(Table1[[#This Row],[Day]]="","",WEEKNUM(F4372))</f>
        <v/>
      </c>
      <c r="C4372" s="45" t="str">
        <f>IF(Table1[[#This Row],[Day]]="","",MONTH(F4372))</f>
        <v/>
      </c>
      <c r="D4372" s="45" t="str">
        <f>IF(Table1[[#This Row],[Day]]="","",YEAR(F4372))</f>
        <v/>
      </c>
      <c r="E4372" s="117" t="s">
        <v>329</v>
      </c>
      <c r="J4372" s="102"/>
      <c r="K4372" s="124"/>
      <c r="R4372" s="46"/>
      <c r="V4372" s="112"/>
      <c r="W4372" s="72"/>
      <c r="X4372" s="46"/>
      <c r="Y4372" s="46"/>
      <c r="AC4372" s="47">
        <f t="shared" si="64"/>
        <v>0</v>
      </c>
      <c r="AD4372" s="47"/>
      <c r="AE4372" s="44"/>
      <c r="AF4372" s="48"/>
    </row>
    <row r="4373" spans="1:32" ht="21" customHeight="1">
      <c r="A4373" s="45" t="str">
        <f>IF(G4373="","",VLOOKUP(G4373,#REF!,3,0))</f>
        <v/>
      </c>
      <c r="B4373" s="45" t="str">
        <f>IF(Table1[[#This Row],[Day]]="","",WEEKNUM(F4373))</f>
        <v/>
      </c>
      <c r="C4373" s="45" t="str">
        <f>IF(Table1[[#This Row],[Day]]="","",MONTH(F4373))</f>
        <v/>
      </c>
      <c r="D4373" s="45" t="str">
        <f>IF(Table1[[#This Row],[Day]]="","",YEAR(F4373))</f>
        <v/>
      </c>
      <c r="E4373" s="117" t="s">
        <v>329</v>
      </c>
      <c r="J4373" s="102"/>
      <c r="K4373" s="124"/>
      <c r="R4373" s="46"/>
      <c r="V4373" s="112"/>
      <c r="W4373" s="72"/>
      <c r="X4373" s="46"/>
      <c r="Y4373" s="46"/>
      <c r="AC4373" s="47">
        <f t="shared" si="64"/>
        <v>0</v>
      </c>
      <c r="AD4373" s="47"/>
      <c r="AE4373" s="44"/>
      <c r="AF4373" s="48"/>
    </row>
    <row r="4374" spans="1:32" ht="21" customHeight="1">
      <c r="A4374" s="45" t="str">
        <f>IF(G4374="","",VLOOKUP(G4374,#REF!,3,0))</f>
        <v/>
      </c>
      <c r="B4374" s="45" t="str">
        <f>IF(Table1[[#This Row],[Day]]="","",WEEKNUM(F4374))</f>
        <v/>
      </c>
      <c r="C4374" s="45" t="str">
        <f>IF(Table1[[#This Row],[Day]]="","",MONTH(F4374))</f>
        <v/>
      </c>
      <c r="D4374" s="45" t="str">
        <f>IF(Table1[[#This Row],[Day]]="","",YEAR(F4374))</f>
        <v/>
      </c>
      <c r="E4374" s="117" t="s">
        <v>329</v>
      </c>
      <c r="J4374" s="102"/>
      <c r="K4374" s="124"/>
      <c r="R4374" s="46"/>
      <c r="V4374" s="112"/>
      <c r="W4374" s="72"/>
      <c r="X4374" s="46"/>
      <c r="Y4374" s="46"/>
      <c r="AC4374" s="47">
        <f t="shared" si="64"/>
        <v>0</v>
      </c>
      <c r="AD4374" s="47"/>
      <c r="AE4374" s="44"/>
      <c r="AF4374" s="48"/>
    </row>
    <row r="4375" spans="1:32" ht="21" customHeight="1">
      <c r="A4375" s="45" t="str">
        <f>IF(G4375="","",VLOOKUP(G4375,#REF!,3,0))</f>
        <v/>
      </c>
      <c r="B4375" s="45" t="str">
        <f>IF(Table1[[#This Row],[Day]]="","",WEEKNUM(F4375))</f>
        <v/>
      </c>
      <c r="C4375" s="45" t="str">
        <f>IF(Table1[[#This Row],[Day]]="","",MONTH(F4375))</f>
        <v/>
      </c>
      <c r="D4375" s="45" t="str">
        <f>IF(Table1[[#This Row],[Day]]="","",YEAR(F4375))</f>
        <v/>
      </c>
      <c r="E4375" s="117" t="s">
        <v>329</v>
      </c>
      <c r="J4375" s="102"/>
      <c r="K4375" s="124"/>
      <c r="R4375" s="46"/>
      <c r="V4375" s="112"/>
      <c r="W4375" s="72"/>
      <c r="X4375" s="46"/>
      <c r="Y4375" s="46"/>
      <c r="AC4375" s="47">
        <f t="shared" si="64"/>
        <v>0</v>
      </c>
      <c r="AD4375" s="47"/>
      <c r="AE4375" s="44"/>
      <c r="AF4375" s="48"/>
    </row>
    <row r="4376" spans="1:32" ht="21" customHeight="1">
      <c r="A4376" s="45" t="str">
        <f>IF(G4376="","",VLOOKUP(G4376,#REF!,3,0))</f>
        <v/>
      </c>
      <c r="B4376" s="45" t="str">
        <f>IF(Table1[[#This Row],[Day]]="","",WEEKNUM(F4376))</f>
        <v/>
      </c>
      <c r="C4376" s="45" t="str">
        <f>IF(Table1[[#This Row],[Day]]="","",MONTH(F4376))</f>
        <v/>
      </c>
      <c r="D4376" s="45" t="str">
        <f>IF(Table1[[#This Row],[Day]]="","",YEAR(F4376))</f>
        <v/>
      </c>
      <c r="E4376" s="117" t="s">
        <v>329</v>
      </c>
      <c r="J4376" s="102"/>
      <c r="K4376" s="124"/>
      <c r="R4376" s="46"/>
      <c r="V4376" s="112"/>
      <c r="W4376" s="72"/>
      <c r="X4376" s="46"/>
      <c r="Y4376" s="46"/>
      <c r="AC4376" s="47">
        <f t="shared" si="64"/>
        <v>0</v>
      </c>
      <c r="AD4376" s="47"/>
      <c r="AE4376" s="44"/>
      <c r="AF4376" s="48"/>
    </row>
    <row r="4377" spans="1:32" ht="21" customHeight="1">
      <c r="A4377" s="45" t="str">
        <f>IF(G4377="","",VLOOKUP(G4377,#REF!,3,0))</f>
        <v/>
      </c>
      <c r="B4377" s="45" t="str">
        <f>IF(Table1[[#This Row],[Day]]="","",WEEKNUM(F4377))</f>
        <v/>
      </c>
      <c r="C4377" s="45" t="str">
        <f>IF(Table1[[#This Row],[Day]]="","",MONTH(F4377))</f>
        <v/>
      </c>
      <c r="D4377" s="45" t="str">
        <f>IF(Table1[[#This Row],[Day]]="","",YEAR(F4377))</f>
        <v/>
      </c>
      <c r="E4377" s="117" t="s">
        <v>329</v>
      </c>
      <c r="J4377" s="102"/>
      <c r="K4377" s="124"/>
      <c r="R4377" s="46"/>
      <c r="V4377" s="112"/>
      <c r="W4377" s="72"/>
      <c r="X4377" s="46"/>
      <c r="Y4377" s="46"/>
      <c r="AC4377" s="47">
        <f t="shared" si="64"/>
        <v>0</v>
      </c>
      <c r="AD4377" s="47"/>
      <c r="AE4377" s="44"/>
      <c r="AF4377" s="48"/>
    </row>
    <row r="4378" spans="1:32" ht="21" customHeight="1">
      <c r="A4378" s="45" t="str">
        <f>IF(G4378="","",VLOOKUP(G4378,#REF!,3,0))</f>
        <v/>
      </c>
      <c r="B4378" s="45" t="str">
        <f>IF(Table1[[#This Row],[Day]]="","",WEEKNUM(F4378))</f>
        <v/>
      </c>
      <c r="C4378" s="45" t="str">
        <f>IF(Table1[[#This Row],[Day]]="","",MONTH(F4378))</f>
        <v/>
      </c>
      <c r="D4378" s="45" t="str">
        <f>IF(Table1[[#This Row],[Day]]="","",YEAR(F4378))</f>
        <v/>
      </c>
      <c r="E4378" s="117" t="s">
        <v>329</v>
      </c>
      <c r="J4378" s="102"/>
      <c r="K4378" s="124"/>
      <c r="R4378" s="46"/>
      <c r="V4378" s="112"/>
      <c r="W4378" s="72"/>
      <c r="X4378" s="46"/>
      <c r="Y4378" s="46"/>
      <c r="AC4378" s="47">
        <f t="shared" si="64"/>
        <v>0</v>
      </c>
      <c r="AD4378" s="47"/>
      <c r="AE4378" s="44"/>
      <c r="AF4378" s="48"/>
    </row>
    <row r="4379" spans="1:32" ht="21" customHeight="1">
      <c r="A4379" s="45" t="str">
        <f>IF(G4379="","",VLOOKUP(G4379,#REF!,3,0))</f>
        <v/>
      </c>
      <c r="B4379" s="45" t="str">
        <f>IF(Table1[[#This Row],[Day]]="","",WEEKNUM(F4379))</f>
        <v/>
      </c>
      <c r="C4379" s="45" t="str">
        <f>IF(Table1[[#This Row],[Day]]="","",MONTH(F4379))</f>
        <v/>
      </c>
      <c r="D4379" s="45" t="str">
        <f>IF(Table1[[#This Row],[Day]]="","",YEAR(F4379))</f>
        <v/>
      </c>
      <c r="E4379" s="117" t="s">
        <v>329</v>
      </c>
      <c r="J4379" s="102"/>
      <c r="K4379" s="124"/>
      <c r="R4379" s="46"/>
      <c r="V4379" s="112"/>
      <c r="W4379" s="72"/>
      <c r="X4379" s="46"/>
      <c r="Y4379" s="46"/>
      <c r="AC4379" s="47">
        <f t="shared" si="64"/>
        <v>0</v>
      </c>
      <c r="AD4379" s="47"/>
      <c r="AE4379" s="44"/>
      <c r="AF4379" s="48"/>
    </row>
    <row r="4380" spans="1:32" ht="21" customHeight="1">
      <c r="A4380" s="45" t="str">
        <f>IF(G4380="","",VLOOKUP(G4380,#REF!,3,0))</f>
        <v/>
      </c>
      <c r="B4380" s="45" t="str">
        <f>IF(Table1[[#This Row],[Day]]="","",WEEKNUM(F4380))</f>
        <v/>
      </c>
      <c r="C4380" s="45" t="str">
        <f>IF(Table1[[#This Row],[Day]]="","",MONTH(F4380))</f>
        <v/>
      </c>
      <c r="D4380" s="45" t="str">
        <f>IF(Table1[[#This Row],[Day]]="","",YEAR(F4380))</f>
        <v/>
      </c>
      <c r="E4380" s="117" t="s">
        <v>329</v>
      </c>
      <c r="J4380" s="102"/>
      <c r="K4380" s="124"/>
      <c r="R4380" s="46"/>
      <c r="V4380" s="112"/>
      <c r="W4380" s="72"/>
      <c r="X4380" s="46"/>
      <c r="Y4380" s="46"/>
      <c r="AC4380" s="47">
        <f t="shared" ref="AC4380:AC4443" si="65">SUM(I4380:AB4380)</f>
        <v>0</v>
      </c>
      <c r="AD4380" s="47"/>
      <c r="AE4380" s="44"/>
      <c r="AF4380" s="48"/>
    </row>
    <row r="4381" spans="1:32" ht="21" customHeight="1">
      <c r="A4381" s="45" t="str">
        <f>IF(G4381="","",VLOOKUP(G4381,#REF!,3,0))</f>
        <v/>
      </c>
      <c r="B4381" s="45" t="str">
        <f>IF(Table1[[#This Row],[Day]]="","",WEEKNUM(F4381))</f>
        <v/>
      </c>
      <c r="C4381" s="45" t="str">
        <f>IF(Table1[[#This Row],[Day]]="","",MONTH(F4381))</f>
        <v/>
      </c>
      <c r="D4381" s="45" t="str">
        <f>IF(Table1[[#This Row],[Day]]="","",YEAR(F4381))</f>
        <v/>
      </c>
      <c r="E4381" s="117" t="s">
        <v>329</v>
      </c>
      <c r="J4381" s="102"/>
      <c r="K4381" s="124"/>
      <c r="R4381" s="46"/>
      <c r="V4381" s="112"/>
      <c r="W4381" s="72"/>
      <c r="X4381" s="46"/>
      <c r="Y4381" s="46"/>
      <c r="AC4381" s="47">
        <f t="shared" si="65"/>
        <v>0</v>
      </c>
      <c r="AD4381" s="47"/>
      <c r="AE4381" s="44"/>
      <c r="AF4381" s="48"/>
    </row>
    <row r="4382" spans="1:32" ht="21" customHeight="1">
      <c r="A4382" s="45" t="str">
        <f>IF(G4382="","",VLOOKUP(G4382,#REF!,3,0))</f>
        <v/>
      </c>
      <c r="B4382" s="45" t="str">
        <f>IF(Table1[[#This Row],[Day]]="","",WEEKNUM(F4382))</f>
        <v/>
      </c>
      <c r="C4382" s="45" t="str">
        <f>IF(Table1[[#This Row],[Day]]="","",MONTH(F4382))</f>
        <v/>
      </c>
      <c r="D4382" s="45" t="str">
        <f>IF(Table1[[#This Row],[Day]]="","",YEAR(F4382))</f>
        <v/>
      </c>
      <c r="E4382" s="117" t="s">
        <v>329</v>
      </c>
      <c r="J4382" s="102"/>
      <c r="K4382" s="124"/>
      <c r="R4382" s="46"/>
      <c r="V4382" s="112"/>
      <c r="W4382" s="72"/>
      <c r="X4382" s="46"/>
      <c r="Y4382" s="46"/>
      <c r="AC4382" s="47">
        <f t="shared" si="65"/>
        <v>0</v>
      </c>
      <c r="AD4382" s="47"/>
      <c r="AE4382" s="44"/>
      <c r="AF4382" s="48"/>
    </row>
    <row r="4383" spans="1:32" ht="21" customHeight="1">
      <c r="A4383" s="45" t="str">
        <f>IF(G4383="","",VLOOKUP(G4383,#REF!,3,0))</f>
        <v/>
      </c>
      <c r="B4383" s="45" t="str">
        <f>IF(Table1[[#This Row],[Day]]="","",WEEKNUM(F4383))</f>
        <v/>
      </c>
      <c r="C4383" s="45" t="str">
        <f>IF(Table1[[#This Row],[Day]]="","",MONTH(F4383))</f>
        <v/>
      </c>
      <c r="D4383" s="45" t="str">
        <f>IF(Table1[[#This Row],[Day]]="","",YEAR(F4383))</f>
        <v/>
      </c>
      <c r="E4383" s="117" t="s">
        <v>329</v>
      </c>
      <c r="J4383" s="102"/>
      <c r="K4383" s="124"/>
      <c r="R4383" s="46"/>
      <c r="V4383" s="112"/>
      <c r="W4383" s="72"/>
      <c r="X4383" s="46"/>
      <c r="Y4383" s="46"/>
      <c r="AC4383" s="47">
        <f t="shared" si="65"/>
        <v>0</v>
      </c>
      <c r="AD4383" s="47"/>
      <c r="AE4383" s="44"/>
      <c r="AF4383" s="48"/>
    </row>
    <row r="4384" spans="1:32" ht="21" customHeight="1">
      <c r="A4384" s="45" t="str">
        <f>IF(G4384="","",VLOOKUP(G4384,#REF!,3,0))</f>
        <v/>
      </c>
      <c r="B4384" s="45" t="str">
        <f>IF(Table1[[#This Row],[Day]]="","",WEEKNUM(F4384))</f>
        <v/>
      </c>
      <c r="C4384" s="45" t="str">
        <f>IF(Table1[[#This Row],[Day]]="","",MONTH(F4384))</f>
        <v/>
      </c>
      <c r="D4384" s="45" t="str">
        <f>IF(Table1[[#This Row],[Day]]="","",YEAR(F4384))</f>
        <v/>
      </c>
      <c r="E4384" s="117" t="s">
        <v>329</v>
      </c>
      <c r="J4384" s="102"/>
      <c r="K4384" s="124"/>
      <c r="R4384" s="46"/>
      <c r="V4384" s="112"/>
      <c r="W4384" s="72"/>
      <c r="X4384" s="46"/>
      <c r="Y4384" s="46"/>
      <c r="AC4384" s="47">
        <f t="shared" si="65"/>
        <v>0</v>
      </c>
      <c r="AD4384" s="47"/>
      <c r="AE4384" s="44"/>
      <c r="AF4384" s="48"/>
    </row>
    <row r="4385" spans="1:32" ht="21" customHeight="1">
      <c r="A4385" s="45" t="str">
        <f>IF(G4385="","",VLOOKUP(G4385,#REF!,3,0))</f>
        <v/>
      </c>
      <c r="B4385" s="45" t="str">
        <f>IF(Table1[[#This Row],[Day]]="","",WEEKNUM(F4385))</f>
        <v/>
      </c>
      <c r="C4385" s="45" t="str">
        <f>IF(Table1[[#This Row],[Day]]="","",MONTH(F4385))</f>
        <v/>
      </c>
      <c r="D4385" s="45" t="str">
        <f>IF(Table1[[#This Row],[Day]]="","",YEAR(F4385))</f>
        <v/>
      </c>
      <c r="E4385" s="117" t="s">
        <v>329</v>
      </c>
      <c r="J4385" s="102"/>
      <c r="K4385" s="124"/>
      <c r="R4385" s="46"/>
      <c r="V4385" s="112"/>
      <c r="W4385" s="72"/>
      <c r="X4385" s="46"/>
      <c r="Y4385" s="46"/>
      <c r="AC4385" s="47">
        <f t="shared" si="65"/>
        <v>0</v>
      </c>
      <c r="AD4385" s="47"/>
      <c r="AE4385" s="44"/>
      <c r="AF4385" s="48"/>
    </row>
    <row r="4386" spans="1:32" ht="21" customHeight="1">
      <c r="A4386" s="45" t="str">
        <f>IF(G4386="","",VLOOKUP(G4386,#REF!,3,0))</f>
        <v/>
      </c>
      <c r="B4386" s="45" t="str">
        <f>IF(Table1[[#This Row],[Day]]="","",WEEKNUM(F4386))</f>
        <v/>
      </c>
      <c r="C4386" s="45" t="str">
        <f>IF(Table1[[#This Row],[Day]]="","",MONTH(F4386))</f>
        <v/>
      </c>
      <c r="D4386" s="45" t="str">
        <f>IF(Table1[[#This Row],[Day]]="","",YEAR(F4386))</f>
        <v/>
      </c>
      <c r="E4386" s="117" t="s">
        <v>329</v>
      </c>
      <c r="J4386" s="102"/>
      <c r="K4386" s="124"/>
      <c r="R4386" s="46"/>
      <c r="V4386" s="112"/>
      <c r="W4386" s="72"/>
      <c r="X4386" s="46"/>
      <c r="Y4386" s="46"/>
      <c r="AC4386" s="47">
        <f t="shared" si="65"/>
        <v>0</v>
      </c>
      <c r="AD4386" s="47"/>
      <c r="AE4386" s="44"/>
      <c r="AF4386" s="48"/>
    </row>
    <row r="4387" spans="1:32" ht="21" customHeight="1">
      <c r="A4387" s="45" t="str">
        <f>IF(G4387="","",VLOOKUP(G4387,#REF!,3,0))</f>
        <v/>
      </c>
      <c r="B4387" s="45" t="str">
        <f>IF(Table1[[#This Row],[Day]]="","",WEEKNUM(F4387))</f>
        <v/>
      </c>
      <c r="C4387" s="45" t="str">
        <f>IF(Table1[[#This Row],[Day]]="","",MONTH(F4387))</f>
        <v/>
      </c>
      <c r="D4387" s="45" t="str">
        <f>IF(Table1[[#This Row],[Day]]="","",YEAR(F4387))</f>
        <v/>
      </c>
      <c r="E4387" s="117" t="s">
        <v>329</v>
      </c>
      <c r="J4387" s="102"/>
      <c r="K4387" s="124"/>
      <c r="R4387" s="46"/>
      <c r="V4387" s="112"/>
      <c r="W4387" s="72"/>
      <c r="X4387" s="46"/>
      <c r="Y4387" s="46"/>
      <c r="AC4387" s="47">
        <f t="shared" si="65"/>
        <v>0</v>
      </c>
      <c r="AD4387" s="47"/>
      <c r="AE4387" s="44"/>
      <c r="AF4387" s="48"/>
    </row>
    <row r="4388" spans="1:32" ht="21" customHeight="1">
      <c r="A4388" s="45" t="str">
        <f>IF(G4388="","",VLOOKUP(G4388,#REF!,3,0))</f>
        <v/>
      </c>
      <c r="B4388" s="45" t="str">
        <f>IF(Table1[[#This Row],[Day]]="","",WEEKNUM(F4388))</f>
        <v/>
      </c>
      <c r="C4388" s="45" t="str">
        <f>IF(Table1[[#This Row],[Day]]="","",MONTH(F4388))</f>
        <v/>
      </c>
      <c r="D4388" s="45" t="str">
        <f>IF(Table1[[#This Row],[Day]]="","",YEAR(F4388))</f>
        <v/>
      </c>
      <c r="E4388" s="117" t="s">
        <v>329</v>
      </c>
      <c r="J4388" s="102"/>
      <c r="K4388" s="124"/>
      <c r="R4388" s="46"/>
      <c r="V4388" s="112"/>
      <c r="W4388" s="72"/>
      <c r="X4388" s="46"/>
      <c r="Y4388" s="46"/>
      <c r="AC4388" s="47">
        <f t="shared" si="65"/>
        <v>0</v>
      </c>
      <c r="AD4388" s="47"/>
      <c r="AE4388" s="44"/>
      <c r="AF4388" s="48"/>
    </row>
    <row r="4389" spans="1:32" ht="21" customHeight="1">
      <c r="A4389" s="45" t="str">
        <f>IF(G4389="","",VLOOKUP(G4389,#REF!,3,0))</f>
        <v/>
      </c>
      <c r="B4389" s="45" t="str">
        <f>IF(Table1[[#This Row],[Day]]="","",WEEKNUM(F4389))</f>
        <v/>
      </c>
      <c r="C4389" s="45" t="str">
        <f>IF(Table1[[#This Row],[Day]]="","",MONTH(F4389))</f>
        <v/>
      </c>
      <c r="D4389" s="45" t="str">
        <f>IF(Table1[[#This Row],[Day]]="","",YEAR(F4389))</f>
        <v/>
      </c>
      <c r="E4389" s="117" t="s">
        <v>329</v>
      </c>
      <c r="J4389" s="102"/>
      <c r="K4389" s="124"/>
      <c r="R4389" s="46"/>
      <c r="V4389" s="112"/>
      <c r="W4389" s="72"/>
      <c r="X4389" s="46"/>
      <c r="Y4389" s="46"/>
      <c r="AC4389" s="47">
        <f t="shared" si="65"/>
        <v>0</v>
      </c>
      <c r="AD4389" s="47"/>
      <c r="AE4389" s="44"/>
      <c r="AF4389" s="48"/>
    </row>
    <row r="4390" spans="1:32" ht="21" customHeight="1">
      <c r="A4390" s="45" t="str">
        <f>IF(G4390="","",VLOOKUP(G4390,#REF!,3,0))</f>
        <v/>
      </c>
      <c r="B4390" s="45" t="str">
        <f>IF(Table1[[#This Row],[Day]]="","",WEEKNUM(F4390))</f>
        <v/>
      </c>
      <c r="C4390" s="45" t="str">
        <f>IF(Table1[[#This Row],[Day]]="","",MONTH(F4390))</f>
        <v/>
      </c>
      <c r="D4390" s="45" t="str">
        <f>IF(Table1[[#This Row],[Day]]="","",YEAR(F4390))</f>
        <v/>
      </c>
      <c r="E4390" s="117" t="s">
        <v>329</v>
      </c>
      <c r="J4390" s="102"/>
      <c r="K4390" s="124"/>
      <c r="R4390" s="46"/>
      <c r="V4390" s="112"/>
      <c r="W4390" s="72"/>
      <c r="X4390" s="46"/>
      <c r="Y4390" s="46"/>
      <c r="AC4390" s="47">
        <f t="shared" si="65"/>
        <v>0</v>
      </c>
      <c r="AD4390" s="47"/>
      <c r="AE4390" s="44"/>
      <c r="AF4390" s="48"/>
    </row>
    <row r="4391" spans="1:32" ht="21" customHeight="1">
      <c r="A4391" s="45" t="str">
        <f>IF(G4391="","",VLOOKUP(G4391,#REF!,3,0))</f>
        <v/>
      </c>
      <c r="B4391" s="45" t="str">
        <f>IF(Table1[[#This Row],[Day]]="","",WEEKNUM(F4391))</f>
        <v/>
      </c>
      <c r="C4391" s="45" t="str">
        <f>IF(Table1[[#This Row],[Day]]="","",MONTH(F4391))</f>
        <v/>
      </c>
      <c r="D4391" s="45" t="str">
        <f>IF(Table1[[#This Row],[Day]]="","",YEAR(F4391))</f>
        <v/>
      </c>
      <c r="E4391" s="117" t="s">
        <v>329</v>
      </c>
      <c r="J4391" s="102"/>
      <c r="K4391" s="124"/>
      <c r="R4391" s="46"/>
      <c r="V4391" s="112"/>
      <c r="W4391" s="72"/>
      <c r="X4391" s="46"/>
      <c r="Y4391" s="46"/>
      <c r="AC4391" s="47">
        <f t="shared" si="65"/>
        <v>0</v>
      </c>
      <c r="AD4391" s="47"/>
      <c r="AE4391" s="44"/>
      <c r="AF4391" s="48"/>
    </row>
    <row r="4392" spans="1:32" ht="21" customHeight="1">
      <c r="A4392" s="45" t="str">
        <f>IF(G4392="","",VLOOKUP(G4392,#REF!,3,0))</f>
        <v/>
      </c>
      <c r="B4392" s="45" t="str">
        <f>IF(Table1[[#This Row],[Day]]="","",WEEKNUM(F4392))</f>
        <v/>
      </c>
      <c r="C4392" s="45" t="str">
        <f>IF(Table1[[#This Row],[Day]]="","",MONTH(F4392))</f>
        <v/>
      </c>
      <c r="D4392" s="45" t="str">
        <f>IF(Table1[[#This Row],[Day]]="","",YEAR(F4392))</f>
        <v/>
      </c>
      <c r="E4392" s="117" t="s">
        <v>329</v>
      </c>
      <c r="J4392" s="102"/>
      <c r="K4392" s="124"/>
      <c r="R4392" s="46"/>
      <c r="V4392" s="112"/>
      <c r="W4392" s="72"/>
      <c r="X4392" s="46"/>
      <c r="Y4392" s="46"/>
      <c r="AC4392" s="47">
        <f t="shared" si="65"/>
        <v>0</v>
      </c>
      <c r="AD4392" s="47"/>
      <c r="AE4392" s="44"/>
      <c r="AF4392" s="48"/>
    </row>
    <row r="4393" spans="1:32" ht="21" customHeight="1">
      <c r="A4393" s="45" t="str">
        <f>IF(G4393="","",VLOOKUP(G4393,#REF!,3,0))</f>
        <v/>
      </c>
      <c r="B4393" s="45" t="str">
        <f>IF(Table1[[#This Row],[Day]]="","",WEEKNUM(F4393))</f>
        <v/>
      </c>
      <c r="C4393" s="45" t="str">
        <f>IF(Table1[[#This Row],[Day]]="","",MONTH(F4393))</f>
        <v/>
      </c>
      <c r="D4393" s="45" t="str">
        <f>IF(Table1[[#This Row],[Day]]="","",YEAR(F4393))</f>
        <v/>
      </c>
      <c r="E4393" s="117" t="s">
        <v>329</v>
      </c>
      <c r="J4393" s="102"/>
      <c r="K4393" s="124"/>
      <c r="R4393" s="46"/>
      <c r="V4393" s="112"/>
      <c r="W4393" s="72"/>
      <c r="X4393" s="46"/>
      <c r="Y4393" s="46"/>
      <c r="AC4393" s="47">
        <f t="shared" si="65"/>
        <v>0</v>
      </c>
      <c r="AD4393" s="47"/>
      <c r="AE4393" s="44"/>
      <c r="AF4393" s="48"/>
    </row>
    <row r="4394" spans="1:32" ht="21" customHeight="1">
      <c r="A4394" s="45" t="str">
        <f>IF(G4394="","",VLOOKUP(G4394,#REF!,3,0))</f>
        <v/>
      </c>
      <c r="B4394" s="45" t="str">
        <f>IF(Table1[[#This Row],[Day]]="","",WEEKNUM(F4394))</f>
        <v/>
      </c>
      <c r="C4394" s="45" t="str">
        <f>IF(Table1[[#This Row],[Day]]="","",MONTH(F4394))</f>
        <v/>
      </c>
      <c r="D4394" s="45" t="str">
        <f>IF(Table1[[#This Row],[Day]]="","",YEAR(F4394))</f>
        <v/>
      </c>
      <c r="E4394" s="117" t="s">
        <v>329</v>
      </c>
      <c r="J4394" s="102"/>
      <c r="K4394" s="124"/>
      <c r="R4394" s="46"/>
      <c r="V4394" s="112"/>
      <c r="W4394" s="72"/>
      <c r="X4394" s="46"/>
      <c r="Y4394" s="46"/>
      <c r="AC4394" s="47">
        <f t="shared" si="65"/>
        <v>0</v>
      </c>
      <c r="AD4394" s="47"/>
      <c r="AE4394" s="44"/>
      <c r="AF4394" s="48"/>
    </row>
    <row r="4395" spans="1:32" ht="21" customHeight="1">
      <c r="A4395" s="45" t="str">
        <f>IF(G4395="","",VLOOKUP(G4395,#REF!,3,0))</f>
        <v/>
      </c>
      <c r="B4395" s="45" t="str">
        <f>IF(Table1[[#This Row],[Day]]="","",WEEKNUM(F4395))</f>
        <v/>
      </c>
      <c r="C4395" s="45" t="str">
        <f>IF(Table1[[#This Row],[Day]]="","",MONTH(F4395))</f>
        <v/>
      </c>
      <c r="D4395" s="45" t="str">
        <f>IF(Table1[[#This Row],[Day]]="","",YEAR(F4395))</f>
        <v/>
      </c>
      <c r="E4395" s="117" t="s">
        <v>329</v>
      </c>
      <c r="J4395" s="102"/>
      <c r="K4395" s="124"/>
      <c r="R4395" s="46"/>
      <c r="V4395" s="112"/>
      <c r="W4395" s="72"/>
      <c r="X4395" s="46"/>
      <c r="Y4395" s="46"/>
      <c r="AC4395" s="47">
        <f t="shared" si="65"/>
        <v>0</v>
      </c>
      <c r="AD4395" s="47"/>
      <c r="AE4395" s="44"/>
      <c r="AF4395" s="48"/>
    </row>
    <row r="4396" spans="1:32" ht="21" customHeight="1">
      <c r="A4396" s="45" t="str">
        <f>IF(G4396="","",VLOOKUP(G4396,#REF!,3,0))</f>
        <v/>
      </c>
      <c r="B4396" s="45" t="str">
        <f>IF(Table1[[#This Row],[Day]]="","",WEEKNUM(F4396))</f>
        <v/>
      </c>
      <c r="C4396" s="45" t="str">
        <f>IF(Table1[[#This Row],[Day]]="","",MONTH(F4396))</f>
        <v/>
      </c>
      <c r="D4396" s="45" t="str">
        <f>IF(Table1[[#This Row],[Day]]="","",YEAR(F4396))</f>
        <v/>
      </c>
      <c r="E4396" s="117" t="s">
        <v>329</v>
      </c>
      <c r="J4396" s="102"/>
      <c r="K4396" s="124"/>
      <c r="R4396" s="46"/>
      <c r="V4396" s="112"/>
      <c r="W4396" s="72"/>
      <c r="X4396" s="46"/>
      <c r="Y4396" s="46"/>
      <c r="AC4396" s="47">
        <f t="shared" si="65"/>
        <v>0</v>
      </c>
      <c r="AD4396" s="47"/>
      <c r="AE4396" s="44"/>
      <c r="AF4396" s="48"/>
    </row>
    <row r="4397" spans="1:32" ht="21" customHeight="1">
      <c r="A4397" s="45" t="str">
        <f>IF(G4397="","",VLOOKUP(G4397,#REF!,3,0))</f>
        <v/>
      </c>
      <c r="B4397" s="45" t="str">
        <f>IF(Table1[[#This Row],[Day]]="","",WEEKNUM(F4397))</f>
        <v/>
      </c>
      <c r="C4397" s="45" t="str">
        <f>IF(Table1[[#This Row],[Day]]="","",MONTH(F4397))</f>
        <v/>
      </c>
      <c r="D4397" s="45" t="str">
        <f>IF(Table1[[#This Row],[Day]]="","",YEAR(F4397))</f>
        <v/>
      </c>
      <c r="E4397" s="117" t="s">
        <v>329</v>
      </c>
      <c r="J4397" s="102"/>
      <c r="K4397" s="124"/>
      <c r="R4397" s="46"/>
      <c r="V4397" s="112"/>
      <c r="W4397" s="72"/>
      <c r="X4397" s="46"/>
      <c r="Y4397" s="46"/>
      <c r="AC4397" s="47">
        <f t="shared" si="65"/>
        <v>0</v>
      </c>
      <c r="AD4397" s="47"/>
      <c r="AE4397" s="44"/>
      <c r="AF4397" s="48"/>
    </row>
    <row r="4398" spans="1:32" ht="21" customHeight="1">
      <c r="A4398" s="45" t="str">
        <f>IF(G4398="","",VLOOKUP(G4398,#REF!,3,0))</f>
        <v/>
      </c>
      <c r="B4398" s="45" t="str">
        <f>IF(Table1[[#This Row],[Day]]="","",WEEKNUM(F4398))</f>
        <v/>
      </c>
      <c r="C4398" s="45" t="str">
        <f>IF(Table1[[#This Row],[Day]]="","",MONTH(F4398))</f>
        <v/>
      </c>
      <c r="D4398" s="45" t="str">
        <f>IF(Table1[[#This Row],[Day]]="","",YEAR(F4398))</f>
        <v/>
      </c>
      <c r="E4398" s="117" t="s">
        <v>329</v>
      </c>
      <c r="J4398" s="102"/>
      <c r="K4398" s="124"/>
      <c r="R4398" s="46"/>
      <c r="V4398" s="112"/>
      <c r="W4398" s="72"/>
      <c r="X4398" s="46"/>
      <c r="Y4398" s="46"/>
      <c r="AC4398" s="47">
        <f t="shared" si="65"/>
        <v>0</v>
      </c>
      <c r="AD4398" s="47"/>
      <c r="AE4398" s="44"/>
      <c r="AF4398" s="48"/>
    </row>
    <row r="4399" spans="1:32" ht="21" customHeight="1">
      <c r="A4399" s="45" t="str">
        <f>IF(G4399="","",VLOOKUP(G4399,#REF!,3,0))</f>
        <v/>
      </c>
      <c r="B4399" s="45" t="str">
        <f>IF(Table1[[#This Row],[Day]]="","",WEEKNUM(F4399))</f>
        <v/>
      </c>
      <c r="C4399" s="45" t="str">
        <f>IF(Table1[[#This Row],[Day]]="","",MONTH(F4399))</f>
        <v/>
      </c>
      <c r="D4399" s="45" t="str">
        <f>IF(Table1[[#This Row],[Day]]="","",YEAR(F4399))</f>
        <v/>
      </c>
      <c r="E4399" s="117" t="s">
        <v>329</v>
      </c>
      <c r="J4399" s="102"/>
      <c r="K4399" s="124"/>
      <c r="R4399" s="46"/>
      <c r="V4399" s="112"/>
      <c r="W4399" s="72"/>
      <c r="X4399" s="46"/>
      <c r="Y4399" s="46"/>
      <c r="AC4399" s="47">
        <f t="shared" si="65"/>
        <v>0</v>
      </c>
      <c r="AD4399" s="47"/>
      <c r="AE4399" s="44"/>
      <c r="AF4399" s="48"/>
    </row>
    <row r="4400" spans="1:32" ht="21" customHeight="1">
      <c r="A4400" s="45" t="str">
        <f>IF(G4400="","",VLOOKUP(G4400,#REF!,3,0))</f>
        <v/>
      </c>
      <c r="B4400" s="45" t="str">
        <f>IF(Table1[[#This Row],[Day]]="","",WEEKNUM(F4400))</f>
        <v/>
      </c>
      <c r="C4400" s="45" t="str">
        <f>IF(Table1[[#This Row],[Day]]="","",MONTH(F4400))</f>
        <v/>
      </c>
      <c r="D4400" s="45" t="str">
        <f>IF(Table1[[#This Row],[Day]]="","",YEAR(F4400))</f>
        <v/>
      </c>
      <c r="E4400" s="117" t="s">
        <v>329</v>
      </c>
      <c r="J4400" s="102"/>
      <c r="K4400" s="124"/>
      <c r="R4400" s="46"/>
      <c r="V4400" s="112"/>
      <c r="W4400" s="72"/>
      <c r="X4400" s="46"/>
      <c r="Y4400" s="46"/>
      <c r="AC4400" s="47">
        <f t="shared" si="65"/>
        <v>0</v>
      </c>
      <c r="AD4400" s="47"/>
      <c r="AE4400" s="44"/>
      <c r="AF4400" s="48"/>
    </row>
    <row r="4401" spans="1:32" ht="21" customHeight="1">
      <c r="A4401" s="45" t="str">
        <f>IF(G4401="","",VLOOKUP(G4401,#REF!,3,0))</f>
        <v/>
      </c>
      <c r="B4401" s="45" t="str">
        <f>IF(Table1[[#This Row],[Day]]="","",WEEKNUM(F4401))</f>
        <v/>
      </c>
      <c r="C4401" s="45" t="str">
        <f>IF(Table1[[#This Row],[Day]]="","",MONTH(F4401))</f>
        <v/>
      </c>
      <c r="D4401" s="45" t="str">
        <f>IF(Table1[[#This Row],[Day]]="","",YEAR(F4401))</f>
        <v/>
      </c>
      <c r="E4401" s="117" t="s">
        <v>329</v>
      </c>
      <c r="J4401" s="102"/>
      <c r="K4401" s="124"/>
      <c r="R4401" s="46"/>
      <c r="V4401" s="112"/>
      <c r="W4401" s="72"/>
      <c r="X4401" s="46"/>
      <c r="Y4401" s="46"/>
      <c r="AC4401" s="47">
        <f t="shared" si="65"/>
        <v>0</v>
      </c>
      <c r="AD4401" s="47"/>
      <c r="AE4401" s="44"/>
      <c r="AF4401" s="48"/>
    </row>
    <row r="4402" spans="1:32" ht="21" customHeight="1">
      <c r="A4402" s="45" t="str">
        <f>IF(G4402="","",VLOOKUP(G4402,#REF!,3,0))</f>
        <v/>
      </c>
      <c r="B4402" s="45" t="str">
        <f>IF(Table1[[#This Row],[Day]]="","",WEEKNUM(F4402))</f>
        <v/>
      </c>
      <c r="C4402" s="45" t="str">
        <f>IF(Table1[[#This Row],[Day]]="","",MONTH(F4402))</f>
        <v/>
      </c>
      <c r="D4402" s="45" t="str">
        <f>IF(Table1[[#This Row],[Day]]="","",YEAR(F4402))</f>
        <v/>
      </c>
      <c r="E4402" s="117" t="s">
        <v>329</v>
      </c>
      <c r="J4402" s="102"/>
      <c r="K4402" s="124"/>
      <c r="R4402" s="46"/>
      <c r="V4402" s="112"/>
      <c r="W4402" s="72"/>
      <c r="X4402" s="46"/>
      <c r="Y4402" s="46"/>
      <c r="AC4402" s="47">
        <f t="shared" si="65"/>
        <v>0</v>
      </c>
      <c r="AD4402" s="47"/>
      <c r="AE4402" s="44"/>
      <c r="AF4402" s="48"/>
    </row>
    <row r="4403" spans="1:32" ht="21" customHeight="1">
      <c r="A4403" s="45" t="str">
        <f>IF(G4403="","",VLOOKUP(G4403,#REF!,3,0))</f>
        <v/>
      </c>
      <c r="B4403" s="45" t="str">
        <f>IF(Table1[[#This Row],[Day]]="","",WEEKNUM(F4403))</f>
        <v/>
      </c>
      <c r="C4403" s="45" t="str">
        <f>IF(Table1[[#This Row],[Day]]="","",MONTH(F4403))</f>
        <v/>
      </c>
      <c r="D4403" s="45" t="str">
        <f>IF(Table1[[#This Row],[Day]]="","",YEAR(F4403))</f>
        <v/>
      </c>
      <c r="E4403" s="117" t="s">
        <v>329</v>
      </c>
      <c r="J4403" s="102"/>
      <c r="K4403" s="124"/>
      <c r="R4403" s="46"/>
      <c r="V4403" s="112"/>
      <c r="W4403" s="72"/>
      <c r="X4403" s="46"/>
      <c r="Y4403" s="46"/>
      <c r="AC4403" s="47">
        <f t="shared" si="65"/>
        <v>0</v>
      </c>
      <c r="AD4403" s="47"/>
      <c r="AE4403" s="44"/>
      <c r="AF4403" s="48"/>
    </row>
    <row r="4404" spans="1:32" ht="21" customHeight="1">
      <c r="A4404" s="45" t="str">
        <f>IF(G4404="","",VLOOKUP(G4404,#REF!,3,0))</f>
        <v/>
      </c>
      <c r="B4404" s="45" t="str">
        <f>IF(Table1[[#This Row],[Day]]="","",WEEKNUM(F4404))</f>
        <v/>
      </c>
      <c r="C4404" s="45" t="str">
        <f>IF(Table1[[#This Row],[Day]]="","",MONTH(F4404))</f>
        <v/>
      </c>
      <c r="D4404" s="45" t="str">
        <f>IF(Table1[[#This Row],[Day]]="","",YEAR(F4404))</f>
        <v/>
      </c>
      <c r="E4404" s="117" t="s">
        <v>329</v>
      </c>
      <c r="J4404" s="102"/>
      <c r="K4404" s="124"/>
      <c r="R4404" s="46"/>
      <c r="V4404" s="112"/>
      <c r="W4404" s="72"/>
      <c r="X4404" s="46"/>
      <c r="Y4404" s="46"/>
      <c r="AC4404" s="47">
        <f t="shared" si="65"/>
        <v>0</v>
      </c>
      <c r="AD4404" s="47"/>
      <c r="AE4404" s="44"/>
      <c r="AF4404" s="48"/>
    </row>
    <row r="4405" spans="1:32" ht="21" customHeight="1">
      <c r="A4405" s="45" t="str">
        <f>IF(G4405="","",VLOOKUP(G4405,#REF!,3,0))</f>
        <v/>
      </c>
      <c r="B4405" s="45" t="str">
        <f>IF(Table1[[#This Row],[Day]]="","",WEEKNUM(F4405))</f>
        <v/>
      </c>
      <c r="C4405" s="45" t="str">
        <f>IF(Table1[[#This Row],[Day]]="","",MONTH(F4405))</f>
        <v/>
      </c>
      <c r="D4405" s="45" t="str">
        <f>IF(Table1[[#This Row],[Day]]="","",YEAR(F4405))</f>
        <v/>
      </c>
      <c r="E4405" s="117" t="s">
        <v>329</v>
      </c>
      <c r="J4405" s="102"/>
      <c r="K4405" s="124"/>
      <c r="R4405" s="46"/>
      <c r="V4405" s="112"/>
      <c r="W4405" s="72"/>
      <c r="X4405" s="46"/>
      <c r="Y4405" s="46"/>
      <c r="AC4405" s="47">
        <f t="shared" si="65"/>
        <v>0</v>
      </c>
      <c r="AD4405" s="47"/>
      <c r="AE4405" s="44"/>
      <c r="AF4405" s="48"/>
    </row>
    <row r="4406" spans="1:32" ht="21" customHeight="1">
      <c r="A4406" s="45" t="str">
        <f>IF(G4406="","",VLOOKUP(G4406,#REF!,3,0))</f>
        <v/>
      </c>
      <c r="B4406" s="45" t="str">
        <f>IF(Table1[[#This Row],[Day]]="","",WEEKNUM(F4406))</f>
        <v/>
      </c>
      <c r="C4406" s="45" t="str">
        <f>IF(Table1[[#This Row],[Day]]="","",MONTH(F4406))</f>
        <v/>
      </c>
      <c r="D4406" s="45" t="str">
        <f>IF(Table1[[#This Row],[Day]]="","",YEAR(F4406))</f>
        <v/>
      </c>
      <c r="E4406" s="117" t="s">
        <v>329</v>
      </c>
      <c r="J4406" s="102"/>
      <c r="K4406" s="124"/>
      <c r="R4406" s="46"/>
      <c r="V4406" s="112"/>
      <c r="W4406" s="72"/>
      <c r="X4406" s="46"/>
      <c r="Y4406" s="46"/>
      <c r="AC4406" s="47">
        <f t="shared" si="65"/>
        <v>0</v>
      </c>
      <c r="AD4406" s="47"/>
      <c r="AE4406" s="44"/>
      <c r="AF4406" s="48"/>
    </row>
    <row r="4407" spans="1:32" ht="21" customHeight="1">
      <c r="A4407" s="45" t="str">
        <f>IF(G4407="","",VLOOKUP(G4407,#REF!,3,0))</f>
        <v/>
      </c>
      <c r="B4407" s="45" t="str">
        <f>IF(Table1[[#This Row],[Day]]="","",WEEKNUM(F4407))</f>
        <v/>
      </c>
      <c r="C4407" s="45" t="str">
        <f>IF(Table1[[#This Row],[Day]]="","",MONTH(F4407))</f>
        <v/>
      </c>
      <c r="D4407" s="45" t="str">
        <f>IF(Table1[[#This Row],[Day]]="","",YEAR(F4407))</f>
        <v/>
      </c>
      <c r="E4407" s="117" t="s">
        <v>329</v>
      </c>
      <c r="J4407" s="102"/>
      <c r="K4407" s="124"/>
      <c r="R4407" s="46"/>
      <c r="V4407" s="112"/>
      <c r="W4407" s="72"/>
      <c r="X4407" s="46"/>
      <c r="Y4407" s="46"/>
      <c r="AC4407" s="47">
        <f t="shared" si="65"/>
        <v>0</v>
      </c>
      <c r="AD4407" s="47"/>
      <c r="AE4407" s="44"/>
      <c r="AF4407" s="48"/>
    </row>
    <row r="4408" spans="1:32" ht="21" customHeight="1">
      <c r="A4408" s="45" t="str">
        <f>IF(G4408="","",VLOOKUP(G4408,#REF!,3,0))</f>
        <v/>
      </c>
      <c r="B4408" s="45" t="str">
        <f>IF(Table1[[#This Row],[Day]]="","",WEEKNUM(F4408))</f>
        <v/>
      </c>
      <c r="C4408" s="45" t="str">
        <f>IF(Table1[[#This Row],[Day]]="","",MONTH(F4408))</f>
        <v/>
      </c>
      <c r="D4408" s="45" t="str">
        <f>IF(Table1[[#This Row],[Day]]="","",YEAR(F4408))</f>
        <v/>
      </c>
      <c r="E4408" s="117" t="s">
        <v>329</v>
      </c>
      <c r="J4408" s="102"/>
      <c r="K4408" s="124"/>
      <c r="R4408" s="46"/>
      <c r="V4408" s="112"/>
      <c r="W4408" s="72"/>
      <c r="X4408" s="46"/>
      <c r="Y4408" s="46"/>
      <c r="AC4408" s="47">
        <f t="shared" si="65"/>
        <v>0</v>
      </c>
      <c r="AD4408" s="47"/>
      <c r="AE4408" s="44"/>
      <c r="AF4408" s="48"/>
    </row>
    <row r="4409" spans="1:32" ht="21" customHeight="1">
      <c r="A4409" s="45" t="str">
        <f>IF(G4409="","",VLOOKUP(G4409,#REF!,3,0))</f>
        <v/>
      </c>
      <c r="B4409" s="45" t="str">
        <f>IF(Table1[[#This Row],[Day]]="","",WEEKNUM(F4409))</f>
        <v/>
      </c>
      <c r="C4409" s="45" t="str">
        <f>IF(Table1[[#This Row],[Day]]="","",MONTH(F4409))</f>
        <v/>
      </c>
      <c r="D4409" s="45" t="str">
        <f>IF(Table1[[#This Row],[Day]]="","",YEAR(F4409))</f>
        <v/>
      </c>
      <c r="E4409" s="117" t="s">
        <v>329</v>
      </c>
      <c r="J4409" s="102"/>
      <c r="K4409" s="124"/>
      <c r="R4409" s="46"/>
      <c r="V4409" s="112"/>
      <c r="W4409" s="72"/>
      <c r="X4409" s="46"/>
      <c r="Y4409" s="46"/>
      <c r="AC4409" s="47">
        <f t="shared" si="65"/>
        <v>0</v>
      </c>
      <c r="AD4409" s="47"/>
      <c r="AE4409" s="44"/>
      <c r="AF4409" s="48"/>
    </row>
    <row r="4410" spans="1:32" ht="21" customHeight="1">
      <c r="A4410" s="45" t="str">
        <f>IF(G4410="","",VLOOKUP(G4410,#REF!,3,0))</f>
        <v/>
      </c>
      <c r="B4410" s="45" t="str">
        <f>IF(Table1[[#This Row],[Day]]="","",WEEKNUM(F4410))</f>
        <v/>
      </c>
      <c r="C4410" s="45" t="str">
        <f>IF(Table1[[#This Row],[Day]]="","",MONTH(F4410))</f>
        <v/>
      </c>
      <c r="D4410" s="45" t="str">
        <f>IF(Table1[[#This Row],[Day]]="","",YEAR(F4410))</f>
        <v/>
      </c>
      <c r="E4410" s="117" t="s">
        <v>329</v>
      </c>
      <c r="J4410" s="102"/>
      <c r="K4410" s="124"/>
      <c r="R4410" s="46"/>
      <c r="V4410" s="112"/>
      <c r="W4410" s="72"/>
      <c r="X4410" s="46"/>
      <c r="Y4410" s="46"/>
      <c r="AC4410" s="47">
        <f t="shared" si="65"/>
        <v>0</v>
      </c>
      <c r="AD4410" s="47"/>
      <c r="AE4410" s="44"/>
      <c r="AF4410" s="48"/>
    </row>
    <row r="4411" spans="1:32" ht="21" customHeight="1">
      <c r="A4411" s="45" t="str">
        <f>IF(G4411="","",VLOOKUP(G4411,#REF!,3,0))</f>
        <v/>
      </c>
      <c r="B4411" s="45" t="str">
        <f>IF(Table1[[#This Row],[Day]]="","",WEEKNUM(F4411))</f>
        <v/>
      </c>
      <c r="C4411" s="45" t="str">
        <f>IF(Table1[[#This Row],[Day]]="","",MONTH(F4411))</f>
        <v/>
      </c>
      <c r="D4411" s="45" t="str">
        <f>IF(Table1[[#This Row],[Day]]="","",YEAR(F4411))</f>
        <v/>
      </c>
      <c r="E4411" s="117" t="s">
        <v>329</v>
      </c>
      <c r="J4411" s="102"/>
      <c r="K4411" s="124"/>
      <c r="R4411" s="46"/>
      <c r="V4411" s="112"/>
      <c r="W4411" s="72"/>
      <c r="X4411" s="46"/>
      <c r="Y4411" s="46"/>
      <c r="AC4411" s="47">
        <f t="shared" si="65"/>
        <v>0</v>
      </c>
      <c r="AD4411" s="47"/>
      <c r="AE4411" s="44"/>
      <c r="AF4411" s="48"/>
    </row>
    <row r="4412" spans="1:32" ht="21" customHeight="1">
      <c r="A4412" s="45" t="str">
        <f>IF(G4412="","",VLOOKUP(G4412,#REF!,3,0))</f>
        <v/>
      </c>
      <c r="B4412" s="45" t="str">
        <f>IF(Table1[[#This Row],[Day]]="","",WEEKNUM(F4412))</f>
        <v/>
      </c>
      <c r="C4412" s="45" t="str">
        <f>IF(Table1[[#This Row],[Day]]="","",MONTH(F4412))</f>
        <v/>
      </c>
      <c r="D4412" s="45" t="str">
        <f>IF(Table1[[#This Row],[Day]]="","",YEAR(F4412))</f>
        <v/>
      </c>
      <c r="E4412" s="117" t="s">
        <v>329</v>
      </c>
      <c r="J4412" s="102"/>
      <c r="K4412" s="124"/>
      <c r="R4412" s="46"/>
      <c r="V4412" s="112"/>
      <c r="W4412" s="72"/>
      <c r="X4412" s="46"/>
      <c r="Y4412" s="46"/>
      <c r="AC4412" s="47">
        <f t="shared" si="65"/>
        <v>0</v>
      </c>
      <c r="AD4412" s="47"/>
      <c r="AE4412" s="44"/>
      <c r="AF4412" s="48"/>
    </row>
    <row r="4413" spans="1:32" ht="21" customHeight="1">
      <c r="A4413" s="45" t="str">
        <f>IF(G4413="","",VLOOKUP(G4413,#REF!,3,0))</f>
        <v/>
      </c>
      <c r="B4413" s="45" t="str">
        <f>IF(Table1[[#This Row],[Day]]="","",WEEKNUM(F4413))</f>
        <v/>
      </c>
      <c r="C4413" s="45" t="str">
        <f>IF(Table1[[#This Row],[Day]]="","",MONTH(F4413))</f>
        <v/>
      </c>
      <c r="D4413" s="45" t="str">
        <f>IF(Table1[[#This Row],[Day]]="","",YEAR(F4413))</f>
        <v/>
      </c>
      <c r="E4413" s="117" t="s">
        <v>329</v>
      </c>
      <c r="J4413" s="102"/>
      <c r="K4413" s="124"/>
      <c r="R4413" s="46"/>
      <c r="V4413" s="112"/>
      <c r="W4413" s="72"/>
      <c r="X4413" s="46"/>
      <c r="Y4413" s="46"/>
      <c r="AC4413" s="47">
        <f t="shared" si="65"/>
        <v>0</v>
      </c>
      <c r="AD4413" s="47"/>
      <c r="AE4413" s="44"/>
      <c r="AF4413" s="48"/>
    </row>
    <row r="4414" spans="1:32" ht="21" customHeight="1">
      <c r="A4414" s="45" t="str">
        <f>IF(G4414="","",VLOOKUP(G4414,#REF!,3,0))</f>
        <v/>
      </c>
      <c r="B4414" s="45" t="str">
        <f>IF(Table1[[#This Row],[Day]]="","",WEEKNUM(F4414))</f>
        <v/>
      </c>
      <c r="C4414" s="45" t="str">
        <f>IF(Table1[[#This Row],[Day]]="","",MONTH(F4414))</f>
        <v/>
      </c>
      <c r="D4414" s="45" t="str">
        <f>IF(Table1[[#This Row],[Day]]="","",YEAR(F4414))</f>
        <v/>
      </c>
      <c r="E4414" s="117" t="s">
        <v>329</v>
      </c>
      <c r="J4414" s="102"/>
      <c r="K4414" s="124"/>
      <c r="R4414" s="46"/>
      <c r="V4414" s="112"/>
      <c r="W4414" s="72"/>
      <c r="X4414" s="46"/>
      <c r="Y4414" s="46"/>
      <c r="AC4414" s="47">
        <f t="shared" si="65"/>
        <v>0</v>
      </c>
      <c r="AD4414" s="47"/>
      <c r="AE4414" s="44"/>
      <c r="AF4414" s="48"/>
    </row>
    <row r="4415" spans="1:32" ht="21" customHeight="1">
      <c r="A4415" s="45" t="str">
        <f>IF(G4415="","",VLOOKUP(G4415,#REF!,3,0))</f>
        <v/>
      </c>
      <c r="B4415" s="45" t="str">
        <f>IF(Table1[[#This Row],[Day]]="","",WEEKNUM(F4415))</f>
        <v/>
      </c>
      <c r="C4415" s="45" t="str">
        <f>IF(Table1[[#This Row],[Day]]="","",MONTH(F4415))</f>
        <v/>
      </c>
      <c r="D4415" s="45" t="str">
        <f>IF(Table1[[#This Row],[Day]]="","",YEAR(F4415))</f>
        <v/>
      </c>
      <c r="E4415" s="117" t="s">
        <v>329</v>
      </c>
      <c r="J4415" s="102"/>
      <c r="K4415" s="124"/>
      <c r="R4415" s="46"/>
      <c r="V4415" s="112"/>
      <c r="W4415" s="72"/>
      <c r="X4415" s="46"/>
      <c r="Y4415" s="46"/>
      <c r="AC4415" s="47">
        <f t="shared" si="65"/>
        <v>0</v>
      </c>
      <c r="AD4415" s="47"/>
      <c r="AE4415" s="44"/>
      <c r="AF4415" s="48"/>
    </row>
    <row r="4416" spans="1:32" ht="21" customHeight="1">
      <c r="A4416" s="45" t="str">
        <f>IF(G4416="","",VLOOKUP(G4416,#REF!,3,0))</f>
        <v/>
      </c>
      <c r="B4416" s="45" t="str">
        <f>IF(Table1[[#This Row],[Day]]="","",WEEKNUM(F4416))</f>
        <v/>
      </c>
      <c r="C4416" s="45" t="str">
        <f>IF(Table1[[#This Row],[Day]]="","",MONTH(F4416))</f>
        <v/>
      </c>
      <c r="D4416" s="45" t="str">
        <f>IF(Table1[[#This Row],[Day]]="","",YEAR(F4416))</f>
        <v/>
      </c>
      <c r="E4416" s="117" t="s">
        <v>329</v>
      </c>
      <c r="J4416" s="102"/>
      <c r="K4416" s="124"/>
      <c r="R4416" s="46"/>
      <c r="V4416" s="112"/>
      <c r="W4416" s="72"/>
      <c r="X4416" s="46"/>
      <c r="Y4416" s="46"/>
      <c r="AC4416" s="47">
        <f t="shared" si="65"/>
        <v>0</v>
      </c>
      <c r="AD4416" s="47"/>
      <c r="AE4416" s="44"/>
      <c r="AF4416" s="48"/>
    </row>
    <row r="4417" spans="1:32" ht="21" customHeight="1">
      <c r="A4417" s="45" t="str">
        <f>IF(G4417="","",VLOOKUP(G4417,#REF!,3,0))</f>
        <v/>
      </c>
      <c r="B4417" s="45" t="str">
        <f>IF(Table1[[#This Row],[Day]]="","",WEEKNUM(F4417))</f>
        <v/>
      </c>
      <c r="C4417" s="45" t="str">
        <f>IF(Table1[[#This Row],[Day]]="","",MONTH(F4417))</f>
        <v/>
      </c>
      <c r="D4417" s="45" t="str">
        <f>IF(Table1[[#This Row],[Day]]="","",YEAR(F4417))</f>
        <v/>
      </c>
      <c r="E4417" s="117" t="s">
        <v>329</v>
      </c>
      <c r="J4417" s="102"/>
      <c r="K4417" s="124"/>
      <c r="R4417" s="46"/>
      <c r="V4417" s="112"/>
      <c r="W4417" s="72"/>
      <c r="X4417" s="46"/>
      <c r="Y4417" s="46"/>
      <c r="AC4417" s="47">
        <f t="shared" si="65"/>
        <v>0</v>
      </c>
      <c r="AD4417" s="47"/>
      <c r="AE4417" s="44"/>
      <c r="AF4417" s="48"/>
    </row>
    <row r="4418" spans="1:32" ht="21" customHeight="1">
      <c r="A4418" s="45" t="str">
        <f>IF(G4418="","",VLOOKUP(G4418,#REF!,3,0))</f>
        <v/>
      </c>
      <c r="B4418" s="45" t="str">
        <f>IF(Table1[[#This Row],[Day]]="","",WEEKNUM(F4418))</f>
        <v/>
      </c>
      <c r="C4418" s="45" t="str">
        <f>IF(Table1[[#This Row],[Day]]="","",MONTH(F4418))</f>
        <v/>
      </c>
      <c r="D4418" s="45" t="str">
        <f>IF(Table1[[#This Row],[Day]]="","",YEAR(F4418))</f>
        <v/>
      </c>
      <c r="E4418" s="117" t="s">
        <v>329</v>
      </c>
      <c r="J4418" s="102"/>
      <c r="K4418" s="124"/>
      <c r="R4418" s="46"/>
      <c r="V4418" s="112"/>
      <c r="W4418" s="72"/>
      <c r="X4418" s="46"/>
      <c r="Y4418" s="46"/>
      <c r="AC4418" s="47">
        <f t="shared" si="65"/>
        <v>0</v>
      </c>
      <c r="AD4418" s="47"/>
      <c r="AE4418" s="44"/>
      <c r="AF4418" s="48"/>
    </row>
    <row r="4419" spans="1:32" ht="21" customHeight="1">
      <c r="A4419" s="45" t="str">
        <f>IF(G4419="","",VLOOKUP(G4419,#REF!,3,0))</f>
        <v/>
      </c>
      <c r="B4419" s="45" t="str">
        <f>IF(Table1[[#This Row],[Day]]="","",WEEKNUM(F4419))</f>
        <v/>
      </c>
      <c r="C4419" s="45" t="str">
        <f>IF(Table1[[#This Row],[Day]]="","",MONTH(F4419))</f>
        <v/>
      </c>
      <c r="D4419" s="45" t="str">
        <f>IF(Table1[[#This Row],[Day]]="","",YEAR(F4419))</f>
        <v/>
      </c>
      <c r="E4419" s="117" t="s">
        <v>329</v>
      </c>
      <c r="J4419" s="102"/>
      <c r="K4419" s="124"/>
      <c r="R4419" s="46"/>
      <c r="V4419" s="112"/>
      <c r="W4419" s="72"/>
      <c r="X4419" s="46"/>
      <c r="Y4419" s="46"/>
      <c r="AC4419" s="47">
        <f t="shared" si="65"/>
        <v>0</v>
      </c>
      <c r="AD4419" s="47"/>
      <c r="AE4419" s="44"/>
      <c r="AF4419" s="48"/>
    </row>
    <row r="4420" spans="1:32" ht="21" customHeight="1">
      <c r="A4420" s="45" t="str">
        <f>IF(G4420="","",VLOOKUP(G4420,#REF!,3,0))</f>
        <v/>
      </c>
      <c r="B4420" s="45" t="str">
        <f>IF(Table1[[#This Row],[Day]]="","",WEEKNUM(F4420))</f>
        <v/>
      </c>
      <c r="C4420" s="45" t="str">
        <f>IF(Table1[[#This Row],[Day]]="","",MONTH(F4420))</f>
        <v/>
      </c>
      <c r="D4420" s="45" t="str">
        <f>IF(Table1[[#This Row],[Day]]="","",YEAR(F4420))</f>
        <v/>
      </c>
      <c r="E4420" s="117" t="s">
        <v>329</v>
      </c>
      <c r="J4420" s="102"/>
      <c r="K4420" s="124"/>
      <c r="R4420" s="46"/>
      <c r="V4420" s="112"/>
      <c r="W4420" s="72"/>
      <c r="X4420" s="46"/>
      <c r="Y4420" s="46"/>
      <c r="AC4420" s="47">
        <f t="shared" si="65"/>
        <v>0</v>
      </c>
      <c r="AD4420" s="47"/>
      <c r="AE4420" s="44"/>
      <c r="AF4420" s="48"/>
    </row>
    <row r="4421" spans="1:32" ht="21" customHeight="1">
      <c r="A4421" s="45" t="str">
        <f>IF(G4421="","",VLOOKUP(G4421,#REF!,3,0))</f>
        <v/>
      </c>
      <c r="B4421" s="45" t="str">
        <f>IF(Table1[[#This Row],[Day]]="","",WEEKNUM(F4421))</f>
        <v/>
      </c>
      <c r="C4421" s="45" t="str">
        <f>IF(Table1[[#This Row],[Day]]="","",MONTH(F4421))</f>
        <v/>
      </c>
      <c r="D4421" s="45" t="str">
        <f>IF(Table1[[#This Row],[Day]]="","",YEAR(F4421))</f>
        <v/>
      </c>
      <c r="E4421" s="117" t="s">
        <v>329</v>
      </c>
      <c r="J4421" s="102"/>
      <c r="K4421" s="124"/>
      <c r="R4421" s="46"/>
      <c r="V4421" s="112"/>
      <c r="W4421" s="72"/>
      <c r="X4421" s="46"/>
      <c r="Y4421" s="46"/>
      <c r="AC4421" s="47">
        <f t="shared" si="65"/>
        <v>0</v>
      </c>
      <c r="AD4421" s="47"/>
      <c r="AE4421" s="44"/>
      <c r="AF4421" s="48"/>
    </row>
    <row r="4422" spans="1:32" ht="21" customHeight="1">
      <c r="A4422" s="45" t="str">
        <f>IF(G4422="","",VLOOKUP(G4422,#REF!,3,0))</f>
        <v/>
      </c>
      <c r="B4422" s="45" t="str">
        <f>IF(Table1[[#This Row],[Day]]="","",WEEKNUM(F4422))</f>
        <v/>
      </c>
      <c r="C4422" s="45" t="str">
        <f>IF(Table1[[#This Row],[Day]]="","",MONTH(F4422))</f>
        <v/>
      </c>
      <c r="D4422" s="45" t="str">
        <f>IF(Table1[[#This Row],[Day]]="","",YEAR(F4422))</f>
        <v/>
      </c>
      <c r="E4422" s="117" t="s">
        <v>329</v>
      </c>
      <c r="J4422" s="102"/>
      <c r="K4422" s="124"/>
      <c r="R4422" s="46"/>
      <c r="V4422" s="112"/>
      <c r="W4422" s="72"/>
      <c r="X4422" s="46"/>
      <c r="Y4422" s="46"/>
      <c r="AC4422" s="47">
        <f t="shared" si="65"/>
        <v>0</v>
      </c>
      <c r="AD4422" s="47"/>
      <c r="AE4422" s="44"/>
      <c r="AF4422" s="48"/>
    </row>
    <row r="4423" spans="1:32" ht="21" customHeight="1">
      <c r="A4423" s="45" t="str">
        <f>IF(G4423="","",VLOOKUP(G4423,#REF!,3,0))</f>
        <v/>
      </c>
      <c r="B4423" s="45" t="str">
        <f>IF(Table1[[#This Row],[Day]]="","",WEEKNUM(F4423))</f>
        <v/>
      </c>
      <c r="C4423" s="45" t="str">
        <f>IF(Table1[[#This Row],[Day]]="","",MONTH(F4423))</f>
        <v/>
      </c>
      <c r="D4423" s="45" t="str">
        <f>IF(Table1[[#This Row],[Day]]="","",YEAR(F4423))</f>
        <v/>
      </c>
      <c r="E4423" s="117" t="s">
        <v>329</v>
      </c>
      <c r="J4423" s="102"/>
      <c r="K4423" s="124"/>
      <c r="R4423" s="46"/>
      <c r="V4423" s="112"/>
      <c r="W4423" s="72"/>
      <c r="X4423" s="46"/>
      <c r="Y4423" s="46"/>
      <c r="AC4423" s="47">
        <f t="shared" si="65"/>
        <v>0</v>
      </c>
      <c r="AD4423" s="47"/>
      <c r="AE4423" s="44"/>
      <c r="AF4423" s="48"/>
    </row>
    <row r="4424" spans="1:32" ht="21" customHeight="1">
      <c r="A4424" s="45" t="str">
        <f>IF(G4424="","",VLOOKUP(G4424,#REF!,3,0))</f>
        <v/>
      </c>
      <c r="B4424" s="45" t="str">
        <f>IF(Table1[[#This Row],[Day]]="","",WEEKNUM(F4424))</f>
        <v/>
      </c>
      <c r="C4424" s="45" t="str">
        <f>IF(Table1[[#This Row],[Day]]="","",MONTH(F4424))</f>
        <v/>
      </c>
      <c r="D4424" s="45" t="str">
        <f>IF(Table1[[#This Row],[Day]]="","",YEAR(F4424))</f>
        <v/>
      </c>
      <c r="E4424" s="117" t="s">
        <v>329</v>
      </c>
      <c r="J4424" s="102"/>
      <c r="K4424" s="124"/>
      <c r="R4424" s="46"/>
      <c r="V4424" s="112"/>
      <c r="W4424" s="72"/>
      <c r="X4424" s="46"/>
      <c r="Y4424" s="46"/>
      <c r="AC4424" s="47">
        <f t="shared" si="65"/>
        <v>0</v>
      </c>
      <c r="AD4424" s="47"/>
      <c r="AE4424" s="44"/>
      <c r="AF4424" s="48"/>
    </row>
    <row r="4425" spans="1:32" ht="21" customHeight="1">
      <c r="A4425" s="45" t="str">
        <f>IF(G4425="","",VLOOKUP(G4425,#REF!,3,0))</f>
        <v/>
      </c>
      <c r="B4425" s="45" t="str">
        <f>IF(Table1[[#This Row],[Day]]="","",WEEKNUM(F4425))</f>
        <v/>
      </c>
      <c r="C4425" s="45" t="str">
        <f>IF(Table1[[#This Row],[Day]]="","",MONTH(F4425))</f>
        <v/>
      </c>
      <c r="D4425" s="45" t="str">
        <f>IF(Table1[[#This Row],[Day]]="","",YEAR(F4425))</f>
        <v/>
      </c>
      <c r="E4425" s="117" t="s">
        <v>329</v>
      </c>
      <c r="J4425" s="102"/>
      <c r="K4425" s="124"/>
      <c r="R4425" s="46"/>
      <c r="V4425" s="112"/>
      <c r="W4425" s="72"/>
      <c r="X4425" s="46"/>
      <c r="Y4425" s="46"/>
      <c r="AC4425" s="47">
        <f t="shared" si="65"/>
        <v>0</v>
      </c>
      <c r="AD4425" s="47"/>
      <c r="AE4425" s="44"/>
      <c r="AF4425" s="48"/>
    </row>
    <row r="4426" spans="1:32" ht="21" customHeight="1">
      <c r="A4426" s="45" t="str">
        <f>IF(G4426="","",VLOOKUP(G4426,#REF!,3,0))</f>
        <v/>
      </c>
      <c r="B4426" s="45" t="str">
        <f>IF(Table1[[#This Row],[Day]]="","",WEEKNUM(F4426))</f>
        <v/>
      </c>
      <c r="C4426" s="45" t="str">
        <f>IF(Table1[[#This Row],[Day]]="","",MONTH(F4426))</f>
        <v/>
      </c>
      <c r="D4426" s="45" t="str">
        <f>IF(Table1[[#This Row],[Day]]="","",YEAR(F4426))</f>
        <v/>
      </c>
      <c r="E4426" s="117" t="s">
        <v>329</v>
      </c>
      <c r="J4426" s="102"/>
      <c r="K4426" s="124"/>
      <c r="R4426" s="46"/>
      <c r="V4426" s="112"/>
      <c r="W4426" s="72"/>
      <c r="X4426" s="46"/>
      <c r="Y4426" s="46"/>
      <c r="AC4426" s="47">
        <f t="shared" si="65"/>
        <v>0</v>
      </c>
      <c r="AD4426" s="47"/>
      <c r="AE4426" s="44"/>
      <c r="AF4426" s="48"/>
    </row>
    <row r="4427" spans="1:32" ht="21" customHeight="1">
      <c r="A4427" s="45" t="str">
        <f>IF(G4427="","",VLOOKUP(G4427,#REF!,3,0))</f>
        <v/>
      </c>
      <c r="B4427" s="45" t="str">
        <f>IF(Table1[[#This Row],[Day]]="","",WEEKNUM(F4427))</f>
        <v/>
      </c>
      <c r="C4427" s="45" t="str">
        <f>IF(Table1[[#This Row],[Day]]="","",MONTH(F4427))</f>
        <v/>
      </c>
      <c r="D4427" s="45" t="str">
        <f>IF(Table1[[#This Row],[Day]]="","",YEAR(F4427))</f>
        <v/>
      </c>
      <c r="E4427" s="117" t="s">
        <v>329</v>
      </c>
      <c r="J4427" s="102"/>
      <c r="K4427" s="124"/>
      <c r="R4427" s="46"/>
      <c r="V4427" s="112"/>
      <c r="W4427" s="72"/>
      <c r="X4427" s="46"/>
      <c r="Y4427" s="46"/>
      <c r="AC4427" s="47">
        <f t="shared" si="65"/>
        <v>0</v>
      </c>
      <c r="AD4427" s="47"/>
      <c r="AE4427" s="44"/>
      <c r="AF4427" s="48"/>
    </row>
    <row r="4428" spans="1:32" ht="21" customHeight="1">
      <c r="A4428" s="45" t="str">
        <f>IF(G4428="","",VLOOKUP(G4428,#REF!,3,0))</f>
        <v/>
      </c>
      <c r="B4428" s="45" t="str">
        <f>IF(Table1[[#This Row],[Day]]="","",WEEKNUM(F4428))</f>
        <v/>
      </c>
      <c r="C4428" s="45" t="str">
        <f>IF(Table1[[#This Row],[Day]]="","",MONTH(F4428))</f>
        <v/>
      </c>
      <c r="D4428" s="45" t="str">
        <f>IF(Table1[[#This Row],[Day]]="","",YEAR(F4428))</f>
        <v/>
      </c>
      <c r="E4428" s="117" t="s">
        <v>329</v>
      </c>
      <c r="J4428" s="102"/>
      <c r="K4428" s="124"/>
      <c r="R4428" s="46"/>
      <c r="V4428" s="112"/>
      <c r="W4428" s="72"/>
      <c r="X4428" s="46"/>
      <c r="Y4428" s="46"/>
      <c r="AC4428" s="47">
        <f t="shared" si="65"/>
        <v>0</v>
      </c>
      <c r="AD4428" s="47"/>
      <c r="AE4428" s="44"/>
      <c r="AF4428" s="48"/>
    </row>
    <row r="4429" spans="1:32" ht="21" customHeight="1">
      <c r="A4429" s="45" t="str">
        <f>IF(G4429="","",VLOOKUP(G4429,#REF!,3,0))</f>
        <v/>
      </c>
      <c r="B4429" s="45" t="str">
        <f>IF(Table1[[#This Row],[Day]]="","",WEEKNUM(F4429))</f>
        <v/>
      </c>
      <c r="C4429" s="45" t="str">
        <f>IF(Table1[[#This Row],[Day]]="","",MONTH(F4429))</f>
        <v/>
      </c>
      <c r="D4429" s="45" t="str">
        <f>IF(Table1[[#This Row],[Day]]="","",YEAR(F4429))</f>
        <v/>
      </c>
      <c r="E4429" s="117" t="s">
        <v>329</v>
      </c>
      <c r="J4429" s="102"/>
      <c r="K4429" s="124"/>
      <c r="R4429" s="46"/>
      <c r="V4429" s="112"/>
      <c r="W4429" s="72"/>
      <c r="X4429" s="46"/>
      <c r="Y4429" s="46"/>
      <c r="AC4429" s="47">
        <f t="shared" si="65"/>
        <v>0</v>
      </c>
      <c r="AD4429" s="47"/>
      <c r="AE4429" s="44"/>
      <c r="AF4429" s="48"/>
    </row>
    <row r="4430" spans="1:32" ht="21" customHeight="1">
      <c r="A4430" s="45" t="str">
        <f>IF(G4430="","",VLOOKUP(G4430,#REF!,3,0))</f>
        <v/>
      </c>
      <c r="B4430" s="45" t="str">
        <f>IF(Table1[[#This Row],[Day]]="","",WEEKNUM(F4430))</f>
        <v/>
      </c>
      <c r="C4430" s="45" t="str">
        <f>IF(Table1[[#This Row],[Day]]="","",MONTH(F4430))</f>
        <v/>
      </c>
      <c r="D4430" s="45" t="str">
        <f>IF(Table1[[#This Row],[Day]]="","",YEAR(F4430))</f>
        <v/>
      </c>
      <c r="E4430" s="117" t="s">
        <v>329</v>
      </c>
      <c r="J4430" s="102"/>
      <c r="K4430" s="124"/>
      <c r="R4430" s="46"/>
      <c r="V4430" s="112"/>
      <c r="W4430" s="72"/>
      <c r="X4430" s="46"/>
      <c r="Y4430" s="46"/>
      <c r="AC4430" s="47">
        <f t="shared" si="65"/>
        <v>0</v>
      </c>
      <c r="AD4430" s="47"/>
      <c r="AE4430" s="44"/>
      <c r="AF4430" s="48"/>
    </row>
    <row r="4431" spans="1:32" ht="21" customHeight="1">
      <c r="A4431" s="45" t="str">
        <f>IF(G4431="","",VLOOKUP(G4431,#REF!,3,0))</f>
        <v/>
      </c>
      <c r="B4431" s="45" t="str">
        <f>IF(Table1[[#This Row],[Day]]="","",WEEKNUM(F4431))</f>
        <v/>
      </c>
      <c r="C4431" s="45" t="str">
        <f>IF(Table1[[#This Row],[Day]]="","",MONTH(F4431))</f>
        <v/>
      </c>
      <c r="D4431" s="45" t="str">
        <f>IF(Table1[[#This Row],[Day]]="","",YEAR(F4431))</f>
        <v/>
      </c>
      <c r="E4431" s="117" t="s">
        <v>329</v>
      </c>
      <c r="J4431" s="102"/>
      <c r="K4431" s="124"/>
      <c r="R4431" s="46"/>
      <c r="V4431" s="112"/>
      <c r="W4431" s="72"/>
      <c r="X4431" s="46"/>
      <c r="Y4431" s="46"/>
      <c r="AC4431" s="47">
        <f t="shared" si="65"/>
        <v>0</v>
      </c>
      <c r="AD4431" s="47"/>
      <c r="AE4431" s="44"/>
      <c r="AF4431" s="48"/>
    </row>
    <row r="4432" spans="1:32" ht="21" customHeight="1">
      <c r="A4432" s="45" t="str">
        <f>IF(G4432="","",VLOOKUP(G4432,#REF!,3,0))</f>
        <v/>
      </c>
      <c r="B4432" s="45" t="str">
        <f>IF(Table1[[#This Row],[Day]]="","",WEEKNUM(F4432))</f>
        <v/>
      </c>
      <c r="C4432" s="45" t="str">
        <f>IF(Table1[[#This Row],[Day]]="","",MONTH(F4432))</f>
        <v/>
      </c>
      <c r="D4432" s="45" t="str">
        <f>IF(Table1[[#This Row],[Day]]="","",YEAR(F4432))</f>
        <v/>
      </c>
      <c r="E4432" s="117" t="s">
        <v>329</v>
      </c>
      <c r="J4432" s="102"/>
      <c r="K4432" s="124"/>
      <c r="R4432" s="46"/>
      <c r="V4432" s="112"/>
      <c r="W4432" s="72"/>
      <c r="X4432" s="46"/>
      <c r="Y4432" s="46"/>
      <c r="AC4432" s="47">
        <f t="shared" si="65"/>
        <v>0</v>
      </c>
      <c r="AD4432" s="47"/>
      <c r="AE4432" s="44"/>
      <c r="AF4432" s="48"/>
    </row>
    <row r="4433" spans="1:32" ht="21" customHeight="1">
      <c r="A4433" s="45" t="str">
        <f>IF(G4433="","",VLOOKUP(G4433,#REF!,3,0))</f>
        <v/>
      </c>
      <c r="B4433" s="45" t="str">
        <f>IF(Table1[[#This Row],[Day]]="","",WEEKNUM(F4433))</f>
        <v/>
      </c>
      <c r="C4433" s="45" t="str">
        <f>IF(Table1[[#This Row],[Day]]="","",MONTH(F4433))</f>
        <v/>
      </c>
      <c r="D4433" s="45" t="str">
        <f>IF(Table1[[#This Row],[Day]]="","",YEAR(F4433))</f>
        <v/>
      </c>
      <c r="E4433" s="117" t="s">
        <v>329</v>
      </c>
      <c r="J4433" s="102"/>
      <c r="K4433" s="124"/>
      <c r="R4433" s="46"/>
      <c r="V4433" s="112"/>
      <c r="W4433" s="72"/>
      <c r="X4433" s="46"/>
      <c r="Y4433" s="46"/>
      <c r="AC4433" s="47">
        <f t="shared" si="65"/>
        <v>0</v>
      </c>
      <c r="AD4433" s="47"/>
      <c r="AE4433" s="44"/>
      <c r="AF4433" s="48"/>
    </row>
    <row r="4434" spans="1:32" ht="21" customHeight="1">
      <c r="A4434" s="45" t="str">
        <f>IF(G4434="","",VLOOKUP(G4434,#REF!,3,0))</f>
        <v/>
      </c>
      <c r="B4434" s="45" t="str">
        <f>IF(Table1[[#This Row],[Day]]="","",WEEKNUM(F4434))</f>
        <v/>
      </c>
      <c r="C4434" s="45" t="str">
        <f>IF(Table1[[#This Row],[Day]]="","",MONTH(F4434))</f>
        <v/>
      </c>
      <c r="D4434" s="45" t="str">
        <f>IF(Table1[[#This Row],[Day]]="","",YEAR(F4434))</f>
        <v/>
      </c>
      <c r="E4434" s="117" t="s">
        <v>329</v>
      </c>
      <c r="J4434" s="102"/>
      <c r="K4434" s="124"/>
      <c r="R4434" s="46"/>
      <c r="V4434" s="112"/>
      <c r="W4434" s="72"/>
      <c r="X4434" s="46"/>
      <c r="Y4434" s="46"/>
      <c r="AC4434" s="47">
        <f t="shared" si="65"/>
        <v>0</v>
      </c>
      <c r="AD4434" s="47"/>
      <c r="AE4434" s="44"/>
      <c r="AF4434" s="48"/>
    </row>
    <row r="4435" spans="1:32" ht="21" customHeight="1">
      <c r="A4435" s="45" t="str">
        <f>IF(G4435="","",VLOOKUP(G4435,#REF!,3,0))</f>
        <v/>
      </c>
      <c r="B4435" s="45" t="str">
        <f>IF(Table1[[#This Row],[Day]]="","",WEEKNUM(F4435))</f>
        <v/>
      </c>
      <c r="C4435" s="45" t="str">
        <f>IF(Table1[[#This Row],[Day]]="","",MONTH(F4435))</f>
        <v/>
      </c>
      <c r="D4435" s="45" t="str">
        <f>IF(Table1[[#This Row],[Day]]="","",YEAR(F4435))</f>
        <v/>
      </c>
      <c r="E4435" s="117" t="s">
        <v>329</v>
      </c>
      <c r="J4435" s="102"/>
      <c r="K4435" s="124"/>
      <c r="R4435" s="46"/>
      <c r="V4435" s="112"/>
      <c r="W4435" s="72"/>
      <c r="X4435" s="46"/>
      <c r="Y4435" s="46"/>
      <c r="AC4435" s="47">
        <f t="shared" si="65"/>
        <v>0</v>
      </c>
      <c r="AD4435" s="47"/>
      <c r="AE4435" s="44"/>
      <c r="AF4435" s="48"/>
    </row>
    <row r="4436" spans="1:32" ht="21" customHeight="1">
      <c r="A4436" s="45" t="str">
        <f>IF(G4436="","",VLOOKUP(G4436,#REF!,3,0))</f>
        <v/>
      </c>
      <c r="B4436" s="45" t="str">
        <f>IF(Table1[[#This Row],[Day]]="","",WEEKNUM(F4436))</f>
        <v/>
      </c>
      <c r="C4436" s="45" t="str">
        <f>IF(Table1[[#This Row],[Day]]="","",MONTH(F4436))</f>
        <v/>
      </c>
      <c r="D4436" s="45" t="str">
        <f>IF(Table1[[#This Row],[Day]]="","",YEAR(F4436))</f>
        <v/>
      </c>
      <c r="E4436" s="117" t="s">
        <v>329</v>
      </c>
      <c r="J4436" s="102"/>
      <c r="K4436" s="124"/>
      <c r="R4436" s="46"/>
      <c r="V4436" s="112"/>
      <c r="W4436" s="72"/>
      <c r="X4436" s="46"/>
      <c r="Y4436" s="46"/>
      <c r="AC4436" s="47">
        <f t="shared" si="65"/>
        <v>0</v>
      </c>
      <c r="AD4436" s="47"/>
      <c r="AE4436" s="44"/>
      <c r="AF4436" s="48"/>
    </row>
    <row r="4437" spans="1:32" ht="21" customHeight="1">
      <c r="A4437" s="45" t="str">
        <f>IF(G4437="","",VLOOKUP(G4437,#REF!,3,0))</f>
        <v/>
      </c>
      <c r="B4437" s="45" t="str">
        <f>IF(Table1[[#This Row],[Day]]="","",WEEKNUM(F4437))</f>
        <v/>
      </c>
      <c r="C4437" s="45" t="str">
        <f>IF(Table1[[#This Row],[Day]]="","",MONTH(F4437))</f>
        <v/>
      </c>
      <c r="D4437" s="45" t="str">
        <f>IF(Table1[[#This Row],[Day]]="","",YEAR(F4437))</f>
        <v/>
      </c>
      <c r="E4437" s="117" t="s">
        <v>329</v>
      </c>
      <c r="J4437" s="102"/>
      <c r="K4437" s="124"/>
      <c r="R4437" s="46"/>
      <c r="V4437" s="112"/>
      <c r="W4437" s="72"/>
      <c r="X4437" s="46"/>
      <c r="Y4437" s="46"/>
      <c r="AC4437" s="47">
        <f t="shared" si="65"/>
        <v>0</v>
      </c>
      <c r="AD4437" s="47"/>
      <c r="AE4437" s="44"/>
      <c r="AF4437" s="48"/>
    </row>
    <row r="4438" spans="1:32" ht="21" customHeight="1">
      <c r="A4438" s="45" t="str">
        <f>IF(G4438="","",VLOOKUP(G4438,#REF!,3,0))</f>
        <v/>
      </c>
      <c r="B4438" s="45" t="str">
        <f>IF(Table1[[#This Row],[Day]]="","",WEEKNUM(F4438))</f>
        <v/>
      </c>
      <c r="C4438" s="45" t="str">
        <f>IF(Table1[[#This Row],[Day]]="","",MONTH(F4438))</f>
        <v/>
      </c>
      <c r="D4438" s="45" t="str">
        <f>IF(Table1[[#This Row],[Day]]="","",YEAR(F4438))</f>
        <v/>
      </c>
      <c r="E4438" s="117" t="s">
        <v>329</v>
      </c>
      <c r="J4438" s="102"/>
      <c r="K4438" s="124"/>
      <c r="R4438" s="46"/>
      <c r="V4438" s="112"/>
      <c r="W4438" s="72"/>
      <c r="X4438" s="46"/>
      <c r="Y4438" s="46"/>
      <c r="AC4438" s="47">
        <f t="shared" si="65"/>
        <v>0</v>
      </c>
      <c r="AD4438" s="47"/>
      <c r="AE4438" s="44"/>
      <c r="AF4438" s="48"/>
    </row>
    <row r="4439" spans="1:32" ht="21" customHeight="1">
      <c r="A4439" s="45" t="str">
        <f>IF(G4439="","",VLOOKUP(G4439,#REF!,3,0))</f>
        <v/>
      </c>
      <c r="B4439" s="45" t="str">
        <f>IF(Table1[[#This Row],[Day]]="","",WEEKNUM(F4439))</f>
        <v/>
      </c>
      <c r="C4439" s="45" t="str">
        <f>IF(Table1[[#This Row],[Day]]="","",MONTH(F4439))</f>
        <v/>
      </c>
      <c r="D4439" s="45" t="str">
        <f>IF(Table1[[#This Row],[Day]]="","",YEAR(F4439))</f>
        <v/>
      </c>
      <c r="E4439" s="117" t="s">
        <v>329</v>
      </c>
      <c r="J4439" s="102"/>
      <c r="K4439" s="124"/>
      <c r="R4439" s="46"/>
      <c r="V4439" s="112"/>
      <c r="W4439" s="72"/>
      <c r="X4439" s="46"/>
      <c r="Y4439" s="46"/>
      <c r="AC4439" s="47">
        <f t="shared" si="65"/>
        <v>0</v>
      </c>
      <c r="AD4439" s="47"/>
      <c r="AE4439" s="44"/>
      <c r="AF4439" s="48"/>
    </row>
    <row r="4440" spans="1:32" ht="21" customHeight="1">
      <c r="A4440" s="45" t="str">
        <f>IF(G4440="","",VLOOKUP(G4440,#REF!,3,0))</f>
        <v/>
      </c>
      <c r="B4440" s="45" t="str">
        <f>IF(Table1[[#This Row],[Day]]="","",WEEKNUM(F4440))</f>
        <v/>
      </c>
      <c r="C4440" s="45" t="str">
        <f>IF(Table1[[#This Row],[Day]]="","",MONTH(F4440))</f>
        <v/>
      </c>
      <c r="D4440" s="45" t="str">
        <f>IF(Table1[[#This Row],[Day]]="","",YEAR(F4440))</f>
        <v/>
      </c>
      <c r="E4440" s="117" t="s">
        <v>329</v>
      </c>
      <c r="J4440" s="102"/>
      <c r="K4440" s="124"/>
      <c r="R4440" s="46"/>
      <c r="V4440" s="112"/>
      <c r="W4440" s="72"/>
      <c r="X4440" s="46"/>
      <c r="Y4440" s="46"/>
      <c r="AC4440" s="47">
        <f t="shared" si="65"/>
        <v>0</v>
      </c>
      <c r="AD4440" s="47"/>
      <c r="AE4440" s="44"/>
      <c r="AF4440" s="48"/>
    </row>
    <row r="4441" spans="1:32" ht="21" customHeight="1">
      <c r="A4441" s="45" t="str">
        <f>IF(G4441="","",VLOOKUP(G4441,#REF!,3,0))</f>
        <v/>
      </c>
      <c r="B4441" s="45" t="str">
        <f>IF(Table1[[#This Row],[Day]]="","",WEEKNUM(F4441))</f>
        <v/>
      </c>
      <c r="C4441" s="45" t="str">
        <f>IF(Table1[[#This Row],[Day]]="","",MONTH(F4441))</f>
        <v/>
      </c>
      <c r="D4441" s="45" t="str">
        <f>IF(Table1[[#This Row],[Day]]="","",YEAR(F4441))</f>
        <v/>
      </c>
      <c r="E4441" s="117" t="s">
        <v>329</v>
      </c>
      <c r="J4441" s="102"/>
      <c r="K4441" s="124"/>
      <c r="R4441" s="46"/>
      <c r="V4441" s="112"/>
      <c r="W4441" s="72"/>
      <c r="X4441" s="46"/>
      <c r="Y4441" s="46"/>
      <c r="AC4441" s="47">
        <f t="shared" si="65"/>
        <v>0</v>
      </c>
      <c r="AD4441" s="47"/>
      <c r="AE4441" s="44"/>
      <c r="AF4441" s="48"/>
    </row>
    <row r="4442" spans="1:32" ht="21" customHeight="1">
      <c r="A4442" s="45" t="str">
        <f>IF(G4442="","",VLOOKUP(G4442,#REF!,3,0))</f>
        <v/>
      </c>
      <c r="B4442" s="45" t="str">
        <f>IF(Table1[[#This Row],[Day]]="","",WEEKNUM(F4442))</f>
        <v/>
      </c>
      <c r="C4442" s="45" t="str">
        <f>IF(Table1[[#This Row],[Day]]="","",MONTH(F4442))</f>
        <v/>
      </c>
      <c r="D4442" s="45" t="str">
        <f>IF(Table1[[#This Row],[Day]]="","",YEAR(F4442))</f>
        <v/>
      </c>
      <c r="E4442" s="117" t="s">
        <v>329</v>
      </c>
      <c r="J4442" s="102"/>
      <c r="K4442" s="124"/>
      <c r="R4442" s="46"/>
      <c r="V4442" s="112"/>
      <c r="W4442" s="72"/>
      <c r="X4442" s="46"/>
      <c r="Y4442" s="46"/>
      <c r="AC4442" s="47">
        <f t="shared" si="65"/>
        <v>0</v>
      </c>
      <c r="AD4442" s="47"/>
      <c r="AE4442" s="44"/>
      <c r="AF4442" s="48"/>
    </row>
    <row r="4443" spans="1:32" ht="21" customHeight="1">
      <c r="A4443" s="45" t="str">
        <f>IF(G4443="","",VLOOKUP(G4443,#REF!,3,0))</f>
        <v/>
      </c>
      <c r="B4443" s="45" t="str">
        <f>IF(Table1[[#This Row],[Day]]="","",WEEKNUM(F4443))</f>
        <v/>
      </c>
      <c r="C4443" s="45" t="str">
        <f>IF(Table1[[#This Row],[Day]]="","",MONTH(F4443))</f>
        <v/>
      </c>
      <c r="D4443" s="45" t="str">
        <f>IF(Table1[[#This Row],[Day]]="","",YEAR(F4443))</f>
        <v/>
      </c>
      <c r="E4443" s="117" t="s">
        <v>329</v>
      </c>
      <c r="J4443" s="102"/>
      <c r="K4443" s="124"/>
      <c r="R4443" s="46"/>
      <c r="V4443" s="112"/>
      <c r="W4443" s="72"/>
      <c r="X4443" s="46"/>
      <c r="Y4443" s="46"/>
      <c r="AC4443" s="47">
        <f t="shared" si="65"/>
        <v>0</v>
      </c>
      <c r="AD4443" s="47"/>
      <c r="AE4443" s="44"/>
      <c r="AF4443" s="48"/>
    </row>
    <row r="4444" spans="1:32" ht="21" customHeight="1">
      <c r="A4444" s="45" t="str">
        <f>IF(G4444="","",VLOOKUP(G4444,#REF!,3,0))</f>
        <v/>
      </c>
      <c r="B4444" s="45" t="str">
        <f>IF(Table1[[#This Row],[Day]]="","",WEEKNUM(F4444))</f>
        <v/>
      </c>
      <c r="C4444" s="45" t="str">
        <f>IF(Table1[[#This Row],[Day]]="","",MONTH(F4444))</f>
        <v/>
      </c>
      <c r="D4444" s="45" t="str">
        <f>IF(Table1[[#This Row],[Day]]="","",YEAR(F4444))</f>
        <v/>
      </c>
      <c r="E4444" s="117" t="s">
        <v>329</v>
      </c>
      <c r="J4444" s="102"/>
      <c r="K4444" s="124"/>
      <c r="R4444" s="46"/>
      <c r="V4444" s="112"/>
      <c r="W4444" s="72"/>
      <c r="X4444" s="46"/>
      <c r="Y4444" s="46"/>
      <c r="AC4444" s="47">
        <f t="shared" ref="AC4444:AC4507" si="66">SUM(I4444:AB4444)</f>
        <v>0</v>
      </c>
      <c r="AD4444" s="47"/>
      <c r="AE4444" s="44"/>
      <c r="AF4444" s="48"/>
    </row>
    <row r="4445" spans="1:32" ht="21" customHeight="1">
      <c r="A4445" s="45" t="str">
        <f>IF(G4445="","",VLOOKUP(G4445,#REF!,3,0))</f>
        <v/>
      </c>
      <c r="B4445" s="45" t="str">
        <f>IF(Table1[[#This Row],[Day]]="","",WEEKNUM(F4445))</f>
        <v/>
      </c>
      <c r="C4445" s="45" t="str">
        <f>IF(Table1[[#This Row],[Day]]="","",MONTH(F4445))</f>
        <v/>
      </c>
      <c r="D4445" s="45" t="str">
        <f>IF(Table1[[#This Row],[Day]]="","",YEAR(F4445))</f>
        <v/>
      </c>
      <c r="E4445" s="117" t="s">
        <v>329</v>
      </c>
      <c r="J4445" s="102"/>
      <c r="K4445" s="124"/>
      <c r="R4445" s="46"/>
      <c r="V4445" s="112"/>
      <c r="W4445" s="72"/>
      <c r="X4445" s="46"/>
      <c r="Y4445" s="46"/>
      <c r="AC4445" s="47">
        <f t="shared" si="66"/>
        <v>0</v>
      </c>
      <c r="AD4445" s="47"/>
      <c r="AE4445" s="44"/>
      <c r="AF4445" s="48"/>
    </row>
    <row r="4446" spans="1:32" ht="21" customHeight="1">
      <c r="A4446" s="45" t="str">
        <f>IF(G4446="","",VLOOKUP(G4446,#REF!,3,0))</f>
        <v/>
      </c>
      <c r="B4446" s="45" t="str">
        <f>IF(Table1[[#This Row],[Day]]="","",WEEKNUM(F4446))</f>
        <v/>
      </c>
      <c r="C4446" s="45" t="str">
        <f>IF(Table1[[#This Row],[Day]]="","",MONTH(F4446))</f>
        <v/>
      </c>
      <c r="D4446" s="45" t="str">
        <f>IF(Table1[[#This Row],[Day]]="","",YEAR(F4446))</f>
        <v/>
      </c>
      <c r="E4446" s="117" t="s">
        <v>329</v>
      </c>
      <c r="J4446" s="102"/>
      <c r="K4446" s="124"/>
      <c r="R4446" s="46"/>
      <c r="V4446" s="112"/>
      <c r="W4446" s="72"/>
      <c r="X4446" s="46"/>
      <c r="Y4446" s="46"/>
      <c r="AC4446" s="47">
        <f t="shared" si="66"/>
        <v>0</v>
      </c>
      <c r="AD4446" s="47"/>
      <c r="AE4446" s="44"/>
      <c r="AF4446" s="48"/>
    </row>
    <row r="4447" spans="1:32" ht="21" customHeight="1">
      <c r="A4447" s="45" t="str">
        <f>IF(G4447="","",VLOOKUP(G4447,#REF!,3,0))</f>
        <v/>
      </c>
      <c r="B4447" s="45" t="str">
        <f>IF(Table1[[#This Row],[Day]]="","",WEEKNUM(F4447))</f>
        <v/>
      </c>
      <c r="C4447" s="45" t="str">
        <f>IF(Table1[[#This Row],[Day]]="","",MONTH(F4447))</f>
        <v/>
      </c>
      <c r="D4447" s="45" t="str">
        <f>IF(Table1[[#This Row],[Day]]="","",YEAR(F4447))</f>
        <v/>
      </c>
      <c r="E4447" s="117" t="s">
        <v>329</v>
      </c>
      <c r="J4447" s="102"/>
      <c r="K4447" s="124"/>
      <c r="R4447" s="46"/>
      <c r="V4447" s="112"/>
      <c r="W4447" s="72"/>
      <c r="X4447" s="46"/>
      <c r="Y4447" s="46"/>
      <c r="AC4447" s="47">
        <f t="shared" si="66"/>
        <v>0</v>
      </c>
      <c r="AD4447" s="47"/>
      <c r="AE4447" s="44"/>
      <c r="AF4447" s="48"/>
    </row>
    <row r="4448" spans="1:32" ht="21" customHeight="1">
      <c r="A4448" s="45" t="str">
        <f>IF(G4448="","",VLOOKUP(G4448,#REF!,3,0))</f>
        <v/>
      </c>
      <c r="B4448" s="45" t="str">
        <f>IF(Table1[[#This Row],[Day]]="","",WEEKNUM(F4448))</f>
        <v/>
      </c>
      <c r="C4448" s="45" t="str">
        <f>IF(Table1[[#This Row],[Day]]="","",MONTH(F4448))</f>
        <v/>
      </c>
      <c r="D4448" s="45" t="str">
        <f>IF(Table1[[#This Row],[Day]]="","",YEAR(F4448))</f>
        <v/>
      </c>
      <c r="E4448" s="117" t="s">
        <v>329</v>
      </c>
      <c r="J4448" s="102"/>
      <c r="K4448" s="124"/>
      <c r="R4448" s="46"/>
      <c r="V4448" s="112"/>
      <c r="W4448" s="72"/>
      <c r="X4448" s="46"/>
      <c r="Y4448" s="46"/>
      <c r="AC4448" s="47">
        <f t="shared" si="66"/>
        <v>0</v>
      </c>
      <c r="AD4448" s="47"/>
      <c r="AE4448" s="44"/>
      <c r="AF4448" s="48"/>
    </row>
    <row r="4449" spans="1:32" ht="21" customHeight="1">
      <c r="A4449" s="45" t="str">
        <f>IF(G4449="","",VLOOKUP(G4449,#REF!,3,0))</f>
        <v/>
      </c>
      <c r="B4449" s="45" t="str">
        <f>IF(Table1[[#This Row],[Day]]="","",WEEKNUM(F4449))</f>
        <v/>
      </c>
      <c r="C4449" s="45" t="str">
        <f>IF(Table1[[#This Row],[Day]]="","",MONTH(F4449))</f>
        <v/>
      </c>
      <c r="D4449" s="45" t="str">
        <f>IF(Table1[[#This Row],[Day]]="","",YEAR(F4449))</f>
        <v/>
      </c>
      <c r="E4449" s="117" t="s">
        <v>329</v>
      </c>
      <c r="J4449" s="102"/>
      <c r="K4449" s="124"/>
      <c r="R4449" s="46"/>
      <c r="V4449" s="112"/>
      <c r="W4449" s="72"/>
      <c r="X4449" s="46"/>
      <c r="Y4449" s="46"/>
      <c r="AC4449" s="47">
        <f t="shared" si="66"/>
        <v>0</v>
      </c>
      <c r="AD4449" s="47"/>
      <c r="AE4449" s="44"/>
      <c r="AF4449" s="48"/>
    </row>
    <row r="4450" spans="1:32" ht="21" customHeight="1">
      <c r="A4450" s="45" t="str">
        <f>IF(G4450="","",VLOOKUP(G4450,#REF!,3,0))</f>
        <v/>
      </c>
      <c r="B4450" s="45" t="str">
        <f>IF(Table1[[#This Row],[Day]]="","",WEEKNUM(F4450))</f>
        <v/>
      </c>
      <c r="C4450" s="45" t="str">
        <f>IF(Table1[[#This Row],[Day]]="","",MONTH(F4450))</f>
        <v/>
      </c>
      <c r="D4450" s="45" t="str">
        <f>IF(Table1[[#This Row],[Day]]="","",YEAR(F4450))</f>
        <v/>
      </c>
      <c r="E4450" s="117" t="s">
        <v>329</v>
      </c>
      <c r="J4450" s="102"/>
      <c r="K4450" s="124"/>
      <c r="R4450" s="46"/>
      <c r="V4450" s="112"/>
      <c r="W4450" s="72"/>
      <c r="X4450" s="46"/>
      <c r="Y4450" s="46"/>
      <c r="AC4450" s="47">
        <f t="shared" si="66"/>
        <v>0</v>
      </c>
      <c r="AD4450" s="47"/>
      <c r="AE4450" s="44"/>
      <c r="AF4450" s="48"/>
    </row>
    <row r="4451" spans="1:32" ht="21" customHeight="1">
      <c r="A4451" s="45" t="str">
        <f>IF(G4451="","",VLOOKUP(G4451,#REF!,3,0))</f>
        <v/>
      </c>
      <c r="B4451" s="45" t="str">
        <f>IF(Table1[[#This Row],[Day]]="","",WEEKNUM(F4451))</f>
        <v/>
      </c>
      <c r="C4451" s="45" t="str">
        <f>IF(Table1[[#This Row],[Day]]="","",MONTH(F4451))</f>
        <v/>
      </c>
      <c r="D4451" s="45" t="str">
        <f>IF(Table1[[#This Row],[Day]]="","",YEAR(F4451))</f>
        <v/>
      </c>
      <c r="E4451" s="117" t="s">
        <v>329</v>
      </c>
      <c r="J4451" s="102"/>
      <c r="K4451" s="124"/>
      <c r="R4451" s="46"/>
      <c r="V4451" s="112"/>
      <c r="W4451" s="72"/>
      <c r="X4451" s="46"/>
      <c r="Y4451" s="46"/>
      <c r="AC4451" s="47">
        <f t="shared" si="66"/>
        <v>0</v>
      </c>
      <c r="AD4451" s="47"/>
      <c r="AE4451" s="44"/>
      <c r="AF4451" s="48"/>
    </row>
    <row r="4452" spans="1:32" ht="21" customHeight="1">
      <c r="A4452" s="45" t="str">
        <f>IF(G4452="","",VLOOKUP(G4452,#REF!,3,0))</f>
        <v/>
      </c>
      <c r="B4452" s="45" t="str">
        <f>IF(Table1[[#This Row],[Day]]="","",WEEKNUM(F4452))</f>
        <v/>
      </c>
      <c r="C4452" s="45" t="str">
        <f>IF(Table1[[#This Row],[Day]]="","",MONTH(F4452))</f>
        <v/>
      </c>
      <c r="D4452" s="45" t="str">
        <f>IF(Table1[[#This Row],[Day]]="","",YEAR(F4452))</f>
        <v/>
      </c>
      <c r="E4452" s="117" t="s">
        <v>329</v>
      </c>
      <c r="J4452" s="102"/>
      <c r="K4452" s="124"/>
      <c r="R4452" s="46"/>
      <c r="V4452" s="112"/>
      <c r="W4452" s="72"/>
      <c r="X4452" s="46"/>
      <c r="Y4452" s="46"/>
      <c r="AC4452" s="47">
        <f t="shared" si="66"/>
        <v>0</v>
      </c>
      <c r="AD4452" s="47"/>
      <c r="AE4452" s="44"/>
      <c r="AF4452" s="48"/>
    </row>
    <row r="4453" spans="1:32" ht="21" customHeight="1">
      <c r="A4453" s="45" t="str">
        <f>IF(G4453="","",VLOOKUP(G4453,#REF!,3,0))</f>
        <v/>
      </c>
      <c r="B4453" s="45" t="str">
        <f>IF(Table1[[#This Row],[Day]]="","",WEEKNUM(F4453))</f>
        <v/>
      </c>
      <c r="C4453" s="45" t="str">
        <f>IF(Table1[[#This Row],[Day]]="","",MONTH(F4453))</f>
        <v/>
      </c>
      <c r="D4453" s="45" t="str">
        <f>IF(Table1[[#This Row],[Day]]="","",YEAR(F4453))</f>
        <v/>
      </c>
      <c r="E4453" s="117" t="s">
        <v>329</v>
      </c>
      <c r="J4453" s="102"/>
      <c r="K4453" s="124"/>
      <c r="R4453" s="46"/>
      <c r="V4453" s="112"/>
      <c r="W4453" s="72"/>
      <c r="X4453" s="46"/>
      <c r="Y4453" s="46"/>
      <c r="AC4453" s="47">
        <f t="shared" si="66"/>
        <v>0</v>
      </c>
      <c r="AD4453" s="47"/>
      <c r="AE4453" s="44"/>
      <c r="AF4453" s="48"/>
    </row>
    <row r="4454" spans="1:32" ht="21" customHeight="1">
      <c r="A4454" s="45" t="str">
        <f>IF(G4454="","",VLOOKUP(G4454,#REF!,3,0))</f>
        <v/>
      </c>
      <c r="B4454" s="45" t="str">
        <f>IF(Table1[[#This Row],[Day]]="","",WEEKNUM(F4454))</f>
        <v/>
      </c>
      <c r="C4454" s="45" t="str">
        <f>IF(Table1[[#This Row],[Day]]="","",MONTH(F4454))</f>
        <v/>
      </c>
      <c r="D4454" s="45" t="str">
        <f>IF(Table1[[#This Row],[Day]]="","",YEAR(F4454))</f>
        <v/>
      </c>
      <c r="E4454" s="117" t="s">
        <v>329</v>
      </c>
      <c r="J4454" s="102"/>
      <c r="K4454" s="124"/>
      <c r="R4454" s="46"/>
      <c r="V4454" s="112"/>
      <c r="W4454" s="72"/>
      <c r="X4454" s="46"/>
      <c r="Y4454" s="46"/>
      <c r="AC4454" s="47">
        <f t="shared" si="66"/>
        <v>0</v>
      </c>
      <c r="AD4454" s="47"/>
      <c r="AE4454" s="44"/>
      <c r="AF4454" s="48"/>
    </row>
    <row r="4455" spans="1:32" ht="21" customHeight="1">
      <c r="A4455" s="45" t="str">
        <f>IF(G4455="","",VLOOKUP(G4455,#REF!,3,0))</f>
        <v/>
      </c>
      <c r="B4455" s="45" t="str">
        <f>IF(Table1[[#This Row],[Day]]="","",WEEKNUM(F4455))</f>
        <v/>
      </c>
      <c r="C4455" s="45" t="str">
        <f>IF(Table1[[#This Row],[Day]]="","",MONTH(F4455))</f>
        <v/>
      </c>
      <c r="D4455" s="45" t="str">
        <f>IF(Table1[[#This Row],[Day]]="","",YEAR(F4455))</f>
        <v/>
      </c>
      <c r="E4455" s="117" t="s">
        <v>329</v>
      </c>
      <c r="J4455" s="102"/>
      <c r="K4455" s="124"/>
      <c r="R4455" s="46"/>
      <c r="V4455" s="112"/>
      <c r="W4455" s="72"/>
      <c r="X4455" s="46"/>
      <c r="Y4455" s="46"/>
      <c r="AC4455" s="47">
        <f t="shared" si="66"/>
        <v>0</v>
      </c>
      <c r="AD4455" s="47"/>
      <c r="AE4455" s="44"/>
      <c r="AF4455" s="48"/>
    </row>
    <row r="4456" spans="1:32" ht="21" customHeight="1">
      <c r="A4456" s="45" t="str">
        <f>IF(G4456="","",VLOOKUP(G4456,#REF!,3,0))</f>
        <v/>
      </c>
      <c r="B4456" s="45" t="str">
        <f>IF(Table1[[#This Row],[Day]]="","",WEEKNUM(F4456))</f>
        <v/>
      </c>
      <c r="C4456" s="45" t="str">
        <f>IF(Table1[[#This Row],[Day]]="","",MONTH(F4456))</f>
        <v/>
      </c>
      <c r="D4456" s="45" t="str">
        <f>IF(Table1[[#This Row],[Day]]="","",YEAR(F4456))</f>
        <v/>
      </c>
      <c r="E4456" s="117" t="s">
        <v>329</v>
      </c>
      <c r="J4456" s="102"/>
      <c r="K4456" s="124"/>
      <c r="R4456" s="46"/>
      <c r="V4456" s="112"/>
      <c r="W4456" s="72"/>
      <c r="X4456" s="46"/>
      <c r="Y4456" s="46"/>
      <c r="AC4456" s="47">
        <f t="shared" si="66"/>
        <v>0</v>
      </c>
      <c r="AD4456" s="47"/>
      <c r="AE4456" s="44"/>
      <c r="AF4456" s="48"/>
    </row>
    <row r="4457" spans="1:32" ht="21" customHeight="1">
      <c r="A4457" s="45" t="str">
        <f>IF(G4457="","",VLOOKUP(G4457,#REF!,3,0))</f>
        <v/>
      </c>
      <c r="B4457" s="45" t="str">
        <f>IF(Table1[[#This Row],[Day]]="","",WEEKNUM(F4457))</f>
        <v/>
      </c>
      <c r="C4457" s="45" t="str">
        <f>IF(Table1[[#This Row],[Day]]="","",MONTH(F4457))</f>
        <v/>
      </c>
      <c r="D4457" s="45" t="str">
        <f>IF(Table1[[#This Row],[Day]]="","",YEAR(F4457))</f>
        <v/>
      </c>
      <c r="E4457" s="117" t="s">
        <v>329</v>
      </c>
      <c r="J4457" s="102"/>
      <c r="K4457" s="124"/>
      <c r="R4457" s="46"/>
      <c r="V4457" s="112"/>
      <c r="W4457" s="72"/>
      <c r="X4457" s="46"/>
      <c r="Y4457" s="46"/>
      <c r="AC4457" s="47">
        <f t="shared" si="66"/>
        <v>0</v>
      </c>
      <c r="AD4457" s="47"/>
      <c r="AE4457" s="44"/>
      <c r="AF4457" s="48"/>
    </row>
    <row r="4458" spans="1:32" ht="21" customHeight="1">
      <c r="A4458" s="45" t="str">
        <f>IF(G4458="","",VLOOKUP(G4458,#REF!,3,0))</f>
        <v/>
      </c>
      <c r="B4458" s="45" t="str">
        <f>IF(Table1[[#This Row],[Day]]="","",WEEKNUM(F4458))</f>
        <v/>
      </c>
      <c r="C4458" s="45" t="str">
        <f>IF(Table1[[#This Row],[Day]]="","",MONTH(F4458))</f>
        <v/>
      </c>
      <c r="D4458" s="45" t="str">
        <f>IF(Table1[[#This Row],[Day]]="","",YEAR(F4458))</f>
        <v/>
      </c>
      <c r="E4458" s="117" t="s">
        <v>329</v>
      </c>
      <c r="J4458" s="102"/>
      <c r="K4458" s="124"/>
      <c r="R4458" s="46"/>
      <c r="V4458" s="112"/>
      <c r="W4458" s="72"/>
      <c r="X4458" s="46"/>
      <c r="Y4458" s="46"/>
      <c r="AC4458" s="47">
        <f t="shared" si="66"/>
        <v>0</v>
      </c>
      <c r="AD4458" s="47"/>
      <c r="AE4458" s="44"/>
      <c r="AF4458" s="48"/>
    </row>
    <row r="4459" spans="1:32" ht="21" customHeight="1">
      <c r="A4459" s="45" t="str">
        <f>IF(G4459="","",VLOOKUP(G4459,#REF!,3,0))</f>
        <v/>
      </c>
      <c r="B4459" s="45" t="str">
        <f>IF(Table1[[#This Row],[Day]]="","",WEEKNUM(F4459))</f>
        <v/>
      </c>
      <c r="C4459" s="45" t="str">
        <f>IF(Table1[[#This Row],[Day]]="","",MONTH(F4459))</f>
        <v/>
      </c>
      <c r="D4459" s="45" t="str">
        <f>IF(Table1[[#This Row],[Day]]="","",YEAR(F4459))</f>
        <v/>
      </c>
      <c r="E4459" s="117" t="s">
        <v>329</v>
      </c>
      <c r="J4459" s="102"/>
      <c r="K4459" s="124"/>
      <c r="R4459" s="46"/>
      <c r="V4459" s="112"/>
      <c r="W4459" s="72"/>
      <c r="X4459" s="46"/>
      <c r="Y4459" s="46"/>
      <c r="AC4459" s="47">
        <f t="shared" si="66"/>
        <v>0</v>
      </c>
      <c r="AD4459" s="47"/>
      <c r="AE4459" s="44"/>
      <c r="AF4459" s="48"/>
    </row>
    <row r="4460" spans="1:32" ht="21" customHeight="1">
      <c r="A4460" s="45" t="str">
        <f>IF(G4460="","",VLOOKUP(G4460,#REF!,3,0))</f>
        <v/>
      </c>
      <c r="B4460" s="45" t="str">
        <f>IF(Table1[[#This Row],[Day]]="","",WEEKNUM(F4460))</f>
        <v/>
      </c>
      <c r="C4460" s="45" t="str">
        <f>IF(Table1[[#This Row],[Day]]="","",MONTH(F4460))</f>
        <v/>
      </c>
      <c r="D4460" s="45" t="str">
        <f>IF(Table1[[#This Row],[Day]]="","",YEAR(F4460))</f>
        <v/>
      </c>
      <c r="E4460" s="117" t="s">
        <v>329</v>
      </c>
      <c r="J4460" s="102"/>
      <c r="K4460" s="124"/>
      <c r="R4460" s="46"/>
      <c r="V4460" s="112"/>
      <c r="W4460" s="72"/>
      <c r="X4460" s="46"/>
      <c r="Y4460" s="46"/>
      <c r="AC4460" s="47">
        <f t="shared" si="66"/>
        <v>0</v>
      </c>
      <c r="AD4460" s="47"/>
      <c r="AE4460" s="44"/>
      <c r="AF4460" s="48"/>
    </row>
    <row r="4461" spans="1:32" ht="21" customHeight="1">
      <c r="A4461" s="45" t="str">
        <f>IF(G4461="","",VLOOKUP(G4461,#REF!,3,0))</f>
        <v/>
      </c>
      <c r="B4461" s="45" t="str">
        <f>IF(Table1[[#This Row],[Day]]="","",WEEKNUM(F4461))</f>
        <v/>
      </c>
      <c r="C4461" s="45" t="str">
        <f>IF(Table1[[#This Row],[Day]]="","",MONTH(F4461))</f>
        <v/>
      </c>
      <c r="D4461" s="45" t="str">
        <f>IF(Table1[[#This Row],[Day]]="","",YEAR(F4461))</f>
        <v/>
      </c>
      <c r="E4461" s="117" t="s">
        <v>329</v>
      </c>
      <c r="J4461" s="102"/>
      <c r="K4461" s="124"/>
      <c r="R4461" s="46"/>
      <c r="V4461" s="112"/>
      <c r="W4461" s="72"/>
      <c r="X4461" s="46"/>
      <c r="Y4461" s="46"/>
      <c r="AC4461" s="47">
        <f t="shared" si="66"/>
        <v>0</v>
      </c>
      <c r="AD4461" s="47"/>
      <c r="AE4461" s="44"/>
      <c r="AF4461" s="48"/>
    </row>
    <row r="4462" spans="1:32" ht="21" customHeight="1">
      <c r="A4462" s="45" t="str">
        <f>IF(G4462="","",VLOOKUP(G4462,#REF!,3,0))</f>
        <v/>
      </c>
      <c r="B4462" s="45" t="str">
        <f>IF(Table1[[#This Row],[Day]]="","",WEEKNUM(F4462))</f>
        <v/>
      </c>
      <c r="C4462" s="45" t="str">
        <f>IF(Table1[[#This Row],[Day]]="","",MONTH(F4462))</f>
        <v/>
      </c>
      <c r="D4462" s="45" t="str">
        <f>IF(Table1[[#This Row],[Day]]="","",YEAR(F4462))</f>
        <v/>
      </c>
      <c r="E4462" s="117" t="s">
        <v>329</v>
      </c>
      <c r="J4462" s="102"/>
      <c r="K4462" s="124"/>
      <c r="R4462" s="46"/>
      <c r="V4462" s="112"/>
      <c r="W4462" s="72"/>
      <c r="X4462" s="46"/>
      <c r="Y4462" s="46"/>
      <c r="AC4462" s="47">
        <f t="shared" si="66"/>
        <v>0</v>
      </c>
      <c r="AD4462" s="47"/>
      <c r="AE4462" s="44"/>
      <c r="AF4462" s="48"/>
    </row>
    <row r="4463" spans="1:32" ht="21" customHeight="1">
      <c r="A4463" s="45" t="str">
        <f>IF(G4463="","",VLOOKUP(G4463,#REF!,3,0))</f>
        <v/>
      </c>
      <c r="B4463" s="45" t="str">
        <f>IF(Table1[[#This Row],[Day]]="","",WEEKNUM(F4463))</f>
        <v/>
      </c>
      <c r="C4463" s="45" t="str">
        <f>IF(Table1[[#This Row],[Day]]="","",MONTH(F4463))</f>
        <v/>
      </c>
      <c r="D4463" s="45" t="str">
        <f>IF(Table1[[#This Row],[Day]]="","",YEAR(F4463))</f>
        <v/>
      </c>
      <c r="E4463" s="117" t="s">
        <v>329</v>
      </c>
      <c r="J4463" s="102"/>
      <c r="K4463" s="124"/>
      <c r="R4463" s="46"/>
      <c r="V4463" s="112"/>
      <c r="W4463" s="72"/>
      <c r="X4463" s="46"/>
      <c r="Y4463" s="46"/>
      <c r="AC4463" s="47">
        <f t="shared" si="66"/>
        <v>0</v>
      </c>
      <c r="AD4463" s="47"/>
      <c r="AE4463" s="44"/>
      <c r="AF4463" s="48"/>
    </row>
    <row r="4464" spans="1:32" ht="21" customHeight="1">
      <c r="A4464" s="45" t="str">
        <f>IF(G4464="","",VLOOKUP(G4464,#REF!,3,0))</f>
        <v/>
      </c>
      <c r="B4464" s="45" t="str">
        <f>IF(Table1[[#This Row],[Day]]="","",WEEKNUM(F4464))</f>
        <v/>
      </c>
      <c r="C4464" s="45" t="str">
        <f>IF(Table1[[#This Row],[Day]]="","",MONTH(F4464))</f>
        <v/>
      </c>
      <c r="D4464" s="45" t="str">
        <f>IF(Table1[[#This Row],[Day]]="","",YEAR(F4464))</f>
        <v/>
      </c>
      <c r="E4464" s="117" t="s">
        <v>329</v>
      </c>
      <c r="J4464" s="102"/>
      <c r="K4464" s="124"/>
      <c r="R4464" s="46"/>
      <c r="V4464" s="112"/>
      <c r="W4464" s="72"/>
      <c r="X4464" s="46"/>
      <c r="Y4464" s="46"/>
      <c r="AC4464" s="47">
        <f t="shared" si="66"/>
        <v>0</v>
      </c>
      <c r="AD4464" s="47"/>
      <c r="AE4464" s="44"/>
      <c r="AF4464" s="48"/>
    </row>
    <row r="4465" spans="1:32" ht="21" customHeight="1">
      <c r="A4465" s="45" t="str">
        <f>IF(G4465="","",VLOOKUP(G4465,#REF!,3,0))</f>
        <v/>
      </c>
      <c r="B4465" s="45" t="str">
        <f>IF(Table1[[#This Row],[Day]]="","",WEEKNUM(F4465))</f>
        <v/>
      </c>
      <c r="C4465" s="45" t="str">
        <f>IF(Table1[[#This Row],[Day]]="","",MONTH(F4465))</f>
        <v/>
      </c>
      <c r="D4465" s="45" t="str">
        <f>IF(Table1[[#This Row],[Day]]="","",YEAR(F4465))</f>
        <v/>
      </c>
      <c r="E4465" s="117" t="s">
        <v>329</v>
      </c>
      <c r="J4465" s="102"/>
      <c r="K4465" s="124"/>
      <c r="R4465" s="46"/>
      <c r="V4465" s="112"/>
      <c r="W4465" s="72"/>
      <c r="X4465" s="46"/>
      <c r="Y4465" s="46"/>
      <c r="AC4465" s="47">
        <f t="shared" si="66"/>
        <v>0</v>
      </c>
      <c r="AD4465" s="47"/>
      <c r="AE4465" s="44"/>
      <c r="AF4465" s="48"/>
    </row>
    <row r="4466" spans="1:32" ht="21" customHeight="1">
      <c r="A4466" s="45" t="str">
        <f>IF(G4466="","",VLOOKUP(G4466,#REF!,3,0))</f>
        <v/>
      </c>
      <c r="B4466" s="45" t="str">
        <f>IF(Table1[[#This Row],[Day]]="","",WEEKNUM(F4466))</f>
        <v/>
      </c>
      <c r="C4466" s="45" t="str">
        <f>IF(Table1[[#This Row],[Day]]="","",MONTH(F4466))</f>
        <v/>
      </c>
      <c r="D4466" s="45" t="str">
        <f>IF(Table1[[#This Row],[Day]]="","",YEAR(F4466))</f>
        <v/>
      </c>
      <c r="E4466" s="117" t="s">
        <v>329</v>
      </c>
      <c r="J4466" s="102"/>
      <c r="K4466" s="124"/>
      <c r="R4466" s="46"/>
      <c r="V4466" s="112"/>
      <c r="W4466" s="72"/>
      <c r="X4466" s="46"/>
      <c r="Y4466" s="46"/>
      <c r="AC4466" s="47">
        <f t="shared" si="66"/>
        <v>0</v>
      </c>
      <c r="AD4466" s="47"/>
      <c r="AE4466" s="44"/>
      <c r="AF4466" s="48"/>
    </row>
    <row r="4467" spans="1:32" ht="21" customHeight="1">
      <c r="A4467" s="45" t="str">
        <f>IF(G4467="","",VLOOKUP(G4467,#REF!,3,0))</f>
        <v/>
      </c>
      <c r="B4467" s="45" t="str">
        <f>IF(Table1[[#This Row],[Day]]="","",WEEKNUM(F4467))</f>
        <v/>
      </c>
      <c r="C4467" s="45" t="str">
        <f>IF(Table1[[#This Row],[Day]]="","",MONTH(F4467))</f>
        <v/>
      </c>
      <c r="D4467" s="45" t="str">
        <f>IF(Table1[[#This Row],[Day]]="","",YEAR(F4467))</f>
        <v/>
      </c>
      <c r="E4467" s="117" t="s">
        <v>329</v>
      </c>
      <c r="J4467" s="102"/>
      <c r="K4467" s="124"/>
      <c r="R4467" s="46"/>
      <c r="V4467" s="112"/>
      <c r="W4467" s="72"/>
      <c r="X4467" s="46"/>
      <c r="Y4467" s="46"/>
      <c r="AC4467" s="47">
        <f t="shared" si="66"/>
        <v>0</v>
      </c>
      <c r="AD4467" s="47"/>
      <c r="AE4467" s="44"/>
      <c r="AF4467" s="48"/>
    </row>
    <row r="4468" spans="1:32" ht="21" customHeight="1">
      <c r="A4468" s="45" t="str">
        <f>IF(G4468="","",VLOOKUP(G4468,#REF!,3,0))</f>
        <v/>
      </c>
      <c r="B4468" s="45" t="str">
        <f>IF(Table1[[#This Row],[Day]]="","",WEEKNUM(F4468))</f>
        <v/>
      </c>
      <c r="C4468" s="45" t="str">
        <f>IF(Table1[[#This Row],[Day]]="","",MONTH(F4468))</f>
        <v/>
      </c>
      <c r="D4468" s="45" t="str">
        <f>IF(Table1[[#This Row],[Day]]="","",YEAR(F4468))</f>
        <v/>
      </c>
      <c r="E4468" s="117" t="s">
        <v>329</v>
      </c>
      <c r="J4468" s="102"/>
      <c r="K4468" s="124"/>
      <c r="R4468" s="46"/>
      <c r="V4468" s="112"/>
      <c r="W4468" s="72"/>
      <c r="X4468" s="46"/>
      <c r="Y4468" s="46"/>
      <c r="AC4468" s="47">
        <f t="shared" si="66"/>
        <v>0</v>
      </c>
      <c r="AD4468" s="47"/>
      <c r="AE4468" s="44"/>
      <c r="AF4468" s="48"/>
    </row>
    <row r="4469" spans="1:32" ht="21" customHeight="1">
      <c r="A4469" s="45" t="str">
        <f>IF(G4469="","",VLOOKUP(G4469,#REF!,3,0))</f>
        <v/>
      </c>
      <c r="B4469" s="45" t="str">
        <f>IF(Table1[[#This Row],[Day]]="","",WEEKNUM(F4469))</f>
        <v/>
      </c>
      <c r="C4469" s="45" t="str">
        <f>IF(Table1[[#This Row],[Day]]="","",MONTH(F4469))</f>
        <v/>
      </c>
      <c r="D4469" s="45" t="str">
        <f>IF(Table1[[#This Row],[Day]]="","",YEAR(F4469))</f>
        <v/>
      </c>
      <c r="E4469" s="117" t="s">
        <v>329</v>
      </c>
      <c r="J4469" s="102"/>
      <c r="K4469" s="124"/>
      <c r="R4469" s="46"/>
      <c r="V4469" s="112"/>
      <c r="W4469" s="72"/>
      <c r="X4469" s="46"/>
      <c r="Y4469" s="46"/>
      <c r="AC4469" s="47">
        <f t="shared" si="66"/>
        <v>0</v>
      </c>
      <c r="AD4469" s="47"/>
      <c r="AE4469" s="44"/>
      <c r="AF4469" s="48"/>
    </row>
    <row r="4470" spans="1:32" ht="21" customHeight="1">
      <c r="A4470" s="45" t="str">
        <f>IF(G4470="","",VLOOKUP(G4470,#REF!,3,0))</f>
        <v/>
      </c>
      <c r="B4470" s="45" t="str">
        <f>IF(Table1[[#This Row],[Day]]="","",WEEKNUM(F4470))</f>
        <v/>
      </c>
      <c r="C4470" s="45" t="str">
        <f>IF(Table1[[#This Row],[Day]]="","",MONTH(F4470))</f>
        <v/>
      </c>
      <c r="D4470" s="45" t="str">
        <f>IF(Table1[[#This Row],[Day]]="","",YEAR(F4470))</f>
        <v/>
      </c>
      <c r="E4470" s="117" t="s">
        <v>329</v>
      </c>
      <c r="J4470" s="102"/>
      <c r="K4470" s="124"/>
      <c r="R4470" s="46"/>
      <c r="V4470" s="112"/>
      <c r="W4470" s="72"/>
      <c r="X4470" s="46"/>
      <c r="Y4470" s="46"/>
      <c r="AC4470" s="47">
        <f t="shared" si="66"/>
        <v>0</v>
      </c>
      <c r="AD4470" s="47"/>
      <c r="AE4470" s="44"/>
      <c r="AF4470" s="48"/>
    </row>
    <row r="4471" spans="1:32" ht="21" customHeight="1">
      <c r="A4471" s="45" t="str">
        <f>IF(G4471="","",VLOOKUP(G4471,#REF!,3,0))</f>
        <v/>
      </c>
      <c r="B4471" s="45" t="str">
        <f>IF(Table1[[#This Row],[Day]]="","",WEEKNUM(F4471))</f>
        <v/>
      </c>
      <c r="C4471" s="45" t="str">
        <f>IF(Table1[[#This Row],[Day]]="","",MONTH(F4471))</f>
        <v/>
      </c>
      <c r="D4471" s="45" t="str">
        <f>IF(Table1[[#This Row],[Day]]="","",YEAR(F4471))</f>
        <v/>
      </c>
      <c r="E4471" s="117" t="s">
        <v>329</v>
      </c>
      <c r="J4471" s="102"/>
      <c r="K4471" s="124"/>
      <c r="R4471" s="46"/>
      <c r="V4471" s="112"/>
      <c r="W4471" s="72"/>
      <c r="X4471" s="46"/>
      <c r="Y4471" s="46"/>
      <c r="AC4471" s="47">
        <f t="shared" si="66"/>
        <v>0</v>
      </c>
      <c r="AD4471" s="47"/>
      <c r="AE4471" s="44"/>
      <c r="AF4471" s="48"/>
    </row>
    <row r="4472" spans="1:32" ht="21" customHeight="1">
      <c r="A4472" s="45" t="str">
        <f>IF(G4472="","",VLOOKUP(G4472,#REF!,3,0))</f>
        <v/>
      </c>
      <c r="B4472" s="45" t="str">
        <f>IF(Table1[[#This Row],[Day]]="","",WEEKNUM(F4472))</f>
        <v/>
      </c>
      <c r="C4472" s="45" t="str">
        <f>IF(Table1[[#This Row],[Day]]="","",MONTH(F4472))</f>
        <v/>
      </c>
      <c r="D4472" s="45" t="str">
        <f>IF(Table1[[#This Row],[Day]]="","",YEAR(F4472))</f>
        <v/>
      </c>
      <c r="E4472" s="117" t="s">
        <v>329</v>
      </c>
      <c r="J4472" s="102"/>
      <c r="K4472" s="124"/>
      <c r="R4472" s="46"/>
      <c r="V4472" s="112"/>
      <c r="W4472" s="72"/>
      <c r="X4472" s="46"/>
      <c r="Y4472" s="46"/>
      <c r="AC4472" s="47">
        <f t="shared" si="66"/>
        <v>0</v>
      </c>
      <c r="AD4472" s="47"/>
      <c r="AE4472" s="44"/>
      <c r="AF4472" s="48"/>
    </row>
    <row r="4473" spans="1:32" ht="21" customHeight="1">
      <c r="A4473" s="45" t="str">
        <f>IF(G4473="","",VLOOKUP(G4473,#REF!,3,0))</f>
        <v/>
      </c>
      <c r="B4473" s="45" t="str">
        <f>IF(Table1[[#This Row],[Day]]="","",WEEKNUM(F4473))</f>
        <v/>
      </c>
      <c r="C4473" s="45" t="str">
        <f>IF(Table1[[#This Row],[Day]]="","",MONTH(F4473))</f>
        <v/>
      </c>
      <c r="D4473" s="45" t="str">
        <f>IF(Table1[[#This Row],[Day]]="","",YEAR(F4473))</f>
        <v/>
      </c>
      <c r="E4473" s="117" t="s">
        <v>329</v>
      </c>
      <c r="J4473" s="102"/>
      <c r="K4473" s="124"/>
      <c r="R4473" s="46"/>
      <c r="V4473" s="112"/>
      <c r="W4473" s="72"/>
      <c r="X4473" s="46"/>
      <c r="Y4473" s="46"/>
      <c r="AC4473" s="47">
        <f t="shared" si="66"/>
        <v>0</v>
      </c>
      <c r="AD4473" s="47"/>
      <c r="AE4473" s="44"/>
      <c r="AF4473" s="48"/>
    </row>
    <row r="4474" spans="1:32" ht="21" customHeight="1">
      <c r="A4474" s="45" t="str">
        <f>IF(G4474="","",VLOOKUP(G4474,#REF!,3,0))</f>
        <v/>
      </c>
      <c r="B4474" s="45" t="str">
        <f>IF(Table1[[#This Row],[Day]]="","",WEEKNUM(F4474))</f>
        <v/>
      </c>
      <c r="C4474" s="45" t="str">
        <f>IF(Table1[[#This Row],[Day]]="","",MONTH(F4474))</f>
        <v/>
      </c>
      <c r="D4474" s="45" t="str">
        <f>IF(Table1[[#This Row],[Day]]="","",YEAR(F4474))</f>
        <v/>
      </c>
      <c r="E4474" s="117" t="s">
        <v>329</v>
      </c>
      <c r="J4474" s="102"/>
      <c r="K4474" s="124"/>
      <c r="R4474" s="46"/>
      <c r="V4474" s="112"/>
      <c r="W4474" s="72"/>
      <c r="X4474" s="46"/>
      <c r="Y4474" s="46"/>
      <c r="AC4474" s="47">
        <f t="shared" si="66"/>
        <v>0</v>
      </c>
      <c r="AD4474" s="47"/>
      <c r="AE4474" s="44"/>
      <c r="AF4474" s="48"/>
    </row>
    <row r="4475" spans="1:32" ht="21" customHeight="1">
      <c r="A4475" s="45" t="str">
        <f>IF(G4475="","",VLOOKUP(G4475,#REF!,3,0))</f>
        <v/>
      </c>
      <c r="B4475" s="45" t="str">
        <f>IF(Table1[[#This Row],[Day]]="","",WEEKNUM(F4475))</f>
        <v/>
      </c>
      <c r="C4475" s="45" t="str">
        <f>IF(Table1[[#This Row],[Day]]="","",MONTH(F4475))</f>
        <v/>
      </c>
      <c r="D4475" s="45" t="str">
        <f>IF(Table1[[#This Row],[Day]]="","",YEAR(F4475))</f>
        <v/>
      </c>
      <c r="E4475" s="117" t="s">
        <v>329</v>
      </c>
      <c r="J4475" s="102"/>
      <c r="K4475" s="124"/>
      <c r="R4475" s="46"/>
      <c r="V4475" s="112"/>
      <c r="W4475" s="72"/>
      <c r="X4475" s="46"/>
      <c r="Y4475" s="46"/>
      <c r="AC4475" s="47">
        <f t="shared" si="66"/>
        <v>0</v>
      </c>
      <c r="AD4475" s="47"/>
      <c r="AE4475" s="44"/>
      <c r="AF4475" s="48"/>
    </row>
    <row r="4476" spans="1:32" ht="21" customHeight="1">
      <c r="A4476" s="45" t="str">
        <f>IF(G4476="","",VLOOKUP(G4476,#REF!,3,0))</f>
        <v/>
      </c>
      <c r="B4476" s="45" t="str">
        <f>IF(Table1[[#This Row],[Day]]="","",WEEKNUM(F4476))</f>
        <v/>
      </c>
      <c r="C4476" s="45" t="str">
        <f>IF(Table1[[#This Row],[Day]]="","",MONTH(F4476))</f>
        <v/>
      </c>
      <c r="D4476" s="45" t="str">
        <f>IF(Table1[[#This Row],[Day]]="","",YEAR(F4476))</f>
        <v/>
      </c>
      <c r="E4476" s="117" t="s">
        <v>329</v>
      </c>
      <c r="J4476" s="102"/>
      <c r="K4476" s="124"/>
      <c r="R4476" s="46"/>
      <c r="V4476" s="112"/>
      <c r="W4476" s="72"/>
      <c r="X4476" s="46"/>
      <c r="Y4476" s="46"/>
      <c r="AC4476" s="47">
        <f t="shared" si="66"/>
        <v>0</v>
      </c>
      <c r="AD4476" s="47"/>
      <c r="AE4476" s="44"/>
      <c r="AF4476" s="48"/>
    </row>
    <row r="4477" spans="1:32" ht="21" customHeight="1">
      <c r="A4477" s="45" t="str">
        <f>IF(G4477="","",VLOOKUP(G4477,#REF!,3,0))</f>
        <v/>
      </c>
      <c r="B4477" s="45" t="str">
        <f>IF(Table1[[#This Row],[Day]]="","",WEEKNUM(F4477))</f>
        <v/>
      </c>
      <c r="C4477" s="45" t="str">
        <f>IF(Table1[[#This Row],[Day]]="","",MONTH(F4477))</f>
        <v/>
      </c>
      <c r="D4477" s="45" t="str">
        <f>IF(Table1[[#This Row],[Day]]="","",YEAR(F4477))</f>
        <v/>
      </c>
      <c r="E4477" s="117" t="s">
        <v>329</v>
      </c>
      <c r="J4477" s="102"/>
      <c r="K4477" s="124"/>
      <c r="R4477" s="46"/>
      <c r="V4477" s="112"/>
      <c r="W4477" s="72"/>
      <c r="X4477" s="46"/>
      <c r="Y4477" s="46"/>
      <c r="AC4477" s="47">
        <f t="shared" si="66"/>
        <v>0</v>
      </c>
      <c r="AD4477" s="47"/>
      <c r="AE4477" s="44"/>
      <c r="AF4477" s="48"/>
    </row>
    <row r="4478" spans="1:32" ht="21" customHeight="1">
      <c r="A4478" s="45" t="str">
        <f>IF(G4478="","",VLOOKUP(G4478,#REF!,3,0))</f>
        <v/>
      </c>
      <c r="B4478" s="45" t="str">
        <f>IF(Table1[[#This Row],[Day]]="","",WEEKNUM(F4478))</f>
        <v/>
      </c>
      <c r="C4478" s="45" t="str">
        <f>IF(Table1[[#This Row],[Day]]="","",MONTH(F4478))</f>
        <v/>
      </c>
      <c r="D4478" s="45" t="str">
        <f>IF(Table1[[#This Row],[Day]]="","",YEAR(F4478))</f>
        <v/>
      </c>
      <c r="E4478" s="117" t="s">
        <v>329</v>
      </c>
      <c r="J4478" s="102"/>
      <c r="K4478" s="124"/>
      <c r="R4478" s="46"/>
      <c r="V4478" s="112"/>
      <c r="W4478" s="72"/>
      <c r="X4478" s="46"/>
      <c r="Y4478" s="46"/>
      <c r="AC4478" s="47">
        <f t="shared" si="66"/>
        <v>0</v>
      </c>
      <c r="AD4478" s="47"/>
      <c r="AE4478" s="44"/>
      <c r="AF4478" s="48"/>
    </row>
    <row r="4479" spans="1:32" ht="21" customHeight="1">
      <c r="A4479" s="45" t="str">
        <f>IF(G4479="","",VLOOKUP(G4479,#REF!,3,0))</f>
        <v/>
      </c>
      <c r="B4479" s="45" t="str">
        <f>IF(Table1[[#This Row],[Day]]="","",WEEKNUM(F4479))</f>
        <v/>
      </c>
      <c r="C4479" s="45" t="str">
        <f>IF(Table1[[#This Row],[Day]]="","",MONTH(F4479))</f>
        <v/>
      </c>
      <c r="D4479" s="45" t="str">
        <f>IF(Table1[[#This Row],[Day]]="","",YEAR(F4479))</f>
        <v/>
      </c>
      <c r="E4479" s="117" t="s">
        <v>329</v>
      </c>
      <c r="J4479" s="102"/>
      <c r="K4479" s="124"/>
      <c r="R4479" s="46"/>
      <c r="V4479" s="112"/>
      <c r="W4479" s="72"/>
      <c r="X4479" s="46"/>
      <c r="Y4479" s="46"/>
      <c r="AC4479" s="47">
        <f t="shared" si="66"/>
        <v>0</v>
      </c>
      <c r="AD4479" s="47"/>
      <c r="AE4479" s="44"/>
      <c r="AF4479" s="48"/>
    </row>
    <row r="4480" spans="1:32" ht="21" customHeight="1">
      <c r="A4480" s="45" t="str">
        <f>IF(G4480="","",VLOOKUP(G4480,#REF!,3,0))</f>
        <v/>
      </c>
      <c r="B4480" s="45" t="str">
        <f>IF(Table1[[#This Row],[Day]]="","",WEEKNUM(F4480))</f>
        <v/>
      </c>
      <c r="C4480" s="45" t="str">
        <f>IF(Table1[[#This Row],[Day]]="","",MONTH(F4480))</f>
        <v/>
      </c>
      <c r="D4480" s="45" t="str">
        <f>IF(Table1[[#This Row],[Day]]="","",YEAR(F4480))</f>
        <v/>
      </c>
      <c r="E4480" s="117" t="s">
        <v>329</v>
      </c>
      <c r="J4480" s="102"/>
      <c r="K4480" s="124"/>
      <c r="R4480" s="46"/>
      <c r="V4480" s="112"/>
      <c r="W4480" s="72"/>
      <c r="X4480" s="46"/>
      <c r="Y4480" s="46"/>
      <c r="AC4480" s="47">
        <f t="shared" si="66"/>
        <v>0</v>
      </c>
      <c r="AD4480" s="47"/>
      <c r="AE4480" s="44"/>
      <c r="AF4480" s="48"/>
    </row>
    <row r="4481" spans="1:32" ht="21" customHeight="1">
      <c r="A4481" s="45" t="str">
        <f>IF(G4481="","",VLOOKUP(G4481,#REF!,3,0))</f>
        <v/>
      </c>
      <c r="B4481" s="45" t="str">
        <f>IF(Table1[[#This Row],[Day]]="","",WEEKNUM(F4481))</f>
        <v/>
      </c>
      <c r="C4481" s="45" t="str">
        <f>IF(Table1[[#This Row],[Day]]="","",MONTH(F4481))</f>
        <v/>
      </c>
      <c r="D4481" s="45" t="str">
        <f>IF(Table1[[#This Row],[Day]]="","",YEAR(F4481))</f>
        <v/>
      </c>
      <c r="E4481" s="117" t="s">
        <v>329</v>
      </c>
      <c r="J4481" s="102"/>
      <c r="K4481" s="124"/>
      <c r="R4481" s="46"/>
      <c r="V4481" s="112"/>
      <c r="W4481" s="72"/>
      <c r="X4481" s="46"/>
      <c r="Y4481" s="46"/>
      <c r="AC4481" s="47">
        <f t="shared" si="66"/>
        <v>0</v>
      </c>
      <c r="AD4481" s="47"/>
      <c r="AE4481" s="44"/>
      <c r="AF4481" s="48"/>
    </row>
    <row r="4482" spans="1:32" ht="21" customHeight="1">
      <c r="A4482" s="45" t="str">
        <f>IF(G4482="","",VLOOKUP(G4482,#REF!,3,0))</f>
        <v/>
      </c>
      <c r="B4482" s="45" t="str">
        <f>IF(Table1[[#This Row],[Day]]="","",WEEKNUM(F4482))</f>
        <v/>
      </c>
      <c r="C4482" s="45" t="str">
        <f>IF(Table1[[#This Row],[Day]]="","",MONTH(F4482))</f>
        <v/>
      </c>
      <c r="D4482" s="45" t="str">
        <f>IF(Table1[[#This Row],[Day]]="","",YEAR(F4482))</f>
        <v/>
      </c>
      <c r="E4482" s="117" t="s">
        <v>329</v>
      </c>
      <c r="J4482" s="102"/>
      <c r="K4482" s="124"/>
      <c r="R4482" s="46"/>
      <c r="V4482" s="112"/>
      <c r="W4482" s="72"/>
      <c r="X4482" s="46"/>
      <c r="Y4482" s="46"/>
      <c r="AC4482" s="47">
        <f t="shared" si="66"/>
        <v>0</v>
      </c>
      <c r="AD4482" s="47"/>
      <c r="AE4482" s="44"/>
      <c r="AF4482" s="48"/>
    </row>
    <row r="4483" spans="1:32" ht="21" customHeight="1">
      <c r="A4483" s="45" t="str">
        <f>IF(G4483="","",VLOOKUP(G4483,#REF!,3,0))</f>
        <v/>
      </c>
      <c r="B4483" s="45" t="str">
        <f>IF(Table1[[#This Row],[Day]]="","",WEEKNUM(F4483))</f>
        <v/>
      </c>
      <c r="C4483" s="45" t="str">
        <f>IF(Table1[[#This Row],[Day]]="","",MONTH(F4483))</f>
        <v/>
      </c>
      <c r="D4483" s="45" t="str">
        <f>IF(Table1[[#This Row],[Day]]="","",YEAR(F4483))</f>
        <v/>
      </c>
      <c r="E4483" s="117" t="s">
        <v>329</v>
      </c>
      <c r="J4483" s="102"/>
      <c r="K4483" s="124"/>
      <c r="R4483" s="46"/>
      <c r="V4483" s="112"/>
      <c r="W4483" s="72"/>
      <c r="X4483" s="46"/>
      <c r="Y4483" s="46"/>
      <c r="AC4483" s="47">
        <f t="shared" si="66"/>
        <v>0</v>
      </c>
      <c r="AD4483" s="47"/>
      <c r="AE4483" s="44"/>
      <c r="AF4483" s="48"/>
    </row>
    <row r="4484" spans="1:32" ht="21" customHeight="1">
      <c r="A4484" s="45" t="str">
        <f>IF(G4484="","",VLOOKUP(G4484,#REF!,3,0))</f>
        <v/>
      </c>
      <c r="B4484" s="45" t="str">
        <f>IF(Table1[[#This Row],[Day]]="","",WEEKNUM(F4484))</f>
        <v/>
      </c>
      <c r="C4484" s="45" t="str">
        <f>IF(Table1[[#This Row],[Day]]="","",MONTH(F4484))</f>
        <v/>
      </c>
      <c r="D4484" s="45" t="str">
        <f>IF(Table1[[#This Row],[Day]]="","",YEAR(F4484))</f>
        <v/>
      </c>
      <c r="E4484" s="117" t="s">
        <v>329</v>
      </c>
      <c r="J4484" s="102"/>
      <c r="K4484" s="124"/>
      <c r="R4484" s="46"/>
      <c r="V4484" s="112"/>
      <c r="W4484" s="72"/>
      <c r="X4484" s="46"/>
      <c r="Y4484" s="46"/>
      <c r="AC4484" s="47">
        <f t="shared" si="66"/>
        <v>0</v>
      </c>
      <c r="AD4484" s="47"/>
      <c r="AE4484" s="44"/>
      <c r="AF4484" s="48"/>
    </row>
    <row r="4485" spans="1:32" ht="21" customHeight="1">
      <c r="A4485" s="45" t="str">
        <f>IF(G4485="","",VLOOKUP(G4485,#REF!,3,0))</f>
        <v/>
      </c>
      <c r="B4485" s="45" t="str">
        <f>IF(Table1[[#This Row],[Day]]="","",WEEKNUM(F4485))</f>
        <v/>
      </c>
      <c r="C4485" s="45" t="str">
        <f>IF(Table1[[#This Row],[Day]]="","",MONTH(F4485))</f>
        <v/>
      </c>
      <c r="D4485" s="45" t="str">
        <f>IF(Table1[[#This Row],[Day]]="","",YEAR(F4485))</f>
        <v/>
      </c>
      <c r="E4485" s="117" t="s">
        <v>329</v>
      </c>
      <c r="J4485" s="102"/>
      <c r="K4485" s="124"/>
      <c r="R4485" s="46"/>
      <c r="V4485" s="112"/>
      <c r="W4485" s="72"/>
      <c r="X4485" s="46"/>
      <c r="Y4485" s="46"/>
      <c r="AC4485" s="47">
        <f t="shared" si="66"/>
        <v>0</v>
      </c>
      <c r="AD4485" s="47"/>
      <c r="AE4485" s="44"/>
      <c r="AF4485" s="48"/>
    </row>
    <row r="4486" spans="1:32" ht="21" customHeight="1">
      <c r="A4486" s="45" t="str">
        <f>IF(G4486="","",VLOOKUP(G4486,#REF!,3,0))</f>
        <v/>
      </c>
      <c r="B4486" s="45" t="str">
        <f>IF(Table1[[#This Row],[Day]]="","",WEEKNUM(F4486))</f>
        <v/>
      </c>
      <c r="C4486" s="45" t="str">
        <f>IF(Table1[[#This Row],[Day]]="","",MONTH(F4486))</f>
        <v/>
      </c>
      <c r="D4486" s="45" t="str">
        <f>IF(Table1[[#This Row],[Day]]="","",YEAR(F4486))</f>
        <v/>
      </c>
      <c r="E4486" s="117" t="s">
        <v>329</v>
      </c>
      <c r="J4486" s="102"/>
      <c r="K4486" s="124"/>
      <c r="R4486" s="46"/>
      <c r="V4486" s="112"/>
      <c r="W4486" s="72"/>
      <c r="X4486" s="46"/>
      <c r="Y4486" s="46"/>
      <c r="AC4486" s="47">
        <f t="shared" si="66"/>
        <v>0</v>
      </c>
      <c r="AD4486" s="47"/>
      <c r="AE4486" s="44"/>
      <c r="AF4486" s="48"/>
    </row>
    <row r="4487" spans="1:32" ht="21" customHeight="1">
      <c r="A4487" s="45" t="str">
        <f>IF(G4487="","",VLOOKUP(G4487,#REF!,3,0))</f>
        <v/>
      </c>
      <c r="B4487" s="45" t="str">
        <f>IF(Table1[[#This Row],[Day]]="","",WEEKNUM(F4487))</f>
        <v/>
      </c>
      <c r="C4487" s="45" t="str">
        <f>IF(Table1[[#This Row],[Day]]="","",MONTH(F4487))</f>
        <v/>
      </c>
      <c r="D4487" s="45" t="str">
        <f>IF(Table1[[#This Row],[Day]]="","",YEAR(F4487))</f>
        <v/>
      </c>
      <c r="E4487" s="117" t="s">
        <v>329</v>
      </c>
      <c r="J4487" s="102"/>
      <c r="K4487" s="124"/>
      <c r="R4487" s="46"/>
      <c r="V4487" s="112"/>
      <c r="W4487" s="72"/>
      <c r="X4487" s="46"/>
      <c r="Y4487" s="46"/>
      <c r="AC4487" s="47">
        <f t="shared" si="66"/>
        <v>0</v>
      </c>
      <c r="AD4487" s="47"/>
      <c r="AE4487" s="44"/>
      <c r="AF4487" s="48"/>
    </row>
    <row r="4488" spans="1:32" ht="21" customHeight="1">
      <c r="A4488" s="45" t="str">
        <f>IF(G4488="","",VLOOKUP(G4488,#REF!,3,0))</f>
        <v/>
      </c>
      <c r="B4488" s="45" t="str">
        <f>IF(Table1[[#This Row],[Day]]="","",WEEKNUM(F4488))</f>
        <v/>
      </c>
      <c r="C4488" s="45" t="str">
        <f>IF(Table1[[#This Row],[Day]]="","",MONTH(F4488))</f>
        <v/>
      </c>
      <c r="D4488" s="45" t="str">
        <f>IF(Table1[[#This Row],[Day]]="","",YEAR(F4488))</f>
        <v/>
      </c>
      <c r="E4488" s="117" t="s">
        <v>329</v>
      </c>
      <c r="J4488" s="102"/>
      <c r="K4488" s="124"/>
      <c r="R4488" s="46"/>
      <c r="V4488" s="112"/>
      <c r="W4488" s="72"/>
      <c r="X4488" s="46"/>
      <c r="Y4488" s="46"/>
      <c r="AC4488" s="47">
        <f t="shared" si="66"/>
        <v>0</v>
      </c>
      <c r="AD4488" s="47"/>
      <c r="AE4488" s="44"/>
      <c r="AF4488" s="48"/>
    </row>
    <row r="4489" spans="1:32" ht="21" customHeight="1">
      <c r="A4489" s="45" t="str">
        <f>IF(G4489="","",VLOOKUP(G4489,#REF!,3,0))</f>
        <v/>
      </c>
      <c r="B4489" s="45" t="str">
        <f>IF(Table1[[#This Row],[Day]]="","",WEEKNUM(F4489))</f>
        <v/>
      </c>
      <c r="C4489" s="45" t="str">
        <f>IF(Table1[[#This Row],[Day]]="","",MONTH(F4489))</f>
        <v/>
      </c>
      <c r="D4489" s="45" t="str">
        <f>IF(Table1[[#This Row],[Day]]="","",YEAR(F4489))</f>
        <v/>
      </c>
      <c r="E4489" s="117" t="s">
        <v>329</v>
      </c>
      <c r="J4489" s="102"/>
      <c r="K4489" s="124"/>
      <c r="R4489" s="46"/>
      <c r="V4489" s="112"/>
      <c r="W4489" s="72"/>
      <c r="X4489" s="46"/>
      <c r="Y4489" s="46"/>
      <c r="AC4489" s="47">
        <f t="shared" si="66"/>
        <v>0</v>
      </c>
      <c r="AD4489" s="47"/>
      <c r="AE4489" s="44"/>
      <c r="AF4489" s="48"/>
    </row>
    <row r="4490" spans="1:32" ht="21" customHeight="1">
      <c r="A4490" s="45" t="str">
        <f>IF(G4490="","",VLOOKUP(G4490,#REF!,3,0))</f>
        <v/>
      </c>
      <c r="B4490" s="45" t="str">
        <f>IF(Table1[[#This Row],[Day]]="","",WEEKNUM(F4490))</f>
        <v/>
      </c>
      <c r="C4490" s="45" t="str">
        <f>IF(Table1[[#This Row],[Day]]="","",MONTH(F4490))</f>
        <v/>
      </c>
      <c r="D4490" s="45" t="str">
        <f>IF(Table1[[#This Row],[Day]]="","",YEAR(F4490))</f>
        <v/>
      </c>
      <c r="E4490" s="117" t="s">
        <v>329</v>
      </c>
      <c r="J4490" s="102"/>
      <c r="K4490" s="124"/>
      <c r="R4490" s="46"/>
      <c r="V4490" s="112"/>
      <c r="W4490" s="72"/>
      <c r="X4490" s="46"/>
      <c r="Y4490" s="46"/>
      <c r="AC4490" s="47">
        <f t="shared" si="66"/>
        <v>0</v>
      </c>
      <c r="AD4490" s="47"/>
      <c r="AE4490" s="44"/>
      <c r="AF4490" s="48"/>
    </row>
    <row r="4491" spans="1:32" ht="21" customHeight="1">
      <c r="A4491" s="45" t="str">
        <f>IF(G4491="","",VLOOKUP(G4491,#REF!,3,0))</f>
        <v/>
      </c>
      <c r="B4491" s="45" t="str">
        <f>IF(Table1[[#This Row],[Day]]="","",WEEKNUM(F4491))</f>
        <v/>
      </c>
      <c r="C4491" s="45" t="str">
        <f>IF(Table1[[#This Row],[Day]]="","",MONTH(F4491))</f>
        <v/>
      </c>
      <c r="D4491" s="45" t="str">
        <f>IF(Table1[[#This Row],[Day]]="","",YEAR(F4491))</f>
        <v/>
      </c>
      <c r="E4491" s="117" t="s">
        <v>329</v>
      </c>
      <c r="J4491" s="102"/>
      <c r="K4491" s="124"/>
      <c r="R4491" s="46"/>
      <c r="V4491" s="112"/>
      <c r="W4491" s="72"/>
      <c r="X4491" s="46"/>
      <c r="Y4491" s="46"/>
      <c r="AC4491" s="47">
        <f t="shared" si="66"/>
        <v>0</v>
      </c>
      <c r="AD4491" s="47"/>
      <c r="AE4491" s="44"/>
      <c r="AF4491" s="48"/>
    </row>
    <row r="4492" spans="1:32" ht="21" customHeight="1">
      <c r="A4492" s="45" t="str">
        <f>IF(G4492="","",VLOOKUP(G4492,#REF!,3,0))</f>
        <v/>
      </c>
      <c r="B4492" s="45" t="str">
        <f>IF(Table1[[#This Row],[Day]]="","",WEEKNUM(F4492))</f>
        <v/>
      </c>
      <c r="C4492" s="45" t="str">
        <f>IF(Table1[[#This Row],[Day]]="","",MONTH(F4492))</f>
        <v/>
      </c>
      <c r="D4492" s="45" t="str">
        <f>IF(Table1[[#This Row],[Day]]="","",YEAR(F4492))</f>
        <v/>
      </c>
      <c r="E4492" s="117" t="s">
        <v>329</v>
      </c>
      <c r="J4492" s="102"/>
      <c r="K4492" s="124"/>
      <c r="R4492" s="46"/>
      <c r="V4492" s="112"/>
      <c r="W4492" s="72"/>
      <c r="X4492" s="46"/>
      <c r="Y4492" s="46"/>
      <c r="AC4492" s="47">
        <f t="shared" si="66"/>
        <v>0</v>
      </c>
      <c r="AD4492" s="47"/>
      <c r="AE4492" s="44"/>
      <c r="AF4492" s="48"/>
    </row>
    <row r="4493" spans="1:32" ht="21" customHeight="1">
      <c r="A4493" s="45" t="str">
        <f>IF(G4493="","",VLOOKUP(G4493,#REF!,3,0))</f>
        <v/>
      </c>
      <c r="B4493" s="45" t="str">
        <f>IF(Table1[[#This Row],[Day]]="","",WEEKNUM(F4493))</f>
        <v/>
      </c>
      <c r="C4493" s="45" t="str">
        <f>IF(Table1[[#This Row],[Day]]="","",MONTH(F4493))</f>
        <v/>
      </c>
      <c r="D4493" s="45" t="str">
        <f>IF(Table1[[#This Row],[Day]]="","",YEAR(F4493))</f>
        <v/>
      </c>
      <c r="E4493" s="117" t="s">
        <v>329</v>
      </c>
      <c r="J4493" s="102"/>
      <c r="K4493" s="124"/>
      <c r="R4493" s="46"/>
      <c r="V4493" s="112"/>
      <c r="W4493" s="72"/>
      <c r="X4493" s="46"/>
      <c r="Y4493" s="46"/>
      <c r="AC4493" s="47">
        <f t="shared" si="66"/>
        <v>0</v>
      </c>
      <c r="AD4493" s="47"/>
      <c r="AE4493" s="44"/>
      <c r="AF4493" s="48"/>
    </row>
    <row r="4494" spans="1:32" ht="21" customHeight="1">
      <c r="A4494" s="45" t="str">
        <f>IF(G4494="","",VLOOKUP(G4494,#REF!,3,0))</f>
        <v/>
      </c>
      <c r="B4494" s="45" t="str">
        <f>IF(Table1[[#This Row],[Day]]="","",WEEKNUM(F4494))</f>
        <v/>
      </c>
      <c r="C4494" s="45" t="str">
        <f>IF(Table1[[#This Row],[Day]]="","",MONTH(F4494))</f>
        <v/>
      </c>
      <c r="D4494" s="45" t="str">
        <f>IF(Table1[[#This Row],[Day]]="","",YEAR(F4494))</f>
        <v/>
      </c>
      <c r="E4494" s="117" t="s">
        <v>329</v>
      </c>
      <c r="J4494" s="102"/>
      <c r="K4494" s="124"/>
      <c r="R4494" s="46"/>
      <c r="V4494" s="112"/>
      <c r="W4494" s="72"/>
      <c r="X4494" s="46"/>
      <c r="Y4494" s="46"/>
      <c r="AC4494" s="47">
        <f t="shared" si="66"/>
        <v>0</v>
      </c>
      <c r="AD4494" s="47"/>
      <c r="AE4494" s="44"/>
      <c r="AF4494" s="48"/>
    </row>
    <row r="4495" spans="1:32" ht="21" customHeight="1">
      <c r="A4495" s="45" t="str">
        <f>IF(G4495="","",VLOOKUP(G4495,#REF!,3,0))</f>
        <v/>
      </c>
      <c r="B4495" s="45" t="str">
        <f>IF(Table1[[#This Row],[Day]]="","",WEEKNUM(F4495))</f>
        <v/>
      </c>
      <c r="C4495" s="45" t="str">
        <f>IF(Table1[[#This Row],[Day]]="","",MONTH(F4495))</f>
        <v/>
      </c>
      <c r="D4495" s="45" t="str">
        <f>IF(Table1[[#This Row],[Day]]="","",YEAR(F4495))</f>
        <v/>
      </c>
      <c r="E4495" s="117" t="s">
        <v>329</v>
      </c>
      <c r="J4495" s="102"/>
      <c r="K4495" s="124"/>
      <c r="R4495" s="46"/>
      <c r="V4495" s="112"/>
      <c r="W4495" s="72"/>
      <c r="X4495" s="46"/>
      <c r="Y4495" s="46"/>
      <c r="AC4495" s="47">
        <f t="shared" si="66"/>
        <v>0</v>
      </c>
      <c r="AD4495" s="47"/>
      <c r="AE4495" s="44"/>
      <c r="AF4495" s="48"/>
    </row>
    <row r="4496" spans="1:32" ht="21" customHeight="1">
      <c r="A4496" s="45" t="str">
        <f>IF(G4496="","",VLOOKUP(G4496,#REF!,3,0))</f>
        <v/>
      </c>
      <c r="B4496" s="45" t="str">
        <f>IF(Table1[[#This Row],[Day]]="","",WEEKNUM(F4496))</f>
        <v/>
      </c>
      <c r="C4496" s="45" t="str">
        <f>IF(Table1[[#This Row],[Day]]="","",MONTH(F4496))</f>
        <v/>
      </c>
      <c r="D4496" s="45" t="str">
        <f>IF(Table1[[#This Row],[Day]]="","",YEAR(F4496))</f>
        <v/>
      </c>
      <c r="E4496" s="117" t="s">
        <v>329</v>
      </c>
      <c r="J4496" s="102"/>
      <c r="K4496" s="124"/>
      <c r="R4496" s="46"/>
      <c r="V4496" s="112"/>
      <c r="W4496" s="72"/>
      <c r="X4496" s="46"/>
      <c r="Y4496" s="46"/>
      <c r="AC4496" s="47">
        <f t="shared" si="66"/>
        <v>0</v>
      </c>
      <c r="AD4496" s="47"/>
      <c r="AE4496" s="44"/>
      <c r="AF4496" s="48"/>
    </row>
    <row r="4497" spans="1:32" ht="21" customHeight="1">
      <c r="A4497" s="45" t="str">
        <f>IF(G4497="","",VLOOKUP(G4497,#REF!,3,0))</f>
        <v/>
      </c>
      <c r="B4497" s="45" t="str">
        <f>IF(Table1[[#This Row],[Day]]="","",WEEKNUM(F4497))</f>
        <v/>
      </c>
      <c r="C4497" s="45" t="str">
        <f>IF(Table1[[#This Row],[Day]]="","",MONTH(F4497))</f>
        <v/>
      </c>
      <c r="D4497" s="45" t="str">
        <f>IF(Table1[[#This Row],[Day]]="","",YEAR(F4497))</f>
        <v/>
      </c>
      <c r="E4497" s="117" t="s">
        <v>329</v>
      </c>
      <c r="J4497" s="102"/>
      <c r="K4497" s="124"/>
      <c r="R4497" s="46"/>
      <c r="V4497" s="112"/>
      <c r="W4497" s="72"/>
      <c r="X4497" s="46"/>
      <c r="Y4497" s="46"/>
      <c r="AC4497" s="47">
        <f t="shared" si="66"/>
        <v>0</v>
      </c>
      <c r="AD4497" s="47"/>
      <c r="AE4497" s="44"/>
      <c r="AF4497" s="48"/>
    </row>
    <row r="4498" spans="1:32" ht="21" customHeight="1">
      <c r="A4498" s="45" t="str">
        <f>IF(G4498="","",VLOOKUP(G4498,#REF!,3,0))</f>
        <v/>
      </c>
      <c r="B4498" s="45" t="str">
        <f>IF(Table1[[#This Row],[Day]]="","",WEEKNUM(F4498))</f>
        <v/>
      </c>
      <c r="C4498" s="45" t="str">
        <f>IF(Table1[[#This Row],[Day]]="","",MONTH(F4498))</f>
        <v/>
      </c>
      <c r="D4498" s="45" t="str">
        <f>IF(Table1[[#This Row],[Day]]="","",YEAR(F4498))</f>
        <v/>
      </c>
      <c r="E4498" s="117" t="s">
        <v>329</v>
      </c>
      <c r="J4498" s="102"/>
      <c r="K4498" s="124"/>
      <c r="R4498" s="46"/>
      <c r="V4498" s="112"/>
      <c r="W4498" s="72"/>
      <c r="X4498" s="46"/>
      <c r="Y4498" s="46"/>
      <c r="AC4498" s="47">
        <f t="shared" si="66"/>
        <v>0</v>
      </c>
      <c r="AD4498" s="47"/>
      <c r="AE4498" s="44"/>
      <c r="AF4498" s="48"/>
    </row>
    <row r="4499" spans="1:32" ht="21" customHeight="1">
      <c r="A4499" s="45" t="str">
        <f>IF(G4499="","",VLOOKUP(G4499,#REF!,3,0))</f>
        <v/>
      </c>
      <c r="B4499" s="45" t="str">
        <f>IF(Table1[[#This Row],[Day]]="","",WEEKNUM(F4499))</f>
        <v/>
      </c>
      <c r="C4499" s="45" t="str">
        <f>IF(Table1[[#This Row],[Day]]="","",MONTH(F4499))</f>
        <v/>
      </c>
      <c r="D4499" s="45" t="str">
        <f>IF(Table1[[#This Row],[Day]]="","",YEAR(F4499))</f>
        <v/>
      </c>
      <c r="E4499" s="117" t="s">
        <v>329</v>
      </c>
      <c r="J4499" s="102"/>
      <c r="K4499" s="124"/>
      <c r="R4499" s="46"/>
      <c r="V4499" s="112"/>
      <c r="W4499" s="72"/>
      <c r="X4499" s="46"/>
      <c r="Y4499" s="46"/>
      <c r="AC4499" s="47">
        <f t="shared" si="66"/>
        <v>0</v>
      </c>
      <c r="AD4499" s="47"/>
      <c r="AE4499" s="44"/>
      <c r="AF4499" s="48"/>
    </row>
    <row r="4500" spans="1:32" ht="21" customHeight="1">
      <c r="A4500" s="45" t="str">
        <f>IF(G4500="","",VLOOKUP(G4500,#REF!,3,0))</f>
        <v/>
      </c>
      <c r="B4500" s="45" t="str">
        <f>IF(Table1[[#This Row],[Day]]="","",WEEKNUM(F4500))</f>
        <v/>
      </c>
      <c r="C4500" s="45" t="str">
        <f>IF(Table1[[#This Row],[Day]]="","",MONTH(F4500))</f>
        <v/>
      </c>
      <c r="D4500" s="45" t="str">
        <f>IF(Table1[[#This Row],[Day]]="","",YEAR(F4500))</f>
        <v/>
      </c>
      <c r="E4500" s="117" t="s">
        <v>329</v>
      </c>
      <c r="J4500" s="102"/>
      <c r="K4500" s="124"/>
      <c r="R4500" s="46"/>
      <c r="V4500" s="112"/>
      <c r="W4500" s="72"/>
      <c r="X4500" s="46"/>
      <c r="Y4500" s="46"/>
      <c r="AC4500" s="47">
        <f t="shared" si="66"/>
        <v>0</v>
      </c>
      <c r="AD4500" s="47"/>
      <c r="AE4500" s="44"/>
      <c r="AF4500" s="48"/>
    </row>
    <row r="4501" spans="1:32" ht="21" customHeight="1">
      <c r="A4501" s="45" t="str">
        <f>IF(G4501="","",VLOOKUP(G4501,#REF!,3,0))</f>
        <v/>
      </c>
      <c r="B4501" s="45" t="str">
        <f>IF(Table1[[#This Row],[Day]]="","",WEEKNUM(F4501))</f>
        <v/>
      </c>
      <c r="C4501" s="45" t="str">
        <f>IF(Table1[[#This Row],[Day]]="","",MONTH(F4501))</f>
        <v/>
      </c>
      <c r="D4501" s="45" t="str">
        <f>IF(Table1[[#This Row],[Day]]="","",YEAR(F4501))</f>
        <v/>
      </c>
      <c r="E4501" s="117" t="s">
        <v>329</v>
      </c>
      <c r="J4501" s="102"/>
      <c r="K4501" s="124"/>
      <c r="R4501" s="46"/>
      <c r="V4501" s="112"/>
      <c r="W4501" s="72"/>
      <c r="X4501" s="46"/>
      <c r="Y4501" s="46"/>
      <c r="AC4501" s="47">
        <f t="shared" si="66"/>
        <v>0</v>
      </c>
      <c r="AD4501" s="47"/>
      <c r="AE4501" s="44"/>
      <c r="AF4501" s="48"/>
    </row>
    <row r="4502" spans="1:32" ht="21" customHeight="1">
      <c r="A4502" s="45" t="str">
        <f>IF(G4502="","",VLOOKUP(G4502,#REF!,3,0))</f>
        <v/>
      </c>
      <c r="B4502" s="45" t="str">
        <f>IF(Table1[[#This Row],[Day]]="","",WEEKNUM(F4502))</f>
        <v/>
      </c>
      <c r="C4502" s="45" t="str">
        <f>IF(Table1[[#This Row],[Day]]="","",MONTH(F4502))</f>
        <v/>
      </c>
      <c r="D4502" s="45" t="str">
        <f>IF(Table1[[#This Row],[Day]]="","",YEAR(F4502))</f>
        <v/>
      </c>
      <c r="E4502" s="117" t="s">
        <v>329</v>
      </c>
      <c r="J4502" s="102"/>
      <c r="K4502" s="124"/>
      <c r="R4502" s="46"/>
      <c r="V4502" s="112"/>
      <c r="W4502" s="72"/>
      <c r="X4502" s="46"/>
      <c r="Y4502" s="46"/>
      <c r="AC4502" s="47">
        <f t="shared" si="66"/>
        <v>0</v>
      </c>
      <c r="AD4502" s="47"/>
      <c r="AE4502" s="44"/>
      <c r="AF4502" s="48"/>
    </row>
    <row r="4503" spans="1:32" ht="21" customHeight="1">
      <c r="A4503" s="45" t="str">
        <f>IF(G4503="","",VLOOKUP(G4503,#REF!,3,0))</f>
        <v/>
      </c>
      <c r="B4503" s="45" t="str">
        <f>IF(Table1[[#This Row],[Day]]="","",WEEKNUM(F4503))</f>
        <v/>
      </c>
      <c r="C4503" s="45" t="str">
        <f>IF(Table1[[#This Row],[Day]]="","",MONTH(F4503))</f>
        <v/>
      </c>
      <c r="D4503" s="45" t="str">
        <f>IF(Table1[[#This Row],[Day]]="","",YEAR(F4503))</f>
        <v/>
      </c>
      <c r="E4503" s="117" t="s">
        <v>329</v>
      </c>
      <c r="J4503" s="102"/>
      <c r="K4503" s="124"/>
      <c r="R4503" s="46"/>
      <c r="V4503" s="112"/>
      <c r="W4503" s="72"/>
      <c r="X4503" s="46"/>
      <c r="Y4503" s="46"/>
      <c r="AC4503" s="47">
        <f t="shared" si="66"/>
        <v>0</v>
      </c>
      <c r="AD4503" s="47"/>
      <c r="AE4503" s="44"/>
      <c r="AF4503" s="48"/>
    </row>
    <row r="4504" spans="1:32" ht="21" customHeight="1">
      <c r="A4504" s="45" t="str">
        <f>IF(G4504="","",VLOOKUP(G4504,#REF!,3,0))</f>
        <v/>
      </c>
      <c r="B4504" s="45" t="str">
        <f>IF(Table1[[#This Row],[Day]]="","",WEEKNUM(F4504))</f>
        <v/>
      </c>
      <c r="C4504" s="45" t="str">
        <f>IF(Table1[[#This Row],[Day]]="","",MONTH(F4504))</f>
        <v/>
      </c>
      <c r="D4504" s="45" t="str">
        <f>IF(Table1[[#This Row],[Day]]="","",YEAR(F4504))</f>
        <v/>
      </c>
      <c r="E4504" s="117" t="s">
        <v>329</v>
      </c>
      <c r="J4504" s="102"/>
      <c r="K4504" s="124"/>
      <c r="R4504" s="46"/>
      <c r="V4504" s="112"/>
      <c r="W4504" s="72"/>
      <c r="X4504" s="46"/>
      <c r="Y4504" s="46"/>
      <c r="AC4504" s="47">
        <f t="shared" si="66"/>
        <v>0</v>
      </c>
      <c r="AD4504" s="47"/>
      <c r="AE4504" s="44"/>
      <c r="AF4504" s="48"/>
    </row>
    <row r="4505" spans="1:32" ht="21" customHeight="1">
      <c r="A4505" s="45" t="str">
        <f>IF(G4505="","",VLOOKUP(G4505,#REF!,3,0))</f>
        <v/>
      </c>
      <c r="B4505" s="45" t="str">
        <f>IF(Table1[[#This Row],[Day]]="","",WEEKNUM(F4505))</f>
        <v/>
      </c>
      <c r="C4505" s="45" t="str">
        <f>IF(Table1[[#This Row],[Day]]="","",MONTH(F4505))</f>
        <v/>
      </c>
      <c r="D4505" s="45" t="str">
        <f>IF(Table1[[#This Row],[Day]]="","",YEAR(F4505))</f>
        <v/>
      </c>
      <c r="E4505" s="117" t="s">
        <v>329</v>
      </c>
      <c r="J4505" s="102"/>
      <c r="K4505" s="124"/>
      <c r="R4505" s="46"/>
      <c r="V4505" s="112"/>
      <c r="W4505" s="72"/>
      <c r="X4505" s="46"/>
      <c r="Y4505" s="46"/>
      <c r="AC4505" s="47">
        <f t="shared" si="66"/>
        <v>0</v>
      </c>
      <c r="AD4505" s="47"/>
      <c r="AE4505" s="44"/>
      <c r="AF4505" s="48"/>
    </row>
    <row r="4506" spans="1:32" ht="21" customHeight="1">
      <c r="A4506" s="45" t="str">
        <f>IF(G4506="","",VLOOKUP(G4506,#REF!,3,0))</f>
        <v/>
      </c>
      <c r="B4506" s="45" t="str">
        <f>IF(Table1[[#This Row],[Day]]="","",WEEKNUM(F4506))</f>
        <v/>
      </c>
      <c r="C4506" s="45" t="str">
        <f>IF(Table1[[#This Row],[Day]]="","",MONTH(F4506))</f>
        <v/>
      </c>
      <c r="D4506" s="45" t="str">
        <f>IF(Table1[[#This Row],[Day]]="","",YEAR(F4506))</f>
        <v/>
      </c>
      <c r="E4506" s="117" t="s">
        <v>329</v>
      </c>
      <c r="J4506" s="102"/>
      <c r="K4506" s="124"/>
      <c r="R4506" s="46"/>
      <c r="V4506" s="112"/>
      <c r="W4506" s="72"/>
      <c r="X4506" s="46"/>
      <c r="Y4506" s="46"/>
      <c r="AC4506" s="47">
        <f t="shared" si="66"/>
        <v>0</v>
      </c>
      <c r="AD4506" s="47"/>
      <c r="AE4506" s="44"/>
      <c r="AF4506" s="48"/>
    </row>
    <row r="4507" spans="1:32" ht="21" customHeight="1">
      <c r="A4507" s="45" t="str">
        <f>IF(G4507="","",VLOOKUP(G4507,#REF!,3,0))</f>
        <v/>
      </c>
      <c r="B4507" s="45" t="str">
        <f>IF(Table1[[#This Row],[Day]]="","",WEEKNUM(F4507))</f>
        <v/>
      </c>
      <c r="C4507" s="45" t="str">
        <f>IF(Table1[[#This Row],[Day]]="","",MONTH(F4507))</f>
        <v/>
      </c>
      <c r="D4507" s="45" t="str">
        <f>IF(Table1[[#This Row],[Day]]="","",YEAR(F4507))</f>
        <v/>
      </c>
      <c r="E4507" s="117" t="s">
        <v>329</v>
      </c>
      <c r="J4507" s="102"/>
      <c r="K4507" s="124"/>
      <c r="R4507" s="46"/>
      <c r="V4507" s="112"/>
      <c r="W4507" s="72"/>
      <c r="X4507" s="46"/>
      <c r="Y4507" s="46"/>
      <c r="AC4507" s="47">
        <f t="shared" si="66"/>
        <v>0</v>
      </c>
      <c r="AD4507" s="47"/>
      <c r="AE4507" s="44"/>
      <c r="AF4507" s="48"/>
    </row>
    <row r="4508" spans="1:32" ht="21" customHeight="1">
      <c r="A4508" s="45" t="str">
        <f>IF(G4508="","",VLOOKUP(G4508,#REF!,3,0))</f>
        <v/>
      </c>
      <c r="B4508" s="45" t="str">
        <f>IF(Table1[[#This Row],[Day]]="","",WEEKNUM(F4508))</f>
        <v/>
      </c>
      <c r="C4508" s="45" t="str">
        <f>IF(Table1[[#This Row],[Day]]="","",MONTH(F4508))</f>
        <v/>
      </c>
      <c r="D4508" s="45" t="str">
        <f>IF(Table1[[#This Row],[Day]]="","",YEAR(F4508))</f>
        <v/>
      </c>
      <c r="E4508" s="117" t="s">
        <v>329</v>
      </c>
      <c r="J4508" s="102"/>
      <c r="K4508" s="124"/>
      <c r="R4508" s="46"/>
      <c r="V4508" s="112"/>
      <c r="W4508" s="72"/>
      <c r="X4508" s="46"/>
      <c r="Y4508" s="46"/>
      <c r="AC4508" s="47">
        <f t="shared" ref="AC4508:AC4571" si="67">SUM(I4508:AB4508)</f>
        <v>0</v>
      </c>
      <c r="AD4508" s="47"/>
      <c r="AE4508" s="44"/>
      <c r="AF4508" s="48"/>
    </row>
    <row r="4509" spans="1:32" ht="21" customHeight="1">
      <c r="A4509" s="45" t="str">
        <f>IF(G4509="","",VLOOKUP(G4509,#REF!,3,0))</f>
        <v/>
      </c>
      <c r="B4509" s="45" t="str">
        <f>IF(Table1[[#This Row],[Day]]="","",WEEKNUM(F4509))</f>
        <v/>
      </c>
      <c r="C4509" s="45" t="str">
        <f>IF(Table1[[#This Row],[Day]]="","",MONTH(F4509))</f>
        <v/>
      </c>
      <c r="D4509" s="45" t="str">
        <f>IF(Table1[[#This Row],[Day]]="","",YEAR(F4509))</f>
        <v/>
      </c>
      <c r="E4509" s="117" t="s">
        <v>329</v>
      </c>
      <c r="J4509" s="102"/>
      <c r="K4509" s="124"/>
      <c r="R4509" s="46"/>
      <c r="V4509" s="112"/>
      <c r="W4509" s="72"/>
      <c r="X4509" s="46"/>
      <c r="Y4509" s="46"/>
      <c r="AC4509" s="47">
        <f t="shared" si="67"/>
        <v>0</v>
      </c>
      <c r="AD4509" s="47"/>
      <c r="AE4509" s="44"/>
      <c r="AF4509" s="48"/>
    </row>
    <row r="4510" spans="1:32" ht="21" customHeight="1">
      <c r="A4510" s="45" t="str">
        <f>IF(G4510="","",VLOOKUP(G4510,#REF!,3,0))</f>
        <v/>
      </c>
      <c r="B4510" s="45" t="str">
        <f>IF(Table1[[#This Row],[Day]]="","",WEEKNUM(F4510))</f>
        <v/>
      </c>
      <c r="C4510" s="45" t="str">
        <f>IF(Table1[[#This Row],[Day]]="","",MONTH(F4510))</f>
        <v/>
      </c>
      <c r="D4510" s="45" t="str">
        <f>IF(Table1[[#This Row],[Day]]="","",YEAR(F4510))</f>
        <v/>
      </c>
      <c r="E4510" s="117" t="s">
        <v>329</v>
      </c>
      <c r="J4510" s="102"/>
      <c r="K4510" s="124"/>
      <c r="R4510" s="46"/>
      <c r="V4510" s="112"/>
      <c r="W4510" s="72"/>
      <c r="X4510" s="46"/>
      <c r="Y4510" s="46"/>
      <c r="AC4510" s="47">
        <f t="shared" si="67"/>
        <v>0</v>
      </c>
      <c r="AD4510" s="47"/>
      <c r="AE4510" s="44"/>
      <c r="AF4510" s="48"/>
    </row>
    <row r="4511" spans="1:32" ht="21" customHeight="1">
      <c r="A4511" s="45" t="str">
        <f>IF(G4511="","",VLOOKUP(G4511,#REF!,3,0))</f>
        <v/>
      </c>
      <c r="B4511" s="45" t="str">
        <f>IF(Table1[[#This Row],[Day]]="","",WEEKNUM(F4511))</f>
        <v/>
      </c>
      <c r="C4511" s="45" t="str">
        <f>IF(Table1[[#This Row],[Day]]="","",MONTH(F4511))</f>
        <v/>
      </c>
      <c r="D4511" s="45" t="str">
        <f>IF(Table1[[#This Row],[Day]]="","",YEAR(F4511))</f>
        <v/>
      </c>
      <c r="E4511" s="117" t="s">
        <v>329</v>
      </c>
      <c r="J4511" s="102"/>
      <c r="K4511" s="124"/>
      <c r="R4511" s="46"/>
      <c r="V4511" s="112"/>
      <c r="W4511" s="72"/>
      <c r="X4511" s="46"/>
      <c r="Y4511" s="46"/>
      <c r="AC4511" s="47">
        <f t="shared" si="67"/>
        <v>0</v>
      </c>
      <c r="AD4511" s="47"/>
      <c r="AE4511" s="44"/>
      <c r="AF4511" s="48"/>
    </row>
    <row r="4512" spans="1:32" ht="21" customHeight="1">
      <c r="A4512" s="45" t="str">
        <f>IF(G4512="","",VLOOKUP(G4512,#REF!,3,0))</f>
        <v/>
      </c>
      <c r="B4512" s="45" t="str">
        <f>IF(Table1[[#This Row],[Day]]="","",WEEKNUM(F4512))</f>
        <v/>
      </c>
      <c r="C4512" s="45" t="str">
        <f>IF(Table1[[#This Row],[Day]]="","",MONTH(F4512))</f>
        <v/>
      </c>
      <c r="D4512" s="45" t="str">
        <f>IF(Table1[[#This Row],[Day]]="","",YEAR(F4512))</f>
        <v/>
      </c>
      <c r="E4512" s="117" t="s">
        <v>329</v>
      </c>
      <c r="J4512" s="102"/>
      <c r="K4512" s="124"/>
      <c r="R4512" s="46"/>
      <c r="V4512" s="112"/>
      <c r="W4512" s="72"/>
      <c r="X4512" s="46"/>
      <c r="Y4512" s="46"/>
      <c r="AC4512" s="47">
        <f t="shared" si="67"/>
        <v>0</v>
      </c>
      <c r="AD4512" s="47"/>
      <c r="AE4512" s="44"/>
      <c r="AF4512" s="48"/>
    </row>
    <row r="4513" spans="1:32" ht="21" customHeight="1">
      <c r="A4513" s="45" t="str">
        <f>IF(G4513="","",VLOOKUP(G4513,#REF!,3,0))</f>
        <v/>
      </c>
      <c r="B4513" s="45" t="str">
        <f>IF(Table1[[#This Row],[Day]]="","",WEEKNUM(F4513))</f>
        <v/>
      </c>
      <c r="C4513" s="45" t="str">
        <f>IF(Table1[[#This Row],[Day]]="","",MONTH(F4513))</f>
        <v/>
      </c>
      <c r="D4513" s="45" t="str">
        <f>IF(Table1[[#This Row],[Day]]="","",YEAR(F4513))</f>
        <v/>
      </c>
      <c r="E4513" s="117" t="s">
        <v>329</v>
      </c>
      <c r="J4513" s="102"/>
      <c r="K4513" s="124"/>
      <c r="R4513" s="46"/>
      <c r="V4513" s="112"/>
      <c r="W4513" s="72"/>
      <c r="X4513" s="46"/>
      <c r="Y4513" s="46"/>
      <c r="AC4513" s="47">
        <f t="shared" si="67"/>
        <v>0</v>
      </c>
      <c r="AD4513" s="47"/>
      <c r="AE4513" s="44"/>
      <c r="AF4513" s="48"/>
    </row>
    <row r="4514" spans="1:32" ht="21" customHeight="1">
      <c r="A4514" s="45" t="str">
        <f>IF(G4514="","",VLOOKUP(G4514,#REF!,3,0))</f>
        <v/>
      </c>
      <c r="B4514" s="45" t="str">
        <f>IF(Table1[[#This Row],[Day]]="","",WEEKNUM(F4514))</f>
        <v/>
      </c>
      <c r="C4514" s="45" t="str">
        <f>IF(Table1[[#This Row],[Day]]="","",MONTH(F4514))</f>
        <v/>
      </c>
      <c r="D4514" s="45" t="str">
        <f>IF(Table1[[#This Row],[Day]]="","",YEAR(F4514))</f>
        <v/>
      </c>
      <c r="E4514" s="117" t="s">
        <v>329</v>
      </c>
      <c r="J4514" s="102"/>
      <c r="K4514" s="124"/>
      <c r="R4514" s="46"/>
      <c r="V4514" s="112"/>
      <c r="W4514" s="72"/>
      <c r="X4514" s="46"/>
      <c r="Y4514" s="46"/>
      <c r="AC4514" s="47">
        <f t="shared" si="67"/>
        <v>0</v>
      </c>
      <c r="AD4514" s="47"/>
      <c r="AE4514" s="44"/>
      <c r="AF4514" s="48"/>
    </row>
    <row r="4515" spans="1:32" ht="21" customHeight="1">
      <c r="A4515" s="45" t="str">
        <f>IF(G4515="","",VLOOKUP(G4515,#REF!,3,0))</f>
        <v/>
      </c>
      <c r="B4515" s="45" t="str">
        <f>IF(Table1[[#This Row],[Day]]="","",WEEKNUM(F4515))</f>
        <v/>
      </c>
      <c r="C4515" s="45" t="str">
        <f>IF(Table1[[#This Row],[Day]]="","",MONTH(F4515))</f>
        <v/>
      </c>
      <c r="D4515" s="45" t="str">
        <f>IF(Table1[[#This Row],[Day]]="","",YEAR(F4515))</f>
        <v/>
      </c>
      <c r="E4515" s="117" t="s">
        <v>329</v>
      </c>
      <c r="J4515" s="102"/>
      <c r="K4515" s="124"/>
      <c r="R4515" s="46"/>
      <c r="V4515" s="112"/>
      <c r="W4515" s="72"/>
      <c r="X4515" s="46"/>
      <c r="Y4515" s="46"/>
      <c r="AC4515" s="47">
        <f t="shared" si="67"/>
        <v>0</v>
      </c>
      <c r="AD4515" s="47"/>
      <c r="AE4515" s="44"/>
      <c r="AF4515" s="48"/>
    </row>
    <row r="4516" spans="1:32" ht="21" customHeight="1">
      <c r="A4516" s="45" t="str">
        <f>IF(G4516="","",VLOOKUP(G4516,#REF!,3,0))</f>
        <v/>
      </c>
      <c r="B4516" s="45" t="str">
        <f>IF(Table1[[#This Row],[Day]]="","",WEEKNUM(F4516))</f>
        <v/>
      </c>
      <c r="C4516" s="45" t="str">
        <f>IF(Table1[[#This Row],[Day]]="","",MONTH(F4516))</f>
        <v/>
      </c>
      <c r="D4516" s="45" t="str">
        <f>IF(Table1[[#This Row],[Day]]="","",YEAR(F4516))</f>
        <v/>
      </c>
      <c r="E4516" s="117" t="s">
        <v>329</v>
      </c>
      <c r="J4516" s="102"/>
      <c r="K4516" s="124"/>
      <c r="R4516" s="46"/>
      <c r="V4516" s="112"/>
      <c r="W4516" s="72"/>
      <c r="X4516" s="46"/>
      <c r="Y4516" s="46"/>
      <c r="AC4516" s="47">
        <f t="shared" si="67"/>
        <v>0</v>
      </c>
      <c r="AD4516" s="47"/>
      <c r="AE4516" s="44"/>
      <c r="AF4516" s="48"/>
    </row>
    <row r="4517" spans="1:32" ht="21" customHeight="1">
      <c r="A4517" s="45" t="str">
        <f>IF(G4517="","",VLOOKUP(G4517,#REF!,3,0))</f>
        <v/>
      </c>
      <c r="B4517" s="45" t="str">
        <f>IF(Table1[[#This Row],[Day]]="","",WEEKNUM(F4517))</f>
        <v/>
      </c>
      <c r="C4517" s="45" t="str">
        <f>IF(Table1[[#This Row],[Day]]="","",MONTH(F4517))</f>
        <v/>
      </c>
      <c r="D4517" s="45" t="str">
        <f>IF(Table1[[#This Row],[Day]]="","",YEAR(F4517))</f>
        <v/>
      </c>
      <c r="E4517" s="117" t="s">
        <v>329</v>
      </c>
      <c r="J4517" s="102"/>
      <c r="K4517" s="124"/>
      <c r="R4517" s="46"/>
      <c r="V4517" s="112"/>
      <c r="W4517" s="72"/>
      <c r="X4517" s="46"/>
      <c r="Y4517" s="46"/>
      <c r="AC4517" s="47">
        <f t="shared" si="67"/>
        <v>0</v>
      </c>
      <c r="AD4517" s="47"/>
      <c r="AE4517" s="44"/>
      <c r="AF4517" s="48"/>
    </row>
    <row r="4518" spans="1:32" ht="21" customHeight="1">
      <c r="A4518" s="45" t="str">
        <f>IF(G4518="","",VLOOKUP(G4518,#REF!,3,0))</f>
        <v/>
      </c>
      <c r="B4518" s="45" t="str">
        <f>IF(Table1[[#This Row],[Day]]="","",WEEKNUM(F4518))</f>
        <v/>
      </c>
      <c r="C4518" s="45" t="str">
        <f>IF(Table1[[#This Row],[Day]]="","",MONTH(F4518))</f>
        <v/>
      </c>
      <c r="D4518" s="45" t="str">
        <f>IF(Table1[[#This Row],[Day]]="","",YEAR(F4518))</f>
        <v/>
      </c>
      <c r="E4518" s="117" t="s">
        <v>329</v>
      </c>
      <c r="J4518" s="102"/>
      <c r="K4518" s="124"/>
      <c r="R4518" s="46"/>
      <c r="V4518" s="112"/>
      <c r="W4518" s="72"/>
      <c r="X4518" s="46"/>
      <c r="Y4518" s="46"/>
      <c r="AC4518" s="47">
        <f t="shared" si="67"/>
        <v>0</v>
      </c>
      <c r="AD4518" s="47"/>
      <c r="AE4518" s="44"/>
      <c r="AF4518" s="48"/>
    </row>
    <row r="4519" spans="1:32" ht="21" customHeight="1">
      <c r="A4519" s="45" t="str">
        <f>IF(G4519="","",VLOOKUP(G4519,#REF!,3,0))</f>
        <v/>
      </c>
      <c r="B4519" s="45" t="str">
        <f>IF(Table1[[#This Row],[Day]]="","",WEEKNUM(F4519))</f>
        <v/>
      </c>
      <c r="C4519" s="45" t="str">
        <f>IF(Table1[[#This Row],[Day]]="","",MONTH(F4519))</f>
        <v/>
      </c>
      <c r="D4519" s="45" t="str">
        <f>IF(Table1[[#This Row],[Day]]="","",YEAR(F4519))</f>
        <v/>
      </c>
      <c r="E4519" s="117" t="s">
        <v>329</v>
      </c>
      <c r="J4519" s="102"/>
      <c r="K4519" s="124"/>
      <c r="R4519" s="46"/>
      <c r="V4519" s="112"/>
      <c r="W4519" s="72"/>
      <c r="X4519" s="46"/>
      <c r="Y4519" s="46"/>
      <c r="AC4519" s="47">
        <f t="shared" si="67"/>
        <v>0</v>
      </c>
      <c r="AD4519" s="47"/>
      <c r="AE4519" s="44"/>
      <c r="AF4519" s="48"/>
    </row>
    <row r="4520" spans="1:32" ht="21" customHeight="1">
      <c r="A4520" s="45" t="str">
        <f>IF(G4520="","",VLOOKUP(G4520,#REF!,3,0))</f>
        <v/>
      </c>
      <c r="B4520" s="45" t="str">
        <f>IF(Table1[[#This Row],[Day]]="","",WEEKNUM(F4520))</f>
        <v/>
      </c>
      <c r="C4520" s="45" t="str">
        <f>IF(Table1[[#This Row],[Day]]="","",MONTH(F4520))</f>
        <v/>
      </c>
      <c r="D4520" s="45" t="str">
        <f>IF(Table1[[#This Row],[Day]]="","",YEAR(F4520))</f>
        <v/>
      </c>
      <c r="E4520" s="117" t="s">
        <v>329</v>
      </c>
      <c r="J4520" s="102"/>
      <c r="K4520" s="124"/>
      <c r="R4520" s="46"/>
      <c r="V4520" s="112"/>
      <c r="W4520" s="72"/>
      <c r="X4520" s="46"/>
      <c r="Y4520" s="46"/>
      <c r="AC4520" s="47">
        <f t="shared" si="67"/>
        <v>0</v>
      </c>
      <c r="AD4520" s="47"/>
      <c r="AE4520" s="44"/>
      <c r="AF4520" s="48"/>
    </row>
    <row r="4521" spans="1:32" ht="21" customHeight="1">
      <c r="A4521" s="45" t="str">
        <f>IF(G4521="","",VLOOKUP(G4521,#REF!,3,0))</f>
        <v/>
      </c>
      <c r="B4521" s="45" t="str">
        <f>IF(Table1[[#This Row],[Day]]="","",WEEKNUM(F4521))</f>
        <v/>
      </c>
      <c r="C4521" s="45" t="str">
        <f>IF(Table1[[#This Row],[Day]]="","",MONTH(F4521))</f>
        <v/>
      </c>
      <c r="D4521" s="45" t="str">
        <f>IF(Table1[[#This Row],[Day]]="","",YEAR(F4521))</f>
        <v/>
      </c>
      <c r="E4521" s="117" t="s">
        <v>329</v>
      </c>
      <c r="J4521" s="102"/>
      <c r="K4521" s="124"/>
      <c r="R4521" s="46"/>
      <c r="V4521" s="112"/>
      <c r="W4521" s="72"/>
      <c r="X4521" s="46"/>
      <c r="Y4521" s="46"/>
      <c r="AC4521" s="47">
        <f t="shared" si="67"/>
        <v>0</v>
      </c>
      <c r="AD4521" s="47"/>
      <c r="AE4521" s="44"/>
      <c r="AF4521" s="48"/>
    </row>
    <row r="4522" spans="1:32" ht="21" customHeight="1">
      <c r="A4522" s="45" t="str">
        <f>IF(G4522="","",VLOOKUP(G4522,#REF!,3,0))</f>
        <v/>
      </c>
      <c r="B4522" s="45" t="str">
        <f>IF(Table1[[#This Row],[Day]]="","",WEEKNUM(F4522))</f>
        <v/>
      </c>
      <c r="C4522" s="45" t="str">
        <f>IF(Table1[[#This Row],[Day]]="","",MONTH(F4522))</f>
        <v/>
      </c>
      <c r="D4522" s="45" t="str">
        <f>IF(Table1[[#This Row],[Day]]="","",YEAR(F4522))</f>
        <v/>
      </c>
      <c r="E4522" s="117" t="s">
        <v>329</v>
      </c>
      <c r="J4522" s="102"/>
      <c r="K4522" s="124"/>
      <c r="R4522" s="46"/>
      <c r="V4522" s="112"/>
      <c r="W4522" s="72"/>
      <c r="X4522" s="46"/>
      <c r="Y4522" s="46"/>
      <c r="AC4522" s="47">
        <f t="shared" si="67"/>
        <v>0</v>
      </c>
      <c r="AD4522" s="47"/>
      <c r="AE4522" s="44"/>
      <c r="AF4522" s="48"/>
    </row>
    <row r="4523" spans="1:32" ht="21" customHeight="1">
      <c r="A4523" s="45" t="str">
        <f>IF(G4523="","",VLOOKUP(G4523,#REF!,3,0))</f>
        <v/>
      </c>
      <c r="B4523" s="45" t="str">
        <f>IF(Table1[[#This Row],[Day]]="","",WEEKNUM(F4523))</f>
        <v/>
      </c>
      <c r="C4523" s="45" t="str">
        <f>IF(Table1[[#This Row],[Day]]="","",MONTH(F4523))</f>
        <v/>
      </c>
      <c r="D4523" s="45" t="str">
        <f>IF(Table1[[#This Row],[Day]]="","",YEAR(F4523))</f>
        <v/>
      </c>
      <c r="E4523" s="117" t="s">
        <v>329</v>
      </c>
      <c r="J4523" s="102"/>
      <c r="K4523" s="124"/>
      <c r="R4523" s="46"/>
      <c r="V4523" s="112"/>
      <c r="W4523" s="72"/>
      <c r="X4523" s="46"/>
      <c r="Y4523" s="46"/>
      <c r="AC4523" s="47">
        <f t="shared" si="67"/>
        <v>0</v>
      </c>
      <c r="AD4523" s="47"/>
      <c r="AE4523" s="44"/>
      <c r="AF4523" s="48"/>
    </row>
    <row r="4524" spans="1:32" ht="21" customHeight="1">
      <c r="A4524" s="45" t="str">
        <f>IF(G4524="","",VLOOKUP(G4524,#REF!,3,0))</f>
        <v/>
      </c>
      <c r="B4524" s="45" t="str">
        <f>IF(Table1[[#This Row],[Day]]="","",WEEKNUM(F4524))</f>
        <v/>
      </c>
      <c r="C4524" s="45" t="str">
        <f>IF(Table1[[#This Row],[Day]]="","",MONTH(F4524))</f>
        <v/>
      </c>
      <c r="D4524" s="45" t="str">
        <f>IF(Table1[[#This Row],[Day]]="","",YEAR(F4524))</f>
        <v/>
      </c>
      <c r="E4524" s="117" t="s">
        <v>329</v>
      </c>
      <c r="J4524" s="102"/>
      <c r="K4524" s="124"/>
      <c r="R4524" s="46"/>
      <c r="V4524" s="112"/>
      <c r="W4524" s="72"/>
      <c r="X4524" s="46"/>
      <c r="Y4524" s="46"/>
      <c r="AC4524" s="47">
        <f t="shared" si="67"/>
        <v>0</v>
      </c>
      <c r="AD4524" s="47"/>
      <c r="AE4524" s="44"/>
      <c r="AF4524" s="48"/>
    </row>
    <row r="4525" spans="1:32" ht="21" customHeight="1">
      <c r="A4525" s="45" t="str">
        <f>IF(G4525="","",VLOOKUP(G4525,#REF!,3,0))</f>
        <v/>
      </c>
      <c r="B4525" s="45" t="str">
        <f>IF(Table1[[#This Row],[Day]]="","",WEEKNUM(F4525))</f>
        <v/>
      </c>
      <c r="C4525" s="45" t="str">
        <f>IF(Table1[[#This Row],[Day]]="","",MONTH(F4525))</f>
        <v/>
      </c>
      <c r="D4525" s="45" t="str">
        <f>IF(Table1[[#This Row],[Day]]="","",YEAR(F4525))</f>
        <v/>
      </c>
      <c r="E4525" s="117" t="s">
        <v>329</v>
      </c>
      <c r="J4525" s="102"/>
      <c r="K4525" s="124"/>
      <c r="R4525" s="46"/>
      <c r="V4525" s="112"/>
      <c r="W4525" s="72"/>
      <c r="X4525" s="46"/>
      <c r="Y4525" s="46"/>
      <c r="AC4525" s="47">
        <f t="shared" si="67"/>
        <v>0</v>
      </c>
      <c r="AD4525" s="47"/>
      <c r="AE4525" s="44"/>
      <c r="AF4525" s="48"/>
    </row>
    <row r="4526" spans="1:32" ht="21" customHeight="1">
      <c r="A4526" s="45" t="str">
        <f>IF(G4526="","",VLOOKUP(G4526,#REF!,3,0))</f>
        <v/>
      </c>
      <c r="B4526" s="45" t="str">
        <f>IF(Table1[[#This Row],[Day]]="","",WEEKNUM(F4526))</f>
        <v/>
      </c>
      <c r="C4526" s="45" t="str">
        <f>IF(Table1[[#This Row],[Day]]="","",MONTH(F4526))</f>
        <v/>
      </c>
      <c r="D4526" s="45" t="str">
        <f>IF(Table1[[#This Row],[Day]]="","",YEAR(F4526))</f>
        <v/>
      </c>
      <c r="E4526" s="117" t="s">
        <v>329</v>
      </c>
      <c r="J4526" s="102"/>
      <c r="K4526" s="124"/>
      <c r="R4526" s="46"/>
      <c r="V4526" s="112"/>
      <c r="W4526" s="72"/>
      <c r="X4526" s="46"/>
      <c r="Y4526" s="46"/>
      <c r="AC4526" s="47">
        <f t="shared" si="67"/>
        <v>0</v>
      </c>
      <c r="AD4526" s="47"/>
      <c r="AE4526" s="44"/>
      <c r="AF4526" s="48"/>
    </row>
    <row r="4527" spans="1:32" ht="21" customHeight="1">
      <c r="A4527" s="45" t="str">
        <f>IF(G4527="","",VLOOKUP(G4527,#REF!,3,0))</f>
        <v/>
      </c>
      <c r="B4527" s="45" t="str">
        <f>IF(Table1[[#This Row],[Day]]="","",WEEKNUM(F4527))</f>
        <v/>
      </c>
      <c r="C4527" s="45" t="str">
        <f>IF(Table1[[#This Row],[Day]]="","",MONTH(F4527))</f>
        <v/>
      </c>
      <c r="D4527" s="45" t="str">
        <f>IF(Table1[[#This Row],[Day]]="","",YEAR(F4527))</f>
        <v/>
      </c>
      <c r="E4527" s="117" t="s">
        <v>329</v>
      </c>
      <c r="J4527" s="102"/>
      <c r="K4527" s="124"/>
      <c r="R4527" s="46"/>
      <c r="V4527" s="112"/>
      <c r="W4527" s="72"/>
      <c r="X4527" s="46"/>
      <c r="Y4527" s="46"/>
      <c r="AC4527" s="47">
        <f t="shared" si="67"/>
        <v>0</v>
      </c>
      <c r="AD4527" s="47"/>
      <c r="AE4527" s="44"/>
      <c r="AF4527" s="48"/>
    </row>
    <row r="4528" spans="1:32" ht="21" customHeight="1">
      <c r="A4528" s="45" t="str">
        <f>IF(G4528="","",VLOOKUP(G4528,#REF!,3,0))</f>
        <v/>
      </c>
      <c r="B4528" s="45" t="str">
        <f>IF(Table1[[#This Row],[Day]]="","",WEEKNUM(F4528))</f>
        <v/>
      </c>
      <c r="C4528" s="45" t="str">
        <f>IF(Table1[[#This Row],[Day]]="","",MONTH(F4528))</f>
        <v/>
      </c>
      <c r="D4528" s="45" t="str">
        <f>IF(Table1[[#This Row],[Day]]="","",YEAR(F4528))</f>
        <v/>
      </c>
      <c r="E4528" s="117" t="s">
        <v>329</v>
      </c>
      <c r="J4528" s="102"/>
      <c r="K4528" s="124"/>
      <c r="R4528" s="46"/>
      <c r="V4528" s="112"/>
      <c r="W4528" s="72"/>
      <c r="X4528" s="46"/>
      <c r="Y4528" s="46"/>
      <c r="AC4528" s="47">
        <f t="shared" si="67"/>
        <v>0</v>
      </c>
      <c r="AD4528" s="47"/>
      <c r="AE4528" s="44"/>
      <c r="AF4528" s="48"/>
    </row>
    <row r="4529" spans="1:32" ht="21" customHeight="1">
      <c r="A4529" s="45" t="str">
        <f>IF(G4529="","",VLOOKUP(G4529,#REF!,3,0))</f>
        <v/>
      </c>
      <c r="B4529" s="45" t="str">
        <f>IF(Table1[[#This Row],[Day]]="","",WEEKNUM(F4529))</f>
        <v/>
      </c>
      <c r="C4529" s="45" t="str">
        <f>IF(Table1[[#This Row],[Day]]="","",MONTH(F4529))</f>
        <v/>
      </c>
      <c r="D4529" s="45" t="str">
        <f>IF(Table1[[#This Row],[Day]]="","",YEAR(F4529))</f>
        <v/>
      </c>
      <c r="E4529" s="117" t="s">
        <v>329</v>
      </c>
      <c r="J4529" s="102"/>
      <c r="K4529" s="124"/>
      <c r="R4529" s="46"/>
      <c r="V4529" s="112"/>
      <c r="W4529" s="72"/>
      <c r="X4529" s="46"/>
      <c r="Y4529" s="46"/>
      <c r="AC4529" s="47">
        <f t="shared" si="67"/>
        <v>0</v>
      </c>
      <c r="AD4529" s="47"/>
      <c r="AE4529" s="44"/>
      <c r="AF4529" s="48"/>
    </row>
    <row r="4530" spans="1:32" ht="21" customHeight="1">
      <c r="A4530" s="45" t="str">
        <f>IF(G4530="","",VLOOKUP(G4530,#REF!,3,0))</f>
        <v/>
      </c>
      <c r="B4530" s="45" t="str">
        <f>IF(Table1[[#This Row],[Day]]="","",WEEKNUM(F4530))</f>
        <v/>
      </c>
      <c r="C4530" s="45" t="str">
        <f>IF(Table1[[#This Row],[Day]]="","",MONTH(F4530))</f>
        <v/>
      </c>
      <c r="D4530" s="45" t="str">
        <f>IF(Table1[[#This Row],[Day]]="","",YEAR(F4530))</f>
        <v/>
      </c>
      <c r="E4530" s="117" t="s">
        <v>329</v>
      </c>
      <c r="J4530" s="102"/>
      <c r="K4530" s="124"/>
      <c r="R4530" s="46"/>
      <c r="V4530" s="112"/>
      <c r="W4530" s="72"/>
      <c r="X4530" s="46"/>
      <c r="Y4530" s="46"/>
      <c r="AC4530" s="47">
        <f t="shared" si="67"/>
        <v>0</v>
      </c>
      <c r="AD4530" s="47"/>
      <c r="AE4530" s="44"/>
      <c r="AF4530" s="48"/>
    </row>
    <row r="4531" spans="1:32" ht="21" customHeight="1">
      <c r="A4531" s="45" t="str">
        <f>IF(G4531="","",VLOOKUP(G4531,#REF!,3,0))</f>
        <v/>
      </c>
      <c r="B4531" s="45" t="str">
        <f>IF(Table1[[#This Row],[Day]]="","",WEEKNUM(F4531))</f>
        <v/>
      </c>
      <c r="C4531" s="45" t="str">
        <f>IF(Table1[[#This Row],[Day]]="","",MONTH(F4531))</f>
        <v/>
      </c>
      <c r="D4531" s="45" t="str">
        <f>IF(Table1[[#This Row],[Day]]="","",YEAR(F4531))</f>
        <v/>
      </c>
      <c r="E4531" s="117" t="s">
        <v>329</v>
      </c>
      <c r="J4531" s="102"/>
      <c r="K4531" s="124"/>
      <c r="R4531" s="46"/>
      <c r="V4531" s="112"/>
      <c r="W4531" s="72"/>
      <c r="X4531" s="46"/>
      <c r="Y4531" s="46"/>
      <c r="AC4531" s="47">
        <f t="shared" si="67"/>
        <v>0</v>
      </c>
      <c r="AD4531" s="47"/>
      <c r="AE4531" s="44"/>
      <c r="AF4531" s="48"/>
    </row>
    <row r="4532" spans="1:32" ht="21" customHeight="1">
      <c r="A4532" s="45" t="str">
        <f>IF(G4532="","",VLOOKUP(G4532,#REF!,3,0))</f>
        <v/>
      </c>
      <c r="B4532" s="45" t="str">
        <f>IF(Table1[[#This Row],[Day]]="","",WEEKNUM(F4532))</f>
        <v/>
      </c>
      <c r="C4532" s="45" t="str">
        <f>IF(Table1[[#This Row],[Day]]="","",MONTH(F4532))</f>
        <v/>
      </c>
      <c r="D4532" s="45" t="str">
        <f>IF(Table1[[#This Row],[Day]]="","",YEAR(F4532))</f>
        <v/>
      </c>
      <c r="E4532" s="117" t="s">
        <v>329</v>
      </c>
      <c r="J4532" s="102"/>
      <c r="K4532" s="124"/>
      <c r="R4532" s="46"/>
      <c r="V4532" s="112"/>
      <c r="W4532" s="72"/>
      <c r="X4532" s="46"/>
      <c r="Y4532" s="46"/>
      <c r="AC4532" s="47">
        <f t="shared" si="67"/>
        <v>0</v>
      </c>
      <c r="AD4532" s="47"/>
      <c r="AE4532" s="44"/>
      <c r="AF4532" s="48"/>
    </row>
    <row r="4533" spans="1:32" ht="21" customHeight="1">
      <c r="A4533" s="45" t="str">
        <f>IF(G4533="","",VLOOKUP(G4533,#REF!,3,0))</f>
        <v/>
      </c>
      <c r="B4533" s="45" t="str">
        <f>IF(Table1[[#This Row],[Day]]="","",WEEKNUM(F4533))</f>
        <v/>
      </c>
      <c r="C4533" s="45" t="str">
        <f>IF(Table1[[#This Row],[Day]]="","",MONTH(F4533))</f>
        <v/>
      </c>
      <c r="D4533" s="45" t="str">
        <f>IF(Table1[[#This Row],[Day]]="","",YEAR(F4533))</f>
        <v/>
      </c>
      <c r="E4533" s="117" t="s">
        <v>329</v>
      </c>
      <c r="J4533" s="102"/>
      <c r="K4533" s="124"/>
      <c r="R4533" s="46"/>
      <c r="V4533" s="112"/>
      <c r="W4533" s="72"/>
      <c r="X4533" s="46"/>
      <c r="Y4533" s="46"/>
      <c r="AC4533" s="47">
        <f t="shared" si="67"/>
        <v>0</v>
      </c>
      <c r="AD4533" s="47"/>
      <c r="AE4533" s="44"/>
      <c r="AF4533" s="48"/>
    </row>
    <row r="4534" spans="1:32" ht="21" customHeight="1">
      <c r="A4534" s="45" t="str">
        <f>IF(G4534="","",VLOOKUP(G4534,#REF!,3,0))</f>
        <v/>
      </c>
      <c r="B4534" s="45" t="str">
        <f>IF(Table1[[#This Row],[Day]]="","",WEEKNUM(F4534))</f>
        <v/>
      </c>
      <c r="C4534" s="45" t="str">
        <f>IF(Table1[[#This Row],[Day]]="","",MONTH(F4534))</f>
        <v/>
      </c>
      <c r="D4534" s="45" t="str">
        <f>IF(Table1[[#This Row],[Day]]="","",YEAR(F4534))</f>
        <v/>
      </c>
      <c r="E4534" s="117" t="s">
        <v>329</v>
      </c>
      <c r="J4534" s="102"/>
      <c r="K4534" s="124"/>
      <c r="R4534" s="46"/>
      <c r="V4534" s="112"/>
      <c r="W4534" s="72"/>
      <c r="X4534" s="46"/>
      <c r="Y4534" s="46"/>
      <c r="AC4534" s="47">
        <f t="shared" si="67"/>
        <v>0</v>
      </c>
      <c r="AD4534" s="47"/>
      <c r="AE4534" s="44"/>
      <c r="AF4534" s="48"/>
    </row>
    <row r="4535" spans="1:32" ht="21" customHeight="1">
      <c r="A4535" s="45" t="str">
        <f>IF(G4535="","",VLOOKUP(G4535,#REF!,3,0))</f>
        <v/>
      </c>
      <c r="B4535" s="45" t="str">
        <f>IF(Table1[[#This Row],[Day]]="","",WEEKNUM(F4535))</f>
        <v/>
      </c>
      <c r="C4535" s="45" t="str">
        <f>IF(Table1[[#This Row],[Day]]="","",MONTH(F4535))</f>
        <v/>
      </c>
      <c r="D4535" s="45" t="str">
        <f>IF(Table1[[#This Row],[Day]]="","",YEAR(F4535))</f>
        <v/>
      </c>
      <c r="E4535" s="117" t="s">
        <v>329</v>
      </c>
      <c r="J4535" s="102"/>
      <c r="K4535" s="124"/>
      <c r="R4535" s="46"/>
      <c r="V4535" s="112"/>
      <c r="W4535" s="72"/>
      <c r="X4535" s="46"/>
      <c r="Y4535" s="46"/>
      <c r="AC4535" s="47">
        <f t="shared" si="67"/>
        <v>0</v>
      </c>
      <c r="AD4535" s="47"/>
      <c r="AE4535" s="44"/>
      <c r="AF4535" s="48"/>
    </row>
    <row r="4536" spans="1:32" ht="21" customHeight="1">
      <c r="A4536" s="45" t="str">
        <f>IF(G4536="","",VLOOKUP(G4536,#REF!,3,0))</f>
        <v/>
      </c>
      <c r="B4536" s="45" t="str">
        <f>IF(Table1[[#This Row],[Day]]="","",WEEKNUM(F4536))</f>
        <v/>
      </c>
      <c r="C4536" s="45" t="str">
        <f>IF(Table1[[#This Row],[Day]]="","",MONTH(F4536))</f>
        <v/>
      </c>
      <c r="D4536" s="45" t="str">
        <f>IF(Table1[[#This Row],[Day]]="","",YEAR(F4536))</f>
        <v/>
      </c>
      <c r="E4536" s="117" t="s">
        <v>329</v>
      </c>
      <c r="J4536" s="102"/>
      <c r="K4536" s="124"/>
      <c r="R4536" s="46"/>
      <c r="V4536" s="112"/>
      <c r="W4536" s="72"/>
      <c r="X4536" s="46"/>
      <c r="Y4536" s="46"/>
      <c r="AC4536" s="47">
        <f t="shared" si="67"/>
        <v>0</v>
      </c>
      <c r="AD4536" s="47"/>
      <c r="AE4536" s="44"/>
      <c r="AF4536" s="48"/>
    </row>
    <row r="4537" spans="1:32" ht="21" customHeight="1">
      <c r="A4537" s="45" t="str">
        <f>IF(G4537="","",VLOOKUP(G4537,#REF!,3,0))</f>
        <v/>
      </c>
      <c r="B4537" s="45" t="str">
        <f>IF(Table1[[#This Row],[Day]]="","",WEEKNUM(F4537))</f>
        <v/>
      </c>
      <c r="C4537" s="45" t="str">
        <f>IF(Table1[[#This Row],[Day]]="","",MONTH(F4537))</f>
        <v/>
      </c>
      <c r="D4537" s="45" t="str">
        <f>IF(Table1[[#This Row],[Day]]="","",YEAR(F4537))</f>
        <v/>
      </c>
      <c r="E4537" s="117" t="s">
        <v>329</v>
      </c>
      <c r="J4537" s="102"/>
      <c r="K4537" s="124"/>
      <c r="R4537" s="46"/>
      <c r="V4537" s="112"/>
      <c r="W4537" s="72"/>
      <c r="X4537" s="46"/>
      <c r="Y4537" s="46"/>
      <c r="AC4537" s="47">
        <f t="shared" si="67"/>
        <v>0</v>
      </c>
      <c r="AD4537" s="47"/>
      <c r="AE4537" s="44"/>
      <c r="AF4537" s="48"/>
    </row>
    <row r="4538" spans="1:32" ht="21" customHeight="1">
      <c r="A4538" s="45" t="str">
        <f>IF(G4538="","",VLOOKUP(G4538,#REF!,3,0))</f>
        <v/>
      </c>
      <c r="B4538" s="45" t="str">
        <f>IF(Table1[[#This Row],[Day]]="","",WEEKNUM(F4538))</f>
        <v/>
      </c>
      <c r="C4538" s="45" t="str">
        <f>IF(Table1[[#This Row],[Day]]="","",MONTH(F4538))</f>
        <v/>
      </c>
      <c r="D4538" s="45" t="str">
        <f>IF(Table1[[#This Row],[Day]]="","",YEAR(F4538))</f>
        <v/>
      </c>
      <c r="E4538" s="117" t="s">
        <v>329</v>
      </c>
      <c r="J4538" s="102"/>
      <c r="K4538" s="124"/>
      <c r="R4538" s="46"/>
      <c r="V4538" s="112"/>
      <c r="W4538" s="72"/>
      <c r="X4538" s="46"/>
      <c r="Y4538" s="46"/>
      <c r="AC4538" s="47">
        <f t="shared" si="67"/>
        <v>0</v>
      </c>
      <c r="AD4538" s="47"/>
      <c r="AE4538" s="44"/>
      <c r="AF4538" s="48"/>
    </row>
    <row r="4539" spans="1:32" ht="21" customHeight="1">
      <c r="A4539" s="45" t="str">
        <f>IF(G4539="","",VLOOKUP(G4539,#REF!,3,0))</f>
        <v/>
      </c>
      <c r="B4539" s="45" t="str">
        <f>IF(Table1[[#This Row],[Day]]="","",WEEKNUM(F4539))</f>
        <v/>
      </c>
      <c r="C4539" s="45" t="str">
        <f>IF(Table1[[#This Row],[Day]]="","",MONTH(F4539))</f>
        <v/>
      </c>
      <c r="D4539" s="45" t="str">
        <f>IF(Table1[[#This Row],[Day]]="","",YEAR(F4539))</f>
        <v/>
      </c>
      <c r="E4539" s="117" t="s">
        <v>329</v>
      </c>
      <c r="J4539" s="102"/>
      <c r="K4539" s="124"/>
      <c r="R4539" s="46"/>
      <c r="V4539" s="112"/>
      <c r="W4539" s="72"/>
      <c r="X4539" s="46"/>
      <c r="Y4539" s="46"/>
      <c r="AC4539" s="47">
        <f t="shared" si="67"/>
        <v>0</v>
      </c>
      <c r="AD4539" s="47"/>
      <c r="AE4539" s="44"/>
      <c r="AF4539" s="48"/>
    </row>
    <row r="4540" spans="1:32" ht="21" customHeight="1">
      <c r="A4540" s="45" t="str">
        <f>IF(G4540="","",VLOOKUP(G4540,#REF!,3,0))</f>
        <v/>
      </c>
      <c r="B4540" s="45" t="str">
        <f>IF(Table1[[#This Row],[Day]]="","",WEEKNUM(F4540))</f>
        <v/>
      </c>
      <c r="C4540" s="45" t="str">
        <f>IF(Table1[[#This Row],[Day]]="","",MONTH(F4540))</f>
        <v/>
      </c>
      <c r="D4540" s="45" t="str">
        <f>IF(Table1[[#This Row],[Day]]="","",YEAR(F4540))</f>
        <v/>
      </c>
      <c r="E4540" s="117" t="s">
        <v>329</v>
      </c>
      <c r="J4540" s="102"/>
      <c r="K4540" s="124"/>
      <c r="R4540" s="46"/>
      <c r="V4540" s="112"/>
      <c r="W4540" s="72"/>
      <c r="X4540" s="46"/>
      <c r="Y4540" s="46"/>
      <c r="AC4540" s="47">
        <f t="shared" si="67"/>
        <v>0</v>
      </c>
      <c r="AD4540" s="47"/>
      <c r="AE4540" s="44"/>
      <c r="AF4540" s="48"/>
    </row>
    <row r="4541" spans="1:32" ht="21" customHeight="1">
      <c r="A4541" s="45" t="str">
        <f>IF(G4541="","",VLOOKUP(G4541,#REF!,3,0))</f>
        <v/>
      </c>
      <c r="B4541" s="45" t="str">
        <f>IF(Table1[[#This Row],[Day]]="","",WEEKNUM(F4541))</f>
        <v/>
      </c>
      <c r="C4541" s="45" t="str">
        <f>IF(Table1[[#This Row],[Day]]="","",MONTH(F4541))</f>
        <v/>
      </c>
      <c r="D4541" s="45" t="str">
        <f>IF(Table1[[#This Row],[Day]]="","",YEAR(F4541))</f>
        <v/>
      </c>
      <c r="E4541" s="117" t="s">
        <v>329</v>
      </c>
      <c r="J4541" s="102"/>
      <c r="K4541" s="124"/>
      <c r="R4541" s="46"/>
      <c r="V4541" s="112"/>
      <c r="W4541" s="72"/>
      <c r="X4541" s="46"/>
      <c r="Y4541" s="46"/>
      <c r="AC4541" s="47">
        <f t="shared" si="67"/>
        <v>0</v>
      </c>
      <c r="AD4541" s="47"/>
      <c r="AE4541" s="44"/>
      <c r="AF4541" s="48"/>
    </row>
    <row r="4542" spans="1:32" ht="21" customHeight="1">
      <c r="A4542" s="45" t="str">
        <f>IF(G4542="","",VLOOKUP(G4542,#REF!,3,0))</f>
        <v/>
      </c>
      <c r="B4542" s="45" t="str">
        <f>IF(Table1[[#This Row],[Day]]="","",WEEKNUM(F4542))</f>
        <v/>
      </c>
      <c r="C4542" s="45" t="str">
        <f>IF(Table1[[#This Row],[Day]]="","",MONTH(F4542))</f>
        <v/>
      </c>
      <c r="D4542" s="45" t="str">
        <f>IF(Table1[[#This Row],[Day]]="","",YEAR(F4542))</f>
        <v/>
      </c>
      <c r="E4542" s="117" t="s">
        <v>329</v>
      </c>
      <c r="J4542" s="102"/>
      <c r="K4542" s="124"/>
      <c r="R4542" s="46"/>
      <c r="V4542" s="112"/>
      <c r="W4542" s="72"/>
      <c r="X4542" s="46"/>
      <c r="Y4542" s="46"/>
      <c r="AC4542" s="47">
        <f t="shared" si="67"/>
        <v>0</v>
      </c>
      <c r="AD4542" s="47"/>
      <c r="AE4542" s="44"/>
      <c r="AF4542" s="48"/>
    </row>
    <row r="4543" spans="1:32" ht="21" customHeight="1">
      <c r="A4543" s="45" t="str">
        <f>IF(G4543="","",VLOOKUP(G4543,#REF!,3,0))</f>
        <v/>
      </c>
      <c r="B4543" s="45" t="str">
        <f>IF(Table1[[#This Row],[Day]]="","",WEEKNUM(F4543))</f>
        <v/>
      </c>
      <c r="C4543" s="45" t="str">
        <f>IF(Table1[[#This Row],[Day]]="","",MONTH(F4543))</f>
        <v/>
      </c>
      <c r="D4543" s="45" t="str">
        <f>IF(Table1[[#This Row],[Day]]="","",YEAR(F4543))</f>
        <v/>
      </c>
      <c r="E4543" s="117" t="s">
        <v>329</v>
      </c>
      <c r="J4543" s="102"/>
      <c r="K4543" s="124"/>
      <c r="R4543" s="46"/>
      <c r="V4543" s="112"/>
      <c r="W4543" s="72"/>
      <c r="X4543" s="46"/>
      <c r="Y4543" s="46"/>
      <c r="AC4543" s="47">
        <f t="shared" si="67"/>
        <v>0</v>
      </c>
      <c r="AD4543" s="47"/>
      <c r="AE4543" s="44"/>
      <c r="AF4543" s="48"/>
    </row>
    <row r="4544" spans="1:32" ht="21" customHeight="1">
      <c r="A4544" s="45" t="str">
        <f>IF(G4544="","",VLOOKUP(G4544,#REF!,3,0))</f>
        <v/>
      </c>
      <c r="B4544" s="45" t="str">
        <f>IF(Table1[[#This Row],[Day]]="","",WEEKNUM(F4544))</f>
        <v/>
      </c>
      <c r="C4544" s="45" t="str">
        <f>IF(Table1[[#This Row],[Day]]="","",MONTH(F4544))</f>
        <v/>
      </c>
      <c r="D4544" s="45" t="str">
        <f>IF(Table1[[#This Row],[Day]]="","",YEAR(F4544))</f>
        <v/>
      </c>
      <c r="E4544" s="117" t="s">
        <v>329</v>
      </c>
      <c r="J4544" s="102"/>
      <c r="K4544" s="124"/>
      <c r="R4544" s="46"/>
      <c r="V4544" s="112"/>
      <c r="W4544" s="72"/>
      <c r="X4544" s="46"/>
      <c r="Y4544" s="46"/>
      <c r="AC4544" s="47">
        <f t="shared" si="67"/>
        <v>0</v>
      </c>
      <c r="AD4544" s="47"/>
      <c r="AE4544" s="44"/>
      <c r="AF4544" s="48"/>
    </row>
    <row r="4545" spans="1:32" ht="21" customHeight="1">
      <c r="A4545" s="45" t="str">
        <f>IF(G4545="","",VLOOKUP(G4545,#REF!,3,0))</f>
        <v/>
      </c>
      <c r="B4545" s="45" t="str">
        <f>IF(Table1[[#This Row],[Day]]="","",WEEKNUM(F4545))</f>
        <v/>
      </c>
      <c r="C4545" s="45" t="str">
        <f>IF(Table1[[#This Row],[Day]]="","",MONTH(F4545))</f>
        <v/>
      </c>
      <c r="D4545" s="45" t="str">
        <f>IF(Table1[[#This Row],[Day]]="","",YEAR(F4545))</f>
        <v/>
      </c>
      <c r="E4545" s="117" t="s">
        <v>329</v>
      </c>
      <c r="J4545" s="102"/>
      <c r="K4545" s="124"/>
      <c r="R4545" s="46"/>
      <c r="V4545" s="112"/>
      <c r="W4545" s="72"/>
      <c r="X4545" s="46"/>
      <c r="Y4545" s="46"/>
      <c r="AC4545" s="47">
        <f t="shared" si="67"/>
        <v>0</v>
      </c>
      <c r="AD4545" s="47"/>
      <c r="AE4545" s="44"/>
      <c r="AF4545" s="48"/>
    </row>
    <row r="4546" spans="1:32" ht="21" customHeight="1">
      <c r="A4546" s="45" t="str">
        <f>IF(G4546="","",VLOOKUP(G4546,#REF!,3,0))</f>
        <v/>
      </c>
      <c r="B4546" s="45" t="str">
        <f>IF(Table1[[#This Row],[Day]]="","",WEEKNUM(F4546))</f>
        <v/>
      </c>
      <c r="C4546" s="45" t="str">
        <f>IF(Table1[[#This Row],[Day]]="","",MONTH(F4546))</f>
        <v/>
      </c>
      <c r="D4546" s="45" t="str">
        <f>IF(Table1[[#This Row],[Day]]="","",YEAR(F4546))</f>
        <v/>
      </c>
      <c r="E4546" s="117" t="s">
        <v>329</v>
      </c>
      <c r="J4546" s="102"/>
      <c r="K4546" s="124"/>
      <c r="R4546" s="46"/>
      <c r="V4546" s="112"/>
      <c r="W4546" s="72"/>
      <c r="X4546" s="46"/>
      <c r="Y4546" s="46"/>
      <c r="AC4546" s="47">
        <f t="shared" si="67"/>
        <v>0</v>
      </c>
      <c r="AD4546" s="47"/>
      <c r="AE4546" s="44"/>
      <c r="AF4546" s="48"/>
    </row>
    <row r="4547" spans="1:32" ht="21" customHeight="1">
      <c r="A4547" s="45" t="str">
        <f>IF(G4547="","",VLOOKUP(G4547,#REF!,3,0))</f>
        <v/>
      </c>
      <c r="B4547" s="45" t="str">
        <f>IF(Table1[[#This Row],[Day]]="","",WEEKNUM(F4547))</f>
        <v/>
      </c>
      <c r="C4547" s="45" t="str">
        <f>IF(Table1[[#This Row],[Day]]="","",MONTH(F4547))</f>
        <v/>
      </c>
      <c r="D4547" s="45" t="str">
        <f>IF(Table1[[#This Row],[Day]]="","",YEAR(F4547))</f>
        <v/>
      </c>
      <c r="E4547" s="117" t="s">
        <v>329</v>
      </c>
      <c r="J4547" s="102"/>
      <c r="K4547" s="124"/>
      <c r="R4547" s="46"/>
      <c r="V4547" s="112"/>
      <c r="W4547" s="72"/>
      <c r="X4547" s="46"/>
      <c r="Y4547" s="46"/>
      <c r="AC4547" s="47">
        <f t="shared" si="67"/>
        <v>0</v>
      </c>
      <c r="AD4547" s="47"/>
      <c r="AE4547" s="44"/>
      <c r="AF4547" s="48"/>
    </row>
    <row r="4548" spans="1:32" ht="21" customHeight="1">
      <c r="A4548" s="45" t="str">
        <f>IF(G4548="","",VLOOKUP(G4548,#REF!,3,0))</f>
        <v/>
      </c>
      <c r="B4548" s="45" t="str">
        <f>IF(Table1[[#This Row],[Day]]="","",WEEKNUM(F4548))</f>
        <v/>
      </c>
      <c r="C4548" s="45" t="str">
        <f>IF(Table1[[#This Row],[Day]]="","",MONTH(F4548))</f>
        <v/>
      </c>
      <c r="D4548" s="45" t="str">
        <f>IF(Table1[[#This Row],[Day]]="","",YEAR(F4548))</f>
        <v/>
      </c>
      <c r="E4548" s="117" t="s">
        <v>329</v>
      </c>
      <c r="J4548" s="102"/>
      <c r="K4548" s="124"/>
      <c r="R4548" s="46"/>
      <c r="V4548" s="112"/>
      <c r="W4548" s="72"/>
      <c r="X4548" s="46"/>
      <c r="Y4548" s="46"/>
      <c r="AC4548" s="47">
        <f t="shared" si="67"/>
        <v>0</v>
      </c>
      <c r="AD4548" s="47"/>
      <c r="AE4548" s="44"/>
      <c r="AF4548" s="48"/>
    </row>
    <row r="4549" spans="1:32" ht="21" customHeight="1">
      <c r="A4549" s="45" t="str">
        <f>IF(G4549="","",VLOOKUP(G4549,#REF!,3,0))</f>
        <v/>
      </c>
      <c r="B4549" s="45" t="str">
        <f>IF(Table1[[#This Row],[Day]]="","",WEEKNUM(F4549))</f>
        <v/>
      </c>
      <c r="C4549" s="45" t="str">
        <f>IF(Table1[[#This Row],[Day]]="","",MONTH(F4549))</f>
        <v/>
      </c>
      <c r="D4549" s="45" t="str">
        <f>IF(Table1[[#This Row],[Day]]="","",YEAR(F4549))</f>
        <v/>
      </c>
      <c r="E4549" s="117" t="s">
        <v>329</v>
      </c>
      <c r="J4549" s="102"/>
      <c r="K4549" s="124"/>
      <c r="R4549" s="46"/>
      <c r="V4549" s="112"/>
      <c r="W4549" s="72"/>
      <c r="X4549" s="46"/>
      <c r="Y4549" s="46"/>
      <c r="AC4549" s="47">
        <f t="shared" si="67"/>
        <v>0</v>
      </c>
      <c r="AD4549" s="47"/>
      <c r="AE4549" s="44"/>
      <c r="AF4549" s="48"/>
    </row>
    <row r="4550" spans="1:32" ht="21" customHeight="1">
      <c r="A4550" s="45" t="str">
        <f>IF(G4550="","",VLOOKUP(G4550,#REF!,3,0))</f>
        <v/>
      </c>
      <c r="B4550" s="45" t="str">
        <f>IF(Table1[[#This Row],[Day]]="","",WEEKNUM(F4550))</f>
        <v/>
      </c>
      <c r="C4550" s="45" t="str">
        <f>IF(Table1[[#This Row],[Day]]="","",MONTH(F4550))</f>
        <v/>
      </c>
      <c r="D4550" s="45" t="str">
        <f>IF(Table1[[#This Row],[Day]]="","",YEAR(F4550))</f>
        <v/>
      </c>
      <c r="E4550" s="117" t="s">
        <v>329</v>
      </c>
      <c r="J4550" s="102"/>
      <c r="K4550" s="124"/>
      <c r="R4550" s="46"/>
      <c r="V4550" s="112"/>
      <c r="W4550" s="72"/>
      <c r="X4550" s="46"/>
      <c r="Y4550" s="46"/>
      <c r="AC4550" s="47">
        <f t="shared" si="67"/>
        <v>0</v>
      </c>
      <c r="AD4550" s="47"/>
      <c r="AE4550" s="44"/>
      <c r="AF4550" s="48"/>
    </row>
    <row r="4551" spans="1:32" ht="21" customHeight="1">
      <c r="A4551" s="45" t="str">
        <f>IF(G4551="","",VLOOKUP(G4551,#REF!,3,0))</f>
        <v/>
      </c>
      <c r="B4551" s="45" t="str">
        <f>IF(Table1[[#This Row],[Day]]="","",WEEKNUM(F4551))</f>
        <v/>
      </c>
      <c r="C4551" s="45" t="str">
        <f>IF(Table1[[#This Row],[Day]]="","",MONTH(F4551))</f>
        <v/>
      </c>
      <c r="D4551" s="45" t="str">
        <f>IF(Table1[[#This Row],[Day]]="","",YEAR(F4551))</f>
        <v/>
      </c>
      <c r="E4551" s="117" t="s">
        <v>329</v>
      </c>
      <c r="J4551" s="102"/>
      <c r="K4551" s="124"/>
      <c r="R4551" s="46"/>
      <c r="V4551" s="112"/>
      <c r="W4551" s="72"/>
      <c r="X4551" s="46"/>
      <c r="Y4551" s="46"/>
      <c r="AC4551" s="47">
        <f t="shared" si="67"/>
        <v>0</v>
      </c>
      <c r="AD4551" s="47"/>
      <c r="AE4551" s="44"/>
      <c r="AF4551" s="48"/>
    </row>
    <row r="4552" spans="1:32" ht="21" customHeight="1">
      <c r="A4552" s="45" t="str">
        <f>IF(G4552="","",VLOOKUP(G4552,#REF!,3,0))</f>
        <v/>
      </c>
      <c r="B4552" s="45" t="str">
        <f>IF(Table1[[#This Row],[Day]]="","",WEEKNUM(F4552))</f>
        <v/>
      </c>
      <c r="C4552" s="45" t="str">
        <f>IF(Table1[[#This Row],[Day]]="","",MONTH(F4552))</f>
        <v/>
      </c>
      <c r="D4552" s="45" t="str">
        <f>IF(Table1[[#This Row],[Day]]="","",YEAR(F4552))</f>
        <v/>
      </c>
      <c r="E4552" s="117" t="s">
        <v>329</v>
      </c>
      <c r="J4552" s="102"/>
      <c r="K4552" s="124"/>
      <c r="R4552" s="46"/>
      <c r="V4552" s="112"/>
      <c r="W4552" s="72"/>
      <c r="X4552" s="46"/>
      <c r="Y4552" s="46"/>
      <c r="AC4552" s="47">
        <f t="shared" si="67"/>
        <v>0</v>
      </c>
      <c r="AD4552" s="47"/>
      <c r="AE4552" s="44"/>
      <c r="AF4552" s="48"/>
    </row>
    <row r="4553" spans="1:32" ht="21" customHeight="1">
      <c r="A4553" s="45" t="str">
        <f>IF(G4553="","",VLOOKUP(G4553,#REF!,3,0))</f>
        <v/>
      </c>
      <c r="B4553" s="45" t="str">
        <f>IF(Table1[[#This Row],[Day]]="","",WEEKNUM(F4553))</f>
        <v/>
      </c>
      <c r="C4553" s="45" t="str">
        <f>IF(Table1[[#This Row],[Day]]="","",MONTH(F4553))</f>
        <v/>
      </c>
      <c r="D4553" s="45" t="str">
        <f>IF(Table1[[#This Row],[Day]]="","",YEAR(F4553))</f>
        <v/>
      </c>
      <c r="E4553" s="117" t="s">
        <v>329</v>
      </c>
      <c r="J4553" s="102"/>
      <c r="K4553" s="124"/>
      <c r="R4553" s="46"/>
      <c r="V4553" s="112"/>
      <c r="W4553" s="72"/>
      <c r="X4553" s="46"/>
      <c r="Y4553" s="46"/>
      <c r="AC4553" s="47">
        <f t="shared" si="67"/>
        <v>0</v>
      </c>
      <c r="AD4553" s="47"/>
      <c r="AE4553" s="44"/>
      <c r="AF4553" s="48"/>
    </row>
    <row r="4554" spans="1:32" ht="21" customHeight="1">
      <c r="A4554" s="45" t="str">
        <f>IF(G4554="","",VLOOKUP(G4554,#REF!,3,0))</f>
        <v/>
      </c>
      <c r="B4554" s="45" t="str">
        <f>IF(Table1[[#This Row],[Day]]="","",WEEKNUM(F4554))</f>
        <v/>
      </c>
      <c r="C4554" s="45" t="str">
        <f>IF(Table1[[#This Row],[Day]]="","",MONTH(F4554))</f>
        <v/>
      </c>
      <c r="D4554" s="45" t="str">
        <f>IF(Table1[[#This Row],[Day]]="","",YEAR(F4554))</f>
        <v/>
      </c>
      <c r="E4554" s="117" t="s">
        <v>329</v>
      </c>
      <c r="J4554" s="102"/>
      <c r="K4554" s="124"/>
      <c r="R4554" s="46"/>
      <c r="V4554" s="112"/>
      <c r="W4554" s="72"/>
      <c r="X4554" s="46"/>
      <c r="Y4554" s="46"/>
      <c r="AC4554" s="47">
        <f t="shared" si="67"/>
        <v>0</v>
      </c>
      <c r="AD4554" s="47"/>
      <c r="AE4554" s="44"/>
      <c r="AF4554" s="48"/>
    </row>
    <row r="4555" spans="1:32" ht="21" customHeight="1">
      <c r="A4555" s="45" t="str">
        <f>IF(G4555="","",VLOOKUP(G4555,#REF!,3,0))</f>
        <v/>
      </c>
      <c r="B4555" s="45" t="str">
        <f>IF(Table1[[#This Row],[Day]]="","",WEEKNUM(F4555))</f>
        <v/>
      </c>
      <c r="C4555" s="45" t="str">
        <f>IF(Table1[[#This Row],[Day]]="","",MONTH(F4555))</f>
        <v/>
      </c>
      <c r="D4555" s="45" t="str">
        <f>IF(Table1[[#This Row],[Day]]="","",YEAR(F4555))</f>
        <v/>
      </c>
      <c r="E4555" s="117" t="s">
        <v>329</v>
      </c>
      <c r="J4555" s="102"/>
      <c r="K4555" s="124"/>
      <c r="R4555" s="46"/>
      <c r="V4555" s="112"/>
      <c r="W4555" s="72"/>
      <c r="X4555" s="46"/>
      <c r="Y4555" s="46"/>
      <c r="AC4555" s="47">
        <f t="shared" si="67"/>
        <v>0</v>
      </c>
      <c r="AD4555" s="47"/>
      <c r="AE4555" s="44"/>
      <c r="AF4555" s="48"/>
    </row>
    <row r="4556" spans="1:32" ht="21" customHeight="1">
      <c r="A4556" s="45" t="str">
        <f>IF(G4556="","",VLOOKUP(G4556,#REF!,3,0))</f>
        <v/>
      </c>
      <c r="B4556" s="45" t="str">
        <f>IF(Table1[[#This Row],[Day]]="","",WEEKNUM(F4556))</f>
        <v/>
      </c>
      <c r="C4556" s="45" t="str">
        <f>IF(Table1[[#This Row],[Day]]="","",MONTH(F4556))</f>
        <v/>
      </c>
      <c r="D4556" s="45" t="str">
        <f>IF(Table1[[#This Row],[Day]]="","",YEAR(F4556))</f>
        <v/>
      </c>
      <c r="E4556" s="117" t="s">
        <v>329</v>
      </c>
      <c r="J4556" s="102"/>
      <c r="K4556" s="124"/>
      <c r="R4556" s="46"/>
      <c r="V4556" s="112"/>
      <c r="W4556" s="72"/>
      <c r="X4556" s="46"/>
      <c r="Y4556" s="46"/>
      <c r="AC4556" s="47">
        <f t="shared" si="67"/>
        <v>0</v>
      </c>
      <c r="AD4556" s="47"/>
      <c r="AE4556" s="44"/>
      <c r="AF4556" s="48"/>
    </row>
    <row r="4557" spans="1:32" ht="21" customHeight="1">
      <c r="A4557" s="45" t="str">
        <f>IF(G4557="","",VLOOKUP(G4557,#REF!,3,0))</f>
        <v/>
      </c>
      <c r="B4557" s="45" t="str">
        <f>IF(Table1[[#This Row],[Day]]="","",WEEKNUM(F4557))</f>
        <v/>
      </c>
      <c r="C4557" s="45" t="str">
        <f>IF(Table1[[#This Row],[Day]]="","",MONTH(F4557))</f>
        <v/>
      </c>
      <c r="D4557" s="45" t="str">
        <f>IF(Table1[[#This Row],[Day]]="","",YEAR(F4557))</f>
        <v/>
      </c>
      <c r="E4557" s="117" t="s">
        <v>329</v>
      </c>
      <c r="J4557" s="102"/>
      <c r="K4557" s="124"/>
      <c r="R4557" s="46"/>
      <c r="V4557" s="112"/>
      <c r="W4557" s="72"/>
      <c r="X4557" s="46"/>
      <c r="Y4557" s="46"/>
      <c r="AC4557" s="47">
        <f t="shared" si="67"/>
        <v>0</v>
      </c>
      <c r="AD4557" s="47"/>
      <c r="AE4557" s="44"/>
      <c r="AF4557" s="48"/>
    </row>
    <row r="4558" spans="1:32" ht="21" customHeight="1">
      <c r="A4558" s="45" t="str">
        <f>IF(G4558="","",VLOOKUP(G4558,#REF!,3,0))</f>
        <v/>
      </c>
      <c r="B4558" s="45" t="str">
        <f>IF(Table1[[#This Row],[Day]]="","",WEEKNUM(F4558))</f>
        <v/>
      </c>
      <c r="C4558" s="45" t="str">
        <f>IF(Table1[[#This Row],[Day]]="","",MONTH(F4558))</f>
        <v/>
      </c>
      <c r="D4558" s="45" t="str">
        <f>IF(Table1[[#This Row],[Day]]="","",YEAR(F4558))</f>
        <v/>
      </c>
      <c r="E4558" s="117" t="s">
        <v>329</v>
      </c>
      <c r="J4558" s="102"/>
      <c r="K4558" s="124"/>
      <c r="R4558" s="46"/>
      <c r="V4558" s="112"/>
      <c r="W4558" s="72"/>
      <c r="X4558" s="46"/>
      <c r="Y4558" s="46"/>
      <c r="AC4558" s="47">
        <f t="shared" si="67"/>
        <v>0</v>
      </c>
      <c r="AD4558" s="47"/>
      <c r="AE4558" s="44"/>
      <c r="AF4558" s="48"/>
    </row>
    <row r="4559" spans="1:32" ht="21" customHeight="1">
      <c r="A4559" s="45" t="str">
        <f>IF(G4559="","",VLOOKUP(G4559,#REF!,3,0))</f>
        <v/>
      </c>
      <c r="B4559" s="45" t="str">
        <f>IF(Table1[[#This Row],[Day]]="","",WEEKNUM(F4559))</f>
        <v/>
      </c>
      <c r="C4559" s="45" t="str">
        <f>IF(Table1[[#This Row],[Day]]="","",MONTH(F4559))</f>
        <v/>
      </c>
      <c r="D4559" s="45" t="str">
        <f>IF(Table1[[#This Row],[Day]]="","",YEAR(F4559))</f>
        <v/>
      </c>
      <c r="E4559" s="117" t="s">
        <v>329</v>
      </c>
      <c r="J4559" s="102"/>
      <c r="K4559" s="124"/>
      <c r="R4559" s="46"/>
      <c r="V4559" s="112"/>
      <c r="W4559" s="72"/>
      <c r="X4559" s="46"/>
      <c r="Y4559" s="46"/>
      <c r="AC4559" s="47">
        <f t="shared" si="67"/>
        <v>0</v>
      </c>
      <c r="AD4559" s="47"/>
      <c r="AE4559" s="44"/>
      <c r="AF4559" s="48"/>
    </row>
    <row r="4560" spans="1:32" ht="21" customHeight="1">
      <c r="A4560" s="45" t="str">
        <f>IF(G4560="","",VLOOKUP(G4560,#REF!,3,0))</f>
        <v/>
      </c>
      <c r="B4560" s="45" t="str">
        <f>IF(Table1[[#This Row],[Day]]="","",WEEKNUM(F4560))</f>
        <v/>
      </c>
      <c r="C4560" s="45" t="str">
        <f>IF(Table1[[#This Row],[Day]]="","",MONTH(F4560))</f>
        <v/>
      </c>
      <c r="D4560" s="45" t="str">
        <f>IF(Table1[[#This Row],[Day]]="","",YEAR(F4560))</f>
        <v/>
      </c>
      <c r="E4560" s="117" t="s">
        <v>329</v>
      </c>
      <c r="J4560" s="102"/>
      <c r="K4560" s="124"/>
      <c r="R4560" s="46"/>
      <c r="V4560" s="112"/>
      <c r="W4560" s="72"/>
      <c r="X4560" s="46"/>
      <c r="Y4560" s="46"/>
      <c r="AC4560" s="47">
        <f t="shared" si="67"/>
        <v>0</v>
      </c>
      <c r="AD4560" s="47"/>
      <c r="AE4560" s="44"/>
      <c r="AF4560" s="48"/>
    </row>
    <row r="4561" spans="1:32" ht="21" customHeight="1">
      <c r="A4561" s="45" t="str">
        <f>IF(G4561="","",VLOOKUP(G4561,#REF!,3,0))</f>
        <v/>
      </c>
      <c r="B4561" s="45" t="str">
        <f>IF(Table1[[#This Row],[Day]]="","",WEEKNUM(F4561))</f>
        <v/>
      </c>
      <c r="C4561" s="45" t="str">
        <f>IF(Table1[[#This Row],[Day]]="","",MONTH(F4561))</f>
        <v/>
      </c>
      <c r="D4561" s="45" t="str">
        <f>IF(Table1[[#This Row],[Day]]="","",YEAR(F4561))</f>
        <v/>
      </c>
      <c r="E4561" s="117" t="s">
        <v>329</v>
      </c>
      <c r="J4561" s="102"/>
      <c r="K4561" s="124"/>
      <c r="R4561" s="46"/>
      <c r="V4561" s="112"/>
      <c r="W4561" s="72"/>
      <c r="X4561" s="46"/>
      <c r="Y4561" s="46"/>
      <c r="AC4561" s="47">
        <f t="shared" si="67"/>
        <v>0</v>
      </c>
      <c r="AD4561" s="47"/>
      <c r="AE4561" s="44"/>
      <c r="AF4561" s="48"/>
    </row>
    <row r="4562" spans="1:32" ht="21" customHeight="1">
      <c r="A4562" s="45" t="str">
        <f>IF(G4562="","",VLOOKUP(G4562,#REF!,3,0))</f>
        <v/>
      </c>
      <c r="B4562" s="45" t="str">
        <f>IF(Table1[[#This Row],[Day]]="","",WEEKNUM(F4562))</f>
        <v/>
      </c>
      <c r="C4562" s="45" t="str">
        <f>IF(Table1[[#This Row],[Day]]="","",MONTH(F4562))</f>
        <v/>
      </c>
      <c r="D4562" s="45" t="str">
        <f>IF(Table1[[#This Row],[Day]]="","",YEAR(F4562))</f>
        <v/>
      </c>
      <c r="E4562" s="117" t="s">
        <v>329</v>
      </c>
      <c r="J4562" s="102"/>
      <c r="K4562" s="124"/>
      <c r="R4562" s="46"/>
      <c r="V4562" s="112"/>
      <c r="W4562" s="72"/>
      <c r="X4562" s="46"/>
      <c r="Y4562" s="46"/>
      <c r="AC4562" s="47">
        <f t="shared" si="67"/>
        <v>0</v>
      </c>
      <c r="AD4562" s="47"/>
      <c r="AE4562" s="44"/>
      <c r="AF4562" s="48"/>
    </row>
    <row r="4563" spans="1:32" ht="21" customHeight="1">
      <c r="A4563" s="45" t="str">
        <f>IF(G4563="","",VLOOKUP(G4563,#REF!,3,0))</f>
        <v/>
      </c>
      <c r="B4563" s="45" t="str">
        <f>IF(Table1[[#This Row],[Day]]="","",WEEKNUM(F4563))</f>
        <v/>
      </c>
      <c r="C4563" s="45" t="str">
        <f>IF(Table1[[#This Row],[Day]]="","",MONTH(F4563))</f>
        <v/>
      </c>
      <c r="D4563" s="45" t="str">
        <f>IF(Table1[[#This Row],[Day]]="","",YEAR(F4563))</f>
        <v/>
      </c>
      <c r="E4563" s="117" t="s">
        <v>329</v>
      </c>
      <c r="J4563" s="102"/>
      <c r="K4563" s="124"/>
      <c r="R4563" s="46"/>
      <c r="V4563" s="112"/>
      <c r="W4563" s="72"/>
      <c r="X4563" s="46"/>
      <c r="Y4563" s="46"/>
      <c r="AC4563" s="47">
        <f t="shared" si="67"/>
        <v>0</v>
      </c>
      <c r="AD4563" s="47"/>
      <c r="AE4563" s="44"/>
      <c r="AF4563" s="48"/>
    </row>
    <row r="4564" spans="1:32" ht="21" customHeight="1">
      <c r="A4564" s="45" t="str">
        <f>IF(G4564="","",VLOOKUP(G4564,#REF!,3,0))</f>
        <v/>
      </c>
      <c r="B4564" s="45" t="str">
        <f>IF(Table1[[#This Row],[Day]]="","",WEEKNUM(F4564))</f>
        <v/>
      </c>
      <c r="C4564" s="45" t="str">
        <f>IF(Table1[[#This Row],[Day]]="","",MONTH(F4564))</f>
        <v/>
      </c>
      <c r="D4564" s="45" t="str">
        <f>IF(Table1[[#This Row],[Day]]="","",YEAR(F4564))</f>
        <v/>
      </c>
      <c r="E4564" s="117" t="s">
        <v>329</v>
      </c>
      <c r="J4564" s="102"/>
      <c r="K4564" s="124"/>
      <c r="R4564" s="46"/>
      <c r="V4564" s="112"/>
      <c r="W4564" s="72"/>
      <c r="X4564" s="46"/>
      <c r="Y4564" s="46"/>
      <c r="AC4564" s="47">
        <f t="shared" si="67"/>
        <v>0</v>
      </c>
      <c r="AD4564" s="47"/>
      <c r="AE4564" s="44"/>
      <c r="AF4564" s="48"/>
    </row>
    <row r="4565" spans="1:32" ht="21" customHeight="1">
      <c r="A4565" s="45" t="str">
        <f>IF(G4565="","",VLOOKUP(G4565,#REF!,3,0))</f>
        <v/>
      </c>
      <c r="B4565" s="45" t="str">
        <f>IF(Table1[[#This Row],[Day]]="","",WEEKNUM(F4565))</f>
        <v/>
      </c>
      <c r="C4565" s="45" t="str">
        <f>IF(Table1[[#This Row],[Day]]="","",MONTH(F4565))</f>
        <v/>
      </c>
      <c r="D4565" s="45" t="str">
        <f>IF(Table1[[#This Row],[Day]]="","",YEAR(F4565))</f>
        <v/>
      </c>
      <c r="E4565" s="117" t="s">
        <v>329</v>
      </c>
      <c r="J4565" s="102"/>
      <c r="K4565" s="124"/>
      <c r="R4565" s="46"/>
      <c r="V4565" s="112"/>
      <c r="W4565" s="72"/>
      <c r="X4565" s="46"/>
      <c r="Y4565" s="46"/>
      <c r="AC4565" s="47">
        <f t="shared" si="67"/>
        <v>0</v>
      </c>
      <c r="AD4565" s="47"/>
      <c r="AE4565" s="44"/>
      <c r="AF4565" s="48"/>
    </row>
    <row r="4566" spans="1:32" ht="21" customHeight="1">
      <c r="A4566" s="45" t="str">
        <f>IF(G4566="","",VLOOKUP(G4566,#REF!,3,0))</f>
        <v/>
      </c>
      <c r="B4566" s="45" t="str">
        <f>IF(Table1[[#This Row],[Day]]="","",WEEKNUM(F4566))</f>
        <v/>
      </c>
      <c r="C4566" s="45" t="str">
        <f>IF(Table1[[#This Row],[Day]]="","",MONTH(F4566))</f>
        <v/>
      </c>
      <c r="D4566" s="45" t="str">
        <f>IF(Table1[[#This Row],[Day]]="","",YEAR(F4566))</f>
        <v/>
      </c>
      <c r="E4566" s="117" t="s">
        <v>329</v>
      </c>
      <c r="J4566" s="102"/>
      <c r="K4566" s="124"/>
      <c r="R4566" s="46"/>
      <c r="V4566" s="112"/>
      <c r="W4566" s="72"/>
      <c r="X4566" s="46"/>
      <c r="Y4566" s="46"/>
      <c r="AC4566" s="47">
        <f t="shared" si="67"/>
        <v>0</v>
      </c>
      <c r="AD4566" s="47"/>
      <c r="AE4566" s="44"/>
      <c r="AF4566" s="48"/>
    </row>
    <row r="4567" spans="1:32" ht="21" customHeight="1">
      <c r="A4567" s="45" t="str">
        <f>IF(G4567="","",VLOOKUP(G4567,#REF!,3,0))</f>
        <v/>
      </c>
      <c r="B4567" s="45" t="str">
        <f>IF(Table1[[#This Row],[Day]]="","",WEEKNUM(F4567))</f>
        <v/>
      </c>
      <c r="C4567" s="45" t="str">
        <f>IF(Table1[[#This Row],[Day]]="","",MONTH(F4567))</f>
        <v/>
      </c>
      <c r="D4567" s="45" t="str">
        <f>IF(Table1[[#This Row],[Day]]="","",YEAR(F4567))</f>
        <v/>
      </c>
      <c r="E4567" s="117" t="s">
        <v>329</v>
      </c>
      <c r="J4567" s="102"/>
      <c r="K4567" s="124"/>
      <c r="R4567" s="46"/>
      <c r="V4567" s="112"/>
      <c r="W4567" s="72"/>
      <c r="X4567" s="46"/>
      <c r="Y4567" s="46"/>
      <c r="AC4567" s="47">
        <f t="shared" si="67"/>
        <v>0</v>
      </c>
      <c r="AD4567" s="47"/>
      <c r="AE4567" s="44"/>
      <c r="AF4567" s="48"/>
    </row>
    <row r="4568" spans="1:32" ht="21" customHeight="1">
      <c r="A4568" s="45" t="str">
        <f>IF(G4568="","",VLOOKUP(G4568,#REF!,3,0))</f>
        <v/>
      </c>
      <c r="B4568" s="45" t="str">
        <f>IF(Table1[[#This Row],[Day]]="","",WEEKNUM(F4568))</f>
        <v/>
      </c>
      <c r="C4568" s="45" t="str">
        <f>IF(Table1[[#This Row],[Day]]="","",MONTH(F4568))</f>
        <v/>
      </c>
      <c r="D4568" s="45" t="str">
        <f>IF(Table1[[#This Row],[Day]]="","",YEAR(F4568))</f>
        <v/>
      </c>
      <c r="E4568" s="117" t="s">
        <v>329</v>
      </c>
      <c r="J4568" s="102"/>
      <c r="K4568" s="124"/>
      <c r="R4568" s="46"/>
      <c r="V4568" s="112"/>
      <c r="W4568" s="72"/>
      <c r="X4568" s="46"/>
      <c r="Y4568" s="46"/>
      <c r="AC4568" s="47">
        <f t="shared" si="67"/>
        <v>0</v>
      </c>
      <c r="AD4568" s="47"/>
      <c r="AE4568" s="44"/>
      <c r="AF4568" s="48"/>
    </row>
    <row r="4569" spans="1:32" ht="21" customHeight="1">
      <c r="A4569" s="45" t="str">
        <f>IF(G4569="","",VLOOKUP(G4569,#REF!,3,0))</f>
        <v/>
      </c>
      <c r="B4569" s="45" t="str">
        <f>IF(Table1[[#This Row],[Day]]="","",WEEKNUM(F4569))</f>
        <v/>
      </c>
      <c r="C4569" s="45" t="str">
        <f>IF(Table1[[#This Row],[Day]]="","",MONTH(F4569))</f>
        <v/>
      </c>
      <c r="D4569" s="45" t="str">
        <f>IF(Table1[[#This Row],[Day]]="","",YEAR(F4569))</f>
        <v/>
      </c>
      <c r="E4569" s="117" t="s">
        <v>329</v>
      </c>
      <c r="J4569" s="102"/>
      <c r="K4569" s="124"/>
      <c r="R4569" s="46"/>
      <c r="V4569" s="112"/>
      <c r="W4569" s="72"/>
      <c r="X4569" s="46"/>
      <c r="Y4569" s="46"/>
      <c r="AC4569" s="47">
        <f t="shared" si="67"/>
        <v>0</v>
      </c>
      <c r="AD4569" s="47"/>
      <c r="AE4569" s="44"/>
      <c r="AF4569" s="48"/>
    </row>
    <row r="4570" spans="1:32" ht="21" customHeight="1">
      <c r="A4570" s="45" t="str">
        <f>IF(G4570="","",VLOOKUP(G4570,#REF!,3,0))</f>
        <v/>
      </c>
      <c r="B4570" s="45" t="str">
        <f>IF(Table1[[#This Row],[Day]]="","",WEEKNUM(F4570))</f>
        <v/>
      </c>
      <c r="C4570" s="45" t="str">
        <f>IF(Table1[[#This Row],[Day]]="","",MONTH(F4570))</f>
        <v/>
      </c>
      <c r="D4570" s="45" t="str">
        <f>IF(Table1[[#This Row],[Day]]="","",YEAR(F4570))</f>
        <v/>
      </c>
      <c r="E4570" s="117" t="s">
        <v>329</v>
      </c>
      <c r="J4570" s="102"/>
      <c r="K4570" s="124"/>
      <c r="R4570" s="46"/>
      <c r="V4570" s="112"/>
      <c r="W4570" s="72"/>
      <c r="X4570" s="46"/>
      <c r="Y4570" s="46"/>
      <c r="AC4570" s="47">
        <f t="shared" si="67"/>
        <v>0</v>
      </c>
      <c r="AD4570" s="47"/>
      <c r="AE4570" s="44"/>
      <c r="AF4570" s="48"/>
    </row>
    <row r="4571" spans="1:32" ht="21" customHeight="1">
      <c r="A4571" s="45" t="str">
        <f>IF(G4571="","",VLOOKUP(G4571,#REF!,3,0))</f>
        <v/>
      </c>
      <c r="B4571" s="45" t="str">
        <f>IF(Table1[[#This Row],[Day]]="","",WEEKNUM(F4571))</f>
        <v/>
      </c>
      <c r="C4571" s="45" t="str">
        <f>IF(Table1[[#This Row],[Day]]="","",MONTH(F4571))</f>
        <v/>
      </c>
      <c r="D4571" s="45" t="str">
        <f>IF(Table1[[#This Row],[Day]]="","",YEAR(F4571))</f>
        <v/>
      </c>
      <c r="E4571" s="117" t="s">
        <v>329</v>
      </c>
      <c r="J4571" s="102"/>
      <c r="K4571" s="124"/>
      <c r="R4571" s="46"/>
      <c r="V4571" s="112"/>
      <c r="W4571" s="72"/>
      <c r="X4571" s="46"/>
      <c r="Y4571" s="46"/>
      <c r="AC4571" s="47">
        <f t="shared" si="67"/>
        <v>0</v>
      </c>
      <c r="AD4571" s="47"/>
      <c r="AE4571" s="44"/>
      <c r="AF4571" s="48"/>
    </row>
    <row r="4572" spans="1:32" ht="21" customHeight="1">
      <c r="A4572" s="45" t="str">
        <f>IF(G4572="","",VLOOKUP(G4572,#REF!,3,0))</f>
        <v/>
      </c>
      <c r="B4572" s="45" t="str">
        <f>IF(Table1[[#This Row],[Day]]="","",WEEKNUM(F4572))</f>
        <v/>
      </c>
      <c r="C4572" s="45" t="str">
        <f>IF(Table1[[#This Row],[Day]]="","",MONTH(F4572))</f>
        <v/>
      </c>
      <c r="D4572" s="45" t="str">
        <f>IF(Table1[[#This Row],[Day]]="","",YEAR(F4572))</f>
        <v/>
      </c>
      <c r="E4572" s="117" t="s">
        <v>329</v>
      </c>
      <c r="J4572" s="102"/>
      <c r="K4572" s="124"/>
      <c r="R4572" s="46"/>
      <c r="V4572" s="112"/>
      <c r="W4572" s="72"/>
      <c r="X4572" s="46"/>
      <c r="Y4572" s="46"/>
      <c r="AC4572" s="47">
        <f t="shared" ref="AC4572:AC4635" si="68">SUM(I4572:AB4572)</f>
        <v>0</v>
      </c>
      <c r="AD4572" s="47"/>
      <c r="AE4572" s="44"/>
      <c r="AF4572" s="48"/>
    </row>
    <row r="4573" spans="1:32" ht="21" customHeight="1">
      <c r="A4573" s="45" t="str">
        <f>IF(G4573="","",VLOOKUP(G4573,#REF!,3,0))</f>
        <v/>
      </c>
      <c r="B4573" s="45" t="str">
        <f>IF(Table1[[#This Row],[Day]]="","",WEEKNUM(F4573))</f>
        <v/>
      </c>
      <c r="C4573" s="45" t="str">
        <f>IF(Table1[[#This Row],[Day]]="","",MONTH(F4573))</f>
        <v/>
      </c>
      <c r="D4573" s="45" t="str">
        <f>IF(Table1[[#This Row],[Day]]="","",YEAR(F4573))</f>
        <v/>
      </c>
      <c r="E4573" s="117" t="s">
        <v>329</v>
      </c>
      <c r="J4573" s="102"/>
      <c r="K4573" s="124"/>
      <c r="R4573" s="46"/>
      <c r="V4573" s="112"/>
      <c r="W4573" s="72"/>
      <c r="X4573" s="46"/>
      <c r="Y4573" s="46"/>
      <c r="AC4573" s="47">
        <f t="shared" si="68"/>
        <v>0</v>
      </c>
      <c r="AD4573" s="47"/>
      <c r="AE4573" s="44"/>
      <c r="AF4573" s="48"/>
    </row>
    <row r="4574" spans="1:32" ht="21" customHeight="1">
      <c r="A4574" s="45" t="str">
        <f>IF(G4574="","",VLOOKUP(G4574,#REF!,3,0))</f>
        <v/>
      </c>
      <c r="B4574" s="45" t="str">
        <f>IF(Table1[[#This Row],[Day]]="","",WEEKNUM(F4574))</f>
        <v/>
      </c>
      <c r="C4574" s="45" t="str">
        <f>IF(Table1[[#This Row],[Day]]="","",MONTH(F4574))</f>
        <v/>
      </c>
      <c r="D4574" s="45" t="str">
        <f>IF(Table1[[#This Row],[Day]]="","",YEAR(F4574))</f>
        <v/>
      </c>
      <c r="E4574" s="117" t="s">
        <v>329</v>
      </c>
      <c r="J4574" s="102"/>
      <c r="K4574" s="124"/>
      <c r="R4574" s="46"/>
      <c r="V4574" s="112"/>
      <c r="W4574" s="72"/>
      <c r="X4574" s="46"/>
      <c r="Y4574" s="46"/>
      <c r="AC4574" s="47">
        <f t="shared" si="68"/>
        <v>0</v>
      </c>
      <c r="AD4574" s="47"/>
      <c r="AE4574" s="44"/>
      <c r="AF4574" s="48"/>
    </row>
    <row r="4575" spans="1:32" ht="21" customHeight="1">
      <c r="A4575" s="45" t="str">
        <f>IF(G4575="","",VLOOKUP(G4575,#REF!,3,0))</f>
        <v/>
      </c>
      <c r="B4575" s="45" t="str">
        <f>IF(Table1[[#This Row],[Day]]="","",WEEKNUM(F4575))</f>
        <v/>
      </c>
      <c r="C4575" s="45" t="str">
        <f>IF(Table1[[#This Row],[Day]]="","",MONTH(F4575))</f>
        <v/>
      </c>
      <c r="D4575" s="45" t="str">
        <f>IF(Table1[[#This Row],[Day]]="","",YEAR(F4575))</f>
        <v/>
      </c>
      <c r="E4575" s="117" t="s">
        <v>329</v>
      </c>
      <c r="J4575" s="102"/>
      <c r="K4575" s="124"/>
      <c r="R4575" s="46"/>
      <c r="V4575" s="112"/>
      <c r="W4575" s="72"/>
      <c r="X4575" s="46"/>
      <c r="Y4575" s="46"/>
      <c r="AC4575" s="47">
        <f t="shared" si="68"/>
        <v>0</v>
      </c>
      <c r="AD4575" s="47"/>
      <c r="AE4575" s="44"/>
      <c r="AF4575" s="48"/>
    </row>
    <row r="4576" spans="1:32" ht="21" customHeight="1">
      <c r="A4576" s="45" t="str">
        <f>IF(G4576="","",VLOOKUP(G4576,#REF!,3,0))</f>
        <v/>
      </c>
      <c r="B4576" s="45" t="str">
        <f>IF(Table1[[#This Row],[Day]]="","",WEEKNUM(F4576))</f>
        <v/>
      </c>
      <c r="C4576" s="45" t="str">
        <f>IF(Table1[[#This Row],[Day]]="","",MONTH(F4576))</f>
        <v/>
      </c>
      <c r="D4576" s="45" t="str">
        <f>IF(Table1[[#This Row],[Day]]="","",YEAR(F4576))</f>
        <v/>
      </c>
      <c r="E4576" s="117" t="s">
        <v>329</v>
      </c>
      <c r="J4576" s="102"/>
      <c r="K4576" s="124"/>
      <c r="R4576" s="46"/>
      <c r="V4576" s="112"/>
      <c r="W4576" s="72"/>
      <c r="X4576" s="46"/>
      <c r="Y4576" s="46"/>
      <c r="AC4576" s="47">
        <f t="shared" si="68"/>
        <v>0</v>
      </c>
      <c r="AD4576" s="47"/>
      <c r="AE4576" s="44"/>
      <c r="AF4576" s="48"/>
    </row>
    <row r="4577" spans="1:32" ht="21" customHeight="1">
      <c r="A4577" s="45" t="str">
        <f>IF(G4577="","",VLOOKUP(G4577,#REF!,3,0))</f>
        <v/>
      </c>
      <c r="B4577" s="45" t="str">
        <f>IF(Table1[[#This Row],[Day]]="","",WEEKNUM(F4577))</f>
        <v/>
      </c>
      <c r="C4577" s="45" t="str">
        <f>IF(Table1[[#This Row],[Day]]="","",MONTH(F4577))</f>
        <v/>
      </c>
      <c r="D4577" s="45" t="str">
        <f>IF(Table1[[#This Row],[Day]]="","",YEAR(F4577))</f>
        <v/>
      </c>
      <c r="E4577" s="117" t="s">
        <v>329</v>
      </c>
      <c r="J4577" s="102"/>
      <c r="K4577" s="124"/>
      <c r="R4577" s="46"/>
      <c r="V4577" s="112"/>
      <c r="W4577" s="72"/>
      <c r="X4577" s="46"/>
      <c r="Y4577" s="46"/>
      <c r="AC4577" s="47">
        <f t="shared" si="68"/>
        <v>0</v>
      </c>
      <c r="AD4577" s="47"/>
      <c r="AE4577" s="44"/>
      <c r="AF4577" s="48"/>
    </row>
    <row r="4578" spans="1:32" ht="21" customHeight="1">
      <c r="A4578" s="45" t="str">
        <f>IF(G4578="","",VLOOKUP(G4578,#REF!,3,0))</f>
        <v/>
      </c>
      <c r="B4578" s="45" t="str">
        <f>IF(Table1[[#This Row],[Day]]="","",WEEKNUM(F4578))</f>
        <v/>
      </c>
      <c r="C4578" s="45" t="str">
        <f>IF(Table1[[#This Row],[Day]]="","",MONTH(F4578))</f>
        <v/>
      </c>
      <c r="D4578" s="45" t="str">
        <f>IF(Table1[[#This Row],[Day]]="","",YEAR(F4578))</f>
        <v/>
      </c>
      <c r="E4578" s="117" t="s">
        <v>329</v>
      </c>
      <c r="J4578" s="102"/>
      <c r="K4578" s="124"/>
      <c r="R4578" s="46"/>
      <c r="V4578" s="112"/>
      <c r="W4578" s="72"/>
      <c r="X4578" s="46"/>
      <c r="Y4578" s="46"/>
      <c r="AC4578" s="47">
        <f t="shared" si="68"/>
        <v>0</v>
      </c>
      <c r="AD4578" s="47"/>
      <c r="AE4578" s="44"/>
      <c r="AF4578" s="48"/>
    </row>
    <row r="4579" spans="1:32" ht="21" customHeight="1">
      <c r="A4579" s="45" t="str">
        <f>IF(G4579="","",VLOOKUP(G4579,#REF!,3,0))</f>
        <v/>
      </c>
      <c r="B4579" s="45" t="str">
        <f>IF(Table1[[#This Row],[Day]]="","",WEEKNUM(F4579))</f>
        <v/>
      </c>
      <c r="C4579" s="45" t="str">
        <f>IF(Table1[[#This Row],[Day]]="","",MONTH(F4579))</f>
        <v/>
      </c>
      <c r="D4579" s="45" t="str">
        <f>IF(Table1[[#This Row],[Day]]="","",YEAR(F4579))</f>
        <v/>
      </c>
      <c r="E4579" s="117" t="s">
        <v>329</v>
      </c>
      <c r="J4579" s="102"/>
      <c r="K4579" s="124"/>
      <c r="R4579" s="46"/>
      <c r="V4579" s="112"/>
      <c r="W4579" s="72"/>
      <c r="X4579" s="46"/>
      <c r="Y4579" s="46"/>
      <c r="AC4579" s="47">
        <f t="shared" si="68"/>
        <v>0</v>
      </c>
      <c r="AD4579" s="47"/>
      <c r="AE4579" s="44"/>
      <c r="AF4579" s="48"/>
    </row>
    <row r="4580" spans="1:32" ht="21" customHeight="1">
      <c r="A4580" s="45" t="str">
        <f>IF(G4580="","",VLOOKUP(G4580,#REF!,3,0))</f>
        <v/>
      </c>
      <c r="B4580" s="45" t="str">
        <f>IF(Table1[[#This Row],[Day]]="","",WEEKNUM(F4580))</f>
        <v/>
      </c>
      <c r="C4580" s="45" t="str">
        <f>IF(Table1[[#This Row],[Day]]="","",MONTH(F4580))</f>
        <v/>
      </c>
      <c r="D4580" s="45" t="str">
        <f>IF(Table1[[#This Row],[Day]]="","",YEAR(F4580))</f>
        <v/>
      </c>
      <c r="E4580" s="117" t="s">
        <v>329</v>
      </c>
      <c r="J4580" s="102"/>
      <c r="K4580" s="124"/>
      <c r="R4580" s="46"/>
      <c r="V4580" s="112"/>
      <c r="W4580" s="72"/>
      <c r="X4580" s="46"/>
      <c r="Y4580" s="46"/>
      <c r="AC4580" s="47">
        <f t="shared" si="68"/>
        <v>0</v>
      </c>
      <c r="AD4580" s="47"/>
      <c r="AE4580" s="44"/>
      <c r="AF4580" s="48"/>
    </row>
    <row r="4581" spans="1:32" ht="21" customHeight="1">
      <c r="A4581" s="45" t="str">
        <f>IF(G4581="","",VLOOKUP(G4581,#REF!,3,0))</f>
        <v/>
      </c>
      <c r="B4581" s="45" t="str">
        <f>IF(Table1[[#This Row],[Day]]="","",WEEKNUM(F4581))</f>
        <v/>
      </c>
      <c r="C4581" s="45" t="str">
        <f>IF(Table1[[#This Row],[Day]]="","",MONTH(F4581))</f>
        <v/>
      </c>
      <c r="D4581" s="45" t="str">
        <f>IF(Table1[[#This Row],[Day]]="","",YEAR(F4581))</f>
        <v/>
      </c>
      <c r="E4581" s="117" t="s">
        <v>329</v>
      </c>
      <c r="J4581" s="102"/>
      <c r="K4581" s="124"/>
      <c r="R4581" s="46"/>
      <c r="V4581" s="112"/>
      <c r="W4581" s="72"/>
      <c r="X4581" s="46"/>
      <c r="Y4581" s="46"/>
      <c r="AC4581" s="47">
        <f t="shared" si="68"/>
        <v>0</v>
      </c>
      <c r="AD4581" s="47"/>
      <c r="AE4581" s="44"/>
      <c r="AF4581" s="48"/>
    </row>
    <row r="4582" spans="1:32" ht="21" customHeight="1">
      <c r="A4582" s="45" t="str">
        <f>IF(G4582="","",VLOOKUP(G4582,#REF!,3,0))</f>
        <v/>
      </c>
      <c r="B4582" s="45" t="str">
        <f>IF(Table1[[#This Row],[Day]]="","",WEEKNUM(F4582))</f>
        <v/>
      </c>
      <c r="C4582" s="45" t="str">
        <f>IF(Table1[[#This Row],[Day]]="","",MONTH(F4582))</f>
        <v/>
      </c>
      <c r="D4582" s="45" t="str">
        <f>IF(Table1[[#This Row],[Day]]="","",YEAR(F4582))</f>
        <v/>
      </c>
      <c r="E4582" s="117" t="s">
        <v>329</v>
      </c>
      <c r="J4582" s="102"/>
      <c r="K4582" s="124"/>
      <c r="R4582" s="46"/>
      <c r="V4582" s="112"/>
      <c r="W4582" s="72"/>
      <c r="X4582" s="46"/>
      <c r="Y4582" s="46"/>
      <c r="AC4582" s="47">
        <f t="shared" si="68"/>
        <v>0</v>
      </c>
      <c r="AD4582" s="47"/>
      <c r="AE4582" s="44"/>
      <c r="AF4582" s="48"/>
    </row>
    <row r="4583" spans="1:32" ht="21" customHeight="1">
      <c r="A4583" s="45" t="str">
        <f>IF(G4583="","",VLOOKUP(G4583,#REF!,3,0))</f>
        <v/>
      </c>
      <c r="B4583" s="45" t="str">
        <f>IF(Table1[[#This Row],[Day]]="","",WEEKNUM(F4583))</f>
        <v/>
      </c>
      <c r="C4583" s="45" t="str">
        <f>IF(Table1[[#This Row],[Day]]="","",MONTH(F4583))</f>
        <v/>
      </c>
      <c r="D4583" s="45" t="str">
        <f>IF(Table1[[#This Row],[Day]]="","",YEAR(F4583))</f>
        <v/>
      </c>
      <c r="E4583" s="117" t="s">
        <v>329</v>
      </c>
      <c r="J4583" s="102"/>
      <c r="K4583" s="124"/>
      <c r="R4583" s="46"/>
      <c r="V4583" s="112"/>
      <c r="W4583" s="72"/>
      <c r="X4583" s="46"/>
      <c r="Y4583" s="46"/>
      <c r="AC4583" s="47">
        <f t="shared" si="68"/>
        <v>0</v>
      </c>
      <c r="AD4583" s="47"/>
      <c r="AE4583" s="44"/>
      <c r="AF4583" s="48"/>
    </row>
    <row r="4584" spans="1:32" ht="21" customHeight="1">
      <c r="A4584" s="45" t="str">
        <f>IF(G4584="","",VLOOKUP(G4584,#REF!,3,0))</f>
        <v/>
      </c>
      <c r="B4584" s="45" t="str">
        <f>IF(Table1[[#This Row],[Day]]="","",WEEKNUM(F4584))</f>
        <v/>
      </c>
      <c r="C4584" s="45" t="str">
        <f>IF(Table1[[#This Row],[Day]]="","",MONTH(F4584))</f>
        <v/>
      </c>
      <c r="D4584" s="45" t="str">
        <f>IF(Table1[[#This Row],[Day]]="","",YEAR(F4584))</f>
        <v/>
      </c>
      <c r="E4584" s="117" t="s">
        <v>329</v>
      </c>
      <c r="J4584" s="102"/>
      <c r="K4584" s="124"/>
      <c r="R4584" s="46"/>
      <c r="V4584" s="112"/>
      <c r="W4584" s="72"/>
      <c r="X4584" s="46"/>
      <c r="Y4584" s="46"/>
      <c r="AC4584" s="47">
        <f t="shared" si="68"/>
        <v>0</v>
      </c>
      <c r="AD4584" s="47"/>
      <c r="AE4584" s="44"/>
      <c r="AF4584" s="48"/>
    </row>
    <row r="4585" spans="1:32" ht="21" customHeight="1">
      <c r="A4585" s="45" t="str">
        <f>IF(G4585="","",VLOOKUP(G4585,#REF!,3,0))</f>
        <v/>
      </c>
      <c r="B4585" s="45" t="str">
        <f>IF(Table1[[#This Row],[Day]]="","",WEEKNUM(F4585))</f>
        <v/>
      </c>
      <c r="C4585" s="45" t="str">
        <f>IF(Table1[[#This Row],[Day]]="","",MONTH(F4585))</f>
        <v/>
      </c>
      <c r="D4585" s="45" t="str">
        <f>IF(Table1[[#This Row],[Day]]="","",YEAR(F4585))</f>
        <v/>
      </c>
      <c r="E4585" s="117" t="s">
        <v>329</v>
      </c>
      <c r="J4585" s="102"/>
      <c r="K4585" s="124"/>
      <c r="R4585" s="46"/>
      <c r="V4585" s="112"/>
      <c r="W4585" s="72"/>
      <c r="X4585" s="46"/>
      <c r="Y4585" s="46"/>
      <c r="AC4585" s="47">
        <f t="shared" si="68"/>
        <v>0</v>
      </c>
      <c r="AD4585" s="47"/>
      <c r="AE4585" s="44"/>
      <c r="AF4585" s="48"/>
    </row>
    <row r="4586" spans="1:32" ht="21" customHeight="1">
      <c r="A4586" s="45" t="str">
        <f>IF(G4586="","",VLOOKUP(G4586,#REF!,3,0))</f>
        <v/>
      </c>
      <c r="B4586" s="45" t="str">
        <f>IF(Table1[[#This Row],[Day]]="","",WEEKNUM(F4586))</f>
        <v/>
      </c>
      <c r="C4586" s="45" t="str">
        <f>IF(Table1[[#This Row],[Day]]="","",MONTH(F4586))</f>
        <v/>
      </c>
      <c r="D4586" s="45" t="str">
        <f>IF(Table1[[#This Row],[Day]]="","",YEAR(F4586))</f>
        <v/>
      </c>
      <c r="E4586" s="117" t="s">
        <v>329</v>
      </c>
      <c r="J4586" s="102"/>
      <c r="K4586" s="124"/>
      <c r="R4586" s="46"/>
      <c r="V4586" s="112"/>
      <c r="W4586" s="72"/>
      <c r="X4586" s="46"/>
      <c r="Y4586" s="46"/>
      <c r="AC4586" s="47">
        <f t="shared" si="68"/>
        <v>0</v>
      </c>
      <c r="AD4586" s="47"/>
      <c r="AE4586" s="44"/>
      <c r="AF4586" s="48"/>
    </row>
    <row r="4587" spans="1:32" ht="21" customHeight="1">
      <c r="A4587" s="45" t="str">
        <f>IF(G4587="","",VLOOKUP(G4587,#REF!,3,0))</f>
        <v/>
      </c>
      <c r="B4587" s="45" t="str">
        <f>IF(Table1[[#This Row],[Day]]="","",WEEKNUM(F4587))</f>
        <v/>
      </c>
      <c r="C4587" s="45" t="str">
        <f>IF(Table1[[#This Row],[Day]]="","",MONTH(F4587))</f>
        <v/>
      </c>
      <c r="D4587" s="45" t="str">
        <f>IF(Table1[[#This Row],[Day]]="","",YEAR(F4587))</f>
        <v/>
      </c>
      <c r="E4587" s="117" t="s">
        <v>329</v>
      </c>
      <c r="J4587" s="102"/>
      <c r="K4587" s="124"/>
      <c r="R4587" s="46"/>
      <c r="V4587" s="112"/>
      <c r="W4587" s="72"/>
      <c r="X4587" s="46"/>
      <c r="Y4587" s="46"/>
      <c r="AC4587" s="47">
        <f t="shared" si="68"/>
        <v>0</v>
      </c>
      <c r="AD4587" s="47"/>
      <c r="AE4587" s="44"/>
      <c r="AF4587" s="48"/>
    </row>
    <row r="4588" spans="1:32" ht="21" customHeight="1">
      <c r="A4588" s="45" t="str">
        <f>IF(G4588="","",VLOOKUP(G4588,#REF!,3,0))</f>
        <v/>
      </c>
      <c r="B4588" s="45" t="str">
        <f>IF(Table1[[#This Row],[Day]]="","",WEEKNUM(F4588))</f>
        <v/>
      </c>
      <c r="C4588" s="45" t="str">
        <f>IF(Table1[[#This Row],[Day]]="","",MONTH(F4588))</f>
        <v/>
      </c>
      <c r="D4588" s="45" t="str">
        <f>IF(Table1[[#This Row],[Day]]="","",YEAR(F4588))</f>
        <v/>
      </c>
      <c r="E4588" s="117" t="s">
        <v>329</v>
      </c>
      <c r="J4588" s="102"/>
      <c r="K4588" s="124"/>
      <c r="R4588" s="46"/>
      <c r="V4588" s="112"/>
      <c r="W4588" s="72"/>
      <c r="X4588" s="46"/>
      <c r="Y4588" s="46"/>
      <c r="AC4588" s="47">
        <f t="shared" si="68"/>
        <v>0</v>
      </c>
      <c r="AD4588" s="47"/>
      <c r="AE4588" s="44"/>
      <c r="AF4588" s="48"/>
    </row>
    <row r="4589" spans="1:32" ht="21" customHeight="1">
      <c r="A4589" s="45" t="str">
        <f>IF(G4589="","",VLOOKUP(G4589,#REF!,3,0))</f>
        <v/>
      </c>
      <c r="B4589" s="45" t="str">
        <f>IF(Table1[[#This Row],[Day]]="","",WEEKNUM(F4589))</f>
        <v/>
      </c>
      <c r="C4589" s="45" t="str">
        <f>IF(Table1[[#This Row],[Day]]="","",MONTH(F4589))</f>
        <v/>
      </c>
      <c r="D4589" s="45" t="str">
        <f>IF(Table1[[#This Row],[Day]]="","",YEAR(F4589))</f>
        <v/>
      </c>
      <c r="E4589" s="117" t="s">
        <v>329</v>
      </c>
      <c r="J4589" s="102"/>
      <c r="K4589" s="124"/>
      <c r="R4589" s="46"/>
      <c r="V4589" s="112"/>
      <c r="W4589" s="72"/>
      <c r="X4589" s="46"/>
      <c r="Y4589" s="46"/>
      <c r="AC4589" s="47">
        <f t="shared" si="68"/>
        <v>0</v>
      </c>
      <c r="AD4589" s="47"/>
      <c r="AE4589" s="44"/>
      <c r="AF4589" s="48"/>
    </row>
    <row r="4590" spans="1:32" ht="21" customHeight="1">
      <c r="A4590" s="45" t="str">
        <f>IF(G4590="","",VLOOKUP(G4590,#REF!,3,0))</f>
        <v/>
      </c>
      <c r="B4590" s="45" t="str">
        <f>IF(Table1[[#This Row],[Day]]="","",WEEKNUM(F4590))</f>
        <v/>
      </c>
      <c r="C4590" s="45" t="str">
        <f>IF(Table1[[#This Row],[Day]]="","",MONTH(F4590))</f>
        <v/>
      </c>
      <c r="D4590" s="45" t="str">
        <f>IF(Table1[[#This Row],[Day]]="","",YEAR(F4590))</f>
        <v/>
      </c>
      <c r="E4590" s="117" t="s">
        <v>329</v>
      </c>
      <c r="J4590" s="102"/>
      <c r="K4590" s="124"/>
      <c r="R4590" s="46"/>
      <c r="V4590" s="112"/>
      <c r="W4590" s="72"/>
      <c r="X4590" s="46"/>
      <c r="Y4590" s="46"/>
      <c r="AC4590" s="47">
        <f t="shared" si="68"/>
        <v>0</v>
      </c>
      <c r="AD4590" s="47"/>
      <c r="AE4590" s="44"/>
      <c r="AF4590" s="48"/>
    </row>
    <row r="4591" spans="1:32" ht="21" customHeight="1">
      <c r="A4591" s="45" t="str">
        <f>IF(G4591="","",VLOOKUP(G4591,#REF!,3,0))</f>
        <v/>
      </c>
      <c r="B4591" s="45" t="str">
        <f>IF(Table1[[#This Row],[Day]]="","",WEEKNUM(F4591))</f>
        <v/>
      </c>
      <c r="C4591" s="45" t="str">
        <f>IF(Table1[[#This Row],[Day]]="","",MONTH(F4591))</f>
        <v/>
      </c>
      <c r="D4591" s="45" t="str">
        <f>IF(Table1[[#This Row],[Day]]="","",YEAR(F4591))</f>
        <v/>
      </c>
      <c r="E4591" s="117" t="s">
        <v>329</v>
      </c>
      <c r="J4591" s="102"/>
      <c r="K4591" s="124"/>
      <c r="R4591" s="46"/>
      <c r="V4591" s="112"/>
      <c r="W4591" s="72"/>
      <c r="X4591" s="46"/>
      <c r="Y4591" s="46"/>
      <c r="AC4591" s="47">
        <f t="shared" si="68"/>
        <v>0</v>
      </c>
      <c r="AD4591" s="47"/>
      <c r="AE4591" s="44"/>
      <c r="AF4591" s="48"/>
    </row>
    <row r="4592" spans="1:32" ht="21" customHeight="1">
      <c r="A4592" s="45" t="str">
        <f>IF(G4592="","",VLOOKUP(G4592,#REF!,3,0))</f>
        <v/>
      </c>
      <c r="B4592" s="45" t="str">
        <f>IF(Table1[[#This Row],[Day]]="","",WEEKNUM(F4592))</f>
        <v/>
      </c>
      <c r="C4592" s="45" t="str">
        <f>IF(Table1[[#This Row],[Day]]="","",MONTH(F4592))</f>
        <v/>
      </c>
      <c r="D4592" s="45" t="str">
        <f>IF(Table1[[#This Row],[Day]]="","",YEAR(F4592))</f>
        <v/>
      </c>
      <c r="E4592" s="117" t="s">
        <v>329</v>
      </c>
      <c r="J4592" s="102"/>
      <c r="K4592" s="124"/>
      <c r="R4592" s="46"/>
      <c r="V4592" s="112"/>
      <c r="W4592" s="72"/>
      <c r="X4592" s="46"/>
      <c r="Y4592" s="46"/>
      <c r="AC4592" s="47">
        <f t="shared" si="68"/>
        <v>0</v>
      </c>
      <c r="AD4592" s="47"/>
      <c r="AE4592" s="44"/>
      <c r="AF4592" s="48"/>
    </row>
    <row r="4593" spans="1:32" ht="21" customHeight="1">
      <c r="A4593" s="45" t="str">
        <f>IF(G4593="","",VLOOKUP(G4593,#REF!,3,0))</f>
        <v/>
      </c>
      <c r="B4593" s="45" t="str">
        <f>IF(Table1[[#This Row],[Day]]="","",WEEKNUM(F4593))</f>
        <v/>
      </c>
      <c r="C4593" s="45" t="str">
        <f>IF(Table1[[#This Row],[Day]]="","",MONTH(F4593))</f>
        <v/>
      </c>
      <c r="D4593" s="45" t="str">
        <f>IF(Table1[[#This Row],[Day]]="","",YEAR(F4593))</f>
        <v/>
      </c>
      <c r="E4593" s="117" t="s">
        <v>329</v>
      </c>
      <c r="J4593" s="102"/>
      <c r="K4593" s="124"/>
      <c r="R4593" s="46"/>
      <c r="V4593" s="112"/>
      <c r="W4593" s="72"/>
      <c r="X4593" s="46"/>
      <c r="Y4593" s="46"/>
      <c r="AC4593" s="47">
        <f t="shared" si="68"/>
        <v>0</v>
      </c>
      <c r="AD4593" s="47"/>
      <c r="AE4593" s="44"/>
      <c r="AF4593" s="48"/>
    </row>
    <row r="4594" spans="1:32" ht="21" customHeight="1">
      <c r="A4594" s="45" t="str">
        <f>IF(G4594="","",VLOOKUP(G4594,#REF!,3,0))</f>
        <v/>
      </c>
      <c r="B4594" s="45" t="str">
        <f>IF(Table1[[#This Row],[Day]]="","",WEEKNUM(F4594))</f>
        <v/>
      </c>
      <c r="C4594" s="45" t="str">
        <f>IF(Table1[[#This Row],[Day]]="","",MONTH(F4594))</f>
        <v/>
      </c>
      <c r="D4594" s="45" t="str">
        <f>IF(Table1[[#This Row],[Day]]="","",YEAR(F4594))</f>
        <v/>
      </c>
      <c r="E4594" s="117" t="s">
        <v>329</v>
      </c>
      <c r="J4594" s="102"/>
      <c r="K4594" s="124"/>
      <c r="R4594" s="46"/>
      <c r="V4594" s="112"/>
      <c r="W4594" s="72"/>
      <c r="X4594" s="46"/>
      <c r="Y4594" s="46"/>
      <c r="AC4594" s="47">
        <f t="shared" si="68"/>
        <v>0</v>
      </c>
      <c r="AD4594" s="47"/>
      <c r="AE4594" s="44"/>
      <c r="AF4594" s="48"/>
    </row>
    <row r="4595" spans="1:32" ht="21" customHeight="1">
      <c r="A4595" s="45" t="str">
        <f>IF(G4595="","",VLOOKUP(G4595,#REF!,3,0))</f>
        <v/>
      </c>
      <c r="B4595" s="45" t="str">
        <f>IF(Table1[[#This Row],[Day]]="","",WEEKNUM(F4595))</f>
        <v/>
      </c>
      <c r="C4595" s="45" t="str">
        <f>IF(Table1[[#This Row],[Day]]="","",MONTH(F4595))</f>
        <v/>
      </c>
      <c r="D4595" s="45" t="str">
        <f>IF(Table1[[#This Row],[Day]]="","",YEAR(F4595))</f>
        <v/>
      </c>
      <c r="E4595" s="117" t="s">
        <v>329</v>
      </c>
      <c r="J4595" s="102"/>
      <c r="K4595" s="124"/>
      <c r="R4595" s="46"/>
      <c r="V4595" s="112"/>
      <c r="W4595" s="72"/>
      <c r="X4595" s="46"/>
      <c r="Y4595" s="46"/>
      <c r="AC4595" s="47">
        <f t="shared" si="68"/>
        <v>0</v>
      </c>
      <c r="AD4595" s="47"/>
      <c r="AE4595" s="44"/>
      <c r="AF4595" s="48"/>
    </row>
    <row r="4596" spans="1:32" ht="21" customHeight="1">
      <c r="A4596" s="45" t="str">
        <f>IF(G4596="","",VLOOKUP(G4596,#REF!,3,0))</f>
        <v/>
      </c>
      <c r="B4596" s="45" t="str">
        <f>IF(Table1[[#This Row],[Day]]="","",WEEKNUM(F4596))</f>
        <v/>
      </c>
      <c r="C4596" s="45" t="str">
        <f>IF(Table1[[#This Row],[Day]]="","",MONTH(F4596))</f>
        <v/>
      </c>
      <c r="D4596" s="45" t="str">
        <f>IF(Table1[[#This Row],[Day]]="","",YEAR(F4596))</f>
        <v/>
      </c>
      <c r="E4596" s="117" t="s">
        <v>329</v>
      </c>
      <c r="J4596" s="102"/>
      <c r="K4596" s="124"/>
      <c r="R4596" s="46"/>
      <c r="V4596" s="112"/>
      <c r="W4596" s="72"/>
      <c r="X4596" s="46"/>
      <c r="Y4596" s="46"/>
      <c r="AC4596" s="47">
        <f t="shared" si="68"/>
        <v>0</v>
      </c>
      <c r="AD4596" s="47"/>
      <c r="AE4596" s="44"/>
      <c r="AF4596" s="48"/>
    </row>
    <row r="4597" spans="1:32" ht="21" customHeight="1">
      <c r="A4597" s="45" t="str">
        <f>IF(G4597="","",VLOOKUP(G4597,#REF!,3,0))</f>
        <v/>
      </c>
      <c r="B4597" s="45" t="str">
        <f>IF(Table1[[#This Row],[Day]]="","",WEEKNUM(F4597))</f>
        <v/>
      </c>
      <c r="C4597" s="45" t="str">
        <f>IF(Table1[[#This Row],[Day]]="","",MONTH(F4597))</f>
        <v/>
      </c>
      <c r="D4597" s="45" t="str">
        <f>IF(Table1[[#This Row],[Day]]="","",YEAR(F4597))</f>
        <v/>
      </c>
      <c r="E4597" s="117" t="s">
        <v>329</v>
      </c>
      <c r="J4597" s="102"/>
      <c r="K4597" s="124"/>
      <c r="R4597" s="46"/>
      <c r="V4597" s="112"/>
      <c r="W4597" s="72"/>
      <c r="X4597" s="46"/>
      <c r="Y4597" s="46"/>
      <c r="AC4597" s="47">
        <f t="shared" si="68"/>
        <v>0</v>
      </c>
      <c r="AD4597" s="47"/>
      <c r="AE4597" s="44"/>
      <c r="AF4597" s="48"/>
    </row>
    <row r="4598" spans="1:32" ht="21" customHeight="1">
      <c r="A4598" s="45" t="str">
        <f>IF(G4598="","",VLOOKUP(G4598,#REF!,3,0))</f>
        <v/>
      </c>
      <c r="B4598" s="45" t="str">
        <f>IF(Table1[[#This Row],[Day]]="","",WEEKNUM(F4598))</f>
        <v/>
      </c>
      <c r="C4598" s="45" t="str">
        <f>IF(Table1[[#This Row],[Day]]="","",MONTH(F4598))</f>
        <v/>
      </c>
      <c r="D4598" s="45" t="str">
        <f>IF(Table1[[#This Row],[Day]]="","",YEAR(F4598))</f>
        <v/>
      </c>
      <c r="E4598" s="117" t="s">
        <v>329</v>
      </c>
      <c r="J4598" s="102"/>
      <c r="K4598" s="124"/>
      <c r="R4598" s="46"/>
      <c r="V4598" s="112"/>
      <c r="W4598" s="72"/>
      <c r="X4598" s="46"/>
      <c r="Y4598" s="46"/>
      <c r="AC4598" s="47">
        <f t="shared" si="68"/>
        <v>0</v>
      </c>
      <c r="AD4598" s="47"/>
      <c r="AE4598" s="44"/>
      <c r="AF4598" s="48"/>
    </row>
    <row r="4599" spans="1:32" ht="21" customHeight="1">
      <c r="A4599" s="45" t="str">
        <f>IF(G4599="","",VLOOKUP(G4599,#REF!,3,0))</f>
        <v/>
      </c>
      <c r="B4599" s="45" t="str">
        <f>IF(Table1[[#This Row],[Day]]="","",WEEKNUM(F4599))</f>
        <v/>
      </c>
      <c r="C4599" s="45" t="str">
        <f>IF(Table1[[#This Row],[Day]]="","",MONTH(F4599))</f>
        <v/>
      </c>
      <c r="D4599" s="45" t="str">
        <f>IF(Table1[[#This Row],[Day]]="","",YEAR(F4599))</f>
        <v/>
      </c>
      <c r="E4599" s="117" t="s">
        <v>329</v>
      </c>
      <c r="J4599" s="102"/>
      <c r="K4599" s="124"/>
      <c r="R4599" s="46"/>
      <c r="V4599" s="112"/>
      <c r="W4599" s="72"/>
      <c r="X4599" s="46"/>
      <c r="Y4599" s="46"/>
      <c r="AC4599" s="47">
        <f t="shared" si="68"/>
        <v>0</v>
      </c>
      <c r="AD4599" s="47"/>
      <c r="AE4599" s="44"/>
      <c r="AF4599" s="48"/>
    </row>
    <row r="4600" spans="1:32" ht="21" customHeight="1">
      <c r="A4600" s="45" t="str">
        <f>IF(G4600="","",VLOOKUP(G4600,#REF!,3,0))</f>
        <v/>
      </c>
      <c r="B4600" s="45" t="str">
        <f>IF(Table1[[#This Row],[Day]]="","",WEEKNUM(F4600))</f>
        <v/>
      </c>
      <c r="C4600" s="45" t="str">
        <f>IF(Table1[[#This Row],[Day]]="","",MONTH(F4600))</f>
        <v/>
      </c>
      <c r="D4600" s="45" t="str">
        <f>IF(Table1[[#This Row],[Day]]="","",YEAR(F4600))</f>
        <v/>
      </c>
      <c r="E4600" s="117" t="s">
        <v>329</v>
      </c>
      <c r="J4600" s="102"/>
      <c r="K4600" s="124"/>
      <c r="R4600" s="46"/>
      <c r="V4600" s="112"/>
      <c r="W4600" s="72"/>
      <c r="X4600" s="46"/>
      <c r="Y4600" s="46"/>
      <c r="AC4600" s="47">
        <f t="shared" si="68"/>
        <v>0</v>
      </c>
      <c r="AD4600" s="47"/>
      <c r="AE4600" s="44"/>
      <c r="AF4600" s="48"/>
    </row>
    <row r="4601" spans="1:32" ht="21" customHeight="1">
      <c r="A4601" s="45" t="str">
        <f>IF(G4601="","",VLOOKUP(G4601,#REF!,3,0))</f>
        <v/>
      </c>
      <c r="B4601" s="45" t="str">
        <f>IF(Table1[[#This Row],[Day]]="","",WEEKNUM(F4601))</f>
        <v/>
      </c>
      <c r="C4601" s="45" t="str">
        <f>IF(Table1[[#This Row],[Day]]="","",MONTH(F4601))</f>
        <v/>
      </c>
      <c r="D4601" s="45" t="str">
        <f>IF(Table1[[#This Row],[Day]]="","",YEAR(F4601))</f>
        <v/>
      </c>
      <c r="E4601" s="117" t="s">
        <v>329</v>
      </c>
      <c r="J4601" s="102"/>
      <c r="K4601" s="124"/>
      <c r="R4601" s="46"/>
      <c r="V4601" s="112"/>
      <c r="W4601" s="72"/>
      <c r="X4601" s="46"/>
      <c r="Y4601" s="46"/>
      <c r="AC4601" s="47">
        <f t="shared" si="68"/>
        <v>0</v>
      </c>
      <c r="AD4601" s="47"/>
      <c r="AE4601" s="44"/>
      <c r="AF4601" s="48"/>
    </row>
    <row r="4602" spans="1:32" ht="21" customHeight="1">
      <c r="A4602" s="45" t="str">
        <f>IF(G4602="","",VLOOKUP(G4602,#REF!,3,0))</f>
        <v/>
      </c>
      <c r="B4602" s="45" t="str">
        <f>IF(Table1[[#This Row],[Day]]="","",WEEKNUM(F4602))</f>
        <v/>
      </c>
      <c r="C4602" s="45" t="str">
        <f>IF(Table1[[#This Row],[Day]]="","",MONTH(F4602))</f>
        <v/>
      </c>
      <c r="D4602" s="45" t="str">
        <f>IF(Table1[[#This Row],[Day]]="","",YEAR(F4602))</f>
        <v/>
      </c>
      <c r="E4602" s="117" t="s">
        <v>329</v>
      </c>
      <c r="J4602" s="102"/>
      <c r="K4602" s="124"/>
      <c r="R4602" s="46"/>
      <c r="V4602" s="112"/>
      <c r="W4602" s="72"/>
      <c r="X4602" s="46"/>
      <c r="Y4602" s="46"/>
      <c r="AC4602" s="47">
        <f t="shared" si="68"/>
        <v>0</v>
      </c>
      <c r="AD4602" s="47"/>
      <c r="AE4602" s="44"/>
      <c r="AF4602" s="48"/>
    </row>
    <row r="4603" spans="1:32" ht="21" customHeight="1">
      <c r="A4603" s="45" t="str">
        <f>IF(G4603="","",VLOOKUP(G4603,#REF!,3,0))</f>
        <v/>
      </c>
      <c r="B4603" s="45" t="str">
        <f>IF(Table1[[#This Row],[Day]]="","",WEEKNUM(F4603))</f>
        <v/>
      </c>
      <c r="C4603" s="45" t="str">
        <f>IF(Table1[[#This Row],[Day]]="","",MONTH(F4603))</f>
        <v/>
      </c>
      <c r="D4603" s="45" t="str">
        <f>IF(Table1[[#This Row],[Day]]="","",YEAR(F4603))</f>
        <v/>
      </c>
      <c r="E4603" s="117" t="s">
        <v>329</v>
      </c>
      <c r="J4603" s="102"/>
      <c r="K4603" s="124"/>
      <c r="R4603" s="46"/>
      <c r="V4603" s="112"/>
      <c r="W4603" s="72"/>
      <c r="X4603" s="46"/>
      <c r="Y4603" s="46"/>
      <c r="AC4603" s="47">
        <f t="shared" si="68"/>
        <v>0</v>
      </c>
      <c r="AD4603" s="47"/>
      <c r="AE4603" s="44"/>
      <c r="AF4603" s="48"/>
    </row>
    <row r="4604" spans="1:32" ht="21" customHeight="1">
      <c r="A4604" s="45" t="str">
        <f>IF(G4604="","",VLOOKUP(G4604,#REF!,3,0))</f>
        <v/>
      </c>
      <c r="B4604" s="45" t="str">
        <f>IF(Table1[[#This Row],[Day]]="","",WEEKNUM(F4604))</f>
        <v/>
      </c>
      <c r="C4604" s="45" t="str">
        <f>IF(Table1[[#This Row],[Day]]="","",MONTH(F4604))</f>
        <v/>
      </c>
      <c r="D4604" s="45" t="str">
        <f>IF(Table1[[#This Row],[Day]]="","",YEAR(F4604))</f>
        <v/>
      </c>
      <c r="E4604" s="117" t="s">
        <v>329</v>
      </c>
      <c r="J4604" s="102"/>
      <c r="K4604" s="124"/>
      <c r="R4604" s="46"/>
      <c r="V4604" s="112"/>
      <c r="W4604" s="72"/>
      <c r="X4604" s="46"/>
      <c r="Y4604" s="46"/>
      <c r="AC4604" s="47">
        <f t="shared" si="68"/>
        <v>0</v>
      </c>
      <c r="AD4604" s="47"/>
      <c r="AE4604" s="44"/>
      <c r="AF4604" s="48"/>
    </row>
    <row r="4605" spans="1:32" ht="21" customHeight="1">
      <c r="A4605" s="45" t="str">
        <f>IF(G4605="","",VLOOKUP(G4605,#REF!,3,0))</f>
        <v/>
      </c>
      <c r="B4605" s="45" t="str">
        <f>IF(Table1[[#This Row],[Day]]="","",WEEKNUM(F4605))</f>
        <v/>
      </c>
      <c r="C4605" s="45" t="str">
        <f>IF(Table1[[#This Row],[Day]]="","",MONTH(F4605))</f>
        <v/>
      </c>
      <c r="D4605" s="45" t="str">
        <f>IF(Table1[[#This Row],[Day]]="","",YEAR(F4605))</f>
        <v/>
      </c>
      <c r="E4605" s="117" t="s">
        <v>329</v>
      </c>
      <c r="J4605" s="102"/>
      <c r="K4605" s="124"/>
      <c r="R4605" s="46"/>
      <c r="V4605" s="112"/>
      <c r="W4605" s="72"/>
      <c r="X4605" s="46"/>
      <c r="Y4605" s="46"/>
      <c r="AC4605" s="47">
        <f t="shared" si="68"/>
        <v>0</v>
      </c>
      <c r="AD4605" s="47"/>
      <c r="AE4605" s="44"/>
      <c r="AF4605" s="48"/>
    </row>
    <row r="4606" spans="1:32" ht="21" customHeight="1">
      <c r="A4606" s="45" t="str">
        <f>IF(G4606="","",VLOOKUP(G4606,#REF!,3,0))</f>
        <v/>
      </c>
      <c r="B4606" s="45" t="str">
        <f>IF(Table1[[#This Row],[Day]]="","",WEEKNUM(F4606))</f>
        <v/>
      </c>
      <c r="C4606" s="45" t="str">
        <f>IF(Table1[[#This Row],[Day]]="","",MONTH(F4606))</f>
        <v/>
      </c>
      <c r="D4606" s="45" t="str">
        <f>IF(Table1[[#This Row],[Day]]="","",YEAR(F4606))</f>
        <v/>
      </c>
      <c r="E4606" s="117" t="s">
        <v>329</v>
      </c>
      <c r="J4606" s="102"/>
      <c r="K4606" s="124"/>
      <c r="R4606" s="46"/>
      <c r="V4606" s="112"/>
      <c r="W4606" s="72"/>
      <c r="X4606" s="46"/>
      <c r="Y4606" s="46"/>
      <c r="AC4606" s="47">
        <f t="shared" si="68"/>
        <v>0</v>
      </c>
      <c r="AD4606" s="47"/>
      <c r="AE4606" s="44"/>
      <c r="AF4606" s="48"/>
    </row>
    <row r="4607" spans="1:32" ht="21" customHeight="1">
      <c r="A4607" s="45" t="str">
        <f>IF(G4607="","",VLOOKUP(G4607,#REF!,3,0))</f>
        <v/>
      </c>
      <c r="B4607" s="45" t="str">
        <f>IF(Table1[[#This Row],[Day]]="","",WEEKNUM(F4607))</f>
        <v/>
      </c>
      <c r="C4607" s="45" t="str">
        <f>IF(Table1[[#This Row],[Day]]="","",MONTH(F4607))</f>
        <v/>
      </c>
      <c r="D4607" s="45" t="str">
        <f>IF(Table1[[#This Row],[Day]]="","",YEAR(F4607))</f>
        <v/>
      </c>
      <c r="E4607" s="117" t="s">
        <v>329</v>
      </c>
      <c r="J4607" s="102"/>
      <c r="K4607" s="124"/>
      <c r="R4607" s="46"/>
      <c r="V4607" s="112"/>
      <c r="W4607" s="72"/>
      <c r="X4607" s="46"/>
      <c r="Y4607" s="46"/>
      <c r="AC4607" s="47">
        <f t="shared" si="68"/>
        <v>0</v>
      </c>
      <c r="AD4607" s="47"/>
      <c r="AE4607" s="44"/>
      <c r="AF4607" s="48"/>
    </row>
    <row r="4608" spans="1:32" ht="21" customHeight="1">
      <c r="A4608" s="45" t="str">
        <f>IF(G4608="","",VLOOKUP(G4608,#REF!,3,0))</f>
        <v/>
      </c>
      <c r="B4608" s="45" t="str">
        <f>IF(Table1[[#This Row],[Day]]="","",WEEKNUM(F4608))</f>
        <v/>
      </c>
      <c r="C4608" s="45" t="str">
        <f>IF(Table1[[#This Row],[Day]]="","",MONTH(F4608))</f>
        <v/>
      </c>
      <c r="D4608" s="45" t="str">
        <f>IF(Table1[[#This Row],[Day]]="","",YEAR(F4608))</f>
        <v/>
      </c>
      <c r="E4608" s="117" t="s">
        <v>329</v>
      </c>
      <c r="J4608" s="102"/>
      <c r="K4608" s="124"/>
      <c r="R4608" s="46"/>
      <c r="V4608" s="112"/>
      <c r="W4608" s="72"/>
      <c r="X4608" s="46"/>
      <c r="Y4608" s="46"/>
      <c r="AC4608" s="47">
        <f t="shared" si="68"/>
        <v>0</v>
      </c>
      <c r="AD4608" s="47"/>
      <c r="AE4608" s="44"/>
      <c r="AF4608" s="48"/>
    </row>
    <row r="4609" spans="1:32" ht="21" customHeight="1">
      <c r="A4609" s="45" t="str">
        <f>IF(G4609="","",VLOOKUP(G4609,#REF!,3,0))</f>
        <v/>
      </c>
      <c r="B4609" s="45" t="str">
        <f>IF(Table1[[#This Row],[Day]]="","",WEEKNUM(F4609))</f>
        <v/>
      </c>
      <c r="C4609" s="45" t="str">
        <f>IF(Table1[[#This Row],[Day]]="","",MONTH(F4609))</f>
        <v/>
      </c>
      <c r="D4609" s="45" t="str">
        <f>IF(Table1[[#This Row],[Day]]="","",YEAR(F4609))</f>
        <v/>
      </c>
      <c r="E4609" s="117" t="s">
        <v>329</v>
      </c>
      <c r="J4609" s="102"/>
      <c r="K4609" s="124"/>
      <c r="R4609" s="46"/>
      <c r="V4609" s="112"/>
      <c r="W4609" s="72"/>
      <c r="X4609" s="46"/>
      <c r="Y4609" s="46"/>
      <c r="AC4609" s="47">
        <f t="shared" si="68"/>
        <v>0</v>
      </c>
      <c r="AD4609" s="47"/>
      <c r="AE4609" s="44"/>
      <c r="AF4609" s="48"/>
    </row>
    <row r="4610" spans="1:32" ht="21" customHeight="1">
      <c r="A4610" s="45" t="str">
        <f>IF(G4610="","",VLOOKUP(G4610,#REF!,3,0))</f>
        <v/>
      </c>
      <c r="B4610" s="45" t="str">
        <f>IF(Table1[[#This Row],[Day]]="","",WEEKNUM(F4610))</f>
        <v/>
      </c>
      <c r="C4610" s="45" t="str">
        <f>IF(Table1[[#This Row],[Day]]="","",MONTH(F4610))</f>
        <v/>
      </c>
      <c r="D4610" s="45" t="str">
        <f>IF(Table1[[#This Row],[Day]]="","",YEAR(F4610))</f>
        <v/>
      </c>
      <c r="E4610" s="117" t="s">
        <v>329</v>
      </c>
      <c r="J4610" s="102"/>
      <c r="K4610" s="124"/>
      <c r="R4610" s="46"/>
      <c r="V4610" s="112"/>
      <c r="W4610" s="72"/>
      <c r="X4610" s="46"/>
      <c r="Y4610" s="46"/>
      <c r="AC4610" s="47">
        <f t="shared" si="68"/>
        <v>0</v>
      </c>
      <c r="AD4610" s="47"/>
      <c r="AE4610" s="44"/>
      <c r="AF4610" s="48"/>
    </row>
    <row r="4611" spans="1:32" ht="21" customHeight="1">
      <c r="A4611" s="45" t="str">
        <f>IF(G4611="","",VLOOKUP(G4611,#REF!,3,0))</f>
        <v/>
      </c>
      <c r="B4611" s="45" t="str">
        <f>IF(Table1[[#This Row],[Day]]="","",WEEKNUM(F4611))</f>
        <v/>
      </c>
      <c r="C4611" s="45" t="str">
        <f>IF(Table1[[#This Row],[Day]]="","",MONTH(F4611))</f>
        <v/>
      </c>
      <c r="D4611" s="45" t="str">
        <f>IF(Table1[[#This Row],[Day]]="","",YEAR(F4611))</f>
        <v/>
      </c>
      <c r="E4611" s="117" t="s">
        <v>329</v>
      </c>
      <c r="J4611" s="102"/>
      <c r="K4611" s="124"/>
      <c r="R4611" s="46"/>
      <c r="V4611" s="112"/>
      <c r="W4611" s="72"/>
      <c r="X4611" s="46"/>
      <c r="Y4611" s="46"/>
      <c r="AC4611" s="47">
        <f t="shared" si="68"/>
        <v>0</v>
      </c>
      <c r="AD4611" s="47"/>
      <c r="AE4611" s="44"/>
      <c r="AF4611" s="48"/>
    </row>
    <row r="4612" spans="1:32" ht="21" customHeight="1">
      <c r="A4612" s="45" t="str">
        <f>IF(G4612="","",VLOOKUP(G4612,#REF!,3,0))</f>
        <v/>
      </c>
      <c r="B4612" s="45" t="str">
        <f>IF(Table1[[#This Row],[Day]]="","",WEEKNUM(F4612))</f>
        <v/>
      </c>
      <c r="C4612" s="45" t="str">
        <f>IF(Table1[[#This Row],[Day]]="","",MONTH(F4612))</f>
        <v/>
      </c>
      <c r="D4612" s="45" t="str">
        <f>IF(Table1[[#This Row],[Day]]="","",YEAR(F4612))</f>
        <v/>
      </c>
      <c r="E4612" s="117" t="s">
        <v>329</v>
      </c>
      <c r="J4612" s="102"/>
      <c r="K4612" s="124"/>
      <c r="R4612" s="46"/>
      <c r="V4612" s="112"/>
      <c r="W4612" s="72"/>
      <c r="X4612" s="46"/>
      <c r="Y4612" s="46"/>
      <c r="AC4612" s="47">
        <f t="shared" si="68"/>
        <v>0</v>
      </c>
      <c r="AD4612" s="47"/>
      <c r="AE4612" s="44"/>
      <c r="AF4612" s="48"/>
    </row>
    <row r="4613" spans="1:32" ht="21" customHeight="1">
      <c r="A4613" s="45" t="str">
        <f>IF(G4613="","",VLOOKUP(G4613,#REF!,3,0))</f>
        <v/>
      </c>
      <c r="B4613" s="45" t="str">
        <f>IF(Table1[[#This Row],[Day]]="","",WEEKNUM(F4613))</f>
        <v/>
      </c>
      <c r="C4613" s="45" t="str">
        <f>IF(Table1[[#This Row],[Day]]="","",MONTH(F4613))</f>
        <v/>
      </c>
      <c r="D4613" s="45" t="str">
        <f>IF(Table1[[#This Row],[Day]]="","",YEAR(F4613))</f>
        <v/>
      </c>
      <c r="E4613" s="117" t="s">
        <v>329</v>
      </c>
      <c r="J4613" s="102"/>
      <c r="K4613" s="124"/>
      <c r="R4613" s="46"/>
      <c r="V4613" s="112"/>
      <c r="W4613" s="72"/>
      <c r="X4613" s="46"/>
      <c r="Y4613" s="46"/>
      <c r="AC4613" s="47">
        <f t="shared" si="68"/>
        <v>0</v>
      </c>
      <c r="AD4613" s="47"/>
      <c r="AE4613" s="44"/>
      <c r="AF4613" s="48"/>
    </row>
    <row r="4614" spans="1:32" ht="21" customHeight="1">
      <c r="A4614" s="45" t="str">
        <f>IF(G4614="","",VLOOKUP(G4614,#REF!,3,0))</f>
        <v/>
      </c>
      <c r="B4614" s="45" t="str">
        <f>IF(Table1[[#This Row],[Day]]="","",WEEKNUM(F4614))</f>
        <v/>
      </c>
      <c r="C4614" s="45" t="str">
        <f>IF(Table1[[#This Row],[Day]]="","",MONTH(F4614))</f>
        <v/>
      </c>
      <c r="D4614" s="45" t="str">
        <f>IF(Table1[[#This Row],[Day]]="","",YEAR(F4614))</f>
        <v/>
      </c>
      <c r="E4614" s="117" t="s">
        <v>329</v>
      </c>
      <c r="J4614" s="102"/>
      <c r="K4614" s="124"/>
      <c r="R4614" s="46"/>
      <c r="V4614" s="112"/>
      <c r="W4614" s="72"/>
      <c r="X4614" s="46"/>
      <c r="Y4614" s="46"/>
      <c r="AC4614" s="47">
        <f t="shared" si="68"/>
        <v>0</v>
      </c>
      <c r="AD4614" s="47"/>
      <c r="AE4614" s="44"/>
      <c r="AF4614" s="48"/>
    </row>
    <row r="4615" spans="1:32" ht="21" customHeight="1">
      <c r="A4615" s="45" t="str">
        <f>IF(G4615="","",VLOOKUP(G4615,#REF!,3,0))</f>
        <v/>
      </c>
      <c r="B4615" s="45" t="str">
        <f>IF(Table1[[#This Row],[Day]]="","",WEEKNUM(F4615))</f>
        <v/>
      </c>
      <c r="C4615" s="45" t="str">
        <f>IF(Table1[[#This Row],[Day]]="","",MONTH(F4615))</f>
        <v/>
      </c>
      <c r="D4615" s="45" t="str">
        <f>IF(Table1[[#This Row],[Day]]="","",YEAR(F4615))</f>
        <v/>
      </c>
      <c r="E4615" s="117" t="s">
        <v>329</v>
      </c>
      <c r="J4615" s="102"/>
      <c r="K4615" s="124"/>
      <c r="R4615" s="46"/>
      <c r="V4615" s="112"/>
      <c r="W4615" s="72"/>
      <c r="X4615" s="46"/>
      <c r="Y4615" s="46"/>
      <c r="AC4615" s="47">
        <f t="shared" si="68"/>
        <v>0</v>
      </c>
      <c r="AD4615" s="47"/>
      <c r="AE4615" s="44"/>
      <c r="AF4615" s="48"/>
    </row>
    <row r="4616" spans="1:32" ht="21" customHeight="1">
      <c r="A4616" s="45" t="str">
        <f>IF(G4616="","",VLOOKUP(G4616,#REF!,3,0))</f>
        <v/>
      </c>
      <c r="B4616" s="45" t="str">
        <f>IF(Table1[[#This Row],[Day]]="","",WEEKNUM(F4616))</f>
        <v/>
      </c>
      <c r="C4616" s="45" t="str">
        <f>IF(Table1[[#This Row],[Day]]="","",MONTH(F4616))</f>
        <v/>
      </c>
      <c r="D4616" s="45" t="str">
        <f>IF(Table1[[#This Row],[Day]]="","",YEAR(F4616))</f>
        <v/>
      </c>
      <c r="E4616" s="117" t="s">
        <v>329</v>
      </c>
      <c r="J4616" s="102"/>
      <c r="K4616" s="124"/>
      <c r="R4616" s="46"/>
      <c r="V4616" s="112"/>
      <c r="W4616" s="72"/>
      <c r="X4616" s="46"/>
      <c r="Y4616" s="46"/>
      <c r="AC4616" s="47">
        <f t="shared" si="68"/>
        <v>0</v>
      </c>
      <c r="AD4616" s="47"/>
      <c r="AE4616" s="44"/>
      <c r="AF4616" s="48"/>
    </row>
    <row r="4617" spans="1:32" ht="21" customHeight="1">
      <c r="A4617" s="45" t="str">
        <f>IF(G4617="","",VLOOKUP(G4617,#REF!,3,0))</f>
        <v/>
      </c>
      <c r="B4617" s="45" t="str">
        <f>IF(Table1[[#This Row],[Day]]="","",WEEKNUM(F4617))</f>
        <v/>
      </c>
      <c r="C4617" s="45" t="str">
        <f>IF(Table1[[#This Row],[Day]]="","",MONTH(F4617))</f>
        <v/>
      </c>
      <c r="D4617" s="45" t="str">
        <f>IF(Table1[[#This Row],[Day]]="","",YEAR(F4617))</f>
        <v/>
      </c>
      <c r="E4617" s="117" t="s">
        <v>329</v>
      </c>
      <c r="J4617" s="102"/>
      <c r="K4617" s="124"/>
      <c r="R4617" s="46"/>
      <c r="V4617" s="112"/>
      <c r="W4617" s="72"/>
      <c r="X4617" s="46"/>
      <c r="Y4617" s="46"/>
      <c r="AC4617" s="47">
        <f t="shared" si="68"/>
        <v>0</v>
      </c>
      <c r="AD4617" s="47"/>
      <c r="AE4617" s="44"/>
      <c r="AF4617" s="48"/>
    </row>
    <row r="4618" spans="1:32" ht="21" customHeight="1">
      <c r="A4618" s="45" t="str">
        <f>IF(G4618="","",VLOOKUP(G4618,#REF!,3,0))</f>
        <v/>
      </c>
      <c r="B4618" s="45" t="str">
        <f>IF(Table1[[#This Row],[Day]]="","",WEEKNUM(F4618))</f>
        <v/>
      </c>
      <c r="C4618" s="45" t="str">
        <f>IF(Table1[[#This Row],[Day]]="","",MONTH(F4618))</f>
        <v/>
      </c>
      <c r="D4618" s="45" t="str">
        <f>IF(Table1[[#This Row],[Day]]="","",YEAR(F4618))</f>
        <v/>
      </c>
      <c r="E4618" s="117" t="s">
        <v>329</v>
      </c>
      <c r="J4618" s="102"/>
      <c r="K4618" s="124"/>
      <c r="R4618" s="46"/>
      <c r="V4618" s="112"/>
      <c r="W4618" s="72"/>
      <c r="X4618" s="46"/>
      <c r="Y4618" s="46"/>
      <c r="AC4618" s="47">
        <f t="shared" si="68"/>
        <v>0</v>
      </c>
      <c r="AD4618" s="47"/>
      <c r="AE4618" s="44"/>
      <c r="AF4618" s="48"/>
    </row>
    <row r="4619" spans="1:32" ht="21" customHeight="1">
      <c r="A4619" s="45" t="str">
        <f>IF(G4619="","",VLOOKUP(G4619,#REF!,3,0))</f>
        <v/>
      </c>
      <c r="B4619" s="45" t="str">
        <f>IF(Table1[[#This Row],[Day]]="","",WEEKNUM(F4619))</f>
        <v/>
      </c>
      <c r="C4619" s="45" t="str">
        <f>IF(Table1[[#This Row],[Day]]="","",MONTH(F4619))</f>
        <v/>
      </c>
      <c r="D4619" s="45" t="str">
        <f>IF(Table1[[#This Row],[Day]]="","",YEAR(F4619))</f>
        <v/>
      </c>
      <c r="E4619" s="117" t="s">
        <v>329</v>
      </c>
      <c r="J4619" s="102"/>
      <c r="K4619" s="124"/>
      <c r="R4619" s="46"/>
      <c r="V4619" s="112"/>
      <c r="W4619" s="72"/>
      <c r="X4619" s="46"/>
      <c r="Y4619" s="46"/>
      <c r="AC4619" s="47">
        <f t="shared" si="68"/>
        <v>0</v>
      </c>
      <c r="AD4619" s="47"/>
      <c r="AE4619" s="44"/>
      <c r="AF4619" s="48"/>
    </row>
    <row r="4620" spans="1:32" ht="21" customHeight="1">
      <c r="A4620" s="45" t="str">
        <f>IF(G4620="","",VLOOKUP(G4620,#REF!,3,0))</f>
        <v/>
      </c>
      <c r="B4620" s="45" t="str">
        <f>IF(Table1[[#This Row],[Day]]="","",WEEKNUM(F4620))</f>
        <v/>
      </c>
      <c r="C4620" s="45" t="str">
        <f>IF(Table1[[#This Row],[Day]]="","",MONTH(F4620))</f>
        <v/>
      </c>
      <c r="D4620" s="45" t="str">
        <f>IF(Table1[[#This Row],[Day]]="","",YEAR(F4620))</f>
        <v/>
      </c>
      <c r="E4620" s="117" t="s">
        <v>329</v>
      </c>
      <c r="J4620" s="102"/>
      <c r="K4620" s="124"/>
      <c r="R4620" s="46"/>
      <c r="V4620" s="112"/>
      <c r="W4620" s="72"/>
      <c r="X4620" s="46"/>
      <c r="Y4620" s="46"/>
      <c r="AC4620" s="47">
        <f t="shared" si="68"/>
        <v>0</v>
      </c>
      <c r="AD4620" s="47"/>
      <c r="AE4620" s="44"/>
      <c r="AF4620" s="48"/>
    </row>
    <row r="4621" spans="1:32" ht="21" customHeight="1">
      <c r="A4621" s="45" t="str">
        <f>IF(G4621="","",VLOOKUP(G4621,#REF!,3,0))</f>
        <v/>
      </c>
      <c r="B4621" s="45" t="str">
        <f>IF(Table1[[#This Row],[Day]]="","",WEEKNUM(F4621))</f>
        <v/>
      </c>
      <c r="C4621" s="45" t="str">
        <f>IF(Table1[[#This Row],[Day]]="","",MONTH(F4621))</f>
        <v/>
      </c>
      <c r="D4621" s="45" t="str">
        <f>IF(Table1[[#This Row],[Day]]="","",YEAR(F4621))</f>
        <v/>
      </c>
      <c r="E4621" s="117" t="s">
        <v>329</v>
      </c>
      <c r="J4621" s="102"/>
      <c r="K4621" s="124"/>
      <c r="R4621" s="46"/>
      <c r="V4621" s="112"/>
      <c r="W4621" s="72"/>
      <c r="X4621" s="46"/>
      <c r="Y4621" s="46"/>
      <c r="AC4621" s="47">
        <f t="shared" si="68"/>
        <v>0</v>
      </c>
      <c r="AD4621" s="47"/>
      <c r="AE4621" s="44"/>
      <c r="AF4621" s="48"/>
    </row>
    <row r="4622" spans="1:32" ht="21" customHeight="1">
      <c r="A4622" s="45" t="str">
        <f>IF(G4622="","",VLOOKUP(G4622,#REF!,3,0))</f>
        <v/>
      </c>
      <c r="B4622" s="45" t="str">
        <f>IF(Table1[[#This Row],[Day]]="","",WEEKNUM(F4622))</f>
        <v/>
      </c>
      <c r="C4622" s="45" t="str">
        <f>IF(Table1[[#This Row],[Day]]="","",MONTH(F4622))</f>
        <v/>
      </c>
      <c r="D4622" s="45" t="str">
        <f>IF(Table1[[#This Row],[Day]]="","",YEAR(F4622))</f>
        <v/>
      </c>
      <c r="E4622" s="117" t="s">
        <v>329</v>
      </c>
      <c r="J4622" s="102"/>
      <c r="K4622" s="124"/>
      <c r="R4622" s="46"/>
      <c r="V4622" s="112"/>
      <c r="W4622" s="72"/>
      <c r="X4622" s="46"/>
      <c r="Y4622" s="46"/>
      <c r="AC4622" s="47">
        <f t="shared" si="68"/>
        <v>0</v>
      </c>
      <c r="AD4622" s="47"/>
      <c r="AE4622" s="44"/>
      <c r="AF4622" s="48"/>
    </row>
    <row r="4623" spans="1:32" ht="21" customHeight="1">
      <c r="A4623" s="45" t="str">
        <f>IF(G4623="","",VLOOKUP(G4623,#REF!,3,0))</f>
        <v/>
      </c>
      <c r="B4623" s="45" t="str">
        <f>IF(Table1[[#This Row],[Day]]="","",WEEKNUM(F4623))</f>
        <v/>
      </c>
      <c r="C4623" s="45" t="str">
        <f>IF(Table1[[#This Row],[Day]]="","",MONTH(F4623))</f>
        <v/>
      </c>
      <c r="D4623" s="45" t="str">
        <f>IF(Table1[[#This Row],[Day]]="","",YEAR(F4623))</f>
        <v/>
      </c>
      <c r="E4623" s="117" t="s">
        <v>329</v>
      </c>
      <c r="J4623" s="102"/>
      <c r="K4623" s="124"/>
      <c r="R4623" s="46"/>
      <c r="V4623" s="112"/>
      <c r="W4623" s="72"/>
      <c r="X4623" s="46"/>
      <c r="Y4623" s="46"/>
      <c r="AC4623" s="47">
        <f t="shared" si="68"/>
        <v>0</v>
      </c>
      <c r="AD4623" s="47"/>
      <c r="AE4623" s="44"/>
      <c r="AF4623" s="48"/>
    </row>
    <row r="4624" spans="1:32" ht="21" customHeight="1">
      <c r="A4624" s="45" t="str">
        <f>IF(G4624="","",VLOOKUP(G4624,#REF!,3,0))</f>
        <v/>
      </c>
      <c r="B4624" s="45" t="str">
        <f>IF(Table1[[#This Row],[Day]]="","",WEEKNUM(F4624))</f>
        <v/>
      </c>
      <c r="C4624" s="45" t="str">
        <f>IF(Table1[[#This Row],[Day]]="","",MONTH(F4624))</f>
        <v/>
      </c>
      <c r="D4624" s="45" t="str">
        <f>IF(Table1[[#This Row],[Day]]="","",YEAR(F4624))</f>
        <v/>
      </c>
      <c r="E4624" s="117" t="s">
        <v>329</v>
      </c>
      <c r="J4624" s="102"/>
      <c r="K4624" s="124"/>
      <c r="R4624" s="46"/>
      <c r="V4624" s="112"/>
      <c r="W4624" s="72"/>
      <c r="X4624" s="46"/>
      <c r="Y4624" s="46"/>
      <c r="AC4624" s="47">
        <f t="shared" si="68"/>
        <v>0</v>
      </c>
      <c r="AD4624" s="47"/>
      <c r="AE4624" s="44"/>
      <c r="AF4624" s="48"/>
    </row>
    <row r="4625" spans="1:32" ht="21" customHeight="1">
      <c r="A4625" s="45" t="str">
        <f>IF(G4625="","",VLOOKUP(G4625,#REF!,3,0))</f>
        <v/>
      </c>
      <c r="B4625" s="45" t="str">
        <f>IF(Table1[[#This Row],[Day]]="","",WEEKNUM(F4625))</f>
        <v/>
      </c>
      <c r="C4625" s="45" t="str">
        <f>IF(Table1[[#This Row],[Day]]="","",MONTH(F4625))</f>
        <v/>
      </c>
      <c r="D4625" s="45" t="str">
        <f>IF(Table1[[#This Row],[Day]]="","",YEAR(F4625))</f>
        <v/>
      </c>
      <c r="E4625" s="117" t="s">
        <v>329</v>
      </c>
      <c r="J4625" s="102"/>
      <c r="K4625" s="124"/>
      <c r="R4625" s="46"/>
      <c r="V4625" s="112"/>
      <c r="W4625" s="72"/>
      <c r="X4625" s="46"/>
      <c r="Y4625" s="46"/>
      <c r="AC4625" s="47">
        <f t="shared" si="68"/>
        <v>0</v>
      </c>
      <c r="AD4625" s="47"/>
      <c r="AE4625" s="44"/>
      <c r="AF4625" s="48"/>
    </row>
    <row r="4626" spans="1:32" ht="21" customHeight="1">
      <c r="A4626" s="45" t="str">
        <f>IF(G4626="","",VLOOKUP(G4626,#REF!,3,0))</f>
        <v/>
      </c>
      <c r="B4626" s="45" t="str">
        <f>IF(Table1[[#This Row],[Day]]="","",WEEKNUM(F4626))</f>
        <v/>
      </c>
      <c r="C4626" s="45" t="str">
        <f>IF(Table1[[#This Row],[Day]]="","",MONTH(F4626))</f>
        <v/>
      </c>
      <c r="D4626" s="45" t="str">
        <f>IF(Table1[[#This Row],[Day]]="","",YEAR(F4626))</f>
        <v/>
      </c>
      <c r="E4626" s="117" t="s">
        <v>329</v>
      </c>
      <c r="J4626" s="102"/>
      <c r="K4626" s="124"/>
      <c r="R4626" s="46"/>
      <c r="V4626" s="112"/>
      <c r="W4626" s="72"/>
      <c r="X4626" s="46"/>
      <c r="Y4626" s="46"/>
      <c r="AC4626" s="47">
        <f t="shared" si="68"/>
        <v>0</v>
      </c>
      <c r="AD4626" s="47"/>
      <c r="AE4626" s="44"/>
      <c r="AF4626" s="48"/>
    </row>
    <row r="4627" spans="1:32" ht="21" customHeight="1">
      <c r="A4627" s="45" t="str">
        <f>IF(G4627="","",VLOOKUP(G4627,#REF!,3,0))</f>
        <v/>
      </c>
      <c r="B4627" s="45" t="str">
        <f>IF(Table1[[#This Row],[Day]]="","",WEEKNUM(F4627))</f>
        <v/>
      </c>
      <c r="C4627" s="45" t="str">
        <f>IF(Table1[[#This Row],[Day]]="","",MONTH(F4627))</f>
        <v/>
      </c>
      <c r="D4627" s="45" t="str">
        <f>IF(Table1[[#This Row],[Day]]="","",YEAR(F4627))</f>
        <v/>
      </c>
      <c r="E4627" s="117" t="s">
        <v>329</v>
      </c>
      <c r="J4627" s="102"/>
      <c r="K4627" s="124"/>
      <c r="R4627" s="46"/>
      <c r="V4627" s="112"/>
      <c r="W4627" s="72"/>
      <c r="X4627" s="46"/>
      <c r="Y4627" s="46"/>
      <c r="AC4627" s="47">
        <f t="shared" si="68"/>
        <v>0</v>
      </c>
      <c r="AD4627" s="47"/>
      <c r="AE4627" s="44"/>
      <c r="AF4627" s="48"/>
    </row>
    <row r="4628" spans="1:32" ht="21" customHeight="1">
      <c r="A4628" s="45" t="str">
        <f>IF(G4628="","",VLOOKUP(G4628,#REF!,3,0))</f>
        <v/>
      </c>
      <c r="B4628" s="45" t="str">
        <f>IF(Table1[[#This Row],[Day]]="","",WEEKNUM(F4628))</f>
        <v/>
      </c>
      <c r="C4628" s="45" t="str">
        <f>IF(Table1[[#This Row],[Day]]="","",MONTH(F4628))</f>
        <v/>
      </c>
      <c r="D4628" s="45" t="str">
        <f>IF(Table1[[#This Row],[Day]]="","",YEAR(F4628))</f>
        <v/>
      </c>
      <c r="E4628" s="117" t="s">
        <v>329</v>
      </c>
      <c r="J4628" s="102"/>
      <c r="K4628" s="124"/>
      <c r="R4628" s="46"/>
      <c r="V4628" s="112"/>
      <c r="W4628" s="72"/>
      <c r="X4628" s="46"/>
      <c r="Y4628" s="46"/>
      <c r="AC4628" s="47">
        <f t="shared" si="68"/>
        <v>0</v>
      </c>
      <c r="AD4628" s="47"/>
      <c r="AE4628" s="44"/>
      <c r="AF4628" s="48"/>
    </row>
    <row r="4629" spans="1:32" ht="21" customHeight="1">
      <c r="A4629" s="45" t="str">
        <f>IF(G4629="","",VLOOKUP(G4629,#REF!,3,0))</f>
        <v/>
      </c>
      <c r="B4629" s="45" t="str">
        <f>IF(Table1[[#This Row],[Day]]="","",WEEKNUM(F4629))</f>
        <v/>
      </c>
      <c r="C4629" s="45" t="str">
        <f>IF(Table1[[#This Row],[Day]]="","",MONTH(F4629))</f>
        <v/>
      </c>
      <c r="D4629" s="45" t="str">
        <f>IF(Table1[[#This Row],[Day]]="","",YEAR(F4629))</f>
        <v/>
      </c>
      <c r="E4629" s="117" t="s">
        <v>329</v>
      </c>
      <c r="J4629" s="102"/>
      <c r="K4629" s="124"/>
      <c r="R4629" s="46"/>
      <c r="V4629" s="112"/>
      <c r="W4629" s="72"/>
      <c r="X4629" s="46"/>
      <c r="Y4629" s="46"/>
      <c r="AC4629" s="47">
        <f t="shared" si="68"/>
        <v>0</v>
      </c>
      <c r="AD4629" s="47"/>
      <c r="AE4629" s="44"/>
      <c r="AF4629" s="48"/>
    </row>
    <row r="4630" spans="1:32" ht="21" customHeight="1">
      <c r="A4630" s="45" t="str">
        <f>IF(G4630="","",VLOOKUP(G4630,#REF!,3,0))</f>
        <v/>
      </c>
      <c r="B4630" s="45" t="str">
        <f>IF(Table1[[#This Row],[Day]]="","",WEEKNUM(F4630))</f>
        <v/>
      </c>
      <c r="C4630" s="45" t="str">
        <f>IF(Table1[[#This Row],[Day]]="","",MONTH(F4630))</f>
        <v/>
      </c>
      <c r="D4630" s="45" t="str">
        <f>IF(Table1[[#This Row],[Day]]="","",YEAR(F4630))</f>
        <v/>
      </c>
      <c r="E4630" s="117" t="s">
        <v>329</v>
      </c>
      <c r="J4630" s="102"/>
      <c r="K4630" s="124"/>
      <c r="R4630" s="46"/>
      <c r="V4630" s="112"/>
      <c r="W4630" s="72"/>
      <c r="X4630" s="46"/>
      <c r="Y4630" s="46"/>
      <c r="AC4630" s="47">
        <f t="shared" si="68"/>
        <v>0</v>
      </c>
      <c r="AD4630" s="47"/>
      <c r="AE4630" s="44"/>
      <c r="AF4630" s="48"/>
    </row>
    <row r="4631" spans="1:32" ht="21" customHeight="1">
      <c r="A4631" s="45" t="str">
        <f>IF(G4631="","",VLOOKUP(G4631,#REF!,3,0))</f>
        <v/>
      </c>
      <c r="B4631" s="45" t="str">
        <f>IF(Table1[[#This Row],[Day]]="","",WEEKNUM(F4631))</f>
        <v/>
      </c>
      <c r="C4631" s="45" t="str">
        <f>IF(Table1[[#This Row],[Day]]="","",MONTH(F4631))</f>
        <v/>
      </c>
      <c r="D4631" s="45" t="str">
        <f>IF(Table1[[#This Row],[Day]]="","",YEAR(F4631))</f>
        <v/>
      </c>
      <c r="E4631" s="117" t="s">
        <v>329</v>
      </c>
      <c r="J4631" s="102"/>
      <c r="K4631" s="124"/>
      <c r="R4631" s="46"/>
      <c r="V4631" s="112"/>
      <c r="W4631" s="72"/>
      <c r="X4631" s="46"/>
      <c r="Y4631" s="46"/>
      <c r="AC4631" s="47">
        <f t="shared" si="68"/>
        <v>0</v>
      </c>
      <c r="AD4631" s="47"/>
      <c r="AE4631" s="44"/>
      <c r="AF4631" s="48"/>
    </row>
    <row r="4632" spans="1:32" ht="21" customHeight="1">
      <c r="A4632" s="45" t="str">
        <f>IF(G4632="","",VLOOKUP(G4632,#REF!,3,0))</f>
        <v/>
      </c>
      <c r="B4632" s="45" t="str">
        <f>IF(Table1[[#This Row],[Day]]="","",WEEKNUM(F4632))</f>
        <v/>
      </c>
      <c r="C4632" s="45" t="str">
        <f>IF(Table1[[#This Row],[Day]]="","",MONTH(F4632))</f>
        <v/>
      </c>
      <c r="D4632" s="45" t="str">
        <f>IF(Table1[[#This Row],[Day]]="","",YEAR(F4632))</f>
        <v/>
      </c>
      <c r="E4632" s="117" t="s">
        <v>329</v>
      </c>
      <c r="J4632" s="102"/>
      <c r="K4632" s="124"/>
      <c r="R4632" s="46"/>
      <c r="V4632" s="112"/>
      <c r="W4632" s="72"/>
      <c r="X4632" s="46"/>
      <c r="Y4632" s="46"/>
      <c r="AC4632" s="47">
        <f t="shared" si="68"/>
        <v>0</v>
      </c>
      <c r="AD4632" s="47"/>
      <c r="AE4632" s="44"/>
      <c r="AF4632" s="48"/>
    </row>
    <row r="4633" spans="1:32" ht="21" customHeight="1">
      <c r="A4633" s="45" t="str">
        <f>IF(G4633="","",VLOOKUP(G4633,#REF!,3,0))</f>
        <v/>
      </c>
      <c r="B4633" s="45" t="str">
        <f>IF(Table1[[#This Row],[Day]]="","",WEEKNUM(F4633))</f>
        <v/>
      </c>
      <c r="C4633" s="45" t="str">
        <f>IF(Table1[[#This Row],[Day]]="","",MONTH(F4633))</f>
        <v/>
      </c>
      <c r="D4633" s="45" t="str">
        <f>IF(Table1[[#This Row],[Day]]="","",YEAR(F4633))</f>
        <v/>
      </c>
      <c r="E4633" s="117" t="s">
        <v>329</v>
      </c>
      <c r="J4633" s="102"/>
      <c r="K4633" s="124"/>
      <c r="R4633" s="46"/>
      <c r="V4633" s="112"/>
      <c r="W4633" s="72"/>
      <c r="X4633" s="46"/>
      <c r="Y4633" s="46"/>
      <c r="AC4633" s="47">
        <f t="shared" si="68"/>
        <v>0</v>
      </c>
      <c r="AD4633" s="47"/>
      <c r="AE4633" s="44"/>
      <c r="AF4633" s="48"/>
    </row>
    <row r="4634" spans="1:32" ht="21" customHeight="1">
      <c r="A4634" s="45" t="str">
        <f>IF(G4634="","",VLOOKUP(G4634,#REF!,3,0))</f>
        <v/>
      </c>
      <c r="B4634" s="45" t="str">
        <f>IF(Table1[[#This Row],[Day]]="","",WEEKNUM(F4634))</f>
        <v/>
      </c>
      <c r="C4634" s="45" t="str">
        <f>IF(Table1[[#This Row],[Day]]="","",MONTH(F4634))</f>
        <v/>
      </c>
      <c r="D4634" s="45" t="str">
        <f>IF(Table1[[#This Row],[Day]]="","",YEAR(F4634))</f>
        <v/>
      </c>
      <c r="E4634" s="117" t="s">
        <v>329</v>
      </c>
      <c r="J4634" s="102"/>
      <c r="K4634" s="124"/>
      <c r="R4634" s="46"/>
      <c r="V4634" s="112"/>
      <c r="W4634" s="72"/>
      <c r="X4634" s="46"/>
      <c r="Y4634" s="46"/>
      <c r="AC4634" s="47">
        <f t="shared" si="68"/>
        <v>0</v>
      </c>
      <c r="AD4634" s="47"/>
      <c r="AE4634" s="44"/>
      <c r="AF4634" s="48"/>
    </row>
    <row r="4635" spans="1:32" ht="21" customHeight="1">
      <c r="A4635" s="45" t="str">
        <f>IF(G4635="","",VLOOKUP(G4635,#REF!,3,0))</f>
        <v/>
      </c>
      <c r="B4635" s="45" t="str">
        <f>IF(Table1[[#This Row],[Day]]="","",WEEKNUM(F4635))</f>
        <v/>
      </c>
      <c r="C4635" s="45" t="str">
        <f>IF(Table1[[#This Row],[Day]]="","",MONTH(F4635))</f>
        <v/>
      </c>
      <c r="D4635" s="45" t="str">
        <f>IF(Table1[[#This Row],[Day]]="","",YEAR(F4635))</f>
        <v/>
      </c>
      <c r="E4635" s="117" t="s">
        <v>329</v>
      </c>
      <c r="J4635" s="102"/>
      <c r="K4635" s="124"/>
      <c r="R4635" s="46"/>
      <c r="V4635" s="112"/>
      <c r="W4635" s="72"/>
      <c r="X4635" s="46"/>
      <c r="Y4635" s="46"/>
      <c r="AC4635" s="47">
        <f t="shared" si="68"/>
        <v>0</v>
      </c>
      <c r="AD4635" s="47"/>
      <c r="AE4635" s="44"/>
      <c r="AF4635" s="48"/>
    </row>
    <row r="4636" spans="1:32" ht="21" customHeight="1">
      <c r="A4636" s="45" t="str">
        <f>IF(G4636="","",VLOOKUP(G4636,#REF!,3,0))</f>
        <v/>
      </c>
      <c r="B4636" s="45" t="str">
        <f>IF(Table1[[#This Row],[Day]]="","",WEEKNUM(F4636))</f>
        <v/>
      </c>
      <c r="C4636" s="45" t="str">
        <f>IF(Table1[[#This Row],[Day]]="","",MONTH(F4636))</f>
        <v/>
      </c>
      <c r="D4636" s="45" t="str">
        <f>IF(Table1[[#This Row],[Day]]="","",YEAR(F4636))</f>
        <v/>
      </c>
      <c r="E4636" s="117" t="s">
        <v>329</v>
      </c>
      <c r="J4636" s="102"/>
      <c r="K4636" s="124"/>
      <c r="R4636" s="46"/>
      <c r="V4636" s="112"/>
      <c r="W4636" s="72"/>
      <c r="X4636" s="46"/>
      <c r="Y4636" s="46"/>
      <c r="AC4636" s="47">
        <f t="shared" ref="AC4636:AC4699" si="69">SUM(I4636:AB4636)</f>
        <v>0</v>
      </c>
      <c r="AD4636" s="47"/>
      <c r="AE4636" s="44"/>
      <c r="AF4636" s="48"/>
    </row>
    <row r="4637" spans="1:32" ht="21" customHeight="1">
      <c r="A4637" s="45" t="str">
        <f>IF(G4637="","",VLOOKUP(G4637,#REF!,3,0))</f>
        <v/>
      </c>
      <c r="B4637" s="45" t="str">
        <f>IF(Table1[[#This Row],[Day]]="","",WEEKNUM(F4637))</f>
        <v/>
      </c>
      <c r="C4637" s="45" t="str">
        <f>IF(Table1[[#This Row],[Day]]="","",MONTH(F4637))</f>
        <v/>
      </c>
      <c r="D4637" s="45" t="str">
        <f>IF(Table1[[#This Row],[Day]]="","",YEAR(F4637))</f>
        <v/>
      </c>
      <c r="E4637" s="117" t="s">
        <v>329</v>
      </c>
      <c r="J4637" s="102"/>
      <c r="K4637" s="124"/>
      <c r="R4637" s="46"/>
      <c r="V4637" s="112"/>
      <c r="W4637" s="72"/>
      <c r="X4637" s="46"/>
      <c r="Y4637" s="46"/>
      <c r="AC4637" s="47">
        <f t="shared" si="69"/>
        <v>0</v>
      </c>
      <c r="AD4637" s="47"/>
      <c r="AE4637" s="44"/>
      <c r="AF4637" s="48"/>
    </row>
    <row r="4638" spans="1:32" ht="21" customHeight="1">
      <c r="A4638" s="45" t="str">
        <f>IF(G4638="","",VLOOKUP(G4638,#REF!,3,0))</f>
        <v/>
      </c>
      <c r="B4638" s="45" t="str">
        <f>IF(Table1[[#This Row],[Day]]="","",WEEKNUM(F4638))</f>
        <v/>
      </c>
      <c r="C4638" s="45" t="str">
        <f>IF(Table1[[#This Row],[Day]]="","",MONTH(F4638))</f>
        <v/>
      </c>
      <c r="D4638" s="45" t="str">
        <f>IF(Table1[[#This Row],[Day]]="","",YEAR(F4638))</f>
        <v/>
      </c>
      <c r="E4638" s="117" t="s">
        <v>329</v>
      </c>
      <c r="J4638" s="102"/>
      <c r="K4638" s="124"/>
      <c r="R4638" s="46"/>
      <c r="V4638" s="112"/>
      <c r="W4638" s="72"/>
      <c r="X4638" s="46"/>
      <c r="Y4638" s="46"/>
      <c r="AC4638" s="47">
        <f t="shared" si="69"/>
        <v>0</v>
      </c>
      <c r="AD4638" s="47"/>
      <c r="AE4638" s="44"/>
      <c r="AF4638" s="48"/>
    </row>
    <row r="4639" spans="1:32" ht="21" customHeight="1">
      <c r="A4639" s="45" t="str">
        <f>IF(G4639="","",VLOOKUP(G4639,#REF!,3,0))</f>
        <v/>
      </c>
      <c r="B4639" s="45" t="str">
        <f>IF(Table1[[#This Row],[Day]]="","",WEEKNUM(F4639))</f>
        <v/>
      </c>
      <c r="C4639" s="45" t="str">
        <f>IF(Table1[[#This Row],[Day]]="","",MONTH(F4639))</f>
        <v/>
      </c>
      <c r="D4639" s="45" t="str">
        <f>IF(Table1[[#This Row],[Day]]="","",YEAR(F4639))</f>
        <v/>
      </c>
      <c r="E4639" s="117" t="s">
        <v>329</v>
      </c>
      <c r="J4639" s="102"/>
      <c r="K4639" s="124"/>
      <c r="R4639" s="46"/>
      <c r="V4639" s="112"/>
      <c r="W4639" s="72"/>
      <c r="X4639" s="46"/>
      <c r="Y4639" s="46"/>
      <c r="AC4639" s="47">
        <f t="shared" si="69"/>
        <v>0</v>
      </c>
      <c r="AD4639" s="47"/>
      <c r="AE4639" s="44"/>
      <c r="AF4639" s="48"/>
    </row>
    <row r="4640" spans="1:32" ht="21" customHeight="1">
      <c r="A4640" s="45" t="str">
        <f>IF(G4640="","",VLOOKUP(G4640,#REF!,3,0))</f>
        <v/>
      </c>
      <c r="B4640" s="45" t="str">
        <f>IF(Table1[[#This Row],[Day]]="","",WEEKNUM(F4640))</f>
        <v/>
      </c>
      <c r="C4640" s="45" t="str">
        <f>IF(Table1[[#This Row],[Day]]="","",MONTH(F4640))</f>
        <v/>
      </c>
      <c r="D4640" s="45" t="str">
        <f>IF(Table1[[#This Row],[Day]]="","",YEAR(F4640))</f>
        <v/>
      </c>
      <c r="E4640" s="117" t="s">
        <v>329</v>
      </c>
      <c r="J4640" s="102"/>
      <c r="K4640" s="124"/>
      <c r="R4640" s="46"/>
      <c r="V4640" s="112"/>
      <c r="W4640" s="72"/>
      <c r="X4640" s="46"/>
      <c r="Y4640" s="46"/>
      <c r="AC4640" s="47">
        <f t="shared" si="69"/>
        <v>0</v>
      </c>
      <c r="AD4640" s="47"/>
      <c r="AE4640" s="44"/>
      <c r="AF4640" s="48"/>
    </row>
    <row r="4641" spans="1:32" ht="21" customHeight="1">
      <c r="A4641" s="45" t="str">
        <f>IF(G4641="","",VLOOKUP(G4641,#REF!,3,0))</f>
        <v/>
      </c>
      <c r="B4641" s="45" t="str">
        <f>IF(Table1[[#This Row],[Day]]="","",WEEKNUM(F4641))</f>
        <v/>
      </c>
      <c r="C4641" s="45" t="str">
        <f>IF(Table1[[#This Row],[Day]]="","",MONTH(F4641))</f>
        <v/>
      </c>
      <c r="D4641" s="45" t="str">
        <f>IF(Table1[[#This Row],[Day]]="","",YEAR(F4641))</f>
        <v/>
      </c>
      <c r="E4641" s="117" t="s">
        <v>329</v>
      </c>
      <c r="J4641" s="102"/>
      <c r="K4641" s="124"/>
      <c r="R4641" s="46"/>
      <c r="V4641" s="112"/>
      <c r="W4641" s="72"/>
      <c r="X4641" s="46"/>
      <c r="Y4641" s="46"/>
      <c r="AC4641" s="47">
        <f t="shared" si="69"/>
        <v>0</v>
      </c>
      <c r="AD4641" s="47"/>
      <c r="AE4641" s="44"/>
      <c r="AF4641" s="48"/>
    </row>
    <row r="4642" spans="1:32" ht="21" customHeight="1">
      <c r="A4642" s="45" t="str">
        <f>IF(G4642="","",VLOOKUP(G4642,#REF!,3,0))</f>
        <v/>
      </c>
      <c r="B4642" s="45" t="str">
        <f>IF(Table1[[#This Row],[Day]]="","",WEEKNUM(F4642))</f>
        <v/>
      </c>
      <c r="C4642" s="45" t="str">
        <f>IF(Table1[[#This Row],[Day]]="","",MONTH(F4642))</f>
        <v/>
      </c>
      <c r="D4642" s="45" t="str">
        <f>IF(Table1[[#This Row],[Day]]="","",YEAR(F4642))</f>
        <v/>
      </c>
      <c r="E4642" s="117" t="s">
        <v>329</v>
      </c>
      <c r="J4642" s="102"/>
      <c r="K4642" s="124"/>
      <c r="R4642" s="46"/>
      <c r="V4642" s="112"/>
      <c r="W4642" s="72"/>
      <c r="X4642" s="46"/>
      <c r="Y4642" s="46"/>
      <c r="AC4642" s="47">
        <f t="shared" si="69"/>
        <v>0</v>
      </c>
      <c r="AD4642" s="47"/>
      <c r="AE4642" s="44"/>
      <c r="AF4642" s="48"/>
    </row>
    <row r="4643" spans="1:32" ht="21" customHeight="1">
      <c r="A4643" s="45" t="str">
        <f>IF(G4643="","",VLOOKUP(G4643,#REF!,3,0))</f>
        <v/>
      </c>
      <c r="B4643" s="45" t="str">
        <f>IF(Table1[[#This Row],[Day]]="","",WEEKNUM(F4643))</f>
        <v/>
      </c>
      <c r="C4643" s="45" t="str">
        <f>IF(Table1[[#This Row],[Day]]="","",MONTH(F4643))</f>
        <v/>
      </c>
      <c r="D4643" s="45" t="str">
        <f>IF(Table1[[#This Row],[Day]]="","",YEAR(F4643))</f>
        <v/>
      </c>
      <c r="E4643" s="117" t="s">
        <v>329</v>
      </c>
      <c r="J4643" s="102"/>
      <c r="K4643" s="124"/>
      <c r="R4643" s="46"/>
      <c r="V4643" s="112"/>
      <c r="W4643" s="72"/>
      <c r="X4643" s="46"/>
      <c r="Y4643" s="46"/>
      <c r="AC4643" s="47">
        <f t="shared" si="69"/>
        <v>0</v>
      </c>
      <c r="AD4643" s="47"/>
      <c r="AE4643" s="44"/>
      <c r="AF4643" s="48"/>
    </row>
    <row r="4644" spans="1:32" ht="21" customHeight="1">
      <c r="A4644" s="45" t="str">
        <f>IF(G4644="","",VLOOKUP(G4644,#REF!,3,0))</f>
        <v/>
      </c>
      <c r="B4644" s="45" t="str">
        <f>IF(Table1[[#This Row],[Day]]="","",WEEKNUM(F4644))</f>
        <v/>
      </c>
      <c r="C4644" s="45" t="str">
        <f>IF(Table1[[#This Row],[Day]]="","",MONTH(F4644))</f>
        <v/>
      </c>
      <c r="D4644" s="45" t="str">
        <f>IF(Table1[[#This Row],[Day]]="","",YEAR(F4644))</f>
        <v/>
      </c>
      <c r="E4644" s="117" t="s">
        <v>329</v>
      </c>
      <c r="J4644" s="102"/>
      <c r="K4644" s="124"/>
      <c r="R4644" s="46"/>
      <c r="V4644" s="112"/>
      <c r="W4644" s="72"/>
      <c r="X4644" s="46"/>
      <c r="Y4644" s="46"/>
      <c r="AC4644" s="47">
        <f t="shared" si="69"/>
        <v>0</v>
      </c>
      <c r="AD4644" s="47"/>
      <c r="AE4644" s="44"/>
      <c r="AF4644" s="48"/>
    </row>
    <row r="4645" spans="1:32" ht="21" customHeight="1">
      <c r="A4645" s="45" t="str">
        <f>IF(G4645="","",VLOOKUP(G4645,#REF!,3,0))</f>
        <v/>
      </c>
      <c r="B4645" s="45" t="str">
        <f>IF(Table1[[#This Row],[Day]]="","",WEEKNUM(F4645))</f>
        <v/>
      </c>
      <c r="C4645" s="45" t="str">
        <f>IF(Table1[[#This Row],[Day]]="","",MONTH(F4645))</f>
        <v/>
      </c>
      <c r="D4645" s="45" t="str">
        <f>IF(Table1[[#This Row],[Day]]="","",YEAR(F4645))</f>
        <v/>
      </c>
      <c r="E4645" s="117" t="s">
        <v>329</v>
      </c>
      <c r="J4645" s="102"/>
      <c r="K4645" s="124"/>
      <c r="R4645" s="46"/>
      <c r="V4645" s="112"/>
      <c r="W4645" s="72"/>
      <c r="X4645" s="46"/>
      <c r="Y4645" s="46"/>
      <c r="AC4645" s="47">
        <f t="shared" si="69"/>
        <v>0</v>
      </c>
      <c r="AD4645" s="47"/>
      <c r="AE4645" s="44"/>
      <c r="AF4645" s="48"/>
    </row>
    <row r="4646" spans="1:32" ht="21" customHeight="1">
      <c r="A4646" s="45" t="str">
        <f>IF(G4646="","",VLOOKUP(G4646,#REF!,3,0))</f>
        <v/>
      </c>
      <c r="B4646" s="45" t="str">
        <f>IF(Table1[[#This Row],[Day]]="","",WEEKNUM(F4646))</f>
        <v/>
      </c>
      <c r="C4646" s="45" t="str">
        <f>IF(Table1[[#This Row],[Day]]="","",MONTH(F4646))</f>
        <v/>
      </c>
      <c r="D4646" s="45" t="str">
        <f>IF(Table1[[#This Row],[Day]]="","",YEAR(F4646))</f>
        <v/>
      </c>
      <c r="E4646" s="117" t="s">
        <v>329</v>
      </c>
      <c r="J4646" s="102"/>
      <c r="K4646" s="124"/>
      <c r="R4646" s="46"/>
      <c r="V4646" s="112"/>
      <c r="W4646" s="72"/>
      <c r="X4646" s="46"/>
      <c r="Y4646" s="46"/>
      <c r="AC4646" s="47">
        <f t="shared" si="69"/>
        <v>0</v>
      </c>
      <c r="AD4646" s="47"/>
      <c r="AE4646" s="44"/>
      <c r="AF4646" s="48"/>
    </row>
    <row r="4647" spans="1:32" ht="21" customHeight="1">
      <c r="A4647" s="45" t="str">
        <f>IF(G4647="","",VLOOKUP(G4647,#REF!,3,0))</f>
        <v/>
      </c>
      <c r="B4647" s="45" t="str">
        <f>IF(Table1[[#This Row],[Day]]="","",WEEKNUM(F4647))</f>
        <v/>
      </c>
      <c r="C4647" s="45" t="str">
        <f>IF(Table1[[#This Row],[Day]]="","",MONTH(F4647))</f>
        <v/>
      </c>
      <c r="D4647" s="45" t="str">
        <f>IF(Table1[[#This Row],[Day]]="","",YEAR(F4647))</f>
        <v/>
      </c>
      <c r="E4647" s="117" t="s">
        <v>329</v>
      </c>
      <c r="J4647" s="102"/>
      <c r="K4647" s="124"/>
      <c r="R4647" s="46"/>
      <c r="V4647" s="112"/>
      <c r="W4647" s="72"/>
      <c r="X4647" s="46"/>
      <c r="Y4647" s="46"/>
      <c r="AC4647" s="47">
        <f t="shared" si="69"/>
        <v>0</v>
      </c>
      <c r="AD4647" s="47"/>
      <c r="AE4647" s="44"/>
      <c r="AF4647" s="48"/>
    </row>
    <row r="4648" spans="1:32" ht="21" customHeight="1">
      <c r="A4648" s="45" t="str">
        <f>IF(G4648="","",VLOOKUP(G4648,#REF!,3,0))</f>
        <v/>
      </c>
      <c r="B4648" s="45" t="str">
        <f>IF(Table1[[#This Row],[Day]]="","",WEEKNUM(F4648))</f>
        <v/>
      </c>
      <c r="C4648" s="45" t="str">
        <f>IF(Table1[[#This Row],[Day]]="","",MONTH(F4648))</f>
        <v/>
      </c>
      <c r="D4648" s="45" t="str">
        <f>IF(Table1[[#This Row],[Day]]="","",YEAR(F4648))</f>
        <v/>
      </c>
      <c r="E4648" s="117" t="s">
        <v>329</v>
      </c>
      <c r="J4648" s="102"/>
      <c r="K4648" s="124"/>
      <c r="R4648" s="46"/>
      <c r="V4648" s="112"/>
      <c r="W4648" s="72"/>
      <c r="X4648" s="46"/>
      <c r="Y4648" s="46"/>
      <c r="AC4648" s="47">
        <f t="shared" si="69"/>
        <v>0</v>
      </c>
      <c r="AD4648" s="47"/>
      <c r="AE4648" s="44"/>
      <c r="AF4648" s="48"/>
    </row>
    <row r="4649" spans="1:32" ht="21" customHeight="1">
      <c r="A4649" s="45" t="str">
        <f>IF(G4649="","",VLOOKUP(G4649,#REF!,3,0))</f>
        <v/>
      </c>
      <c r="B4649" s="45" t="str">
        <f>IF(Table1[[#This Row],[Day]]="","",WEEKNUM(F4649))</f>
        <v/>
      </c>
      <c r="C4649" s="45" t="str">
        <f>IF(Table1[[#This Row],[Day]]="","",MONTH(F4649))</f>
        <v/>
      </c>
      <c r="D4649" s="45" t="str">
        <f>IF(Table1[[#This Row],[Day]]="","",YEAR(F4649))</f>
        <v/>
      </c>
      <c r="E4649" s="117" t="s">
        <v>329</v>
      </c>
      <c r="J4649" s="102"/>
      <c r="K4649" s="124"/>
      <c r="R4649" s="46"/>
      <c r="V4649" s="112"/>
      <c r="W4649" s="72"/>
      <c r="X4649" s="46"/>
      <c r="Y4649" s="46"/>
      <c r="AC4649" s="47">
        <f t="shared" si="69"/>
        <v>0</v>
      </c>
      <c r="AD4649" s="47"/>
      <c r="AE4649" s="44"/>
      <c r="AF4649" s="48"/>
    </row>
    <row r="4650" spans="1:32" ht="21" customHeight="1">
      <c r="A4650" s="45" t="str">
        <f>IF(G4650="","",VLOOKUP(G4650,#REF!,3,0))</f>
        <v/>
      </c>
      <c r="B4650" s="45" t="str">
        <f>IF(Table1[[#This Row],[Day]]="","",WEEKNUM(F4650))</f>
        <v/>
      </c>
      <c r="C4650" s="45" t="str">
        <f>IF(Table1[[#This Row],[Day]]="","",MONTH(F4650))</f>
        <v/>
      </c>
      <c r="D4650" s="45" t="str">
        <f>IF(Table1[[#This Row],[Day]]="","",YEAR(F4650))</f>
        <v/>
      </c>
      <c r="E4650" s="117" t="s">
        <v>329</v>
      </c>
      <c r="J4650" s="102"/>
      <c r="K4650" s="124"/>
      <c r="R4650" s="46"/>
      <c r="V4650" s="112"/>
      <c r="W4650" s="72"/>
      <c r="X4650" s="46"/>
      <c r="Y4650" s="46"/>
      <c r="AC4650" s="47">
        <f t="shared" si="69"/>
        <v>0</v>
      </c>
      <c r="AD4650" s="47"/>
      <c r="AE4650" s="44"/>
      <c r="AF4650" s="48"/>
    </row>
    <row r="4651" spans="1:32" ht="21" customHeight="1">
      <c r="A4651" s="45" t="str">
        <f>IF(G4651="","",VLOOKUP(G4651,#REF!,3,0))</f>
        <v/>
      </c>
      <c r="B4651" s="45" t="str">
        <f>IF(Table1[[#This Row],[Day]]="","",WEEKNUM(F4651))</f>
        <v/>
      </c>
      <c r="C4651" s="45" t="str">
        <f>IF(Table1[[#This Row],[Day]]="","",MONTH(F4651))</f>
        <v/>
      </c>
      <c r="D4651" s="45" t="str">
        <f>IF(Table1[[#This Row],[Day]]="","",YEAR(F4651))</f>
        <v/>
      </c>
      <c r="E4651" s="117" t="s">
        <v>329</v>
      </c>
      <c r="J4651" s="102"/>
      <c r="K4651" s="124"/>
      <c r="R4651" s="46"/>
      <c r="V4651" s="112"/>
      <c r="W4651" s="72"/>
      <c r="X4651" s="46"/>
      <c r="Y4651" s="46"/>
      <c r="AC4651" s="47">
        <f t="shared" si="69"/>
        <v>0</v>
      </c>
      <c r="AD4651" s="47"/>
      <c r="AE4651" s="44"/>
      <c r="AF4651" s="48"/>
    </row>
    <row r="4652" spans="1:32" ht="21" customHeight="1">
      <c r="A4652" s="45" t="str">
        <f>IF(G4652="","",VLOOKUP(G4652,#REF!,3,0))</f>
        <v/>
      </c>
      <c r="B4652" s="45" t="str">
        <f>IF(Table1[[#This Row],[Day]]="","",WEEKNUM(F4652))</f>
        <v/>
      </c>
      <c r="C4652" s="45" t="str">
        <f>IF(Table1[[#This Row],[Day]]="","",MONTH(F4652))</f>
        <v/>
      </c>
      <c r="D4652" s="45" t="str">
        <f>IF(Table1[[#This Row],[Day]]="","",YEAR(F4652))</f>
        <v/>
      </c>
      <c r="E4652" s="117" t="s">
        <v>329</v>
      </c>
      <c r="J4652" s="102"/>
      <c r="K4652" s="124"/>
      <c r="R4652" s="46"/>
      <c r="V4652" s="112"/>
      <c r="W4652" s="72"/>
      <c r="X4652" s="46"/>
      <c r="Y4652" s="46"/>
      <c r="AC4652" s="47">
        <f t="shared" si="69"/>
        <v>0</v>
      </c>
      <c r="AD4652" s="47"/>
      <c r="AE4652" s="44"/>
      <c r="AF4652" s="48"/>
    </row>
    <row r="4653" spans="1:32" ht="21" customHeight="1">
      <c r="A4653" s="45" t="str">
        <f>IF(G4653="","",VLOOKUP(G4653,#REF!,3,0))</f>
        <v/>
      </c>
      <c r="B4653" s="45" t="str">
        <f>IF(Table1[[#This Row],[Day]]="","",WEEKNUM(F4653))</f>
        <v/>
      </c>
      <c r="C4653" s="45" t="str">
        <f>IF(Table1[[#This Row],[Day]]="","",MONTH(F4653))</f>
        <v/>
      </c>
      <c r="D4653" s="45" t="str">
        <f>IF(Table1[[#This Row],[Day]]="","",YEAR(F4653))</f>
        <v/>
      </c>
      <c r="E4653" s="117" t="s">
        <v>329</v>
      </c>
      <c r="J4653" s="102"/>
      <c r="K4653" s="124"/>
      <c r="R4653" s="46"/>
      <c r="V4653" s="112"/>
      <c r="W4653" s="72"/>
      <c r="X4653" s="46"/>
      <c r="Y4653" s="46"/>
      <c r="AC4653" s="47">
        <f t="shared" si="69"/>
        <v>0</v>
      </c>
      <c r="AD4653" s="47"/>
      <c r="AE4653" s="44"/>
      <c r="AF4653" s="48"/>
    </row>
    <row r="4654" spans="1:32" ht="21" customHeight="1">
      <c r="A4654" s="45" t="str">
        <f>IF(G4654="","",VLOOKUP(G4654,#REF!,3,0))</f>
        <v/>
      </c>
      <c r="B4654" s="45" t="str">
        <f>IF(Table1[[#This Row],[Day]]="","",WEEKNUM(F4654))</f>
        <v/>
      </c>
      <c r="C4654" s="45" t="str">
        <f>IF(Table1[[#This Row],[Day]]="","",MONTH(F4654))</f>
        <v/>
      </c>
      <c r="D4654" s="45" t="str">
        <f>IF(Table1[[#This Row],[Day]]="","",YEAR(F4654))</f>
        <v/>
      </c>
      <c r="E4654" s="117" t="s">
        <v>329</v>
      </c>
      <c r="J4654" s="102"/>
      <c r="K4654" s="124"/>
      <c r="R4654" s="46"/>
      <c r="V4654" s="112"/>
      <c r="W4654" s="72"/>
      <c r="X4654" s="46"/>
      <c r="Y4654" s="46"/>
      <c r="AC4654" s="47">
        <f t="shared" si="69"/>
        <v>0</v>
      </c>
      <c r="AD4654" s="47"/>
      <c r="AE4654" s="44"/>
      <c r="AF4654" s="48"/>
    </row>
    <row r="4655" spans="1:32" ht="21" customHeight="1">
      <c r="A4655" s="45" t="str">
        <f>IF(G4655="","",VLOOKUP(G4655,#REF!,3,0))</f>
        <v/>
      </c>
      <c r="B4655" s="45" t="str">
        <f>IF(Table1[[#This Row],[Day]]="","",WEEKNUM(F4655))</f>
        <v/>
      </c>
      <c r="C4655" s="45" t="str">
        <f>IF(Table1[[#This Row],[Day]]="","",MONTH(F4655))</f>
        <v/>
      </c>
      <c r="D4655" s="45" t="str">
        <f>IF(Table1[[#This Row],[Day]]="","",YEAR(F4655))</f>
        <v/>
      </c>
      <c r="E4655" s="117" t="s">
        <v>329</v>
      </c>
      <c r="J4655" s="102"/>
      <c r="K4655" s="124"/>
      <c r="R4655" s="46"/>
      <c r="V4655" s="112"/>
      <c r="W4655" s="72"/>
      <c r="X4655" s="46"/>
      <c r="Y4655" s="46"/>
      <c r="AC4655" s="47">
        <f t="shared" si="69"/>
        <v>0</v>
      </c>
      <c r="AD4655" s="47"/>
      <c r="AE4655" s="44"/>
      <c r="AF4655" s="48"/>
    </row>
    <row r="4656" spans="1:32" ht="21" customHeight="1">
      <c r="A4656" s="45" t="str">
        <f>IF(G4656="","",VLOOKUP(G4656,#REF!,3,0))</f>
        <v/>
      </c>
      <c r="B4656" s="45" t="str">
        <f>IF(Table1[[#This Row],[Day]]="","",WEEKNUM(F4656))</f>
        <v/>
      </c>
      <c r="C4656" s="45" t="str">
        <f>IF(Table1[[#This Row],[Day]]="","",MONTH(F4656))</f>
        <v/>
      </c>
      <c r="D4656" s="45" t="str">
        <f>IF(Table1[[#This Row],[Day]]="","",YEAR(F4656))</f>
        <v/>
      </c>
      <c r="E4656" s="117" t="s">
        <v>329</v>
      </c>
      <c r="J4656" s="102"/>
      <c r="K4656" s="124"/>
      <c r="R4656" s="46"/>
      <c r="V4656" s="112"/>
      <c r="W4656" s="72"/>
      <c r="X4656" s="46"/>
      <c r="Y4656" s="46"/>
      <c r="AC4656" s="47">
        <f t="shared" si="69"/>
        <v>0</v>
      </c>
      <c r="AD4656" s="47"/>
      <c r="AE4656" s="44"/>
      <c r="AF4656" s="48"/>
    </row>
    <row r="4657" spans="1:32" ht="21" customHeight="1">
      <c r="A4657" s="45" t="str">
        <f>IF(G4657="","",VLOOKUP(G4657,#REF!,3,0))</f>
        <v/>
      </c>
      <c r="B4657" s="45" t="str">
        <f>IF(Table1[[#This Row],[Day]]="","",WEEKNUM(F4657))</f>
        <v/>
      </c>
      <c r="C4657" s="45" t="str">
        <f>IF(Table1[[#This Row],[Day]]="","",MONTH(F4657))</f>
        <v/>
      </c>
      <c r="D4657" s="45" t="str">
        <f>IF(Table1[[#This Row],[Day]]="","",YEAR(F4657))</f>
        <v/>
      </c>
      <c r="E4657" s="117" t="s">
        <v>329</v>
      </c>
      <c r="J4657" s="102"/>
      <c r="K4657" s="124"/>
      <c r="R4657" s="46"/>
      <c r="V4657" s="112"/>
      <c r="W4657" s="72"/>
      <c r="X4657" s="46"/>
      <c r="Y4657" s="46"/>
      <c r="AC4657" s="47">
        <f t="shared" si="69"/>
        <v>0</v>
      </c>
      <c r="AD4657" s="47"/>
      <c r="AE4657" s="44"/>
      <c r="AF4657" s="48"/>
    </row>
    <row r="4658" spans="1:32" ht="21" customHeight="1">
      <c r="A4658" s="45" t="str">
        <f>IF(G4658="","",VLOOKUP(G4658,#REF!,3,0))</f>
        <v/>
      </c>
      <c r="B4658" s="45" t="str">
        <f>IF(Table1[[#This Row],[Day]]="","",WEEKNUM(F4658))</f>
        <v/>
      </c>
      <c r="C4658" s="45" t="str">
        <f>IF(Table1[[#This Row],[Day]]="","",MONTH(F4658))</f>
        <v/>
      </c>
      <c r="D4658" s="45" t="str">
        <f>IF(Table1[[#This Row],[Day]]="","",YEAR(F4658))</f>
        <v/>
      </c>
      <c r="E4658" s="117" t="s">
        <v>329</v>
      </c>
      <c r="J4658" s="102"/>
      <c r="K4658" s="124"/>
      <c r="R4658" s="46"/>
      <c r="V4658" s="112"/>
      <c r="W4658" s="72"/>
      <c r="X4658" s="46"/>
      <c r="Y4658" s="46"/>
      <c r="AC4658" s="47">
        <f t="shared" si="69"/>
        <v>0</v>
      </c>
      <c r="AD4658" s="47"/>
      <c r="AE4658" s="44"/>
      <c r="AF4658" s="48"/>
    </row>
    <row r="4659" spans="1:32" ht="21" customHeight="1">
      <c r="A4659" s="45" t="str">
        <f>IF(G4659="","",VLOOKUP(G4659,#REF!,3,0))</f>
        <v/>
      </c>
      <c r="B4659" s="45" t="str">
        <f>IF(Table1[[#This Row],[Day]]="","",WEEKNUM(F4659))</f>
        <v/>
      </c>
      <c r="C4659" s="45" t="str">
        <f>IF(Table1[[#This Row],[Day]]="","",MONTH(F4659))</f>
        <v/>
      </c>
      <c r="D4659" s="45" t="str">
        <f>IF(Table1[[#This Row],[Day]]="","",YEAR(F4659))</f>
        <v/>
      </c>
      <c r="E4659" s="117" t="s">
        <v>329</v>
      </c>
      <c r="J4659" s="102"/>
      <c r="K4659" s="124"/>
      <c r="R4659" s="46"/>
      <c r="V4659" s="112"/>
      <c r="W4659" s="72"/>
      <c r="X4659" s="46"/>
      <c r="Y4659" s="46"/>
      <c r="AC4659" s="47">
        <f t="shared" si="69"/>
        <v>0</v>
      </c>
      <c r="AD4659" s="47"/>
      <c r="AE4659" s="44"/>
      <c r="AF4659" s="48"/>
    </row>
    <row r="4660" spans="1:32" ht="21" customHeight="1">
      <c r="A4660" s="45" t="str">
        <f>IF(G4660="","",VLOOKUP(G4660,#REF!,3,0))</f>
        <v/>
      </c>
      <c r="B4660" s="45" t="str">
        <f>IF(Table1[[#This Row],[Day]]="","",WEEKNUM(F4660))</f>
        <v/>
      </c>
      <c r="C4660" s="45" t="str">
        <f>IF(Table1[[#This Row],[Day]]="","",MONTH(F4660))</f>
        <v/>
      </c>
      <c r="D4660" s="45" t="str">
        <f>IF(Table1[[#This Row],[Day]]="","",YEAR(F4660))</f>
        <v/>
      </c>
      <c r="E4660" s="117" t="s">
        <v>329</v>
      </c>
      <c r="J4660" s="102"/>
      <c r="K4660" s="124"/>
      <c r="R4660" s="46"/>
      <c r="V4660" s="112"/>
      <c r="W4660" s="72"/>
      <c r="X4660" s="46"/>
      <c r="Y4660" s="46"/>
      <c r="AC4660" s="47">
        <f t="shared" si="69"/>
        <v>0</v>
      </c>
      <c r="AD4660" s="47"/>
      <c r="AE4660" s="44"/>
      <c r="AF4660" s="48"/>
    </row>
    <row r="4661" spans="1:32" ht="21" customHeight="1">
      <c r="A4661" s="45" t="str">
        <f>IF(G4661="","",VLOOKUP(G4661,#REF!,3,0))</f>
        <v/>
      </c>
      <c r="B4661" s="45" t="str">
        <f>IF(Table1[[#This Row],[Day]]="","",WEEKNUM(F4661))</f>
        <v/>
      </c>
      <c r="C4661" s="45" t="str">
        <f>IF(Table1[[#This Row],[Day]]="","",MONTH(F4661))</f>
        <v/>
      </c>
      <c r="D4661" s="45" t="str">
        <f>IF(Table1[[#This Row],[Day]]="","",YEAR(F4661))</f>
        <v/>
      </c>
      <c r="E4661" s="117" t="s">
        <v>329</v>
      </c>
      <c r="J4661" s="102"/>
      <c r="K4661" s="124"/>
      <c r="R4661" s="46"/>
      <c r="V4661" s="112"/>
      <c r="W4661" s="72"/>
      <c r="X4661" s="46"/>
      <c r="Y4661" s="46"/>
      <c r="AC4661" s="47">
        <f t="shared" si="69"/>
        <v>0</v>
      </c>
      <c r="AD4661" s="47"/>
      <c r="AE4661" s="44"/>
      <c r="AF4661" s="48"/>
    </row>
    <row r="4662" spans="1:32" ht="21" customHeight="1">
      <c r="A4662" s="45" t="str">
        <f>IF(G4662="","",VLOOKUP(G4662,#REF!,3,0))</f>
        <v/>
      </c>
      <c r="B4662" s="45" t="str">
        <f>IF(Table1[[#This Row],[Day]]="","",WEEKNUM(F4662))</f>
        <v/>
      </c>
      <c r="C4662" s="45" t="str">
        <f>IF(Table1[[#This Row],[Day]]="","",MONTH(F4662))</f>
        <v/>
      </c>
      <c r="D4662" s="45" t="str">
        <f>IF(Table1[[#This Row],[Day]]="","",YEAR(F4662))</f>
        <v/>
      </c>
      <c r="E4662" s="117" t="s">
        <v>329</v>
      </c>
      <c r="J4662" s="102"/>
      <c r="K4662" s="124"/>
      <c r="R4662" s="46"/>
      <c r="V4662" s="112"/>
      <c r="W4662" s="72"/>
      <c r="X4662" s="46"/>
      <c r="Y4662" s="46"/>
      <c r="AC4662" s="47">
        <f t="shared" si="69"/>
        <v>0</v>
      </c>
      <c r="AD4662" s="47"/>
      <c r="AE4662" s="44"/>
      <c r="AF4662" s="48"/>
    </row>
    <row r="4663" spans="1:32" ht="21" customHeight="1">
      <c r="A4663" s="45" t="str">
        <f>IF(G4663="","",VLOOKUP(G4663,#REF!,3,0))</f>
        <v/>
      </c>
      <c r="B4663" s="45" t="str">
        <f>IF(Table1[[#This Row],[Day]]="","",WEEKNUM(F4663))</f>
        <v/>
      </c>
      <c r="C4663" s="45" t="str">
        <f>IF(Table1[[#This Row],[Day]]="","",MONTH(F4663))</f>
        <v/>
      </c>
      <c r="D4663" s="45" t="str">
        <f>IF(Table1[[#This Row],[Day]]="","",YEAR(F4663))</f>
        <v/>
      </c>
      <c r="E4663" s="117" t="s">
        <v>329</v>
      </c>
      <c r="J4663" s="102"/>
      <c r="K4663" s="124"/>
      <c r="R4663" s="46"/>
      <c r="V4663" s="112"/>
      <c r="W4663" s="72"/>
      <c r="X4663" s="46"/>
      <c r="Y4663" s="46"/>
      <c r="AC4663" s="47">
        <f t="shared" si="69"/>
        <v>0</v>
      </c>
      <c r="AD4663" s="47"/>
      <c r="AE4663" s="44"/>
      <c r="AF4663" s="48"/>
    </row>
    <row r="4664" spans="1:32" ht="21" customHeight="1">
      <c r="A4664" s="45" t="str">
        <f>IF(G4664="","",VLOOKUP(G4664,#REF!,3,0))</f>
        <v/>
      </c>
      <c r="B4664" s="45" t="str">
        <f>IF(Table1[[#This Row],[Day]]="","",WEEKNUM(F4664))</f>
        <v/>
      </c>
      <c r="C4664" s="45" t="str">
        <f>IF(Table1[[#This Row],[Day]]="","",MONTH(F4664))</f>
        <v/>
      </c>
      <c r="D4664" s="45" t="str">
        <f>IF(Table1[[#This Row],[Day]]="","",YEAR(F4664))</f>
        <v/>
      </c>
      <c r="E4664" s="117" t="s">
        <v>329</v>
      </c>
      <c r="J4664" s="102"/>
      <c r="K4664" s="124"/>
      <c r="R4664" s="46"/>
      <c r="V4664" s="112"/>
      <c r="W4664" s="72"/>
      <c r="X4664" s="46"/>
      <c r="Y4664" s="46"/>
      <c r="AC4664" s="47">
        <f t="shared" si="69"/>
        <v>0</v>
      </c>
      <c r="AD4664" s="47"/>
      <c r="AE4664" s="44"/>
      <c r="AF4664" s="48"/>
    </row>
    <row r="4665" spans="1:32" ht="21" customHeight="1">
      <c r="A4665" s="45" t="str">
        <f>IF(G4665="","",VLOOKUP(G4665,#REF!,3,0))</f>
        <v/>
      </c>
      <c r="B4665" s="45" t="str">
        <f>IF(Table1[[#This Row],[Day]]="","",WEEKNUM(F4665))</f>
        <v/>
      </c>
      <c r="C4665" s="45" t="str">
        <f>IF(Table1[[#This Row],[Day]]="","",MONTH(F4665))</f>
        <v/>
      </c>
      <c r="D4665" s="45" t="str">
        <f>IF(Table1[[#This Row],[Day]]="","",YEAR(F4665))</f>
        <v/>
      </c>
      <c r="E4665" s="117" t="s">
        <v>329</v>
      </c>
      <c r="J4665" s="102"/>
      <c r="K4665" s="124"/>
      <c r="R4665" s="46"/>
      <c r="V4665" s="112"/>
      <c r="W4665" s="72"/>
      <c r="X4665" s="46"/>
      <c r="Y4665" s="46"/>
      <c r="AC4665" s="47">
        <f t="shared" si="69"/>
        <v>0</v>
      </c>
      <c r="AD4665" s="47"/>
      <c r="AE4665" s="44"/>
      <c r="AF4665" s="48"/>
    </row>
    <row r="4666" spans="1:32" ht="21" customHeight="1">
      <c r="A4666" s="45" t="str">
        <f>IF(G4666="","",VLOOKUP(G4666,#REF!,3,0))</f>
        <v/>
      </c>
      <c r="B4666" s="45" t="str">
        <f>IF(Table1[[#This Row],[Day]]="","",WEEKNUM(F4666))</f>
        <v/>
      </c>
      <c r="C4666" s="45" t="str">
        <f>IF(Table1[[#This Row],[Day]]="","",MONTH(F4666))</f>
        <v/>
      </c>
      <c r="D4666" s="45" t="str">
        <f>IF(Table1[[#This Row],[Day]]="","",YEAR(F4666))</f>
        <v/>
      </c>
      <c r="E4666" s="117" t="s">
        <v>329</v>
      </c>
      <c r="J4666" s="102"/>
      <c r="K4666" s="124"/>
      <c r="R4666" s="46"/>
      <c r="V4666" s="112"/>
      <c r="W4666" s="72"/>
      <c r="X4666" s="46"/>
      <c r="Y4666" s="46"/>
      <c r="AC4666" s="47">
        <f t="shared" si="69"/>
        <v>0</v>
      </c>
      <c r="AD4666" s="47"/>
      <c r="AE4666" s="44"/>
      <c r="AF4666" s="48"/>
    </row>
    <row r="4667" spans="1:32" ht="21" customHeight="1">
      <c r="A4667" s="45" t="str">
        <f>IF(G4667="","",VLOOKUP(G4667,#REF!,3,0))</f>
        <v/>
      </c>
      <c r="B4667" s="45" t="str">
        <f>IF(Table1[[#This Row],[Day]]="","",WEEKNUM(F4667))</f>
        <v/>
      </c>
      <c r="C4667" s="45" t="str">
        <f>IF(Table1[[#This Row],[Day]]="","",MONTH(F4667))</f>
        <v/>
      </c>
      <c r="D4667" s="45" t="str">
        <f>IF(Table1[[#This Row],[Day]]="","",YEAR(F4667))</f>
        <v/>
      </c>
      <c r="E4667" s="117" t="s">
        <v>329</v>
      </c>
      <c r="J4667" s="102"/>
      <c r="K4667" s="124"/>
      <c r="R4667" s="46"/>
      <c r="V4667" s="112"/>
      <c r="W4667" s="72"/>
      <c r="X4667" s="46"/>
      <c r="Y4667" s="46"/>
      <c r="AC4667" s="47">
        <f t="shared" si="69"/>
        <v>0</v>
      </c>
      <c r="AD4667" s="47"/>
      <c r="AE4667" s="44"/>
      <c r="AF4667" s="48"/>
    </row>
    <row r="4668" spans="1:32" ht="21" customHeight="1">
      <c r="A4668" s="45" t="str">
        <f>IF(G4668="","",VLOOKUP(G4668,#REF!,3,0))</f>
        <v/>
      </c>
      <c r="B4668" s="45" t="str">
        <f>IF(Table1[[#This Row],[Day]]="","",WEEKNUM(F4668))</f>
        <v/>
      </c>
      <c r="C4668" s="45" t="str">
        <f>IF(Table1[[#This Row],[Day]]="","",MONTH(F4668))</f>
        <v/>
      </c>
      <c r="D4668" s="45" t="str">
        <f>IF(Table1[[#This Row],[Day]]="","",YEAR(F4668))</f>
        <v/>
      </c>
      <c r="E4668" s="117" t="s">
        <v>329</v>
      </c>
      <c r="J4668" s="102"/>
      <c r="K4668" s="124"/>
      <c r="R4668" s="46"/>
      <c r="V4668" s="112"/>
      <c r="W4668" s="72"/>
      <c r="X4668" s="46"/>
      <c r="Y4668" s="46"/>
      <c r="AC4668" s="47">
        <f t="shared" si="69"/>
        <v>0</v>
      </c>
      <c r="AD4668" s="47"/>
      <c r="AE4668" s="44"/>
      <c r="AF4668" s="48"/>
    </row>
    <row r="4669" spans="1:32" ht="21" customHeight="1">
      <c r="A4669" s="45" t="str">
        <f>IF(G4669="","",VLOOKUP(G4669,#REF!,3,0))</f>
        <v/>
      </c>
      <c r="B4669" s="45" t="str">
        <f>IF(Table1[[#This Row],[Day]]="","",WEEKNUM(F4669))</f>
        <v/>
      </c>
      <c r="C4669" s="45" t="str">
        <f>IF(Table1[[#This Row],[Day]]="","",MONTH(F4669))</f>
        <v/>
      </c>
      <c r="D4669" s="45" t="str">
        <f>IF(Table1[[#This Row],[Day]]="","",YEAR(F4669))</f>
        <v/>
      </c>
      <c r="E4669" s="117" t="s">
        <v>329</v>
      </c>
      <c r="J4669" s="102"/>
      <c r="K4669" s="124"/>
      <c r="R4669" s="46"/>
      <c r="V4669" s="112"/>
      <c r="W4669" s="72"/>
      <c r="X4669" s="46"/>
      <c r="Y4669" s="46"/>
      <c r="AC4669" s="47">
        <f t="shared" si="69"/>
        <v>0</v>
      </c>
      <c r="AD4669" s="47"/>
      <c r="AE4669" s="44"/>
      <c r="AF4669" s="48"/>
    </row>
    <row r="4670" spans="1:32" ht="21" customHeight="1">
      <c r="A4670" s="45" t="str">
        <f>IF(G4670="","",VLOOKUP(G4670,#REF!,3,0))</f>
        <v/>
      </c>
      <c r="B4670" s="45" t="str">
        <f>IF(Table1[[#This Row],[Day]]="","",WEEKNUM(F4670))</f>
        <v/>
      </c>
      <c r="C4670" s="45" t="str">
        <f>IF(Table1[[#This Row],[Day]]="","",MONTH(F4670))</f>
        <v/>
      </c>
      <c r="D4670" s="45" t="str">
        <f>IF(Table1[[#This Row],[Day]]="","",YEAR(F4670))</f>
        <v/>
      </c>
      <c r="E4670" s="117" t="s">
        <v>329</v>
      </c>
      <c r="J4670" s="102"/>
      <c r="K4670" s="124"/>
      <c r="R4670" s="46"/>
      <c r="V4670" s="112"/>
      <c r="W4670" s="72"/>
      <c r="X4670" s="46"/>
      <c r="Y4670" s="46"/>
      <c r="AC4670" s="47">
        <f t="shared" si="69"/>
        <v>0</v>
      </c>
      <c r="AD4670" s="47"/>
      <c r="AE4670" s="44"/>
      <c r="AF4670" s="48"/>
    </row>
    <row r="4671" spans="1:32" ht="21" customHeight="1">
      <c r="A4671" s="45" t="str">
        <f>IF(G4671="","",VLOOKUP(G4671,#REF!,3,0))</f>
        <v/>
      </c>
      <c r="B4671" s="45" t="str">
        <f>IF(Table1[[#This Row],[Day]]="","",WEEKNUM(F4671))</f>
        <v/>
      </c>
      <c r="C4671" s="45" t="str">
        <f>IF(Table1[[#This Row],[Day]]="","",MONTH(F4671))</f>
        <v/>
      </c>
      <c r="D4671" s="45" t="str">
        <f>IF(Table1[[#This Row],[Day]]="","",YEAR(F4671))</f>
        <v/>
      </c>
      <c r="E4671" s="117" t="s">
        <v>329</v>
      </c>
      <c r="J4671" s="102"/>
      <c r="K4671" s="124"/>
      <c r="R4671" s="46"/>
      <c r="V4671" s="112"/>
      <c r="W4671" s="72"/>
      <c r="X4671" s="46"/>
      <c r="Y4671" s="46"/>
      <c r="AC4671" s="47">
        <f t="shared" si="69"/>
        <v>0</v>
      </c>
      <c r="AD4671" s="47"/>
      <c r="AE4671" s="44"/>
      <c r="AF4671" s="48"/>
    </row>
    <row r="4672" spans="1:32" ht="21" customHeight="1">
      <c r="A4672" s="45" t="str">
        <f>IF(G4672="","",VLOOKUP(G4672,#REF!,3,0))</f>
        <v/>
      </c>
      <c r="B4672" s="45" t="str">
        <f>IF(Table1[[#This Row],[Day]]="","",WEEKNUM(F4672))</f>
        <v/>
      </c>
      <c r="C4672" s="45" t="str">
        <f>IF(Table1[[#This Row],[Day]]="","",MONTH(F4672))</f>
        <v/>
      </c>
      <c r="D4672" s="45" t="str">
        <f>IF(Table1[[#This Row],[Day]]="","",YEAR(F4672))</f>
        <v/>
      </c>
      <c r="E4672" s="117" t="s">
        <v>329</v>
      </c>
      <c r="J4672" s="102"/>
      <c r="K4672" s="124"/>
      <c r="R4672" s="46"/>
      <c r="V4672" s="112"/>
      <c r="W4672" s="72"/>
      <c r="X4672" s="46"/>
      <c r="Y4672" s="46"/>
      <c r="AC4672" s="47">
        <f t="shared" si="69"/>
        <v>0</v>
      </c>
      <c r="AD4672" s="47"/>
      <c r="AE4672" s="44"/>
      <c r="AF4672" s="48"/>
    </row>
    <row r="4673" spans="1:32" ht="21" customHeight="1">
      <c r="A4673" s="45" t="str">
        <f>IF(G4673="","",VLOOKUP(G4673,#REF!,3,0))</f>
        <v/>
      </c>
      <c r="B4673" s="45" t="str">
        <f>IF(Table1[[#This Row],[Day]]="","",WEEKNUM(F4673))</f>
        <v/>
      </c>
      <c r="C4673" s="45" t="str">
        <f>IF(Table1[[#This Row],[Day]]="","",MONTH(F4673))</f>
        <v/>
      </c>
      <c r="D4673" s="45" t="str">
        <f>IF(Table1[[#This Row],[Day]]="","",YEAR(F4673))</f>
        <v/>
      </c>
      <c r="E4673" s="117" t="s">
        <v>329</v>
      </c>
      <c r="J4673" s="102"/>
      <c r="K4673" s="124"/>
      <c r="R4673" s="46"/>
      <c r="V4673" s="112"/>
      <c r="W4673" s="72"/>
      <c r="X4673" s="46"/>
      <c r="Y4673" s="46"/>
      <c r="AC4673" s="47">
        <f t="shared" si="69"/>
        <v>0</v>
      </c>
      <c r="AD4673" s="47"/>
      <c r="AE4673" s="44"/>
      <c r="AF4673" s="48"/>
    </row>
    <row r="4674" spans="1:32" ht="21" customHeight="1">
      <c r="A4674" s="45" t="str">
        <f>IF(G4674="","",VLOOKUP(G4674,#REF!,3,0))</f>
        <v/>
      </c>
      <c r="B4674" s="45" t="str">
        <f>IF(Table1[[#This Row],[Day]]="","",WEEKNUM(F4674))</f>
        <v/>
      </c>
      <c r="C4674" s="45" t="str">
        <f>IF(Table1[[#This Row],[Day]]="","",MONTH(F4674))</f>
        <v/>
      </c>
      <c r="D4674" s="45" t="str">
        <f>IF(Table1[[#This Row],[Day]]="","",YEAR(F4674))</f>
        <v/>
      </c>
      <c r="E4674" s="117" t="s">
        <v>329</v>
      </c>
      <c r="J4674" s="102"/>
      <c r="K4674" s="124"/>
      <c r="R4674" s="46"/>
      <c r="V4674" s="112"/>
      <c r="W4674" s="72"/>
      <c r="X4674" s="46"/>
      <c r="Y4674" s="46"/>
      <c r="AC4674" s="47">
        <f t="shared" si="69"/>
        <v>0</v>
      </c>
      <c r="AD4674" s="47"/>
      <c r="AE4674" s="44"/>
      <c r="AF4674" s="48"/>
    </row>
    <row r="4675" spans="1:32" ht="21" customHeight="1">
      <c r="A4675" s="45" t="str">
        <f>IF(G4675="","",VLOOKUP(G4675,#REF!,3,0))</f>
        <v/>
      </c>
      <c r="B4675" s="45" t="str">
        <f>IF(Table1[[#This Row],[Day]]="","",WEEKNUM(F4675))</f>
        <v/>
      </c>
      <c r="C4675" s="45" t="str">
        <f>IF(Table1[[#This Row],[Day]]="","",MONTH(F4675))</f>
        <v/>
      </c>
      <c r="D4675" s="45" t="str">
        <f>IF(Table1[[#This Row],[Day]]="","",YEAR(F4675))</f>
        <v/>
      </c>
      <c r="E4675" s="117" t="s">
        <v>329</v>
      </c>
      <c r="J4675" s="102"/>
      <c r="K4675" s="124"/>
      <c r="R4675" s="46"/>
      <c r="V4675" s="112"/>
      <c r="W4675" s="72"/>
      <c r="X4675" s="46"/>
      <c r="Y4675" s="46"/>
      <c r="AC4675" s="47">
        <f t="shared" si="69"/>
        <v>0</v>
      </c>
      <c r="AD4675" s="47"/>
      <c r="AE4675" s="44"/>
      <c r="AF4675" s="48"/>
    </row>
    <row r="4676" spans="1:32" ht="21" customHeight="1">
      <c r="A4676" s="45" t="str">
        <f>IF(G4676="","",VLOOKUP(G4676,#REF!,3,0))</f>
        <v/>
      </c>
      <c r="B4676" s="45" t="str">
        <f>IF(Table1[[#This Row],[Day]]="","",WEEKNUM(F4676))</f>
        <v/>
      </c>
      <c r="C4676" s="45" t="str">
        <f>IF(Table1[[#This Row],[Day]]="","",MONTH(F4676))</f>
        <v/>
      </c>
      <c r="D4676" s="45" t="str">
        <f>IF(Table1[[#This Row],[Day]]="","",YEAR(F4676))</f>
        <v/>
      </c>
      <c r="E4676" s="117" t="s">
        <v>329</v>
      </c>
      <c r="J4676" s="102"/>
      <c r="K4676" s="124"/>
      <c r="R4676" s="46"/>
      <c r="V4676" s="112"/>
      <c r="W4676" s="72"/>
      <c r="X4676" s="46"/>
      <c r="Y4676" s="46"/>
      <c r="AC4676" s="47">
        <f t="shared" si="69"/>
        <v>0</v>
      </c>
      <c r="AD4676" s="47"/>
      <c r="AE4676" s="44"/>
      <c r="AF4676" s="48"/>
    </row>
    <row r="4677" spans="1:32" ht="21" customHeight="1">
      <c r="A4677" s="45" t="str">
        <f>IF(G4677="","",VLOOKUP(G4677,#REF!,3,0))</f>
        <v/>
      </c>
      <c r="B4677" s="45" t="str">
        <f>IF(Table1[[#This Row],[Day]]="","",WEEKNUM(F4677))</f>
        <v/>
      </c>
      <c r="C4677" s="45" t="str">
        <f>IF(Table1[[#This Row],[Day]]="","",MONTH(F4677))</f>
        <v/>
      </c>
      <c r="D4677" s="45" t="str">
        <f>IF(Table1[[#This Row],[Day]]="","",YEAR(F4677))</f>
        <v/>
      </c>
      <c r="E4677" s="117" t="s">
        <v>329</v>
      </c>
      <c r="J4677" s="102"/>
      <c r="K4677" s="124"/>
      <c r="R4677" s="46"/>
      <c r="V4677" s="112"/>
      <c r="W4677" s="72"/>
      <c r="X4677" s="46"/>
      <c r="Y4677" s="46"/>
      <c r="AC4677" s="47">
        <f t="shared" si="69"/>
        <v>0</v>
      </c>
      <c r="AD4677" s="47"/>
      <c r="AE4677" s="44"/>
      <c r="AF4677" s="48"/>
    </row>
    <row r="4678" spans="1:32" ht="21" customHeight="1">
      <c r="A4678" s="45" t="str">
        <f>IF(G4678="","",VLOOKUP(G4678,#REF!,3,0))</f>
        <v/>
      </c>
      <c r="B4678" s="45" t="str">
        <f>IF(Table1[[#This Row],[Day]]="","",WEEKNUM(F4678))</f>
        <v/>
      </c>
      <c r="C4678" s="45" t="str">
        <f>IF(Table1[[#This Row],[Day]]="","",MONTH(F4678))</f>
        <v/>
      </c>
      <c r="D4678" s="45" t="str">
        <f>IF(Table1[[#This Row],[Day]]="","",YEAR(F4678))</f>
        <v/>
      </c>
      <c r="E4678" s="117" t="s">
        <v>329</v>
      </c>
      <c r="J4678" s="102"/>
      <c r="K4678" s="124"/>
      <c r="R4678" s="46"/>
      <c r="V4678" s="112"/>
      <c r="W4678" s="72"/>
      <c r="X4678" s="46"/>
      <c r="Y4678" s="46"/>
      <c r="AC4678" s="47">
        <f t="shared" si="69"/>
        <v>0</v>
      </c>
      <c r="AD4678" s="47"/>
      <c r="AE4678" s="44"/>
      <c r="AF4678" s="48"/>
    </row>
    <row r="4679" spans="1:32" ht="21" customHeight="1">
      <c r="A4679" s="45" t="str">
        <f>IF(G4679="","",VLOOKUP(G4679,#REF!,3,0))</f>
        <v/>
      </c>
      <c r="B4679" s="45" t="str">
        <f>IF(Table1[[#This Row],[Day]]="","",WEEKNUM(F4679))</f>
        <v/>
      </c>
      <c r="C4679" s="45" t="str">
        <f>IF(Table1[[#This Row],[Day]]="","",MONTH(F4679))</f>
        <v/>
      </c>
      <c r="D4679" s="45" t="str">
        <f>IF(Table1[[#This Row],[Day]]="","",YEAR(F4679))</f>
        <v/>
      </c>
      <c r="E4679" s="117" t="s">
        <v>329</v>
      </c>
      <c r="J4679" s="102"/>
      <c r="K4679" s="124"/>
      <c r="R4679" s="46"/>
      <c r="V4679" s="112"/>
      <c r="W4679" s="72"/>
      <c r="X4679" s="46"/>
      <c r="Y4679" s="46"/>
      <c r="AC4679" s="47">
        <f t="shared" si="69"/>
        <v>0</v>
      </c>
      <c r="AD4679" s="47"/>
      <c r="AE4679" s="44"/>
      <c r="AF4679" s="48"/>
    </row>
    <row r="4680" spans="1:32" ht="21" customHeight="1">
      <c r="A4680" s="45" t="str">
        <f>IF(G4680="","",VLOOKUP(G4680,#REF!,3,0))</f>
        <v/>
      </c>
      <c r="B4680" s="45" t="str">
        <f>IF(Table1[[#This Row],[Day]]="","",WEEKNUM(F4680))</f>
        <v/>
      </c>
      <c r="C4680" s="45" t="str">
        <f>IF(Table1[[#This Row],[Day]]="","",MONTH(F4680))</f>
        <v/>
      </c>
      <c r="D4680" s="45" t="str">
        <f>IF(Table1[[#This Row],[Day]]="","",YEAR(F4680))</f>
        <v/>
      </c>
      <c r="E4680" s="117" t="s">
        <v>329</v>
      </c>
      <c r="J4680" s="102"/>
      <c r="K4680" s="124"/>
      <c r="R4680" s="46"/>
      <c r="V4680" s="112"/>
      <c r="W4680" s="72"/>
      <c r="X4680" s="46"/>
      <c r="Y4680" s="46"/>
      <c r="AC4680" s="47">
        <f t="shared" si="69"/>
        <v>0</v>
      </c>
      <c r="AD4680" s="47"/>
      <c r="AE4680" s="44"/>
      <c r="AF4680" s="48"/>
    </row>
    <row r="4681" spans="1:32" ht="21" customHeight="1">
      <c r="A4681" s="45" t="str">
        <f>IF(G4681="","",VLOOKUP(G4681,#REF!,3,0))</f>
        <v/>
      </c>
      <c r="B4681" s="45" t="str">
        <f>IF(Table1[[#This Row],[Day]]="","",WEEKNUM(F4681))</f>
        <v/>
      </c>
      <c r="C4681" s="45" t="str">
        <f>IF(Table1[[#This Row],[Day]]="","",MONTH(F4681))</f>
        <v/>
      </c>
      <c r="D4681" s="45" t="str">
        <f>IF(Table1[[#This Row],[Day]]="","",YEAR(F4681))</f>
        <v/>
      </c>
      <c r="E4681" s="117" t="s">
        <v>329</v>
      </c>
      <c r="J4681" s="102"/>
      <c r="K4681" s="124"/>
      <c r="R4681" s="46"/>
      <c r="V4681" s="112"/>
      <c r="W4681" s="72"/>
      <c r="X4681" s="46"/>
      <c r="Y4681" s="46"/>
      <c r="AC4681" s="47">
        <f t="shared" si="69"/>
        <v>0</v>
      </c>
      <c r="AD4681" s="47"/>
      <c r="AE4681" s="44"/>
      <c r="AF4681" s="48"/>
    </row>
    <row r="4682" spans="1:32" ht="21" customHeight="1">
      <c r="A4682" s="45" t="str">
        <f>IF(G4682="","",VLOOKUP(G4682,#REF!,3,0))</f>
        <v/>
      </c>
      <c r="B4682" s="45" t="str">
        <f>IF(Table1[[#This Row],[Day]]="","",WEEKNUM(F4682))</f>
        <v/>
      </c>
      <c r="C4682" s="45" t="str">
        <f>IF(Table1[[#This Row],[Day]]="","",MONTH(F4682))</f>
        <v/>
      </c>
      <c r="D4682" s="45" t="str">
        <f>IF(Table1[[#This Row],[Day]]="","",YEAR(F4682))</f>
        <v/>
      </c>
      <c r="E4682" s="117" t="s">
        <v>329</v>
      </c>
      <c r="J4682" s="102"/>
      <c r="K4682" s="124"/>
      <c r="R4682" s="46"/>
      <c r="V4682" s="112"/>
      <c r="W4682" s="72"/>
      <c r="X4682" s="46"/>
      <c r="Y4682" s="46"/>
      <c r="AC4682" s="47">
        <f t="shared" si="69"/>
        <v>0</v>
      </c>
      <c r="AD4682" s="47"/>
      <c r="AE4682" s="44"/>
      <c r="AF4682" s="48"/>
    </row>
    <row r="4683" spans="1:32" ht="21" customHeight="1">
      <c r="A4683" s="45" t="str">
        <f>IF(G4683="","",VLOOKUP(G4683,#REF!,3,0))</f>
        <v/>
      </c>
      <c r="B4683" s="45" t="str">
        <f>IF(Table1[[#This Row],[Day]]="","",WEEKNUM(F4683))</f>
        <v/>
      </c>
      <c r="C4683" s="45" t="str">
        <f>IF(Table1[[#This Row],[Day]]="","",MONTH(F4683))</f>
        <v/>
      </c>
      <c r="D4683" s="45" t="str">
        <f>IF(Table1[[#This Row],[Day]]="","",YEAR(F4683))</f>
        <v/>
      </c>
      <c r="E4683" s="117" t="s">
        <v>329</v>
      </c>
      <c r="J4683" s="102"/>
      <c r="K4683" s="124"/>
      <c r="R4683" s="46"/>
      <c r="V4683" s="112"/>
      <c r="W4683" s="72"/>
      <c r="X4683" s="46"/>
      <c r="Y4683" s="46"/>
      <c r="AC4683" s="47">
        <f t="shared" si="69"/>
        <v>0</v>
      </c>
      <c r="AD4683" s="47"/>
      <c r="AE4683" s="44"/>
      <c r="AF4683" s="48"/>
    </row>
    <row r="4684" spans="1:32" ht="21" customHeight="1">
      <c r="A4684" s="45" t="str">
        <f>IF(G4684="","",VLOOKUP(G4684,#REF!,3,0))</f>
        <v/>
      </c>
      <c r="B4684" s="45" t="str">
        <f>IF(Table1[[#This Row],[Day]]="","",WEEKNUM(F4684))</f>
        <v/>
      </c>
      <c r="C4684" s="45" t="str">
        <f>IF(Table1[[#This Row],[Day]]="","",MONTH(F4684))</f>
        <v/>
      </c>
      <c r="D4684" s="45" t="str">
        <f>IF(Table1[[#This Row],[Day]]="","",YEAR(F4684))</f>
        <v/>
      </c>
      <c r="E4684" s="117" t="s">
        <v>329</v>
      </c>
      <c r="J4684" s="102"/>
      <c r="K4684" s="124"/>
      <c r="R4684" s="46"/>
      <c r="V4684" s="112"/>
      <c r="W4684" s="72"/>
      <c r="X4684" s="46"/>
      <c r="Y4684" s="46"/>
      <c r="AC4684" s="47">
        <f t="shared" si="69"/>
        <v>0</v>
      </c>
      <c r="AD4684" s="47"/>
      <c r="AE4684" s="44"/>
      <c r="AF4684" s="48"/>
    </row>
    <row r="4685" spans="1:32" ht="21" customHeight="1">
      <c r="A4685" s="45" t="str">
        <f>IF(G4685="","",VLOOKUP(G4685,#REF!,3,0))</f>
        <v/>
      </c>
      <c r="B4685" s="45" t="str">
        <f>IF(Table1[[#This Row],[Day]]="","",WEEKNUM(F4685))</f>
        <v/>
      </c>
      <c r="C4685" s="45" t="str">
        <f>IF(Table1[[#This Row],[Day]]="","",MONTH(F4685))</f>
        <v/>
      </c>
      <c r="D4685" s="45" t="str">
        <f>IF(Table1[[#This Row],[Day]]="","",YEAR(F4685))</f>
        <v/>
      </c>
      <c r="E4685" s="117" t="s">
        <v>329</v>
      </c>
      <c r="J4685" s="102"/>
      <c r="K4685" s="124"/>
      <c r="R4685" s="46"/>
      <c r="V4685" s="112"/>
      <c r="W4685" s="72"/>
      <c r="X4685" s="46"/>
      <c r="Y4685" s="46"/>
      <c r="AC4685" s="47">
        <f t="shared" si="69"/>
        <v>0</v>
      </c>
      <c r="AD4685" s="47"/>
      <c r="AE4685" s="44"/>
      <c r="AF4685" s="48"/>
    </row>
    <row r="4686" spans="1:32" ht="21" customHeight="1">
      <c r="A4686" s="45" t="str">
        <f>IF(G4686="","",VLOOKUP(G4686,#REF!,3,0))</f>
        <v/>
      </c>
      <c r="B4686" s="45" t="str">
        <f>IF(Table1[[#This Row],[Day]]="","",WEEKNUM(F4686))</f>
        <v/>
      </c>
      <c r="C4686" s="45" t="str">
        <f>IF(Table1[[#This Row],[Day]]="","",MONTH(F4686))</f>
        <v/>
      </c>
      <c r="D4686" s="45" t="str">
        <f>IF(Table1[[#This Row],[Day]]="","",YEAR(F4686))</f>
        <v/>
      </c>
      <c r="E4686" s="117" t="s">
        <v>329</v>
      </c>
      <c r="J4686" s="102"/>
      <c r="K4686" s="124"/>
      <c r="R4686" s="46"/>
      <c r="V4686" s="112"/>
      <c r="W4686" s="72"/>
      <c r="X4686" s="46"/>
      <c r="Y4686" s="46"/>
      <c r="AC4686" s="47">
        <f t="shared" si="69"/>
        <v>0</v>
      </c>
      <c r="AD4686" s="47"/>
      <c r="AE4686" s="44"/>
      <c r="AF4686" s="48"/>
    </row>
    <row r="4687" spans="1:32" ht="21" customHeight="1">
      <c r="A4687" s="45" t="str">
        <f>IF(G4687="","",VLOOKUP(G4687,#REF!,3,0))</f>
        <v/>
      </c>
      <c r="B4687" s="45" t="str">
        <f>IF(Table1[[#This Row],[Day]]="","",WEEKNUM(F4687))</f>
        <v/>
      </c>
      <c r="C4687" s="45" t="str">
        <f>IF(Table1[[#This Row],[Day]]="","",MONTH(F4687))</f>
        <v/>
      </c>
      <c r="D4687" s="45" t="str">
        <f>IF(Table1[[#This Row],[Day]]="","",YEAR(F4687))</f>
        <v/>
      </c>
      <c r="E4687" s="117" t="s">
        <v>329</v>
      </c>
      <c r="J4687" s="102"/>
      <c r="K4687" s="124"/>
      <c r="R4687" s="46"/>
      <c r="V4687" s="112"/>
      <c r="W4687" s="72"/>
      <c r="X4687" s="46"/>
      <c r="Y4687" s="46"/>
      <c r="AC4687" s="47">
        <f t="shared" si="69"/>
        <v>0</v>
      </c>
      <c r="AD4687" s="47"/>
      <c r="AE4687" s="44"/>
      <c r="AF4687" s="48"/>
    </row>
    <row r="4688" spans="1:32" ht="21" customHeight="1">
      <c r="A4688" s="45" t="str">
        <f>IF(G4688="","",VLOOKUP(G4688,#REF!,3,0))</f>
        <v/>
      </c>
      <c r="B4688" s="45" t="str">
        <f>IF(Table1[[#This Row],[Day]]="","",WEEKNUM(F4688))</f>
        <v/>
      </c>
      <c r="C4688" s="45" t="str">
        <f>IF(Table1[[#This Row],[Day]]="","",MONTH(F4688))</f>
        <v/>
      </c>
      <c r="D4688" s="45" t="str">
        <f>IF(Table1[[#This Row],[Day]]="","",YEAR(F4688))</f>
        <v/>
      </c>
      <c r="E4688" s="117" t="s">
        <v>329</v>
      </c>
      <c r="J4688" s="102"/>
      <c r="K4688" s="124"/>
      <c r="R4688" s="46"/>
      <c r="V4688" s="112"/>
      <c r="W4688" s="72"/>
      <c r="X4688" s="46"/>
      <c r="Y4688" s="46"/>
      <c r="AC4688" s="47">
        <f t="shared" si="69"/>
        <v>0</v>
      </c>
      <c r="AD4688" s="47"/>
      <c r="AE4688" s="44"/>
      <c r="AF4688" s="48"/>
    </row>
    <row r="4689" spans="1:32" ht="21" customHeight="1">
      <c r="A4689" s="45" t="str">
        <f>IF(G4689="","",VLOOKUP(G4689,#REF!,3,0))</f>
        <v/>
      </c>
      <c r="B4689" s="45" t="str">
        <f>IF(Table1[[#This Row],[Day]]="","",WEEKNUM(F4689))</f>
        <v/>
      </c>
      <c r="C4689" s="45" t="str">
        <f>IF(Table1[[#This Row],[Day]]="","",MONTH(F4689))</f>
        <v/>
      </c>
      <c r="D4689" s="45" t="str">
        <f>IF(Table1[[#This Row],[Day]]="","",YEAR(F4689))</f>
        <v/>
      </c>
      <c r="E4689" s="117" t="s">
        <v>329</v>
      </c>
      <c r="J4689" s="102"/>
      <c r="K4689" s="124"/>
      <c r="R4689" s="46"/>
      <c r="V4689" s="112"/>
      <c r="W4689" s="72"/>
      <c r="X4689" s="46"/>
      <c r="Y4689" s="46"/>
      <c r="AC4689" s="47">
        <f t="shared" si="69"/>
        <v>0</v>
      </c>
      <c r="AD4689" s="47"/>
      <c r="AE4689" s="44"/>
      <c r="AF4689" s="48"/>
    </row>
    <row r="4690" spans="1:32" ht="21" customHeight="1">
      <c r="A4690" s="45" t="str">
        <f>IF(G4690="","",VLOOKUP(G4690,#REF!,3,0))</f>
        <v/>
      </c>
      <c r="B4690" s="45" t="str">
        <f>IF(Table1[[#This Row],[Day]]="","",WEEKNUM(F4690))</f>
        <v/>
      </c>
      <c r="C4690" s="45" t="str">
        <f>IF(Table1[[#This Row],[Day]]="","",MONTH(F4690))</f>
        <v/>
      </c>
      <c r="D4690" s="45" t="str">
        <f>IF(Table1[[#This Row],[Day]]="","",YEAR(F4690))</f>
        <v/>
      </c>
      <c r="E4690" s="117" t="s">
        <v>329</v>
      </c>
      <c r="J4690" s="102"/>
      <c r="K4690" s="124"/>
      <c r="R4690" s="46"/>
      <c r="V4690" s="112"/>
      <c r="W4690" s="72"/>
      <c r="X4690" s="46"/>
      <c r="Y4690" s="46"/>
      <c r="AC4690" s="47">
        <f t="shared" si="69"/>
        <v>0</v>
      </c>
      <c r="AD4690" s="47"/>
      <c r="AE4690" s="44"/>
      <c r="AF4690" s="48"/>
    </row>
    <row r="4691" spans="1:32" ht="21" customHeight="1">
      <c r="A4691" s="45" t="str">
        <f>IF(G4691="","",VLOOKUP(G4691,#REF!,3,0))</f>
        <v/>
      </c>
      <c r="B4691" s="45" t="str">
        <f>IF(Table1[[#This Row],[Day]]="","",WEEKNUM(F4691))</f>
        <v/>
      </c>
      <c r="C4691" s="45" t="str">
        <f>IF(Table1[[#This Row],[Day]]="","",MONTH(F4691))</f>
        <v/>
      </c>
      <c r="D4691" s="45" t="str">
        <f>IF(Table1[[#This Row],[Day]]="","",YEAR(F4691))</f>
        <v/>
      </c>
      <c r="E4691" s="117" t="s">
        <v>329</v>
      </c>
      <c r="J4691" s="102"/>
      <c r="K4691" s="124"/>
      <c r="R4691" s="46"/>
      <c r="V4691" s="112"/>
      <c r="W4691" s="72"/>
      <c r="X4691" s="46"/>
      <c r="Y4691" s="46"/>
      <c r="AC4691" s="47">
        <f t="shared" si="69"/>
        <v>0</v>
      </c>
      <c r="AD4691" s="47"/>
      <c r="AE4691" s="44"/>
      <c r="AF4691" s="48"/>
    </row>
    <row r="4692" spans="1:32" ht="21" customHeight="1">
      <c r="A4692" s="45" t="str">
        <f>IF(G4692="","",VLOOKUP(G4692,#REF!,3,0))</f>
        <v/>
      </c>
      <c r="B4692" s="45" t="str">
        <f>IF(Table1[[#This Row],[Day]]="","",WEEKNUM(F4692))</f>
        <v/>
      </c>
      <c r="C4692" s="45" t="str">
        <f>IF(Table1[[#This Row],[Day]]="","",MONTH(F4692))</f>
        <v/>
      </c>
      <c r="D4692" s="45" t="str">
        <f>IF(Table1[[#This Row],[Day]]="","",YEAR(F4692))</f>
        <v/>
      </c>
      <c r="E4692" s="117" t="s">
        <v>329</v>
      </c>
      <c r="J4692" s="102"/>
      <c r="K4692" s="124"/>
      <c r="R4692" s="46"/>
      <c r="V4692" s="112"/>
      <c r="W4692" s="72"/>
      <c r="X4692" s="46"/>
      <c r="Y4692" s="46"/>
      <c r="AC4692" s="47">
        <f t="shared" si="69"/>
        <v>0</v>
      </c>
      <c r="AD4692" s="47"/>
      <c r="AE4692" s="44"/>
      <c r="AF4692" s="48"/>
    </row>
    <row r="4693" spans="1:32" ht="21" customHeight="1">
      <c r="A4693" s="45" t="str">
        <f>IF(G4693="","",VLOOKUP(G4693,#REF!,3,0))</f>
        <v/>
      </c>
      <c r="B4693" s="45" t="str">
        <f>IF(Table1[[#This Row],[Day]]="","",WEEKNUM(F4693))</f>
        <v/>
      </c>
      <c r="C4693" s="45" t="str">
        <f>IF(Table1[[#This Row],[Day]]="","",MONTH(F4693))</f>
        <v/>
      </c>
      <c r="D4693" s="45" t="str">
        <f>IF(Table1[[#This Row],[Day]]="","",YEAR(F4693))</f>
        <v/>
      </c>
      <c r="E4693" s="117" t="s">
        <v>329</v>
      </c>
      <c r="J4693" s="102"/>
      <c r="K4693" s="124"/>
      <c r="R4693" s="46"/>
      <c r="V4693" s="112"/>
      <c r="W4693" s="72"/>
      <c r="X4693" s="46"/>
      <c r="Y4693" s="46"/>
      <c r="AC4693" s="47">
        <f t="shared" si="69"/>
        <v>0</v>
      </c>
      <c r="AD4693" s="47"/>
      <c r="AE4693" s="44"/>
      <c r="AF4693" s="48"/>
    </row>
    <row r="4694" spans="1:32" ht="21" customHeight="1">
      <c r="A4694" s="45" t="str">
        <f>IF(G4694="","",VLOOKUP(G4694,#REF!,3,0))</f>
        <v/>
      </c>
      <c r="B4694" s="45" t="str">
        <f>IF(Table1[[#This Row],[Day]]="","",WEEKNUM(F4694))</f>
        <v/>
      </c>
      <c r="C4694" s="45" t="str">
        <f>IF(Table1[[#This Row],[Day]]="","",MONTH(F4694))</f>
        <v/>
      </c>
      <c r="D4694" s="45" t="str">
        <f>IF(Table1[[#This Row],[Day]]="","",YEAR(F4694))</f>
        <v/>
      </c>
      <c r="E4694" s="117" t="s">
        <v>329</v>
      </c>
      <c r="J4694" s="102"/>
      <c r="K4694" s="124"/>
      <c r="R4694" s="46"/>
      <c r="V4694" s="112"/>
      <c r="W4694" s="72"/>
      <c r="X4694" s="46"/>
      <c r="Y4694" s="46"/>
      <c r="AC4694" s="47">
        <f t="shared" si="69"/>
        <v>0</v>
      </c>
      <c r="AD4694" s="47"/>
      <c r="AE4694" s="44"/>
      <c r="AF4694" s="48"/>
    </row>
    <row r="4695" spans="1:32" ht="21" customHeight="1">
      <c r="A4695" s="45" t="str">
        <f>IF(G4695="","",VLOOKUP(G4695,#REF!,3,0))</f>
        <v/>
      </c>
      <c r="B4695" s="45" t="str">
        <f>IF(Table1[[#This Row],[Day]]="","",WEEKNUM(F4695))</f>
        <v/>
      </c>
      <c r="C4695" s="45" t="str">
        <f>IF(Table1[[#This Row],[Day]]="","",MONTH(F4695))</f>
        <v/>
      </c>
      <c r="D4695" s="45" t="str">
        <f>IF(Table1[[#This Row],[Day]]="","",YEAR(F4695))</f>
        <v/>
      </c>
      <c r="E4695" s="117" t="s">
        <v>329</v>
      </c>
      <c r="J4695" s="102"/>
      <c r="K4695" s="124"/>
      <c r="R4695" s="46"/>
      <c r="V4695" s="112"/>
      <c r="W4695" s="72"/>
      <c r="X4695" s="46"/>
      <c r="Y4695" s="46"/>
      <c r="AC4695" s="47">
        <f t="shared" si="69"/>
        <v>0</v>
      </c>
      <c r="AD4695" s="47"/>
      <c r="AE4695" s="44"/>
      <c r="AF4695" s="48"/>
    </row>
    <row r="4696" spans="1:32" ht="21" customHeight="1">
      <c r="A4696" s="45" t="str">
        <f>IF(G4696="","",VLOOKUP(G4696,#REF!,3,0))</f>
        <v/>
      </c>
      <c r="B4696" s="45" t="str">
        <f>IF(Table1[[#This Row],[Day]]="","",WEEKNUM(F4696))</f>
        <v/>
      </c>
      <c r="C4696" s="45" t="str">
        <f>IF(Table1[[#This Row],[Day]]="","",MONTH(F4696))</f>
        <v/>
      </c>
      <c r="D4696" s="45" t="str">
        <f>IF(Table1[[#This Row],[Day]]="","",YEAR(F4696))</f>
        <v/>
      </c>
      <c r="E4696" s="117" t="s">
        <v>329</v>
      </c>
      <c r="J4696" s="102"/>
      <c r="K4696" s="124"/>
      <c r="R4696" s="46"/>
      <c r="V4696" s="112"/>
      <c r="W4696" s="72"/>
      <c r="X4696" s="46"/>
      <c r="Y4696" s="46"/>
      <c r="AC4696" s="47">
        <f t="shared" si="69"/>
        <v>0</v>
      </c>
      <c r="AD4696" s="47"/>
      <c r="AE4696" s="44"/>
      <c r="AF4696" s="48"/>
    </row>
    <row r="4697" spans="1:32" ht="21" customHeight="1">
      <c r="A4697" s="45" t="str">
        <f>IF(G4697="","",VLOOKUP(G4697,#REF!,3,0))</f>
        <v/>
      </c>
      <c r="B4697" s="45" t="str">
        <f>IF(Table1[[#This Row],[Day]]="","",WEEKNUM(F4697))</f>
        <v/>
      </c>
      <c r="C4697" s="45" t="str">
        <f>IF(Table1[[#This Row],[Day]]="","",MONTH(F4697))</f>
        <v/>
      </c>
      <c r="D4697" s="45" t="str">
        <f>IF(Table1[[#This Row],[Day]]="","",YEAR(F4697))</f>
        <v/>
      </c>
      <c r="E4697" s="117" t="s">
        <v>329</v>
      </c>
      <c r="J4697" s="102"/>
      <c r="K4697" s="124"/>
      <c r="R4697" s="46"/>
      <c r="V4697" s="112"/>
      <c r="W4697" s="72"/>
      <c r="X4697" s="46"/>
      <c r="Y4697" s="46"/>
      <c r="AC4697" s="47">
        <f t="shared" si="69"/>
        <v>0</v>
      </c>
      <c r="AD4697" s="47"/>
      <c r="AE4697" s="44"/>
      <c r="AF4697" s="48"/>
    </row>
    <row r="4698" spans="1:32" ht="21" customHeight="1">
      <c r="A4698" s="45" t="str">
        <f>IF(G4698="","",VLOOKUP(G4698,#REF!,3,0))</f>
        <v/>
      </c>
      <c r="B4698" s="45" t="str">
        <f>IF(Table1[[#This Row],[Day]]="","",WEEKNUM(F4698))</f>
        <v/>
      </c>
      <c r="C4698" s="45" t="str">
        <f>IF(Table1[[#This Row],[Day]]="","",MONTH(F4698))</f>
        <v/>
      </c>
      <c r="D4698" s="45" t="str">
        <f>IF(Table1[[#This Row],[Day]]="","",YEAR(F4698))</f>
        <v/>
      </c>
      <c r="E4698" s="117" t="s">
        <v>329</v>
      </c>
      <c r="J4698" s="102"/>
      <c r="K4698" s="124"/>
      <c r="R4698" s="46"/>
      <c r="V4698" s="112"/>
      <c r="W4698" s="72"/>
      <c r="X4698" s="46"/>
      <c r="Y4698" s="46"/>
      <c r="AC4698" s="47">
        <f t="shared" si="69"/>
        <v>0</v>
      </c>
      <c r="AD4698" s="47"/>
      <c r="AE4698" s="44"/>
      <c r="AF4698" s="48"/>
    </row>
    <row r="4699" spans="1:32" ht="21" customHeight="1">
      <c r="A4699" s="45" t="str">
        <f>IF(G4699="","",VLOOKUP(G4699,#REF!,3,0))</f>
        <v/>
      </c>
      <c r="B4699" s="45" t="str">
        <f>IF(Table1[[#This Row],[Day]]="","",WEEKNUM(F4699))</f>
        <v/>
      </c>
      <c r="C4699" s="45" t="str">
        <f>IF(Table1[[#This Row],[Day]]="","",MONTH(F4699))</f>
        <v/>
      </c>
      <c r="D4699" s="45" t="str">
        <f>IF(Table1[[#This Row],[Day]]="","",YEAR(F4699))</f>
        <v/>
      </c>
      <c r="E4699" s="117" t="s">
        <v>329</v>
      </c>
      <c r="J4699" s="102"/>
      <c r="K4699" s="124"/>
      <c r="R4699" s="46"/>
      <c r="V4699" s="112"/>
      <c r="W4699" s="72"/>
      <c r="X4699" s="46"/>
      <c r="Y4699" s="46"/>
      <c r="AC4699" s="47">
        <f t="shared" si="69"/>
        <v>0</v>
      </c>
      <c r="AD4699" s="47"/>
      <c r="AE4699" s="44"/>
      <c r="AF4699" s="48"/>
    </row>
    <row r="4700" spans="1:32" ht="21" customHeight="1">
      <c r="A4700" s="45" t="str">
        <f>IF(G4700="","",VLOOKUP(G4700,#REF!,3,0))</f>
        <v/>
      </c>
      <c r="B4700" s="45" t="str">
        <f>IF(Table1[[#This Row],[Day]]="","",WEEKNUM(F4700))</f>
        <v/>
      </c>
      <c r="C4700" s="45" t="str">
        <f>IF(Table1[[#This Row],[Day]]="","",MONTH(F4700))</f>
        <v/>
      </c>
      <c r="D4700" s="45" t="str">
        <f>IF(Table1[[#This Row],[Day]]="","",YEAR(F4700))</f>
        <v/>
      </c>
      <c r="E4700" s="117" t="s">
        <v>329</v>
      </c>
      <c r="J4700" s="102"/>
      <c r="K4700" s="124"/>
      <c r="R4700" s="46"/>
      <c r="V4700" s="112"/>
      <c r="W4700" s="72"/>
      <c r="X4700" s="46"/>
      <c r="Y4700" s="46"/>
      <c r="AC4700" s="47">
        <f t="shared" ref="AC4700:AC4763" si="70">SUM(I4700:AB4700)</f>
        <v>0</v>
      </c>
      <c r="AD4700" s="47"/>
      <c r="AE4700" s="44"/>
      <c r="AF4700" s="48"/>
    </row>
    <row r="4701" spans="1:32" ht="21" customHeight="1">
      <c r="A4701" s="45" t="str">
        <f>IF(G4701="","",VLOOKUP(G4701,#REF!,3,0))</f>
        <v/>
      </c>
      <c r="B4701" s="45" t="str">
        <f>IF(Table1[[#This Row],[Day]]="","",WEEKNUM(F4701))</f>
        <v/>
      </c>
      <c r="C4701" s="45" t="str">
        <f>IF(Table1[[#This Row],[Day]]="","",MONTH(F4701))</f>
        <v/>
      </c>
      <c r="D4701" s="45" t="str">
        <f>IF(Table1[[#This Row],[Day]]="","",YEAR(F4701))</f>
        <v/>
      </c>
      <c r="E4701" s="117" t="s">
        <v>329</v>
      </c>
      <c r="J4701" s="102"/>
      <c r="K4701" s="124"/>
      <c r="R4701" s="46"/>
      <c r="V4701" s="112"/>
      <c r="W4701" s="72"/>
      <c r="X4701" s="46"/>
      <c r="Y4701" s="46"/>
      <c r="AC4701" s="47">
        <f t="shared" si="70"/>
        <v>0</v>
      </c>
      <c r="AD4701" s="47"/>
      <c r="AE4701" s="44"/>
      <c r="AF4701" s="48"/>
    </row>
    <row r="4702" spans="1:32" ht="21" customHeight="1">
      <c r="A4702" s="45" t="str">
        <f>IF(G4702="","",VLOOKUP(G4702,#REF!,3,0))</f>
        <v/>
      </c>
      <c r="B4702" s="45" t="str">
        <f>IF(Table1[[#This Row],[Day]]="","",WEEKNUM(F4702))</f>
        <v/>
      </c>
      <c r="C4702" s="45" t="str">
        <f>IF(Table1[[#This Row],[Day]]="","",MONTH(F4702))</f>
        <v/>
      </c>
      <c r="D4702" s="45" t="str">
        <f>IF(Table1[[#This Row],[Day]]="","",YEAR(F4702))</f>
        <v/>
      </c>
      <c r="E4702" s="117" t="s">
        <v>329</v>
      </c>
      <c r="J4702" s="102"/>
      <c r="K4702" s="124"/>
      <c r="R4702" s="46"/>
      <c r="V4702" s="112"/>
      <c r="W4702" s="72"/>
      <c r="X4702" s="46"/>
      <c r="Y4702" s="46"/>
      <c r="AC4702" s="47">
        <f t="shared" si="70"/>
        <v>0</v>
      </c>
      <c r="AD4702" s="47"/>
      <c r="AE4702" s="44"/>
      <c r="AF4702" s="48"/>
    </row>
    <row r="4703" spans="1:32" ht="21" customHeight="1">
      <c r="A4703" s="45" t="str">
        <f>IF(G4703="","",VLOOKUP(G4703,#REF!,3,0))</f>
        <v/>
      </c>
      <c r="B4703" s="45" t="str">
        <f>IF(Table1[[#This Row],[Day]]="","",WEEKNUM(F4703))</f>
        <v/>
      </c>
      <c r="C4703" s="45" t="str">
        <f>IF(Table1[[#This Row],[Day]]="","",MONTH(F4703))</f>
        <v/>
      </c>
      <c r="D4703" s="45" t="str">
        <f>IF(Table1[[#This Row],[Day]]="","",YEAR(F4703))</f>
        <v/>
      </c>
      <c r="E4703" s="117" t="s">
        <v>329</v>
      </c>
      <c r="J4703" s="102"/>
      <c r="K4703" s="124"/>
      <c r="R4703" s="46"/>
      <c r="V4703" s="112"/>
      <c r="W4703" s="72"/>
      <c r="X4703" s="46"/>
      <c r="Y4703" s="46"/>
      <c r="AC4703" s="47">
        <f t="shared" si="70"/>
        <v>0</v>
      </c>
      <c r="AD4703" s="47"/>
      <c r="AE4703" s="44"/>
      <c r="AF4703" s="48"/>
    </row>
    <row r="4704" spans="1:32" ht="21" customHeight="1">
      <c r="A4704" s="45" t="str">
        <f>IF(G4704="","",VLOOKUP(G4704,#REF!,3,0))</f>
        <v/>
      </c>
      <c r="B4704" s="45" t="str">
        <f>IF(Table1[[#This Row],[Day]]="","",WEEKNUM(F4704))</f>
        <v/>
      </c>
      <c r="C4704" s="45" t="str">
        <f>IF(Table1[[#This Row],[Day]]="","",MONTH(F4704))</f>
        <v/>
      </c>
      <c r="D4704" s="45" t="str">
        <f>IF(Table1[[#This Row],[Day]]="","",YEAR(F4704))</f>
        <v/>
      </c>
      <c r="E4704" s="117" t="s">
        <v>329</v>
      </c>
      <c r="J4704" s="102"/>
      <c r="K4704" s="124"/>
      <c r="R4704" s="46"/>
      <c r="V4704" s="112"/>
      <c r="W4704" s="72"/>
      <c r="X4704" s="46"/>
      <c r="Y4704" s="46"/>
      <c r="AC4704" s="47">
        <f t="shared" si="70"/>
        <v>0</v>
      </c>
      <c r="AD4704" s="47"/>
      <c r="AE4704" s="44"/>
      <c r="AF4704" s="48"/>
    </row>
    <row r="4705" spans="1:32" ht="21" customHeight="1">
      <c r="A4705" s="45" t="str">
        <f>IF(G4705="","",VLOOKUP(G4705,#REF!,3,0))</f>
        <v/>
      </c>
      <c r="B4705" s="45" t="str">
        <f>IF(Table1[[#This Row],[Day]]="","",WEEKNUM(F4705))</f>
        <v/>
      </c>
      <c r="C4705" s="45" t="str">
        <f>IF(Table1[[#This Row],[Day]]="","",MONTH(F4705))</f>
        <v/>
      </c>
      <c r="D4705" s="45" t="str">
        <f>IF(Table1[[#This Row],[Day]]="","",YEAR(F4705))</f>
        <v/>
      </c>
      <c r="E4705" s="117" t="s">
        <v>329</v>
      </c>
      <c r="J4705" s="102"/>
      <c r="K4705" s="124"/>
      <c r="R4705" s="46"/>
      <c r="V4705" s="112"/>
      <c r="W4705" s="72"/>
      <c r="X4705" s="46"/>
      <c r="Y4705" s="46"/>
      <c r="AC4705" s="47">
        <f t="shared" si="70"/>
        <v>0</v>
      </c>
      <c r="AD4705" s="47"/>
      <c r="AE4705" s="44"/>
      <c r="AF4705" s="48"/>
    </row>
    <row r="4706" spans="1:32" ht="21" customHeight="1">
      <c r="A4706" s="45" t="str">
        <f>IF(G4706="","",VLOOKUP(G4706,#REF!,3,0))</f>
        <v/>
      </c>
      <c r="B4706" s="45" t="str">
        <f>IF(Table1[[#This Row],[Day]]="","",WEEKNUM(F4706))</f>
        <v/>
      </c>
      <c r="C4706" s="45" t="str">
        <f>IF(Table1[[#This Row],[Day]]="","",MONTH(F4706))</f>
        <v/>
      </c>
      <c r="D4706" s="45" t="str">
        <f>IF(Table1[[#This Row],[Day]]="","",YEAR(F4706))</f>
        <v/>
      </c>
      <c r="E4706" s="117" t="s">
        <v>329</v>
      </c>
      <c r="J4706" s="102"/>
      <c r="K4706" s="124"/>
      <c r="R4706" s="46"/>
      <c r="V4706" s="112"/>
      <c r="W4706" s="72"/>
      <c r="X4706" s="46"/>
      <c r="Y4706" s="46"/>
      <c r="AC4706" s="47">
        <f t="shared" si="70"/>
        <v>0</v>
      </c>
      <c r="AD4706" s="47"/>
      <c r="AE4706" s="44"/>
      <c r="AF4706" s="48"/>
    </row>
    <row r="4707" spans="1:32" ht="21" customHeight="1">
      <c r="A4707" s="45" t="str">
        <f>IF(G4707="","",VLOOKUP(G4707,#REF!,3,0))</f>
        <v/>
      </c>
      <c r="B4707" s="45" t="str">
        <f>IF(Table1[[#This Row],[Day]]="","",WEEKNUM(F4707))</f>
        <v/>
      </c>
      <c r="C4707" s="45" t="str">
        <f>IF(Table1[[#This Row],[Day]]="","",MONTH(F4707))</f>
        <v/>
      </c>
      <c r="D4707" s="45" t="str">
        <f>IF(Table1[[#This Row],[Day]]="","",YEAR(F4707))</f>
        <v/>
      </c>
      <c r="E4707" s="117" t="s">
        <v>329</v>
      </c>
      <c r="J4707" s="102"/>
      <c r="K4707" s="124"/>
      <c r="R4707" s="46"/>
      <c r="V4707" s="112"/>
      <c r="W4707" s="72"/>
      <c r="X4707" s="46"/>
      <c r="Y4707" s="46"/>
      <c r="AC4707" s="47">
        <f t="shared" si="70"/>
        <v>0</v>
      </c>
      <c r="AD4707" s="47"/>
      <c r="AE4707" s="44"/>
      <c r="AF4707" s="48"/>
    </row>
    <row r="4708" spans="1:32" ht="21" customHeight="1">
      <c r="A4708" s="45" t="str">
        <f>IF(G4708="","",VLOOKUP(G4708,#REF!,3,0))</f>
        <v/>
      </c>
      <c r="B4708" s="45" t="str">
        <f>IF(Table1[[#This Row],[Day]]="","",WEEKNUM(F4708))</f>
        <v/>
      </c>
      <c r="C4708" s="45" t="str">
        <f>IF(Table1[[#This Row],[Day]]="","",MONTH(F4708))</f>
        <v/>
      </c>
      <c r="D4708" s="45" t="str">
        <f>IF(Table1[[#This Row],[Day]]="","",YEAR(F4708))</f>
        <v/>
      </c>
      <c r="E4708" s="117" t="s">
        <v>329</v>
      </c>
      <c r="J4708" s="102"/>
      <c r="K4708" s="124"/>
      <c r="R4708" s="46"/>
      <c r="V4708" s="112"/>
      <c r="W4708" s="72"/>
      <c r="X4708" s="46"/>
      <c r="Y4708" s="46"/>
      <c r="AC4708" s="47">
        <f t="shared" si="70"/>
        <v>0</v>
      </c>
      <c r="AD4708" s="47"/>
      <c r="AE4708" s="44"/>
      <c r="AF4708" s="48"/>
    </row>
    <row r="4709" spans="1:32" ht="21" customHeight="1">
      <c r="A4709" s="45" t="str">
        <f>IF(G4709="","",VLOOKUP(G4709,#REF!,3,0))</f>
        <v/>
      </c>
      <c r="B4709" s="45" t="str">
        <f>IF(Table1[[#This Row],[Day]]="","",WEEKNUM(F4709))</f>
        <v/>
      </c>
      <c r="C4709" s="45" t="str">
        <f>IF(Table1[[#This Row],[Day]]="","",MONTH(F4709))</f>
        <v/>
      </c>
      <c r="D4709" s="45" t="str">
        <f>IF(Table1[[#This Row],[Day]]="","",YEAR(F4709))</f>
        <v/>
      </c>
      <c r="E4709" s="117" t="s">
        <v>329</v>
      </c>
      <c r="J4709" s="102"/>
      <c r="K4709" s="124"/>
      <c r="R4709" s="46"/>
      <c r="V4709" s="112"/>
      <c r="W4709" s="72"/>
      <c r="X4709" s="46"/>
      <c r="Y4709" s="46"/>
      <c r="AC4709" s="47">
        <f t="shared" si="70"/>
        <v>0</v>
      </c>
      <c r="AD4709" s="47"/>
      <c r="AE4709" s="44"/>
      <c r="AF4709" s="48"/>
    </row>
    <row r="4710" spans="1:32" ht="21" customHeight="1">
      <c r="A4710" s="45" t="str">
        <f>IF(G4710="","",VLOOKUP(G4710,#REF!,3,0))</f>
        <v/>
      </c>
      <c r="B4710" s="45" t="str">
        <f>IF(Table1[[#This Row],[Day]]="","",WEEKNUM(F4710))</f>
        <v/>
      </c>
      <c r="C4710" s="45" t="str">
        <f>IF(Table1[[#This Row],[Day]]="","",MONTH(F4710))</f>
        <v/>
      </c>
      <c r="D4710" s="45" t="str">
        <f>IF(Table1[[#This Row],[Day]]="","",YEAR(F4710))</f>
        <v/>
      </c>
      <c r="E4710" s="117" t="s">
        <v>329</v>
      </c>
      <c r="J4710" s="102"/>
      <c r="K4710" s="124"/>
      <c r="R4710" s="46"/>
      <c r="V4710" s="112"/>
      <c r="W4710" s="72"/>
      <c r="X4710" s="46"/>
      <c r="Y4710" s="46"/>
      <c r="AC4710" s="47">
        <f t="shared" si="70"/>
        <v>0</v>
      </c>
      <c r="AD4710" s="47"/>
      <c r="AE4710" s="44"/>
      <c r="AF4710" s="48"/>
    </row>
    <row r="4711" spans="1:32" ht="21" customHeight="1">
      <c r="A4711" s="45" t="str">
        <f>IF(G4711="","",VLOOKUP(G4711,#REF!,3,0))</f>
        <v/>
      </c>
      <c r="B4711" s="45" t="str">
        <f>IF(Table1[[#This Row],[Day]]="","",WEEKNUM(F4711))</f>
        <v/>
      </c>
      <c r="C4711" s="45" t="str">
        <f>IF(Table1[[#This Row],[Day]]="","",MONTH(F4711))</f>
        <v/>
      </c>
      <c r="D4711" s="45" t="str">
        <f>IF(Table1[[#This Row],[Day]]="","",YEAR(F4711))</f>
        <v/>
      </c>
      <c r="E4711" s="117" t="s">
        <v>329</v>
      </c>
      <c r="J4711" s="102"/>
      <c r="K4711" s="124"/>
      <c r="R4711" s="46"/>
      <c r="V4711" s="112"/>
      <c r="W4711" s="72"/>
      <c r="X4711" s="46"/>
      <c r="Y4711" s="46"/>
      <c r="AC4711" s="47">
        <f t="shared" si="70"/>
        <v>0</v>
      </c>
      <c r="AD4711" s="47"/>
      <c r="AE4711" s="44"/>
      <c r="AF4711" s="48"/>
    </row>
    <row r="4712" spans="1:32" ht="21" customHeight="1">
      <c r="A4712" s="45" t="str">
        <f>IF(G4712="","",VLOOKUP(G4712,#REF!,3,0))</f>
        <v/>
      </c>
      <c r="B4712" s="45" t="str">
        <f>IF(Table1[[#This Row],[Day]]="","",WEEKNUM(F4712))</f>
        <v/>
      </c>
      <c r="C4712" s="45" t="str">
        <f>IF(Table1[[#This Row],[Day]]="","",MONTH(F4712))</f>
        <v/>
      </c>
      <c r="D4712" s="45" t="str">
        <f>IF(Table1[[#This Row],[Day]]="","",YEAR(F4712))</f>
        <v/>
      </c>
      <c r="E4712" s="117" t="s">
        <v>329</v>
      </c>
      <c r="J4712" s="102"/>
      <c r="K4712" s="124"/>
      <c r="R4712" s="46"/>
      <c r="V4712" s="112"/>
      <c r="W4712" s="72"/>
      <c r="X4712" s="46"/>
      <c r="Y4712" s="46"/>
      <c r="AC4712" s="47">
        <f t="shared" si="70"/>
        <v>0</v>
      </c>
      <c r="AD4712" s="47"/>
      <c r="AE4712" s="44"/>
      <c r="AF4712" s="48"/>
    </row>
    <row r="4713" spans="1:32" ht="21" customHeight="1">
      <c r="A4713" s="45" t="str">
        <f>IF(G4713="","",VLOOKUP(G4713,#REF!,3,0))</f>
        <v/>
      </c>
      <c r="B4713" s="45" t="str">
        <f>IF(Table1[[#This Row],[Day]]="","",WEEKNUM(F4713))</f>
        <v/>
      </c>
      <c r="C4713" s="45" t="str">
        <f>IF(Table1[[#This Row],[Day]]="","",MONTH(F4713))</f>
        <v/>
      </c>
      <c r="D4713" s="45" t="str">
        <f>IF(Table1[[#This Row],[Day]]="","",YEAR(F4713))</f>
        <v/>
      </c>
      <c r="E4713" s="117" t="s">
        <v>329</v>
      </c>
      <c r="J4713" s="102"/>
      <c r="K4713" s="124"/>
      <c r="R4713" s="46"/>
      <c r="V4713" s="112"/>
      <c r="W4713" s="72"/>
      <c r="X4713" s="46"/>
      <c r="Y4713" s="46"/>
      <c r="AC4713" s="47">
        <f t="shared" si="70"/>
        <v>0</v>
      </c>
      <c r="AD4713" s="47"/>
      <c r="AE4713" s="44"/>
      <c r="AF4713" s="48"/>
    </row>
    <row r="4714" spans="1:32" ht="21" customHeight="1">
      <c r="A4714" s="45" t="str">
        <f>IF(G4714="","",VLOOKUP(G4714,#REF!,3,0))</f>
        <v/>
      </c>
      <c r="B4714" s="45" t="str">
        <f>IF(Table1[[#This Row],[Day]]="","",WEEKNUM(F4714))</f>
        <v/>
      </c>
      <c r="C4714" s="45" t="str">
        <f>IF(Table1[[#This Row],[Day]]="","",MONTH(F4714))</f>
        <v/>
      </c>
      <c r="D4714" s="45" t="str">
        <f>IF(Table1[[#This Row],[Day]]="","",YEAR(F4714))</f>
        <v/>
      </c>
      <c r="E4714" s="117" t="s">
        <v>329</v>
      </c>
      <c r="J4714" s="102"/>
      <c r="K4714" s="124"/>
      <c r="R4714" s="46"/>
      <c r="V4714" s="112"/>
      <c r="W4714" s="72"/>
      <c r="X4714" s="46"/>
      <c r="Y4714" s="46"/>
      <c r="AC4714" s="47">
        <f t="shared" si="70"/>
        <v>0</v>
      </c>
      <c r="AD4714" s="47"/>
      <c r="AE4714" s="44"/>
      <c r="AF4714" s="48"/>
    </row>
    <row r="4715" spans="1:32" ht="21" customHeight="1">
      <c r="A4715" s="45" t="str">
        <f>IF(G4715="","",VLOOKUP(G4715,#REF!,3,0))</f>
        <v/>
      </c>
      <c r="B4715" s="45" t="str">
        <f>IF(Table1[[#This Row],[Day]]="","",WEEKNUM(F4715))</f>
        <v/>
      </c>
      <c r="C4715" s="45" t="str">
        <f>IF(Table1[[#This Row],[Day]]="","",MONTH(F4715))</f>
        <v/>
      </c>
      <c r="D4715" s="45" t="str">
        <f>IF(Table1[[#This Row],[Day]]="","",YEAR(F4715))</f>
        <v/>
      </c>
      <c r="E4715" s="117" t="s">
        <v>329</v>
      </c>
      <c r="J4715" s="102"/>
      <c r="K4715" s="124"/>
      <c r="R4715" s="46"/>
      <c r="V4715" s="112"/>
      <c r="W4715" s="72"/>
      <c r="X4715" s="46"/>
      <c r="Y4715" s="46"/>
      <c r="AC4715" s="47">
        <f t="shared" si="70"/>
        <v>0</v>
      </c>
      <c r="AD4715" s="47"/>
      <c r="AE4715" s="44"/>
      <c r="AF4715" s="48"/>
    </row>
    <row r="4716" spans="1:32" ht="21" customHeight="1">
      <c r="A4716" s="45" t="str">
        <f>IF(G4716="","",VLOOKUP(G4716,#REF!,3,0))</f>
        <v/>
      </c>
      <c r="B4716" s="45" t="str">
        <f>IF(Table1[[#This Row],[Day]]="","",WEEKNUM(F4716))</f>
        <v/>
      </c>
      <c r="C4716" s="45" t="str">
        <f>IF(Table1[[#This Row],[Day]]="","",MONTH(F4716))</f>
        <v/>
      </c>
      <c r="D4716" s="45" t="str">
        <f>IF(Table1[[#This Row],[Day]]="","",YEAR(F4716))</f>
        <v/>
      </c>
      <c r="E4716" s="117" t="s">
        <v>329</v>
      </c>
      <c r="J4716" s="102"/>
      <c r="K4716" s="124"/>
      <c r="R4716" s="46"/>
      <c r="V4716" s="112"/>
      <c r="W4716" s="72"/>
      <c r="X4716" s="46"/>
      <c r="Y4716" s="46"/>
      <c r="AC4716" s="47">
        <f t="shared" si="70"/>
        <v>0</v>
      </c>
      <c r="AD4716" s="47"/>
      <c r="AE4716" s="44"/>
      <c r="AF4716" s="48"/>
    </row>
    <row r="4717" spans="1:32" ht="21" customHeight="1">
      <c r="A4717" s="45" t="str">
        <f>IF(G4717="","",VLOOKUP(G4717,#REF!,3,0))</f>
        <v/>
      </c>
      <c r="B4717" s="45" t="str">
        <f>IF(Table1[[#This Row],[Day]]="","",WEEKNUM(F4717))</f>
        <v/>
      </c>
      <c r="C4717" s="45" t="str">
        <f>IF(Table1[[#This Row],[Day]]="","",MONTH(F4717))</f>
        <v/>
      </c>
      <c r="D4717" s="45" t="str">
        <f>IF(Table1[[#This Row],[Day]]="","",YEAR(F4717))</f>
        <v/>
      </c>
      <c r="E4717" s="117" t="s">
        <v>329</v>
      </c>
      <c r="J4717" s="102"/>
      <c r="K4717" s="124"/>
      <c r="R4717" s="46"/>
      <c r="V4717" s="112"/>
      <c r="W4717" s="72"/>
      <c r="X4717" s="46"/>
      <c r="Y4717" s="46"/>
      <c r="AC4717" s="47">
        <f t="shared" si="70"/>
        <v>0</v>
      </c>
      <c r="AD4717" s="47"/>
      <c r="AE4717" s="44"/>
      <c r="AF4717" s="48"/>
    </row>
    <row r="4718" spans="1:32" ht="21" customHeight="1">
      <c r="A4718" s="45" t="str">
        <f>IF(G4718="","",VLOOKUP(G4718,#REF!,3,0))</f>
        <v/>
      </c>
      <c r="B4718" s="45" t="str">
        <f>IF(Table1[[#This Row],[Day]]="","",WEEKNUM(F4718))</f>
        <v/>
      </c>
      <c r="C4718" s="45" t="str">
        <f>IF(Table1[[#This Row],[Day]]="","",MONTH(F4718))</f>
        <v/>
      </c>
      <c r="D4718" s="45" t="str">
        <f>IF(Table1[[#This Row],[Day]]="","",YEAR(F4718))</f>
        <v/>
      </c>
      <c r="E4718" s="117" t="s">
        <v>329</v>
      </c>
      <c r="J4718" s="102"/>
      <c r="K4718" s="124"/>
      <c r="R4718" s="46"/>
      <c r="V4718" s="112"/>
      <c r="W4718" s="72"/>
      <c r="X4718" s="46"/>
      <c r="Y4718" s="46"/>
      <c r="AC4718" s="47">
        <f t="shared" si="70"/>
        <v>0</v>
      </c>
      <c r="AD4718" s="47"/>
      <c r="AE4718" s="44"/>
      <c r="AF4718" s="48"/>
    </row>
    <row r="4719" spans="1:32" ht="21" customHeight="1">
      <c r="A4719" s="45" t="str">
        <f>IF(G4719="","",VLOOKUP(G4719,#REF!,3,0))</f>
        <v/>
      </c>
      <c r="B4719" s="45" t="str">
        <f>IF(Table1[[#This Row],[Day]]="","",WEEKNUM(F4719))</f>
        <v/>
      </c>
      <c r="C4719" s="45" t="str">
        <f>IF(Table1[[#This Row],[Day]]="","",MONTH(F4719))</f>
        <v/>
      </c>
      <c r="D4719" s="45" t="str">
        <f>IF(Table1[[#This Row],[Day]]="","",YEAR(F4719))</f>
        <v/>
      </c>
      <c r="E4719" s="117" t="s">
        <v>329</v>
      </c>
      <c r="J4719" s="102"/>
      <c r="K4719" s="124"/>
      <c r="R4719" s="46"/>
      <c r="V4719" s="112"/>
      <c r="W4719" s="72"/>
      <c r="X4719" s="46"/>
      <c r="Y4719" s="46"/>
      <c r="AC4719" s="47">
        <f t="shared" si="70"/>
        <v>0</v>
      </c>
      <c r="AD4719" s="47"/>
      <c r="AE4719" s="44"/>
      <c r="AF4719" s="48"/>
    </row>
    <row r="4720" spans="1:32" ht="21" customHeight="1">
      <c r="A4720" s="45" t="str">
        <f>IF(G4720="","",VLOOKUP(G4720,#REF!,3,0))</f>
        <v/>
      </c>
      <c r="B4720" s="45" t="str">
        <f>IF(Table1[[#This Row],[Day]]="","",WEEKNUM(F4720))</f>
        <v/>
      </c>
      <c r="C4720" s="45" t="str">
        <f>IF(Table1[[#This Row],[Day]]="","",MONTH(F4720))</f>
        <v/>
      </c>
      <c r="D4720" s="45" t="str">
        <f>IF(Table1[[#This Row],[Day]]="","",YEAR(F4720))</f>
        <v/>
      </c>
      <c r="E4720" s="117" t="s">
        <v>329</v>
      </c>
      <c r="J4720" s="102"/>
      <c r="K4720" s="124"/>
      <c r="R4720" s="46"/>
      <c r="V4720" s="112"/>
      <c r="W4720" s="72"/>
      <c r="X4720" s="46"/>
      <c r="Y4720" s="46"/>
      <c r="AC4720" s="47">
        <f t="shared" si="70"/>
        <v>0</v>
      </c>
      <c r="AD4720" s="47"/>
      <c r="AE4720" s="44"/>
      <c r="AF4720" s="48"/>
    </row>
    <row r="4721" spans="1:32" ht="21" customHeight="1">
      <c r="A4721" s="45" t="str">
        <f>IF(G4721="","",VLOOKUP(G4721,#REF!,3,0))</f>
        <v/>
      </c>
      <c r="B4721" s="45" t="str">
        <f>IF(Table1[[#This Row],[Day]]="","",WEEKNUM(F4721))</f>
        <v/>
      </c>
      <c r="C4721" s="45" t="str">
        <f>IF(Table1[[#This Row],[Day]]="","",MONTH(F4721))</f>
        <v/>
      </c>
      <c r="D4721" s="45" t="str">
        <f>IF(Table1[[#This Row],[Day]]="","",YEAR(F4721))</f>
        <v/>
      </c>
      <c r="E4721" s="117" t="s">
        <v>329</v>
      </c>
      <c r="J4721" s="102"/>
      <c r="K4721" s="124"/>
      <c r="R4721" s="46"/>
      <c r="V4721" s="112"/>
      <c r="W4721" s="72"/>
      <c r="X4721" s="46"/>
      <c r="Y4721" s="46"/>
      <c r="AC4721" s="47">
        <f t="shared" si="70"/>
        <v>0</v>
      </c>
      <c r="AD4721" s="47"/>
      <c r="AE4721" s="44"/>
      <c r="AF4721" s="48"/>
    </row>
    <row r="4722" spans="1:32" ht="21" customHeight="1">
      <c r="A4722" s="45" t="str">
        <f>IF(G4722="","",VLOOKUP(G4722,#REF!,3,0))</f>
        <v/>
      </c>
      <c r="B4722" s="45" t="str">
        <f>IF(Table1[[#This Row],[Day]]="","",WEEKNUM(F4722))</f>
        <v/>
      </c>
      <c r="C4722" s="45" t="str">
        <f>IF(Table1[[#This Row],[Day]]="","",MONTH(F4722))</f>
        <v/>
      </c>
      <c r="D4722" s="45" t="str">
        <f>IF(Table1[[#This Row],[Day]]="","",YEAR(F4722))</f>
        <v/>
      </c>
      <c r="E4722" s="117" t="s">
        <v>329</v>
      </c>
      <c r="J4722" s="102"/>
      <c r="K4722" s="124"/>
      <c r="R4722" s="46"/>
      <c r="V4722" s="112"/>
      <c r="W4722" s="72"/>
      <c r="X4722" s="46"/>
      <c r="Y4722" s="46"/>
      <c r="AC4722" s="47">
        <f t="shared" si="70"/>
        <v>0</v>
      </c>
      <c r="AD4722" s="47"/>
      <c r="AE4722" s="44"/>
      <c r="AF4722" s="48"/>
    </row>
    <row r="4723" spans="1:32" ht="21" customHeight="1">
      <c r="A4723" s="45" t="str">
        <f>IF(G4723="","",VLOOKUP(G4723,#REF!,3,0))</f>
        <v/>
      </c>
      <c r="B4723" s="45" t="str">
        <f>IF(Table1[[#This Row],[Day]]="","",WEEKNUM(F4723))</f>
        <v/>
      </c>
      <c r="C4723" s="45" t="str">
        <f>IF(Table1[[#This Row],[Day]]="","",MONTH(F4723))</f>
        <v/>
      </c>
      <c r="D4723" s="45" t="str">
        <f>IF(Table1[[#This Row],[Day]]="","",YEAR(F4723))</f>
        <v/>
      </c>
      <c r="E4723" s="117" t="s">
        <v>329</v>
      </c>
      <c r="J4723" s="102"/>
      <c r="K4723" s="124"/>
      <c r="R4723" s="46"/>
      <c r="V4723" s="112"/>
      <c r="W4723" s="72"/>
      <c r="X4723" s="46"/>
      <c r="Y4723" s="46"/>
      <c r="AC4723" s="47">
        <f t="shared" si="70"/>
        <v>0</v>
      </c>
      <c r="AD4723" s="47"/>
      <c r="AE4723" s="44"/>
      <c r="AF4723" s="48"/>
    </row>
    <row r="4724" spans="1:32" ht="21" customHeight="1">
      <c r="A4724" s="45" t="str">
        <f>IF(G4724="","",VLOOKUP(G4724,#REF!,3,0))</f>
        <v/>
      </c>
      <c r="B4724" s="45" t="str">
        <f>IF(Table1[[#This Row],[Day]]="","",WEEKNUM(F4724))</f>
        <v/>
      </c>
      <c r="C4724" s="45" t="str">
        <f>IF(Table1[[#This Row],[Day]]="","",MONTH(F4724))</f>
        <v/>
      </c>
      <c r="D4724" s="45" t="str">
        <f>IF(Table1[[#This Row],[Day]]="","",YEAR(F4724))</f>
        <v/>
      </c>
      <c r="E4724" s="117" t="s">
        <v>329</v>
      </c>
      <c r="J4724" s="102"/>
      <c r="K4724" s="124"/>
      <c r="R4724" s="46"/>
      <c r="V4724" s="112"/>
      <c r="W4724" s="72"/>
      <c r="X4724" s="46"/>
      <c r="Y4724" s="46"/>
      <c r="AC4724" s="47">
        <f t="shared" si="70"/>
        <v>0</v>
      </c>
      <c r="AD4724" s="47"/>
      <c r="AE4724" s="44"/>
      <c r="AF4724" s="48"/>
    </row>
    <row r="4725" spans="1:32" ht="21" customHeight="1">
      <c r="A4725" s="45" t="str">
        <f>IF(G4725="","",VLOOKUP(G4725,#REF!,3,0))</f>
        <v/>
      </c>
      <c r="B4725" s="45" t="str">
        <f>IF(Table1[[#This Row],[Day]]="","",WEEKNUM(F4725))</f>
        <v/>
      </c>
      <c r="C4725" s="45" t="str">
        <f>IF(Table1[[#This Row],[Day]]="","",MONTH(F4725))</f>
        <v/>
      </c>
      <c r="D4725" s="45" t="str">
        <f>IF(Table1[[#This Row],[Day]]="","",YEAR(F4725))</f>
        <v/>
      </c>
      <c r="E4725" s="117" t="s">
        <v>329</v>
      </c>
      <c r="J4725" s="102"/>
      <c r="K4725" s="124"/>
      <c r="R4725" s="46"/>
      <c r="V4725" s="112"/>
      <c r="W4725" s="72"/>
      <c r="X4725" s="46"/>
      <c r="Y4725" s="46"/>
      <c r="AC4725" s="47">
        <f t="shared" si="70"/>
        <v>0</v>
      </c>
      <c r="AD4725" s="47"/>
      <c r="AE4725" s="44"/>
      <c r="AF4725" s="48"/>
    </row>
    <row r="4726" spans="1:32" ht="21" customHeight="1">
      <c r="A4726" s="45" t="str">
        <f>IF(G4726="","",VLOOKUP(G4726,#REF!,3,0))</f>
        <v/>
      </c>
      <c r="B4726" s="45" t="str">
        <f>IF(Table1[[#This Row],[Day]]="","",WEEKNUM(F4726))</f>
        <v/>
      </c>
      <c r="C4726" s="45" t="str">
        <f>IF(Table1[[#This Row],[Day]]="","",MONTH(F4726))</f>
        <v/>
      </c>
      <c r="D4726" s="45" t="str">
        <f>IF(Table1[[#This Row],[Day]]="","",YEAR(F4726))</f>
        <v/>
      </c>
      <c r="E4726" s="117" t="s">
        <v>329</v>
      </c>
      <c r="J4726" s="102"/>
      <c r="K4726" s="124"/>
      <c r="R4726" s="46"/>
      <c r="V4726" s="112"/>
      <c r="W4726" s="72"/>
      <c r="X4726" s="46"/>
      <c r="Y4726" s="46"/>
      <c r="AC4726" s="47">
        <f t="shared" si="70"/>
        <v>0</v>
      </c>
      <c r="AD4726" s="47"/>
      <c r="AE4726" s="44"/>
      <c r="AF4726" s="48"/>
    </row>
    <row r="4727" spans="1:32" ht="21" customHeight="1">
      <c r="A4727" s="45" t="str">
        <f>IF(G4727="","",VLOOKUP(G4727,#REF!,3,0))</f>
        <v/>
      </c>
      <c r="B4727" s="45" t="str">
        <f>IF(Table1[[#This Row],[Day]]="","",WEEKNUM(F4727))</f>
        <v/>
      </c>
      <c r="C4727" s="45" t="str">
        <f>IF(Table1[[#This Row],[Day]]="","",MONTH(F4727))</f>
        <v/>
      </c>
      <c r="D4727" s="45" t="str">
        <f>IF(Table1[[#This Row],[Day]]="","",YEAR(F4727))</f>
        <v/>
      </c>
      <c r="E4727" s="117" t="s">
        <v>329</v>
      </c>
      <c r="J4727" s="102"/>
      <c r="K4727" s="124"/>
      <c r="R4727" s="46"/>
      <c r="V4727" s="112"/>
      <c r="W4727" s="72"/>
      <c r="X4727" s="46"/>
      <c r="Y4727" s="46"/>
      <c r="AC4727" s="47">
        <f t="shared" si="70"/>
        <v>0</v>
      </c>
      <c r="AD4727" s="47"/>
      <c r="AE4727" s="44"/>
      <c r="AF4727" s="48"/>
    </row>
    <row r="4728" spans="1:32" ht="21" customHeight="1">
      <c r="A4728" s="45" t="str">
        <f>IF(G4728="","",VLOOKUP(G4728,#REF!,3,0))</f>
        <v/>
      </c>
      <c r="B4728" s="45" t="str">
        <f>IF(Table1[[#This Row],[Day]]="","",WEEKNUM(F4728))</f>
        <v/>
      </c>
      <c r="C4728" s="45" t="str">
        <f>IF(Table1[[#This Row],[Day]]="","",MONTH(F4728))</f>
        <v/>
      </c>
      <c r="D4728" s="45" t="str">
        <f>IF(Table1[[#This Row],[Day]]="","",YEAR(F4728))</f>
        <v/>
      </c>
      <c r="E4728" s="117" t="s">
        <v>329</v>
      </c>
      <c r="J4728" s="102"/>
      <c r="K4728" s="124"/>
      <c r="R4728" s="46"/>
      <c r="V4728" s="112"/>
      <c r="W4728" s="72"/>
      <c r="X4728" s="46"/>
      <c r="Y4728" s="46"/>
      <c r="AC4728" s="47">
        <f t="shared" si="70"/>
        <v>0</v>
      </c>
      <c r="AD4728" s="47"/>
      <c r="AE4728" s="44"/>
      <c r="AF4728" s="48"/>
    </row>
    <row r="4729" spans="1:32" ht="21" customHeight="1">
      <c r="A4729" s="45" t="str">
        <f>IF(G4729="","",VLOOKUP(G4729,#REF!,3,0))</f>
        <v/>
      </c>
      <c r="B4729" s="45" t="str">
        <f>IF(Table1[[#This Row],[Day]]="","",WEEKNUM(F4729))</f>
        <v/>
      </c>
      <c r="C4729" s="45" t="str">
        <f>IF(Table1[[#This Row],[Day]]="","",MONTH(F4729))</f>
        <v/>
      </c>
      <c r="D4729" s="45" t="str">
        <f>IF(Table1[[#This Row],[Day]]="","",YEAR(F4729))</f>
        <v/>
      </c>
      <c r="E4729" s="117" t="s">
        <v>329</v>
      </c>
      <c r="J4729" s="102"/>
      <c r="K4729" s="124"/>
      <c r="R4729" s="46"/>
      <c r="V4729" s="112"/>
      <c r="W4729" s="72"/>
      <c r="X4729" s="46"/>
      <c r="Y4729" s="46"/>
      <c r="AC4729" s="47">
        <f t="shared" si="70"/>
        <v>0</v>
      </c>
      <c r="AD4729" s="47"/>
      <c r="AE4729" s="44"/>
      <c r="AF4729" s="48"/>
    </row>
    <row r="4730" spans="1:32" ht="21" customHeight="1">
      <c r="A4730" s="45" t="str">
        <f>IF(G4730="","",VLOOKUP(G4730,#REF!,3,0))</f>
        <v/>
      </c>
      <c r="B4730" s="45" t="str">
        <f>IF(Table1[[#This Row],[Day]]="","",WEEKNUM(F4730))</f>
        <v/>
      </c>
      <c r="C4730" s="45" t="str">
        <f>IF(Table1[[#This Row],[Day]]="","",MONTH(F4730))</f>
        <v/>
      </c>
      <c r="D4730" s="45" t="str">
        <f>IF(Table1[[#This Row],[Day]]="","",YEAR(F4730))</f>
        <v/>
      </c>
      <c r="E4730" s="117" t="s">
        <v>329</v>
      </c>
      <c r="J4730" s="102"/>
      <c r="K4730" s="124"/>
      <c r="R4730" s="46"/>
      <c r="V4730" s="112"/>
      <c r="W4730" s="72"/>
      <c r="X4730" s="46"/>
      <c r="Y4730" s="46"/>
      <c r="AC4730" s="47">
        <f t="shared" si="70"/>
        <v>0</v>
      </c>
      <c r="AD4730" s="47"/>
      <c r="AE4730" s="44"/>
      <c r="AF4730" s="48"/>
    </row>
    <row r="4731" spans="1:32" ht="21" customHeight="1">
      <c r="A4731" s="45" t="str">
        <f>IF(G4731="","",VLOOKUP(G4731,#REF!,3,0))</f>
        <v/>
      </c>
      <c r="B4731" s="45" t="str">
        <f>IF(Table1[[#This Row],[Day]]="","",WEEKNUM(F4731))</f>
        <v/>
      </c>
      <c r="C4731" s="45" t="str">
        <f>IF(Table1[[#This Row],[Day]]="","",MONTH(F4731))</f>
        <v/>
      </c>
      <c r="D4731" s="45" t="str">
        <f>IF(Table1[[#This Row],[Day]]="","",YEAR(F4731))</f>
        <v/>
      </c>
      <c r="E4731" s="117" t="s">
        <v>329</v>
      </c>
      <c r="J4731" s="102"/>
      <c r="K4731" s="124"/>
      <c r="R4731" s="46"/>
      <c r="V4731" s="112"/>
      <c r="W4731" s="72"/>
      <c r="X4731" s="46"/>
      <c r="Y4731" s="46"/>
      <c r="AC4731" s="47">
        <f t="shared" si="70"/>
        <v>0</v>
      </c>
      <c r="AD4731" s="47"/>
      <c r="AE4731" s="44"/>
      <c r="AF4731" s="48"/>
    </row>
    <row r="4732" spans="1:32" ht="21" customHeight="1">
      <c r="A4732" s="45" t="str">
        <f>IF(G4732="","",VLOOKUP(G4732,#REF!,3,0))</f>
        <v/>
      </c>
      <c r="B4732" s="45" t="str">
        <f>IF(Table1[[#This Row],[Day]]="","",WEEKNUM(F4732))</f>
        <v/>
      </c>
      <c r="C4732" s="45" t="str">
        <f>IF(Table1[[#This Row],[Day]]="","",MONTH(F4732))</f>
        <v/>
      </c>
      <c r="D4732" s="45" t="str">
        <f>IF(Table1[[#This Row],[Day]]="","",YEAR(F4732))</f>
        <v/>
      </c>
      <c r="E4732" s="117" t="s">
        <v>329</v>
      </c>
      <c r="J4732" s="102"/>
      <c r="K4732" s="124"/>
      <c r="R4732" s="46"/>
      <c r="V4732" s="112"/>
      <c r="W4732" s="72"/>
      <c r="X4732" s="46"/>
      <c r="Y4732" s="46"/>
      <c r="AC4732" s="47">
        <f t="shared" si="70"/>
        <v>0</v>
      </c>
      <c r="AD4732" s="47"/>
      <c r="AE4732" s="44"/>
      <c r="AF4732" s="48"/>
    </row>
    <row r="4733" spans="1:32" ht="21" customHeight="1">
      <c r="A4733" s="45" t="str">
        <f>IF(G4733="","",VLOOKUP(G4733,#REF!,3,0))</f>
        <v/>
      </c>
      <c r="B4733" s="45" t="str">
        <f>IF(Table1[[#This Row],[Day]]="","",WEEKNUM(F4733))</f>
        <v/>
      </c>
      <c r="C4733" s="45" t="str">
        <f>IF(Table1[[#This Row],[Day]]="","",MONTH(F4733))</f>
        <v/>
      </c>
      <c r="D4733" s="45" t="str">
        <f>IF(Table1[[#This Row],[Day]]="","",YEAR(F4733))</f>
        <v/>
      </c>
      <c r="E4733" s="117" t="s">
        <v>329</v>
      </c>
      <c r="J4733" s="102"/>
      <c r="K4733" s="124"/>
      <c r="R4733" s="46"/>
      <c r="V4733" s="112"/>
      <c r="W4733" s="72"/>
      <c r="X4733" s="46"/>
      <c r="Y4733" s="46"/>
      <c r="AC4733" s="47">
        <f t="shared" si="70"/>
        <v>0</v>
      </c>
      <c r="AD4733" s="47"/>
      <c r="AE4733" s="44"/>
      <c r="AF4733" s="48"/>
    </row>
    <row r="4734" spans="1:32" ht="21" customHeight="1">
      <c r="A4734" s="45" t="str">
        <f>IF(G4734="","",VLOOKUP(G4734,#REF!,3,0))</f>
        <v/>
      </c>
      <c r="B4734" s="45" t="str">
        <f>IF(Table1[[#This Row],[Day]]="","",WEEKNUM(F4734))</f>
        <v/>
      </c>
      <c r="C4734" s="45" t="str">
        <f>IF(Table1[[#This Row],[Day]]="","",MONTH(F4734))</f>
        <v/>
      </c>
      <c r="D4734" s="45" t="str">
        <f>IF(Table1[[#This Row],[Day]]="","",YEAR(F4734))</f>
        <v/>
      </c>
      <c r="E4734" s="117" t="s">
        <v>329</v>
      </c>
      <c r="J4734" s="102"/>
      <c r="K4734" s="124"/>
      <c r="R4734" s="46"/>
      <c r="V4734" s="112"/>
      <c r="W4734" s="72"/>
      <c r="X4734" s="46"/>
      <c r="Y4734" s="46"/>
      <c r="AC4734" s="47">
        <f t="shared" si="70"/>
        <v>0</v>
      </c>
      <c r="AD4734" s="47"/>
      <c r="AE4734" s="44"/>
      <c r="AF4734" s="48"/>
    </row>
    <row r="4735" spans="1:32" ht="21" customHeight="1">
      <c r="A4735" s="45" t="str">
        <f>IF(G4735="","",VLOOKUP(G4735,#REF!,3,0))</f>
        <v/>
      </c>
      <c r="B4735" s="45" t="str">
        <f>IF(Table1[[#This Row],[Day]]="","",WEEKNUM(F4735))</f>
        <v/>
      </c>
      <c r="C4735" s="45" t="str">
        <f>IF(Table1[[#This Row],[Day]]="","",MONTH(F4735))</f>
        <v/>
      </c>
      <c r="D4735" s="45" t="str">
        <f>IF(Table1[[#This Row],[Day]]="","",YEAR(F4735))</f>
        <v/>
      </c>
      <c r="E4735" s="117" t="s">
        <v>329</v>
      </c>
      <c r="J4735" s="102"/>
      <c r="K4735" s="124"/>
      <c r="R4735" s="46"/>
      <c r="V4735" s="112"/>
      <c r="W4735" s="72"/>
      <c r="X4735" s="46"/>
      <c r="Y4735" s="46"/>
      <c r="AC4735" s="47">
        <f t="shared" si="70"/>
        <v>0</v>
      </c>
      <c r="AD4735" s="47"/>
      <c r="AE4735" s="44"/>
      <c r="AF4735" s="48"/>
    </row>
    <row r="4736" spans="1:32" ht="21" customHeight="1">
      <c r="A4736" s="45" t="str">
        <f>IF(G4736="","",VLOOKUP(G4736,#REF!,3,0))</f>
        <v/>
      </c>
      <c r="B4736" s="45" t="str">
        <f>IF(Table1[[#This Row],[Day]]="","",WEEKNUM(F4736))</f>
        <v/>
      </c>
      <c r="C4736" s="45" t="str">
        <f>IF(Table1[[#This Row],[Day]]="","",MONTH(F4736))</f>
        <v/>
      </c>
      <c r="D4736" s="45" t="str">
        <f>IF(Table1[[#This Row],[Day]]="","",YEAR(F4736))</f>
        <v/>
      </c>
      <c r="E4736" s="117" t="s">
        <v>329</v>
      </c>
      <c r="J4736" s="102"/>
      <c r="K4736" s="124"/>
      <c r="R4736" s="46"/>
      <c r="V4736" s="112"/>
      <c r="W4736" s="72"/>
      <c r="X4736" s="46"/>
      <c r="Y4736" s="46"/>
      <c r="AC4736" s="47">
        <f t="shared" si="70"/>
        <v>0</v>
      </c>
      <c r="AD4736" s="47"/>
      <c r="AE4736" s="44"/>
      <c r="AF4736" s="48"/>
    </row>
    <row r="4737" spans="1:32" ht="21" customHeight="1">
      <c r="A4737" s="45" t="str">
        <f>IF(G4737="","",VLOOKUP(G4737,#REF!,3,0))</f>
        <v/>
      </c>
      <c r="B4737" s="45" t="str">
        <f>IF(Table1[[#This Row],[Day]]="","",WEEKNUM(F4737))</f>
        <v/>
      </c>
      <c r="C4737" s="45" t="str">
        <f>IF(Table1[[#This Row],[Day]]="","",MONTH(F4737))</f>
        <v/>
      </c>
      <c r="D4737" s="45" t="str">
        <f>IF(Table1[[#This Row],[Day]]="","",YEAR(F4737))</f>
        <v/>
      </c>
      <c r="E4737" s="117" t="s">
        <v>329</v>
      </c>
      <c r="J4737" s="102"/>
      <c r="K4737" s="124"/>
      <c r="R4737" s="46"/>
      <c r="V4737" s="112"/>
      <c r="W4737" s="72"/>
      <c r="X4737" s="46"/>
      <c r="Y4737" s="46"/>
      <c r="AC4737" s="47">
        <f t="shared" si="70"/>
        <v>0</v>
      </c>
      <c r="AD4737" s="47"/>
      <c r="AE4737" s="44"/>
      <c r="AF4737" s="48"/>
    </row>
    <row r="4738" spans="1:32" ht="21" customHeight="1">
      <c r="A4738" s="45" t="str">
        <f>IF(G4738="","",VLOOKUP(G4738,#REF!,3,0))</f>
        <v/>
      </c>
      <c r="B4738" s="45" t="str">
        <f>IF(Table1[[#This Row],[Day]]="","",WEEKNUM(F4738))</f>
        <v/>
      </c>
      <c r="C4738" s="45" t="str">
        <f>IF(Table1[[#This Row],[Day]]="","",MONTH(F4738))</f>
        <v/>
      </c>
      <c r="D4738" s="45" t="str">
        <f>IF(Table1[[#This Row],[Day]]="","",YEAR(F4738))</f>
        <v/>
      </c>
      <c r="E4738" s="117" t="s">
        <v>329</v>
      </c>
      <c r="J4738" s="102"/>
      <c r="K4738" s="124"/>
      <c r="R4738" s="46"/>
      <c r="V4738" s="112"/>
      <c r="W4738" s="72"/>
      <c r="X4738" s="46"/>
      <c r="Y4738" s="46"/>
      <c r="AC4738" s="47">
        <f t="shared" si="70"/>
        <v>0</v>
      </c>
      <c r="AD4738" s="47"/>
      <c r="AE4738" s="44"/>
      <c r="AF4738" s="48"/>
    </row>
    <row r="4739" spans="1:32" ht="21" customHeight="1">
      <c r="A4739" s="45" t="str">
        <f>IF(G4739="","",VLOOKUP(G4739,#REF!,3,0))</f>
        <v/>
      </c>
      <c r="B4739" s="45" t="str">
        <f>IF(Table1[[#This Row],[Day]]="","",WEEKNUM(F4739))</f>
        <v/>
      </c>
      <c r="C4739" s="45" t="str">
        <f>IF(Table1[[#This Row],[Day]]="","",MONTH(F4739))</f>
        <v/>
      </c>
      <c r="D4739" s="45" t="str">
        <f>IF(Table1[[#This Row],[Day]]="","",YEAR(F4739))</f>
        <v/>
      </c>
      <c r="E4739" s="117" t="s">
        <v>329</v>
      </c>
      <c r="J4739" s="102"/>
      <c r="K4739" s="124"/>
      <c r="R4739" s="46"/>
      <c r="V4739" s="112"/>
      <c r="W4739" s="72"/>
      <c r="X4739" s="46"/>
      <c r="Y4739" s="46"/>
      <c r="AC4739" s="47">
        <f t="shared" si="70"/>
        <v>0</v>
      </c>
      <c r="AD4739" s="47"/>
      <c r="AE4739" s="44"/>
      <c r="AF4739" s="48"/>
    </row>
    <row r="4740" spans="1:32" ht="21" customHeight="1">
      <c r="A4740" s="45" t="str">
        <f>IF(G4740="","",VLOOKUP(G4740,#REF!,3,0))</f>
        <v/>
      </c>
      <c r="B4740" s="45" t="str">
        <f>IF(Table1[[#This Row],[Day]]="","",WEEKNUM(F4740))</f>
        <v/>
      </c>
      <c r="C4740" s="45" t="str">
        <f>IF(Table1[[#This Row],[Day]]="","",MONTH(F4740))</f>
        <v/>
      </c>
      <c r="D4740" s="45" t="str">
        <f>IF(Table1[[#This Row],[Day]]="","",YEAR(F4740))</f>
        <v/>
      </c>
      <c r="E4740" s="117" t="s">
        <v>329</v>
      </c>
      <c r="J4740" s="102"/>
      <c r="K4740" s="124"/>
      <c r="R4740" s="46"/>
      <c r="V4740" s="112"/>
      <c r="W4740" s="72"/>
      <c r="X4740" s="46"/>
      <c r="Y4740" s="46"/>
      <c r="AC4740" s="47">
        <f t="shared" si="70"/>
        <v>0</v>
      </c>
      <c r="AD4740" s="47"/>
      <c r="AE4740" s="44"/>
      <c r="AF4740" s="48"/>
    </row>
    <row r="4741" spans="1:32" ht="21" customHeight="1">
      <c r="A4741" s="45" t="str">
        <f>IF(G4741="","",VLOOKUP(G4741,#REF!,3,0))</f>
        <v/>
      </c>
      <c r="B4741" s="45" t="str">
        <f>IF(Table1[[#This Row],[Day]]="","",WEEKNUM(F4741))</f>
        <v/>
      </c>
      <c r="C4741" s="45" t="str">
        <f>IF(Table1[[#This Row],[Day]]="","",MONTH(F4741))</f>
        <v/>
      </c>
      <c r="D4741" s="45" t="str">
        <f>IF(Table1[[#This Row],[Day]]="","",YEAR(F4741))</f>
        <v/>
      </c>
      <c r="E4741" s="117" t="s">
        <v>329</v>
      </c>
      <c r="J4741" s="102"/>
      <c r="K4741" s="124"/>
      <c r="R4741" s="46"/>
      <c r="V4741" s="112"/>
      <c r="W4741" s="72"/>
      <c r="X4741" s="46"/>
      <c r="Y4741" s="46"/>
      <c r="AC4741" s="47">
        <f t="shared" si="70"/>
        <v>0</v>
      </c>
      <c r="AD4741" s="47"/>
      <c r="AE4741" s="44"/>
      <c r="AF4741" s="48"/>
    </row>
    <row r="4742" spans="1:32" ht="21" customHeight="1">
      <c r="A4742" s="45" t="str">
        <f>IF(G4742="","",VLOOKUP(G4742,#REF!,3,0))</f>
        <v/>
      </c>
      <c r="B4742" s="45" t="str">
        <f>IF(Table1[[#This Row],[Day]]="","",WEEKNUM(F4742))</f>
        <v/>
      </c>
      <c r="C4742" s="45" t="str">
        <f>IF(Table1[[#This Row],[Day]]="","",MONTH(F4742))</f>
        <v/>
      </c>
      <c r="D4742" s="45" t="str">
        <f>IF(Table1[[#This Row],[Day]]="","",YEAR(F4742))</f>
        <v/>
      </c>
      <c r="E4742" s="117" t="s">
        <v>329</v>
      </c>
      <c r="J4742" s="102"/>
      <c r="K4742" s="124"/>
      <c r="R4742" s="46"/>
      <c r="V4742" s="112"/>
      <c r="W4742" s="72"/>
      <c r="X4742" s="46"/>
      <c r="Y4742" s="46"/>
      <c r="AC4742" s="47">
        <f t="shared" si="70"/>
        <v>0</v>
      </c>
      <c r="AD4742" s="47"/>
      <c r="AE4742" s="44"/>
      <c r="AF4742" s="48"/>
    </row>
    <row r="4743" spans="1:32" ht="21" customHeight="1">
      <c r="A4743" s="45" t="str">
        <f>IF(G4743="","",VLOOKUP(G4743,#REF!,3,0))</f>
        <v/>
      </c>
      <c r="B4743" s="45" t="str">
        <f>IF(Table1[[#This Row],[Day]]="","",WEEKNUM(F4743))</f>
        <v/>
      </c>
      <c r="C4743" s="45" t="str">
        <f>IF(Table1[[#This Row],[Day]]="","",MONTH(F4743))</f>
        <v/>
      </c>
      <c r="D4743" s="45" t="str">
        <f>IF(Table1[[#This Row],[Day]]="","",YEAR(F4743))</f>
        <v/>
      </c>
      <c r="E4743" s="117" t="s">
        <v>329</v>
      </c>
      <c r="J4743" s="102"/>
      <c r="K4743" s="124"/>
      <c r="R4743" s="46"/>
      <c r="V4743" s="112"/>
      <c r="W4743" s="72"/>
      <c r="X4743" s="46"/>
      <c r="Y4743" s="46"/>
      <c r="AC4743" s="47">
        <f t="shared" si="70"/>
        <v>0</v>
      </c>
      <c r="AD4743" s="47"/>
      <c r="AE4743" s="44"/>
      <c r="AF4743" s="48"/>
    </row>
    <row r="4744" spans="1:32" ht="21" customHeight="1">
      <c r="A4744" s="45" t="str">
        <f>IF(G4744="","",VLOOKUP(G4744,#REF!,3,0))</f>
        <v/>
      </c>
      <c r="B4744" s="45" t="str">
        <f>IF(Table1[[#This Row],[Day]]="","",WEEKNUM(F4744))</f>
        <v/>
      </c>
      <c r="C4744" s="45" t="str">
        <f>IF(Table1[[#This Row],[Day]]="","",MONTH(F4744))</f>
        <v/>
      </c>
      <c r="D4744" s="45" t="str">
        <f>IF(Table1[[#This Row],[Day]]="","",YEAR(F4744))</f>
        <v/>
      </c>
      <c r="E4744" s="117" t="s">
        <v>329</v>
      </c>
      <c r="J4744" s="102"/>
      <c r="K4744" s="124"/>
      <c r="R4744" s="46"/>
      <c r="V4744" s="112"/>
      <c r="W4744" s="72"/>
      <c r="X4744" s="46"/>
      <c r="Y4744" s="46"/>
      <c r="AC4744" s="47">
        <f t="shared" si="70"/>
        <v>0</v>
      </c>
      <c r="AD4744" s="47"/>
      <c r="AE4744" s="44"/>
      <c r="AF4744" s="48"/>
    </row>
    <row r="4745" spans="1:32" ht="21" customHeight="1">
      <c r="A4745" s="45" t="str">
        <f>IF(G4745="","",VLOOKUP(G4745,#REF!,3,0))</f>
        <v/>
      </c>
      <c r="B4745" s="45" t="str">
        <f>IF(Table1[[#This Row],[Day]]="","",WEEKNUM(F4745))</f>
        <v/>
      </c>
      <c r="C4745" s="45" t="str">
        <f>IF(Table1[[#This Row],[Day]]="","",MONTH(F4745))</f>
        <v/>
      </c>
      <c r="D4745" s="45" t="str">
        <f>IF(Table1[[#This Row],[Day]]="","",YEAR(F4745))</f>
        <v/>
      </c>
      <c r="E4745" s="117" t="s">
        <v>329</v>
      </c>
      <c r="J4745" s="102"/>
      <c r="K4745" s="124"/>
      <c r="R4745" s="46"/>
      <c r="V4745" s="112"/>
      <c r="W4745" s="72"/>
      <c r="X4745" s="46"/>
      <c r="Y4745" s="46"/>
      <c r="AC4745" s="47">
        <f t="shared" si="70"/>
        <v>0</v>
      </c>
      <c r="AD4745" s="47"/>
      <c r="AE4745" s="44"/>
      <c r="AF4745" s="48"/>
    </row>
    <row r="4746" spans="1:32" ht="21" customHeight="1">
      <c r="A4746" s="45" t="str">
        <f>IF(G4746="","",VLOOKUP(G4746,#REF!,3,0))</f>
        <v/>
      </c>
      <c r="B4746" s="45" t="str">
        <f>IF(Table1[[#This Row],[Day]]="","",WEEKNUM(F4746))</f>
        <v/>
      </c>
      <c r="C4746" s="45" t="str">
        <f>IF(Table1[[#This Row],[Day]]="","",MONTH(F4746))</f>
        <v/>
      </c>
      <c r="D4746" s="45" t="str">
        <f>IF(Table1[[#This Row],[Day]]="","",YEAR(F4746))</f>
        <v/>
      </c>
      <c r="E4746" s="117" t="s">
        <v>329</v>
      </c>
      <c r="J4746" s="102"/>
      <c r="K4746" s="124"/>
      <c r="R4746" s="46"/>
      <c r="V4746" s="112"/>
      <c r="W4746" s="72"/>
      <c r="X4746" s="46"/>
      <c r="Y4746" s="46"/>
      <c r="AC4746" s="47">
        <f t="shared" si="70"/>
        <v>0</v>
      </c>
      <c r="AD4746" s="47"/>
      <c r="AE4746" s="44"/>
      <c r="AF4746" s="48"/>
    </row>
    <row r="4747" spans="1:32" ht="21" customHeight="1">
      <c r="A4747" s="45" t="str">
        <f>IF(G4747="","",VLOOKUP(G4747,#REF!,3,0))</f>
        <v/>
      </c>
      <c r="B4747" s="45" t="str">
        <f>IF(Table1[[#This Row],[Day]]="","",WEEKNUM(F4747))</f>
        <v/>
      </c>
      <c r="C4747" s="45" t="str">
        <f>IF(Table1[[#This Row],[Day]]="","",MONTH(F4747))</f>
        <v/>
      </c>
      <c r="D4747" s="45" t="str">
        <f>IF(Table1[[#This Row],[Day]]="","",YEAR(F4747))</f>
        <v/>
      </c>
      <c r="E4747" s="117" t="s">
        <v>329</v>
      </c>
      <c r="J4747" s="102"/>
      <c r="K4747" s="124"/>
      <c r="R4747" s="46"/>
      <c r="V4747" s="112"/>
      <c r="W4747" s="72"/>
      <c r="X4747" s="46"/>
      <c r="Y4747" s="46"/>
      <c r="AC4747" s="47">
        <f t="shared" si="70"/>
        <v>0</v>
      </c>
      <c r="AD4747" s="47"/>
      <c r="AE4747" s="44"/>
      <c r="AF4747" s="48"/>
    </row>
    <row r="4748" spans="1:32" ht="21" customHeight="1">
      <c r="A4748" s="45" t="str">
        <f>IF(G4748="","",VLOOKUP(G4748,#REF!,3,0))</f>
        <v/>
      </c>
      <c r="B4748" s="45" t="str">
        <f>IF(Table1[[#This Row],[Day]]="","",WEEKNUM(F4748))</f>
        <v/>
      </c>
      <c r="C4748" s="45" t="str">
        <f>IF(Table1[[#This Row],[Day]]="","",MONTH(F4748))</f>
        <v/>
      </c>
      <c r="D4748" s="45" t="str">
        <f>IF(Table1[[#This Row],[Day]]="","",YEAR(F4748))</f>
        <v/>
      </c>
      <c r="E4748" s="117" t="s">
        <v>329</v>
      </c>
      <c r="J4748" s="102"/>
      <c r="K4748" s="124"/>
      <c r="R4748" s="46"/>
      <c r="V4748" s="112"/>
      <c r="W4748" s="72"/>
      <c r="X4748" s="46"/>
      <c r="Y4748" s="46"/>
      <c r="AC4748" s="47">
        <f t="shared" si="70"/>
        <v>0</v>
      </c>
      <c r="AD4748" s="47"/>
      <c r="AE4748" s="44"/>
      <c r="AF4748" s="48"/>
    </row>
    <row r="4749" spans="1:32" ht="21" customHeight="1">
      <c r="A4749" s="45" t="str">
        <f>IF(G4749="","",VLOOKUP(G4749,#REF!,3,0))</f>
        <v/>
      </c>
      <c r="B4749" s="45" t="str">
        <f>IF(Table1[[#This Row],[Day]]="","",WEEKNUM(F4749))</f>
        <v/>
      </c>
      <c r="C4749" s="45" t="str">
        <f>IF(Table1[[#This Row],[Day]]="","",MONTH(F4749))</f>
        <v/>
      </c>
      <c r="D4749" s="45" t="str">
        <f>IF(Table1[[#This Row],[Day]]="","",YEAR(F4749))</f>
        <v/>
      </c>
      <c r="E4749" s="117" t="s">
        <v>329</v>
      </c>
      <c r="J4749" s="102"/>
      <c r="K4749" s="124"/>
      <c r="R4749" s="46"/>
      <c r="V4749" s="112"/>
      <c r="W4749" s="72"/>
      <c r="X4749" s="46"/>
      <c r="Y4749" s="46"/>
      <c r="AC4749" s="47">
        <f t="shared" si="70"/>
        <v>0</v>
      </c>
      <c r="AD4749" s="47"/>
      <c r="AE4749" s="44"/>
      <c r="AF4749" s="48"/>
    </row>
    <row r="4750" spans="1:32" ht="21" customHeight="1">
      <c r="A4750" s="45" t="str">
        <f>IF(G4750="","",VLOOKUP(G4750,#REF!,3,0))</f>
        <v/>
      </c>
      <c r="B4750" s="45" t="str">
        <f>IF(Table1[[#This Row],[Day]]="","",WEEKNUM(F4750))</f>
        <v/>
      </c>
      <c r="C4750" s="45" t="str">
        <f>IF(Table1[[#This Row],[Day]]="","",MONTH(F4750))</f>
        <v/>
      </c>
      <c r="D4750" s="45" t="str">
        <f>IF(Table1[[#This Row],[Day]]="","",YEAR(F4750))</f>
        <v/>
      </c>
      <c r="E4750" s="117" t="s">
        <v>329</v>
      </c>
      <c r="J4750" s="102"/>
      <c r="K4750" s="124"/>
      <c r="R4750" s="46"/>
      <c r="V4750" s="112"/>
      <c r="W4750" s="72"/>
      <c r="X4750" s="46"/>
      <c r="Y4750" s="46"/>
      <c r="AC4750" s="47">
        <f t="shared" si="70"/>
        <v>0</v>
      </c>
      <c r="AD4750" s="47"/>
      <c r="AE4750" s="44"/>
      <c r="AF4750" s="48"/>
    </row>
    <row r="4751" spans="1:32" ht="21" customHeight="1">
      <c r="A4751" s="45" t="str">
        <f>IF(G4751="","",VLOOKUP(G4751,#REF!,3,0))</f>
        <v/>
      </c>
      <c r="B4751" s="45" t="str">
        <f>IF(Table1[[#This Row],[Day]]="","",WEEKNUM(F4751))</f>
        <v/>
      </c>
      <c r="C4751" s="45" t="str">
        <f>IF(Table1[[#This Row],[Day]]="","",MONTH(F4751))</f>
        <v/>
      </c>
      <c r="D4751" s="45" t="str">
        <f>IF(Table1[[#This Row],[Day]]="","",YEAR(F4751))</f>
        <v/>
      </c>
      <c r="E4751" s="117" t="s">
        <v>329</v>
      </c>
      <c r="J4751" s="102"/>
      <c r="K4751" s="124"/>
      <c r="R4751" s="46"/>
      <c r="V4751" s="112"/>
      <c r="W4751" s="72"/>
      <c r="X4751" s="46"/>
      <c r="Y4751" s="46"/>
      <c r="AC4751" s="47">
        <f t="shared" si="70"/>
        <v>0</v>
      </c>
      <c r="AD4751" s="47"/>
      <c r="AE4751" s="44"/>
      <c r="AF4751" s="48"/>
    </row>
    <row r="4752" spans="1:32" ht="21" customHeight="1">
      <c r="A4752" s="45" t="str">
        <f>IF(G4752="","",VLOOKUP(G4752,#REF!,3,0))</f>
        <v/>
      </c>
      <c r="B4752" s="45" t="str">
        <f>IF(Table1[[#This Row],[Day]]="","",WEEKNUM(F4752))</f>
        <v/>
      </c>
      <c r="C4752" s="45" t="str">
        <f>IF(Table1[[#This Row],[Day]]="","",MONTH(F4752))</f>
        <v/>
      </c>
      <c r="D4752" s="45" t="str">
        <f>IF(Table1[[#This Row],[Day]]="","",YEAR(F4752))</f>
        <v/>
      </c>
      <c r="E4752" s="117" t="s">
        <v>329</v>
      </c>
      <c r="J4752" s="102"/>
      <c r="K4752" s="124"/>
      <c r="R4752" s="46"/>
      <c r="V4752" s="112"/>
      <c r="W4752" s="72"/>
      <c r="X4752" s="46"/>
      <c r="Y4752" s="46"/>
      <c r="AC4752" s="47">
        <f t="shared" si="70"/>
        <v>0</v>
      </c>
      <c r="AD4752" s="47"/>
      <c r="AE4752" s="44"/>
      <c r="AF4752" s="48"/>
    </row>
    <row r="4753" spans="1:32" ht="21" customHeight="1">
      <c r="A4753" s="45" t="str">
        <f>IF(G4753="","",VLOOKUP(G4753,#REF!,3,0))</f>
        <v/>
      </c>
      <c r="B4753" s="45" t="str">
        <f>IF(Table1[[#This Row],[Day]]="","",WEEKNUM(F4753))</f>
        <v/>
      </c>
      <c r="C4753" s="45" t="str">
        <f>IF(Table1[[#This Row],[Day]]="","",MONTH(F4753))</f>
        <v/>
      </c>
      <c r="D4753" s="45" t="str">
        <f>IF(Table1[[#This Row],[Day]]="","",YEAR(F4753))</f>
        <v/>
      </c>
      <c r="E4753" s="117" t="s">
        <v>329</v>
      </c>
      <c r="J4753" s="102"/>
      <c r="K4753" s="124"/>
      <c r="R4753" s="46"/>
      <c r="V4753" s="112"/>
      <c r="W4753" s="72"/>
      <c r="X4753" s="46"/>
      <c r="Y4753" s="46"/>
      <c r="AC4753" s="47">
        <f t="shared" si="70"/>
        <v>0</v>
      </c>
      <c r="AD4753" s="47"/>
      <c r="AE4753" s="44"/>
      <c r="AF4753" s="48"/>
    </row>
    <row r="4754" spans="1:32" ht="21" customHeight="1">
      <c r="A4754" s="45" t="str">
        <f>IF(G4754="","",VLOOKUP(G4754,#REF!,3,0))</f>
        <v/>
      </c>
      <c r="B4754" s="45" t="str">
        <f>IF(Table1[[#This Row],[Day]]="","",WEEKNUM(F4754))</f>
        <v/>
      </c>
      <c r="C4754" s="45" t="str">
        <f>IF(Table1[[#This Row],[Day]]="","",MONTH(F4754))</f>
        <v/>
      </c>
      <c r="D4754" s="45" t="str">
        <f>IF(Table1[[#This Row],[Day]]="","",YEAR(F4754))</f>
        <v/>
      </c>
      <c r="E4754" s="117" t="s">
        <v>329</v>
      </c>
      <c r="J4754" s="102"/>
      <c r="K4754" s="124"/>
      <c r="R4754" s="46"/>
      <c r="V4754" s="112"/>
      <c r="W4754" s="72"/>
      <c r="X4754" s="46"/>
      <c r="Y4754" s="46"/>
      <c r="AC4754" s="47">
        <f t="shared" si="70"/>
        <v>0</v>
      </c>
      <c r="AD4754" s="47"/>
      <c r="AE4754" s="44"/>
      <c r="AF4754" s="48"/>
    </row>
    <row r="4755" spans="1:32" ht="21" customHeight="1">
      <c r="A4755" s="45" t="str">
        <f>IF(G4755="","",VLOOKUP(G4755,#REF!,3,0))</f>
        <v/>
      </c>
      <c r="B4755" s="45" t="str">
        <f>IF(Table1[[#This Row],[Day]]="","",WEEKNUM(F4755))</f>
        <v/>
      </c>
      <c r="C4755" s="45" t="str">
        <f>IF(Table1[[#This Row],[Day]]="","",MONTH(F4755))</f>
        <v/>
      </c>
      <c r="D4755" s="45" t="str">
        <f>IF(Table1[[#This Row],[Day]]="","",YEAR(F4755))</f>
        <v/>
      </c>
      <c r="E4755" s="117" t="s">
        <v>329</v>
      </c>
      <c r="J4755" s="102"/>
      <c r="K4755" s="124"/>
      <c r="R4755" s="46"/>
      <c r="V4755" s="112"/>
      <c r="W4755" s="72"/>
      <c r="X4755" s="46"/>
      <c r="Y4755" s="46"/>
      <c r="AC4755" s="47">
        <f t="shared" si="70"/>
        <v>0</v>
      </c>
      <c r="AD4755" s="47"/>
      <c r="AE4755" s="44"/>
      <c r="AF4755" s="48"/>
    </row>
    <row r="4756" spans="1:32" ht="21" customHeight="1">
      <c r="A4756" s="45" t="str">
        <f>IF(G4756="","",VLOOKUP(G4756,#REF!,3,0))</f>
        <v/>
      </c>
      <c r="B4756" s="45" t="str">
        <f>IF(Table1[[#This Row],[Day]]="","",WEEKNUM(F4756))</f>
        <v/>
      </c>
      <c r="C4756" s="45" t="str">
        <f>IF(Table1[[#This Row],[Day]]="","",MONTH(F4756))</f>
        <v/>
      </c>
      <c r="D4756" s="45" t="str">
        <f>IF(Table1[[#This Row],[Day]]="","",YEAR(F4756))</f>
        <v/>
      </c>
      <c r="E4756" s="117" t="s">
        <v>329</v>
      </c>
      <c r="J4756" s="102"/>
      <c r="K4756" s="124"/>
      <c r="R4756" s="46"/>
      <c r="V4756" s="112"/>
      <c r="W4756" s="72"/>
      <c r="X4756" s="46"/>
      <c r="Y4756" s="46"/>
      <c r="AC4756" s="47">
        <f t="shared" si="70"/>
        <v>0</v>
      </c>
      <c r="AD4756" s="47"/>
      <c r="AE4756" s="44"/>
      <c r="AF4756" s="48"/>
    </row>
    <row r="4757" spans="1:32" ht="21" customHeight="1">
      <c r="A4757" s="45" t="str">
        <f>IF(G4757="","",VLOOKUP(G4757,#REF!,3,0))</f>
        <v/>
      </c>
      <c r="B4757" s="45" t="str">
        <f>IF(Table1[[#This Row],[Day]]="","",WEEKNUM(F4757))</f>
        <v/>
      </c>
      <c r="C4757" s="45" t="str">
        <f>IF(Table1[[#This Row],[Day]]="","",MONTH(F4757))</f>
        <v/>
      </c>
      <c r="D4757" s="45" t="str">
        <f>IF(Table1[[#This Row],[Day]]="","",YEAR(F4757))</f>
        <v/>
      </c>
      <c r="E4757" s="117" t="s">
        <v>329</v>
      </c>
      <c r="J4757" s="102"/>
      <c r="K4757" s="124"/>
      <c r="R4757" s="46"/>
      <c r="V4757" s="112"/>
      <c r="W4757" s="72"/>
      <c r="X4757" s="46"/>
      <c r="Y4757" s="46"/>
      <c r="AC4757" s="47">
        <f t="shared" si="70"/>
        <v>0</v>
      </c>
      <c r="AD4757" s="47"/>
      <c r="AE4757" s="44"/>
      <c r="AF4757" s="48"/>
    </row>
    <row r="4758" spans="1:32" ht="21" customHeight="1">
      <c r="A4758" s="45" t="str">
        <f>IF(G4758="","",VLOOKUP(G4758,#REF!,3,0))</f>
        <v/>
      </c>
      <c r="B4758" s="45" t="str">
        <f>IF(Table1[[#This Row],[Day]]="","",WEEKNUM(F4758))</f>
        <v/>
      </c>
      <c r="C4758" s="45" t="str">
        <f>IF(Table1[[#This Row],[Day]]="","",MONTH(F4758))</f>
        <v/>
      </c>
      <c r="D4758" s="45" t="str">
        <f>IF(Table1[[#This Row],[Day]]="","",YEAR(F4758))</f>
        <v/>
      </c>
      <c r="E4758" s="117" t="s">
        <v>329</v>
      </c>
      <c r="J4758" s="102"/>
      <c r="K4758" s="124"/>
      <c r="R4758" s="46"/>
      <c r="V4758" s="112"/>
      <c r="W4758" s="72"/>
      <c r="X4758" s="46"/>
      <c r="Y4758" s="46"/>
      <c r="AC4758" s="47">
        <f t="shared" si="70"/>
        <v>0</v>
      </c>
      <c r="AD4758" s="47"/>
      <c r="AE4758" s="44"/>
      <c r="AF4758" s="48"/>
    </row>
    <row r="4759" spans="1:32" ht="21" customHeight="1">
      <c r="A4759" s="45" t="str">
        <f>IF(G4759="","",VLOOKUP(G4759,#REF!,3,0))</f>
        <v/>
      </c>
      <c r="B4759" s="45" t="str">
        <f>IF(Table1[[#This Row],[Day]]="","",WEEKNUM(F4759))</f>
        <v/>
      </c>
      <c r="C4759" s="45" t="str">
        <f>IF(Table1[[#This Row],[Day]]="","",MONTH(F4759))</f>
        <v/>
      </c>
      <c r="D4759" s="45" t="str">
        <f>IF(Table1[[#This Row],[Day]]="","",YEAR(F4759))</f>
        <v/>
      </c>
      <c r="E4759" s="117" t="s">
        <v>329</v>
      </c>
      <c r="J4759" s="102"/>
      <c r="K4759" s="124"/>
      <c r="R4759" s="46"/>
      <c r="V4759" s="112"/>
      <c r="W4759" s="72"/>
      <c r="X4759" s="46"/>
      <c r="Y4759" s="46"/>
      <c r="AC4759" s="47">
        <f t="shared" si="70"/>
        <v>0</v>
      </c>
      <c r="AD4759" s="47"/>
      <c r="AE4759" s="44"/>
      <c r="AF4759" s="48"/>
    </row>
    <row r="4760" spans="1:32" ht="21" customHeight="1">
      <c r="A4760" s="45" t="str">
        <f>IF(G4760="","",VLOOKUP(G4760,#REF!,3,0))</f>
        <v/>
      </c>
      <c r="B4760" s="45" t="str">
        <f>IF(Table1[[#This Row],[Day]]="","",WEEKNUM(F4760))</f>
        <v/>
      </c>
      <c r="C4760" s="45" t="str">
        <f>IF(Table1[[#This Row],[Day]]="","",MONTH(F4760))</f>
        <v/>
      </c>
      <c r="D4760" s="45" t="str">
        <f>IF(Table1[[#This Row],[Day]]="","",YEAR(F4760))</f>
        <v/>
      </c>
      <c r="E4760" s="117" t="s">
        <v>329</v>
      </c>
      <c r="J4760" s="102"/>
      <c r="K4760" s="124"/>
      <c r="R4760" s="46"/>
      <c r="V4760" s="112"/>
      <c r="W4760" s="72"/>
      <c r="X4760" s="46"/>
      <c r="Y4760" s="46"/>
      <c r="AC4760" s="47">
        <f t="shared" si="70"/>
        <v>0</v>
      </c>
      <c r="AD4760" s="47"/>
      <c r="AE4760" s="44"/>
      <c r="AF4760" s="48"/>
    </row>
    <row r="4761" spans="1:32" ht="21" customHeight="1">
      <c r="A4761" s="45" t="str">
        <f>IF(G4761="","",VLOOKUP(G4761,#REF!,3,0))</f>
        <v/>
      </c>
      <c r="B4761" s="45" t="str">
        <f>IF(Table1[[#This Row],[Day]]="","",WEEKNUM(F4761))</f>
        <v/>
      </c>
      <c r="C4761" s="45" t="str">
        <f>IF(Table1[[#This Row],[Day]]="","",MONTH(F4761))</f>
        <v/>
      </c>
      <c r="D4761" s="45" t="str">
        <f>IF(Table1[[#This Row],[Day]]="","",YEAR(F4761))</f>
        <v/>
      </c>
      <c r="E4761" s="117" t="s">
        <v>329</v>
      </c>
      <c r="J4761" s="102"/>
      <c r="K4761" s="124"/>
      <c r="R4761" s="46"/>
      <c r="V4761" s="112"/>
      <c r="W4761" s="72"/>
      <c r="X4761" s="46"/>
      <c r="Y4761" s="46"/>
      <c r="AC4761" s="47">
        <f t="shared" si="70"/>
        <v>0</v>
      </c>
      <c r="AD4761" s="47"/>
      <c r="AE4761" s="44"/>
      <c r="AF4761" s="48"/>
    </row>
    <row r="4762" spans="1:32" ht="21" customHeight="1">
      <c r="A4762" s="45" t="str">
        <f>IF(G4762="","",VLOOKUP(G4762,#REF!,3,0))</f>
        <v/>
      </c>
      <c r="B4762" s="45" t="str">
        <f>IF(Table1[[#This Row],[Day]]="","",WEEKNUM(F4762))</f>
        <v/>
      </c>
      <c r="C4762" s="45" t="str">
        <f>IF(Table1[[#This Row],[Day]]="","",MONTH(F4762))</f>
        <v/>
      </c>
      <c r="D4762" s="45" t="str">
        <f>IF(Table1[[#This Row],[Day]]="","",YEAR(F4762))</f>
        <v/>
      </c>
      <c r="E4762" s="117" t="s">
        <v>329</v>
      </c>
      <c r="J4762" s="102"/>
      <c r="K4762" s="124"/>
      <c r="R4762" s="46"/>
      <c r="V4762" s="112"/>
      <c r="W4762" s="72"/>
      <c r="X4762" s="46"/>
      <c r="Y4762" s="46"/>
      <c r="AC4762" s="47">
        <f t="shared" si="70"/>
        <v>0</v>
      </c>
      <c r="AD4762" s="47"/>
      <c r="AE4762" s="44"/>
      <c r="AF4762" s="48"/>
    </row>
    <row r="4763" spans="1:32" ht="21" customHeight="1">
      <c r="A4763" s="45" t="str">
        <f>IF(G4763="","",VLOOKUP(G4763,#REF!,3,0))</f>
        <v/>
      </c>
      <c r="B4763" s="45" t="str">
        <f>IF(Table1[[#This Row],[Day]]="","",WEEKNUM(F4763))</f>
        <v/>
      </c>
      <c r="C4763" s="45" t="str">
        <f>IF(Table1[[#This Row],[Day]]="","",MONTH(F4763))</f>
        <v/>
      </c>
      <c r="D4763" s="45" t="str">
        <f>IF(Table1[[#This Row],[Day]]="","",YEAR(F4763))</f>
        <v/>
      </c>
      <c r="E4763" s="117" t="s">
        <v>329</v>
      </c>
      <c r="J4763" s="102"/>
      <c r="K4763" s="124"/>
      <c r="R4763" s="46"/>
      <c r="V4763" s="112"/>
      <c r="W4763" s="72"/>
      <c r="X4763" s="46"/>
      <c r="Y4763" s="46"/>
      <c r="AC4763" s="47">
        <f t="shared" si="70"/>
        <v>0</v>
      </c>
      <c r="AD4763" s="47"/>
      <c r="AE4763" s="44"/>
      <c r="AF4763" s="48"/>
    </row>
    <row r="4764" spans="1:32" ht="21" customHeight="1">
      <c r="A4764" s="45" t="str">
        <f>IF(G4764="","",VLOOKUP(G4764,#REF!,3,0))</f>
        <v/>
      </c>
      <c r="B4764" s="45" t="str">
        <f>IF(Table1[[#This Row],[Day]]="","",WEEKNUM(F4764))</f>
        <v/>
      </c>
      <c r="C4764" s="45" t="str">
        <f>IF(Table1[[#This Row],[Day]]="","",MONTH(F4764))</f>
        <v/>
      </c>
      <c r="D4764" s="45" t="str">
        <f>IF(Table1[[#This Row],[Day]]="","",YEAR(F4764))</f>
        <v/>
      </c>
      <c r="E4764" s="117" t="s">
        <v>329</v>
      </c>
      <c r="J4764" s="102"/>
      <c r="K4764" s="124"/>
      <c r="R4764" s="46"/>
      <c r="V4764" s="112"/>
      <c r="W4764" s="72"/>
      <c r="X4764" s="46"/>
      <c r="Y4764" s="46"/>
      <c r="AC4764" s="47">
        <f t="shared" ref="AC4764:AC4827" si="71">SUM(I4764:AB4764)</f>
        <v>0</v>
      </c>
      <c r="AD4764" s="47"/>
      <c r="AE4764" s="44"/>
      <c r="AF4764" s="48"/>
    </row>
    <row r="4765" spans="1:32" ht="21" customHeight="1">
      <c r="A4765" s="45" t="str">
        <f>IF(G4765="","",VLOOKUP(G4765,#REF!,3,0))</f>
        <v/>
      </c>
      <c r="B4765" s="45" t="str">
        <f>IF(Table1[[#This Row],[Day]]="","",WEEKNUM(F4765))</f>
        <v/>
      </c>
      <c r="C4765" s="45" t="str">
        <f>IF(Table1[[#This Row],[Day]]="","",MONTH(F4765))</f>
        <v/>
      </c>
      <c r="D4765" s="45" t="str">
        <f>IF(Table1[[#This Row],[Day]]="","",YEAR(F4765))</f>
        <v/>
      </c>
      <c r="E4765" s="117" t="s">
        <v>329</v>
      </c>
      <c r="J4765" s="102"/>
      <c r="K4765" s="124"/>
      <c r="R4765" s="46"/>
      <c r="V4765" s="112"/>
      <c r="W4765" s="72"/>
      <c r="X4765" s="46"/>
      <c r="Y4765" s="46"/>
      <c r="AC4765" s="47">
        <f t="shared" si="71"/>
        <v>0</v>
      </c>
      <c r="AD4765" s="47"/>
      <c r="AE4765" s="44"/>
      <c r="AF4765" s="48"/>
    </row>
    <row r="4766" spans="1:32" ht="21" customHeight="1">
      <c r="A4766" s="45" t="str">
        <f>IF(G4766="","",VLOOKUP(G4766,#REF!,3,0))</f>
        <v/>
      </c>
      <c r="B4766" s="45" t="str">
        <f>IF(Table1[[#This Row],[Day]]="","",WEEKNUM(F4766))</f>
        <v/>
      </c>
      <c r="C4766" s="45" t="str">
        <f>IF(Table1[[#This Row],[Day]]="","",MONTH(F4766))</f>
        <v/>
      </c>
      <c r="D4766" s="45" t="str">
        <f>IF(Table1[[#This Row],[Day]]="","",YEAR(F4766))</f>
        <v/>
      </c>
      <c r="E4766" s="117" t="s">
        <v>329</v>
      </c>
      <c r="J4766" s="102"/>
      <c r="K4766" s="124"/>
      <c r="R4766" s="46"/>
      <c r="V4766" s="112"/>
      <c r="W4766" s="72"/>
      <c r="X4766" s="46"/>
      <c r="Y4766" s="46"/>
      <c r="AC4766" s="47">
        <f t="shared" si="71"/>
        <v>0</v>
      </c>
      <c r="AD4766" s="47"/>
      <c r="AE4766" s="44"/>
      <c r="AF4766" s="48"/>
    </row>
    <row r="4767" spans="1:32" ht="21" customHeight="1">
      <c r="A4767" s="45" t="str">
        <f>IF(G4767="","",VLOOKUP(G4767,#REF!,3,0))</f>
        <v/>
      </c>
      <c r="B4767" s="45" t="str">
        <f>IF(Table1[[#This Row],[Day]]="","",WEEKNUM(F4767))</f>
        <v/>
      </c>
      <c r="C4767" s="45" t="str">
        <f>IF(Table1[[#This Row],[Day]]="","",MONTH(F4767))</f>
        <v/>
      </c>
      <c r="D4767" s="45" t="str">
        <f>IF(Table1[[#This Row],[Day]]="","",YEAR(F4767))</f>
        <v/>
      </c>
      <c r="E4767" s="117" t="s">
        <v>329</v>
      </c>
      <c r="J4767" s="102"/>
      <c r="K4767" s="124"/>
      <c r="R4767" s="46"/>
      <c r="V4767" s="112"/>
      <c r="W4767" s="72"/>
      <c r="X4767" s="46"/>
      <c r="Y4767" s="46"/>
      <c r="AC4767" s="47">
        <f t="shared" si="71"/>
        <v>0</v>
      </c>
      <c r="AD4767" s="47"/>
      <c r="AE4767" s="44"/>
      <c r="AF4767" s="48"/>
    </row>
    <row r="4768" spans="1:32" ht="21" customHeight="1">
      <c r="A4768" s="45" t="str">
        <f>IF(G4768="","",VLOOKUP(G4768,#REF!,3,0))</f>
        <v/>
      </c>
      <c r="B4768" s="45" t="str">
        <f>IF(Table1[[#This Row],[Day]]="","",WEEKNUM(F4768))</f>
        <v/>
      </c>
      <c r="C4768" s="45" t="str">
        <f>IF(Table1[[#This Row],[Day]]="","",MONTH(F4768))</f>
        <v/>
      </c>
      <c r="D4768" s="45" t="str">
        <f>IF(Table1[[#This Row],[Day]]="","",YEAR(F4768))</f>
        <v/>
      </c>
      <c r="E4768" s="117" t="s">
        <v>329</v>
      </c>
      <c r="J4768" s="102"/>
      <c r="K4768" s="124"/>
      <c r="R4768" s="46"/>
      <c r="V4768" s="112"/>
      <c r="W4768" s="72"/>
      <c r="X4768" s="46"/>
      <c r="Y4768" s="46"/>
      <c r="AC4768" s="47">
        <f t="shared" si="71"/>
        <v>0</v>
      </c>
      <c r="AD4768" s="47"/>
      <c r="AE4768" s="44"/>
      <c r="AF4768" s="48"/>
    </row>
    <row r="4769" spans="1:32" ht="21" customHeight="1">
      <c r="A4769" s="45" t="str">
        <f>IF(G4769="","",VLOOKUP(G4769,#REF!,3,0))</f>
        <v/>
      </c>
      <c r="B4769" s="45" t="str">
        <f>IF(Table1[[#This Row],[Day]]="","",WEEKNUM(F4769))</f>
        <v/>
      </c>
      <c r="C4769" s="45" t="str">
        <f>IF(Table1[[#This Row],[Day]]="","",MONTH(F4769))</f>
        <v/>
      </c>
      <c r="D4769" s="45" t="str">
        <f>IF(Table1[[#This Row],[Day]]="","",YEAR(F4769))</f>
        <v/>
      </c>
      <c r="E4769" s="117" t="s">
        <v>329</v>
      </c>
      <c r="J4769" s="102"/>
      <c r="K4769" s="124"/>
      <c r="R4769" s="46"/>
      <c r="V4769" s="112"/>
      <c r="W4769" s="72"/>
      <c r="X4769" s="46"/>
      <c r="Y4769" s="46"/>
      <c r="AC4769" s="47">
        <f t="shared" si="71"/>
        <v>0</v>
      </c>
      <c r="AD4769" s="47"/>
      <c r="AE4769" s="44"/>
      <c r="AF4769" s="48"/>
    </row>
    <row r="4770" spans="1:32" ht="21" customHeight="1">
      <c r="A4770" s="45" t="str">
        <f>IF(G4770="","",VLOOKUP(G4770,#REF!,3,0))</f>
        <v/>
      </c>
      <c r="B4770" s="45" t="str">
        <f>IF(Table1[[#This Row],[Day]]="","",WEEKNUM(F4770))</f>
        <v/>
      </c>
      <c r="C4770" s="45" t="str">
        <f>IF(Table1[[#This Row],[Day]]="","",MONTH(F4770))</f>
        <v/>
      </c>
      <c r="D4770" s="45" t="str">
        <f>IF(Table1[[#This Row],[Day]]="","",YEAR(F4770))</f>
        <v/>
      </c>
      <c r="E4770" s="117" t="s">
        <v>329</v>
      </c>
      <c r="J4770" s="102"/>
      <c r="K4770" s="124"/>
      <c r="R4770" s="46"/>
      <c r="V4770" s="112"/>
      <c r="W4770" s="72"/>
      <c r="X4770" s="46"/>
      <c r="Y4770" s="46"/>
      <c r="AC4770" s="47">
        <f t="shared" si="71"/>
        <v>0</v>
      </c>
      <c r="AD4770" s="47"/>
      <c r="AE4770" s="44"/>
      <c r="AF4770" s="48"/>
    </row>
    <row r="4771" spans="1:32" ht="21" customHeight="1">
      <c r="A4771" s="45" t="str">
        <f>IF(G4771="","",VLOOKUP(G4771,#REF!,3,0))</f>
        <v/>
      </c>
      <c r="B4771" s="45" t="str">
        <f>IF(Table1[[#This Row],[Day]]="","",WEEKNUM(F4771))</f>
        <v/>
      </c>
      <c r="C4771" s="45" t="str">
        <f>IF(Table1[[#This Row],[Day]]="","",MONTH(F4771))</f>
        <v/>
      </c>
      <c r="D4771" s="45" t="str">
        <f>IF(Table1[[#This Row],[Day]]="","",YEAR(F4771))</f>
        <v/>
      </c>
      <c r="E4771" s="117" t="s">
        <v>329</v>
      </c>
      <c r="J4771" s="102"/>
      <c r="K4771" s="124"/>
      <c r="R4771" s="46"/>
      <c r="V4771" s="112"/>
      <c r="W4771" s="72"/>
      <c r="X4771" s="46"/>
      <c r="Y4771" s="46"/>
      <c r="AC4771" s="47">
        <f t="shared" si="71"/>
        <v>0</v>
      </c>
      <c r="AD4771" s="47"/>
      <c r="AE4771" s="44"/>
      <c r="AF4771" s="48"/>
    </row>
    <row r="4772" spans="1:32" ht="21" customHeight="1">
      <c r="A4772" s="45" t="str">
        <f>IF(G4772="","",VLOOKUP(G4772,#REF!,3,0))</f>
        <v/>
      </c>
      <c r="B4772" s="45" t="str">
        <f>IF(Table1[[#This Row],[Day]]="","",WEEKNUM(F4772))</f>
        <v/>
      </c>
      <c r="C4772" s="45" t="str">
        <f>IF(Table1[[#This Row],[Day]]="","",MONTH(F4772))</f>
        <v/>
      </c>
      <c r="D4772" s="45" t="str">
        <f>IF(Table1[[#This Row],[Day]]="","",YEAR(F4772))</f>
        <v/>
      </c>
      <c r="E4772" s="117" t="s">
        <v>329</v>
      </c>
      <c r="J4772" s="102"/>
      <c r="K4772" s="124"/>
      <c r="R4772" s="46"/>
      <c r="V4772" s="112"/>
      <c r="W4772" s="72"/>
      <c r="X4772" s="46"/>
      <c r="Y4772" s="46"/>
      <c r="AC4772" s="47">
        <f t="shared" si="71"/>
        <v>0</v>
      </c>
      <c r="AD4772" s="47"/>
      <c r="AE4772" s="44"/>
      <c r="AF4772" s="48"/>
    </row>
    <row r="4773" spans="1:32" ht="21" customHeight="1">
      <c r="A4773" s="45" t="str">
        <f>IF(G4773="","",VLOOKUP(G4773,#REF!,3,0))</f>
        <v/>
      </c>
      <c r="B4773" s="45" t="str">
        <f>IF(Table1[[#This Row],[Day]]="","",WEEKNUM(F4773))</f>
        <v/>
      </c>
      <c r="C4773" s="45" t="str">
        <f>IF(Table1[[#This Row],[Day]]="","",MONTH(F4773))</f>
        <v/>
      </c>
      <c r="D4773" s="45" t="str">
        <f>IF(Table1[[#This Row],[Day]]="","",YEAR(F4773))</f>
        <v/>
      </c>
      <c r="E4773" s="117" t="s">
        <v>329</v>
      </c>
      <c r="J4773" s="102"/>
      <c r="K4773" s="124"/>
      <c r="R4773" s="46"/>
      <c r="V4773" s="112"/>
      <c r="W4773" s="72"/>
      <c r="X4773" s="46"/>
      <c r="Y4773" s="46"/>
      <c r="AC4773" s="47">
        <f t="shared" si="71"/>
        <v>0</v>
      </c>
      <c r="AD4773" s="47"/>
      <c r="AE4773" s="44"/>
      <c r="AF4773" s="48"/>
    </row>
    <row r="4774" spans="1:32" ht="21" customHeight="1">
      <c r="A4774" s="45" t="str">
        <f>IF(G4774="","",VLOOKUP(G4774,#REF!,3,0))</f>
        <v/>
      </c>
      <c r="B4774" s="45" t="str">
        <f>IF(Table1[[#This Row],[Day]]="","",WEEKNUM(F4774))</f>
        <v/>
      </c>
      <c r="C4774" s="45" t="str">
        <f>IF(Table1[[#This Row],[Day]]="","",MONTH(F4774))</f>
        <v/>
      </c>
      <c r="D4774" s="45" t="str">
        <f>IF(Table1[[#This Row],[Day]]="","",YEAR(F4774))</f>
        <v/>
      </c>
      <c r="E4774" s="117" t="s">
        <v>329</v>
      </c>
      <c r="J4774" s="102"/>
      <c r="K4774" s="124"/>
      <c r="R4774" s="46"/>
      <c r="V4774" s="112"/>
      <c r="W4774" s="72"/>
      <c r="X4774" s="46"/>
      <c r="Y4774" s="46"/>
      <c r="AC4774" s="47">
        <f t="shared" si="71"/>
        <v>0</v>
      </c>
      <c r="AD4774" s="47"/>
      <c r="AE4774" s="44"/>
      <c r="AF4774" s="48"/>
    </row>
    <row r="4775" spans="1:32" ht="21" customHeight="1">
      <c r="A4775" s="45" t="str">
        <f>IF(G4775="","",VLOOKUP(G4775,#REF!,3,0))</f>
        <v/>
      </c>
      <c r="B4775" s="45" t="str">
        <f>IF(Table1[[#This Row],[Day]]="","",WEEKNUM(F4775))</f>
        <v/>
      </c>
      <c r="C4775" s="45" t="str">
        <f>IF(Table1[[#This Row],[Day]]="","",MONTH(F4775))</f>
        <v/>
      </c>
      <c r="D4775" s="45" t="str">
        <f>IF(Table1[[#This Row],[Day]]="","",YEAR(F4775))</f>
        <v/>
      </c>
      <c r="E4775" s="117" t="s">
        <v>329</v>
      </c>
      <c r="J4775" s="102"/>
      <c r="K4775" s="124"/>
      <c r="R4775" s="46"/>
      <c r="V4775" s="112"/>
      <c r="W4775" s="72"/>
      <c r="X4775" s="46"/>
      <c r="Y4775" s="46"/>
      <c r="AC4775" s="47">
        <f t="shared" si="71"/>
        <v>0</v>
      </c>
      <c r="AD4775" s="47"/>
      <c r="AE4775" s="44"/>
      <c r="AF4775" s="48"/>
    </row>
    <row r="4776" spans="1:32" ht="21" customHeight="1">
      <c r="A4776" s="45" t="str">
        <f>IF(G4776="","",VLOOKUP(G4776,#REF!,3,0))</f>
        <v/>
      </c>
      <c r="B4776" s="45" t="str">
        <f>IF(Table1[[#This Row],[Day]]="","",WEEKNUM(F4776))</f>
        <v/>
      </c>
      <c r="C4776" s="45" t="str">
        <f>IF(Table1[[#This Row],[Day]]="","",MONTH(F4776))</f>
        <v/>
      </c>
      <c r="D4776" s="45" t="str">
        <f>IF(Table1[[#This Row],[Day]]="","",YEAR(F4776))</f>
        <v/>
      </c>
      <c r="E4776" s="117" t="s">
        <v>329</v>
      </c>
      <c r="J4776" s="102"/>
      <c r="K4776" s="124"/>
      <c r="R4776" s="46"/>
      <c r="V4776" s="112"/>
      <c r="W4776" s="72"/>
      <c r="X4776" s="46"/>
      <c r="Y4776" s="46"/>
      <c r="AC4776" s="47">
        <f t="shared" si="71"/>
        <v>0</v>
      </c>
      <c r="AD4776" s="47"/>
      <c r="AE4776" s="44"/>
      <c r="AF4776" s="48"/>
    </row>
    <row r="4777" spans="1:32" ht="21" customHeight="1">
      <c r="A4777" s="45" t="str">
        <f>IF(G4777="","",VLOOKUP(G4777,#REF!,3,0))</f>
        <v/>
      </c>
      <c r="B4777" s="45" t="str">
        <f>IF(Table1[[#This Row],[Day]]="","",WEEKNUM(F4777))</f>
        <v/>
      </c>
      <c r="C4777" s="45" t="str">
        <f>IF(Table1[[#This Row],[Day]]="","",MONTH(F4777))</f>
        <v/>
      </c>
      <c r="D4777" s="45" t="str">
        <f>IF(Table1[[#This Row],[Day]]="","",YEAR(F4777))</f>
        <v/>
      </c>
      <c r="E4777" s="117" t="s">
        <v>329</v>
      </c>
      <c r="J4777" s="102"/>
      <c r="K4777" s="124"/>
      <c r="R4777" s="46"/>
      <c r="V4777" s="112"/>
      <c r="W4777" s="72"/>
      <c r="X4777" s="46"/>
      <c r="Y4777" s="46"/>
      <c r="AC4777" s="47">
        <f t="shared" si="71"/>
        <v>0</v>
      </c>
      <c r="AD4777" s="47"/>
      <c r="AE4777" s="44"/>
      <c r="AF4777" s="48"/>
    </row>
    <row r="4778" spans="1:32" ht="21" customHeight="1">
      <c r="A4778" s="45" t="str">
        <f>IF(G4778="","",VLOOKUP(G4778,#REF!,3,0))</f>
        <v/>
      </c>
      <c r="B4778" s="45" t="str">
        <f>IF(Table1[[#This Row],[Day]]="","",WEEKNUM(F4778))</f>
        <v/>
      </c>
      <c r="C4778" s="45" t="str">
        <f>IF(Table1[[#This Row],[Day]]="","",MONTH(F4778))</f>
        <v/>
      </c>
      <c r="D4778" s="45" t="str">
        <f>IF(Table1[[#This Row],[Day]]="","",YEAR(F4778))</f>
        <v/>
      </c>
      <c r="E4778" s="117" t="s">
        <v>329</v>
      </c>
      <c r="J4778" s="102"/>
      <c r="K4778" s="124"/>
      <c r="R4778" s="46"/>
      <c r="V4778" s="112"/>
      <c r="W4778" s="72"/>
      <c r="X4778" s="46"/>
      <c r="Y4778" s="46"/>
      <c r="AC4778" s="47">
        <f t="shared" si="71"/>
        <v>0</v>
      </c>
      <c r="AD4778" s="47"/>
      <c r="AE4778" s="44"/>
      <c r="AF4778" s="48"/>
    </row>
    <row r="4779" spans="1:32" ht="21" customHeight="1">
      <c r="A4779" s="45" t="str">
        <f>IF(G4779="","",VLOOKUP(G4779,#REF!,3,0))</f>
        <v/>
      </c>
      <c r="B4779" s="45" t="str">
        <f>IF(Table1[[#This Row],[Day]]="","",WEEKNUM(F4779))</f>
        <v/>
      </c>
      <c r="C4779" s="45" t="str">
        <f>IF(Table1[[#This Row],[Day]]="","",MONTH(F4779))</f>
        <v/>
      </c>
      <c r="D4779" s="45" t="str">
        <f>IF(Table1[[#This Row],[Day]]="","",YEAR(F4779))</f>
        <v/>
      </c>
      <c r="E4779" s="117" t="s">
        <v>329</v>
      </c>
      <c r="J4779" s="102"/>
      <c r="K4779" s="124"/>
      <c r="R4779" s="46"/>
      <c r="V4779" s="112"/>
      <c r="W4779" s="72"/>
      <c r="X4779" s="46"/>
      <c r="Y4779" s="46"/>
      <c r="AC4779" s="47">
        <f t="shared" si="71"/>
        <v>0</v>
      </c>
      <c r="AD4779" s="47"/>
      <c r="AE4779" s="44"/>
      <c r="AF4779" s="48"/>
    </row>
    <row r="4780" spans="1:32" ht="21" customHeight="1">
      <c r="A4780" s="45" t="str">
        <f>IF(G4780="","",VLOOKUP(G4780,#REF!,3,0))</f>
        <v/>
      </c>
      <c r="B4780" s="45" t="str">
        <f>IF(Table1[[#This Row],[Day]]="","",WEEKNUM(F4780))</f>
        <v/>
      </c>
      <c r="C4780" s="45" t="str">
        <f>IF(Table1[[#This Row],[Day]]="","",MONTH(F4780))</f>
        <v/>
      </c>
      <c r="D4780" s="45" t="str">
        <f>IF(Table1[[#This Row],[Day]]="","",YEAR(F4780))</f>
        <v/>
      </c>
      <c r="E4780" s="117" t="s">
        <v>329</v>
      </c>
      <c r="J4780" s="102"/>
      <c r="K4780" s="124"/>
      <c r="R4780" s="46"/>
      <c r="V4780" s="112"/>
      <c r="W4780" s="72"/>
      <c r="X4780" s="46"/>
      <c r="Y4780" s="46"/>
      <c r="AC4780" s="47">
        <f t="shared" si="71"/>
        <v>0</v>
      </c>
      <c r="AD4780" s="47"/>
      <c r="AE4780" s="44"/>
      <c r="AF4780" s="48"/>
    </row>
    <row r="4781" spans="1:32" ht="21" customHeight="1">
      <c r="A4781" s="45" t="str">
        <f>IF(G4781="","",VLOOKUP(G4781,#REF!,3,0))</f>
        <v/>
      </c>
      <c r="B4781" s="45" t="str">
        <f>IF(Table1[[#This Row],[Day]]="","",WEEKNUM(F4781))</f>
        <v/>
      </c>
      <c r="C4781" s="45" t="str">
        <f>IF(Table1[[#This Row],[Day]]="","",MONTH(F4781))</f>
        <v/>
      </c>
      <c r="D4781" s="45" t="str">
        <f>IF(Table1[[#This Row],[Day]]="","",YEAR(F4781))</f>
        <v/>
      </c>
      <c r="E4781" s="117" t="s">
        <v>329</v>
      </c>
      <c r="J4781" s="102"/>
      <c r="K4781" s="124"/>
      <c r="R4781" s="46"/>
      <c r="V4781" s="112"/>
      <c r="W4781" s="72"/>
      <c r="X4781" s="46"/>
      <c r="Y4781" s="46"/>
      <c r="AC4781" s="47">
        <f t="shared" si="71"/>
        <v>0</v>
      </c>
      <c r="AD4781" s="47"/>
      <c r="AE4781" s="44"/>
      <c r="AF4781" s="48"/>
    </row>
    <row r="4782" spans="1:32" ht="21" customHeight="1">
      <c r="A4782" s="45" t="str">
        <f>IF(G4782="","",VLOOKUP(G4782,#REF!,3,0))</f>
        <v/>
      </c>
      <c r="B4782" s="45" t="str">
        <f>IF(Table1[[#This Row],[Day]]="","",WEEKNUM(F4782))</f>
        <v/>
      </c>
      <c r="C4782" s="45" t="str">
        <f>IF(Table1[[#This Row],[Day]]="","",MONTH(F4782))</f>
        <v/>
      </c>
      <c r="D4782" s="45" t="str">
        <f>IF(Table1[[#This Row],[Day]]="","",YEAR(F4782))</f>
        <v/>
      </c>
      <c r="E4782" s="117" t="s">
        <v>329</v>
      </c>
      <c r="J4782" s="102"/>
      <c r="K4782" s="124"/>
      <c r="R4782" s="46"/>
      <c r="V4782" s="112"/>
      <c r="W4782" s="72"/>
      <c r="X4782" s="46"/>
      <c r="Y4782" s="46"/>
      <c r="AC4782" s="47">
        <f t="shared" si="71"/>
        <v>0</v>
      </c>
      <c r="AD4782" s="47"/>
      <c r="AE4782" s="44"/>
      <c r="AF4782" s="48"/>
    </row>
    <row r="4783" spans="1:32" ht="21" customHeight="1">
      <c r="A4783" s="45" t="str">
        <f>IF(G4783="","",VLOOKUP(G4783,#REF!,3,0))</f>
        <v/>
      </c>
      <c r="B4783" s="45" t="str">
        <f>IF(Table1[[#This Row],[Day]]="","",WEEKNUM(F4783))</f>
        <v/>
      </c>
      <c r="C4783" s="45" t="str">
        <f>IF(Table1[[#This Row],[Day]]="","",MONTH(F4783))</f>
        <v/>
      </c>
      <c r="D4783" s="45" t="str">
        <f>IF(Table1[[#This Row],[Day]]="","",YEAR(F4783))</f>
        <v/>
      </c>
      <c r="E4783" s="117" t="s">
        <v>329</v>
      </c>
      <c r="J4783" s="102"/>
      <c r="K4783" s="124"/>
      <c r="R4783" s="46"/>
      <c r="V4783" s="112"/>
      <c r="W4783" s="72"/>
      <c r="X4783" s="46"/>
      <c r="Y4783" s="46"/>
      <c r="AC4783" s="47">
        <f t="shared" si="71"/>
        <v>0</v>
      </c>
      <c r="AD4783" s="47"/>
      <c r="AE4783" s="44"/>
      <c r="AF4783" s="48"/>
    </row>
    <row r="4784" spans="1:32" ht="21" customHeight="1">
      <c r="A4784" s="45" t="str">
        <f>IF(G4784="","",VLOOKUP(G4784,#REF!,3,0))</f>
        <v/>
      </c>
      <c r="B4784" s="45" t="str">
        <f>IF(Table1[[#This Row],[Day]]="","",WEEKNUM(F4784))</f>
        <v/>
      </c>
      <c r="C4784" s="45" t="str">
        <f>IF(Table1[[#This Row],[Day]]="","",MONTH(F4784))</f>
        <v/>
      </c>
      <c r="D4784" s="45" t="str">
        <f>IF(Table1[[#This Row],[Day]]="","",YEAR(F4784))</f>
        <v/>
      </c>
      <c r="E4784" s="117" t="s">
        <v>329</v>
      </c>
      <c r="J4784" s="102"/>
      <c r="K4784" s="124"/>
      <c r="R4784" s="46"/>
      <c r="V4784" s="112"/>
      <c r="W4784" s="72"/>
      <c r="X4784" s="46"/>
      <c r="Y4784" s="46"/>
      <c r="AC4784" s="47">
        <f t="shared" si="71"/>
        <v>0</v>
      </c>
      <c r="AD4784" s="47"/>
      <c r="AE4784" s="44"/>
      <c r="AF4784" s="48"/>
    </row>
    <row r="4785" spans="1:32" ht="21" customHeight="1">
      <c r="A4785" s="45" t="str">
        <f>IF(G4785="","",VLOOKUP(G4785,#REF!,3,0))</f>
        <v/>
      </c>
      <c r="B4785" s="45" t="str">
        <f>IF(Table1[[#This Row],[Day]]="","",WEEKNUM(F4785))</f>
        <v/>
      </c>
      <c r="C4785" s="45" t="str">
        <f>IF(Table1[[#This Row],[Day]]="","",MONTH(F4785))</f>
        <v/>
      </c>
      <c r="D4785" s="45" t="str">
        <f>IF(Table1[[#This Row],[Day]]="","",YEAR(F4785))</f>
        <v/>
      </c>
      <c r="E4785" s="117" t="s">
        <v>329</v>
      </c>
      <c r="J4785" s="102"/>
      <c r="K4785" s="124"/>
      <c r="R4785" s="46"/>
      <c r="V4785" s="112"/>
      <c r="W4785" s="72"/>
      <c r="X4785" s="46"/>
      <c r="Y4785" s="46"/>
      <c r="AC4785" s="47">
        <f t="shared" si="71"/>
        <v>0</v>
      </c>
      <c r="AD4785" s="47"/>
      <c r="AE4785" s="44"/>
      <c r="AF4785" s="48"/>
    </row>
    <row r="4786" spans="1:32" ht="21" customHeight="1">
      <c r="A4786" s="45" t="str">
        <f>IF(G4786="","",VLOOKUP(G4786,#REF!,3,0))</f>
        <v/>
      </c>
      <c r="B4786" s="45" t="str">
        <f>IF(Table1[[#This Row],[Day]]="","",WEEKNUM(F4786))</f>
        <v/>
      </c>
      <c r="C4786" s="45" t="str">
        <f>IF(Table1[[#This Row],[Day]]="","",MONTH(F4786))</f>
        <v/>
      </c>
      <c r="D4786" s="45" t="str">
        <f>IF(Table1[[#This Row],[Day]]="","",YEAR(F4786))</f>
        <v/>
      </c>
      <c r="E4786" s="117" t="s">
        <v>329</v>
      </c>
      <c r="J4786" s="102"/>
      <c r="K4786" s="124"/>
      <c r="R4786" s="46"/>
      <c r="V4786" s="112"/>
      <c r="W4786" s="72"/>
      <c r="X4786" s="46"/>
      <c r="Y4786" s="46"/>
      <c r="AC4786" s="47">
        <f t="shared" si="71"/>
        <v>0</v>
      </c>
      <c r="AD4786" s="47"/>
      <c r="AE4786" s="44"/>
      <c r="AF4786" s="48"/>
    </row>
    <row r="4787" spans="1:32" ht="21" customHeight="1">
      <c r="A4787" s="45" t="str">
        <f>IF(G4787="","",VLOOKUP(G4787,#REF!,3,0))</f>
        <v/>
      </c>
      <c r="B4787" s="45" t="str">
        <f>IF(Table1[[#This Row],[Day]]="","",WEEKNUM(F4787))</f>
        <v/>
      </c>
      <c r="C4787" s="45" t="str">
        <f>IF(Table1[[#This Row],[Day]]="","",MONTH(F4787))</f>
        <v/>
      </c>
      <c r="D4787" s="45" t="str">
        <f>IF(Table1[[#This Row],[Day]]="","",YEAR(F4787))</f>
        <v/>
      </c>
      <c r="E4787" s="117" t="s">
        <v>329</v>
      </c>
      <c r="J4787" s="102"/>
      <c r="K4787" s="124"/>
      <c r="R4787" s="46"/>
      <c r="V4787" s="112"/>
      <c r="W4787" s="72"/>
      <c r="X4787" s="46"/>
      <c r="Y4787" s="46"/>
      <c r="AC4787" s="47">
        <f t="shared" si="71"/>
        <v>0</v>
      </c>
      <c r="AD4787" s="47"/>
      <c r="AE4787" s="44"/>
      <c r="AF4787" s="48"/>
    </row>
    <row r="4788" spans="1:32" ht="21" customHeight="1">
      <c r="A4788" s="45" t="str">
        <f>IF(G4788="","",VLOOKUP(G4788,#REF!,3,0))</f>
        <v/>
      </c>
      <c r="B4788" s="45" t="str">
        <f>IF(Table1[[#This Row],[Day]]="","",WEEKNUM(F4788))</f>
        <v/>
      </c>
      <c r="C4788" s="45" t="str">
        <f>IF(Table1[[#This Row],[Day]]="","",MONTH(F4788))</f>
        <v/>
      </c>
      <c r="D4788" s="45" t="str">
        <f>IF(Table1[[#This Row],[Day]]="","",YEAR(F4788))</f>
        <v/>
      </c>
      <c r="E4788" s="117" t="s">
        <v>329</v>
      </c>
      <c r="J4788" s="102"/>
      <c r="K4788" s="124"/>
      <c r="R4788" s="46"/>
      <c r="V4788" s="112"/>
      <c r="W4788" s="72"/>
      <c r="X4788" s="46"/>
      <c r="Y4788" s="46"/>
      <c r="AC4788" s="47">
        <f t="shared" si="71"/>
        <v>0</v>
      </c>
      <c r="AD4788" s="47"/>
      <c r="AE4788" s="44"/>
      <c r="AF4788" s="48"/>
    </row>
    <row r="4789" spans="1:32" ht="21" customHeight="1">
      <c r="A4789" s="45" t="str">
        <f>IF(G4789="","",VLOOKUP(G4789,#REF!,3,0))</f>
        <v/>
      </c>
      <c r="B4789" s="45" t="str">
        <f>IF(Table1[[#This Row],[Day]]="","",WEEKNUM(F4789))</f>
        <v/>
      </c>
      <c r="C4789" s="45" t="str">
        <f>IF(Table1[[#This Row],[Day]]="","",MONTH(F4789))</f>
        <v/>
      </c>
      <c r="D4789" s="45" t="str">
        <f>IF(Table1[[#This Row],[Day]]="","",YEAR(F4789))</f>
        <v/>
      </c>
      <c r="E4789" s="117" t="s">
        <v>329</v>
      </c>
      <c r="J4789" s="102"/>
      <c r="K4789" s="124"/>
      <c r="R4789" s="46"/>
      <c r="V4789" s="112"/>
      <c r="W4789" s="72"/>
      <c r="X4789" s="46"/>
      <c r="Y4789" s="46"/>
      <c r="AC4789" s="47">
        <f t="shared" si="71"/>
        <v>0</v>
      </c>
      <c r="AD4789" s="47"/>
      <c r="AE4789" s="44"/>
      <c r="AF4789" s="48"/>
    </row>
    <row r="4790" spans="1:32" ht="21" customHeight="1">
      <c r="A4790" s="45" t="str">
        <f>IF(G4790="","",VLOOKUP(G4790,#REF!,3,0))</f>
        <v/>
      </c>
      <c r="B4790" s="45" t="str">
        <f>IF(Table1[[#This Row],[Day]]="","",WEEKNUM(F4790))</f>
        <v/>
      </c>
      <c r="C4790" s="45" t="str">
        <f>IF(Table1[[#This Row],[Day]]="","",MONTH(F4790))</f>
        <v/>
      </c>
      <c r="D4790" s="45" t="str">
        <f>IF(Table1[[#This Row],[Day]]="","",YEAR(F4790))</f>
        <v/>
      </c>
      <c r="E4790" s="117" t="s">
        <v>329</v>
      </c>
      <c r="J4790" s="102"/>
      <c r="K4790" s="124"/>
      <c r="R4790" s="46"/>
      <c r="V4790" s="112"/>
      <c r="W4790" s="72"/>
      <c r="X4790" s="46"/>
      <c r="Y4790" s="46"/>
      <c r="AC4790" s="47">
        <f t="shared" si="71"/>
        <v>0</v>
      </c>
      <c r="AD4790" s="47"/>
      <c r="AE4790" s="44"/>
      <c r="AF4790" s="48"/>
    </row>
    <row r="4791" spans="1:32" ht="21" customHeight="1">
      <c r="A4791" s="45" t="str">
        <f>IF(G4791="","",VLOOKUP(G4791,#REF!,3,0))</f>
        <v/>
      </c>
      <c r="B4791" s="45" t="str">
        <f>IF(Table1[[#This Row],[Day]]="","",WEEKNUM(F4791))</f>
        <v/>
      </c>
      <c r="C4791" s="45" t="str">
        <f>IF(Table1[[#This Row],[Day]]="","",MONTH(F4791))</f>
        <v/>
      </c>
      <c r="D4791" s="45" t="str">
        <f>IF(Table1[[#This Row],[Day]]="","",YEAR(F4791))</f>
        <v/>
      </c>
      <c r="E4791" s="117" t="s">
        <v>329</v>
      </c>
      <c r="J4791" s="102"/>
      <c r="K4791" s="124"/>
      <c r="R4791" s="46"/>
      <c r="V4791" s="112"/>
      <c r="W4791" s="72"/>
      <c r="X4791" s="46"/>
      <c r="Y4791" s="46"/>
      <c r="AC4791" s="47">
        <f t="shared" si="71"/>
        <v>0</v>
      </c>
      <c r="AD4791" s="47"/>
      <c r="AE4791" s="44"/>
      <c r="AF4791" s="48"/>
    </row>
    <row r="4792" spans="1:32" ht="21" customHeight="1">
      <c r="A4792" s="45" t="str">
        <f>IF(G4792="","",VLOOKUP(G4792,#REF!,3,0))</f>
        <v/>
      </c>
      <c r="B4792" s="45" t="str">
        <f>IF(Table1[[#This Row],[Day]]="","",WEEKNUM(F4792))</f>
        <v/>
      </c>
      <c r="C4792" s="45" t="str">
        <f>IF(Table1[[#This Row],[Day]]="","",MONTH(F4792))</f>
        <v/>
      </c>
      <c r="D4792" s="45" t="str">
        <f>IF(Table1[[#This Row],[Day]]="","",YEAR(F4792))</f>
        <v/>
      </c>
      <c r="E4792" s="117" t="s">
        <v>329</v>
      </c>
      <c r="J4792" s="102"/>
      <c r="K4792" s="124"/>
      <c r="R4792" s="46"/>
      <c r="V4792" s="112"/>
      <c r="W4792" s="72"/>
      <c r="X4792" s="46"/>
      <c r="Y4792" s="46"/>
      <c r="AC4792" s="47">
        <f t="shared" si="71"/>
        <v>0</v>
      </c>
      <c r="AD4792" s="47"/>
      <c r="AE4792" s="44"/>
      <c r="AF4792" s="48"/>
    </row>
    <row r="4793" spans="1:32" ht="21" customHeight="1">
      <c r="A4793" s="45" t="str">
        <f>IF(G4793="","",VLOOKUP(G4793,#REF!,3,0))</f>
        <v/>
      </c>
      <c r="B4793" s="45" t="str">
        <f>IF(Table1[[#This Row],[Day]]="","",WEEKNUM(F4793))</f>
        <v/>
      </c>
      <c r="C4793" s="45" t="str">
        <f>IF(Table1[[#This Row],[Day]]="","",MONTH(F4793))</f>
        <v/>
      </c>
      <c r="D4793" s="45" t="str">
        <f>IF(Table1[[#This Row],[Day]]="","",YEAR(F4793))</f>
        <v/>
      </c>
      <c r="E4793" s="117" t="s">
        <v>329</v>
      </c>
      <c r="J4793" s="102"/>
      <c r="K4793" s="124"/>
      <c r="R4793" s="46"/>
      <c r="V4793" s="112"/>
      <c r="W4793" s="72"/>
      <c r="X4793" s="46"/>
      <c r="Y4793" s="46"/>
      <c r="AC4793" s="47">
        <f t="shared" si="71"/>
        <v>0</v>
      </c>
      <c r="AD4793" s="47"/>
      <c r="AE4793" s="44"/>
      <c r="AF4793" s="48"/>
    </row>
    <row r="4794" spans="1:32" ht="21" customHeight="1">
      <c r="A4794" s="45" t="str">
        <f>IF(G4794="","",VLOOKUP(G4794,#REF!,3,0))</f>
        <v/>
      </c>
      <c r="B4794" s="45" t="str">
        <f>IF(Table1[[#This Row],[Day]]="","",WEEKNUM(F4794))</f>
        <v/>
      </c>
      <c r="C4794" s="45" t="str">
        <f>IF(Table1[[#This Row],[Day]]="","",MONTH(F4794))</f>
        <v/>
      </c>
      <c r="D4794" s="45" t="str">
        <f>IF(Table1[[#This Row],[Day]]="","",YEAR(F4794))</f>
        <v/>
      </c>
      <c r="E4794" s="117" t="s">
        <v>329</v>
      </c>
      <c r="J4794" s="102"/>
      <c r="K4794" s="124"/>
      <c r="R4794" s="46"/>
      <c r="V4794" s="112"/>
      <c r="W4794" s="72"/>
      <c r="X4794" s="46"/>
      <c r="Y4794" s="46"/>
      <c r="AC4794" s="47">
        <f t="shared" si="71"/>
        <v>0</v>
      </c>
      <c r="AD4794" s="47"/>
      <c r="AE4794" s="44"/>
      <c r="AF4794" s="48"/>
    </row>
    <row r="4795" spans="1:32" ht="21" customHeight="1">
      <c r="A4795" s="45" t="str">
        <f>IF(G4795="","",VLOOKUP(G4795,#REF!,3,0))</f>
        <v/>
      </c>
      <c r="B4795" s="45" t="str">
        <f>IF(Table1[[#This Row],[Day]]="","",WEEKNUM(F4795))</f>
        <v/>
      </c>
      <c r="C4795" s="45" t="str">
        <f>IF(Table1[[#This Row],[Day]]="","",MONTH(F4795))</f>
        <v/>
      </c>
      <c r="D4795" s="45" t="str">
        <f>IF(Table1[[#This Row],[Day]]="","",YEAR(F4795))</f>
        <v/>
      </c>
      <c r="E4795" s="117" t="s">
        <v>329</v>
      </c>
      <c r="J4795" s="102"/>
      <c r="K4795" s="124"/>
      <c r="R4795" s="46"/>
      <c r="V4795" s="112"/>
      <c r="W4795" s="72"/>
      <c r="X4795" s="46"/>
      <c r="Y4795" s="46"/>
      <c r="AC4795" s="47">
        <f t="shared" si="71"/>
        <v>0</v>
      </c>
      <c r="AD4795" s="47"/>
      <c r="AE4795" s="44"/>
      <c r="AF4795" s="48"/>
    </row>
    <row r="4796" spans="1:32" ht="21" customHeight="1">
      <c r="A4796" s="45" t="str">
        <f>IF(G4796="","",VLOOKUP(G4796,#REF!,3,0))</f>
        <v/>
      </c>
      <c r="B4796" s="45" t="str">
        <f>IF(Table1[[#This Row],[Day]]="","",WEEKNUM(F4796))</f>
        <v/>
      </c>
      <c r="C4796" s="45" t="str">
        <f>IF(Table1[[#This Row],[Day]]="","",MONTH(F4796))</f>
        <v/>
      </c>
      <c r="D4796" s="45" t="str">
        <f>IF(Table1[[#This Row],[Day]]="","",YEAR(F4796))</f>
        <v/>
      </c>
      <c r="E4796" s="117" t="s">
        <v>329</v>
      </c>
      <c r="J4796" s="102"/>
      <c r="K4796" s="124"/>
      <c r="R4796" s="46"/>
      <c r="V4796" s="112"/>
      <c r="W4796" s="72"/>
      <c r="X4796" s="46"/>
      <c r="Y4796" s="46"/>
      <c r="AC4796" s="47">
        <f t="shared" si="71"/>
        <v>0</v>
      </c>
      <c r="AD4796" s="47"/>
      <c r="AE4796" s="44"/>
      <c r="AF4796" s="48"/>
    </row>
    <row r="4797" spans="1:32" ht="21" customHeight="1">
      <c r="A4797" s="45" t="str">
        <f>IF(G4797="","",VLOOKUP(G4797,#REF!,3,0))</f>
        <v/>
      </c>
      <c r="B4797" s="45" t="str">
        <f>IF(Table1[[#This Row],[Day]]="","",WEEKNUM(F4797))</f>
        <v/>
      </c>
      <c r="C4797" s="45" t="str">
        <f>IF(Table1[[#This Row],[Day]]="","",MONTH(F4797))</f>
        <v/>
      </c>
      <c r="D4797" s="45" t="str">
        <f>IF(Table1[[#This Row],[Day]]="","",YEAR(F4797))</f>
        <v/>
      </c>
      <c r="E4797" s="117" t="s">
        <v>329</v>
      </c>
      <c r="J4797" s="102"/>
      <c r="K4797" s="124"/>
      <c r="R4797" s="46"/>
      <c r="V4797" s="112"/>
      <c r="W4797" s="72"/>
      <c r="X4797" s="46"/>
      <c r="Y4797" s="46"/>
      <c r="AC4797" s="47">
        <f t="shared" si="71"/>
        <v>0</v>
      </c>
      <c r="AD4797" s="47"/>
      <c r="AE4797" s="44"/>
      <c r="AF4797" s="48"/>
    </row>
    <row r="4798" spans="1:32" ht="21" customHeight="1">
      <c r="A4798" s="45" t="str">
        <f>IF(G4798="","",VLOOKUP(G4798,#REF!,3,0))</f>
        <v/>
      </c>
      <c r="B4798" s="45" t="str">
        <f>IF(Table1[[#This Row],[Day]]="","",WEEKNUM(F4798))</f>
        <v/>
      </c>
      <c r="C4798" s="45" t="str">
        <f>IF(Table1[[#This Row],[Day]]="","",MONTH(F4798))</f>
        <v/>
      </c>
      <c r="D4798" s="45" t="str">
        <f>IF(Table1[[#This Row],[Day]]="","",YEAR(F4798))</f>
        <v/>
      </c>
      <c r="E4798" s="117" t="s">
        <v>329</v>
      </c>
      <c r="J4798" s="102"/>
      <c r="K4798" s="124"/>
      <c r="R4798" s="46"/>
      <c r="V4798" s="112"/>
      <c r="W4798" s="72"/>
      <c r="X4798" s="46"/>
      <c r="Y4798" s="46"/>
      <c r="AC4798" s="47">
        <f t="shared" si="71"/>
        <v>0</v>
      </c>
      <c r="AD4798" s="47"/>
      <c r="AE4798" s="44"/>
      <c r="AF4798" s="48"/>
    </row>
    <row r="4799" spans="1:32" ht="21" customHeight="1">
      <c r="A4799" s="45" t="str">
        <f>IF(G4799="","",VLOOKUP(G4799,#REF!,3,0))</f>
        <v/>
      </c>
      <c r="B4799" s="45" t="str">
        <f>IF(Table1[[#This Row],[Day]]="","",WEEKNUM(F4799))</f>
        <v/>
      </c>
      <c r="C4799" s="45" t="str">
        <f>IF(Table1[[#This Row],[Day]]="","",MONTH(F4799))</f>
        <v/>
      </c>
      <c r="D4799" s="45" t="str">
        <f>IF(Table1[[#This Row],[Day]]="","",YEAR(F4799))</f>
        <v/>
      </c>
      <c r="E4799" s="117" t="s">
        <v>329</v>
      </c>
      <c r="J4799" s="102"/>
      <c r="K4799" s="124"/>
      <c r="R4799" s="46"/>
      <c r="V4799" s="112"/>
      <c r="W4799" s="72"/>
      <c r="X4799" s="46"/>
      <c r="Y4799" s="46"/>
      <c r="AC4799" s="47">
        <f t="shared" si="71"/>
        <v>0</v>
      </c>
      <c r="AD4799" s="47"/>
      <c r="AE4799" s="44"/>
      <c r="AF4799" s="48"/>
    </row>
    <row r="4800" spans="1:32" ht="21" customHeight="1">
      <c r="A4800" s="45" t="str">
        <f>IF(G4800="","",VLOOKUP(G4800,#REF!,3,0))</f>
        <v/>
      </c>
      <c r="B4800" s="45" t="str">
        <f>IF(Table1[[#This Row],[Day]]="","",WEEKNUM(F4800))</f>
        <v/>
      </c>
      <c r="C4800" s="45" t="str">
        <f>IF(Table1[[#This Row],[Day]]="","",MONTH(F4800))</f>
        <v/>
      </c>
      <c r="D4800" s="45" t="str">
        <f>IF(Table1[[#This Row],[Day]]="","",YEAR(F4800))</f>
        <v/>
      </c>
      <c r="E4800" s="117" t="s">
        <v>329</v>
      </c>
      <c r="J4800" s="102"/>
      <c r="K4800" s="124"/>
      <c r="R4800" s="46"/>
      <c r="V4800" s="112"/>
      <c r="W4800" s="72"/>
      <c r="X4800" s="46"/>
      <c r="Y4800" s="46"/>
      <c r="AC4800" s="47">
        <f t="shared" si="71"/>
        <v>0</v>
      </c>
      <c r="AD4800" s="47"/>
      <c r="AE4800" s="44"/>
      <c r="AF4800" s="48"/>
    </row>
    <row r="4801" spans="1:32" ht="21" customHeight="1">
      <c r="A4801" s="45" t="str">
        <f>IF(G4801="","",VLOOKUP(G4801,#REF!,3,0))</f>
        <v/>
      </c>
      <c r="B4801" s="45" t="str">
        <f>IF(Table1[[#This Row],[Day]]="","",WEEKNUM(F4801))</f>
        <v/>
      </c>
      <c r="C4801" s="45" t="str">
        <f>IF(Table1[[#This Row],[Day]]="","",MONTH(F4801))</f>
        <v/>
      </c>
      <c r="D4801" s="45" t="str">
        <f>IF(Table1[[#This Row],[Day]]="","",YEAR(F4801))</f>
        <v/>
      </c>
      <c r="E4801" s="117" t="s">
        <v>329</v>
      </c>
      <c r="J4801" s="102"/>
      <c r="K4801" s="124"/>
      <c r="R4801" s="46"/>
      <c r="V4801" s="112"/>
      <c r="W4801" s="72"/>
      <c r="X4801" s="46"/>
      <c r="Y4801" s="46"/>
      <c r="AC4801" s="47">
        <f t="shared" si="71"/>
        <v>0</v>
      </c>
      <c r="AD4801" s="47"/>
      <c r="AE4801" s="44"/>
      <c r="AF4801" s="48"/>
    </row>
    <row r="4802" spans="1:32" ht="21" customHeight="1">
      <c r="A4802" s="45" t="str">
        <f>IF(G4802="","",VLOOKUP(G4802,#REF!,3,0))</f>
        <v/>
      </c>
      <c r="B4802" s="45" t="str">
        <f>IF(Table1[[#This Row],[Day]]="","",WEEKNUM(F4802))</f>
        <v/>
      </c>
      <c r="C4802" s="45" t="str">
        <f>IF(Table1[[#This Row],[Day]]="","",MONTH(F4802))</f>
        <v/>
      </c>
      <c r="D4802" s="45" t="str">
        <f>IF(Table1[[#This Row],[Day]]="","",YEAR(F4802))</f>
        <v/>
      </c>
      <c r="E4802" s="117" t="s">
        <v>329</v>
      </c>
      <c r="J4802" s="102"/>
      <c r="K4802" s="124"/>
      <c r="R4802" s="46"/>
      <c r="V4802" s="112"/>
      <c r="W4802" s="72"/>
      <c r="X4802" s="46"/>
      <c r="Y4802" s="46"/>
      <c r="AC4802" s="47">
        <f t="shared" si="71"/>
        <v>0</v>
      </c>
      <c r="AD4802" s="47"/>
      <c r="AE4802" s="44"/>
      <c r="AF4802" s="48"/>
    </row>
    <row r="4803" spans="1:32" ht="21" customHeight="1">
      <c r="A4803" s="45" t="str">
        <f>IF(G4803="","",VLOOKUP(G4803,#REF!,3,0))</f>
        <v/>
      </c>
      <c r="B4803" s="45" t="str">
        <f>IF(Table1[[#This Row],[Day]]="","",WEEKNUM(F4803))</f>
        <v/>
      </c>
      <c r="C4803" s="45" t="str">
        <f>IF(Table1[[#This Row],[Day]]="","",MONTH(F4803))</f>
        <v/>
      </c>
      <c r="D4803" s="45" t="str">
        <f>IF(Table1[[#This Row],[Day]]="","",YEAR(F4803))</f>
        <v/>
      </c>
      <c r="E4803" s="117" t="s">
        <v>329</v>
      </c>
      <c r="J4803" s="102"/>
      <c r="K4803" s="124"/>
      <c r="R4803" s="46"/>
      <c r="V4803" s="112"/>
      <c r="W4803" s="72"/>
      <c r="X4803" s="46"/>
      <c r="Y4803" s="46"/>
      <c r="AC4803" s="47">
        <f t="shared" si="71"/>
        <v>0</v>
      </c>
      <c r="AD4803" s="47"/>
      <c r="AE4803" s="44"/>
      <c r="AF4803" s="48"/>
    </row>
    <row r="4804" spans="1:32" ht="21" customHeight="1">
      <c r="A4804" s="45" t="str">
        <f>IF(G4804="","",VLOOKUP(G4804,#REF!,3,0))</f>
        <v/>
      </c>
      <c r="B4804" s="45" t="str">
        <f>IF(Table1[[#This Row],[Day]]="","",WEEKNUM(F4804))</f>
        <v/>
      </c>
      <c r="C4804" s="45" t="str">
        <f>IF(Table1[[#This Row],[Day]]="","",MONTH(F4804))</f>
        <v/>
      </c>
      <c r="D4804" s="45" t="str">
        <f>IF(Table1[[#This Row],[Day]]="","",YEAR(F4804))</f>
        <v/>
      </c>
      <c r="E4804" s="117" t="s">
        <v>329</v>
      </c>
      <c r="J4804" s="102"/>
      <c r="K4804" s="124"/>
      <c r="R4804" s="46"/>
      <c r="V4804" s="112"/>
      <c r="W4804" s="72"/>
      <c r="X4804" s="46"/>
      <c r="Y4804" s="46"/>
      <c r="AC4804" s="47">
        <f t="shared" si="71"/>
        <v>0</v>
      </c>
      <c r="AD4804" s="47"/>
      <c r="AE4804" s="44"/>
      <c r="AF4804" s="48"/>
    </row>
    <row r="4805" spans="1:32" ht="21" customHeight="1">
      <c r="A4805" s="45" t="str">
        <f>IF(G4805="","",VLOOKUP(G4805,#REF!,3,0))</f>
        <v/>
      </c>
      <c r="B4805" s="45" t="str">
        <f>IF(Table1[[#This Row],[Day]]="","",WEEKNUM(F4805))</f>
        <v/>
      </c>
      <c r="C4805" s="45" t="str">
        <f>IF(Table1[[#This Row],[Day]]="","",MONTH(F4805))</f>
        <v/>
      </c>
      <c r="D4805" s="45" t="str">
        <f>IF(Table1[[#This Row],[Day]]="","",YEAR(F4805))</f>
        <v/>
      </c>
      <c r="E4805" s="117" t="s">
        <v>329</v>
      </c>
      <c r="J4805" s="102"/>
      <c r="K4805" s="124"/>
      <c r="R4805" s="46"/>
      <c r="V4805" s="112"/>
      <c r="W4805" s="72"/>
      <c r="X4805" s="46"/>
      <c r="Y4805" s="46"/>
      <c r="AC4805" s="47">
        <f t="shared" si="71"/>
        <v>0</v>
      </c>
      <c r="AD4805" s="47"/>
      <c r="AE4805" s="44"/>
      <c r="AF4805" s="48"/>
    </row>
    <row r="4806" spans="1:32" ht="21" customHeight="1">
      <c r="A4806" s="45" t="str">
        <f>IF(G4806="","",VLOOKUP(G4806,#REF!,3,0))</f>
        <v/>
      </c>
      <c r="B4806" s="45" t="str">
        <f>IF(Table1[[#This Row],[Day]]="","",WEEKNUM(F4806))</f>
        <v/>
      </c>
      <c r="C4806" s="45" t="str">
        <f>IF(Table1[[#This Row],[Day]]="","",MONTH(F4806))</f>
        <v/>
      </c>
      <c r="D4806" s="45" t="str">
        <f>IF(Table1[[#This Row],[Day]]="","",YEAR(F4806))</f>
        <v/>
      </c>
      <c r="E4806" s="117" t="s">
        <v>329</v>
      </c>
      <c r="J4806" s="102"/>
      <c r="K4806" s="124"/>
      <c r="R4806" s="46"/>
      <c r="V4806" s="112"/>
      <c r="W4806" s="72"/>
      <c r="X4806" s="46"/>
      <c r="Y4806" s="46"/>
      <c r="AC4806" s="47">
        <f t="shared" si="71"/>
        <v>0</v>
      </c>
      <c r="AD4806" s="47"/>
      <c r="AE4806" s="44"/>
      <c r="AF4806" s="48"/>
    </row>
    <row r="4807" spans="1:32" ht="21" customHeight="1">
      <c r="A4807" s="45" t="str">
        <f>IF(G4807="","",VLOOKUP(G4807,#REF!,3,0))</f>
        <v/>
      </c>
      <c r="B4807" s="45" t="str">
        <f>IF(Table1[[#This Row],[Day]]="","",WEEKNUM(F4807))</f>
        <v/>
      </c>
      <c r="C4807" s="45" t="str">
        <f>IF(Table1[[#This Row],[Day]]="","",MONTH(F4807))</f>
        <v/>
      </c>
      <c r="D4807" s="45" t="str">
        <f>IF(Table1[[#This Row],[Day]]="","",YEAR(F4807))</f>
        <v/>
      </c>
      <c r="E4807" s="117" t="s">
        <v>329</v>
      </c>
      <c r="J4807" s="102"/>
      <c r="K4807" s="124"/>
      <c r="R4807" s="46"/>
      <c r="V4807" s="112"/>
      <c r="W4807" s="72"/>
      <c r="X4807" s="46"/>
      <c r="Y4807" s="46"/>
      <c r="AC4807" s="47">
        <f t="shared" si="71"/>
        <v>0</v>
      </c>
      <c r="AD4807" s="47"/>
      <c r="AE4807" s="44"/>
      <c r="AF4807" s="48"/>
    </row>
    <row r="4808" spans="1:32" ht="21" customHeight="1">
      <c r="A4808" s="45" t="str">
        <f>IF(G4808="","",VLOOKUP(G4808,#REF!,3,0))</f>
        <v/>
      </c>
      <c r="B4808" s="45" t="str">
        <f>IF(Table1[[#This Row],[Day]]="","",WEEKNUM(F4808))</f>
        <v/>
      </c>
      <c r="C4808" s="45" t="str">
        <f>IF(Table1[[#This Row],[Day]]="","",MONTH(F4808))</f>
        <v/>
      </c>
      <c r="D4808" s="45" t="str">
        <f>IF(Table1[[#This Row],[Day]]="","",YEAR(F4808))</f>
        <v/>
      </c>
      <c r="E4808" s="117" t="s">
        <v>329</v>
      </c>
      <c r="J4808" s="102"/>
      <c r="K4808" s="124"/>
      <c r="R4808" s="46"/>
      <c r="V4808" s="112"/>
      <c r="W4808" s="72"/>
      <c r="X4808" s="46"/>
      <c r="Y4808" s="46"/>
      <c r="AC4808" s="47">
        <f t="shared" si="71"/>
        <v>0</v>
      </c>
      <c r="AD4808" s="47"/>
      <c r="AE4808" s="44"/>
      <c r="AF4808" s="48"/>
    </row>
    <row r="4809" spans="1:32" ht="21" customHeight="1">
      <c r="A4809" s="45" t="str">
        <f>IF(G4809="","",VLOOKUP(G4809,#REF!,3,0))</f>
        <v/>
      </c>
      <c r="B4809" s="45" t="str">
        <f>IF(Table1[[#This Row],[Day]]="","",WEEKNUM(F4809))</f>
        <v/>
      </c>
      <c r="C4809" s="45" t="str">
        <f>IF(Table1[[#This Row],[Day]]="","",MONTH(F4809))</f>
        <v/>
      </c>
      <c r="D4809" s="45" t="str">
        <f>IF(Table1[[#This Row],[Day]]="","",YEAR(F4809))</f>
        <v/>
      </c>
      <c r="E4809" s="117" t="s">
        <v>329</v>
      </c>
      <c r="J4809" s="102"/>
      <c r="K4809" s="124"/>
      <c r="R4809" s="46"/>
      <c r="V4809" s="112"/>
      <c r="W4809" s="72"/>
      <c r="X4809" s="46"/>
      <c r="Y4809" s="46"/>
      <c r="AC4809" s="47">
        <f t="shared" si="71"/>
        <v>0</v>
      </c>
      <c r="AD4809" s="47"/>
      <c r="AE4809" s="44"/>
      <c r="AF4809" s="48"/>
    </row>
    <row r="4810" spans="1:32" ht="21" customHeight="1">
      <c r="A4810" s="45" t="str">
        <f>IF(G4810="","",VLOOKUP(G4810,#REF!,3,0))</f>
        <v/>
      </c>
      <c r="B4810" s="45" t="str">
        <f>IF(Table1[[#This Row],[Day]]="","",WEEKNUM(F4810))</f>
        <v/>
      </c>
      <c r="C4810" s="45" t="str">
        <f>IF(Table1[[#This Row],[Day]]="","",MONTH(F4810))</f>
        <v/>
      </c>
      <c r="D4810" s="45" t="str">
        <f>IF(Table1[[#This Row],[Day]]="","",YEAR(F4810))</f>
        <v/>
      </c>
      <c r="E4810" s="117" t="s">
        <v>329</v>
      </c>
      <c r="J4810" s="102"/>
      <c r="K4810" s="124"/>
      <c r="R4810" s="46"/>
      <c r="V4810" s="112"/>
      <c r="W4810" s="72"/>
      <c r="X4810" s="46"/>
      <c r="Y4810" s="46"/>
      <c r="AC4810" s="47">
        <f t="shared" si="71"/>
        <v>0</v>
      </c>
      <c r="AD4810" s="47"/>
      <c r="AE4810" s="44"/>
      <c r="AF4810" s="48"/>
    </row>
    <row r="4811" spans="1:32" ht="21" customHeight="1">
      <c r="A4811" s="45" t="str">
        <f>IF(G4811="","",VLOOKUP(G4811,#REF!,3,0))</f>
        <v/>
      </c>
      <c r="B4811" s="45" t="str">
        <f>IF(Table1[[#This Row],[Day]]="","",WEEKNUM(F4811))</f>
        <v/>
      </c>
      <c r="C4811" s="45" t="str">
        <f>IF(Table1[[#This Row],[Day]]="","",MONTH(F4811))</f>
        <v/>
      </c>
      <c r="D4811" s="45" t="str">
        <f>IF(Table1[[#This Row],[Day]]="","",YEAR(F4811))</f>
        <v/>
      </c>
      <c r="E4811" s="117" t="s">
        <v>329</v>
      </c>
      <c r="J4811" s="102"/>
      <c r="K4811" s="124"/>
      <c r="R4811" s="46"/>
      <c r="V4811" s="112"/>
      <c r="W4811" s="72"/>
      <c r="X4811" s="46"/>
      <c r="Y4811" s="46"/>
      <c r="AC4811" s="47">
        <f t="shared" si="71"/>
        <v>0</v>
      </c>
      <c r="AD4811" s="47"/>
      <c r="AE4811" s="44"/>
      <c r="AF4811" s="48"/>
    </row>
    <row r="4812" spans="1:32" ht="21" customHeight="1">
      <c r="A4812" s="45" t="str">
        <f>IF(G4812="","",VLOOKUP(G4812,#REF!,3,0))</f>
        <v/>
      </c>
      <c r="B4812" s="45" t="str">
        <f>IF(Table1[[#This Row],[Day]]="","",WEEKNUM(F4812))</f>
        <v/>
      </c>
      <c r="C4812" s="45" t="str">
        <f>IF(Table1[[#This Row],[Day]]="","",MONTH(F4812))</f>
        <v/>
      </c>
      <c r="D4812" s="45" t="str">
        <f>IF(Table1[[#This Row],[Day]]="","",YEAR(F4812))</f>
        <v/>
      </c>
      <c r="E4812" s="117" t="s">
        <v>329</v>
      </c>
      <c r="J4812" s="102"/>
      <c r="K4812" s="124"/>
      <c r="R4812" s="46"/>
      <c r="V4812" s="112"/>
      <c r="W4812" s="72"/>
      <c r="X4812" s="46"/>
      <c r="Y4812" s="46"/>
      <c r="AC4812" s="47">
        <f t="shared" si="71"/>
        <v>0</v>
      </c>
      <c r="AD4812" s="47"/>
      <c r="AE4812" s="44"/>
      <c r="AF4812" s="48"/>
    </row>
    <row r="4813" spans="1:32" ht="21" customHeight="1">
      <c r="A4813" s="45" t="str">
        <f>IF(G4813="","",VLOOKUP(G4813,#REF!,3,0))</f>
        <v/>
      </c>
      <c r="B4813" s="45" t="str">
        <f>IF(Table1[[#This Row],[Day]]="","",WEEKNUM(F4813))</f>
        <v/>
      </c>
      <c r="C4813" s="45" t="str">
        <f>IF(Table1[[#This Row],[Day]]="","",MONTH(F4813))</f>
        <v/>
      </c>
      <c r="D4813" s="45" t="str">
        <f>IF(Table1[[#This Row],[Day]]="","",YEAR(F4813))</f>
        <v/>
      </c>
      <c r="E4813" s="117" t="s">
        <v>329</v>
      </c>
      <c r="J4813" s="102"/>
      <c r="K4813" s="124"/>
      <c r="R4813" s="46"/>
      <c r="V4813" s="112"/>
      <c r="W4813" s="72"/>
      <c r="X4813" s="46"/>
      <c r="Y4813" s="46"/>
      <c r="AC4813" s="47">
        <f t="shared" si="71"/>
        <v>0</v>
      </c>
      <c r="AD4813" s="47"/>
      <c r="AE4813" s="44"/>
      <c r="AF4813" s="48"/>
    </row>
    <row r="4814" spans="1:32" ht="21" customHeight="1">
      <c r="A4814" s="45" t="str">
        <f>IF(G4814="","",VLOOKUP(G4814,#REF!,3,0))</f>
        <v/>
      </c>
      <c r="B4814" s="45" t="str">
        <f>IF(Table1[[#This Row],[Day]]="","",WEEKNUM(F4814))</f>
        <v/>
      </c>
      <c r="C4814" s="45" t="str">
        <f>IF(Table1[[#This Row],[Day]]="","",MONTH(F4814))</f>
        <v/>
      </c>
      <c r="D4814" s="45" t="str">
        <f>IF(Table1[[#This Row],[Day]]="","",YEAR(F4814))</f>
        <v/>
      </c>
      <c r="E4814" s="117" t="s">
        <v>329</v>
      </c>
      <c r="J4814" s="102"/>
      <c r="K4814" s="124"/>
      <c r="R4814" s="46"/>
      <c r="V4814" s="112"/>
      <c r="W4814" s="72"/>
      <c r="X4814" s="46"/>
      <c r="Y4814" s="46"/>
      <c r="AC4814" s="47">
        <f t="shared" si="71"/>
        <v>0</v>
      </c>
      <c r="AD4814" s="47"/>
      <c r="AE4814" s="44"/>
      <c r="AF4814" s="48"/>
    </row>
    <row r="4815" spans="1:32" ht="21" customHeight="1">
      <c r="A4815" s="45" t="str">
        <f>IF(G4815="","",VLOOKUP(G4815,#REF!,3,0))</f>
        <v/>
      </c>
      <c r="B4815" s="45" t="str">
        <f>IF(Table1[[#This Row],[Day]]="","",WEEKNUM(F4815))</f>
        <v/>
      </c>
      <c r="C4815" s="45" t="str">
        <f>IF(Table1[[#This Row],[Day]]="","",MONTH(F4815))</f>
        <v/>
      </c>
      <c r="D4815" s="45" t="str">
        <f>IF(Table1[[#This Row],[Day]]="","",YEAR(F4815))</f>
        <v/>
      </c>
      <c r="E4815" s="117" t="s">
        <v>329</v>
      </c>
      <c r="J4815" s="102"/>
      <c r="K4815" s="124"/>
      <c r="R4815" s="46"/>
      <c r="V4815" s="112"/>
      <c r="W4815" s="72"/>
      <c r="X4815" s="46"/>
      <c r="Y4815" s="46"/>
      <c r="AC4815" s="47">
        <f t="shared" si="71"/>
        <v>0</v>
      </c>
      <c r="AD4815" s="47"/>
      <c r="AE4815" s="44"/>
      <c r="AF4815" s="48"/>
    </row>
    <row r="4816" spans="1:32" ht="21" customHeight="1">
      <c r="A4816" s="45" t="str">
        <f>IF(G4816="","",VLOOKUP(G4816,#REF!,3,0))</f>
        <v/>
      </c>
      <c r="B4816" s="45" t="str">
        <f>IF(Table1[[#This Row],[Day]]="","",WEEKNUM(F4816))</f>
        <v/>
      </c>
      <c r="C4816" s="45" t="str">
        <f>IF(Table1[[#This Row],[Day]]="","",MONTH(F4816))</f>
        <v/>
      </c>
      <c r="D4816" s="45" t="str">
        <f>IF(Table1[[#This Row],[Day]]="","",YEAR(F4816))</f>
        <v/>
      </c>
      <c r="E4816" s="117" t="s">
        <v>329</v>
      </c>
      <c r="J4816" s="102"/>
      <c r="K4816" s="124"/>
      <c r="R4816" s="46"/>
      <c r="V4816" s="112"/>
      <c r="W4816" s="72"/>
      <c r="X4816" s="46"/>
      <c r="Y4816" s="46"/>
      <c r="AC4816" s="47">
        <f t="shared" si="71"/>
        <v>0</v>
      </c>
      <c r="AD4816" s="47"/>
      <c r="AE4816" s="44"/>
      <c r="AF4816" s="48"/>
    </row>
    <row r="4817" spans="1:32" ht="21" customHeight="1">
      <c r="A4817" s="45" t="str">
        <f>IF(G4817="","",VLOOKUP(G4817,#REF!,3,0))</f>
        <v/>
      </c>
      <c r="B4817" s="45" t="str">
        <f>IF(Table1[[#This Row],[Day]]="","",WEEKNUM(F4817))</f>
        <v/>
      </c>
      <c r="C4817" s="45" t="str">
        <f>IF(Table1[[#This Row],[Day]]="","",MONTH(F4817))</f>
        <v/>
      </c>
      <c r="D4817" s="45" t="str">
        <f>IF(Table1[[#This Row],[Day]]="","",YEAR(F4817))</f>
        <v/>
      </c>
      <c r="E4817" s="117" t="s">
        <v>329</v>
      </c>
      <c r="J4817" s="102"/>
      <c r="K4817" s="124"/>
      <c r="R4817" s="46"/>
      <c r="V4817" s="112"/>
      <c r="W4817" s="72"/>
      <c r="X4817" s="46"/>
      <c r="Y4817" s="46"/>
      <c r="AC4817" s="47">
        <f t="shared" si="71"/>
        <v>0</v>
      </c>
      <c r="AD4817" s="47"/>
      <c r="AE4817" s="44"/>
      <c r="AF4817" s="48"/>
    </row>
    <row r="4818" spans="1:32" ht="21" customHeight="1">
      <c r="A4818" s="45" t="str">
        <f>IF(G4818="","",VLOOKUP(G4818,#REF!,3,0))</f>
        <v/>
      </c>
      <c r="B4818" s="45" t="str">
        <f>IF(Table1[[#This Row],[Day]]="","",WEEKNUM(F4818))</f>
        <v/>
      </c>
      <c r="C4818" s="45" t="str">
        <f>IF(Table1[[#This Row],[Day]]="","",MONTH(F4818))</f>
        <v/>
      </c>
      <c r="D4818" s="45" t="str">
        <f>IF(Table1[[#This Row],[Day]]="","",YEAR(F4818))</f>
        <v/>
      </c>
      <c r="E4818" s="117" t="s">
        <v>329</v>
      </c>
      <c r="J4818" s="102"/>
      <c r="K4818" s="124"/>
      <c r="R4818" s="46"/>
      <c r="V4818" s="112"/>
      <c r="W4818" s="72"/>
      <c r="X4818" s="46"/>
      <c r="Y4818" s="46"/>
      <c r="AC4818" s="47">
        <f t="shared" si="71"/>
        <v>0</v>
      </c>
      <c r="AD4818" s="47"/>
      <c r="AE4818" s="44"/>
      <c r="AF4818" s="48"/>
    </row>
    <row r="4819" spans="1:32" ht="21" customHeight="1">
      <c r="A4819" s="45" t="str">
        <f>IF(G4819="","",VLOOKUP(G4819,#REF!,3,0))</f>
        <v/>
      </c>
      <c r="B4819" s="45" t="str">
        <f>IF(Table1[[#This Row],[Day]]="","",WEEKNUM(F4819))</f>
        <v/>
      </c>
      <c r="C4819" s="45" t="str">
        <f>IF(Table1[[#This Row],[Day]]="","",MONTH(F4819))</f>
        <v/>
      </c>
      <c r="D4819" s="45" t="str">
        <f>IF(Table1[[#This Row],[Day]]="","",YEAR(F4819))</f>
        <v/>
      </c>
      <c r="E4819" s="117" t="s">
        <v>329</v>
      </c>
      <c r="J4819" s="102"/>
      <c r="K4819" s="124"/>
      <c r="R4819" s="46"/>
      <c r="V4819" s="112"/>
      <c r="W4819" s="72"/>
      <c r="X4819" s="46"/>
      <c r="Y4819" s="46"/>
      <c r="AC4819" s="47">
        <f t="shared" si="71"/>
        <v>0</v>
      </c>
      <c r="AD4819" s="47"/>
      <c r="AE4819" s="44"/>
      <c r="AF4819" s="48"/>
    </row>
    <row r="4820" spans="1:32" ht="21" customHeight="1">
      <c r="A4820" s="45" t="str">
        <f>IF(G4820="","",VLOOKUP(G4820,#REF!,3,0))</f>
        <v/>
      </c>
      <c r="B4820" s="45" t="str">
        <f>IF(Table1[[#This Row],[Day]]="","",WEEKNUM(F4820))</f>
        <v/>
      </c>
      <c r="C4820" s="45" t="str">
        <f>IF(Table1[[#This Row],[Day]]="","",MONTH(F4820))</f>
        <v/>
      </c>
      <c r="D4820" s="45" t="str">
        <f>IF(Table1[[#This Row],[Day]]="","",YEAR(F4820))</f>
        <v/>
      </c>
      <c r="E4820" s="117" t="s">
        <v>329</v>
      </c>
      <c r="J4820" s="102"/>
      <c r="K4820" s="124"/>
      <c r="R4820" s="46"/>
      <c r="V4820" s="112"/>
      <c r="W4820" s="72"/>
      <c r="X4820" s="46"/>
      <c r="Y4820" s="46"/>
      <c r="AC4820" s="47">
        <f t="shared" si="71"/>
        <v>0</v>
      </c>
      <c r="AD4820" s="47"/>
      <c r="AE4820" s="44"/>
      <c r="AF4820" s="48"/>
    </row>
    <row r="4821" spans="1:32" ht="21" customHeight="1">
      <c r="A4821" s="45" t="str">
        <f>IF(G4821="","",VLOOKUP(G4821,#REF!,3,0))</f>
        <v/>
      </c>
      <c r="B4821" s="45" t="str">
        <f>IF(Table1[[#This Row],[Day]]="","",WEEKNUM(F4821))</f>
        <v/>
      </c>
      <c r="C4821" s="45" t="str">
        <f>IF(Table1[[#This Row],[Day]]="","",MONTH(F4821))</f>
        <v/>
      </c>
      <c r="D4821" s="45" t="str">
        <f>IF(Table1[[#This Row],[Day]]="","",YEAR(F4821))</f>
        <v/>
      </c>
      <c r="E4821" s="117" t="s">
        <v>329</v>
      </c>
      <c r="J4821" s="102"/>
      <c r="K4821" s="124"/>
      <c r="R4821" s="46"/>
      <c r="V4821" s="112"/>
      <c r="W4821" s="72"/>
      <c r="X4821" s="46"/>
      <c r="Y4821" s="46"/>
      <c r="AC4821" s="47">
        <f t="shared" si="71"/>
        <v>0</v>
      </c>
      <c r="AD4821" s="47"/>
      <c r="AE4821" s="44"/>
      <c r="AF4821" s="48"/>
    </row>
    <row r="4822" spans="1:32" ht="21" customHeight="1">
      <c r="A4822" s="45" t="str">
        <f>IF(G4822="","",VLOOKUP(G4822,#REF!,3,0))</f>
        <v/>
      </c>
      <c r="B4822" s="45" t="str">
        <f>IF(Table1[[#This Row],[Day]]="","",WEEKNUM(F4822))</f>
        <v/>
      </c>
      <c r="C4822" s="45" t="str">
        <f>IF(Table1[[#This Row],[Day]]="","",MONTH(F4822))</f>
        <v/>
      </c>
      <c r="D4822" s="45" t="str">
        <f>IF(Table1[[#This Row],[Day]]="","",YEAR(F4822))</f>
        <v/>
      </c>
      <c r="E4822" s="117" t="s">
        <v>329</v>
      </c>
      <c r="J4822" s="102"/>
      <c r="K4822" s="124"/>
      <c r="R4822" s="46"/>
      <c r="V4822" s="112"/>
      <c r="W4822" s="72"/>
      <c r="X4822" s="46"/>
      <c r="Y4822" s="46"/>
      <c r="AC4822" s="47">
        <f t="shared" si="71"/>
        <v>0</v>
      </c>
      <c r="AD4822" s="47"/>
      <c r="AE4822" s="44"/>
      <c r="AF4822" s="48"/>
    </row>
    <row r="4823" spans="1:32" ht="21" customHeight="1">
      <c r="A4823" s="45" t="str">
        <f>IF(G4823="","",VLOOKUP(G4823,#REF!,3,0))</f>
        <v/>
      </c>
      <c r="B4823" s="45" t="str">
        <f>IF(Table1[[#This Row],[Day]]="","",WEEKNUM(F4823))</f>
        <v/>
      </c>
      <c r="C4823" s="45" t="str">
        <f>IF(Table1[[#This Row],[Day]]="","",MONTH(F4823))</f>
        <v/>
      </c>
      <c r="D4823" s="45" t="str">
        <f>IF(Table1[[#This Row],[Day]]="","",YEAR(F4823))</f>
        <v/>
      </c>
      <c r="E4823" s="117" t="s">
        <v>329</v>
      </c>
      <c r="J4823" s="102"/>
      <c r="K4823" s="124"/>
      <c r="R4823" s="46"/>
      <c r="V4823" s="112"/>
      <c r="W4823" s="72"/>
      <c r="X4823" s="46"/>
      <c r="Y4823" s="46"/>
      <c r="AC4823" s="47">
        <f t="shared" si="71"/>
        <v>0</v>
      </c>
      <c r="AD4823" s="47"/>
      <c r="AE4823" s="44"/>
      <c r="AF4823" s="48"/>
    </row>
    <row r="4824" spans="1:32" ht="21" customHeight="1">
      <c r="A4824" s="45" t="str">
        <f>IF(G4824="","",VLOOKUP(G4824,#REF!,3,0))</f>
        <v/>
      </c>
      <c r="B4824" s="45" t="str">
        <f>IF(Table1[[#This Row],[Day]]="","",WEEKNUM(F4824))</f>
        <v/>
      </c>
      <c r="C4824" s="45" t="str">
        <f>IF(Table1[[#This Row],[Day]]="","",MONTH(F4824))</f>
        <v/>
      </c>
      <c r="D4824" s="45" t="str">
        <f>IF(Table1[[#This Row],[Day]]="","",YEAR(F4824))</f>
        <v/>
      </c>
      <c r="E4824" s="117" t="s">
        <v>329</v>
      </c>
      <c r="J4824" s="102"/>
      <c r="K4824" s="124"/>
      <c r="R4824" s="46"/>
      <c r="V4824" s="112"/>
      <c r="W4824" s="72"/>
      <c r="X4824" s="46"/>
      <c r="Y4824" s="46"/>
      <c r="AC4824" s="47">
        <f t="shared" si="71"/>
        <v>0</v>
      </c>
      <c r="AD4824" s="47"/>
      <c r="AE4824" s="44"/>
      <c r="AF4824" s="48"/>
    </row>
    <row r="4825" spans="1:32" ht="21" customHeight="1">
      <c r="A4825" s="45" t="str">
        <f>IF(G4825="","",VLOOKUP(G4825,#REF!,3,0))</f>
        <v/>
      </c>
      <c r="B4825" s="45" t="str">
        <f>IF(Table1[[#This Row],[Day]]="","",WEEKNUM(F4825))</f>
        <v/>
      </c>
      <c r="C4825" s="45" t="str">
        <f>IF(Table1[[#This Row],[Day]]="","",MONTH(F4825))</f>
        <v/>
      </c>
      <c r="D4825" s="45" t="str">
        <f>IF(Table1[[#This Row],[Day]]="","",YEAR(F4825))</f>
        <v/>
      </c>
      <c r="E4825" s="117" t="s">
        <v>329</v>
      </c>
      <c r="J4825" s="102"/>
      <c r="K4825" s="124"/>
      <c r="R4825" s="46"/>
      <c r="V4825" s="112"/>
      <c r="W4825" s="72"/>
      <c r="X4825" s="46"/>
      <c r="Y4825" s="46"/>
      <c r="AC4825" s="47">
        <f t="shared" si="71"/>
        <v>0</v>
      </c>
      <c r="AD4825" s="47"/>
      <c r="AE4825" s="44"/>
      <c r="AF4825" s="48"/>
    </row>
    <row r="4826" spans="1:32" ht="21" customHeight="1">
      <c r="A4826" s="45" t="str">
        <f>IF(G4826="","",VLOOKUP(G4826,#REF!,3,0))</f>
        <v/>
      </c>
      <c r="B4826" s="45" t="str">
        <f>IF(Table1[[#This Row],[Day]]="","",WEEKNUM(F4826))</f>
        <v/>
      </c>
      <c r="C4826" s="45" t="str">
        <f>IF(Table1[[#This Row],[Day]]="","",MONTH(F4826))</f>
        <v/>
      </c>
      <c r="D4826" s="45" t="str">
        <f>IF(Table1[[#This Row],[Day]]="","",YEAR(F4826))</f>
        <v/>
      </c>
      <c r="E4826" s="117" t="s">
        <v>329</v>
      </c>
      <c r="J4826" s="102"/>
      <c r="K4826" s="124"/>
      <c r="R4826" s="46"/>
      <c r="V4826" s="112"/>
      <c r="W4826" s="72"/>
      <c r="X4826" s="46"/>
      <c r="Y4826" s="46"/>
      <c r="AC4826" s="47">
        <f t="shared" si="71"/>
        <v>0</v>
      </c>
      <c r="AD4826" s="47"/>
      <c r="AE4826" s="44"/>
      <c r="AF4826" s="48"/>
    </row>
    <row r="4827" spans="1:32" ht="21" customHeight="1">
      <c r="A4827" s="45" t="str">
        <f>IF(G4827="","",VLOOKUP(G4827,#REF!,3,0))</f>
        <v/>
      </c>
      <c r="B4827" s="45" t="str">
        <f>IF(Table1[[#This Row],[Day]]="","",WEEKNUM(F4827))</f>
        <v/>
      </c>
      <c r="C4827" s="45" t="str">
        <f>IF(Table1[[#This Row],[Day]]="","",MONTH(F4827))</f>
        <v/>
      </c>
      <c r="D4827" s="45" t="str">
        <f>IF(Table1[[#This Row],[Day]]="","",YEAR(F4827))</f>
        <v/>
      </c>
      <c r="E4827" s="117" t="s">
        <v>329</v>
      </c>
      <c r="J4827" s="102"/>
      <c r="K4827" s="124"/>
      <c r="R4827" s="46"/>
      <c r="V4827" s="112"/>
      <c r="W4827" s="72"/>
      <c r="X4827" s="46"/>
      <c r="Y4827" s="46"/>
      <c r="AC4827" s="47">
        <f t="shared" si="71"/>
        <v>0</v>
      </c>
      <c r="AD4827" s="47"/>
      <c r="AE4827" s="44"/>
      <c r="AF4827" s="48"/>
    </row>
    <row r="4828" spans="1:32" ht="21" customHeight="1">
      <c r="A4828" s="45" t="str">
        <f>IF(G4828="","",VLOOKUP(G4828,#REF!,3,0))</f>
        <v/>
      </c>
      <c r="B4828" s="45" t="str">
        <f>IF(Table1[[#This Row],[Day]]="","",WEEKNUM(F4828))</f>
        <v/>
      </c>
      <c r="C4828" s="45" t="str">
        <f>IF(Table1[[#This Row],[Day]]="","",MONTH(F4828))</f>
        <v/>
      </c>
      <c r="D4828" s="45" t="str">
        <f>IF(Table1[[#This Row],[Day]]="","",YEAR(F4828))</f>
        <v/>
      </c>
      <c r="E4828" s="117" t="s">
        <v>329</v>
      </c>
      <c r="J4828" s="102"/>
      <c r="K4828" s="124"/>
      <c r="R4828" s="46"/>
      <c r="V4828" s="112"/>
      <c r="W4828" s="72"/>
      <c r="X4828" s="46"/>
      <c r="Y4828" s="46"/>
      <c r="AC4828" s="47">
        <f t="shared" ref="AC4828:AC4891" si="72">SUM(I4828:AB4828)</f>
        <v>0</v>
      </c>
      <c r="AD4828" s="47"/>
      <c r="AE4828" s="44"/>
      <c r="AF4828" s="48"/>
    </row>
    <row r="4829" spans="1:32" ht="21" customHeight="1">
      <c r="A4829" s="45" t="str">
        <f>IF(G4829="","",VLOOKUP(G4829,#REF!,3,0))</f>
        <v/>
      </c>
      <c r="B4829" s="45" t="str">
        <f>IF(Table1[[#This Row],[Day]]="","",WEEKNUM(F4829))</f>
        <v/>
      </c>
      <c r="C4829" s="45" t="str">
        <f>IF(Table1[[#This Row],[Day]]="","",MONTH(F4829))</f>
        <v/>
      </c>
      <c r="D4829" s="45" t="str">
        <f>IF(Table1[[#This Row],[Day]]="","",YEAR(F4829))</f>
        <v/>
      </c>
      <c r="E4829" s="117" t="s">
        <v>329</v>
      </c>
      <c r="J4829" s="102"/>
      <c r="K4829" s="124"/>
      <c r="R4829" s="46"/>
      <c r="V4829" s="112"/>
      <c r="W4829" s="72"/>
      <c r="X4829" s="46"/>
      <c r="Y4829" s="46"/>
      <c r="AC4829" s="47">
        <f t="shared" si="72"/>
        <v>0</v>
      </c>
      <c r="AD4829" s="47"/>
      <c r="AE4829" s="44"/>
      <c r="AF4829" s="48"/>
    </row>
    <row r="4830" spans="1:32" ht="21" customHeight="1">
      <c r="A4830" s="45" t="str">
        <f>IF(G4830="","",VLOOKUP(G4830,#REF!,3,0))</f>
        <v/>
      </c>
      <c r="B4830" s="45" t="str">
        <f>IF(Table1[[#This Row],[Day]]="","",WEEKNUM(F4830))</f>
        <v/>
      </c>
      <c r="C4830" s="45" t="str">
        <f>IF(Table1[[#This Row],[Day]]="","",MONTH(F4830))</f>
        <v/>
      </c>
      <c r="D4830" s="45" t="str">
        <f>IF(Table1[[#This Row],[Day]]="","",YEAR(F4830))</f>
        <v/>
      </c>
      <c r="E4830" s="117" t="s">
        <v>329</v>
      </c>
      <c r="J4830" s="102"/>
      <c r="K4830" s="124"/>
      <c r="R4830" s="46"/>
      <c r="V4830" s="112"/>
      <c r="W4830" s="72"/>
      <c r="X4830" s="46"/>
      <c r="Y4830" s="46"/>
      <c r="AC4830" s="47">
        <f t="shared" si="72"/>
        <v>0</v>
      </c>
      <c r="AD4830" s="47"/>
      <c r="AE4830" s="44"/>
      <c r="AF4830" s="48"/>
    </row>
    <row r="4831" spans="1:32" ht="21" customHeight="1">
      <c r="A4831" s="45" t="str">
        <f>IF(G4831="","",VLOOKUP(G4831,#REF!,3,0))</f>
        <v/>
      </c>
      <c r="B4831" s="45" t="str">
        <f>IF(Table1[[#This Row],[Day]]="","",WEEKNUM(F4831))</f>
        <v/>
      </c>
      <c r="C4831" s="45" t="str">
        <f>IF(Table1[[#This Row],[Day]]="","",MONTH(F4831))</f>
        <v/>
      </c>
      <c r="D4831" s="45" t="str">
        <f>IF(Table1[[#This Row],[Day]]="","",YEAR(F4831))</f>
        <v/>
      </c>
      <c r="E4831" s="117" t="s">
        <v>329</v>
      </c>
      <c r="J4831" s="102"/>
      <c r="K4831" s="124"/>
      <c r="R4831" s="46"/>
      <c r="V4831" s="112"/>
      <c r="W4831" s="72"/>
      <c r="X4831" s="46"/>
      <c r="Y4831" s="46"/>
      <c r="AC4831" s="47">
        <f t="shared" si="72"/>
        <v>0</v>
      </c>
      <c r="AD4831" s="47"/>
      <c r="AE4831" s="44"/>
      <c r="AF4831" s="48"/>
    </row>
    <row r="4832" spans="1:32" ht="21" customHeight="1">
      <c r="A4832" s="45" t="str">
        <f>IF(G4832="","",VLOOKUP(G4832,#REF!,3,0))</f>
        <v/>
      </c>
      <c r="B4832" s="45" t="str">
        <f>IF(Table1[[#This Row],[Day]]="","",WEEKNUM(F4832))</f>
        <v/>
      </c>
      <c r="C4832" s="45" t="str">
        <f>IF(Table1[[#This Row],[Day]]="","",MONTH(F4832))</f>
        <v/>
      </c>
      <c r="D4832" s="45" t="str">
        <f>IF(Table1[[#This Row],[Day]]="","",YEAR(F4832))</f>
        <v/>
      </c>
      <c r="E4832" s="117" t="s">
        <v>329</v>
      </c>
      <c r="J4832" s="102"/>
      <c r="K4832" s="124"/>
      <c r="R4832" s="46"/>
      <c r="V4832" s="112"/>
      <c r="W4832" s="72"/>
      <c r="X4832" s="46"/>
      <c r="Y4832" s="46"/>
      <c r="AC4832" s="47">
        <f t="shared" si="72"/>
        <v>0</v>
      </c>
      <c r="AD4832" s="47"/>
      <c r="AE4832" s="44"/>
      <c r="AF4832" s="48"/>
    </row>
    <row r="4833" spans="1:32" ht="21" customHeight="1">
      <c r="A4833" s="45" t="str">
        <f>IF(G4833="","",VLOOKUP(G4833,#REF!,3,0))</f>
        <v/>
      </c>
      <c r="B4833" s="45" t="str">
        <f>IF(Table1[[#This Row],[Day]]="","",WEEKNUM(F4833))</f>
        <v/>
      </c>
      <c r="C4833" s="45" t="str">
        <f>IF(Table1[[#This Row],[Day]]="","",MONTH(F4833))</f>
        <v/>
      </c>
      <c r="D4833" s="45" t="str">
        <f>IF(Table1[[#This Row],[Day]]="","",YEAR(F4833))</f>
        <v/>
      </c>
      <c r="E4833" s="117" t="s">
        <v>329</v>
      </c>
      <c r="J4833" s="102"/>
      <c r="K4833" s="124"/>
      <c r="R4833" s="46"/>
      <c r="V4833" s="112"/>
      <c r="W4833" s="72"/>
      <c r="X4833" s="46"/>
      <c r="Y4833" s="46"/>
      <c r="AC4833" s="47">
        <f t="shared" si="72"/>
        <v>0</v>
      </c>
      <c r="AD4833" s="47"/>
      <c r="AE4833" s="44"/>
      <c r="AF4833" s="48"/>
    </row>
    <row r="4834" spans="1:32" ht="21" customHeight="1">
      <c r="A4834" s="45" t="str">
        <f>IF(G4834="","",VLOOKUP(G4834,#REF!,3,0))</f>
        <v/>
      </c>
      <c r="B4834" s="45" t="str">
        <f>IF(Table1[[#This Row],[Day]]="","",WEEKNUM(F4834))</f>
        <v/>
      </c>
      <c r="C4834" s="45" t="str">
        <f>IF(Table1[[#This Row],[Day]]="","",MONTH(F4834))</f>
        <v/>
      </c>
      <c r="D4834" s="45" t="str">
        <f>IF(Table1[[#This Row],[Day]]="","",YEAR(F4834))</f>
        <v/>
      </c>
      <c r="E4834" s="117" t="s">
        <v>329</v>
      </c>
      <c r="J4834" s="102"/>
      <c r="K4834" s="124"/>
      <c r="R4834" s="46"/>
      <c r="V4834" s="112"/>
      <c r="W4834" s="72"/>
      <c r="X4834" s="46"/>
      <c r="Y4834" s="46"/>
      <c r="AC4834" s="47">
        <f t="shared" si="72"/>
        <v>0</v>
      </c>
      <c r="AD4834" s="47"/>
      <c r="AE4834" s="44"/>
      <c r="AF4834" s="48"/>
    </row>
    <row r="4835" spans="1:32" ht="21" customHeight="1">
      <c r="A4835" s="45" t="str">
        <f>IF(G4835="","",VLOOKUP(G4835,#REF!,3,0))</f>
        <v/>
      </c>
      <c r="B4835" s="45" t="str">
        <f>IF(Table1[[#This Row],[Day]]="","",WEEKNUM(F4835))</f>
        <v/>
      </c>
      <c r="C4835" s="45" t="str">
        <f>IF(Table1[[#This Row],[Day]]="","",MONTH(F4835))</f>
        <v/>
      </c>
      <c r="D4835" s="45" t="str">
        <f>IF(Table1[[#This Row],[Day]]="","",YEAR(F4835))</f>
        <v/>
      </c>
      <c r="E4835" s="117" t="s">
        <v>329</v>
      </c>
      <c r="J4835" s="102"/>
      <c r="K4835" s="124"/>
      <c r="R4835" s="46"/>
      <c r="V4835" s="112"/>
      <c r="W4835" s="72"/>
      <c r="X4835" s="46"/>
      <c r="Y4835" s="46"/>
      <c r="AC4835" s="47">
        <f t="shared" si="72"/>
        <v>0</v>
      </c>
      <c r="AD4835" s="47"/>
      <c r="AE4835" s="44"/>
      <c r="AF4835" s="48"/>
    </row>
    <row r="4836" spans="1:32" ht="21" customHeight="1">
      <c r="A4836" s="45" t="str">
        <f>IF(G4836="","",VLOOKUP(G4836,#REF!,3,0))</f>
        <v/>
      </c>
      <c r="B4836" s="45" t="str">
        <f>IF(Table1[[#This Row],[Day]]="","",WEEKNUM(F4836))</f>
        <v/>
      </c>
      <c r="C4836" s="45" t="str">
        <f>IF(Table1[[#This Row],[Day]]="","",MONTH(F4836))</f>
        <v/>
      </c>
      <c r="D4836" s="45" t="str">
        <f>IF(Table1[[#This Row],[Day]]="","",YEAR(F4836))</f>
        <v/>
      </c>
      <c r="E4836" s="117" t="s">
        <v>329</v>
      </c>
      <c r="J4836" s="102"/>
      <c r="K4836" s="124"/>
      <c r="R4836" s="46"/>
      <c r="V4836" s="112"/>
      <c r="W4836" s="72"/>
      <c r="X4836" s="46"/>
      <c r="Y4836" s="46"/>
      <c r="AC4836" s="47">
        <f t="shared" si="72"/>
        <v>0</v>
      </c>
      <c r="AD4836" s="47"/>
      <c r="AE4836" s="44"/>
      <c r="AF4836" s="48"/>
    </row>
    <row r="4837" spans="1:32" ht="21" customHeight="1">
      <c r="A4837" s="45" t="str">
        <f>IF(G4837="","",VLOOKUP(G4837,#REF!,3,0))</f>
        <v/>
      </c>
      <c r="B4837" s="45" t="str">
        <f>IF(Table1[[#This Row],[Day]]="","",WEEKNUM(F4837))</f>
        <v/>
      </c>
      <c r="C4837" s="45" t="str">
        <f>IF(Table1[[#This Row],[Day]]="","",MONTH(F4837))</f>
        <v/>
      </c>
      <c r="D4837" s="45" t="str">
        <f>IF(Table1[[#This Row],[Day]]="","",YEAR(F4837))</f>
        <v/>
      </c>
      <c r="E4837" s="117" t="s">
        <v>329</v>
      </c>
      <c r="J4837" s="102"/>
      <c r="K4837" s="124"/>
      <c r="R4837" s="46"/>
      <c r="V4837" s="112"/>
      <c r="W4837" s="72"/>
      <c r="X4837" s="46"/>
      <c r="Y4837" s="46"/>
      <c r="AC4837" s="47">
        <f t="shared" si="72"/>
        <v>0</v>
      </c>
      <c r="AD4837" s="47"/>
      <c r="AE4837" s="44"/>
      <c r="AF4837" s="48"/>
    </row>
    <row r="4838" spans="1:32" ht="21" customHeight="1">
      <c r="A4838" s="45" t="str">
        <f>IF(G4838="","",VLOOKUP(G4838,#REF!,3,0))</f>
        <v/>
      </c>
      <c r="B4838" s="45" t="str">
        <f>IF(Table1[[#This Row],[Day]]="","",WEEKNUM(F4838))</f>
        <v/>
      </c>
      <c r="C4838" s="45" t="str">
        <f>IF(Table1[[#This Row],[Day]]="","",MONTH(F4838))</f>
        <v/>
      </c>
      <c r="D4838" s="45" t="str">
        <f>IF(Table1[[#This Row],[Day]]="","",YEAR(F4838))</f>
        <v/>
      </c>
      <c r="E4838" s="117" t="s">
        <v>329</v>
      </c>
      <c r="J4838" s="102"/>
      <c r="K4838" s="124"/>
      <c r="R4838" s="46"/>
      <c r="V4838" s="112"/>
      <c r="W4838" s="72"/>
      <c r="X4838" s="46"/>
      <c r="Y4838" s="46"/>
      <c r="AC4838" s="47">
        <f t="shared" si="72"/>
        <v>0</v>
      </c>
      <c r="AD4838" s="47"/>
      <c r="AE4838" s="44"/>
      <c r="AF4838" s="48"/>
    </row>
    <row r="4839" spans="1:32" ht="21" customHeight="1">
      <c r="A4839" s="45" t="str">
        <f>IF(G4839="","",VLOOKUP(G4839,#REF!,3,0))</f>
        <v/>
      </c>
      <c r="B4839" s="45" t="str">
        <f>IF(Table1[[#This Row],[Day]]="","",WEEKNUM(F4839))</f>
        <v/>
      </c>
      <c r="C4839" s="45" t="str">
        <f>IF(Table1[[#This Row],[Day]]="","",MONTH(F4839))</f>
        <v/>
      </c>
      <c r="D4839" s="45" t="str">
        <f>IF(Table1[[#This Row],[Day]]="","",YEAR(F4839))</f>
        <v/>
      </c>
      <c r="E4839" s="117" t="s">
        <v>329</v>
      </c>
      <c r="J4839" s="102"/>
      <c r="K4839" s="124"/>
      <c r="R4839" s="46"/>
      <c r="V4839" s="112"/>
      <c r="W4839" s="72"/>
      <c r="X4839" s="46"/>
      <c r="Y4839" s="46"/>
      <c r="AC4839" s="47">
        <f t="shared" si="72"/>
        <v>0</v>
      </c>
      <c r="AD4839" s="47"/>
      <c r="AE4839" s="44"/>
      <c r="AF4839" s="48"/>
    </row>
    <row r="4840" spans="1:32" ht="21" customHeight="1">
      <c r="A4840" s="45" t="str">
        <f>IF(G4840="","",VLOOKUP(G4840,#REF!,3,0))</f>
        <v/>
      </c>
      <c r="B4840" s="45" t="str">
        <f>IF(Table1[[#This Row],[Day]]="","",WEEKNUM(F4840))</f>
        <v/>
      </c>
      <c r="C4840" s="45" t="str">
        <f>IF(Table1[[#This Row],[Day]]="","",MONTH(F4840))</f>
        <v/>
      </c>
      <c r="D4840" s="45" t="str">
        <f>IF(Table1[[#This Row],[Day]]="","",YEAR(F4840))</f>
        <v/>
      </c>
      <c r="E4840" s="117" t="s">
        <v>329</v>
      </c>
      <c r="J4840" s="102"/>
      <c r="K4840" s="124"/>
      <c r="R4840" s="46"/>
      <c r="V4840" s="112"/>
      <c r="W4840" s="72"/>
      <c r="X4840" s="46"/>
      <c r="Y4840" s="46"/>
      <c r="AC4840" s="47">
        <f t="shared" si="72"/>
        <v>0</v>
      </c>
      <c r="AD4840" s="47"/>
      <c r="AE4840" s="44"/>
      <c r="AF4840" s="48"/>
    </row>
    <row r="4841" spans="1:32" ht="21" customHeight="1">
      <c r="A4841" s="45" t="str">
        <f>IF(G4841="","",VLOOKUP(G4841,#REF!,3,0))</f>
        <v/>
      </c>
      <c r="B4841" s="45" t="str">
        <f>IF(Table1[[#This Row],[Day]]="","",WEEKNUM(F4841))</f>
        <v/>
      </c>
      <c r="C4841" s="45" t="str">
        <f>IF(Table1[[#This Row],[Day]]="","",MONTH(F4841))</f>
        <v/>
      </c>
      <c r="D4841" s="45" t="str">
        <f>IF(Table1[[#This Row],[Day]]="","",YEAR(F4841))</f>
        <v/>
      </c>
      <c r="E4841" s="117" t="s">
        <v>329</v>
      </c>
      <c r="J4841" s="102"/>
      <c r="K4841" s="124"/>
      <c r="R4841" s="46"/>
      <c r="V4841" s="112"/>
      <c r="W4841" s="72"/>
      <c r="X4841" s="46"/>
      <c r="Y4841" s="46"/>
      <c r="AC4841" s="47">
        <f t="shared" si="72"/>
        <v>0</v>
      </c>
      <c r="AD4841" s="47"/>
      <c r="AE4841" s="44"/>
      <c r="AF4841" s="48"/>
    </row>
    <row r="4842" spans="1:32" ht="21" customHeight="1">
      <c r="A4842" s="45" t="str">
        <f>IF(G4842="","",VLOOKUP(G4842,#REF!,3,0))</f>
        <v/>
      </c>
      <c r="B4842" s="45" t="str">
        <f>IF(Table1[[#This Row],[Day]]="","",WEEKNUM(F4842))</f>
        <v/>
      </c>
      <c r="C4842" s="45" t="str">
        <f>IF(Table1[[#This Row],[Day]]="","",MONTH(F4842))</f>
        <v/>
      </c>
      <c r="D4842" s="45" t="str">
        <f>IF(Table1[[#This Row],[Day]]="","",YEAR(F4842))</f>
        <v/>
      </c>
      <c r="E4842" s="117" t="s">
        <v>329</v>
      </c>
      <c r="J4842" s="102"/>
      <c r="K4842" s="124"/>
      <c r="R4842" s="46"/>
      <c r="V4842" s="112"/>
      <c r="W4842" s="72"/>
      <c r="X4842" s="46"/>
      <c r="Y4842" s="46"/>
      <c r="AC4842" s="47">
        <f t="shared" si="72"/>
        <v>0</v>
      </c>
      <c r="AD4842" s="47"/>
      <c r="AE4842" s="44"/>
      <c r="AF4842" s="48"/>
    </row>
    <row r="4843" spans="1:32" ht="21" customHeight="1">
      <c r="A4843" s="45" t="str">
        <f>IF(G4843="","",VLOOKUP(G4843,#REF!,3,0))</f>
        <v/>
      </c>
      <c r="B4843" s="45" t="str">
        <f>IF(Table1[[#This Row],[Day]]="","",WEEKNUM(F4843))</f>
        <v/>
      </c>
      <c r="C4843" s="45" t="str">
        <f>IF(Table1[[#This Row],[Day]]="","",MONTH(F4843))</f>
        <v/>
      </c>
      <c r="D4843" s="45" t="str">
        <f>IF(Table1[[#This Row],[Day]]="","",YEAR(F4843))</f>
        <v/>
      </c>
      <c r="E4843" s="117" t="s">
        <v>329</v>
      </c>
      <c r="J4843" s="102"/>
      <c r="K4843" s="124"/>
      <c r="R4843" s="46"/>
      <c r="V4843" s="112"/>
      <c r="W4843" s="72"/>
      <c r="X4843" s="46"/>
      <c r="Y4843" s="46"/>
      <c r="AC4843" s="47">
        <f t="shared" si="72"/>
        <v>0</v>
      </c>
      <c r="AD4843" s="47"/>
      <c r="AE4843" s="44"/>
      <c r="AF4843" s="48"/>
    </row>
    <row r="4844" spans="1:32" ht="21" customHeight="1">
      <c r="A4844" s="45" t="str">
        <f>IF(G4844="","",VLOOKUP(G4844,#REF!,3,0))</f>
        <v/>
      </c>
      <c r="B4844" s="45" t="str">
        <f>IF(Table1[[#This Row],[Day]]="","",WEEKNUM(F4844))</f>
        <v/>
      </c>
      <c r="C4844" s="45" t="str">
        <f>IF(Table1[[#This Row],[Day]]="","",MONTH(F4844))</f>
        <v/>
      </c>
      <c r="D4844" s="45" t="str">
        <f>IF(Table1[[#This Row],[Day]]="","",YEAR(F4844))</f>
        <v/>
      </c>
      <c r="E4844" s="117" t="s">
        <v>329</v>
      </c>
      <c r="J4844" s="102"/>
      <c r="K4844" s="124"/>
      <c r="R4844" s="46"/>
      <c r="V4844" s="112"/>
      <c r="W4844" s="72"/>
      <c r="X4844" s="46"/>
      <c r="Y4844" s="46"/>
      <c r="AC4844" s="47">
        <f t="shared" si="72"/>
        <v>0</v>
      </c>
      <c r="AD4844" s="47"/>
      <c r="AE4844" s="44"/>
      <c r="AF4844" s="48"/>
    </row>
    <row r="4845" spans="1:32" ht="21" customHeight="1">
      <c r="A4845" s="45" t="str">
        <f>IF(G4845="","",VLOOKUP(G4845,#REF!,3,0))</f>
        <v/>
      </c>
      <c r="B4845" s="45" t="str">
        <f>IF(Table1[[#This Row],[Day]]="","",WEEKNUM(F4845))</f>
        <v/>
      </c>
      <c r="C4845" s="45" t="str">
        <f>IF(Table1[[#This Row],[Day]]="","",MONTH(F4845))</f>
        <v/>
      </c>
      <c r="D4845" s="45" t="str">
        <f>IF(Table1[[#This Row],[Day]]="","",YEAR(F4845))</f>
        <v/>
      </c>
      <c r="E4845" s="117" t="s">
        <v>329</v>
      </c>
      <c r="J4845" s="102"/>
      <c r="K4845" s="124"/>
      <c r="R4845" s="46"/>
      <c r="V4845" s="112"/>
      <c r="W4845" s="72"/>
      <c r="X4845" s="46"/>
      <c r="Y4845" s="46"/>
      <c r="AC4845" s="47">
        <f t="shared" si="72"/>
        <v>0</v>
      </c>
      <c r="AD4845" s="47"/>
      <c r="AE4845" s="44"/>
      <c r="AF4845" s="48"/>
    </row>
    <row r="4846" spans="1:32" ht="21" customHeight="1">
      <c r="A4846" s="45" t="str">
        <f>IF(G4846="","",VLOOKUP(G4846,#REF!,3,0))</f>
        <v/>
      </c>
      <c r="B4846" s="45" t="str">
        <f>IF(Table1[[#This Row],[Day]]="","",WEEKNUM(F4846))</f>
        <v/>
      </c>
      <c r="C4846" s="45" t="str">
        <f>IF(Table1[[#This Row],[Day]]="","",MONTH(F4846))</f>
        <v/>
      </c>
      <c r="D4846" s="45" t="str">
        <f>IF(Table1[[#This Row],[Day]]="","",YEAR(F4846))</f>
        <v/>
      </c>
      <c r="E4846" s="117" t="s">
        <v>329</v>
      </c>
      <c r="J4846" s="102"/>
      <c r="K4846" s="124"/>
      <c r="R4846" s="46"/>
      <c r="V4846" s="112"/>
      <c r="W4846" s="72"/>
      <c r="X4846" s="46"/>
      <c r="Y4846" s="46"/>
      <c r="AC4846" s="47">
        <f t="shared" si="72"/>
        <v>0</v>
      </c>
      <c r="AD4846" s="47"/>
      <c r="AE4846" s="44"/>
      <c r="AF4846" s="48"/>
    </row>
    <row r="4847" spans="1:32" ht="21" customHeight="1">
      <c r="A4847" s="45" t="str">
        <f>IF(G4847="","",VLOOKUP(G4847,#REF!,3,0))</f>
        <v/>
      </c>
      <c r="B4847" s="45" t="str">
        <f>IF(Table1[[#This Row],[Day]]="","",WEEKNUM(F4847))</f>
        <v/>
      </c>
      <c r="C4847" s="45" t="str">
        <f>IF(Table1[[#This Row],[Day]]="","",MONTH(F4847))</f>
        <v/>
      </c>
      <c r="D4847" s="45" t="str">
        <f>IF(Table1[[#This Row],[Day]]="","",YEAR(F4847))</f>
        <v/>
      </c>
      <c r="E4847" s="117" t="s">
        <v>329</v>
      </c>
      <c r="J4847" s="102"/>
      <c r="K4847" s="124"/>
      <c r="R4847" s="46"/>
      <c r="V4847" s="112"/>
      <c r="W4847" s="72"/>
      <c r="X4847" s="46"/>
      <c r="Y4847" s="46"/>
      <c r="AC4847" s="47">
        <f t="shared" si="72"/>
        <v>0</v>
      </c>
      <c r="AD4847" s="47"/>
      <c r="AE4847" s="44"/>
      <c r="AF4847" s="48"/>
    </row>
    <row r="4848" spans="1:32" ht="21" customHeight="1">
      <c r="A4848" s="45" t="str">
        <f>IF(G4848="","",VLOOKUP(G4848,#REF!,3,0))</f>
        <v/>
      </c>
      <c r="B4848" s="45" t="str">
        <f>IF(Table1[[#This Row],[Day]]="","",WEEKNUM(F4848))</f>
        <v/>
      </c>
      <c r="C4848" s="45" t="str">
        <f>IF(Table1[[#This Row],[Day]]="","",MONTH(F4848))</f>
        <v/>
      </c>
      <c r="D4848" s="45" t="str">
        <f>IF(Table1[[#This Row],[Day]]="","",YEAR(F4848))</f>
        <v/>
      </c>
      <c r="E4848" s="117" t="s">
        <v>329</v>
      </c>
      <c r="J4848" s="102"/>
      <c r="K4848" s="124"/>
      <c r="R4848" s="46"/>
      <c r="V4848" s="112"/>
      <c r="W4848" s="72"/>
      <c r="X4848" s="46"/>
      <c r="Y4848" s="46"/>
      <c r="AC4848" s="47">
        <f t="shared" si="72"/>
        <v>0</v>
      </c>
      <c r="AD4848" s="47"/>
      <c r="AE4848" s="44"/>
      <c r="AF4848" s="48"/>
    </row>
    <row r="4849" spans="1:32" ht="21" customHeight="1">
      <c r="A4849" s="45" t="str">
        <f>IF(G4849="","",VLOOKUP(G4849,#REF!,3,0))</f>
        <v/>
      </c>
      <c r="B4849" s="45" t="str">
        <f>IF(Table1[[#This Row],[Day]]="","",WEEKNUM(F4849))</f>
        <v/>
      </c>
      <c r="C4849" s="45" t="str">
        <f>IF(Table1[[#This Row],[Day]]="","",MONTH(F4849))</f>
        <v/>
      </c>
      <c r="D4849" s="45" t="str">
        <f>IF(Table1[[#This Row],[Day]]="","",YEAR(F4849))</f>
        <v/>
      </c>
      <c r="E4849" s="117" t="s">
        <v>329</v>
      </c>
      <c r="J4849" s="102"/>
      <c r="K4849" s="124"/>
      <c r="R4849" s="46"/>
      <c r="V4849" s="112"/>
      <c r="W4849" s="72"/>
      <c r="X4849" s="46"/>
      <c r="Y4849" s="46"/>
      <c r="AC4849" s="47">
        <f t="shared" si="72"/>
        <v>0</v>
      </c>
      <c r="AD4849" s="47"/>
      <c r="AE4849" s="44"/>
      <c r="AF4849" s="48"/>
    </row>
    <row r="4850" spans="1:32" ht="21" customHeight="1">
      <c r="A4850" s="45" t="str">
        <f>IF(G4850="","",VLOOKUP(G4850,#REF!,3,0))</f>
        <v/>
      </c>
      <c r="B4850" s="45" t="str">
        <f>IF(Table1[[#This Row],[Day]]="","",WEEKNUM(F4850))</f>
        <v/>
      </c>
      <c r="C4850" s="45" t="str">
        <f>IF(Table1[[#This Row],[Day]]="","",MONTH(F4850))</f>
        <v/>
      </c>
      <c r="D4850" s="45" t="str">
        <f>IF(Table1[[#This Row],[Day]]="","",YEAR(F4850))</f>
        <v/>
      </c>
      <c r="E4850" s="117" t="s">
        <v>329</v>
      </c>
      <c r="J4850" s="102"/>
      <c r="K4850" s="124"/>
      <c r="R4850" s="46"/>
      <c r="V4850" s="112"/>
      <c r="W4850" s="72"/>
      <c r="X4850" s="46"/>
      <c r="Y4850" s="46"/>
      <c r="AC4850" s="47">
        <f t="shared" si="72"/>
        <v>0</v>
      </c>
      <c r="AD4850" s="47"/>
      <c r="AE4850" s="44"/>
      <c r="AF4850" s="48"/>
    </row>
    <row r="4851" spans="1:32" ht="21" customHeight="1">
      <c r="A4851" s="45" t="str">
        <f>IF(G4851="","",VLOOKUP(G4851,#REF!,3,0))</f>
        <v/>
      </c>
      <c r="B4851" s="45" t="str">
        <f>IF(Table1[[#This Row],[Day]]="","",WEEKNUM(F4851))</f>
        <v/>
      </c>
      <c r="C4851" s="45" t="str">
        <f>IF(Table1[[#This Row],[Day]]="","",MONTH(F4851))</f>
        <v/>
      </c>
      <c r="D4851" s="45" t="str">
        <f>IF(Table1[[#This Row],[Day]]="","",YEAR(F4851))</f>
        <v/>
      </c>
      <c r="E4851" s="117" t="s">
        <v>329</v>
      </c>
      <c r="J4851" s="102"/>
      <c r="K4851" s="124"/>
      <c r="R4851" s="46"/>
      <c r="V4851" s="112"/>
      <c r="W4851" s="72"/>
      <c r="X4851" s="46"/>
      <c r="Y4851" s="46"/>
      <c r="AC4851" s="47">
        <f t="shared" si="72"/>
        <v>0</v>
      </c>
      <c r="AD4851" s="47"/>
      <c r="AE4851" s="44"/>
      <c r="AF4851" s="48"/>
    </row>
    <row r="4852" spans="1:32" ht="21" customHeight="1">
      <c r="A4852" s="45" t="str">
        <f>IF(G4852="","",VLOOKUP(G4852,#REF!,3,0))</f>
        <v/>
      </c>
      <c r="B4852" s="45" t="str">
        <f>IF(Table1[[#This Row],[Day]]="","",WEEKNUM(F4852))</f>
        <v/>
      </c>
      <c r="C4852" s="45" t="str">
        <f>IF(Table1[[#This Row],[Day]]="","",MONTH(F4852))</f>
        <v/>
      </c>
      <c r="D4852" s="45" t="str">
        <f>IF(Table1[[#This Row],[Day]]="","",YEAR(F4852))</f>
        <v/>
      </c>
      <c r="E4852" s="117" t="s">
        <v>329</v>
      </c>
      <c r="J4852" s="102"/>
      <c r="K4852" s="124"/>
      <c r="R4852" s="46"/>
      <c r="V4852" s="112"/>
      <c r="W4852" s="72"/>
      <c r="X4852" s="46"/>
      <c r="Y4852" s="46"/>
      <c r="AC4852" s="47">
        <f t="shared" si="72"/>
        <v>0</v>
      </c>
      <c r="AD4852" s="47"/>
      <c r="AE4852" s="44"/>
      <c r="AF4852" s="48"/>
    </row>
    <row r="4853" spans="1:32" ht="21" customHeight="1">
      <c r="A4853" s="45" t="str">
        <f>IF(G4853="","",VLOOKUP(G4853,#REF!,3,0))</f>
        <v/>
      </c>
      <c r="B4853" s="45" t="str">
        <f>IF(Table1[[#This Row],[Day]]="","",WEEKNUM(F4853))</f>
        <v/>
      </c>
      <c r="C4853" s="45" t="str">
        <f>IF(Table1[[#This Row],[Day]]="","",MONTH(F4853))</f>
        <v/>
      </c>
      <c r="D4853" s="45" t="str">
        <f>IF(Table1[[#This Row],[Day]]="","",YEAR(F4853))</f>
        <v/>
      </c>
      <c r="E4853" s="117" t="s">
        <v>329</v>
      </c>
      <c r="J4853" s="102"/>
      <c r="K4853" s="124"/>
      <c r="R4853" s="46"/>
      <c r="V4853" s="112"/>
      <c r="W4853" s="72"/>
      <c r="X4853" s="46"/>
      <c r="Y4853" s="46"/>
      <c r="AC4853" s="47">
        <f t="shared" si="72"/>
        <v>0</v>
      </c>
      <c r="AD4853" s="47"/>
      <c r="AE4853" s="44"/>
      <c r="AF4853" s="48"/>
    </row>
    <row r="4854" spans="1:32" ht="21" customHeight="1">
      <c r="A4854" s="45" t="str">
        <f>IF(G4854="","",VLOOKUP(G4854,#REF!,3,0))</f>
        <v/>
      </c>
      <c r="B4854" s="45" t="str">
        <f>IF(Table1[[#This Row],[Day]]="","",WEEKNUM(F4854))</f>
        <v/>
      </c>
      <c r="C4854" s="45" t="str">
        <f>IF(Table1[[#This Row],[Day]]="","",MONTH(F4854))</f>
        <v/>
      </c>
      <c r="D4854" s="45" t="str">
        <f>IF(Table1[[#This Row],[Day]]="","",YEAR(F4854))</f>
        <v/>
      </c>
      <c r="E4854" s="117" t="s">
        <v>329</v>
      </c>
      <c r="J4854" s="102"/>
      <c r="K4854" s="124"/>
      <c r="R4854" s="46"/>
      <c r="V4854" s="112"/>
      <c r="W4854" s="72"/>
      <c r="X4854" s="46"/>
      <c r="Y4854" s="46"/>
      <c r="AC4854" s="47">
        <f t="shared" si="72"/>
        <v>0</v>
      </c>
      <c r="AD4854" s="47"/>
      <c r="AE4854" s="44"/>
      <c r="AF4854" s="48"/>
    </row>
    <row r="4855" spans="1:32" ht="21" customHeight="1">
      <c r="A4855" s="45" t="str">
        <f>IF(G4855="","",VLOOKUP(G4855,#REF!,3,0))</f>
        <v/>
      </c>
      <c r="B4855" s="45" t="str">
        <f>IF(Table1[[#This Row],[Day]]="","",WEEKNUM(F4855))</f>
        <v/>
      </c>
      <c r="C4855" s="45" t="str">
        <f>IF(Table1[[#This Row],[Day]]="","",MONTH(F4855))</f>
        <v/>
      </c>
      <c r="D4855" s="45" t="str">
        <f>IF(Table1[[#This Row],[Day]]="","",YEAR(F4855))</f>
        <v/>
      </c>
      <c r="E4855" s="117" t="s">
        <v>329</v>
      </c>
      <c r="J4855" s="102"/>
      <c r="K4855" s="124"/>
      <c r="R4855" s="46"/>
      <c r="V4855" s="112"/>
      <c r="W4855" s="72"/>
      <c r="X4855" s="46"/>
      <c r="Y4855" s="46"/>
      <c r="AC4855" s="47">
        <f t="shared" si="72"/>
        <v>0</v>
      </c>
      <c r="AD4855" s="47"/>
      <c r="AE4855" s="44"/>
      <c r="AF4855" s="48"/>
    </row>
    <row r="4856" spans="1:32" ht="21" customHeight="1">
      <c r="A4856" s="45" t="str">
        <f>IF(G4856="","",VLOOKUP(G4856,#REF!,3,0))</f>
        <v/>
      </c>
      <c r="B4856" s="45" t="str">
        <f>IF(Table1[[#This Row],[Day]]="","",WEEKNUM(F4856))</f>
        <v/>
      </c>
      <c r="C4856" s="45" t="str">
        <f>IF(Table1[[#This Row],[Day]]="","",MONTH(F4856))</f>
        <v/>
      </c>
      <c r="D4856" s="45" t="str">
        <f>IF(Table1[[#This Row],[Day]]="","",YEAR(F4856))</f>
        <v/>
      </c>
      <c r="E4856" s="117" t="s">
        <v>329</v>
      </c>
      <c r="J4856" s="102"/>
      <c r="K4856" s="124"/>
      <c r="R4856" s="46"/>
      <c r="V4856" s="112"/>
      <c r="W4856" s="72"/>
      <c r="X4856" s="46"/>
      <c r="Y4856" s="46"/>
      <c r="AC4856" s="47">
        <f t="shared" si="72"/>
        <v>0</v>
      </c>
      <c r="AD4856" s="47"/>
      <c r="AE4856" s="44"/>
      <c r="AF4856" s="48"/>
    </row>
    <row r="4857" spans="1:32" ht="21" customHeight="1">
      <c r="A4857" s="45" t="str">
        <f>IF(G4857="","",VLOOKUP(G4857,#REF!,3,0))</f>
        <v/>
      </c>
      <c r="B4857" s="45" t="str">
        <f>IF(Table1[[#This Row],[Day]]="","",WEEKNUM(F4857))</f>
        <v/>
      </c>
      <c r="C4857" s="45" t="str">
        <f>IF(Table1[[#This Row],[Day]]="","",MONTH(F4857))</f>
        <v/>
      </c>
      <c r="D4857" s="45" t="str">
        <f>IF(Table1[[#This Row],[Day]]="","",YEAR(F4857))</f>
        <v/>
      </c>
      <c r="E4857" s="117" t="s">
        <v>329</v>
      </c>
      <c r="J4857" s="102"/>
      <c r="K4857" s="124"/>
      <c r="R4857" s="46"/>
      <c r="V4857" s="112"/>
      <c r="W4857" s="72"/>
      <c r="X4857" s="46"/>
      <c r="Y4857" s="46"/>
      <c r="AC4857" s="47">
        <f t="shared" si="72"/>
        <v>0</v>
      </c>
      <c r="AD4857" s="47"/>
      <c r="AE4857" s="44"/>
      <c r="AF4857" s="48"/>
    </row>
    <row r="4858" spans="1:32" ht="21" customHeight="1">
      <c r="A4858" s="45" t="str">
        <f>IF(G4858="","",VLOOKUP(G4858,#REF!,3,0))</f>
        <v/>
      </c>
      <c r="B4858" s="45" t="str">
        <f>IF(Table1[[#This Row],[Day]]="","",WEEKNUM(F4858))</f>
        <v/>
      </c>
      <c r="C4858" s="45" t="str">
        <f>IF(Table1[[#This Row],[Day]]="","",MONTH(F4858))</f>
        <v/>
      </c>
      <c r="D4858" s="45" t="str">
        <f>IF(Table1[[#This Row],[Day]]="","",YEAR(F4858))</f>
        <v/>
      </c>
      <c r="E4858" s="117" t="s">
        <v>329</v>
      </c>
      <c r="J4858" s="102"/>
      <c r="K4858" s="124"/>
      <c r="R4858" s="46"/>
      <c r="V4858" s="112"/>
      <c r="W4858" s="72"/>
      <c r="X4858" s="46"/>
      <c r="Y4858" s="46"/>
      <c r="AC4858" s="47">
        <f t="shared" si="72"/>
        <v>0</v>
      </c>
      <c r="AD4858" s="47"/>
      <c r="AE4858" s="44"/>
      <c r="AF4858" s="48"/>
    </row>
    <row r="4859" spans="1:32" ht="21" customHeight="1">
      <c r="A4859" s="45" t="str">
        <f>IF(G4859="","",VLOOKUP(G4859,#REF!,3,0))</f>
        <v/>
      </c>
      <c r="B4859" s="45" t="str">
        <f>IF(Table1[[#This Row],[Day]]="","",WEEKNUM(F4859))</f>
        <v/>
      </c>
      <c r="C4859" s="45" t="str">
        <f>IF(Table1[[#This Row],[Day]]="","",MONTH(F4859))</f>
        <v/>
      </c>
      <c r="D4859" s="45" t="str">
        <f>IF(Table1[[#This Row],[Day]]="","",YEAR(F4859))</f>
        <v/>
      </c>
      <c r="E4859" s="117" t="s">
        <v>329</v>
      </c>
      <c r="J4859" s="102"/>
      <c r="K4859" s="124"/>
      <c r="R4859" s="46"/>
      <c r="V4859" s="112"/>
      <c r="W4859" s="72"/>
      <c r="X4859" s="46"/>
      <c r="Y4859" s="46"/>
      <c r="AC4859" s="47">
        <f t="shared" si="72"/>
        <v>0</v>
      </c>
      <c r="AD4859" s="47"/>
      <c r="AE4859" s="44"/>
      <c r="AF4859" s="48"/>
    </row>
    <row r="4860" spans="1:32" ht="21" customHeight="1">
      <c r="A4860" s="45" t="str">
        <f>IF(G4860="","",VLOOKUP(G4860,#REF!,3,0))</f>
        <v/>
      </c>
      <c r="B4860" s="45" t="str">
        <f>IF(Table1[[#This Row],[Day]]="","",WEEKNUM(F4860))</f>
        <v/>
      </c>
      <c r="C4860" s="45" t="str">
        <f>IF(Table1[[#This Row],[Day]]="","",MONTH(F4860))</f>
        <v/>
      </c>
      <c r="D4860" s="45" t="str">
        <f>IF(Table1[[#This Row],[Day]]="","",YEAR(F4860))</f>
        <v/>
      </c>
      <c r="E4860" s="117" t="s">
        <v>329</v>
      </c>
      <c r="J4860" s="102"/>
      <c r="K4860" s="124"/>
      <c r="R4860" s="46"/>
      <c r="V4860" s="112"/>
      <c r="W4860" s="72"/>
      <c r="X4860" s="46"/>
      <c r="Y4860" s="46"/>
      <c r="AC4860" s="47">
        <f t="shared" si="72"/>
        <v>0</v>
      </c>
      <c r="AD4860" s="47"/>
      <c r="AE4860" s="44"/>
      <c r="AF4860" s="48"/>
    </row>
    <row r="4861" spans="1:32" ht="21" customHeight="1">
      <c r="A4861" s="45" t="str">
        <f>IF(G4861="","",VLOOKUP(G4861,#REF!,3,0))</f>
        <v/>
      </c>
      <c r="B4861" s="45" t="str">
        <f>IF(Table1[[#This Row],[Day]]="","",WEEKNUM(F4861))</f>
        <v/>
      </c>
      <c r="C4861" s="45" t="str">
        <f>IF(Table1[[#This Row],[Day]]="","",MONTH(F4861))</f>
        <v/>
      </c>
      <c r="D4861" s="45" t="str">
        <f>IF(Table1[[#This Row],[Day]]="","",YEAR(F4861))</f>
        <v/>
      </c>
      <c r="E4861" s="117" t="s">
        <v>329</v>
      </c>
      <c r="J4861" s="102"/>
      <c r="K4861" s="124"/>
      <c r="R4861" s="46"/>
      <c r="V4861" s="112"/>
      <c r="W4861" s="72"/>
      <c r="X4861" s="46"/>
      <c r="Y4861" s="46"/>
      <c r="AC4861" s="47">
        <f t="shared" si="72"/>
        <v>0</v>
      </c>
      <c r="AD4861" s="47"/>
      <c r="AE4861" s="44"/>
      <c r="AF4861" s="48"/>
    </row>
    <row r="4862" spans="1:32" ht="21" customHeight="1">
      <c r="A4862" s="45" t="str">
        <f>IF(G4862="","",VLOOKUP(G4862,#REF!,3,0))</f>
        <v/>
      </c>
      <c r="B4862" s="45" t="str">
        <f>IF(Table1[[#This Row],[Day]]="","",WEEKNUM(F4862))</f>
        <v/>
      </c>
      <c r="C4862" s="45" t="str">
        <f>IF(Table1[[#This Row],[Day]]="","",MONTH(F4862))</f>
        <v/>
      </c>
      <c r="D4862" s="45" t="str">
        <f>IF(Table1[[#This Row],[Day]]="","",YEAR(F4862))</f>
        <v/>
      </c>
      <c r="E4862" s="117" t="s">
        <v>329</v>
      </c>
      <c r="J4862" s="102"/>
      <c r="K4862" s="124"/>
      <c r="R4862" s="46"/>
      <c r="V4862" s="112"/>
      <c r="W4862" s="72"/>
      <c r="X4862" s="46"/>
      <c r="Y4862" s="46"/>
      <c r="AC4862" s="47">
        <f t="shared" si="72"/>
        <v>0</v>
      </c>
      <c r="AD4862" s="47"/>
      <c r="AE4862" s="44"/>
      <c r="AF4862" s="48"/>
    </row>
    <row r="4863" spans="1:32" ht="21" customHeight="1">
      <c r="A4863" s="45" t="str">
        <f>IF(G4863="","",VLOOKUP(G4863,#REF!,3,0))</f>
        <v/>
      </c>
      <c r="B4863" s="45" t="str">
        <f>IF(Table1[[#This Row],[Day]]="","",WEEKNUM(F4863))</f>
        <v/>
      </c>
      <c r="C4863" s="45" t="str">
        <f>IF(Table1[[#This Row],[Day]]="","",MONTH(F4863))</f>
        <v/>
      </c>
      <c r="D4863" s="45" t="str">
        <f>IF(Table1[[#This Row],[Day]]="","",YEAR(F4863))</f>
        <v/>
      </c>
      <c r="E4863" s="117" t="s">
        <v>329</v>
      </c>
      <c r="J4863" s="102"/>
      <c r="K4863" s="124"/>
      <c r="R4863" s="46"/>
      <c r="V4863" s="112"/>
      <c r="W4863" s="72"/>
      <c r="X4863" s="46"/>
      <c r="Y4863" s="46"/>
      <c r="AC4863" s="47">
        <f t="shared" si="72"/>
        <v>0</v>
      </c>
      <c r="AD4863" s="47"/>
      <c r="AE4863" s="44"/>
      <c r="AF4863" s="48"/>
    </row>
    <row r="4864" spans="1:32" ht="21" customHeight="1">
      <c r="A4864" s="45" t="str">
        <f>IF(G4864="","",VLOOKUP(G4864,#REF!,3,0))</f>
        <v/>
      </c>
      <c r="B4864" s="45" t="str">
        <f>IF(Table1[[#This Row],[Day]]="","",WEEKNUM(F4864))</f>
        <v/>
      </c>
      <c r="C4864" s="45" t="str">
        <f>IF(Table1[[#This Row],[Day]]="","",MONTH(F4864))</f>
        <v/>
      </c>
      <c r="D4864" s="45" t="str">
        <f>IF(Table1[[#This Row],[Day]]="","",YEAR(F4864))</f>
        <v/>
      </c>
      <c r="E4864" s="117" t="s">
        <v>329</v>
      </c>
      <c r="J4864" s="102"/>
      <c r="K4864" s="124"/>
      <c r="R4864" s="46"/>
      <c r="V4864" s="112"/>
      <c r="W4864" s="72"/>
      <c r="X4864" s="46"/>
      <c r="Y4864" s="46"/>
      <c r="AC4864" s="47">
        <f t="shared" si="72"/>
        <v>0</v>
      </c>
      <c r="AD4864" s="47"/>
      <c r="AE4864" s="44"/>
      <c r="AF4864" s="48"/>
    </row>
    <row r="4865" spans="1:32" ht="21" customHeight="1">
      <c r="A4865" s="45" t="str">
        <f>IF(G4865="","",VLOOKUP(G4865,#REF!,3,0))</f>
        <v/>
      </c>
      <c r="B4865" s="45" t="str">
        <f>IF(Table1[[#This Row],[Day]]="","",WEEKNUM(F4865))</f>
        <v/>
      </c>
      <c r="C4865" s="45" t="str">
        <f>IF(Table1[[#This Row],[Day]]="","",MONTH(F4865))</f>
        <v/>
      </c>
      <c r="D4865" s="45" t="str">
        <f>IF(Table1[[#This Row],[Day]]="","",YEAR(F4865))</f>
        <v/>
      </c>
      <c r="E4865" s="117" t="s">
        <v>329</v>
      </c>
      <c r="J4865" s="102"/>
      <c r="K4865" s="124"/>
      <c r="R4865" s="46"/>
      <c r="V4865" s="112"/>
      <c r="W4865" s="72"/>
      <c r="X4865" s="46"/>
      <c r="Y4865" s="46"/>
      <c r="AC4865" s="47">
        <f t="shared" si="72"/>
        <v>0</v>
      </c>
      <c r="AD4865" s="47"/>
      <c r="AE4865" s="44"/>
      <c r="AF4865" s="48"/>
    </row>
    <row r="4866" spans="1:32" ht="21" customHeight="1">
      <c r="A4866" s="45" t="str">
        <f>IF(G4866="","",VLOOKUP(G4866,#REF!,3,0))</f>
        <v/>
      </c>
      <c r="B4866" s="45" t="str">
        <f>IF(Table1[[#This Row],[Day]]="","",WEEKNUM(F4866))</f>
        <v/>
      </c>
      <c r="C4866" s="45" t="str">
        <f>IF(Table1[[#This Row],[Day]]="","",MONTH(F4866))</f>
        <v/>
      </c>
      <c r="D4866" s="45" t="str">
        <f>IF(Table1[[#This Row],[Day]]="","",YEAR(F4866))</f>
        <v/>
      </c>
      <c r="E4866" s="117" t="s">
        <v>329</v>
      </c>
      <c r="J4866" s="102"/>
      <c r="K4866" s="124"/>
      <c r="R4866" s="46"/>
      <c r="V4866" s="112"/>
      <c r="W4866" s="72"/>
      <c r="X4866" s="46"/>
      <c r="Y4866" s="46"/>
      <c r="AC4866" s="47">
        <f t="shared" si="72"/>
        <v>0</v>
      </c>
      <c r="AD4866" s="47"/>
      <c r="AE4866" s="44"/>
      <c r="AF4866" s="48"/>
    </row>
    <row r="4867" spans="1:32" ht="21" customHeight="1">
      <c r="A4867" s="45" t="str">
        <f>IF(G4867="","",VLOOKUP(G4867,#REF!,3,0))</f>
        <v/>
      </c>
      <c r="B4867" s="45" t="str">
        <f>IF(Table1[[#This Row],[Day]]="","",WEEKNUM(F4867))</f>
        <v/>
      </c>
      <c r="C4867" s="45" t="str">
        <f>IF(Table1[[#This Row],[Day]]="","",MONTH(F4867))</f>
        <v/>
      </c>
      <c r="D4867" s="45" t="str">
        <f>IF(Table1[[#This Row],[Day]]="","",YEAR(F4867))</f>
        <v/>
      </c>
      <c r="E4867" s="117" t="s">
        <v>329</v>
      </c>
      <c r="J4867" s="102"/>
      <c r="K4867" s="124"/>
      <c r="R4867" s="46"/>
      <c r="V4867" s="112"/>
      <c r="W4867" s="72"/>
      <c r="X4867" s="46"/>
      <c r="Y4867" s="46"/>
      <c r="AC4867" s="47">
        <f t="shared" si="72"/>
        <v>0</v>
      </c>
      <c r="AD4867" s="47"/>
      <c r="AE4867" s="44"/>
      <c r="AF4867" s="48"/>
    </row>
    <row r="4868" spans="1:32" ht="21" customHeight="1">
      <c r="A4868" s="45" t="str">
        <f>IF(G4868="","",VLOOKUP(G4868,#REF!,3,0))</f>
        <v/>
      </c>
      <c r="B4868" s="45" t="str">
        <f>IF(Table1[[#This Row],[Day]]="","",WEEKNUM(F4868))</f>
        <v/>
      </c>
      <c r="C4868" s="45" t="str">
        <f>IF(Table1[[#This Row],[Day]]="","",MONTH(F4868))</f>
        <v/>
      </c>
      <c r="D4868" s="45" t="str">
        <f>IF(Table1[[#This Row],[Day]]="","",YEAR(F4868))</f>
        <v/>
      </c>
      <c r="E4868" s="117" t="s">
        <v>329</v>
      </c>
      <c r="J4868" s="102"/>
      <c r="K4868" s="124"/>
      <c r="R4868" s="46"/>
      <c r="V4868" s="112"/>
      <c r="W4868" s="72"/>
      <c r="X4868" s="46"/>
      <c r="Y4868" s="46"/>
      <c r="AC4868" s="47">
        <f t="shared" si="72"/>
        <v>0</v>
      </c>
      <c r="AD4868" s="47"/>
      <c r="AE4868" s="44"/>
      <c r="AF4868" s="48"/>
    </row>
    <row r="4869" spans="1:32" ht="21" customHeight="1">
      <c r="A4869" s="45" t="str">
        <f>IF(G4869="","",VLOOKUP(G4869,#REF!,3,0))</f>
        <v/>
      </c>
      <c r="B4869" s="45" t="str">
        <f>IF(Table1[[#This Row],[Day]]="","",WEEKNUM(F4869))</f>
        <v/>
      </c>
      <c r="C4869" s="45" t="str">
        <f>IF(Table1[[#This Row],[Day]]="","",MONTH(F4869))</f>
        <v/>
      </c>
      <c r="D4869" s="45" t="str">
        <f>IF(Table1[[#This Row],[Day]]="","",YEAR(F4869))</f>
        <v/>
      </c>
      <c r="E4869" s="117" t="s">
        <v>329</v>
      </c>
      <c r="J4869" s="102"/>
      <c r="K4869" s="124"/>
      <c r="R4869" s="46"/>
      <c r="V4869" s="112"/>
      <c r="W4869" s="72"/>
      <c r="X4869" s="46"/>
      <c r="Y4869" s="46"/>
      <c r="AC4869" s="47">
        <f t="shared" si="72"/>
        <v>0</v>
      </c>
      <c r="AD4869" s="47"/>
      <c r="AE4869" s="44"/>
      <c r="AF4869" s="48"/>
    </row>
    <row r="4870" spans="1:32" ht="21" customHeight="1">
      <c r="A4870" s="45" t="str">
        <f>IF(G4870="","",VLOOKUP(G4870,#REF!,3,0))</f>
        <v/>
      </c>
      <c r="B4870" s="45" t="str">
        <f>IF(Table1[[#This Row],[Day]]="","",WEEKNUM(F4870))</f>
        <v/>
      </c>
      <c r="C4870" s="45" t="str">
        <f>IF(Table1[[#This Row],[Day]]="","",MONTH(F4870))</f>
        <v/>
      </c>
      <c r="D4870" s="45" t="str">
        <f>IF(Table1[[#This Row],[Day]]="","",YEAR(F4870))</f>
        <v/>
      </c>
      <c r="E4870" s="117" t="s">
        <v>329</v>
      </c>
      <c r="J4870" s="102"/>
      <c r="K4870" s="124"/>
      <c r="R4870" s="46"/>
      <c r="V4870" s="112"/>
      <c r="W4870" s="72"/>
      <c r="X4870" s="46"/>
      <c r="Y4870" s="46"/>
      <c r="AC4870" s="47">
        <f t="shared" si="72"/>
        <v>0</v>
      </c>
      <c r="AD4870" s="47"/>
      <c r="AE4870" s="44"/>
      <c r="AF4870" s="48"/>
    </row>
    <row r="4871" spans="1:32" ht="21" customHeight="1">
      <c r="A4871" s="45" t="str">
        <f>IF(G4871="","",VLOOKUP(G4871,#REF!,3,0))</f>
        <v/>
      </c>
      <c r="B4871" s="45" t="str">
        <f>IF(Table1[[#This Row],[Day]]="","",WEEKNUM(F4871))</f>
        <v/>
      </c>
      <c r="C4871" s="45" t="str">
        <f>IF(Table1[[#This Row],[Day]]="","",MONTH(F4871))</f>
        <v/>
      </c>
      <c r="D4871" s="45" t="str">
        <f>IF(Table1[[#This Row],[Day]]="","",YEAR(F4871))</f>
        <v/>
      </c>
      <c r="E4871" s="117" t="s">
        <v>329</v>
      </c>
      <c r="J4871" s="102"/>
      <c r="K4871" s="124"/>
      <c r="R4871" s="46"/>
      <c r="V4871" s="112"/>
      <c r="W4871" s="72"/>
      <c r="X4871" s="46"/>
      <c r="Y4871" s="46"/>
      <c r="AC4871" s="47">
        <f t="shared" si="72"/>
        <v>0</v>
      </c>
      <c r="AD4871" s="47"/>
      <c r="AE4871" s="44"/>
      <c r="AF4871" s="48"/>
    </row>
    <row r="4872" spans="1:32" ht="21" customHeight="1">
      <c r="A4872" s="45" t="str">
        <f>IF(G4872="","",VLOOKUP(G4872,#REF!,3,0))</f>
        <v/>
      </c>
      <c r="B4872" s="45" t="str">
        <f>IF(Table1[[#This Row],[Day]]="","",WEEKNUM(F4872))</f>
        <v/>
      </c>
      <c r="C4872" s="45" t="str">
        <f>IF(Table1[[#This Row],[Day]]="","",MONTH(F4872))</f>
        <v/>
      </c>
      <c r="D4872" s="45" t="str">
        <f>IF(Table1[[#This Row],[Day]]="","",YEAR(F4872))</f>
        <v/>
      </c>
      <c r="E4872" s="117" t="s">
        <v>329</v>
      </c>
      <c r="J4872" s="102"/>
      <c r="K4872" s="124"/>
      <c r="R4872" s="46"/>
      <c r="V4872" s="112"/>
      <c r="W4872" s="72"/>
      <c r="X4872" s="46"/>
      <c r="Y4872" s="46"/>
      <c r="AC4872" s="47">
        <f t="shared" si="72"/>
        <v>0</v>
      </c>
      <c r="AD4872" s="47"/>
      <c r="AE4872" s="44"/>
      <c r="AF4872" s="48"/>
    </row>
    <row r="4873" spans="1:32" ht="21" customHeight="1">
      <c r="A4873" s="45" t="str">
        <f>IF(G4873="","",VLOOKUP(G4873,#REF!,3,0))</f>
        <v/>
      </c>
      <c r="B4873" s="45" t="str">
        <f>IF(Table1[[#This Row],[Day]]="","",WEEKNUM(F4873))</f>
        <v/>
      </c>
      <c r="C4873" s="45" t="str">
        <f>IF(Table1[[#This Row],[Day]]="","",MONTH(F4873))</f>
        <v/>
      </c>
      <c r="D4873" s="45" t="str">
        <f>IF(Table1[[#This Row],[Day]]="","",YEAR(F4873))</f>
        <v/>
      </c>
      <c r="E4873" s="117" t="s">
        <v>329</v>
      </c>
      <c r="J4873" s="102"/>
      <c r="K4873" s="124"/>
      <c r="R4873" s="46"/>
      <c r="V4873" s="112"/>
      <c r="W4873" s="72"/>
      <c r="X4873" s="46"/>
      <c r="Y4873" s="46"/>
      <c r="AC4873" s="47">
        <f t="shared" si="72"/>
        <v>0</v>
      </c>
      <c r="AD4873" s="47"/>
      <c r="AE4873" s="44"/>
      <c r="AF4873" s="48"/>
    </row>
    <row r="4874" spans="1:32" ht="21" customHeight="1">
      <c r="A4874" s="45" t="str">
        <f>IF(G4874="","",VLOOKUP(G4874,#REF!,3,0))</f>
        <v/>
      </c>
      <c r="B4874" s="45" t="str">
        <f>IF(Table1[[#This Row],[Day]]="","",WEEKNUM(F4874))</f>
        <v/>
      </c>
      <c r="C4874" s="45" t="str">
        <f>IF(Table1[[#This Row],[Day]]="","",MONTH(F4874))</f>
        <v/>
      </c>
      <c r="D4874" s="45" t="str">
        <f>IF(Table1[[#This Row],[Day]]="","",YEAR(F4874))</f>
        <v/>
      </c>
      <c r="E4874" s="117" t="s">
        <v>329</v>
      </c>
      <c r="J4874" s="102"/>
      <c r="K4874" s="124"/>
      <c r="R4874" s="46"/>
      <c r="V4874" s="112"/>
      <c r="W4874" s="72"/>
      <c r="X4874" s="46"/>
      <c r="Y4874" s="46"/>
      <c r="AC4874" s="47">
        <f t="shared" si="72"/>
        <v>0</v>
      </c>
      <c r="AD4874" s="47"/>
      <c r="AE4874" s="44"/>
      <c r="AF4874" s="48"/>
    </row>
    <row r="4875" spans="1:32" ht="21" customHeight="1">
      <c r="A4875" s="45" t="str">
        <f>IF(G4875="","",VLOOKUP(G4875,#REF!,3,0))</f>
        <v/>
      </c>
      <c r="B4875" s="45" t="str">
        <f>IF(Table1[[#This Row],[Day]]="","",WEEKNUM(F4875))</f>
        <v/>
      </c>
      <c r="C4875" s="45" t="str">
        <f>IF(Table1[[#This Row],[Day]]="","",MONTH(F4875))</f>
        <v/>
      </c>
      <c r="D4875" s="45" t="str">
        <f>IF(Table1[[#This Row],[Day]]="","",YEAR(F4875))</f>
        <v/>
      </c>
      <c r="E4875" s="117" t="s">
        <v>329</v>
      </c>
      <c r="J4875" s="102"/>
      <c r="K4875" s="124"/>
      <c r="R4875" s="46"/>
      <c r="V4875" s="112"/>
      <c r="W4875" s="72"/>
      <c r="X4875" s="46"/>
      <c r="Y4875" s="46"/>
      <c r="AC4875" s="47">
        <f t="shared" si="72"/>
        <v>0</v>
      </c>
      <c r="AD4875" s="47"/>
      <c r="AE4875" s="44"/>
      <c r="AF4875" s="48"/>
    </row>
    <row r="4876" spans="1:32" ht="21" customHeight="1">
      <c r="A4876" s="45" t="str">
        <f>IF(G4876="","",VLOOKUP(G4876,#REF!,3,0))</f>
        <v/>
      </c>
      <c r="B4876" s="45" t="str">
        <f>IF(Table1[[#This Row],[Day]]="","",WEEKNUM(F4876))</f>
        <v/>
      </c>
      <c r="C4876" s="45" t="str">
        <f>IF(Table1[[#This Row],[Day]]="","",MONTH(F4876))</f>
        <v/>
      </c>
      <c r="D4876" s="45" t="str">
        <f>IF(Table1[[#This Row],[Day]]="","",YEAR(F4876))</f>
        <v/>
      </c>
      <c r="E4876" s="117" t="s">
        <v>329</v>
      </c>
      <c r="J4876" s="102"/>
      <c r="K4876" s="124"/>
      <c r="R4876" s="46"/>
      <c r="V4876" s="112"/>
      <c r="W4876" s="72"/>
      <c r="X4876" s="46"/>
      <c r="Y4876" s="46"/>
      <c r="AC4876" s="47">
        <f t="shared" si="72"/>
        <v>0</v>
      </c>
      <c r="AD4876" s="47"/>
      <c r="AE4876" s="44"/>
      <c r="AF4876" s="48"/>
    </row>
    <row r="4877" spans="1:32" ht="21" customHeight="1">
      <c r="A4877" s="45" t="str">
        <f>IF(G4877="","",VLOOKUP(G4877,#REF!,3,0))</f>
        <v/>
      </c>
      <c r="B4877" s="45" t="str">
        <f>IF(Table1[[#This Row],[Day]]="","",WEEKNUM(F4877))</f>
        <v/>
      </c>
      <c r="C4877" s="45" t="str">
        <f>IF(Table1[[#This Row],[Day]]="","",MONTH(F4877))</f>
        <v/>
      </c>
      <c r="D4877" s="45" t="str">
        <f>IF(Table1[[#This Row],[Day]]="","",YEAR(F4877))</f>
        <v/>
      </c>
      <c r="E4877" s="117" t="s">
        <v>329</v>
      </c>
      <c r="J4877" s="102"/>
      <c r="K4877" s="124"/>
      <c r="R4877" s="46"/>
      <c r="V4877" s="112"/>
      <c r="W4877" s="72"/>
      <c r="X4877" s="46"/>
      <c r="Y4877" s="46"/>
      <c r="AC4877" s="47">
        <f t="shared" si="72"/>
        <v>0</v>
      </c>
      <c r="AD4877" s="47"/>
      <c r="AE4877" s="44"/>
      <c r="AF4877" s="48"/>
    </row>
    <row r="4878" spans="1:32" ht="21" customHeight="1">
      <c r="A4878" s="45" t="str">
        <f>IF(G4878="","",VLOOKUP(G4878,#REF!,3,0))</f>
        <v/>
      </c>
      <c r="B4878" s="45" t="str">
        <f>IF(Table1[[#This Row],[Day]]="","",WEEKNUM(F4878))</f>
        <v/>
      </c>
      <c r="C4878" s="45" t="str">
        <f>IF(Table1[[#This Row],[Day]]="","",MONTH(F4878))</f>
        <v/>
      </c>
      <c r="D4878" s="45" t="str">
        <f>IF(Table1[[#This Row],[Day]]="","",YEAR(F4878))</f>
        <v/>
      </c>
      <c r="E4878" s="117" t="s">
        <v>329</v>
      </c>
      <c r="J4878" s="102"/>
      <c r="K4878" s="124"/>
      <c r="R4878" s="46"/>
      <c r="V4878" s="112"/>
      <c r="W4878" s="72"/>
      <c r="X4878" s="46"/>
      <c r="Y4878" s="46"/>
      <c r="AC4878" s="47">
        <f t="shared" si="72"/>
        <v>0</v>
      </c>
      <c r="AD4878" s="47"/>
      <c r="AE4878" s="44"/>
      <c r="AF4878" s="48"/>
    </row>
    <row r="4879" spans="1:32" ht="21" customHeight="1">
      <c r="A4879" s="45" t="str">
        <f>IF(G4879="","",VLOOKUP(G4879,#REF!,3,0))</f>
        <v/>
      </c>
      <c r="B4879" s="45" t="str">
        <f>IF(Table1[[#This Row],[Day]]="","",WEEKNUM(F4879))</f>
        <v/>
      </c>
      <c r="C4879" s="45" t="str">
        <f>IF(Table1[[#This Row],[Day]]="","",MONTH(F4879))</f>
        <v/>
      </c>
      <c r="D4879" s="45" t="str">
        <f>IF(Table1[[#This Row],[Day]]="","",YEAR(F4879))</f>
        <v/>
      </c>
      <c r="E4879" s="117" t="s">
        <v>329</v>
      </c>
      <c r="J4879" s="102"/>
      <c r="K4879" s="124"/>
      <c r="R4879" s="46"/>
      <c r="V4879" s="112"/>
      <c r="W4879" s="72"/>
      <c r="X4879" s="46"/>
      <c r="Y4879" s="46"/>
      <c r="AC4879" s="47">
        <f t="shared" si="72"/>
        <v>0</v>
      </c>
      <c r="AD4879" s="47"/>
      <c r="AE4879" s="44"/>
      <c r="AF4879" s="48"/>
    </row>
    <row r="4880" spans="1:32" ht="21" customHeight="1">
      <c r="A4880" s="45" t="str">
        <f>IF(G4880="","",VLOOKUP(G4880,#REF!,3,0))</f>
        <v/>
      </c>
      <c r="B4880" s="45" t="str">
        <f>IF(Table1[[#This Row],[Day]]="","",WEEKNUM(F4880))</f>
        <v/>
      </c>
      <c r="C4880" s="45" t="str">
        <f>IF(Table1[[#This Row],[Day]]="","",MONTH(F4880))</f>
        <v/>
      </c>
      <c r="D4880" s="45" t="str">
        <f>IF(Table1[[#This Row],[Day]]="","",YEAR(F4880))</f>
        <v/>
      </c>
      <c r="E4880" s="117" t="s">
        <v>329</v>
      </c>
      <c r="J4880" s="102"/>
      <c r="K4880" s="124"/>
      <c r="R4880" s="46"/>
      <c r="V4880" s="112"/>
      <c r="W4880" s="72"/>
      <c r="X4880" s="46"/>
      <c r="Y4880" s="46"/>
      <c r="AC4880" s="47">
        <f t="shared" si="72"/>
        <v>0</v>
      </c>
      <c r="AD4880" s="47"/>
      <c r="AE4880" s="44"/>
      <c r="AF4880" s="48"/>
    </row>
    <row r="4881" spans="1:32" ht="21" customHeight="1">
      <c r="A4881" s="45" t="str">
        <f>IF(G4881="","",VLOOKUP(G4881,#REF!,3,0))</f>
        <v/>
      </c>
      <c r="B4881" s="45" t="str">
        <f>IF(Table1[[#This Row],[Day]]="","",WEEKNUM(F4881))</f>
        <v/>
      </c>
      <c r="C4881" s="45" t="str">
        <f>IF(Table1[[#This Row],[Day]]="","",MONTH(F4881))</f>
        <v/>
      </c>
      <c r="D4881" s="45" t="str">
        <f>IF(Table1[[#This Row],[Day]]="","",YEAR(F4881))</f>
        <v/>
      </c>
      <c r="E4881" s="117" t="s">
        <v>329</v>
      </c>
      <c r="J4881" s="102"/>
      <c r="K4881" s="124"/>
      <c r="R4881" s="46"/>
      <c r="V4881" s="112"/>
      <c r="W4881" s="72"/>
      <c r="X4881" s="46"/>
      <c r="Y4881" s="46"/>
      <c r="AC4881" s="47">
        <f t="shared" si="72"/>
        <v>0</v>
      </c>
      <c r="AD4881" s="47"/>
      <c r="AE4881" s="44"/>
      <c r="AF4881" s="48"/>
    </row>
    <row r="4882" spans="1:32" ht="21" customHeight="1">
      <c r="A4882" s="45" t="str">
        <f>IF(G4882="","",VLOOKUP(G4882,#REF!,3,0))</f>
        <v/>
      </c>
      <c r="B4882" s="45" t="str">
        <f>IF(Table1[[#This Row],[Day]]="","",WEEKNUM(F4882))</f>
        <v/>
      </c>
      <c r="C4882" s="45" t="str">
        <f>IF(Table1[[#This Row],[Day]]="","",MONTH(F4882))</f>
        <v/>
      </c>
      <c r="D4882" s="45" t="str">
        <f>IF(Table1[[#This Row],[Day]]="","",YEAR(F4882))</f>
        <v/>
      </c>
      <c r="E4882" s="117" t="s">
        <v>329</v>
      </c>
      <c r="J4882" s="102"/>
      <c r="K4882" s="124"/>
      <c r="R4882" s="46"/>
      <c r="V4882" s="112"/>
      <c r="W4882" s="72"/>
      <c r="X4882" s="46"/>
      <c r="Y4882" s="46"/>
      <c r="AC4882" s="47">
        <f t="shared" si="72"/>
        <v>0</v>
      </c>
      <c r="AD4882" s="47"/>
      <c r="AE4882" s="44"/>
      <c r="AF4882" s="48"/>
    </row>
    <row r="4883" spans="1:32" ht="21" customHeight="1">
      <c r="A4883" s="45" t="str">
        <f>IF(G4883="","",VLOOKUP(G4883,#REF!,3,0))</f>
        <v/>
      </c>
      <c r="B4883" s="45" t="str">
        <f>IF(Table1[[#This Row],[Day]]="","",WEEKNUM(F4883))</f>
        <v/>
      </c>
      <c r="C4883" s="45" t="str">
        <f>IF(Table1[[#This Row],[Day]]="","",MONTH(F4883))</f>
        <v/>
      </c>
      <c r="D4883" s="45" t="str">
        <f>IF(Table1[[#This Row],[Day]]="","",YEAR(F4883))</f>
        <v/>
      </c>
      <c r="E4883" s="117" t="s">
        <v>329</v>
      </c>
      <c r="J4883" s="102"/>
      <c r="K4883" s="124"/>
      <c r="R4883" s="46"/>
      <c r="V4883" s="112"/>
      <c r="W4883" s="72"/>
      <c r="X4883" s="46"/>
      <c r="Y4883" s="46"/>
      <c r="AC4883" s="47">
        <f t="shared" si="72"/>
        <v>0</v>
      </c>
      <c r="AD4883" s="47"/>
      <c r="AE4883" s="44"/>
      <c r="AF4883" s="48"/>
    </row>
    <row r="4884" spans="1:32" ht="21" customHeight="1">
      <c r="A4884" s="45" t="str">
        <f>IF(G4884="","",VLOOKUP(G4884,#REF!,3,0))</f>
        <v/>
      </c>
      <c r="B4884" s="45" t="str">
        <f>IF(Table1[[#This Row],[Day]]="","",WEEKNUM(F4884))</f>
        <v/>
      </c>
      <c r="C4884" s="45" t="str">
        <f>IF(Table1[[#This Row],[Day]]="","",MONTH(F4884))</f>
        <v/>
      </c>
      <c r="D4884" s="45" t="str">
        <f>IF(Table1[[#This Row],[Day]]="","",YEAR(F4884))</f>
        <v/>
      </c>
      <c r="E4884" s="117" t="s">
        <v>329</v>
      </c>
      <c r="J4884" s="102"/>
      <c r="K4884" s="124"/>
      <c r="R4884" s="46"/>
      <c r="V4884" s="112"/>
      <c r="W4884" s="72"/>
      <c r="X4884" s="46"/>
      <c r="Y4884" s="46"/>
      <c r="AC4884" s="47">
        <f t="shared" si="72"/>
        <v>0</v>
      </c>
      <c r="AD4884" s="47"/>
      <c r="AE4884" s="44"/>
      <c r="AF4884" s="48"/>
    </row>
    <row r="4885" spans="1:32" ht="21" customHeight="1">
      <c r="A4885" s="45" t="str">
        <f>IF(G4885="","",VLOOKUP(G4885,#REF!,3,0))</f>
        <v/>
      </c>
      <c r="B4885" s="45" t="str">
        <f>IF(Table1[[#This Row],[Day]]="","",WEEKNUM(F4885))</f>
        <v/>
      </c>
      <c r="C4885" s="45" t="str">
        <f>IF(Table1[[#This Row],[Day]]="","",MONTH(F4885))</f>
        <v/>
      </c>
      <c r="D4885" s="45" t="str">
        <f>IF(Table1[[#This Row],[Day]]="","",YEAR(F4885))</f>
        <v/>
      </c>
      <c r="E4885" s="117" t="s">
        <v>329</v>
      </c>
      <c r="J4885" s="102"/>
      <c r="K4885" s="124"/>
      <c r="R4885" s="46"/>
      <c r="V4885" s="112"/>
      <c r="W4885" s="72"/>
      <c r="X4885" s="46"/>
      <c r="Y4885" s="46"/>
      <c r="AC4885" s="47">
        <f t="shared" si="72"/>
        <v>0</v>
      </c>
      <c r="AD4885" s="47"/>
      <c r="AE4885" s="44"/>
      <c r="AF4885" s="48"/>
    </row>
    <row r="4886" spans="1:32" ht="21" customHeight="1">
      <c r="A4886" s="45" t="str">
        <f>IF(G4886="","",VLOOKUP(G4886,#REF!,3,0))</f>
        <v/>
      </c>
      <c r="B4886" s="45" t="str">
        <f>IF(Table1[[#This Row],[Day]]="","",WEEKNUM(F4886))</f>
        <v/>
      </c>
      <c r="C4886" s="45" t="str">
        <f>IF(Table1[[#This Row],[Day]]="","",MONTH(F4886))</f>
        <v/>
      </c>
      <c r="D4886" s="45" t="str">
        <f>IF(Table1[[#This Row],[Day]]="","",YEAR(F4886))</f>
        <v/>
      </c>
      <c r="E4886" s="117" t="s">
        <v>329</v>
      </c>
      <c r="J4886" s="102"/>
      <c r="K4886" s="124"/>
      <c r="R4886" s="46"/>
      <c r="V4886" s="112"/>
      <c r="W4886" s="72"/>
      <c r="X4886" s="46"/>
      <c r="Y4886" s="46"/>
      <c r="AC4886" s="47">
        <f t="shared" si="72"/>
        <v>0</v>
      </c>
      <c r="AD4886" s="47"/>
      <c r="AE4886" s="44"/>
      <c r="AF4886" s="48"/>
    </row>
    <row r="4887" spans="1:32" ht="21" customHeight="1">
      <c r="A4887" s="45" t="str">
        <f>IF(G4887="","",VLOOKUP(G4887,#REF!,3,0))</f>
        <v/>
      </c>
      <c r="B4887" s="45" t="str">
        <f>IF(Table1[[#This Row],[Day]]="","",WEEKNUM(F4887))</f>
        <v/>
      </c>
      <c r="C4887" s="45" t="str">
        <f>IF(Table1[[#This Row],[Day]]="","",MONTH(F4887))</f>
        <v/>
      </c>
      <c r="D4887" s="45" t="str">
        <f>IF(Table1[[#This Row],[Day]]="","",YEAR(F4887))</f>
        <v/>
      </c>
      <c r="E4887" s="117" t="s">
        <v>329</v>
      </c>
      <c r="J4887" s="102"/>
      <c r="K4887" s="124"/>
      <c r="R4887" s="46"/>
      <c r="V4887" s="112"/>
      <c r="W4887" s="72"/>
      <c r="X4887" s="46"/>
      <c r="Y4887" s="46"/>
      <c r="AC4887" s="47">
        <f t="shared" si="72"/>
        <v>0</v>
      </c>
      <c r="AD4887" s="47"/>
      <c r="AE4887" s="44"/>
      <c r="AF4887" s="48"/>
    </row>
    <row r="4888" spans="1:32" ht="21" customHeight="1">
      <c r="A4888" s="45" t="str">
        <f>IF(G4888="","",VLOOKUP(G4888,#REF!,3,0))</f>
        <v/>
      </c>
      <c r="B4888" s="45" t="str">
        <f>IF(Table1[[#This Row],[Day]]="","",WEEKNUM(F4888))</f>
        <v/>
      </c>
      <c r="C4888" s="45" t="str">
        <f>IF(Table1[[#This Row],[Day]]="","",MONTH(F4888))</f>
        <v/>
      </c>
      <c r="D4888" s="45" t="str">
        <f>IF(Table1[[#This Row],[Day]]="","",YEAR(F4888))</f>
        <v/>
      </c>
      <c r="E4888" s="117" t="s">
        <v>329</v>
      </c>
      <c r="J4888" s="102"/>
      <c r="K4888" s="124"/>
      <c r="R4888" s="46"/>
      <c r="V4888" s="112"/>
      <c r="W4888" s="72"/>
      <c r="X4888" s="46"/>
      <c r="Y4888" s="46"/>
      <c r="AC4888" s="47">
        <f t="shared" si="72"/>
        <v>0</v>
      </c>
      <c r="AD4888" s="47"/>
      <c r="AE4888" s="44"/>
      <c r="AF4888" s="48"/>
    </row>
    <row r="4889" spans="1:32" ht="21" customHeight="1">
      <c r="A4889" s="45" t="str">
        <f>IF(G4889="","",VLOOKUP(G4889,#REF!,3,0))</f>
        <v/>
      </c>
      <c r="B4889" s="45" t="str">
        <f>IF(Table1[[#This Row],[Day]]="","",WEEKNUM(F4889))</f>
        <v/>
      </c>
      <c r="C4889" s="45" t="str">
        <f>IF(Table1[[#This Row],[Day]]="","",MONTH(F4889))</f>
        <v/>
      </c>
      <c r="D4889" s="45" t="str">
        <f>IF(Table1[[#This Row],[Day]]="","",YEAR(F4889))</f>
        <v/>
      </c>
      <c r="E4889" s="117" t="s">
        <v>329</v>
      </c>
      <c r="J4889" s="102"/>
      <c r="K4889" s="124"/>
      <c r="R4889" s="46"/>
      <c r="V4889" s="112"/>
      <c r="W4889" s="72"/>
      <c r="X4889" s="46"/>
      <c r="Y4889" s="46"/>
      <c r="AC4889" s="47">
        <f t="shared" si="72"/>
        <v>0</v>
      </c>
      <c r="AD4889" s="47"/>
      <c r="AE4889" s="44"/>
      <c r="AF4889" s="48"/>
    </row>
    <row r="4890" spans="1:32" ht="21" customHeight="1">
      <c r="A4890" s="45" t="str">
        <f>IF(G4890="","",VLOOKUP(G4890,#REF!,3,0))</f>
        <v/>
      </c>
      <c r="B4890" s="45" t="str">
        <f>IF(Table1[[#This Row],[Day]]="","",WEEKNUM(F4890))</f>
        <v/>
      </c>
      <c r="C4890" s="45" t="str">
        <f>IF(Table1[[#This Row],[Day]]="","",MONTH(F4890))</f>
        <v/>
      </c>
      <c r="D4890" s="45" t="str">
        <f>IF(Table1[[#This Row],[Day]]="","",YEAR(F4890))</f>
        <v/>
      </c>
      <c r="E4890" s="117" t="s">
        <v>329</v>
      </c>
      <c r="J4890" s="102"/>
      <c r="K4890" s="124"/>
      <c r="R4890" s="46"/>
      <c r="V4890" s="112"/>
      <c r="W4890" s="72"/>
      <c r="X4890" s="46"/>
      <c r="Y4890" s="46"/>
      <c r="AC4890" s="47">
        <f t="shared" si="72"/>
        <v>0</v>
      </c>
      <c r="AD4890" s="47"/>
      <c r="AE4890" s="44"/>
      <c r="AF4890" s="48"/>
    </row>
    <row r="4891" spans="1:32" ht="21" customHeight="1">
      <c r="A4891" s="45" t="str">
        <f>IF(G4891="","",VLOOKUP(G4891,#REF!,3,0))</f>
        <v/>
      </c>
      <c r="B4891" s="45" t="str">
        <f>IF(Table1[[#This Row],[Day]]="","",WEEKNUM(F4891))</f>
        <v/>
      </c>
      <c r="C4891" s="45" t="str">
        <f>IF(Table1[[#This Row],[Day]]="","",MONTH(F4891))</f>
        <v/>
      </c>
      <c r="D4891" s="45" t="str">
        <f>IF(Table1[[#This Row],[Day]]="","",YEAR(F4891))</f>
        <v/>
      </c>
      <c r="E4891" s="117" t="s">
        <v>329</v>
      </c>
      <c r="J4891" s="102"/>
      <c r="K4891" s="124"/>
      <c r="R4891" s="46"/>
      <c r="V4891" s="112"/>
      <c r="W4891" s="72"/>
      <c r="X4891" s="46"/>
      <c r="Y4891" s="46"/>
      <c r="AC4891" s="47">
        <f t="shared" si="72"/>
        <v>0</v>
      </c>
      <c r="AD4891" s="47"/>
      <c r="AE4891" s="44"/>
      <c r="AF4891" s="48"/>
    </row>
    <row r="4892" spans="1:32" ht="21" customHeight="1">
      <c r="A4892" s="45" t="str">
        <f>IF(G4892="","",VLOOKUP(G4892,#REF!,3,0))</f>
        <v/>
      </c>
      <c r="B4892" s="45" t="str">
        <f>IF(Table1[[#This Row],[Day]]="","",WEEKNUM(F4892))</f>
        <v/>
      </c>
      <c r="C4892" s="45" t="str">
        <f>IF(Table1[[#This Row],[Day]]="","",MONTH(F4892))</f>
        <v/>
      </c>
      <c r="D4892" s="45" t="str">
        <f>IF(Table1[[#This Row],[Day]]="","",YEAR(F4892))</f>
        <v/>
      </c>
      <c r="E4892" s="117" t="s">
        <v>329</v>
      </c>
      <c r="J4892" s="102"/>
      <c r="K4892" s="124"/>
      <c r="R4892" s="46"/>
      <c r="V4892" s="112"/>
      <c r="W4892" s="72"/>
      <c r="X4892" s="46"/>
      <c r="Y4892" s="46"/>
      <c r="AC4892" s="47">
        <f t="shared" ref="AC4892:AC4955" si="73">SUM(I4892:AB4892)</f>
        <v>0</v>
      </c>
      <c r="AD4892" s="47"/>
      <c r="AE4892" s="44"/>
      <c r="AF4892" s="48"/>
    </row>
    <row r="4893" spans="1:32" ht="21" customHeight="1">
      <c r="A4893" s="45" t="str">
        <f>IF(G4893="","",VLOOKUP(G4893,#REF!,3,0))</f>
        <v/>
      </c>
      <c r="B4893" s="45" t="str">
        <f>IF(Table1[[#This Row],[Day]]="","",WEEKNUM(F4893))</f>
        <v/>
      </c>
      <c r="C4893" s="45" t="str">
        <f>IF(Table1[[#This Row],[Day]]="","",MONTH(F4893))</f>
        <v/>
      </c>
      <c r="D4893" s="45" t="str">
        <f>IF(Table1[[#This Row],[Day]]="","",YEAR(F4893))</f>
        <v/>
      </c>
      <c r="E4893" s="117" t="s">
        <v>329</v>
      </c>
      <c r="J4893" s="102"/>
      <c r="K4893" s="124"/>
      <c r="R4893" s="46"/>
      <c r="V4893" s="112"/>
      <c r="W4893" s="72"/>
      <c r="X4893" s="46"/>
      <c r="Y4893" s="46"/>
      <c r="AC4893" s="47">
        <f t="shared" si="73"/>
        <v>0</v>
      </c>
      <c r="AD4893" s="47"/>
      <c r="AE4893" s="44"/>
      <c r="AF4893" s="48"/>
    </row>
    <row r="4894" spans="1:32" ht="21" customHeight="1">
      <c r="A4894" s="45" t="str">
        <f>IF(G4894="","",VLOOKUP(G4894,#REF!,3,0))</f>
        <v/>
      </c>
      <c r="B4894" s="45" t="str">
        <f>IF(Table1[[#This Row],[Day]]="","",WEEKNUM(F4894))</f>
        <v/>
      </c>
      <c r="C4894" s="45" t="str">
        <f>IF(Table1[[#This Row],[Day]]="","",MONTH(F4894))</f>
        <v/>
      </c>
      <c r="D4894" s="45" t="str">
        <f>IF(Table1[[#This Row],[Day]]="","",YEAR(F4894))</f>
        <v/>
      </c>
      <c r="E4894" s="117" t="s">
        <v>329</v>
      </c>
      <c r="J4894" s="102"/>
      <c r="K4894" s="124"/>
      <c r="R4894" s="46"/>
      <c r="V4894" s="112"/>
      <c r="W4894" s="72"/>
      <c r="X4894" s="46"/>
      <c r="Y4894" s="46"/>
      <c r="AC4894" s="47">
        <f t="shared" si="73"/>
        <v>0</v>
      </c>
      <c r="AD4894" s="47"/>
      <c r="AE4894" s="44"/>
      <c r="AF4894" s="48"/>
    </row>
    <row r="4895" spans="1:32" ht="21" customHeight="1">
      <c r="A4895" s="45" t="str">
        <f>IF(G4895="","",VLOOKUP(G4895,#REF!,3,0))</f>
        <v/>
      </c>
      <c r="B4895" s="45" t="str">
        <f>IF(Table1[[#This Row],[Day]]="","",WEEKNUM(F4895))</f>
        <v/>
      </c>
      <c r="C4895" s="45" t="str">
        <f>IF(Table1[[#This Row],[Day]]="","",MONTH(F4895))</f>
        <v/>
      </c>
      <c r="D4895" s="45" t="str">
        <f>IF(Table1[[#This Row],[Day]]="","",YEAR(F4895))</f>
        <v/>
      </c>
      <c r="E4895" s="117" t="s">
        <v>329</v>
      </c>
      <c r="J4895" s="102"/>
      <c r="K4895" s="124"/>
      <c r="R4895" s="46"/>
      <c r="V4895" s="112"/>
      <c r="W4895" s="72"/>
      <c r="X4895" s="46"/>
      <c r="Y4895" s="46"/>
      <c r="AC4895" s="47">
        <f t="shared" si="73"/>
        <v>0</v>
      </c>
      <c r="AD4895" s="47"/>
      <c r="AE4895" s="44"/>
      <c r="AF4895" s="48"/>
    </row>
    <row r="4896" spans="1:32" ht="21" customHeight="1">
      <c r="A4896" s="45" t="str">
        <f>IF(G4896="","",VLOOKUP(G4896,#REF!,3,0))</f>
        <v/>
      </c>
      <c r="B4896" s="45" t="str">
        <f>IF(Table1[[#This Row],[Day]]="","",WEEKNUM(F4896))</f>
        <v/>
      </c>
      <c r="C4896" s="45" t="str">
        <f>IF(Table1[[#This Row],[Day]]="","",MONTH(F4896))</f>
        <v/>
      </c>
      <c r="D4896" s="45" t="str">
        <f>IF(Table1[[#This Row],[Day]]="","",YEAR(F4896))</f>
        <v/>
      </c>
      <c r="E4896" s="117" t="s">
        <v>329</v>
      </c>
      <c r="J4896" s="102"/>
      <c r="K4896" s="124"/>
      <c r="R4896" s="46"/>
      <c r="V4896" s="112"/>
      <c r="W4896" s="72"/>
      <c r="X4896" s="46"/>
      <c r="Y4896" s="46"/>
      <c r="AC4896" s="47">
        <f t="shared" si="73"/>
        <v>0</v>
      </c>
      <c r="AD4896" s="47"/>
      <c r="AE4896" s="44"/>
      <c r="AF4896" s="48"/>
    </row>
    <row r="4897" spans="1:32" ht="21" customHeight="1">
      <c r="A4897" s="45" t="str">
        <f>IF(G4897="","",VLOOKUP(G4897,#REF!,3,0))</f>
        <v/>
      </c>
      <c r="B4897" s="45" t="str">
        <f>IF(Table1[[#This Row],[Day]]="","",WEEKNUM(F4897))</f>
        <v/>
      </c>
      <c r="C4897" s="45" t="str">
        <f>IF(Table1[[#This Row],[Day]]="","",MONTH(F4897))</f>
        <v/>
      </c>
      <c r="D4897" s="45" t="str">
        <f>IF(Table1[[#This Row],[Day]]="","",YEAR(F4897))</f>
        <v/>
      </c>
      <c r="E4897" s="117" t="s">
        <v>329</v>
      </c>
      <c r="J4897" s="102"/>
      <c r="K4897" s="124"/>
      <c r="R4897" s="46"/>
      <c r="V4897" s="112"/>
      <c r="W4897" s="72"/>
      <c r="X4897" s="46"/>
      <c r="Y4897" s="46"/>
      <c r="AC4897" s="47">
        <f t="shared" si="73"/>
        <v>0</v>
      </c>
      <c r="AD4897" s="47"/>
      <c r="AE4897" s="44"/>
      <c r="AF4897" s="48"/>
    </row>
    <row r="4898" spans="1:32" ht="21" customHeight="1">
      <c r="A4898" s="45" t="str">
        <f>IF(G4898="","",VLOOKUP(G4898,#REF!,3,0))</f>
        <v/>
      </c>
      <c r="B4898" s="45" t="str">
        <f>IF(Table1[[#This Row],[Day]]="","",WEEKNUM(F4898))</f>
        <v/>
      </c>
      <c r="C4898" s="45" t="str">
        <f>IF(Table1[[#This Row],[Day]]="","",MONTH(F4898))</f>
        <v/>
      </c>
      <c r="D4898" s="45" t="str">
        <f>IF(Table1[[#This Row],[Day]]="","",YEAR(F4898))</f>
        <v/>
      </c>
      <c r="E4898" s="117" t="s">
        <v>329</v>
      </c>
      <c r="J4898" s="102"/>
      <c r="K4898" s="124"/>
      <c r="R4898" s="46"/>
      <c r="V4898" s="112"/>
      <c r="W4898" s="72"/>
      <c r="X4898" s="46"/>
      <c r="Y4898" s="46"/>
      <c r="AC4898" s="47">
        <f t="shared" si="73"/>
        <v>0</v>
      </c>
      <c r="AD4898" s="47"/>
      <c r="AE4898" s="44"/>
      <c r="AF4898" s="48"/>
    </row>
    <row r="4899" spans="1:32" ht="21" customHeight="1">
      <c r="A4899" s="45" t="str">
        <f>IF(G4899="","",VLOOKUP(G4899,#REF!,3,0))</f>
        <v/>
      </c>
      <c r="B4899" s="45" t="str">
        <f>IF(Table1[[#This Row],[Day]]="","",WEEKNUM(F4899))</f>
        <v/>
      </c>
      <c r="C4899" s="45" t="str">
        <f>IF(Table1[[#This Row],[Day]]="","",MONTH(F4899))</f>
        <v/>
      </c>
      <c r="D4899" s="45" t="str">
        <f>IF(Table1[[#This Row],[Day]]="","",YEAR(F4899))</f>
        <v/>
      </c>
      <c r="E4899" s="117" t="s">
        <v>329</v>
      </c>
      <c r="J4899" s="102"/>
      <c r="K4899" s="124"/>
      <c r="R4899" s="46"/>
      <c r="V4899" s="112"/>
      <c r="W4899" s="72"/>
      <c r="X4899" s="46"/>
      <c r="Y4899" s="46"/>
      <c r="AC4899" s="47">
        <f t="shared" si="73"/>
        <v>0</v>
      </c>
      <c r="AD4899" s="47"/>
      <c r="AE4899" s="44"/>
      <c r="AF4899" s="48"/>
    </row>
    <row r="4900" spans="1:32" ht="21" customHeight="1">
      <c r="A4900" s="45" t="str">
        <f>IF(G4900="","",VLOOKUP(G4900,#REF!,3,0))</f>
        <v/>
      </c>
      <c r="B4900" s="45" t="str">
        <f>IF(Table1[[#This Row],[Day]]="","",WEEKNUM(F4900))</f>
        <v/>
      </c>
      <c r="C4900" s="45" t="str">
        <f>IF(Table1[[#This Row],[Day]]="","",MONTH(F4900))</f>
        <v/>
      </c>
      <c r="D4900" s="45" t="str">
        <f>IF(Table1[[#This Row],[Day]]="","",YEAR(F4900))</f>
        <v/>
      </c>
      <c r="E4900" s="117" t="s">
        <v>329</v>
      </c>
      <c r="J4900" s="102"/>
      <c r="K4900" s="124"/>
      <c r="R4900" s="46"/>
      <c r="V4900" s="112"/>
      <c r="W4900" s="72"/>
      <c r="X4900" s="46"/>
      <c r="Y4900" s="46"/>
      <c r="AC4900" s="47">
        <f t="shared" si="73"/>
        <v>0</v>
      </c>
      <c r="AD4900" s="47"/>
      <c r="AE4900" s="44"/>
      <c r="AF4900" s="48"/>
    </row>
    <row r="4901" spans="1:32" ht="21" customHeight="1">
      <c r="A4901" s="45" t="str">
        <f>IF(G4901="","",VLOOKUP(G4901,#REF!,3,0))</f>
        <v/>
      </c>
      <c r="B4901" s="45" t="str">
        <f>IF(Table1[[#This Row],[Day]]="","",WEEKNUM(F4901))</f>
        <v/>
      </c>
      <c r="C4901" s="45" t="str">
        <f>IF(Table1[[#This Row],[Day]]="","",MONTH(F4901))</f>
        <v/>
      </c>
      <c r="D4901" s="45" t="str">
        <f>IF(Table1[[#This Row],[Day]]="","",YEAR(F4901))</f>
        <v/>
      </c>
      <c r="E4901" s="117" t="s">
        <v>329</v>
      </c>
      <c r="J4901" s="102"/>
      <c r="K4901" s="124"/>
      <c r="R4901" s="46"/>
      <c r="V4901" s="112"/>
      <c r="W4901" s="72"/>
      <c r="X4901" s="46"/>
      <c r="Y4901" s="46"/>
      <c r="AC4901" s="47">
        <f t="shared" si="73"/>
        <v>0</v>
      </c>
      <c r="AD4901" s="47"/>
      <c r="AE4901" s="44"/>
      <c r="AF4901" s="48"/>
    </row>
    <row r="4902" spans="1:32" ht="21" customHeight="1">
      <c r="A4902" s="45" t="str">
        <f>IF(G4902="","",VLOOKUP(G4902,#REF!,3,0))</f>
        <v/>
      </c>
      <c r="B4902" s="45" t="str">
        <f>IF(Table1[[#This Row],[Day]]="","",WEEKNUM(F4902))</f>
        <v/>
      </c>
      <c r="C4902" s="45" t="str">
        <f>IF(Table1[[#This Row],[Day]]="","",MONTH(F4902))</f>
        <v/>
      </c>
      <c r="D4902" s="45" t="str">
        <f>IF(Table1[[#This Row],[Day]]="","",YEAR(F4902))</f>
        <v/>
      </c>
      <c r="E4902" s="117" t="s">
        <v>329</v>
      </c>
      <c r="J4902" s="102"/>
      <c r="K4902" s="124"/>
      <c r="R4902" s="46"/>
      <c r="V4902" s="112"/>
      <c r="W4902" s="72"/>
      <c r="X4902" s="46"/>
      <c r="Y4902" s="46"/>
      <c r="AC4902" s="47">
        <f t="shared" si="73"/>
        <v>0</v>
      </c>
      <c r="AD4902" s="47"/>
      <c r="AE4902" s="44"/>
      <c r="AF4902" s="48"/>
    </row>
    <row r="4903" spans="1:32" ht="21" customHeight="1">
      <c r="A4903" s="45" t="str">
        <f>IF(G4903="","",VLOOKUP(G4903,#REF!,3,0))</f>
        <v/>
      </c>
      <c r="B4903" s="45" t="str">
        <f>IF(Table1[[#This Row],[Day]]="","",WEEKNUM(F4903))</f>
        <v/>
      </c>
      <c r="C4903" s="45" t="str">
        <f>IF(Table1[[#This Row],[Day]]="","",MONTH(F4903))</f>
        <v/>
      </c>
      <c r="D4903" s="45" t="str">
        <f>IF(Table1[[#This Row],[Day]]="","",YEAR(F4903))</f>
        <v/>
      </c>
      <c r="E4903" s="117" t="s">
        <v>329</v>
      </c>
      <c r="J4903" s="102"/>
      <c r="K4903" s="124"/>
      <c r="R4903" s="46"/>
      <c r="V4903" s="112"/>
      <c r="W4903" s="72"/>
      <c r="X4903" s="46"/>
      <c r="Y4903" s="46"/>
      <c r="AC4903" s="47">
        <f t="shared" si="73"/>
        <v>0</v>
      </c>
      <c r="AD4903" s="47"/>
      <c r="AE4903" s="44"/>
      <c r="AF4903" s="48"/>
    </row>
    <row r="4904" spans="1:32" ht="21" customHeight="1">
      <c r="A4904" s="45" t="str">
        <f>IF(G4904="","",VLOOKUP(G4904,#REF!,3,0))</f>
        <v/>
      </c>
      <c r="B4904" s="45" t="str">
        <f>IF(Table1[[#This Row],[Day]]="","",WEEKNUM(F4904))</f>
        <v/>
      </c>
      <c r="C4904" s="45" t="str">
        <f>IF(Table1[[#This Row],[Day]]="","",MONTH(F4904))</f>
        <v/>
      </c>
      <c r="D4904" s="45" t="str">
        <f>IF(Table1[[#This Row],[Day]]="","",YEAR(F4904))</f>
        <v/>
      </c>
      <c r="E4904" s="117" t="s">
        <v>329</v>
      </c>
      <c r="J4904" s="102"/>
      <c r="K4904" s="124"/>
      <c r="R4904" s="46"/>
      <c r="V4904" s="112"/>
      <c r="W4904" s="72"/>
      <c r="X4904" s="46"/>
      <c r="Y4904" s="46"/>
      <c r="AC4904" s="47">
        <f t="shared" si="73"/>
        <v>0</v>
      </c>
      <c r="AD4904" s="47"/>
      <c r="AE4904" s="44"/>
      <c r="AF4904" s="48"/>
    </row>
    <row r="4905" spans="1:32" ht="21" customHeight="1">
      <c r="A4905" s="45" t="str">
        <f>IF(G4905="","",VLOOKUP(G4905,#REF!,3,0))</f>
        <v/>
      </c>
      <c r="B4905" s="45" t="str">
        <f>IF(Table1[[#This Row],[Day]]="","",WEEKNUM(F4905))</f>
        <v/>
      </c>
      <c r="C4905" s="45" t="str">
        <f>IF(Table1[[#This Row],[Day]]="","",MONTH(F4905))</f>
        <v/>
      </c>
      <c r="D4905" s="45" t="str">
        <f>IF(Table1[[#This Row],[Day]]="","",YEAR(F4905))</f>
        <v/>
      </c>
      <c r="E4905" s="117" t="s">
        <v>329</v>
      </c>
      <c r="J4905" s="102"/>
      <c r="K4905" s="124"/>
      <c r="R4905" s="46"/>
      <c r="V4905" s="112"/>
      <c r="W4905" s="72"/>
      <c r="X4905" s="46"/>
      <c r="Y4905" s="46"/>
      <c r="AC4905" s="47">
        <f t="shared" si="73"/>
        <v>0</v>
      </c>
      <c r="AD4905" s="47"/>
      <c r="AE4905" s="44"/>
      <c r="AF4905" s="48"/>
    </row>
    <row r="4906" spans="1:32" ht="21" customHeight="1">
      <c r="A4906" s="45" t="str">
        <f>IF(G4906="","",VLOOKUP(G4906,#REF!,3,0))</f>
        <v/>
      </c>
      <c r="B4906" s="45" t="str">
        <f>IF(Table1[[#This Row],[Day]]="","",WEEKNUM(F4906))</f>
        <v/>
      </c>
      <c r="C4906" s="45" t="str">
        <f>IF(Table1[[#This Row],[Day]]="","",MONTH(F4906))</f>
        <v/>
      </c>
      <c r="D4906" s="45" t="str">
        <f>IF(Table1[[#This Row],[Day]]="","",YEAR(F4906))</f>
        <v/>
      </c>
      <c r="E4906" s="117" t="s">
        <v>329</v>
      </c>
      <c r="J4906" s="102"/>
      <c r="K4906" s="124"/>
      <c r="R4906" s="46"/>
      <c r="V4906" s="112"/>
      <c r="W4906" s="72"/>
      <c r="X4906" s="46"/>
      <c r="Y4906" s="46"/>
      <c r="AC4906" s="47">
        <f t="shared" si="73"/>
        <v>0</v>
      </c>
      <c r="AD4906" s="47"/>
      <c r="AE4906" s="44"/>
      <c r="AF4906" s="48"/>
    </row>
    <row r="4907" spans="1:32" ht="21" customHeight="1">
      <c r="A4907" s="45" t="str">
        <f>IF(G4907="","",VLOOKUP(G4907,#REF!,3,0))</f>
        <v/>
      </c>
      <c r="B4907" s="45" t="str">
        <f>IF(Table1[[#This Row],[Day]]="","",WEEKNUM(F4907))</f>
        <v/>
      </c>
      <c r="C4907" s="45" t="str">
        <f>IF(Table1[[#This Row],[Day]]="","",MONTH(F4907))</f>
        <v/>
      </c>
      <c r="D4907" s="45" t="str">
        <f>IF(Table1[[#This Row],[Day]]="","",YEAR(F4907))</f>
        <v/>
      </c>
      <c r="E4907" s="117" t="s">
        <v>329</v>
      </c>
      <c r="J4907" s="102"/>
      <c r="K4907" s="124"/>
      <c r="R4907" s="46"/>
      <c r="V4907" s="112"/>
      <c r="W4907" s="72"/>
      <c r="X4907" s="46"/>
      <c r="Y4907" s="46"/>
      <c r="AC4907" s="47">
        <f t="shared" si="73"/>
        <v>0</v>
      </c>
      <c r="AD4907" s="47"/>
      <c r="AE4907" s="44"/>
      <c r="AF4907" s="48"/>
    </row>
    <row r="4908" spans="1:32" ht="21" customHeight="1">
      <c r="A4908" s="45" t="str">
        <f>IF(G4908="","",VLOOKUP(G4908,#REF!,3,0))</f>
        <v/>
      </c>
      <c r="B4908" s="45" t="str">
        <f>IF(Table1[[#This Row],[Day]]="","",WEEKNUM(F4908))</f>
        <v/>
      </c>
      <c r="C4908" s="45" t="str">
        <f>IF(Table1[[#This Row],[Day]]="","",MONTH(F4908))</f>
        <v/>
      </c>
      <c r="D4908" s="45" t="str">
        <f>IF(Table1[[#This Row],[Day]]="","",YEAR(F4908))</f>
        <v/>
      </c>
      <c r="E4908" s="117" t="s">
        <v>329</v>
      </c>
      <c r="J4908" s="102"/>
      <c r="K4908" s="124"/>
      <c r="R4908" s="46"/>
      <c r="V4908" s="112"/>
      <c r="W4908" s="72"/>
      <c r="X4908" s="46"/>
      <c r="Y4908" s="46"/>
      <c r="AC4908" s="47">
        <f t="shared" si="73"/>
        <v>0</v>
      </c>
      <c r="AD4908" s="47"/>
      <c r="AE4908" s="44"/>
      <c r="AF4908" s="48"/>
    </row>
    <row r="4909" spans="1:32" ht="21" customHeight="1">
      <c r="A4909" s="45" t="str">
        <f>IF(G4909="","",VLOOKUP(G4909,#REF!,3,0))</f>
        <v/>
      </c>
      <c r="B4909" s="45" t="str">
        <f>IF(Table1[[#This Row],[Day]]="","",WEEKNUM(F4909))</f>
        <v/>
      </c>
      <c r="C4909" s="45" t="str">
        <f>IF(Table1[[#This Row],[Day]]="","",MONTH(F4909))</f>
        <v/>
      </c>
      <c r="D4909" s="45" t="str">
        <f>IF(Table1[[#This Row],[Day]]="","",YEAR(F4909))</f>
        <v/>
      </c>
      <c r="E4909" s="117" t="s">
        <v>329</v>
      </c>
      <c r="J4909" s="102"/>
      <c r="K4909" s="124"/>
      <c r="R4909" s="46"/>
      <c r="V4909" s="112"/>
      <c r="W4909" s="72"/>
      <c r="X4909" s="46"/>
      <c r="Y4909" s="46"/>
      <c r="AC4909" s="47">
        <f t="shared" si="73"/>
        <v>0</v>
      </c>
      <c r="AD4909" s="47"/>
      <c r="AE4909" s="44"/>
      <c r="AF4909" s="48"/>
    </row>
    <row r="4910" spans="1:32" ht="21" customHeight="1">
      <c r="A4910" s="45" t="str">
        <f>IF(G4910="","",VLOOKUP(G4910,#REF!,3,0))</f>
        <v/>
      </c>
      <c r="B4910" s="45" t="str">
        <f>IF(Table1[[#This Row],[Day]]="","",WEEKNUM(F4910))</f>
        <v/>
      </c>
      <c r="C4910" s="45" t="str">
        <f>IF(Table1[[#This Row],[Day]]="","",MONTH(F4910))</f>
        <v/>
      </c>
      <c r="D4910" s="45" t="str">
        <f>IF(Table1[[#This Row],[Day]]="","",YEAR(F4910))</f>
        <v/>
      </c>
      <c r="E4910" s="117" t="s">
        <v>329</v>
      </c>
      <c r="J4910" s="102"/>
      <c r="K4910" s="124"/>
      <c r="R4910" s="46"/>
      <c r="V4910" s="112"/>
      <c r="W4910" s="72"/>
      <c r="X4910" s="46"/>
      <c r="Y4910" s="46"/>
      <c r="AC4910" s="47">
        <f t="shared" si="73"/>
        <v>0</v>
      </c>
      <c r="AD4910" s="47"/>
      <c r="AE4910" s="44"/>
      <c r="AF4910" s="48"/>
    </row>
    <row r="4911" spans="1:32" ht="21" customHeight="1">
      <c r="A4911" s="45" t="str">
        <f>IF(G4911="","",VLOOKUP(G4911,#REF!,3,0))</f>
        <v/>
      </c>
      <c r="B4911" s="45" t="str">
        <f>IF(Table1[[#This Row],[Day]]="","",WEEKNUM(F4911))</f>
        <v/>
      </c>
      <c r="C4911" s="45" t="str">
        <f>IF(Table1[[#This Row],[Day]]="","",MONTH(F4911))</f>
        <v/>
      </c>
      <c r="D4911" s="45" t="str">
        <f>IF(Table1[[#This Row],[Day]]="","",YEAR(F4911))</f>
        <v/>
      </c>
      <c r="E4911" s="117" t="s">
        <v>329</v>
      </c>
      <c r="J4911" s="102"/>
      <c r="K4911" s="124"/>
      <c r="R4911" s="46"/>
      <c r="V4911" s="112"/>
      <c r="W4911" s="72"/>
      <c r="X4911" s="46"/>
      <c r="Y4911" s="46"/>
      <c r="AC4911" s="47">
        <f t="shared" si="73"/>
        <v>0</v>
      </c>
      <c r="AD4911" s="47"/>
      <c r="AE4911" s="44"/>
      <c r="AF4911" s="48"/>
    </row>
    <row r="4912" spans="1:32" ht="21" customHeight="1">
      <c r="A4912" s="45" t="str">
        <f>IF(G4912="","",VLOOKUP(G4912,#REF!,3,0))</f>
        <v/>
      </c>
      <c r="B4912" s="45" t="str">
        <f>IF(Table1[[#This Row],[Day]]="","",WEEKNUM(F4912))</f>
        <v/>
      </c>
      <c r="C4912" s="45" t="str">
        <f>IF(Table1[[#This Row],[Day]]="","",MONTH(F4912))</f>
        <v/>
      </c>
      <c r="D4912" s="45" t="str">
        <f>IF(Table1[[#This Row],[Day]]="","",YEAR(F4912))</f>
        <v/>
      </c>
      <c r="E4912" s="117" t="s">
        <v>329</v>
      </c>
      <c r="J4912" s="102"/>
      <c r="K4912" s="124"/>
      <c r="R4912" s="46"/>
      <c r="V4912" s="112"/>
      <c r="W4912" s="72"/>
      <c r="X4912" s="46"/>
      <c r="Y4912" s="46"/>
      <c r="AC4912" s="47">
        <f t="shared" si="73"/>
        <v>0</v>
      </c>
      <c r="AD4912" s="47"/>
      <c r="AE4912" s="44"/>
      <c r="AF4912" s="48"/>
    </row>
    <row r="4913" spans="1:32" ht="21" customHeight="1">
      <c r="A4913" s="45" t="str">
        <f>IF(G4913="","",VLOOKUP(G4913,#REF!,3,0))</f>
        <v/>
      </c>
      <c r="B4913" s="45" t="str">
        <f>IF(Table1[[#This Row],[Day]]="","",WEEKNUM(F4913))</f>
        <v/>
      </c>
      <c r="C4913" s="45" t="str">
        <f>IF(Table1[[#This Row],[Day]]="","",MONTH(F4913))</f>
        <v/>
      </c>
      <c r="D4913" s="45" t="str">
        <f>IF(Table1[[#This Row],[Day]]="","",YEAR(F4913))</f>
        <v/>
      </c>
      <c r="E4913" s="117" t="s">
        <v>329</v>
      </c>
      <c r="J4913" s="102"/>
      <c r="K4913" s="124"/>
      <c r="R4913" s="46"/>
      <c r="V4913" s="112"/>
      <c r="W4913" s="72"/>
      <c r="X4913" s="46"/>
      <c r="Y4913" s="46"/>
      <c r="AC4913" s="47">
        <f t="shared" si="73"/>
        <v>0</v>
      </c>
      <c r="AD4913" s="47"/>
      <c r="AE4913" s="44"/>
      <c r="AF4913" s="48"/>
    </row>
    <row r="4914" spans="1:32" ht="21" customHeight="1">
      <c r="A4914" s="45" t="str">
        <f>IF(G4914="","",VLOOKUP(G4914,#REF!,3,0))</f>
        <v/>
      </c>
      <c r="B4914" s="45" t="str">
        <f>IF(Table1[[#This Row],[Day]]="","",WEEKNUM(F4914))</f>
        <v/>
      </c>
      <c r="C4914" s="45" t="str">
        <f>IF(Table1[[#This Row],[Day]]="","",MONTH(F4914))</f>
        <v/>
      </c>
      <c r="D4914" s="45" t="str">
        <f>IF(Table1[[#This Row],[Day]]="","",YEAR(F4914))</f>
        <v/>
      </c>
      <c r="E4914" s="117" t="s">
        <v>329</v>
      </c>
      <c r="J4914" s="102"/>
      <c r="K4914" s="124"/>
      <c r="R4914" s="46"/>
      <c r="V4914" s="112"/>
      <c r="W4914" s="72"/>
      <c r="X4914" s="46"/>
      <c r="Y4914" s="46"/>
      <c r="AC4914" s="47">
        <f t="shared" si="73"/>
        <v>0</v>
      </c>
      <c r="AD4914" s="47"/>
      <c r="AE4914" s="44"/>
      <c r="AF4914" s="48"/>
    </row>
    <row r="4915" spans="1:32" ht="21" customHeight="1">
      <c r="A4915" s="45" t="str">
        <f>IF(G4915="","",VLOOKUP(G4915,#REF!,3,0))</f>
        <v/>
      </c>
      <c r="B4915" s="45" t="str">
        <f>IF(Table1[[#This Row],[Day]]="","",WEEKNUM(F4915))</f>
        <v/>
      </c>
      <c r="C4915" s="45" t="str">
        <f>IF(Table1[[#This Row],[Day]]="","",MONTH(F4915))</f>
        <v/>
      </c>
      <c r="D4915" s="45" t="str">
        <f>IF(Table1[[#This Row],[Day]]="","",YEAR(F4915))</f>
        <v/>
      </c>
      <c r="E4915" s="117" t="s">
        <v>329</v>
      </c>
      <c r="J4915" s="102"/>
      <c r="K4915" s="124"/>
      <c r="R4915" s="46"/>
      <c r="V4915" s="112"/>
      <c r="W4915" s="72"/>
      <c r="X4915" s="46"/>
      <c r="Y4915" s="46"/>
      <c r="AC4915" s="47">
        <f t="shared" si="73"/>
        <v>0</v>
      </c>
      <c r="AD4915" s="47"/>
      <c r="AE4915" s="44"/>
      <c r="AF4915" s="48"/>
    </row>
    <row r="4916" spans="1:32" ht="21" customHeight="1">
      <c r="A4916" s="45" t="str">
        <f>IF(G4916="","",VLOOKUP(G4916,#REF!,3,0))</f>
        <v/>
      </c>
      <c r="B4916" s="45" t="str">
        <f>IF(Table1[[#This Row],[Day]]="","",WEEKNUM(F4916))</f>
        <v/>
      </c>
      <c r="C4916" s="45" t="str">
        <f>IF(Table1[[#This Row],[Day]]="","",MONTH(F4916))</f>
        <v/>
      </c>
      <c r="D4916" s="45" t="str">
        <f>IF(Table1[[#This Row],[Day]]="","",YEAR(F4916))</f>
        <v/>
      </c>
      <c r="E4916" s="117" t="s">
        <v>329</v>
      </c>
      <c r="J4916" s="102"/>
      <c r="K4916" s="124"/>
      <c r="R4916" s="46"/>
      <c r="V4916" s="112"/>
      <c r="W4916" s="72"/>
      <c r="X4916" s="46"/>
      <c r="Y4916" s="46"/>
      <c r="AC4916" s="47">
        <f t="shared" si="73"/>
        <v>0</v>
      </c>
      <c r="AD4916" s="47"/>
      <c r="AE4916" s="44"/>
      <c r="AF4916" s="48"/>
    </row>
    <row r="4917" spans="1:32" ht="21" customHeight="1">
      <c r="A4917" s="45" t="str">
        <f>IF(G4917="","",VLOOKUP(G4917,#REF!,3,0))</f>
        <v/>
      </c>
      <c r="B4917" s="45" t="str">
        <f>IF(Table1[[#This Row],[Day]]="","",WEEKNUM(F4917))</f>
        <v/>
      </c>
      <c r="C4917" s="45" t="str">
        <f>IF(Table1[[#This Row],[Day]]="","",MONTH(F4917))</f>
        <v/>
      </c>
      <c r="D4917" s="45" t="str">
        <f>IF(Table1[[#This Row],[Day]]="","",YEAR(F4917))</f>
        <v/>
      </c>
      <c r="E4917" s="117" t="s">
        <v>329</v>
      </c>
      <c r="J4917" s="102"/>
      <c r="K4917" s="124"/>
      <c r="R4917" s="46"/>
      <c r="V4917" s="112"/>
      <c r="W4917" s="72"/>
      <c r="X4917" s="46"/>
      <c r="Y4917" s="46"/>
      <c r="AC4917" s="47">
        <f t="shared" si="73"/>
        <v>0</v>
      </c>
      <c r="AD4917" s="47"/>
      <c r="AE4917" s="44"/>
      <c r="AF4917" s="48"/>
    </row>
    <row r="4918" spans="1:32" ht="21" customHeight="1">
      <c r="A4918" s="45" t="str">
        <f>IF(G4918="","",VLOOKUP(G4918,#REF!,3,0))</f>
        <v/>
      </c>
      <c r="B4918" s="45" t="str">
        <f>IF(Table1[[#This Row],[Day]]="","",WEEKNUM(F4918))</f>
        <v/>
      </c>
      <c r="C4918" s="45" t="str">
        <f>IF(Table1[[#This Row],[Day]]="","",MONTH(F4918))</f>
        <v/>
      </c>
      <c r="D4918" s="45" t="str">
        <f>IF(Table1[[#This Row],[Day]]="","",YEAR(F4918))</f>
        <v/>
      </c>
      <c r="E4918" s="117" t="s">
        <v>329</v>
      </c>
      <c r="J4918" s="102"/>
      <c r="K4918" s="124"/>
      <c r="R4918" s="46"/>
      <c r="V4918" s="112"/>
      <c r="W4918" s="72"/>
      <c r="X4918" s="46"/>
      <c r="Y4918" s="46"/>
      <c r="AC4918" s="47">
        <f t="shared" si="73"/>
        <v>0</v>
      </c>
      <c r="AD4918" s="47"/>
      <c r="AE4918" s="44"/>
      <c r="AF4918" s="48"/>
    </row>
    <row r="4919" spans="1:32" ht="21" customHeight="1">
      <c r="A4919" s="45" t="str">
        <f>IF(G4919="","",VLOOKUP(G4919,#REF!,3,0))</f>
        <v/>
      </c>
      <c r="B4919" s="45" t="str">
        <f>IF(Table1[[#This Row],[Day]]="","",WEEKNUM(F4919))</f>
        <v/>
      </c>
      <c r="C4919" s="45" t="str">
        <f>IF(Table1[[#This Row],[Day]]="","",MONTH(F4919))</f>
        <v/>
      </c>
      <c r="D4919" s="45" t="str">
        <f>IF(Table1[[#This Row],[Day]]="","",YEAR(F4919))</f>
        <v/>
      </c>
      <c r="E4919" s="117" t="s">
        <v>329</v>
      </c>
      <c r="J4919" s="102"/>
      <c r="K4919" s="124"/>
      <c r="R4919" s="46"/>
      <c r="V4919" s="112"/>
      <c r="W4919" s="72"/>
      <c r="X4919" s="46"/>
      <c r="Y4919" s="46"/>
      <c r="AC4919" s="47">
        <f t="shared" si="73"/>
        <v>0</v>
      </c>
      <c r="AD4919" s="47"/>
      <c r="AE4919" s="44"/>
      <c r="AF4919" s="48"/>
    </row>
    <row r="4920" spans="1:32" ht="21" customHeight="1">
      <c r="A4920" s="45" t="str">
        <f>IF(G4920="","",VLOOKUP(G4920,#REF!,3,0))</f>
        <v/>
      </c>
      <c r="B4920" s="45" t="str">
        <f>IF(Table1[[#This Row],[Day]]="","",WEEKNUM(F4920))</f>
        <v/>
      </c>
      <c r="C4920" s="45" t="str">
        <f>IF(Table1[[#This Row],[Day]]="","",MONTH(F4920))</f>
        <v/>
      </c>
      <c r="D4920" s="45" t="str">
        <f>IF(Table1[[#This Row],[Day]]="","",YEAR(F4920))</f>
        <v/>
      </c>
      <c r="E4920" s="117" t="s">
        <v>329</v>
      </c>
      <c r="J4920" s="102"/>
      <c r="K4920" s="124"/>
      <c r="R4920" s="46"/>
      <c r="V4920" s="112"/>
      <c r="W4920" s="72"/>
      <c r="X4920" s="46"/>
      <c r="Y4920" s="46"/>
      <c r="AC4920" s="47">
        <f t="shared" si="73"/>
        <v>0</v>
      </c>
      <c r="AD4920" s="47"/>
      <c r="AE4920" s="44"/>
      <c r="AF4920" s="48"/>
    </row>
    <row r="4921" spans="1:32" ht="21" customHeight="1">
      <c r="A4921" s="45" t="str">
        <f>IF(G4921="","",VLOOKUP(G4921,#REF!,3,0))</f>
        <v/>
      </c>
      <c r="B4921" s="45" t="str">
        <f>IF(Table1[[#This Row],[Day]]="","",WEEKNUM(F4921))</f>
        <v/>
      </c>
      <c r="C4921" s="45" t="str">
        <f>IF(Table1[[#This Row],[Day]]="","",MONTH(F4921))</f>
        <v/>
      </c>
      <c r="D4921" s="45" t="str">
        <f>IF(Table1[[#This Row],[Day]]="","",YEAR(F4921))</f>
        <v/>
      </c>
      <c r="E4921" s="117" t="s">
        <v>329</v>
      </c>
      <c r="J4921" s="102"/>
      <c r="K4921" s="124"/>
      <c r="R4921" s="46"/>
      <c r="V4921" s="112"/>
      <c r="W4921" s="72"/>
      <c r="X4921" s="46"/>
      <c r="Y4921" s="46"/>
      <c r="AC4921" s="47">
        <f t="shared" si="73"/>
        <v>0</v>
      </c>
      <c r="AD4921" s="47"/>
      <c r="AE4921" s="44"/>
      <c r="AF4921" s="48"/>
    </row>
    <row r="4922" spans="1:32" ht="21" customHeight="1">
      <c r="A4922" s="45" t="str">
        <f>IF(G4922="","",VLOOKUP(G4922,#REF!,3,0))</f>
        <v/>
      </c>
      <c r="B4922" s="45" t="str">
        <f>IF(Table1[[#This Row],[Day]]="","",WEEKNUM(F4922))</f>
        <v/>
      </c>
      <c r="C4922" s="45" t="str">
        <f>IF(Table1[[#This Row],[Day]]="","",MONTH(F4922))</f>
        <v/>
      </c>
      <c r="D4922" s="45" t="str">
        <f>IF(Table1[[#This Row],[Day]]="","",YEAR(F4922))</f>
        <v/>
      </c>
      <c r="E4922" s="117" t="s">
        <v>329</v>
      </c>
      <c r="J4922" s="102"/>
      <c r="K4922" s="124"/>
      <c r="R4922" s="46"/>
      <c r="V4922" s="112"/>
      <c r="W4922" s="72"/>
      <c r="X4922" s="46"/>
      <c r="Y4922" s="46"/>
      <c r="AC4922" s="47">
        <f t="shared" si="73"/>
        <v>0</v>
      </c>
      <c r="AD4922" s="47"/>
      <c r="AE4922" s="44"/>
      <c r="AF4922" s="48"/>
    </row>
    <row r="4923" spans="1:32" ht="21" customHeight="1">
      <c r="A4923" s="45" t="str">
        <f>IF(G4923="","",VLOOKUP(G4923,#REF!,3,0))</f>
        <v/>
      </c>
      <c r="B4923" s="45" t="str">
        <f>IF(Table1[[#This Row],[Day]]="","",WEEKNUM(F4923))</f>
        <v/>
      </c>
      <c r="C4923" s="45" t="str">
        <f>IF(Table1[[#This Row],[Day]]="","",MONTH(F4923))</f>
        <v/>
      </c>
      <c r="D4923" s="45" t="str">
        <f>IF(Table1[[#This Row],[Day]]="","",YEAR(F4923))</f>
        <v/>
      </c>
      <c r="E4923" s="117" t="s">
        <v>329</v>
      </c>
      <c r="J4923" s="102"/>
      <c r="K4923" s="124"/>
      <c r="R4923" s="46"/>
      <c r="V4923" s="112"/>
      <c r="W4923" s="72"/>
      <c r="X4923" s="46"/>
      <c r="Y4923" s="46"/>
      <c r="AC4923" s="47">
        <f t="shared" si="73"/>
        <v>0</v>
      </c>
      <c r="AD4923" s="47"/>
      <c r="AE4923" s="44"/>
      <c r="AF4923" s="48"/>
    </row>
    <row r="4924" spans="1:32" ht="21" customHeight="1">
      <c r="A4924" s="45" t="str">
        <f>IF(G4924="","",VLOOKUP(G4924,#REF!,3,0))</f>
        <v/>
      </c>
      <c r="B4924" s="45" t="str">
        <f>IF(Table1[[#This Row],[Day]]="","",WEEKNUM(F4924))</f>
        <v/>
      </c>
      <c r="C4924" s="45" t="str">
        <f>IF(Table1[[#This Row],[Day]]="","",MONTH(F4924))</f>
        <v/>
      </c>
      <c r="D4924" s="45" t="str">
        <f>IF(Table1[[#This Row],[Day]]="","",YEAR(F4924))</f>
        <v/>
      </c>
      <c r="E4924" s="117" t="s">
        <v>329</v>
      </c>
      <c r="J4924" s="102"/>
      <c r="K4924" s="124"/>
      <c r="R4924" s="46"/>
      <c r="V4924" s="112"/>
      <c r="W4924" s="72"/>
      <c r="X4924" s="46"/>
      <c r="Y4924" s="46"/>
      <c r="AC4924" s="47">
        <f t="shared" si="73"/>
        <v>0</v>
      </c>
      <c r="AD4924" s="47"/>
      <c r="AE4924" s="44"/>
      <c r="AF4924" s="48"/>
    </row>
    <row r="4925" spans="1:32" ht="21" customHeight="1">
      <c r="A4925" s="45" t="str">
        <f>IF(G4925="","",VLOOKUP(G4925,#REF!,3,0))</f>
        <v/>
      </c>
      <c r="B4925" s="45" t="str">
        <f>IF(Table1[[#This Row],[Day]]="","",WEEKNUM(F4925))</f>
        <v/>
      </c>
      <c r="C4925" s="45" t="str">
        <f>IF(Table1[[#This Row],[Day]]="","",MONTH(F4925))</f>
        <v/>
      </c>
      <c r="D4925" s="45" t="str">
        <f>IF(Table1[[#This Row],[Day]]="","",YEAR(F4925))</f>
        <v/>
      </c>
      <c r="E4925" s="117" t="s">
        <v>329</v>
      </c>
      <c r="J4925" s="102"/>
      <c r="K4925" s="124"/>
      <c r="R4925" s="46"/>
      <c r="V4925" s="112"/>
      <c r="W4925" s="72"/>
      <c r="X4925" s="46"/>
      <c r="Y4925" s="46"/>
      <c r="AC4925" s="47">
        <f t="shared" si="73"/>
        <v>0</v>
      </c>
      <c r="AD4925" s="47"/>
      <c r="AE4925" s="44"/>
      <c r="AF4925" s="48"/>
    </row>
    <row r="4926" spans="1:32" ht="21" customHeight="1">
      <c r="A4926" s="45" t="str">
        <f>IF(G4926="","",VLOOKUP(G4926,#REF!,3,0))</f>
        <v/>
      </c>
      <c r="B4926" s="45" t="str">
        <f>IF(Table1[[#This Row],[Day]]="","",WEEKNUM(F4926))</f>
        <v/>
      </c>
      <c r="C4926" s="45" t="str">
        <f>IF(Table1[[#This Row],[Day]]="","",MONTH(F4926))</f>
        <v/>
      </c>
      <c r="D4926" s="45" t="str">
        <f>IF(Table1[[#This Row],[Day]]="","",YEAR(F4926))</f>
        <v/>
      </c>
      <c r="E4926" s="117" t="s">
        <v>329</v>
      </c>
      <c r="J4926" s="102"/>
      <c r="K4926" s="124"/>
      <c r="R4926" s="46"/>
      <c r="V4926" s="112"/>
      <c r="W4926" s="72"/>
      <c r="X4926" s="46"/>
      <c r="Y4926" s="46"/>
      <c r="AC4926" s="47">
        <f t="shared" si="73"/>
        <v>0</v>
      </c>
      <c r="AD4926" s="47"/>
      <c r="AE4926" s="44"/>
      <c r="AF4926" s="48"/>
    </row>
    <row r="4927" spans="1:32" ht="21" customHeight="1">
      <c r="A4927" s="45" t="str">
        <f>IF(G4927="","",VLOOKUP(G4927,#REF!,3,0))</f>
        <v/>
      </c>
      <c r="B4927" s="45" t="str">
        <f>IF(Table1[[#This Row],[Day]]="","",WEEKNUM(F4927))</f>
        <v/>
      </c>
      <c r="C4927" s="45" t="str">
        <f>IF(Table1[[#This Row],[Day]]="","",MONTH(F4927))</f>
        <v/>
      </c>
      <c r="D4927" s="45" t="str">
        <f>IF(Table1[[#This Row],[Day]]="","",YEAR(F4927))</f>
        <v/>
      </c>
      <c r="E4927" s="117" t="s">
        <v>329</v>
      </c>
      <c r="J4927" s="102"/>
      <c r="K4927" s="124"/>
      <c r="R4927" s="46"/>
      <c r="V4927" s="112"/>
      <c r="W4927" s="72"/>
      <c r="X4927" s="46"/>
      <c r="Y4927" s="46"/>
      <c r="AC4927" s="47">
        <f t="shared" si="73"/>
        <v>0</v>
      </c>
      <c r="AD4927" s="47"/>
      <c r="AE4927" s="44"/>
      <c r="AF4927" s="48"/>
    </row>
    <row r="4928" spans="1:32" ht="21" customHeight="1">
      <c r="A4928" s="45" t="str">
        <f>IF(G4928="","",VLOOKUP(G4928,#REF!,3,0))</f>
        <v/>
      </c>
      <c r="B4928" s="45" t="str">
        <f>IF(Table1[[#This Row],[Day]]="","",WEEKNUM(F4928))</f>
        <v/>
      </c>
      <c r="C4928" s="45" t="str">
        <f>IF(Table1[[#This Row],[Day]]="","",MONTH(F4928))</f>
        <v/>
      </c>
      <c r="D4928" s="45" t="str">
        <f>IF(Table1[[#This Row],[Day]]="","",YEAR(F4928))</f>
        <v/>
      </c>
      <c r="E4928" s="117" t="s">
        <v>329</v>
      </c>
      <c r="J4928" s="102"/>
      <c r="K4928" s="124"/>
      <c r="R4928" s="46"/>
      <c r="V4928" s="112"/>
      <c r="W4928" s="72"/>
      <c r="X4928" s="46"/>
      <c r="Y4928" s="46"/>
      <c r="AC4928" s="47">
        <f t="shared" si="73"/>
        <v>0</v>
      </c>
      <c r="AD4928" s="47"/>
      <c r="AE4928" s="44"/>
      <c r="AF4928" s="48"/>
    </row>
    <row r="4929" spans="1:32" ht="21" customHeight="1">
      <c r="A4929" s="45" t="str">
        <f>IF(G4929="","",VLOOKUP(G4929,#REF!,3,0))</f>
        <v/>
      </c>
      <c r="B4929" s="45" t="str">
        <f>IF(Table1[[#This Row],[Day]]="","",WEEKNUM(F4929))</f>
        <v/>
      </c>
      <c r="C4929" s="45" t="str">
        <f>IF(Table1[[#This Row],[Day]]="","",MONTH(F4929))</f>
        <v/>
      </c>
      <c r="D4929" s="45" t="str">
        <f>IF(Table1[[#This Row],[Day]]="","",YEAR(F4929))</f>
        <v/>
      </c>
      <c r="E4929" s="117" t="s">
        <v>329</v>
      </c>
      <c r="J4929" s="102"/>
      <c r="K4929" s="124"/>
      <c r="R4929" s="46"/>
      <c r="V4929" s="112"/>
      <c r="W4929" s="72"/>
      <c r="X4929" s="46"/>
      <c r="Y4929" s="46"/>
      <c r="AC4929" s="47">
        <f t="shared" si="73"/>
        <v>0</v>
      </c>
      <c r="AD4929" s="47"/>
      <c r="AE4929" s="44"/>
      <c r="AF4929" s="48"/>
    </row>
    <row r="4930" spans="1:32" ht="21" customHeight="1">
      <c r="A4930" s="45" t="str">
        <f>IF(G4930="","",VLOOKUP(G4930,#REF!,3,0))</f>
        <v/>
      </c>
      <c r="B4930" s="45" t="str">
        <f>IF(Table1[[#This Row],[Day]]="","",WEEKNUM(F4930))</f>
        <v/>
      </c>
      <c r="C4930" s="45" t="str">
        <f>IF(Table1[[#This Row],[Day]]="","",MONTH(F4930))</f>
        <v/>
      </c>
      <c r="D4930" s="45" t="str">
        <f>IF(Table1[[#This Row],[Day]]="","",YEAR(F4930))</f>
        <v/>
      </c>
      <c r="E4930" s="117" t="s">
        <v>329</v>
      </c>
      <c r="J4930" s="102"/>
      <c r="K4930" s="124"/>
      <c r="R4930" s="46"/>
      <c r="V4930" s="112"/>
      <c r="W4930" s="72"/>
      <c r="X4930" s="46"/>
      <c r="Y4930" s="46"/>
      <c r="AC4930" s="47">
        <f t="shared" si="73"/>
        <v>0</v>
      </c>
      <c r="AD4930" s="47"/>
      <c r="AE4930" s="44"/>
      <c r="AF4930" s="48"/>
    </row>
    <row r="4931" spans="1:32" ht="21" customHeight="1">
      <c r="A4931" s="45" t="str">
        <f>IF(G4931="","",VLOOKUP(G4931,#REF!,3,0))</f>
        <v/>
      </c>
      <c r="B4931" s="45" t="str">
        <f>IF(Table1[[#This Row],[Day]]="","",WEEKNUM(F4931))</f>
        <v/>
      </c>
      <c r="C4931" s="45" t="str">
        <f>IF(Table1[[#This Row],[Day]]="","",MONTH(F4931))</f>
        <v/>
      </c>
      <c r="D4931" s="45" t="str">
        <f>IF(Table1[[#This Row],[Day]]="","",YEAR(F4931))</f>
        <v/>
      </c>
      <c r="E4931" s="117" t="s">
        <v>329</v>
      </c>
      <c r="J4931" s="102"/>
      <c r="K4931" s="124"/>
      <c r="R4931" s="46"/>
      <c r="V4931" s="112"/>
      <c r="W4931" s="72"/>
      <c r="X4931" s="46"/>
      <c r="Y4931" s="46"/>
      <c r="AC4931" s="47">
        <f t="shared" si="73"/>
        <v>0</v>
      </c>
      <c r="AD4931" s="47"/>
      <c r="AE4931" s="44"/>
      <c r="AF4931" s="48"/>
    </row>
    <row r="4932" spans="1:32" ht="21" customHeight="1">
      <c r="A4932" s="45" t="str">
        <f>IF(G4932="","",VLOOKUP(G4932,#REF!,3,0))</f>
        <v/>
      </c>
      <c r="B4932" s="45" t="str">
        <f>IF(Table1[[#This Row],[Day]]="","",WEEKNUM(F4932))</f>
        <v/>
      </c>
      <c r="C4932" s="45" t="str">
        <f>IF(Table1[[#This Row],[Day]]="","",MONTH(F4932))</f>
        <v/>
      </c>
      <c r="D4932" s="45" t="str">
        <f>IF(Table1[[#This Row],[Day]]="","",YEAR(F4932))</f>
        <v/>
      </c>
      <c r="E4932" s="117" t="s">
        <v>329</v>
      </c>
      <c r="J4932" s="102"/>
      <c r="K4932" s="124"/>
      <c r="R4932" s="46"/>
      <c r="V4932" s="112"/>
      <c r="W4932" s="72"/>
      <c r="X4932" s="46"/>
      <c r="Y4932" s="46"/>
      <c r="AC4932" s="47">
        <f t="shared" si="73"/>
        <v>0</v>
      </c>
      <c r="AD4932" s="47"/>
      <c r="AE4932" s="44"/>
      <c r="AF4932" s="48"/>
    </row>
    <row r="4933" spans="1:32" ht="21" customHeight="1">
      <c r="A4933" s="45" t="str">
        <f>IF(G4933="","",VLOOKUP(G4933,#REF!,3,0))</f>
        <v/>
      </c>
      <c r="B4933" s="45" t="str">
        <f>IF(Table1[[#This Row],[Day]]="","",WEEKNUM(F4933))</f>
        <v/>
      </c>
      <c r="C4933" s="45" t="str">
        <f>IF(Table1[[#This Row],[Day]]="","",MONTH(F4933))</f>
        <v/>
      </c>
      <c r="D4933" s="45" t="str">
        <f>IF(Table1[[#This Row],[Day]]="","",YEAR(F4933))</f>
        <v/>
      </c>
      <c r="E4933" s="117" t="s">
        <v>329</v>
      </c>
      <c r="J4933" s="102"/>
      <c r="K4933" s="124"/>
      <c r="R4933" s="46"/>
      <c r="V4933" s="112"/>
      <c r="W4933" s="72"/>
      <c r="X4933" s="46"/>
      <c r="Y4933" s="46"/>
      <c r="AC4933" s="47">
        <f t="shared" si="73"/>
        <v>0</v>
      </c>
      <c r="AD4933" s="47"/>
      <c r="AE4933" s="44"/>
      <c r="AF4933" s="48"/>
    </row>
    <row r="4934" spans="1:32" ht="21" customHeight="1">
      <c r="A4934" s="45" t="str">
        <f>IF(G4934="","",VLOOKUP(G4934,#REF!,3,0))</f>
        <v/>
      </c>
      <c r="B4934" s="45" t="str">
        <f>IF(Table1[[#This Row],[Day]]="","",WEEKNUM(F4934))</f>
        <v/>
      </c>
      <c r="C4934" s="45" t="str">
        <f>IF(Table1[[#This Row],[Day]]="","",MONTH(F4934))</f>
        <v/>
      </c>
      <c r="D4934" s="45" t="str">
        <f>IF(Table1[[#This Row],[Day]]="","",YEAR(F4934))</f>
        <v/>
      </c>
      <c r="E4934" s="117" t="s">
        <v>329</v>
      </c>
      <c r="J4934" s="102"/>
      <c r="K4934" s="124"/>
      <c r="R4934" s="46"/>
      <c r="V4934" s="112"/>
      <c r="W4934" s="72"/>
      <c r="X4934" s="46"/>
      <c r="Y4934" s="46"/>
      <c r="AC4934" s="47">
        <f t="shared" si="73"/>
        <v>0</v>
      </c>
      <c r="AD4934" s="47"/>
      <c r="AE4934" s="44"/>
      <c r="AF4934" s="48"/>
    </row>
    <row r="4935" spans="1:32" ht="21" customHeight="1">
      <c r="A4935" s="45" t="str">
        <f>IF(G4935="","",VLOOKUP(G4935,#REF!,3,0))</f>
        <v/>
      </c>
      <c r="B4935" s="45" t="str">
        <f>IF(Table1[[#This Row],[Day]]="","",WEEKNUM(F4935))</f>
        <v/>
      </c>
      <c r="C4935" s="45" t="str">
        <f>IF(Table1[[#This Row],[Day]]="","",MONTH(F4935))</f>
        <v/>
      </c>
      <c r="D4935" s="45" t="str">
        <f>IF(Table1[[#This Row],[Day]]="","",YEAR(F4935))</f>
        <v/>
      </c>
      <c r="E4935" s="117" t="s">
        <v>329</v>
      </c>
      <c r="J4935" s="102"/>
      <c r="K4935" s="124"/>
      <c r="R4935" s="46"/>
      <c r="V4935" s="112"/>
      <c r="W4935" s="72"/>
      <c r="X4935" s="46"/>
      <c r="Y4935" s="46"/>
      <c r="AC4935" s="47">
        <f t="shared" si="73"/>
        <v>0</v>
      </c>
      <c r="AD4935" s="47"/>
      <c r="AE4935" s="44"/>
      <c r="AF4935" s="48"/>
    </row>
    <row r="4936" spans="1:32" ht="21" customHeight="1">
      <c r="A4936" s="45" t="str">
        <f>IF(G4936="","",VLOOKUP(G4936,#REF!,3,0))</f>
        <v/>
      </c>
      <c r="B4936" s="45" t="str">
        <f>IF(Table1[[#This Row],[Day]]="","",WEEKNUM(F4936))</f>
        <v/>
      </c>
      <c r="C4936" s="45" t="str">
        <f>IF(Table1[[#This Row],[Day]]="","",MONTH(F4936))</f>
        <v/>
      </c>
      <c r="D4936" s="45" t="str">
        <f>IF(Table1[[#This Row],[Day]]="","",YEAR(F4936))</f>
        <v/>
      </c>
      <c r="E4936" s="117" t="s">
        <v>329</v>
      </c>
      <c r="J4936" s="102"/>
      <c r="K4936" s="124"/>
      <c r="R4936" s="46"/>
      <c r="V4936" s="112"/>
      <c r="W4936" s="72"/>
      <c r="X4936" s="46"/>
      <c r="Y4936" s="46"/>
      <c r="AC4936" s="47">
        <f t="shared" si="73"/>
        <v>0</v>
      </c>
      <c r="AD4936" s="47"/>
      <c r="AE4936" s="44"/>
      <c r="AF4936" s="48"/>
    </row>
    <row r="4937" spans="1:32" ht="21" customHeight="1">
      <c r="A4937" s="45" t="str">
        <f>IF(G4937="","",VLOOKUP(G4937,#REF!,3,0))</f>
        <v/>
      </c>
      <c r="B4937" s="45" t="str">
        <f>IF(Table1[[#This Row],[Day]]="","",WEEKNUM(F4937))</f>
        <v/>
      </c>
      <c r="C4937" s="45" t="str">
        <f>IF(Table1[[#This Row],[Day]]="","",MONTH(F4937))</f>
        <v/>
      </c>
      <c r="D4937" s="45" t="str">
        <f>IF(Table1[[#This Row],[Day]]="","",YEAR(F4937))</f>
        <v/>
      </c>
      <c r="E4937" s="117" t="s">
        <v>329</v>
      </c>
      <c r="J4937" s="102"/>
      <c r="K4937" s="124"/>
      <c r="R4937" s="46"/>
      <c r="V4937" s="112"/>
      <c r="W4937" s="72"/>
      <c r="X4937" s="46"/>
      <c r="Y4937" s="46"/>
      <c r="AC4937" s="47">
        <f t="shared" si="73"/>
        <v>0</v>
      </c>
      <c r="AD4937" s="47"/>
      <c r="AE4937" s="44"/>
      <c r="AF4937" s="48"/>
    </row>
    <row r="4938" spans="1:32" ht="21" customHeight="1">
      <c r="A4938" s="45" t="str">
        <f>IF(G4938="","",VLOOKUP(G4938,#REF!,3,0))</f>
        <v/>
      </c>
      <c r="B4938" s="45" t="str">
        <f>IF(Table1[[#This Row],[Day]]="","",WEEKNUM(F4938))</f>
        <v/>
      </c>
      <c r="C4938" s="45" t="str">
        <f>IF(Table1[[#This Row],[Day]]="","",MONTH(F4938))</f>
        <v/>
      </c>
      <c r="D4938" s="45" t="str">
        <f>IF(Table1[[#This Row],[Day]]="","",YEAR(F4938))</f>
        <v/>
      </c>
      <c r="E4938" s="117" t="s">
        <v>329</v>
      </c>
      <c r="J4938" s="102"/>
      <c r="K4938" s="124"/>
      <c r="R4938" s="46"/>
      <c r="V4938" s="112"/>
      <c r="W4938" s="72"/>
      <c r="X4938" s="46"/>
      <c r="Y4938" s="46"/>
      <c r="AC4938" s="47">
        <f t="shared" si="73"/>
        <v>0</v>
      </c>
      <c r="AD4938" s="47"/>
      <c r="AE4938" s="44"/>
      <c r="AF4938" s="48"/>
    </row>
    <row r="4939" spans="1:32" ht="21" customHeight="1">
      <c r="A4939" s="45" t="str">
        <f>IF(G4939="","",VLOOKUP(G4939,#REF!,3,0))</f>
        <v/>
      </c>
      <c r="B4939" s="45" t="str">
        <f>IF(Table1[[#This Row],[Day]]="","",WEEKNUM(F4939))</f>
        <v/>
      </c>
      <c r="C4939" s="45" t="str">
        <f>IF(Table1[[#This Row],[Day]]="","",MONTH(F4939))</f>
        <v/>
      </c>
      <c r="D4939" s="45" t="str">
        <f>IF(Table1[[#This Row],[Day]]="","",YEAR(F4939))</f>
        <v/>
      </c>
      <c r="E4939" s="117" t="s">
        <v>329</v>
      </c>
      <c r="J4939" s="102"/>
      <c r="K4939" s="124"/>
      <c r="R4939" s="46"/>
      <c r="V4939" s="112"/>
      <c r="W4939" s="72"/>
      <c r="X4939" s="46"/>
      <c r="Y4939" s="46"/>
      <c r="AC4939" s="47">
        <f t="shared" si="73"/>
        <v>0</v>
      </c>
      <c r="AD4939" s="47"/>
      <c r="AE4939" s="44"/>
      <c r="AF4939" s="48"/>
    </row>
    <row r="4940" spans="1:32" ht="21" customHeight="1">
      <c r="A4940" s="45" t="str">
        <f>IF(G4940="","",VLOOKUP(G4940,#REF!,3,0))</f>
        <v/>
      </c>
      <c r="B4940" s="45" t="str">
        <f>IF(Table1[[#This Row],[Day]]="","",WEEKNUM(F4940))</f>
        <v/>
      </c>
      <c r="C4940" s="45" t="str">
        <f>IF(Table1[[#This Row],[Day]]="","",MONTH(F4940))</f>
        <v/>
      </c>
      <c r="D4940" s="45" t="str">
        <f>IF(Table1[[#This Row],[Day]]="","",YEAR(F4940))</f>
        <v/>
      </c>
      <c r="E4940" s="117" t="s">
        <v>329</v>
      </c>
      <c r="J4940" s="102"/>
      <c r="K4940" s="124"/>
      <c r="R4940" s="46"/>
      <c r="V4940" s="112"/>
      <c r="W4940" s="72"/>
      <c r="X4940" s="46"/>
      <c r="Y4940" s="46"/>
      <c r="AC4940" s="47">
        <f t="shared" si="73"/>
        <v>0</v>
      </c>
      <c r="AD4940" s="47"/>
      <c r="AE4940" s="44"/>
      <c r="AF4940" s="48"/>
    </row>
    <row r="4941" spans="1:32" ht="21" customHeight="1">
      <c r="A4941" s="45" t="str">
        <f>IF(G4941="","",VLOOKUP(G4941,#REF!,3,0))</f>
        <v/>
      </c>
      <c r="B4941" s="45" t="str">
        <f>IF(Table1[[#This Row],[Day]]="","",WEEKNUM(F4941))</f>
        <v/>
      </c>
      <c r="C4941" s="45" t="str">
        <f>IF(Table1[[#This Row],[Day]]="","",MONTH(F4941))</f>
        <v/>
      </c>
      <c r="D4941" s="45" t="str">
        <f>IF(Table1[[#This Row],[Day]]="","",YEAR(F4941))</f>
        <v/>
      </c>
      <c r="E4941" s="117" t="s">
        <v>329</v>
      </c>
      <c r="J4941" s="102"/>
      <c r="K4941" s="124"/>
      <c r="R4941" s="46"/>
      <c r="V4941" s="112"/>
      <c r="W4941" s="72"/>
      <c r="X4941" s="46"/>
      <c r="Y4941" s="46"/>
      <c r="AC4941" s="47">
        <f t="shared" si="73"/>
        <v>0</v>
      </c>
      <c r="AD4941" s="47"/>
      <c r="AE4941" s="44"/>
      <c r="AF4941" s="48"/>
    </row>
    <row r="4942" spans="1:32" ht="21" customHeight="1">
      <c r="A4942" s="45" t="str">
        <f>IF(G4942="","",VLOOKUP(G4942,#REF!,3,0))</f>
        <v/>
      </c>
      <c r="B4942" s="45" t="str">
        <f>IF(Table1[[#This Row],[Day]]="","",WEEKNUM(F4942))</f>
        <v/>
      </c>
      <c r="C4942" s="45" t="str">
        <f>IF(Table1[[#This Row],[Day]]="","",MONTH(F4942))</f>
        <v/>
      </c>
      <c r="D4942" s="45" t="str">
        <f>IF(Table1[[#This Row],[Day]]="","",YEAR(F4942))</f>
        <v/>
      </c>
      <c r="E4942" s="117" t="s">
        <v>329</v>
      </c>
      <c r="J4942" s="102"/>
      <c r="K4942" s="124"/>
      <c r="R4942" s="46"/>
      <c r="V4942" s="112"/>
      <c r="W4942" s="72"/>
      <c r="X4942" s="46"/>
      <c r="Y4942" s="46"/>
      <c r="AC4942" s="47">
        <f t="shared" si="73"/>
        <v>0</v>
      </c>
      <c r="AD4942" s="47"/>
      <c r="AE4942" s="44"/>
      <c r="AF4942" s="48"/>
    </row>
    <row r="4943" spans="1:32" ht="21" customHeight="1">
      <c r="A4943" s="45" t="str">
        <f>IF(G4943="","",VLOOKUP(G4943,#REF!,3,0))</f>
        <v/>
      </c>
      <c r="B4943" s="45" t="str">
        <f>IF(Table1[[#This Row],[Day]]="","",WEEKNUM(F4943))</f>
        <v/>
      </c>
      <c r="C4943" s="45" t="str">
        <f>IF(Table1[[#This Row],[Day]]="","",MONTH(F4943))</f>
        <v/>
      </c>
      <c r="D4943" s="45" t="str">
        <f>IF(Table1[[#This Row],[Day]]="","",YEAR(F4943))</f>
        <v/>
      </c>
      <c r="E4943" s="117" t="s">
        <v>329</v>
      </c>
      <c r="J4943" s="102"/>
      <c r="K4943" s="124"/>
      <c r="R4943" s="46"/>
      <c r="V4943" s="112"/>
      <c r="W4943" s="72"/>
      <c r="X4943" s="46"/>
      <c r="Y4943" s="46"/>
      <c r="AC4943" s="47">
        <f t="shared" si="73"/>
        <v>0</v>
      </c>
      <c r="AD4943" s="47"/>
      <c r="AE4943" s="44"/>
      <c r="AF4943" s="48"/>
    </row>
    <row r="4944" spans="1:32" ht="21" customHeight="1">
      <c r="A4944" s="45" t="str">
        <f>IF(G4944="","",VLOOKUP(G4944,#REF!,3,0))</f>
        <v/>
      </c>
      <c r="B4944" s="45" t="str">
        <f>IF(Table1[[#This Row],[Day]]="","",WEEKNUM(F4944))</f>
        <v/>
      </c>
      <c r="C4944" s="45" t="str">
        <f>IF(Table1[[#This Row],[Day]]="","",MONTH(F4944))</f>
        <v/>
      </c>
      <c r="D4944" s="45" t="str">
        <f>IF(Table1[[#This Row],[Day]]="","",YEAR(F4944))</f>
        <v/>
      </c>
      <c r="E4944" s="117" t="s">
        <v>329</v>
      </c>
      <c r="J4944" s="102"/>
      <c r="K4944" s="124"/>
      <c r="R4944" s="46"/>
      <c r="V4944" s="112"/>
      <c r="W4944" s="72"/>
      <c r="X4944" s="46"/>
      <c r="Y4944" s="46"/>
      <c r="AC4944" s="47">
        <f t="shared" si="73"/>
        <v>0</v>
      </c>
      <c r="AD4944" s="47"/>
      <c r="AE4944" s="44"/>
      <c r="AF4944" s="48"/>
    </row>
    <row r="4945" spans="1:32" ht="21" customHeight="1">
      <c r="A4945" s="45" t="str">
        <f>IF(G4945="","",VLOOKUP(G4945,#REF!,3,0))</f>
        <v/>
      </c>
      <c r="B4945" s="45" t="str">
        <f>IF(Table1[[#This Row],[Day]]="","",WEEKNUM(F4945))</f>
        <v/>
      </c>
      <c r="C4945" s="45" t="str">
        <f>IF(Table1[[#This Row],[Day]]="","",MONTH(F4945))</f>
        <v/>
      </c>
      <c r="D4945" s="45" t="str">
        <f>IF(Table1[[#This Row],[Day]]="","",YEAR(F4945))</f>
        <v/>
      </c>
      <c r="E4945" s="117" t="s">
        <v>329</v>
      </c>
      <c r="J4945" s="102"/>
      <c r="K4945" s="124"/>
      <c r="R4945" s="46"/>
      <c r="V4945" s="112"/>
      <c r="W4945" s="72"/>
      <c r="X4945" s="46"/>
      <c r="Y4945" s="46"/>
      <c r="AC4945" s="47">
        <f t="shared" si="73"/>
        <v>0</v>
      </c>
      <c r="AD4945" s="47"/>
      <c r="AE4945" s="44"/>
      <c r="AF4945" s="48"/>
    </row>
    <row r="4946" spans="1:32" ht="21" customHeight="1">
      <c r="A4946" s="45" t="str">
        <f>IF(G4946="","",VLOOKUP(G4946,#REF!,3,0))</f>
        <v/>
      </c>
      <c r="B4946" s="45" t="str">
        <f>IF(Table1[[#This Row],[Day]]="","",WEEKNUM(F4946))</f>
        <v/>
      </c>
      <c r="C4946" s="45" t="str">
        <f>IF(Table1[[#This Row],[Day]]="","",MONTH(F4946))</f>
        <v/>
      </c>
      <c r="D4946" s="45" t="str">
        <f>IF(Table1[[#This Row],[Day]]="","",YEAR(F4946))</f>
        <v/>
      </c>
      <c r="E4946" s="117" t="s">
        <v>329</v>
      </c>
      <c r="J4946" s="102"/>
      <c r="K4946" s="124"/>
      <c r="R4946" s="46"/>
      <c r="V4946" s="112"/>
      <c r="W4946" s="72"/>
      <c r="X4946" s="46"/>
      <c r="Y4946" s="46"/>
      <c r="AC4946" s="47">
        <f t="shared" si="73"/>
        <v>0</v>
      </c>
      <c r="AD4946" s="47"/>
      <c r="AE4946" s="44"/>
      <c r="AF4946" s="48"/>
    </row>
    <row r="4947" spans="1:32" ht="21" customHeight="1">
      <c r="A4947" s="45" t="str">
        <f>IF(G4947="","",VLOOKUP(G4947,#REF!,3,0))</f>
        <v/>
      </c>
      <c r="B4947" s="45" t="str">
        <f>IF(Table1[[#This Row],[Day]]="","",WEEKNUM(F4947))</f>
        <v/>
      </c>
      <c r="C4947" s="45" t="str">
        <f>IF(Table1[[#This Row],[Day]]="","",MONTH(F4947))</f>
        <v/>
      </c>
      <c r="D4947" s="45" t="str">
        <f>IF(Table1[[#This Row],[Day]]="","",YEAR(F4947))</f>
        <v/>
      </c>
      <c r="E4947" s="117" t="s">
        <v>329</v>
      </c>
      <c r="J4947" s="102"/>
      <c r="K4947" s="124"/>
      <c r="R4947" s="46"/>
      <c r="V4947" s="112"/>
      <c r="W4947" s="72"/>
      <c r="X4947" s="46"/>
      <c r="Y4947" s="46"/>
      <c r="AC4947" s="47">
        <f t="shared" si="73"/>
        <v>0</v>
      </c>
      <c r="AD4947" s="47"/>
      <c r="AE4947" s="44"/>
      <c r="AF4947" s="48"/>
    </row>
    <row r="4948" spans="1:32" ht="21" customHeight="1">
      <c r="A4948" s="45" t="str">
        <f>IF(G4948="","",VLOOKUP(G4948,#REF!,3,0))</f>
        <v/>
      </c>
      <c r="B4948" s="45" t="str">
        <f>IF(Table1[[#This Row],[Day]]="","",WEEKNUM(F4948))</f>
        <v/>
      </c>
      <c r="C4948" s="45" t="str">
        <f>IF(Table1[[#This Row],[Day]]="","",MONTH(F4948))</f>
        <v/>
      </c>
      <c r="D4948" s="45" t="str">
        <f>IF(Table1[[#This Row],[Day]]="","",YEAR(F4948))</f>
        <v/>
      </c>
      <c r="E4948" s="117" t="s">
        <v>329</v>
      </c>
      <c r="J4948" s="102"/>
      <c r="K4948" s="124"/>
      <c r="R4948" s="46"/>
      <c r="V4948" s="112"/>
      <c r="W4948" s="72"/>
      <c r="X4948" s="46"/>
      <c r="Y4948" s="46"/>
      <c r="AC4948" s="47">
        <f t="shared" si="73"/>
        <v>0</v>
      </c>
      <c r="AD4948" s="47"/>
      <c r="AE4948" s="44"/>
      <c r="AF4948" s="48"/>
    </row>
    <row r="4949" spans="1:32" ht="21" customHeight="1">
      <c r="A4949" s="45" t="str">
        <f>IF(G4949="","",VLOOKUP(G4949,#REF!,3,0))</f>
        <v/>
      </c>
      <c r="B4949" s="45" t="str">
        <f>IF(Table1[[#This Row],[Day]]="","",WEEKNUM(F4949))</f>
        <v/>
      </c>
      <c r="C4949" s="45" t="str">
        <f>IF(Table1[[#This Row],[Day]]="","",MONTH(F4949))</f>
        <v/>
      </c>
      <c r="D4949" s="45" t="str">
        <f>IF(Table1[[#This Row],[Day]]="","",YEAR(F4949))</f>
        <v/>
      </c>
      <c r="E4949" s="117" t="s">
        <v>329</v>
      </c>
      <c r="J4949" s="102"/>
      <c r="K4949" s="124"/>
      <c r="R4949" s="46"/>
      <c r="V4949" s="112"/>
      <c r="W4949" s="72"/>
      <c r="X4949" s="46"/>
      <c r="Y4949" s="46"/>
      <c r="AC4949" s="47">
        <f t="shared" si="73"/>
        <v>0</v>
      </c>
      <c r="AD4949" s="47"/>
      <c r="AE4949" s="44"/>
      <c r="AF4949" s="48"/>
    </row>
    <row r="4950" spans="1:32" ht="21" customHeight="1">
      <c r="A4950" s="45" t="str">
        <f>IF(G4950="","",VLOOKUP(G4950,#REF!,3,0))</f>
        <v/>
      </c>
      <c r="B4950" s="45" t="str">
        <f>IF(Table1[[#This Row],[Day]]="","",WEEKNUM(F4950))</f>
        <v/>
      </c>
      <c r="C4950" s="45" t="str">
        <f>IF(Table1[[#This Row],[Day]]="","",MONTH(F4950))</f>
        <v/>
      </c>
      <c r="D4950" s="45" t="str">
        <f>IF(Table1[[#This Row],[Day]]="","",YEAR(F4950))</f>
        <v/>
      </c>
      <c r="E4950" s="117" t="s">
        <v>329</v>
      </c>
      <c r="J4950" s="102"/>
      <c r="K4950" s="124"/>
      <c r="R4950" s="46"/>
      <c r="V4950" s="112"/>
      <c r="W4950" s="72"/>
      <c r="X4950" s="46"/>
      <c r="Y4950" s="46"/>
      <c r="AC4950" s="47">
        <f t="shared" si="73"/>
        <v>0</v>
      </c>
      <c r="AD4950" s="47"/>
      <c r="AE4950" s="44"/>
      <c r="AF4950" s="48"/>
    </row>
    <row r="4951" spans="1:32" ht="21" customHeight="1">
      <c r="A4951" s="45" t="str">
        <f>IF(G4951="","",VLOOKUP(G4951,#REF!,3,0))</f>
        <v/>
      </c>
      <c r="B4951" s="45" t="str">
        <f>IF(Table1[[#This Row],[Day]]="","",WEEKNUM(F4951))</f>
        <v/>
      </c>
      <c r="C4951" s="45" t="str">
        <f>IF(Table1[[#This Row],[Day]]="","",MONTH(F4951))</f>
        <v/>
      </c>
      <c r="D4951" s="45" t="str">
        <f>IF(Table1[[#This Row],[Day]]="","",YEAR(F4951))</f>
        <v/>
      </c>
      <c r="E4951" s="117" t="s">
        <v>329</v>
      </c>
      <c r="J4951" s="102"/>
      <c r="K4951" s="124"/>
      <c r="R4951" s="46"/>
      <c r="V4951" s="112"/>
      <c r="W4951" s="72"/>
      <c r="X4951" s="46"/>
      <c r="Y4951" s="46"/>
      <c r="AC4951" s="47">
        <f t="shared" si="73"/>
        <v>0</v>
      </c>
      <c r="AD4951" s="47"/>
      <c r="AE4951" s="44"/>
      <c r="AF4951" s="48"/>
    </row>
    <row r="4952" spans="1:32" ht="21" customHeight="1">
      <c r="A4952" s="45" t="str">
        <f>IF(G4952="","",VLOOKUP(G4952,#REF!,3,0))</f>
        <v/>
      </c>
      <c r="B4952" s="45" t="str">
        <f>IF(Table1[[#This Row],[Day]]="","",WEEKNUM(F4952))</f>
        <v/>
      </c>
      <c r="C4952" s="45" t="str">
        <f>IF(Table1[[#This Row],[Day]]="","",MONTH(F4952))</f>
        <v/>
      </c>
      <c r="D4952" s="45" t="str">
        <f>IF(Table1[[#This Row],[Day]]="","",YEAR(F4952))</f>
        <v/>
      </c>
      <c r="E4952" s="117" t="s">
        <v>329</v>
      </c>
      <c r="J4952" s="102"/>
      <c r="K4952" s="124"/>
      <c r="R4952" s="46"/>
      <c r="V4952" s="112"/>
      <c r="W4952" s="72"/>
      <c r="X4952" s="46"/>
      <c r="Y4952" s="46"/>
      <c r="AC4952" s="47">
        <f t="shared" si="73"/>
        <v>0</v>
      </c>
      <c r="AD4952" s="47"/>
      <c r="AE4952" s="44"/>
      <c r="AF4952" s="48"/>
    </row>
    <row r="4953" spans="1:32" ht="21" customHeight="1">
      <c r="A4953" s="45" t="str">
        <f>IF(G4953="","",VLOOKUP(G4953,#REF!,3,0))</f>
        <v/>
      </c>
      <c r="B4953" s="45" t="str">
        <f>IF(Table1[[#This Row],[Day]]="","",WEEKNUM(F4953))</f>
        <v/>
      </c>
      <c r="C4953" s="45" t="str">
        <f>IF(Table1[[#This Row],[Day]]="","",MONTH(F4953))</f>
        <v/>
      </c>
      <c r="D4953" s="45" t="str">
        <f>IF(Table1[[#This Row],[Day]]="","",YEAR(F4953))</f>
        <v/>
      </c>
      <c r="E4953" s="117" t="s">
        <v>329</v>
      </c>
      <c r="J4953" s="102"/>
      <c r="K4953" s="124"/>
      <c r="R4953" s="46"/>
      <c r="V4953" s="112"/>
      <c r="W4953" s="72"/>
      <c r="X4953" s="46"/>
      <c r="Y4953" s="46"/>
      <c r="AC4953" s="47">
        <f t="shared" si="73"/>
        <v>0</v>
      </c>
      <c r="AD4953" s="47"/>
      <c r="AE4953" s="44"/>
      <c r="AF4953" s="48"/>
    </row>
    <row r="4954" spans="1:32" ht="21" customHeight="1">
      <c r="A4954" s="45" t="str">
        <f>IF(G4954="","",VLOOKUP(G4954,#REF!,3,0))</f>
        <v/>
      </c>
      <c r="B4954" s="45" t="str">
        <f>IF(Table1[[#This Row],[Day]]="","",WEEKNUM(F4954))</f>
        <v/>
      </c>
      <c r="C4954" s="45" t="str">
        <f>IF(Table1[[#This Row],[Day]]="","",MONTH(F4954))</f>
        <v/>
      </c>
      <c r="D4954" s="45" t="str">
        <f>IF(Table1[[#This Row],[Day]]="","",YEAR(F4954))</f>
        <v/>
      </c>
      <c r="E4954" s="117" t="s">
        <v>329</v>
      </c>
      <c r="J4954" s="102"/>
      <c r="K4954" s="124"/>
      <c r="R4954" s="46"/>
      <c r="V4954" s="112"/>
      <c r="W4954" s="72"/>
      <c r="X4954" s="46"/>
      <c r="Y4954" s="46"/>
      <c r="AC4954" s="47">
        <f t="shared" si="73"/>
        <v>0</v>
      </c>
      <c r="AD4954" s="47"/>
      <c r="AE4954" s="44"/>
      <c r="AF4954" s="48"/>
    </row>
    <row r="4955" spans="1:32" ht="21" customHeight="1">
      <c r="A4955" s="45" t="str">
        <f>IF(G4955="","",VLOOKUP(G4955,#REF!,3,0))</f>
        <v/>
      </c>
      <c r="B4955" s="45" t="str">
        <f>IF(Table1[[#This Row],[Day]]="","",WEEKNUM(F4955))</f>
        <v/>
      </c>
      <c r="C4955" s="45" t="str">
        <f>IF(Table1[[#This Row],[Day]]="","",MONTH(F4955))</f>
        <v/>
      </c>
      <c r="D4955" s="45" t="str">
        <f>IF(Table1[[#This Row],[Day]]="","",YEAR(F4955))</f>
        <v/>
      </c>
      <c r="E4955" s="117" t="s">
        <v>329</v>
      </c>
      <c r="J4955" s="102"/>
      <c r="K4955" s="124"/>
      <c r="R4955" s="46"/>
      <c r="V4955" s="112"/>
      <c r="W4955" s="72"/>
      <c r="X4955" s="46"/>
      <c r="Y4955" s="46"/>
      <c r="AC4955" s="47">
        <f t="shared" si="73"/>
        <v>0</v>
      </c>
      <c r="AD4955" s="47"/>
      <c r="AE4955" s="44"/>
      <c r="AF4955" s="48"/>
    </row>
    <row r="4956" spans="1:32" ht="21" customHeight="1">
      <c r="A4956" s="45" t="str">
        <f>IF(G4956="","",VLOOKUP(G4956,#REF!,3,0))</f>
        <v/>
      </c>
      <c r="B4956" s="45" t="str">
        <f>IF(Table1[[#This Row],[Day]]="","",WEEKNUM(F4956))</f>
        <v/>
      </c>
      <c r="C4956" s="45" t="str">
        <f>IF(Table1[[#This Row],[Day]]="","",MONTH(F4956))</f>
        <v/>
      </c>
      <c r="D4956" s="45" t="str">
        <f>IF(Table1[[#This Row],[Day]]="","",YEAR(F4956))</f>
        <v/>
      </c>
      <c r="E4956" s="117" t="s">
        <v>329</v>
      </c>
      <c r="J4956" s="102"/>
      <c r="K4956" s="124"/>
      <c r="R4956" s="46"/>
      <c r="V4956" s="112"/>
      <c r="W4956" s="72"/>
      <c r="X4956" s="46"/>
      <c r="Y4956" s="46"/>
      <c r="AC4956" s="47">
        <f t="shared" ref="AC4956:AC5019" si="74">SUM(I4956:AB4956)</f>
        <v>0</v>
      </c>
      <c r="AD4956" s="47"/>
      <c r="AE4956" s="44"/>
      <c r="AF4956" s="48"/>
    </row>
    <row r="4957" spans="1:32" ht="21" customHeight="1">
      <c r="A4957" s="45" t="str">
        <f>IF(G4957="","",VLOOKUP(G4957,#REF!,3,0))</f>
        <v/>
      </c>
      <c r="B4957" s="45" t="str">
        <f>IF(Table1[[#This Row],[Day]]="","",WEEKNUM(F4957))</f>
        <v/>
      </c>
      <c r="C4957" s="45" t="str">
        <f>IF(Table1[[#This Row],[Day]]="","",MONTH(F4957))</f>
        <v/>
      </c>
      <c r="D4957" s="45" t="str">
        <f>IF(Table1[[#This Row],[Day]]="","",YEAR(F4957))</f>
        <v/>
      </c>
      <c r="E4957" s="117" t="s">
        <v>329</v>
      </c>
      <c r="J4957" s="102"/>
      <c r="K4957" s="124"/>
      <c r="R4957" s="46"/>
      <c r="V4957" s="112"/>
      <c r="W4957" s="72"/>
      <c r="X4957" s="46"/>
      <c r="Y4957" s="46"/>
      <c r="AC4957" s="47">
        <f t="shared" si="74"/>
        <v>0</v>
      </c>
      <c r="AD4957" s="47"/>
      <c r="AE4957" s="44"/>
      <c r="AF4957" s="48"/>
    </row>
    <row r="4958" spans="1:32" ht="21" customHeight="1">
      <c r="A4958" s="45" t="str">
        <f>IF(G4958="","",VLOOKUP(G4958,#REF!,3,0))</f>
        <v/>
      </c>
      <c r="B4958" s="45" t="str">
        <f>IF(Table1[[#This Row],[Day]]="","",WEEKNUM(F4958))</f>
        <v/>
      </c>
      <c r="C4958" s="45" t="str">
        <f>IF(Table1[[#This Row],[Day]]="","",MONTH(F4958))</f>
        <v/>
      </c>
      <c r="D4958" s="45" t="str">
        <f>IF(Table1[[#This Row],[Day]]="","",YEAR(F4958))</f>
        <v/>
      </c>
      <c r="E4958" s="117" t="s">
        <v>329</v>
      </c>
      <c r="J4958" s="102"/>
      <c r="K4958" s="124"/>
      <c r="R4958" s="46"/>
      <c r="V4958" s="112"/>
      <c r="W4958" s="72"/>
      <c r="X4958" s="46"/>
      <c r="Y4958" s="46"/>
      <c r="AC4958" s="47">
        <f t="shared" si="74"/>
        <v>0</v>
      </c>
      <c r="AD4958" s="47"/>
      <c r="AE4958" s="44"/>
      <c r="AF4958" s="48"/>
    </row>
    <row r="4959" spans="1:32" ht="21" customHeight="1">
      <c r="A4959" s="45" t="str">
        <f>IF(G4959="","",VLOOKUP(G4959,#REF!,3,0))</f>
        <v/>
      </c>
      <c r="B4959" s="45" t="str">
        <f>IF(Table1[[#This Row],[Day]]="","",WEEKNUM(F4959))</f>
        <v/>
      </c>
      <c r="C4959" s="45" t="str">
        <f>IF(Table1[[#This Row],[Day]]="","",MONTH(F4959))</f>
        <v/>
      </c>
      <c r="D4959" s="45" t="str">
        <f>IF(Table1[[#This Row],[Day]]="","",YEAR(F4959))</f>
        <v/>
      </c>
      <c r="E4959" s="117" t="s">
        <v>329</v>
      </c>
      <c r="J4959" s="102"/>
      <c r="K4959" s="124"/>
      <c r="R4959" s="46"/>
      <c r="V4959" s="112"/>
      <c r="W4959" s="72"/>
      <c r="X4959" s="46"/>
      <c r="Y4959" s="46"/>
      <c r="AC4959" s="47">
        <f t="shared" si="74"/>
        <v>0</v>
      </c>
      <c r="AD4959" s="47"/>
      <c r="AE4959" s="44"/>
      <c r="AF4959" s="48"/>
    </row>
    <row r="4960" spans="1:32" ht="21" customHeight="1">
      <c r="A4960" s="45" t="str">
        <f>IF(G4960="","",VLOOKUP(G4960,#REF!,3,0))</f>
        <v/>
      </c>
      <c r="B4960" s="45" t="str">
        <f>IF(Table1[[#This Row],[Day]]="","",WEEKNUM(F4960))</f>
        <v/>
      </c>
      <c r="C4960" s="45" t="str">
        <f>IF(Table1[[#This Row],[Day]]="","",MONTH(F4960))</f>
        <v/>
      </c>
      <c r="D4960" s="45" t="str">
        <f>IF(Table1[[#This Row],[Day]]="","",YEAR(F4960))</f>
        <v/>
      </c>
      <c r="E4960" s="117" t="s">
        <v>329</v>
      </c>
      <c r="J4960" s="102"/>
      <c r="K4960" s="124"/>
      <c r="R4960" s="46"/>
      <c r="V4960" s="112"/>
      <c r="W4960" s="72"/>
      <c r="X4960" s="46"/>
      <c r="Y4960" s="46"/>
      <c r="AC4960" s="47">
        <f t="shared" si="74"/>
        <v>0</v>
      </c>
      <c r="AD4960" s="47"/>
      <c r="AE4960" s="44"/>
      <c r="AF4960" s="48"/>
    </row>
    <row r="4961" spans="1:32" ht="21" customHeight="1">
      <c r="A4961" s="45" t="str">
        <f>IF(G4961="","",VLOOKUP(G4961,#REF!,3,0))</f>
        <v/>
      </c>
      <c r="B4961" s="45" t="str">
        <f>IF(Table1[[#This Row],[Day]]="","",WEEKNUM(F4961))</f>
        <v/>
      </c>
      <c r="C4961" s="45" t="str">
        <f>IF(Table1[[#This Row],[Day]]="","",MONTH(F4961))</f>
        <v/>
      </c>
      <c r="D4961" s="45" t="str">
        <f>IF(Table1[[#This Row],[Day]]="","",YEAR(F4961))</f>
        <v/>
      </c>
      <c r="E4961" s="117" t="s">
        <v>329</v>
      </c>
      <c r="J4961" s="102"/>
      <c r="K4961" s="124"/>
      <c r="R4961" s="46"/>
      <c r="V4961" s="112"/>
      <c r="W4961" s="72"/>
      <c r="X4961" s="46"/>
      <c r="Y4961" s="46"/>
      <c r="AC4961" s="47">
        <f t="shared" si="74"/>
        <v>0</v>
      </c>
      <c r="AD4961" s="47"/>
      <c r="AE4961" s="44"/>
      <c r="AF4961" s="48"/>
    </row>
    <row r="4962" spans="1:32" ht="21" customHeight="1">
      <c r="A4962" s="45" t="str">
        <f>IF(G4962="","",VLOOKUP(G4962,#REF!,3,0))</f>
        <v/>
      </c>
      <c r="B4962" s="45" t="str">
        <f>IF(Table1[[#This Row],[Day]]="","",WEEKNUM(F4962))</f>
        <v/>
      </c>
      <c r="C4962" s="45" t="str">
        <f>IF(Table1[[#This Row],[Day]]="","",MONTH(F4962))</f>
        <v/>
      </c>
      <c r="D4962" s="45" t="str">
        <f>IF(Table1[[#This Row],[Day]]="","",YEAR(F4962))</f>
        <v/>
      </c>
      <c r="E4962" s="117" t="s">
        <v>329</v>
      </c>
      <c r="J4962" s="102"/>
      <c r="K4962" s="124"/>
      <c r="R4962" s="46"/>
      <c r="V4962" s="112"/>
      <c r="W4962" s="72"/>
      <c r="X4962" s="46"/>
      <c r="Y4962" s="46"/>
      <c r="AC4962" s="47">
        <f t="shared" si="74"/>
        <v>0</v>
      </c>
      <c r="AD4962" s="47"/>
      <c r="AE4962" s="44"/>
      <c r="AF4962" s="48"/>
    </row>
    <row r="4963" spans="1:32" ht="21" customHeight="1">
      <c r="A4963" s="45" t="str">
        <f>IF(G4963="","",VLOOKUP(G4963,#REF!,3,0))</f>
        <v/>
      </c>
      <c r="B4963" s="45" t="str">
        <f>IF(Table1[[#This Row],[Day]]="","",WEEKNUM(F4963))</f>
        <v/>
      </c>
      <c r="C4963" s="45" t="str">
        <f>IF(Table1[[#This Row],[Day]]="","",MONTH(F4963))</f>
        <v/>
      </c>
      <c r="D4963" s="45" t="str">
        <f>IF(Table1[[#This Row],[Day]]="","",YEAR(F4963))</f>
        <v/>
      </c>
      <c r="E4963" s="117" t="s">
        <v>329</v>
      </c>
      <c r="J4963" s="102"/>
      <c r="K4963" s="124"/>
      <c r="R4963" s="46"/>
      <c r="V4963" s="112"/>
      <c r="W4963" s="72"/>
      <c r="X4963" s="46"/>
      <c r="Y4963" s="46"/>
      <c r="AC4963" s="47">
        <f t="shared" si="74"/>
        <v>0</v>
      </c>
      <c r="AD4963" s="47"/>
      <c r="AE4963" s="44"/>
      <c r="AF4963" s="48"/>
    </row>
    <row r="4964" spans="1:32" ht="21" customHeight="1">
      <c r="A4964" s="45" t="str">
        <f>IF(G4964="","",VLOOKUP(G4964,#REF!,3,0))</f>
        <v/>
      </c>
      <c r="B4964" s="45" t="str">
        <f>IF(Table1[[#This Row],[Day]]="","",WEEKNUM(F4964))</f>
        <v/>
      </c>
      <c r="C4964" s="45" t="str">
        <f>IF(Table1[[#This Row],[Day]]="","",MONTH(F4964))</f>
        <v/>
      </c>
      <c r="D4964" s="45" t="str">
        <f>IF(Table1[[#This Row],[Day]]="","",YEAR(F4964))</f>
        <v/>
      </c>
      <c r="E4964" s="117" t="s">
        <v>329</v>
      </c>
      <c r="J4964" s="102"/>
      <c r="K4964" s="124"/>
      <c r="R4964" s="46"/>
      <c r="V4964" s="112"/>
      <c r="W4964" s="72"/>
      <c r="X4964" s="46"/>
      <c r="Y4964" s="46"/>
      <c r="AC4964" s="47">
        <f t="shared" si="74"/>
        <v>0</v>
      </c>
      <c r="AD4964" s="47"/>
      <c r="AE4964" s="44"/>
      <c r="AF4964" s="48"/>
    </row>
    <row r="4965" spans="1:32" ht="21" customHeight="1">
      <c r="A4965" s="45" t="str">
        <f>IF(G4965="","",VLOOKUP(G4965,#REF!,3,0))</f>
        <v/>
      </c>
      <c r="B4965" s="45" t="str">
        <f>IF(Table1[[#This Row],[Day]]="","",WEEKNUM(F4965))</f>
        <v/>
      </c>
      <c r="C4965" s="45" t="str">
        <f>IF(Table1[[#This Row],[Day]]="","",MONTH(F4965))</f>
        <v/>
      </c>
      <c r="D4965" s="45" t="str">
        <f>IF(Table1[[#This Row],[Day]]="","",YEAR(F4965))</f>
        <v/>
      </c>
      <c r="E4965" s="117" t="s">
        <v>329</v>
      </c>
      <c r="J4965" s="102"/>
      <c r="K4965" s="124"/>
      <c r="R4965" s="46"/>
      <c r="V4965" s="112"/>
      <c r="W4965" s="72"/>
      <c r="X4965" s="46"/>
      <c r="Y4965" s="46"/>
      <c r="AC4965" s="47">
        <f t="shared" si="74"/>
        <v>0</v>
      </c>
      <c r="AD4965" s="47"/>
      <c r="AE4965" s="44"/>
      <c r="AF4965" s="48"/>
    </row>
    <row r="4966" spans="1:32" ht="21" customHeight="1">
      <c r="A4966" s="45" t="str">
        <f>IF(G4966="","",VLOOKUP(G4966,#REF!,3,0))</f>
        <v/>
      </c>
      <c r="B4966" s="45" t="str">
        <f>IF(Table1[[#This Row],[Day]]="","",WEEKNUM(F4966))</f>
        <v/>
      </c>
      <c r="C4966" s="45" t="str">
        <f>IF(Table1[[#This Row],[Day]]="","",MONTH(F4966))</f>
        <v/>
      </c>
      <c r="D4966" s="45" t="str">
        <f>IF(Table1[[#This Row],[Day]]="","",YEAR(F4966))</f>
        <v/>
      </c>
      <c r="E4966" s="117" t="s">
        <v>329</v>
      </c>
      <c r="J4966" s="102"/>
      <c r="K4966" s="124"/>
      <c r="R4966" s="46"/>
      <c r="V4966" s="112"/>
      <c r="W4966" s="72"/>
      <c r="X4966" s="46"/>
      <c r="Y4966" s="46"/>
      <c r="AC4966" s="47">
        <f t="shared" si="74"/>
        <v>0</v>
      </c>
      <c r="AD4966" s="47"/>
      <c r="AE4966" s="44"/>
      <c r="AF4966" s="48"/>
    </row>
    <row r="4967" spans="1:32" ht="21" customHeight="1">
      <c r="A4967" s="45" t="str">
        <f>IF(G4967="","",VLOOKUP(G4967,#REF!,3,0))</f>
        <v/>
      </c>
      <c r="B4967" s="45" t="str">
        <f>IF(Table1[[#This Row],[Day]]="","",WEEKNUM(F4967))</f>
        <v/>
      </c>
      <c r="C4967" s="45" t="str">
        <f>IF(Table1[[#This Row],[Day]]="","",MONTH(F4967))</f>
        <v/>
      </c>
      <c r="D4967" s="45" t="str">
        <f>IF(Table1[[#This Row],[Day]]="","",YEAR(F4967))</f>
        <v/>
      </c>
      <c r="E4967" s="117" t="s">
        <v>329</v>
      </c>
      <c r="J4967" s="102"/>
      <c r="K4967" s="124"/>
      <c r="R4967" s="46"/>
      <c r="V4967" s="112"/>
      <c r="W4967" s="72"/>
      <c r="X4967" s="46"/>
      <c r="Y4967" s="46"/>
      <c r="AC4967" s="47">
        <f t="shared" si="74"/>
        <v>0</v>
      </c>
      <c r="AD4967" s="47"/>
      <c r="AE4967" s="44"/>
      <c r="AF4967" s="48"/>
    </row>
    <row r="4968" spans="1:32" ht="21" customHeight="1">
      <c r="A4968" s="45" t="str">
        <f>IF(G4968="","",VLOOKUP(G4968,#REF!,3,0))</f>
        <v/>
      </c>
      <c r="B4968" s="45" t="str">
        <f>IF(Table1[[#This Row],[Day]]="","",WEEKNUM(F4968))</f>
        <v/>
      </c>
      <c r="C4968" s="45" t="str">
        <f>IF(Table1[[#This Row],[Day]]="","",MONTH(F4968))</f>
        <v/>
      </c>
      <c r="D4968" s="45" t="str">
        <f>IF(Table1[[#This Row],[Day]]="","",YEAR(F4968))</f>
        <v/>
      </c>
      <c r="E4968" s="117" t="s">
        <v>329</v>
      </c>
      <c r="J4968" s="102"/>
      <c r="K4968" s="124"/>
      <c r="R4968" s="46"/>
      <c r="V4968" s="112"/>
      <c r="W4968" s="72"/>
      <c r="X4968" s="46"/>
      <c r="Y4968" s="46"/>
      <c r="AC4968" s="47">
        <f t="shared" si="74"/>
        <v>0</v>
      </c>
      <c r="AD4968" s="47"/>
      <c r="AE4968" s="44"/>
      <c r="AF4968" s="48"/>
    </row>
    <row r="4969" spans="1:32" ht="21" customHeight="1">
      <c r="A4969" s="45" t="str">
        <f>IF(G4969="","",VLOOKUP(G4969,#REF!,3,0))</f>
        <v/>
      </c>
      <c r="B4969" s="45" t="str">
        <f>IF(Table1[[#This Row],[Day]]="","",WEEKNUM(F4969))</f>
        <v/>
      </c>
      <c r="C4969" s="45" t="str">
        <f>IF(Table1[[#This Row],[Day]]="","",MONTH(F4969))</f>
        <v/>
      </c>
      <c r="D4969" s="45" t="str">
        <f>IF(Table1[[#This Row],[Day]]="","",YEAR(F4969))</f>
        <v/>
      </c>
      <c r="E4969" s="117" t="s">
        <v>329</v>
      </c>
      <c r="J4969" s="102"/>
      <c r="K4969" s="124"/>
      <c r="R4969" s="46"/>
      <c r="V4969" s="112"/>
      <c r="W4969" s="72"/>
      <c r="X4969" s="46"/>
      <c r="Y4969" s="46"/>
      <c r="AC4969" s="47">
        <f t="shared" si="74"/>
        <v>0</v>
      </c>
      <c r="AD4969" s="47"/>
      <c r="AE4969" s="44"/>
      <c r="AF4969" s="48"/>
    </row>
    <row r="4970" spans="1:32" ht="21" customHeight="1">
      <c r="A4970" s="45" t="str">
        <f>IF(G4970="","",VLOOKUP(G4970,#REF!,3,0))</f>
        <v/>
      </c>
      <c r="B4970" s="45" t="str">
        <f>IF(Table1[[#This Row],[Day]]="","",WEEKNUM(F4970))</f>
        <v/>
      </c>
      <c r="C4970" s="45" t="str">
        <f>IF(Table1[[#This Row],[Day]]="","",MONTH(F4970))</f>
        <v/>
      </c>
      <c r="D4970" s="45" t="str">
        <f>IF(Table1[[#This Row],[Day]]="","",YEAR(F4970))</f>
        <v/>
      </c>
      <c r="E4970" s="117" t="s">
        <v>329</v>
      </c>
      <c r="J4970" s="102"/>
      <c r="K4970" s="124"/>
      <c r="R4970" s="46"/>
      <c r="V4970" s="112"/>
      <c r="W4970" s="72"/>
      <c r="X4970" s="46"/>
      <c r="Y4970" s="46"/>
      <c r="AC4970" s="47">
        <f t="shared" si="74"/>
        <v>0</v>
      </c>
      <c r="AD4970" s="47"/>
      <c r="AE4970" s="44"/>
      <c r="AF4970" s="48"/>
    </row>
    <row r="4971" spans="1:32" ht="21" customHeight="1">
      <c r="A4971" s="45" t="str">
        <f>IF(G4971="","",VLOOKUP(G4971,#REF!,3,0))</f>
        <v/>
      </c>
      <c r="B4971" s="45" t="str">
        <f>IF(Table1[[#This Row],[Day]]="","",WEEKNUM(F4971))</f>
        <v/>
      </c>
      <c r="C4971" s="45" t="str">
        <f>IF(Table1[[#This Row],[Day]]="","",MONTH(F4971))</f>
        <v/>
      </c>
      <c r="D4971" s="45" t="str">
        <f>IF(Table1[[#This Row],[Day]]="","",YEAR(F4971))</f>
        <v/>
      </c>
      <c r="E4971" s="117" t="s">
        <v>329</v>
      </c>
      <c r="J4971" s="102"/>
      <c r="K4971" s="124"/>
      <c r="R4971" s="46"/>
      <c r="V4971" s="112"/>
      <c r="W4971" s="72"/>
      <c r="X4971" s="46"/>
      <c r="Y4971" s="46"/>
      <c r="AC4971" s="47">
        <f t="shared" si="74"/>
        <v>0</v>
      </c>
      <c r="AD4971" s="47"/>
      <c r="AE4971" s="44"/>
      <c r="AF4971" s="48"/>
    </row>
    <row r="4972" spans="1:32" ht="21" customHeight="1">
      <c r="A4972" s="45" t="str">
        <f>IF(G4972="","",VLOOKUP(G4972,#REF!,3,0))</f>
        <v/>
      </c>
      <c r="B4972" s="45" t="str">
        <f>IF(Table1[[#This Row],[Day]]="","",WEEKNUM(F4972))</f>
        <v/>
      </c>
      <c r="C4972" s="45" t="str">
        <f>IF(Table1[[#This Row],[Day]]="","",MONTH(F4972))</f>
        <v/>
      </c>
      <c r="D4972" s="45" t="str">
        <f>IF(Table1[[#This Row],[Day]]="","",YEAR(F4972))</f>
        <v/>
      </c>
      <c r="E4972" s="117" t="s">
        <v>329</v>
      </c>
      <c r="J4972" s="102"/>
      <c r="K4972" s="124"/>
      <c r="R4972" s="46"/>
      <c r="V4972" s="112"/>
      <c r="W4972" s="72"/>
      <c r="X4972" s="46"/>
      <c r="Y4972" s="46"/>
      <c r="AC4972" s="47">
        <f t="shared" si="74"/>
        <v>0</v>
      </c>
      <c r="AD4972" s="47"/>
      <c r="AE4972" s="44"/>
      <c r="AF4972" s="48"/>
    </row>
    <row r="4973" spans="1:32" ht="21" customHeight="1">
      <c r="A4973" s="45" t="str">
        <f>IF(G4973="","",VLOOKUP(G4973,#REF!,3,0))</f>
        <v/>
      </c>
      <c r="B4973" s="45" t="str">
        <f>IF(Table1[[#This Row],[Day]]="","",WEEKNUM(F4973))</f>
        <v/>
      </c>
      <c r="C4973" s="45" t="str">
        <f>IF(Table1[[#This Row],[Day]]="","",MONTH(F4973))</f>
        <v/>
      </c>
      <c r="D4973" s="45" t="str">
        <f>IF(Table1[[#This Row],[Day]]="","",YEAR(F4973))</f>
        <v/>
      </c>
      <c r="E4973" s="117" t="s">
        <v>329</v>
      </c>
      <c r="J4973" s="102"/>
      <c r="K4973" s="124"/>
      <c r="R4973" s="46"/>
      <c r="V4973" s="112"/>
      <c r="W4973" s="72"/>
      <c r="X4973" s="46"/>
      <c r="Y4973" s="46"/>
      <c r="AC4973" s="47">
        <f t="shared" si="74"/>
        <v>0</v>
      </c>
      <c r="AD4973" s="47"/>
      <c r="AE4973" s="44"/>
      <c r="AF4973" s="48"/>
    </row>
    <row r="4974" spans="1:32" ht="21" customHeight="1">
      <c r="A4974" s="45" t="str">
        <f>IF(G4974="","",VLOOKUP(G4974,#REF!,3,0))</f>
        <v/>
      </c>
      <c r="B4974" s="45" t="str">
        <f>IF(Table1[[#This Row],[Day]]="","",WEEKNUM(F4974))</f>
        <v/>
      </c>
      <c r="C4974" s="45" t="str">
        <f>IF(Table1[[#This Row],[Day]]="","",MONTH(F4974))</f>
        <v/>
      </c>
      <c r="D4974" s="45" t="str">
        <f>IF(Table1[[#This Row],[Day]]="","",YEAR(F4974))</f>
        <v/>
      </c>
      <c r="E4974" s="117" t="s">
        <v>329</v>
      </c>
      <c r="J4974" s="102"/>
      <c r="K4974" s="124"/>
      <c r="R4974" s="46"/>
      <c r="V4974" s="112"/>
      <c r="W4974" s="72"/>
      <c r="X4974" s="46"/>
      <c r="Y4974" s="46"/>
      <c r="AC4974" s="47">
        <f t="shared" si="74"/>
        <v>0</v>
      </c>
      <c r="AD4974" s="47"/>
      <c r="AE4974" s="44"/>
      <c r="AF4974" s="48"/>
    </row>
    <row r="4975" spans="1:32" ht="21" customHeight="1">
      <c r="A4975" s="45" t="str">
        <f>IF(G4975="","",VLOOKUP(G4975,#REF!,3,0))</f>
        <v/>
      </c>
      <c r="B4975" s="45" t="str">
        <f>IF(Table1[[#This Row],[Day]]="","",WEEKNUM(F4975))</f>
        <v/>
      </c>
      <c r="C4975" s="45" t="str">
        <f>IF(Table1[[#This Row],[Day]]="","",MONTH(F4975))</f>
        <v/>
      </c>
      <c r="D4975" s="45" t="str">
        <f>IF(Table1[[#This Row],[Day]]="","",YEAR(F4975))</f>
        <v/>
      </c>
      <c r="E4975" s="117" t="s">
        <v>329</v>
      </c>
      <c r="J4975" s="102"/>
      <c r="K4975" s="124"/>
      <c r="R4975" s="46"/>
      <c r="V4975" s="112"/>
      <c r="W4975" s="72"/>
      <c r="X4975" s="46"/>
      <c r="Y4975" s="46"/>
      <c r="AC4975" s="47">
        <f t="shared" si="74"/>
        <v>0</v>
      </c>
      <c r="AD4975" s="47"/>
      <c r="AE4975" s="44"/>
      <c r="AF4975" s="48"/>
    </row>
    <row r="4976" spans="1:32" ht="21" customHeight="1">
      <c r="A4976" s="45" t="str">
        <f>IF(G4976="","",VLOOKUP(G4976,#REF!,3,0))</f>
        <v/>
      </c>
      <c r="B4976" s="45" t="str">
        <f>IF(Table1[[#This Row],[Day]]="","",WEEKNUM(F4976))</f>
        <v/>
      </c>
      <c r="C4976" s="45" t="str">
        <f>IF(Table1[[#This Row],[Day]]="","",MONTH(F4976))</f>
        <v/>
      </c>
      <c r="D4976" s="45" t="str">
        <f>IF(Table1[[#This Row],[Day]]="","",YEAR(F4976))</f>
        <v/>
      </c>
      <c r="E4976" s="117" t="s">
        <v>329</v>
      </c>
      <c r="J4976" s="102"/>
      <c r="K4976" s="124"/>
      <c r="R4976" s="46"/>
      <c r="V4976" s="112"/>
      <c r="W4976" s="72"/>
      <c r="X4976" s="46"/>
      <c r="Y4976" s="46"/>
      <c r="AC4976" s="47">
        <f t="shared" si="74"/>
        <v>0</v>
      </c>
      <c r="AD4976" s="47"/>
      <c r="AE4976" s="44"/>
      <c r="AF4976" s="48"/>
    </row>
    <row r="4977" spans="1:32" ht="21" customHeight="1">
      <c r="A4977" s="45" t="str">
        <f>IF(G4977="","",VLOOKUP(G4977,#REF!,3,0))</f>
        <v/>
      </c>
      <c r="B4977" s="45" t="str">
        <f>IF(Table1[[#This Row],[Day]]="","",WEEKNUM(F4977))</f>
        <v/>
      </c>
      <c r="C4977" s="45" t="str">
        <f>IF(Table1[[#This Row],[Day]]="","",MONTH(F4977))</f>
        <v/>
      </c>
      <c r="D4977" s="45" t="str">
        <f>IF(Table1[[#This Row],[Day]]="","",YEAR(F4977))</f>
        <v/>
      </c>
      <c r="E4977" s="117" t="s">
        <v>329</v>
      </c>
      <c r="J4977" s="102"/>
      <c r="K4977" s="124"/>
      <c r="R4977" s="46"/>
      <c r="V4977" s="112"/>
      <c r="W4977" s="72"/>
      <c r="X4977" s="46"/>
      <c r="Y4977" s="46"/>
      <c r="AC4977" s="47">
        <f t="shared" si="74"/>
        <v>0</v>
      </c>
      <c r="AD4977" s="47"/>
      <c r="AE4977" s="44"/>
      <c r="AF4977" s="48"/>
    </row>
    <row r="4978" spans="1:32" ht="21" customHeight="1">
      <c r="A4978" s="45" t="str">
        <f>IF(G4978="","",VLOOKUP(G4978,#REF!,3,0))</f>
        <v/>
      </c>
      <c r="B4978" s="45" t="str">
        <f>IF(Table1[[#This Row],[Day]]="","",WEEKNUM(F4978))</f>
        <v/>
      </c>
      <c r="C4978" s="45" t="str">
        <f>IF(Table1[[#This Row],[Day]]="","",MONTH(F4978))</f>
        <v/>
      </c>
      <c r="D4978" s="45" t="str">
        <f>IF(Table1[[#This Row],[Day]]="","",YEAR(F4978))</f>
        <v/>
      </c>
      <c r="E4978" s="117" t="s">
        <v>329</v>
      </c>
      <c r="J4978" s="102"/>
      <c r="K4978" s="124"/>
      <c r="R4978" s="46"/>
      <c r="V4978" s="112"/>
      <c r="W4978" s="72"/>
      <c r="X4978" s="46"/>
      <c r="Y4978" s="46"/>
      <c r="AC4978" s="47">
        <f t="shared" si="74"/>
        <v>0</v>
      </c>
      <c r="AD4978" s="47"/>
      <c r="AE4978" s="44"/>
      <c r="AF4978" s="48"/>
    </row>
    <row r="4979" spans="1:32" ht="21" customHeight="1">
      <c r="A4979" s="45" t="str">
        <f>IF(G4979="","",VLOOKUP(G4979,#REF!,3,0))</f>
        <v/>
      </c>
      <c r="B4979" s="45" t="str">
        <f>IF(Table1[[#This Row],[Day]]="","",WEEKNUM(F4979))</f>
        <v/>
      </c>
      <c r="C4979" s="45" t="str">
        <f>IF(Table1[[#This Row],[Day]]="","",MONTH(F4979))</f>
        <v/>
      </c>
      <c r="D4979" s="45" t="str">
        <f>IF(Table1[[#This Row],[Day]]="","",YEAR(F4979))</f>
        <v/>
      </c>
      <c r="E4979" s="117" t="s">
        <v>329</v>
      </c>
      <c r="J4979" s="102"/>
      <c r="K4979" s="124"/>
      <c r="R4979" s="46"/>
      <c r="V4979" s="112"/>
      <c r="W4979" s="72"/>
      <c r="X4979" s="46"/>
      <c r="Y4979" s="46"/>
      <c r="AC4979" s="47">
        <f t="shared" si="74"/>
        <v>0</v>
      </c>
      <c r="AD4979" s="47"/>
      <c r="AE4979" s="44"/>
      <c r="AF4979" s="48"/>
    </row>
    <row r="4980" spans="1:32" ht="21" customHeight="1">
      <c r="A4980" s="45" t="str">
        <f>IF(G4980="","",VLOOKUP(G4980,#REF!,3,0))</f>
        <v/>
      </c>
      <c r="B4980" s="45" t="str">
        <f>IF(Table1[[#This Row],[Day]]="","",WEEKNUM(F4980))</f>
        <v/>
      </c>
      <c r="C4980" s="45" t="str">
        <f>IF(Table1[[#This Row],[Day]]="","",MONTH(F4980))</f>
        <v/>
      </c>
      <c r="D4980" s="45" t="str">
        <f>IF(Table1[[#This Row],[Day]]="","",YEAR(F4980))</f>
        <v/>
      </c>
      <c r="E4980" s="117" t="s">
        <v>329</v>
      </c>
      <c r="J4980" s="102"/>
      <c r="K4980" s="124"/>
      <c r="R4980" s="46"/>
      <c r="V4980" s="112"/>
      <c r="W4980" s="72"/>
      <c r="X4980" s="46"/>
      <c r="Y4980" s="46"/>
      <c r="AC4980" s="47">
        <f t="shared" si="74"/>
        <v>0</v>
      </c>
      <c r="AD4980" s="47"/>
      <c r="AE4980" s="44"/>
      <c r="AF4980" s="48"/>
    </row>
    <row r="4981" spans="1:32" ht="21" customHeight="1">
      <c r="A4981" s="45" t="str">
        <f>IF(G4981="","",VLOOKUP(G4981,#REF!,3,0))</f>
        <v/>
      </c>
      <c r="B4981" s="45" t="str">
        <f>IF(Table1[[#This Row],[Day]]="","",WEEKNUM(F4981))</f>
        <v/>
      </c>
      <c r="C4981" s="45" t="str">
        <f>IF(Table1[[#This Row],[Day]]="","",MONTH(F4981))</f>
        <v/>
      </c>
      <c r="D4981" s="45" t="str">
        <f>IF(Table1[[#This Row],[Day]]="","",YEAR(F4981))</f>
        <v/>
      </c>
      <c r="E4981" s="117" t="s">
        <v>329</v>
      </c>
      <c r="J4981" s="102"/>
      <c r="K4981" s="124"/>
      <c r="R4981" s="46"/>
      <c r="V4981" s="112"/>
      <c r="W4981" s="72"/>
      <c r="X4981" s="46"/>
      <c r="Y4981" s="46"/>
      <c r="AC4981" s="47">
        <f t="shared" si="74"/>
        <v>0</v>
      </c>
      <c r="AD4981" s="47"/>
      <c r="AE4981" s="44"/>
      <c r="AF4981" s="48"/>
    </row>
    <row r="4982" spans="1:32" ht="21" customHeight="1">
      <c r="A4982" s="45" t="str">
        <f>IF(G4982="","",VLOOKUP(G4982,#REF!,3,0))</f>
        <v/>
      </c>
      <c r="B4982" s="45" t="str">
        <f>IF(Table1[[#This Row],[Day]]="","",WEEKNUM(F4982))</f>
        <v/>
      </c>
      <c r="C4982" s="45" t="str">
        <f>IF(Table1[[#This Row],[Day]]="","",MONTH(F4982))</f>
        <v/>
      </c>
      <c r="D4982" s="45" t="str">
        <f>IF(Table1[[#This Row],[Day]]="","",YEAR(F4982))</f>
        <v/>
      </c>
      <c r="E4982" s="117" t="s">
        <v>329</v>
      </c>
      <c r="J4982" s="102"/>
      <c r="K4982" s="124"/>
      <c r="R4982" s="46"/>
      <c r="V4982" s="112"/>
      <c r="W4982" s="72"/>
      <c r="X4982" s="46"/>
      <c r="Y4982" s="46"/>
      <c r="AC4982" s="47">
        <f t="shared" si="74"/>
        <v>0</v>
      </c>
      <c r="AD4982" s="47"/>
      <c r="AE4982" s="44"/>
      <c r="AF4982" s="48"/>
    </row>
    <row r="4983" spans="1:32" ht="21" customHeight="1">
      <c r="A4983" s="45" t="str">
        <f>IF(G4983="","",VLOOKUP(G4983,#REF!,3,0))</f>
        <v/>
      </c>
      <c r="B4983" s="45" t="str">
        <f>IF(Table1[[#This Row],[Day]]="","",WEEKNUM(F4983))</f>
        <v/>
      </c>
      <c r="C4983" s="45" t="str">
        <f>IF(Table1[[#This Row],[Day]]="","",MONTH(F4983))</f>
        <v/>
      </c>
      <c r="D4983" s="45" t="str">
        <f>IF(Table1[[#This Row],[Day]]="","",YEAR(F4983))</f>
        <v/>
      </c>
      <c r="E4983" s="117" t="s">
        <v>329</v>
      </c>
      <c r="J4983" s="102"/>
      <c r="K4983" s="124"/>
      <c r="R4983" s="46"/>
      <c r="V4983" s="112"/>
      <c r="W4983" s="72"/>
      <c r="X4983" s="46"/>
      <c r="Y4983" s="46"/>
      <c r="AC4983" s="47">
        <f t="shared" si="74"/>
        <v>0</v>
      </c>
      <c r="AD4983" s="47"/>
      <c r="AE4983" s="44"/>
      <c r="AF4983" s="48"/>
    </row>
    <row r="4984" spans="1:32" ht="21" customHeight="1">
      <c r="A4984" s="45" t="str">
        <f>IF(G4984="","",VLOOKUP(G4984,#REF!,3,0))</f>
        <v/>
      </c>
      <c r="B4984" s="45" t="str">
        <f>IF(Table1[[#This Row],[Day]]="","",WEEKNUM(F4984))</f>
        <v/>
      </c>
      <c r="C4984" s="45" t="str">
        <f>IF(Table1[[#This Row],[Day]]="","",MONTH(F4984))</f>
        <v/>
      </c>
      <c r="D4984" s="45" t="str">
        <f>IF(Table1[[#This Row],[Day]]="","",YEAR(F4984))</f>
        <v/>
      </c>
      <c r="E4984" s="117" t="s">
        <v>329</v>
      </c>
      <c r="J4984" s="102"/>
      <c r="K4984" s="124"/>
      <c r="R4984" s="46"/>
      <c r="V4984" s="112"/>
      <c r="W4984" s="72"/>
      <c r="X4984" s="46"/>
      <c r="Y4984" s="46"/>
      <c r="AC4984" s="47">
        <f t="shared" si="74"/>
        <v>0</v>
      </c>
      <c r="AD4984" s="47"/>
      <c r="AE4984" s="44"/>
      <c r="AF4984" s="48"/>
    </row>
    <row r="4985" spans="1:32" ht="21" customHeight="1">
      <c r="A4985" s="45" t="str">
        <f>IF(G4985="","",VLOOKUP(G4985,#REF!,3,0))</f>
        <v/>
      </c>
      <c r="B4985" s="45" t="str">
        <f>IF(Table1[[#This Row],[Day]]="","",WEEKNUM(F4985))</f>
        <v/>
      </c>
      <c r="C4985" s="45" t="str">
        <f>IF(Table1[[#This Row],[Day]]="","",MONTH(F4985))</f>
        <v/>
      </c>
      <c r="D4985" s="45" t="str">
        <f>IF(Table1[[#This Row],[Day]]="","",YEAR(F4985))</f>
        <v/>
      </c>
      <c r="E4985" s="117" t="s">
        <v>329</v>
      </c>
      <c r="J4985" s="102"/>
      <c r="K4985" s="124"/>
      <c r="R4985" s="46"/>
      <c r="V4985" s="112"/>
      <c r="W4985" s="72"/>
      <c r="X4985" s="46"/>
      <c r="Y4985" s="46"/>
      <c r="AC4985" s="47">
        <f t="shared" si="74"/>
        <v>0</v>
      </c>
      <c r="AD4985" s="47"/>
      <c r="AE4985" s="44"/>
      <c r="AF4985" s="48"/>
    </row>
    <row r="4986" spans="1:32" ht="21" customHeight="1">
      <c r="A4986" s="45" t="str">
        <f>IF(G4986="","",VLOOKUP(G4986,#REF!,3,0))</f>
        <v/>
      </c>
      <c r="B4986" s="45" t="str">
        <f>IF(Table1[[#This Row],[Day]]="","",WEEKNUM(F4986))</f>
        <v/>
      </c>
      <c r="C4986" s="45" t="str">
        <f>IF(Table1[[#This Row],[Day]]="","",MONTH(F4986))</f>
        <v/>
      </c>
      <c r="D4986" s="45" t="str">
        <f>IF(Table1[[#This Row],[Day]]="","",YEAR(F4986))</f>
        <v/>
      </c>
      <c r="E4986" s="117" t="s">
        <v>329</v>
      </c>
      <c r="J4986" s="102"/>
      <c r="K4986" s="124"/>
      <c r="R4986" s="46"/>
      <c r="V4986" s="112"/>
      <c r="W4986" s="72"/>
      <c r="X4986" s="46"/>
      <c r="Y4986" s="46"/>
      <c r="AC4986" s="47">
        <f t="shared" si="74"/>
        <v>0</v>
      </c>
      <c r="AD4986" s="47"/>
      <c r="AE4986" s="44"/>
      <c r="AF4986" s="48"/>
    </row>
    <row r="4987" spans="1:32" ht="21" customHeight="1">
      <c r="A4987" s="45" t="str">
        <f>IF(G4987="","",VLOOKUP(G4987,#REF!,3,0))</f>
        <v/>
      </c>
      <c r="B4987" s="45" t="str">
        <f>IF(Table1[[#This Row],[Day]]="","",WEEKNUM(F4987))</f>
        <v/>
      </c>
      <c r="C4987" s="45" t="str">
        <f>IF(Table1[[#This Row],[Day]]="","",MONTH(F4987))</f>
        <v/>
      </c>
      <c r="D4987" s="45" t="str">
        <f>IF(Table1[[#This Row],[Day]]="","",YEAR(F4987))</f>
        <v/>
      </c>
      <c r="E4987" s="117" t="s">
        <v>329</v>
      </c>
      <c r="J4987" s="102"/>
      <c r="K4987" s="124"/>
      <c r="R4987" s="46"/>
      <c r="V4987" s="112"/>
      <c r="W4987" s="72"/>
      <c r="X4987" s="46"/>
      <c r="Y4987" s="46"/>
      <c r="AC4987" s="47">
        <f t="shared" si="74"/>
        <v>0</v>
      </c>
      <c r="AD4987" s="47"/>
      <c r="AE4987" s="44"/>
      <c r="AF4987" s="48"/>
    </row>
    <row r="4988" spans="1:32" ht="21" customHeight="1">
      <c r="A4988" s="45" t="str">
        <f>IF(G4988="","",VLOOKUP(G4988,#REF!,3,0))</f>
        <v/>
      </c>
      <c r="B4988" s="45" t="str">
        <f>IF(Table1[[#This Row],[Day]]="","",WEEKNUM(F4988))</f>
        <v/>
      </c>
      <c r="C4988" s="45" t="str">
        <f>IF(Table1[[#This Row],[Day]]="","",MONTH(F4988))</f>
        <v/>
      </c>
      <c r="D4988" s="45" t="str">
        <f>IF(Table1[[#This Row],[Day]]="","",YEAR(F4988))</f>
        <v/>
      </c>
      <c r="E4988" s="117" t="s">
        <v>329</v>
      </c>
      <c r="J4988" s="102"/>
      <c r="K4988" s="124"/>
      <c r="R4988" s="46"/>
      <c r="V4988" s="112"/>
      <c r="W4988" s="72"/>
      <c r="X4988" s="46"/>
      <c r="Y4988" s="46"/>
      <c r="AC4988" s="47">
        <f t="shared" si="74"/>
        <v>0</v>
      </c>
      <c r="AD4988" s="47"/>
      <c r="AE4988" s="44"/>
      <c r="AF4988" s="48"/>
    </row>
    <row r="4989" spans="1:32" ht="21" customHeight="1">
      <c r="A4989" s="45" t="str">
        <f>IF(G4989="","",VLOOKUP(G4989,#REF!,3,0))</f>
        <v/>
      </c>
      <c r="B4989" s="45" t="str">
        <f>IF(Table1[[#This Row],[Day]]="","",WEEKNUM(F4989))</f>
        <v/>
      </c>
      <c r="C4989" s="45" t="str">
        <f>IF(Table1[[#This Row],[Day]]="","",MONTH(F4989))</f>
        <v/>
      </c>
      <c r="D4989" s="45" t="str">
        <f>IF(Table1[[#This Row],[Day]]="","",YEAR(F4989))</f>
        <v/>
      </c>
      <c r="E4989" s="117" t="s">
        <v>329</v>
      </c>
      <c r="J4989" s="102"/>
      <c r="K4989" s="124"/>
      <c r="R4989" s="46"/>
      <c r="V4989" s="112"/>
      <c r="W4989" s="72"/>
      <c r="X4989" s="46"/>
      <c r="Y4989" s="46"/>
      <c r="AC4989" s="47">
        <f t="shared" si="74"/>
        <v>0</v>
      </c>
      <c r="AD4989" s="47"/>
      <c r="AE4989" s="44"/>
      <c r="AF4989" s="48"/>
    </row>
    <row r="4990" spans="1:32" ht="21" customHeight="1">
      <c r="A4990" s="45" t="str">
        <f>IF(G4990="","",VLOOKUP(G4990,#REF!,3,0))</f>
        <v/>
      </c>
      <c r="B4990" s="45" t="str">
        <f>IF(Table1[[#This Row],[Day]]="","",WEEKNUM(F4990))</f>
        <v/>
      </c>
      <c r="C4990" s="45" t="str">
        <f>IF(Table1[[#This Row],[Day]]="","",MONTH(F4990))</f>
        <v/>
      </c>
      <c r="D4990" s="45" t="str">
        <f>IF(Table1[[#This Row],[Day]]="","",YEAR(F4990))</f>
        <v/>
      </c>
      <c r="E4990" s="117" t="s">
        <v>329</v>
      </c>
      <c r="J4990" s="102"/>
      <c r="K4990" s="124"/>
      <c r="R4990" s="46"/>
      <c r="V4990" s="112"/>
      <c r="W4990" s="72"/>
      <c r="X4990" s="46"/>
      <c r="Y4990" s="46"/>
      <c r="AC4990" s="47">
        <f t="shared" si="74"/>
        <v>0</v>
      </c>
      <c r="AD4990" s="47"/>
      <c r="AE4990" s="44"/>
      <c r="AF4990" s="48"/>
    </row>
    <row r="4991" spans="1:32" ht="21" customHeight="1">
      <c r="A4991" s="45" t="str">
        <f>IF(G4991="","",VLOOKUP(G4991,#REF!,3,0))</f>
        <v/>
      </c>
      <c r="B4991" s="45" t="str">
        <f>IF(Table1[[#This Row],[Day]]="","",WEEKNUM(F4991))</f>
        <v/>
      </c>
      <c r="C4991" s="45" t="str">
        <f>IF(Table1[[#This Row],[Day]]="","",MONTH(F4991))</f>
        <v/>
      </c>
      <c r="D4991" s="45" t="str">
        <f>IF(Table1[[#This Row],[Day]]="","",YEAR(F4991))</f>
        <v/>
      </c>
      <c r="E4991" s="117" t="s">
        <v>329</v>
      </c>
      <c r="J4991" s="102"/>
      <c r="K4991" s="124"/>
      <c r="R4991" s="46"/>
      <c r="V4991" s="112"/>
      <c r="W4991" s="72"/>
      <c r="X4991" s="46"/>
      <c r="Y4991" s="46"/>
      <c r="AC4991" s="47">
        <f t="shared" si="74"/>
        <v>0</v>
      </c>
      <c r="AD4991" s="47"/>
      <c r="AE4991" s="44"/>
      <c r="AF4991" s="48"/>
    </row>
    <row r="4992" spans="1:32" ht="21" customHeight="1">
      <c r="A4992" s="45" t="str">
        <f>IF(G4992="","",VLOOKUP(G4992,#REF!,3,0))</f>
        <v/>
      </c>
      <c r="B4992" s="45" t="str">
        <f>IF(Table1[[#This Row],[Day]]="","",WEEKNUM(F4992))</f>
        <v/>
      </c>
      <c r="C4992" s="45" t="str">
        <f>IF(Table1[[#This Row],[Day]]="","",MONTH(F4992))</f>
        <v/>
      </c>
      <c r="D4992" s="45" t="str">
        <f>IF(Table1[[#This Row],[Day]]="","",YEAR(F4992))</f>
        <v/>
      </c>
      <c r="E4992" s="117" t="s">
        <v>329</v>
      </c>
      <c r="J4992" s="102"/>
      <c r="K4992" s="124"/>
      <c r="R4992" s="46"/>
      <c r="V4992" s="112"/>
      <c r="W4992" s="72"/>
      <c r="X4992" s="46"/>
      <c r="Y4992" s="46"/>
      <c r="AC4992" s="47">
        <f t="shared" si="74"/>
        <v>0</v>
      </c>
      <c r="AD4992" s="47"/>
      <c r="AE4992" s="44"/>
      <c r="AF4992" s="48"/>
    </row>
    <row r="4993" spans="1:32" ht="21" customHeight="1">
      <c r="A4993" s="45" t="str">
        <f>IF(G4993="","",VLOOKUP(G4993,#REF!,3,0))</f>
        <v/>
      </c>
      <c r="B4993" s="45" t="str">
        <f>IF(Table1[[#This Row],[Day]]="","",WEEKNUM(F4993))</f>
        <v/>
      </c>
      <c r="C4993" s="45" t="str">
        <f>IF(Table1[[#This Row],[Day]]="","",MONTH(F4993))</f>
        <v/>
      </c>
      <c r="D4993" s="45" t="str">
        <f>IF(Table1[[#This Row],[Day]]="","",YEAR(F4993))</f>
        <v/>
      </c>
      <c r="E4993" s="117" t="s">
        <v>329</v>
      </c>
      <c r="J4993" s="102"/>
      <c r="K4993" s="124"/>
      <c r="R4993" s="46"/>
      <c r="V4993" s="112"/>
      <c r="W4993" s="72"/>
      <c r="X4993" s="46"/>
      <c r="Y4993" s="46"/>
      <c r="AC4993" s="47">
        <f t="shared" si="74"/>
        <v>0</v>
      </c>
      <c r="AD4993" s="47"/>
      <c r="AE4993" s="44"/>
      <c r="AF4993" s="48"/>
    </row>
    <row r="4994" spans="1:32" ht="21" customHeight="1">
      <c r="A4994" s="45" t="str">
        <f>IF(G4994="","",VLOOKUP(G4994,#REF!,3,0))</f>
        <v/>
      </c>
      <c r="B4994" s="45" t="str">
        <f>IF(Table1[[#This Row],[Day]]="","",WEEKNUM(F4994))</f>
        <v/>
      </c>
      <c r="C4994" s="45" t="str">
        <f>IF(Table1[[#This Row],[Day]]="","",MONTH(F4994))</f>
        <v/>
      </c>
      <c r="D4994" s="45" t="str">
        <f>IF(Table1[[#This Row],[Day]]="","",YEAR(F4994))</f>
        <v/>
      </c>
      <c r="E4994" s="117" t="s">
        <v>329</v>
      </c>
      <c r="J4994" s="102"/>
      <c r="K4994" s="124"/>
      <c r="R4994" s="46"/>
      <c r="V4994" s="112"/>
      <c r="W4994" s="72"/>
      <c r="X4994" s="46"/>
      <c r="Y4994" s="46"/>
      <c r="AC4994" s="47">
        <f t="shared" si="74"/>
        <v>0</v>
      </c>
      <c r="AD4994" s="47"/>
      <c r="AE4994" s="44"/>
      <c r="AF4994" s="48"/>
    </row>
    <row r="4995" spans="1:32" ht="21" customHeight="1">
      <c r="A4995" s="45" t="str">
        <f>IF(G4995="","",VLOOKUP(G4995,#REF!,3,0))</f>
        <v/>
      </c>
      <c r="B4995" s="45" t="str">
        <f>IF(Table1[[#This Row],[Day]]="","",WEEKNUM(F4995))</f>
        <v/>
      </c>
      <c r="C4995" s="45" t="str">
        <f>IF(Table1[[#This Row],[Day]]="","",MONTH(F4995))</f>
        <v/>
      </c>
      <c r="D4995" s="45" t="str">
        <f>IF(Table1[[#This Row],[Day]]="","",YEAR(F4995))</f>
        <v/>
      </c>
      <c r="E4995" s="117" t="s">
        <v>329</v>
      </c>
      <c r="J4995" s="102"/>
      <c r="K4995" s="124"/>
      <c r="R4995" s="46"/>
      <c r="V4995" s="112"/>
      <c r="W4995" s="72"/>
      <c r="X4995" s="46"/>
      <c r="Y4995" s="46"/>
      <c r="AC4995" s="47">
        <f t="shared" si="74"/>
        <v>0</v>
      </c>
      <c r="AD4995" s="47"/>
      <c r="AE4995" s="44"/>
      <c r="AF4995" s="48"/>
    </row>
    <row r="4996" spans="1:32" ht="21" customHeight="1">
      <c r="A4996" s="45" t="str">
        <f>IF(G4996="","",VLOOKUP(G4996,#REF!,3,0))</f>
        <v/>
      </c>
      <c r="B4996" s="45" t="str">
        <f>IF(Table1[[#This Row],[Day]]="","",WEEKNUM(F4996))</f>
        <v/>
      </c>
      <c r="C4996" s="45" t="str">
        <f>IF(Table1[[#This Row],[Day]]="","",MONTH(F4996))</f>
        <v/>
      </c>
      <c r="D4996" s="45" t="str">
        <f>IF(Table1[[#This Row],[Day]]="","",YEAR(F4996))</f>
        <v/>
      </c>
      <c r="E4996" s="117" t="s">
        <v>329</v>
      </c>
      <c r="J4996" s="102"/>
      <c r="K4996" s="124"/>
      <c r="R4996" s="46"/>
      <c r="V4996" s="112"/>
      <c r="W4996" s="72"/>
      <c r="X4996" s="46"/>
      <c r="Y4996" s="46"/>
      <c r="AC4996" s="47">
        <f t="shared" si="74"/>
        <v>0</v>
      </c>
      <c r="AD4996" s="47"/>
      <c r="AE4996" s="44"/>
      <c r="AF4996" s="48"/>
    </row>
    <row r="4997" spans="1:32" ht="21" customHeight="1">
      <c r="A4997" s="45" t="str">
        <f>IF(G4997="","",VLOOKUP(G4997,#REF!,3,0))</f>
        <v/>
      </c>
      <c r="B4997" s="45" t="str">
        <f>IF(Table1[[#This Row],[Day]]="","",WEEKNUM(F4997))</f>
        <v/>
      </c>
      <c r="C4997" s="45" t="str">
        <f>IF(Table1[[#This Row],[Day]]="","",MONTH(F4997))</f>
        <v/>
      </c>
      <c r="D4997" s="45" t="str">
        <f>IF(Table1[[#This Row],[Day]]="","",YEAR(F4997))</f>
        <v/>
      </c>
      <c r="E4997" s="117" t="s">
        <v>329</v>
      </c>
      <c r="J4997" s="102"/>
      <c r="K4997" s="124"/>
      <c r="R4997" s="46"/>
      <c r="V4997" s="112"/>
      <c r="W4997" s="72"/>
      <c r="X4997" s="46"/>
      <c r="Y4997" s="46"/>
      <c r="AC4997" s="47">
        <f t="shared" si="74"/>
        <v>0</v>
      </c>
      <c r="AD4997" s="47"/>
      <c r="AE4997" s="44"/>
      <c r="AF4997" s="48"/>
    </row>
    <row r="4998" spans="1:32" ht="21" customHeight="1">
      <c r="A4998" s="45" t="str">
        <f>IF(G4998="","",VLOOKUP(G4998,#REF!,3,0))</f>
        <v/>
      </c>
      <c r="B4998" s="45" t="str">
        <f>IF(Table1[[#This Row],[Day]]="","",WEEKNUM(F4998))</f>
        <v/>
      </c>
      <c r="C4998" s="45" t="str">
        <f>IF(Table1[[#This Row],[Day]]="","",MONTH(F4998))</f>
        <v/>
      </c>
      <c r="D4998" s="45" t="str">
        <f>IF(Table1[[#This Row],[Day]]="","",YEAR(F4998))</f>
        <v/>
      </c>
      <c r="E4998" s="117" t="s">
        <v>329</v>
      </c>
      <c r="J4998" s="102"/>
      <c r="K4998" s="124"/>
      <c r="R4998" s="46"/>
      <c r="V4998" s="112"/>
      <c r="W4998" s="72"/>
      <c r="X4998" s="46"/>
      <c r="Y4998" s="46"/>
      <c r="AC4998" s="47">
        <f t="shared" si="74"/>
        <v>0</v>
      </c>
      <c r="AD4998" s="47"/>
      <c r="AE4998" s="44"/>
      <c r="AF4998" s="48"/>
    </row>
    <row r="4999" spans="1:32" ht="21" customHeight="1">
      <c r="A4999" s="45" t="str">
        <f>IF(G4999="","",VLOOKUP(G4999,#REF!,3,0))</f>
        <v/>
      </c>
      <c r="B4999" s="45" t="str">
        <f>IF(Table1[[#This Row],[Day]]="","",WEEKNUM(F4999))</f>
        <v/>
      </c>
      <c r="C4999" s="45" t="str">
        <f>IF(Table1[[#This Row],[Day]]="","",MONTH(F4999))</f>
        <v/>
      </c>
      <c r="D4999" s="45" t="str">
        <f>IF(Table1[[#This Row],[Day]]="","",YEAR(F4999))</f>
        <v/>
      </c>
      <c r="E4999" s="117" t="s">
        <v>329</v>
      </c>
      <c r="J4999" s="102"/>
      <c r="K4999" s="124"/>
      <c r="R4999" s="46"/>
      <c r="V4999" s="112"/>
      <c r="W4999" s="72"/>
      <c r="X4999" s="46"/>
      <c r="Y4999" s="46"/>
      <c r="AC4999" s="47">
        <f t="shared" si="74"/>
        <v>0</v>
      </c>
      <c r="AD4999" s="47"/>
      <c r="AE4999" s="44"/>
      <c r="AF4999" s="48"/>
    </row>
    <row r="5000" spans="1:32" ht="21" customHeight="1">
      <c r="A5000" s="45" t="str">
        <f>IF(G5000="","",VLOOKUP(G5000,#REF!,3,0))</f>
        <v/>
      </c>
      <c r="B5000" s="45" t="str">
        <f>IF(Table1[[#This Row],[Day]]="","",WEEKNUM(F5000))</f>
        <v/>
      </c>
      <c r="C5000" s="45" t="str">
        <f>IF(Table1[[#This Row],[Day]]="","",MONTH(F5000))</f>
        <v/>
      </c>
      <c r="D5000" s="45" t="str">
        <f>IF(Table1[[#This Row],[Day]]="","",YEAR(F5000))</f>
        <v/>
      </c>
      <c r="E5000" s="117" t="s">
        <v>329</v>
      </c>
      <c r="J5000" s="102"/>
      <c r="K5000" s="124"/>
      <c r="R5000" s="46"/>
      <c r="V5000" s="112"/>
      <c r="W5000" s="72"/>
      <c r="X5000" s="46"/>
      <c r="Y5000" s="46"/>
      <c r="AC5000" s="47">
        <f t="shared" si="74"/>
        <v>0</v>
      </c>
      <c r="AD5000" s="47"/>
      <c r="AE5000" s="44"/>
      <c r="AF5000" s="48"/>
    </row>
    <row r="5001" spans="1:32" ht="21" customHeight="1">
      <c r="A5001" s="45" t="str">
        <f>IF(G5001="","",VLOOKUP(G5001,#REF!,3,0))</f>
        <v/>
      </c>
      <c r="B5001" s="45" t="str">
        <f>IF(Table1[[#This Row],[Day]]="","",WEEKNUM(F5001))</f>
        <v/>
      </c>
      <c r="C5001" s="45" t="str">
        <f>IF(Table1[[#This Row],[Day]]="","",MONTH(F5001))</f>
        <v/>
      </c>
      <c r="D5001" s="45" t="str">
        <f>IF(Table1[[#This Row],[Day]]="","",YEAR(F5001))</f>
        <v/>
      </c>
      <c r="E5001" s="117" t="s">
        <v>329</v>
      </c>
      <c r="J5001" s="102"/>
      <c r="K5001" s="124"/>
      <c r="R5001" s="46"/>
      <c r="V5001" s="112"/>
      <c r="W5001" s="72"/>
      <c r="X5001" s="46"/>
      <c r="Y5001" s="46"/>
      <c r="AC5001" s="47">
        <f t="shared" si="74"/>
        <v>0</v>
      </c>
      <c r="AD5001" s="47"/>
      <c r="AE5001" s="44"/>
      <c r="AF5001" s="48"/>
    </row>
    <row r="5002" spans="1:32" ht="21" customHeight="1">
      <c r="A5002" s="45" t="str">
        <f>IF(G5002="","",VLOOKUP(G5002,#REF!,3,0))</f>
        <v/>
      </c>
      <c r="B5002" s="45" t="str">
        <f>IF(Table1[[#This Row],[Day]]="","",WEEKNUM(F5002))</f>
        <v/>
      </c>
      <c r="C5002" s="45" t="str">
        <f>IF(Table1[[#This Row],[Day]]="","",MONTH(F5002))</f>
        <v/>
      </c>
      <c r="D5002" s="45" t="str">
        <f>IF(Table1[[#This Row],[Day]]="","",YEAR(F5002))</f>
        <v/>
      </c>
      <c r="E5002" s="117" t="s">
        <v>329</v>
      </c>
      <c r="J5002" s="102"/>
      <c r="K5002" s="124"/>
      <c r="R5002" s="46"/>
      <c r="V5002" s="112"/>
      <c r="W5002" s="72"/>
      <c r="X5002" s="46"/>
      <c r="Y5002" s="46"/>
      <c r="AC5002" s="47">
        <f t="shared" si="74"/>
        <v>0</v>
      </c>
      <c r="AD5002" s="47"/>
      <c r="AE5002" s="44"/>
      <c r="AF5002" s="48"/>
    </row>
    <row r="5003" spans="1:32" ht="21" customHeight="1">
      <c r="A5003" s="45" t="str">
        <f>IF(G5003="","",VLOOKUP(G5003,#REF!,3,0))</f>
        <v/>
      </c>
      <c r="B5003" s="45" t="str">
        <f>IF(Table1[[#This Row],[Day]]="","",WEEKNUM(F5003))</f>
        <v/>
      </c>
      <c r="C5003" s="45" t="str">
        <f>IF(Table1[[#This Row],[Day]]="","",MONTH(F5003))</f>
        <v/>
      </c>
      <c r="D5003" s="45" t="str">
        <f>IF(Table1[[#This Row],[Day]]="","",YEAR(F5003))</f>
        <v/>
      </c>
      <c r="E5003" s="117" t="s">
        <v>329</v>
      </c>
      <c r="J5003" s="102"/>
      <c r="K5003" s="124"/>
      <c r="R5003" s="46"/>
      <c r="V5003" s="112"/>
      <c r="W5003" s="72"/>
      <c r="X5003" s="46"/>
      <c r="Y5003" s="46"/>
      <c r="AC5003" s="47">
        <f t="shared" si="74"/>
        <v>0</v>
      </c>
      <c r="AD5003" s="47"/>
      <c r="AE5003" s="44"/>
      <c r="AF5003" s="48"/>
    </row>
    <row r="5004" spans="1:32" ht="21" customHeight="1">
      <c r="A5004" s="45" t="str">
        <f>IF(G5004="","",VLOOKUP(G5004,#REF!,3,0))</f>
        <v/>
      </c>
      <c r="B5004" s="45" t="str">
        <f>IF(Table1[[#This Row],[Day]]="","",WEEKNUM(F5004))</f>
        <v/>
      </c>
      <c r="C5004" s="45" t="str">
        <f>IF(Table1[[#This Row],[Day]]="","",MONTH(F5004))</f>
        <v/>
      </c>
      <c r="D5004" s="45" t="str">
        <f>IF(Table1[[#This Row],[Day]]="","",YEAR(F5004))</f>
        <v/>
      </c>
      <c r="E5004" s="117" t="s">
        <v>329</v>
      </c>
      <c r="J5004" s="102"/>
      <c r="K5004" s="124"/>
      <c r="R5004" s="46"/>
      <c r="V5004" s="112"/>
      <c r="W5004" s="72"/>
      <c r="X5004" s="46"/>
      <c r="Y5004" s="46"/>
      <c r="AC5004" s="47">
        <f t="shared" si="74"/>
        <v>0</v>
      </c>
      <c r="AD5004" s="47"/>
      <c r="AE5004" s="44"/>
      <c r="AF5004" s="48"/>
    </row>
    <row r="5005" spans="1:32" ht="21" customHeight="1">
      <c r="A5005" s="45" t="str">
        <f>IF(G5005="","",VLOOKUP(G5005,#REF!,3,0))</f>
        <v/>
      </c>
      <c r="B5005" s="45" t="str">
        <f>IF(Table1[[#This Row],[Day]]="","",WEEKNUM(F5005))</f>
        <v/>
      </c>
      <c r="C5005" s="45" t="str">
        <f>IF(Table1[[#This Row],[Day]]="","",MONTH(F5005))</f>
        <v/>
      </c>
      <c r="D5005" s="45" t="str">
        <f>IF(Table1[[#This Row],[Day]]="","",YEAR(F5005))</f>
        <v/>
      </c>
      <c r="E5005" s="117" t="s">
        <v>329</v>
      </c>
      <c r="J5005" s="102"/>
      <c r="K5005" s="124"/>
      <c r="R5005" s="46"/>
      <c r="V5005" s="112"/>
      <c r="W5005" s="72"/>
      <c r="X5005" s="46"/>
      <c r="Y5005" s="46"/>
      <c r="AC5005" s="47">
        <f t="shared" si="74"/>
        <v>0</v>
      </c>
      <c r="AD5005" s="47"/>
      <c r="AE5005" s="44"/>
      <c r="AF5005" s="48"/>
    </row>
    <row r="5006" spans="1:32" ht="21" customHeight="1">
      <c r="A5006" s="45" t="str">
        <f>IF(G5006="","",VLOOKUP(G5006,#REF!,3,0))</f>
        <v/>
      </c>
      <c r="B5006" s="45" t="str">
        <f>IF(Table1[[#This Row],[Day]]="","",WEEKNUM(F5006))</f>
        <v/>
      </c>
      <c r="C5006" s="45" t="str">
        <f>IF(Table1[[#This Row],[Day]]="","",MONTH(F5006))</f>
        <v/>
      </c>
      <c r="D5006" s="45" t="str">
        <f>IF(Table1[[#This Row],[Day]]="","",YEAR(F5006))</f>
        <v/>
      </c>
      <c r="E5006" s="117" t="s">
        <v>329</v>
      </c>
      <c r="J5006" s="102"/>
      <c r="K5006" s="124"/>
      <c r="R5006" s="46"/>
      <c r="V5006" s="112"/>
      <c r="W5006" s="72"/>
      <c r="X5006" s="46"/>
      <c r="Y5006" s="46"/>
      <c r="AC5006" s="47">
        <f t="shared" si="74"/>
        <v>0</v>
      </c>
      <c r="AD5006" s="47"/>
      <c r="AE5006" s="44"/>
      <c r="AF5006" s="48"/>
    </row>
    <row r="5007" spans="1:32" ht="21" customHeight="1">
      <c r="A5007" s="45" t="str">
        <f>IF(G5007="","",VLOOKUP(G5007,#REF!,3,0))</f>
        <v/>
      </c>
      <c r="B5007" s="45" t="str">
        <f>IF(Table1[[#This Row],[Day]]="","",WEEKNUM(F5007))</f>
        <v/>
      </c>
      <c r="C5007" s="45" t="str">
        <f>IF(Table1[[#This Row],[Day]]="","",MONTH(F5007))</f>
        <v/>
      </c>
      <c r="D5007" s="45" t="str">
        <f>IF(Table1[[#This Row],[Day]]="","",YEAR(F5007))</f>
        <v/>
      </c>
      <c r="E5007" s="117" t="s">
        <v>329</v>
      </c>
      <c r="J5007" s="102"/>
      <c r="K5007" s="124"/>
      <c r="R5007" s="46"/>
      <c r="V5007" s="112"/>
      <c r="W5007" s="72"/>
      <c r="X5007" s="46"/>
      <c r="Y5007" s="46"/>
      <c r="AC5007" s="47">
        <f t="shared" si="74"/>
        <v>0</v>
      </c>
      <c r="AD5007" s="47"/>
      <c r="AE5007" s="44"/>
      <c r="AF5007" s="48"/>
    </row>
    <row r="5008" spans="1:32" ht="21" customHeight="1">
      <c r="A5008" s="45" t="str">
        <f>IF(G5008="","",VLOOKUP(G5008,#REF!,3,0))</f>
        <v/>
      </c>
      <c r="B5008" s="45" t="str">
        <f>IF(Table1[[#This Row],[Day]]="","",WEEKNUM(F5008))</f>
        <v/>
      </c>
      <c r="C5008" s="45" t="str">
        <f>IF(Table1[[#This Row],[Day]]="","",MONTH(F5008))</f>
        <v/>
      </c>
      <c r="D5008" s="45" t="str">
        <f>IF(Table1[[#This Row],[Day]]="","",YEAR(F5008))</f>
        <v/>
      </c>
      <c r="E5008" s="117" t="s">
        <v>329</v>
      </c>
      <c r="J5008" s="102"/>
      <c r="K5008" s="124"/>
      <c r="R5008" s="46"/>
      <c r="V5008" s="112"/>
      <c r="W5008" s="72"/>
      <c r="X5008" s="46"/>
      <c r="Y5008" s="46"/>
      <c r="AC5008" s="47">
        <f t="shared" si="74"/>
        <v>0</v>
      </c>
      <c r="AD5008" s="47"/>
      <c r="AE5008" s="44"/>
      <c r="AF5008" s="48"/>
    </row>
    <row r="5009" spans="1:32" ht="21" customHeight="1">
      <c r="A5009" s="45" t="str">
        <f>IF(G5009="","",VLOOKUP(G5009,#REF!,3,0))</f>
        <v/>
      </c>
      <c r="B5009" s="45" t="str">
        <f>IF(Table1[[#This Row],[Day]]="","",WEEKNUM(F5009))</f>
        <v/>
      </c>
      <c r="C5009" s="45" t="str">
        <f>IF(Table1[[#This Row],[Day]]="","",MONTH(F5009))</f>
        <v/>
      </c>
      <c r="D5009" s="45" t="str">
        <f>IF(Table1[[#This Row],[Day]]="","",YEAR(F5009))</f>
        <v/>
      </c>
      <c r="E5009" s="117" t="s">
        <v>329</v>
      </c>
      <c r="J5009" s="102"/>
      <c r="K5009" s="124"/>
      <c r="R5009" s="46"/>
      <c r="V5009" s="112"/>
      <c r="W5009" s="72"/>
      <c r="X5009" s="46"/>
      <c r="Y5009" s="46"/>
      <c r="AC5009" s="47">
        <f t="shared" si="74"/>
        <v>0</v>
      </c>
      <c r="AD5009" s="47"/>
      <c r="AE5009" s="44"/>
      <c r="AF5009" s="48"/>
    </row>
    <row r="5010" spans="1:32" ht="21" customHeight="1">
      <c r="A5010" s="45" t="str">
        <f>IF(G5010="","",VLOOKUP(G5010,#REF!,3,0))</f>
        <v/>
      </c>
      <c r="B5010" s="45" t="str">
        <f>IF(Table1[[#This Row],[Day]]="","",WEEKNUM(F5010))</f>
        <v/>
      </c>
      <c r="C5010" s="45" t="str">
        <f>IF(Table1[[#This Row],[Day]]="","",MONTH(F5010))</f>
        <v/>
      </c>
      <c r="D5010" s="45" t="str">
        <f>IF(Table1[[#This Row],[Day]]="","",YEAR(F5010))</f>
        <v/>
      </c>
      <c r="E5010" s="117" t="s">
        <v>329</v>
      </c>
      <c r="J5010" s="102"/>
      <c r="K5010" s="124"/>
      <c r="R5010" s="46"/>
      <c r="V5010" s="112"/>
      <c r="W5010" s="72"/>
      <c r="X5010" s="46"/>
      <c r="Y5010" s="46"/>
      <c r="AC5010" s="47">
        <f t="shared" si="74"/>
        <v>0</v>
      </c>
      <c r="AD5010" s="47"/>
      <c r="AE5010" s="44"/>
      <c r="AF5010" s="48"/>
    </row>
    <row r="5011" spans="1:32" ht="21" customHeight="1">
      <c r="A5011" s="45" t="str">
        <f>IF(G5011="","",VLOOKUP(G5011,#REF!,3,0))</f>
        <v/>
      </c>
      <c r="B5011" s="45" t="str">
        <f>IF(Table1[[#This Row],[Day]]="","",WEEKNUM(F5011))</f>
        <v/>
      </c>
      <c r="C5011" s="45" t="str">
        <f>IF(Table1[[#This Row],[Day]]="","",MONTH(F5011))</f>
        <v/>
      </c>
      <c r="D5011" s="45" t="str">
        <f>IF(Table1[[#This Row],[Day]]="","",YEAR(F5011))</f>
        <v/>
      </c>
      <c r="E5011" s="117" t="s">
        <v>329</v>
      </c>
      <c r="J5011" s="102"/>
      <c r="K5011" s="124"/>
      <c r="R5011" s="46"/>
      <c r="V5011" s="112"/>
      <c r="W5011" s="72"/>
      <c r="X5011" s="46"/>
      <c r="Y5011" s="46"/>
      <c r="AC5011" s="47">
        <f t="shared" si="74"/>
        <v>0</v>
      </c>
      <c r="AD5011" s="47"/>
      <c r="AE5011" s="44"/>
      <c r="AF5011" s="48"/>
    </row>
    <row r="5012" spans="1:32" ht="21" customHeight="1">
      <c r="A5012" s="45" t="str">
        <f>IF(G5012="","",VLOOKUP(G5012,#REF!,3,0))</f>
        <v/>
      </c>
      <c r="B5012" s="45" t="str">
        <f>IF(Table1[[#This Row],[Day]]="","",WEEKNUM(F5012))</f>
        <v/>
      </c>
      <c r="C5012" s="45" t="str">
        <f>IF(Table1[[#This Row],[Day]]="","",MONTH(F5012))</f>
        <v/>
      </c>
      <c r="D5012" s="45" t="str">
        <f>IF(Table1[[#This Row],[Day]]="","",YEAR(F5012))</f>
        <v/>
      </c>
      <c r="E5012" s="117" t="s">
        <v>329</v>
      </c>
      <c r="J5012" s="102"/>
      <c r="K5012" s="124"/>
      <c r="R5012" s="46"/>
      <c r="V5012" s="112"/>
      <c r="W5012" s="72"/>
      <c r="X5012" s="46"/>
      <c r="Y5012" s="46"/>
      <c r="AC5012" s="47">
        <f t="shared" si="74"/>
        <v>0</v>
      </c>
      <c r="AD5012" s="47"/>
      <c r="AE5012" s="44"/>
      <c r="AF5012" s="48"/>
    </row>
    <row r="5013" spans="1:32" ht="21" customHeight="1">
      <c r="A5013" s="45" t="str">
        <f>IF(G5013="","",VLOOKUP(G5013,#REF!,3,0))</f>
        <v/>
      </c>
      <c r="B5013" s="45" t="str">
        <f>IF(Table1[[#This Row],[Day]]="","",WEEKNUM(F5013))</f>
        <v/>
      </c>
      <c r="C5013" s="45" t="str">
        <f>IF(Table1[[#This Row],[Day]]="","",MONTH(F5013))</f>
        <v/>
      </c>
      <c r="D5013" s="45" t="str">
        <f>IF(Table1[[#This Row],[Day]]="","",YEAR(F5013))</f>
        <v/>
      </c>
      <c r="E5013" s="117" t="s">
        <v>329</v>
      </c>
      <c r="J5013" s="102"/>
      <c r="K5013" s="124"/>
      <c r="R5013" s="46"/>
      <c r="V5013" s="112"/>
      <c r="W5013" s="72"/>
      <c r="X5013" s="46"/>
      <c r="Y5013" s="46"/>
      <c r="AC5013" s="47">
        <f t="shared" si="74"/>
        <v>0</v>
      </c>
      <c r="AD5013" s="47"/>
      <c r="AE5013" s="44"/>
      <c r="AF5013" s="48"/>
    </row>
    <row r="5014" spans="1:32" ht="21" customHeight="1">
      <c r="A5014" s="45" t="str">
        <f>IF(G5014="","",VLOOKUP(G5014,#REF!,3,0))</f>
        <v/>
      </c>
      <c r="B5014" s="45" t="str">
        <f>IF(Table1[[#This Row],[Day]]="","",WEEKNUM(F5014))</f>
        <v/>
      </c>
      <c r="C5014" s="45" t="str">
        <f>IF(Table1[[#This Row],[Day]]="","",MONTH(F5014))</f>
        <v/>
      </c>
      <c r="D5014" s="45" t="str">
        <f>IF(Table1[[#This Row],[Day]]="","",YEAR(F5014))</f>
        <v/>
      </c>
      <c r="E5014" s="117" t="s">
        <v>329</v>
      </c>
      <c r="J5014" s="102"/>
      <c r="K5014" s="124"/>
      <c r="R5014" s="46"/>
      <c r="V5014" s="112"/>
      <c r="W5014" s="72"/>
      <c r="X5014" s="46"/>
      <c r="Y5014" s="46"/>
      <c r="AC5014" s="47">
        <f t="shared" si="74"/>
        <v>0</v>
      </c>
      <c r="AD5014" s="47"/>
      <c r="AE5014" s="44"/>
      <c r="AF5014" s="48"/>
    </row>
    <row r="5015" spans="1:32" ht="21" customHeight="1">
      <c r="A5015" s="45" t="str">
        <f>IF(G5015="","",VLOOKUP(G5015,#REF!,3,0))</f>
        <v/>
      </c>
      <c r="B5015" s="45" t="str">
        <f>IF(Table1[[#This Row],[Day]]="","",WEEKNUM(F5015))</f>
        <v/>
      </c>
      <c r="C5015" s="45" t="str">
        <f>IF(Table1[[#This Row],[Day]]="","",MONTH(F5015))</f>
        <v/>
      </c>
      <c r="D5015" s="45" t="str">
        <f>IF(Table1[[#This Row],[Day]]="","",YEAR(F5015))</f>
        <v/>
      </c>
      <c r="E5015" s="117" t="s">
        <v>329</v>
      </c>
      <c r="J5015" s="102"/>
      <c r="K5015" s="124"/>
      <c r="R5015" s="46"/>
      <c r="V5015" s="112"/>
      <c r="W5015" s="72"/>
      <c r="X5015" s="46"/>
      <c r="Y5015" s="46"/>
      <c r="AC5015" s="47">
        <f t="shared" si="74"/>
        <v>0</v>
      </c>
      <c r="AD5015" s="47"/>
      <c r="AE5015" s="44"/>
      <c r="AF5015" s="48"/>
    </row>
    <row r="5016" spans="1:32" ht="21" customHeight="1">
      <c r="A5016" s="45" t="str">
        <f>IF(G5016="","",VLOOKUP(G5016,#REF!,3,0))</f>
        <v/>
      </c>
      <c r="B5016" s="45" t="str">
        <f>IF(Table1[[#This Row],[Day]]="","",WEEKNUM(F5016))</f>
        <v/>
      </c>
      <c r="C5016" s="45" t="str">
        <f>IF(Table1[[#This Row],[Day]]="","",MONTH(F5016))</f>
        <v/>
      </c>
      <c r="D5016" s="45" t="str">
        <f>IF(Table1[[#This Row],[Day]]="","",YEAR(F5016))</f>
        <v/>
      </c>
      <c r="E5016" s="117" t="s">
        <v>329</v>
      </c>
      <c r="J5016" s="102"/>
      <c r="K5016" s="124"/>
      <c r="R5016" s="46"/>
      <c r="V5016" s="112"/>
      <c r="W5016" s="72"/>
      <c r="X5016" s="46"/>
      <c r="Y5016" s="46"/>
      <c r="AC5016" s="47">
        <f t="shared" si="74"/>
        <v>0</v>
      </c>
      <c r="AD5016" s="47"/>
      <c r="AE5016" s="44"/>
      <c r="AF5016" s="48"/>
    </row>
    <row r="5017" spans="1:32" ht="21" customHeight="1">
      <c r="A5017" s="45" t="str">
        <f>IF(G5017="","",VLOOKUP(G5017,#REF!,3,0))</f>
        <v/>
      </c>
      <c r="B5017" s="45" t="str">
        <f>IF(Table1[[#This Row],[Day]]="","",WEEKNUM(F5017))</f>
        <v/>
      </c>
      <c r="C5017" s="45" t="str">
        <f>IF(Table1[[#This Row],[Day]]="","",MONTH(F5017))</f>
        <v/>
      </c>
      <c r="D5017" s="45" t="str">
        <f>IF(Table1[[#This Row],[Day]]="","",YEAR(F5017))</f>
        <v/>
      </c>
      <c r="E5017" s="117" t="s">
        <v>329</v>
      </c>
      <c r="J5017" s="102"/>
      <c r="K5017" s="124"/>
      <c r="R5017" s="46"/>
      <c r="V5017" s="112"/>
      <c r="W5017" s="72"/>
      <c r="X5017" s="46"/>
      <c r="Y5017" s="46"/>
      <c r="AC5017" s="47">
        <f t="shared" si="74"/>
        <v>0</v>
      </c>
      <c r="AD5017" s="47"/>
      <c r="AE5017" s="44"/>
      <c r="AF5017" s="48"/>
    </row>
    <row r="5018" spans="1:32" ht="21" customHeight="1">
      <c r="A5018" s="45" t="str">
        <f>IF(G5018="","",VLOOKUP(G5018,#REF!,3,0))</f>
        <v/>
      </c>
      <c r="B5018" s="45" t="str">
        <f>IF(Table1[[#This Row],[Day]]="","",WEEKNUM(F5018))</f>
        <v/>
      </c>
      <c r="C5018" s="45" t="str">
        <f>IF(Table1[[#This Row],[Day]]="","",MONTH(F5018))</f>
        <v/>
      </c>
      <c r="D5018" s="45" t="str">
        <f>IF(Table1[[#This Row],[Day]]="","",YEAR(F5018))</f>
        <v/>
      </c>
      <c r="E5018" s="117" t="s">
        <v>329</v>
      </c>
      <c r="J5018" s="102"/>
      <c r="K5018" s="124"/>
      <c r="R5018" s="46"/>
      <c r="V5018" s="112"/>
      <c r="W5018" s="72"/>
      <c r="X5018" s="46"/>
      <c r="Y5018" s="46"/>
      <c r="AC5018" s="47">
        <f t="shared" si="74"/>
        <v>0</v>
      </c>
      <c r="AD5018" s="47"/>
      <c r="AE5018" s="44"/>
      <c r="AF5018" s="48"/>
    </row>
    <row r="5019" spans="1:32" ht="21" customHeight="1">
      <c r="A5019" s="45" t="str">
        <f>IF(G5019="","",VLOOKUP(G5019,#REF!,3,0))</f>
        <v/>
      </c>
      <c r="B5019" s="45" t="str">
        <f>IF(Table1[[#This Row],[Day]]="","",WEEKNUM(F5019))</f>
        <v/>
      </c>
      <c r="C5019" s="45" t="str">
        <f>IF(Table1[[#This Row],[Day]]="","",MONTH(F5019))</f>
        <v/>
      </c>
      <c r="D5019" s="45" t="str">
        <f>IF(Table1[[#This Row],[Day]]="","",YEAR(F5019))</f>
        <v/>
      </c>
      <c r="E5019" s="117" t="s">
        <v>329</v>
      </c>
      <c r="J5019" s="102"/>
      <c r="K5019" s="124"/>
      <c r="R5019" s="46"/>
      <c r="V5019" s="112"/>
      <c r="W5019" s="72"/>
      <c r="X5019" s="46"/>
      <c r="Y5019" s="46"/>
      <c r="AC5019" s="47">
        <f t="shared" si="74"/>
        <v>0</v>
      </c>
      <c r="AD5019" s="47"/>
      <c r="AE5019" s="44"/>
      <c r="AF5019" s="48"/>
    </row>
    <row r="5020" spans="1:32" ht="21" customHeight="1">
      <c r="A5020" s="45" t="str">
        <f>IF(G5020="","",VLOOKUP(G5020,#REF!,3,0))</f>
        <v/>
      </c>
      <c r="B5020" s="45" t="str">
        <f>IF(Table1[[#This Row],[Day]]="","",WEEKNUM(F5020))</f>
        <v/>
      </c>
      <c r="C5020" s="45" t="str">
        <f>IF(Table1[[#This Row],[Day]]="","",MONTH(F5020))</f>
        <v/>
      </c>
      <c r="D5020" s="45" t="str">
        <f>IF(Table1[[#This Row],[Day]]="","",YEAR(F5020))</f>
        <v/>
      </c>
      <c r="E5020" s="117" t="s">
        <v>329</v>
      </c>
      <c r="J5020" s="102"/>
      <c r="K5020" s="124"/>
      <c r="R5020" s="46"/>
      <c r="V5020" s="112"/>
      <c r="W5020" s="72"/>
      <c r="X5020" s="46"/>
      <c r="Y5020" s="46"/>
      <c r="AC5020" s="47">
        <f t="shared" ref="AC5020:AC5083" si="75">SUM(I5020:AB5020)</f>
        <v>0</v>
      </c>
      <c r="AD5020" s="47"/>
      <c r="AE5020" s="44"/>
      <c r="AF5020" s="48"/>
    </row>
    <row r="5021" spans="1:32" ht="21" customHeight="1">
      <c r="A5021" s="45" t="str">
        <f>IF(G5021="","",VLOOKUP(G5021,#REF!,3,0))</f>
        <v/>
      </c>
      <c r="B5021" s="45" t="str">
        <f>IF(Table1[[#This Row],[Day]]="","",WEEKNUM(F5021))</f>
        <v/>
      </c>
      <c r="C5021" s="45" t="str">
        <f>IF(Table1[[#This Row],[Day]]="","",MONTH(F5021))</f>
        <v/>
      </c>
      <c r="D5021" s="45" t="str">
        <f>IF(Table1[[#This Row],[Day]]="","",YEAR(F5021))</f>
        <v/>
      </c>
      <c r="E5021" s="117" t="s">
        <v>329</v>
      </c>
      <c r="J5021" s="102"/>
      <c r="K5021" s="124"/>
      <c r="R5021" s="46"/>
      <c r="V5021" s="112"/>
      <c r="W5021" s="72"/>
      <c r="X5021" s="46"/>
      <c r="Y5021" s="46"/>
      <c r="AC5021" s="47">
        <f t="shared" si="75"/>
        <v>0</v>
      </c>
      <c r="AD5021" s="47"/>
      <c r="AE5021" s="44"/>
      <c r="AF5021" s="48"/>
    </row>
    <row r="5022" spans="1:32" ht="21" customHeight="1">
      <c r="A5022" s="45" t="str">
        <f>IF(G5022="","",VLOOKUP(G5022,#REF!,3,0))</f>
        <v/>
      </c>
      <c r="B5022" s="45" t="str">
        <f>IF(Table1[[#This Row],[Day]]="","",WEEKNUM(F5022))</f>
        <v/>
      </c>
      <c r="C5022" s="45" t="str">
        <f>IF(Table1[[#This Row],[Day]]="","",MONTH(F5022))</f>
        <v/>
      </c>
      <c r="D5022" s="45" t="str">
        <f>IF(Table1[[#This Row],[Day]]="","",YEAR(F5022))</f>
        <v/>
      </c>
      <c r="E5022" s="117" t="s">
        <v>329</v>
      </c>
      <c r="J5022" s="102"/>
      <c r="K5022" s="124"/>
      <c r="R5022" s="46"/>
      <c r="V5022" s="112"/>
      <c r="W5022" s="72"/>
      <c r="X5022" s="46"/>
      <c r="Y5022" s="46"/>
      <c r="AC5022" s="47">
        <f t="shared" si="75"/>
        <v>0</v>
      </c>
      <c r="AD5022" s="47"/>
      <c r="AE5022" s="44"/>
      <c r="AF5022" s="48"/>
    </row>
    <row r="5023" spans="1:32" ht="21" customHeight="1">
      <c r="A5023" s="45" t="str">
        <f>IF(G5023="","",VLOOKUP(G5023,#REF!,3,0))</f>
        <v/>
      </c>
      <c r="B5023" s="45" t="str">
        <f>IF(Table1[[#This Row],[Day]]="","",WEEKNUM(F5023))</f>
        <v/>
      </c>
      <c r="C5023" s="45" t="str">
        <f>IF(Table1[[#This Row],[Day]]="","",MONTH(F5023))</f>
        <v/>
      </c>
      <c r="D5023" s="45" t="str">
        <f>IF(Table1[[#This Row],[Day]]="","",YEAR(F5023))</f>
        <v/>
      </c>
      <c r="E5023" s="117" t="s">
        <v>329</v>
      </c>
      <c r="J5023" s="102"/>
      <c r="K5023" s="124"/>
      <c r="R5023" s="46"/>
      <c r="V5023" s="112"/>
      <c r="W5023" s="72"/>
      <c r="X5023" s="46"/>
      <c r="Y5023" s="46"/>
      <c r="AC5023" s="47">
        <f t="shared" si="75"/>
        <v>0</v>
      </c>
      <c r="AD5023" s="47"/>
      <c r="AE5023" s="44"/>
      <c r="AF5023" s="48"/>
    </row>
    <row r="5024" spans="1:32" ht="21" customHeight="1">
      <c r="A5024" s="45" t="str">
        <f>IF(G5024="","",VLOOKUP(G5024,#REF!,3,0))</f>
        <v/>
      </c>
      <c r="B5024" s="45" t="str">
        <f>IF(Table1[[#This Row],[Day]]="","",WEEKNUM(F5024))</f>
        <v/>
      </c>
      <c r="C5024" s="45" t="str">
        <f>IF(Table1[[#This Row],[Day]]="","",MONTH(F5024))</f>
        <v/>
      </c>
      <c r="D5024" s="45" t="str">
        <f>IF(Table1[[#This Row],[Day]]="","",YEAR(F5024))</f>
        <v/>
      </c>
      <c r="E5024" s="117" t="s">
        <v>329</v>
      </c>
      <c r="J5024" s="102"/>
      <c r="K5024" s="124"/>
      <c r="R5024" s="46"/>
      <c r="V5024" s="112"/>
      <c r="W5024" s="72"/>
      <c r="X5024" s="46"/>
      <c r="Y5024" s="46"/>
      <c r="AC5024" s="47">
        <f t="shared" si="75"/>
        <v>0</v>
      </c>
      <c r="AD5024" s="47"/>
      <c r="AE5024" s="44"/>
      <c r="AF5024" s="48"/>
    </row>
    <row r="5025" spans="1:32" ht="21" customHeight="1">
      <c r="A5025" s="45" t="str">
        <f>IF(G5025="","",VLOOKUP(G5025,#REF!,3,0))</f>
        <v/>
      </c>
      <c r="B5025" s="45" t="str">
        <f>IF(Table1[[#This Row],[Day]]="","",WEEKNUM(F5025))</f>
        <v/>
      </c>
      <c r="C5025" s="45" t="str">
        <f>IF(Table1[[#This Row],[Day]]="","",MONTH(F5025))</f>
        <v/>
      </c>
      <c r="D5025" s="45" t="str">
        <f>IF(Table1[[#This Row],[Day]]="","",YEAR(F5025))</f>
        <v/>
      </c>
      <c r="E5025" s="117" t="s">
        <v>329</v>
      </c>
      <c r="J5025" s="102"/>
      <c r="K5025" s="124"/>
      <c r="R5025" s="46"/>
      <c r="V5025" s="112"/>
      <c r="W5025" s="72"/>
      <c r="X5025" s="46"/>
      <c r="Y5025" s="46"/>
      <c r="AC5025" s="47">
        <f t="shared" si="75"/>
        <v>0</v>
      </c>
      <c r="AD5025" s="47"/>
      <c r="AE5025" s="44"/>
      <c r="AF5025" s="48"/>
    </row>
    <row r="5026" spans="1:32" ht="21" customHeight="1">
      <c r="A5026" s="45" t="str">
        <f>IF(G5026="","",VLOOKUP(G5026,#REF!,3,0))</f>
        <v/>
      </c>
      <c r="B5026" s="45" t="str">
        <f>IF(Table1[[#This Row],[Day]]="","",WEEKNUM(F5026))</f>
        <v/>
      </c>
      <c r="C5026" s="45" t="str">
        <f>IF(Table1[[#This Row],[Day]]="","",MONTH(F5026))</f>
        <v/>
      </c>
      <c r="D5026" s="45" t="str">
        <f>IF(Table1[[#This Row],[Day]]="","",YEAR(F5026))</f>
        <v/>
      </c>
      <c r="E5026" s="117" t="s">
        <v>329</v>
      </c>
      <c r="J5026" s="102"/>
      <c r="K5026" s="124"/>
      <c r="R5026" s="46"/>
      <c r="V5026" s="112"/>
      <c r="W5026" s="72"/>
      <c r="X5026" s="46"/>
      <c r="Y5026" s="46"/>
      <c r="AC5026" s="47">
        <f t="shared" si="75"/>
        <v>0</v>
      </c>
      <c r="AD5026" s="47"/>
      <c r="AE5026" s="44"/>
      <c r="AF5026" s="48"/>
    </row>
    <row r="5027" spans="1:32" ht="21" customHeight="1">
      <c r="A5027" s="45" t="str">
        <f>IF(G5027="","",VLOOKUP(G5027,#REF!,3,0))</f>
        <v/>
      </c>
      <c r="B5027" s="45" t="str">
        <f>IF(Table1[[#This Row],[Day]]="","",WEEKNUM(F5027))</f>
        <v/>
      </c>
      <c r="C5027" s="45" t="str">
        <f>IF(Table1[[#This Row],[Day]]="","",MONTH(F5027))</f>
        <v/>
      </c>
      <c r="D5027" s="45" t="str">
        <f>IF(Table1[[#This Row],[Day]]="","",YEAR(F5027))</f>
        <v/>
      </c>
      <c r="E5027" s="117" t="s">
        <v>329</v>
      </c>
      <c r="J5027" s="102"/>
      <c r="K5027" s="124"/>
      <c r="R5027" s="46"/>
      <c r="V5027" s="112"/>
      <c r="W5027" s="72"/>
      <c r="X5027" s="46"/>
      <c r="Y5027" s="46"/>
      <c r="AC5027" s="47">
        <f t="shared" si="75"/>
        <v>0</v>
      </c>
      <c r="AD5027" s="47"/>
      <c r="AE5027" s="44"/>
      <c r="AF5027" s="48"/>
    </row>
    <row r="5028" spans="1:32" ht="21" customHeight="1">
      <c r="A5028" s="45" t="str">
        <f>IF(G5028="","",VLOOKUP(G5028,#REF!,3,0))</f>
        <v/>
      </c>
      <c r="B5028" s="45" t="str">
        <f>IF(Table1[[#This Row],[Day]]="","",WEEKNUM(F5028))</f>
        <v/>
      </c>
      <c r="C5028" s="45" t="str">
        <f>IF(Table1[[#This Row],[Day]]="","",MONTH(F5028))</f>
        <v/>
      </c>
      <c r="D5028" s="45" t="str">
        <f>IF(Table1[[#This Row],[Day]]="","",YEAR(F5028))</f>
        <v/>
      </c>
      <c r="E5028" s="117" t="s">
        <v>329</v>
      </c>
      <c r="J5028" s="102"/>
      <c r="K5028" s="124"/>
      <c r="R5028" s="46"/>
      <c r="V5028" s="112"/>
      <c r="W5028" s="72"/>
      <c r="X5028" s="46"/>
      <c r="Y5028" s="46"/>
      <c r="AC5028" s="47">
        <f t="shared" si="75"/>
        <v>0</v>
      </c>
      <c r="AD5028" s="47"/>
      <c r="AE5028" s="44"/>
      <c r="AF5028" s="48"/>
    </row>
    <row r="5029" spans="1:32" ht="21" customHeight="1">
      <c r="A5029" s="45" t="str">
        <f>IF(G5029="","",VLOOKUP(G5029,#REF!,3,0))</f>
        <v/>
      </c>
      <c r="B5029" s="45" t="str">
        <f>IF(Table1[[#This Row],[Day]]="","",WEEKNUM(F5029))</f>
        <v/>
      </c>
      <c r="C5029" s="45" t="str">
        <f>IF(Table1[[#This Row],[Day]]="","",MONTH(F5029))</f>
        <v/>
      </c>
      <c r="D5029" s="45" t="str">
        <f>IF(Table1[[#This Row],[Day]]="","",YEAR(F5029))</f>
        <v/>
      </c>
      <c r="E5029" s="117" t="s">
        <v>329</v>
      </c>
      <c r="J5029" s="102"/>
      <c r="K5029" s="124"/>
      <c r="R5029" s="46"/>
      <c r="V5029" s="112"/>
      <c r="W5029" s="72"/>
      <c r="X5029" s="46"/>
      <c r="Y5029" s="46"/>
      <c r="AC5029" s="47">
        <f t="shared" si="75"/>
        <v>0</v>
      </c>
      <c r="AD5029" s="47"/>
      <c r="AE5029" s="44"/>
      <c r="AF5029" s="48"/>
    </row>
    <row r="5030" spans="1:32" ht="21" customHeight="1">
      <c r="A5030" s="45" t="str">
        <f>IF(G5030="","",VLOOKUP(G5030,#REF!,3,0))</f>
        <v/>
      </c>
      <c r="B5030" s="45" t="str">
        <f>IF(Table1[[#This Row],[Day]]="","",WEEKNUM(F5030))</f>
        <v/>
      </c>
      <c r="C5030" s="45" t="str">
        <f>IF(Table1[[#This Row],[Day]]="","",MONTH(F5030))</f>
        <v/>
      </c>
      <c r="D5030" s="45" t="str">
        <f>IF(Table1[[#This Row],[Day]]="","",YEAR(F5030))</f>
        <v/>
      </c>
      <c r="E5030" s="117" t="s">
        <v>329</v>
      </c>
      <c r="J5030" s="102"/>
      <c r="K5030" s="124"/>
      <c r="R5030" s="46"/>
      <c r="V5030" s="112"/>
      <c r="W5030" s="72"/>
      <c r="X5030" s="46"/>
      <c r="Y5030" s="46"/>
      <c r="AC5030" s="47">
        <f t="shared" si="75"/>
        <v>0</v>
      </c>
      <c r="AD5030" s="47"/>
      <c r="AE5030" s="44"/>
      <c r="AF5030" s="48"/>
    </row>
    <row r="5031" spans="1:32" ht="21" customHeight="1">
      <c r="A5031" s="45" t="str">
        <f>IF(G5031="","",VLOOKUP(G5031,#REF!,3,0))</f>
        <v/>
      </c>
      <c r="B5031" s="45" t="str">
        <f>IF(Table1[[#This Row],[Day]]="","",WEEKNUM(F5031))</f>
        <v/>
      </c>
      <c r="C5031" s="45" t="str">
        <f>IF(Table1[[#This Row],[Day]]="","",MONTH(F5031))</f>
        <v/>
      </c>
      <c r="D5031" s="45" t="str">
        <f>IF(Table1[[#This Row],[Day]]="","",YEAR(F5031))</f>
        <v/>
      </c>
      <c r="E5031" s="117" t="s">
        <v>329</v>
      </c>
      <c r="J5031" s="102"/>
      <c r="K5031" s="124"/>
      <c r="R5031" s="46"/>
      <c r="V5031" s="112"/>
      <c r="W5031" s="72"/>
      <c r="X5031" s="46"/>
      <c r="Y5031" s="46"/>
      <c r="AC5031" s="47">
        <f t="shared" si="75"/>
        <v>0</v>
      </c>
      <c r="AD5031" s="47"/>
      <c r="AE5031" s="44"/>
      <c r="AF5031" s="48"/>
    </row>
    <row r="5032" spans="1:32" ht="21" customHeight="1">
      <c r="A5032" s="45" t="str">
        <f>IF(G5032="","",VLOOKUP(G5032,#REF!,3,0))</f>
        <v/>
      </c>
      <c r="B5032" s="45" t="str">
        <f>IF(Table1[[#This Row],[Day]]="","",WEEKNUM(F5032))</f>
        <v/>
      </c>
      <c r="C5032" s="45" t="str">
        <f>IF(Table1[[#This Row],[Day]]="","",MONTH(F5032))</f>
        <v/>
      </c>
      <c r="D5032" s="45" t="str">
        <f>IF(Table1[[#This Row],[Day]]="","",YEAR(F5032))</f>
        <v/>
      </c>
      <c r="E5032" s="117" t="s">
        <v>329</v>
      </c>
      <c r="J5032" s="102"/>
      <c r="K5032" s="124"/>
      <c r="R5032" s="46"/>
      <c r="V5032" s="112"/>
      <c r="W5032" s="72"/>
      <c r="X5032" s="46"/>
      <c r="Y5032" s="46"/>
      <c r="AC5032" s="47">
        <f t="shared" si="75"/>
        <v>0</v>
      </c>
      <c r="AD5032" s="47"/>
      <c r="AE5032" s="44"/>
      <c r="AF5032" s="48"/>
    </row>
    <row r="5033" spans="1:32" ht="21" customHeight="1">
      <c r="A5033" s="45" t="str">
        <f>IF(G5033="","",VLOOKUP(G5033,#REF!,3,0))</f>
        <v/>
      </c>
      <c r="B5033" s="45" t="str">
        <f>IF(Table1[[#This Row],[Day]]="","",WEEKNUM(F5033))</f>
        <v/>
      </c>
      <c r="C5033" s="45" t="str">
        <f>IF(Table1[[#This Row],[Day]]="","",MONTH(F5033))</f>
        <v/>
      </c>
      <c r="D5033" s="45" t="str">
        <f>IF(Table1[[#This Row],[Day]]="","",YEAR(F5033))</f>
        <v/>
      </c>
      <c r="E5033" s="117" t="s">
        <v>329</v>
      </c>
      <c r="J5033" s="102"/>
      <c r="K5033" s="124"/>
      <c r="R5033" s="46"/>
      <c r="V5033" s="112"/>
      <c r="W5033" s="72"/>
      <c r="X5033" s="46"/>
      <c r="Y5033" s="46"/>
      <c r="AC5033" s="47">
        <f t="shared" si="75"/>
        <v>0</v>
      </c>
      <c r="AD5033" s="47"/>
      <c r="AE5033" s="44"/>
      <c r="AF5033" s="48"/>
    </row>
    <row r="5034" spans="1:32" ht="21" customHeight="1">
      <c r="A5034" s="45" t="str">
        <f>IF(G5034="","",VLOOKUP(G5034,#REF!,3,0))</f>
        <v/>
      </c>
      <c r="B5034" s="45" t="str">
        <f>IF(Table1[[#This Row],[Day]]="","",WEEKNUM(F5034))</f>
        <v/>
      </c>
      <c r="C5034" s="45" t="str">
        <f>IF(Table1[[#This Row],[Day]]="","",MONTH(F5034))</f>
        <v/>
      </c>
      <c r="D5034" s="45" t="str">
        <f>IF(Table1[[#This Row],[Day]]="","",YEAR(F5034))</f>
        <v/>
      </c>
      <c r="E5034" s="117" t="s">
        <v>329</v>
      </c>
      <c r="J5034" s="102"/>
      <c r="K5034" s="124"/>
      <c r="R5034" s="46"/>
      <c r="V5034" s="112"/>
      <c r="W5034" s="72"/>
      <c r="X5034" s="46"/>
      <c r="Y5034" s="46"/>
      <c r="AC5034" s="47">
        <f t="shared" si="75"/>
        <v>0</v>
      </c>
      <c r="AD5034" s="47"/>
      <c r="AE5034" s="44"/>
      <c r="AF5034" s="48"/>
    </row>
    <row r="5035" spans="1:32" ht="21" customHeight="1">
      <c r="A5035" s="45" t="str">
        <f>IF(G5035="","",VLOOKUP(G5035,#REF!,3,0))</f>
        <v/>
      </c>
      <c r="B5035" s="45" t="str">
        <f>IF(Table1[[#This Row],[Day]]="","",WEEKNUM(F5035))</f>
        <v/>
      </c>
      <c r="C5035" s="45" t="str">
        <f>IF(Table1[[#This Row],[Day]]="","",MONTH(F5035))</f>
        <v/>
      </c>
      <c r="D5035" s="45" t="str">
        <f>IF(Table1[[#This Row],[Day]]="","",YEAR(F5035))</f>
        <v/>
      </c>
      <c r="E5035" s="117" t="s">
        <v>329</v>
      </c>
      <c r="J5035" s="102"/>
      <c r="K5035" s="124"/>
      <c r="R5035" s="46"/>
      <c r="V5035" s="112"/>
      <c r="W5035" s="72"/>
      <c r="X5035" s="46"/>
      <c r="Y5035" s="46"/>
      <c r="AC5035" s="47">
        <f t="shared" si="75"/>
        <v>0</v>
      </c>
      <c r="AD5035" s="47"/>
      <c r="AE5035" s="44"/>
      <c r="AF5035" s="48"/>
    </row>
    <row r="5036" spans="1:32" ht="21" customHeight="1">
      <c r="A5036" s="45" t="str">
        <f>IF(G5036="","",VLOOKUP(G5036,#REF!,3,0))</f>
        <v/>
      </c>
      <c r="B5036" s="45" t="str">
        <f>IF(Table1[[#This Row],[Day]]="","",WEEKNUM(F5036))</f>
        <v/>
      </c>
      <c r="C5036" s="45" t="str">
        <f>IF(Table1[[#This Row],[Day]]="","",MONTH(F5036))</f>
        <v/>
      </c>
      <c r="D5036" s="45" t="str">
        <f>IF(Table1[[#This Row],[Day]]="","",YEAR(F5036))</f>
        <v/>
      </c>
      <c r="E5036" s="117" t="s">
        <v>329</v>
      </c>
      <c r="J5036" s="102"/>
      <c r="K5036" s="124"/>
      <c r="R5036" s="46"/>
      <c r="V5036" s="112"/>
      <c r="W5036" s="72"/>
      <c r="X5036" s="46"/>
      <c r="Y5036" s="46"/>
      <c r="AC5036" s="47">
        <f t="shared" si="75"/>
        <v>0</v>
      </c>
      <c r="AD5036" s="47"/>
      <c r="AE5036" s="44"/>
      <c r="AF5036" s="48"/>
    </row>
    <row r="5037" spans="1:32" ht="21" customHeight="1">
      <c r="A5037" s="45" t="str">
        <f>IF(G5037="","",VLOOKUP(G5037,#REF!,3,0))</f>
        <v/>
      </c>
      <c r="B5037" s="45" t="str">
        <f>IF(Table1[[#This Row],[Day]]="","",WEEKNUM(F5037))</f>
        <v/>
      </c>
      <c r="C5037" s="45" t="str">
        <f>IF(Table1[[#This Row],[Day]]="","",MONTH(F5037))</f>
        <v/>
      </c>
      <c r="D5037" s="45" t="str">
        <f>IF(Table1[[#This Row],[Day]]="","",YEAR(F5037))</f>
        <v/>
      </c>
      <c r="E5037" s="117" t="s">
        <v>329</v>
      </c>
      <c r="J5037" s="102"/>
      <c r="K5037" s="124"/>
      <c r="R5037" s="46"/>
      <c r="V5037" s="112"/>
      <c r="W5037" s="72"/>
      <c r="X5037" s="46"/>
      <c r="Y5037" s="46"/>
      <c r="AC5037" s="47">
        <f t="shared" si="75"/>
        <v>0</v>
      </c>
      <c r="AD5037" s="47"/>
      <c r="AE5037" s="44"/>
      <c r="AF5037" s="48"/>
    </row>
    <row r="5038" spans="1:32" ht="21" customHeight="1">
      <c r="A5038" s="45" t="str">
        <f>IF(G5038="","",VLOOKUP(G5038,#REF!,3,0))</f>
        <v/>
      </c>
      <c r="B5038" s="45" t="str">
        <f>IF(Table1[[#This Row],[Day]]="","",WEEKNUM(F5038))</f>
        <v/>
      </c>
      <c r="C5038" s="45" t="str">
        <f>IF(Table1[[#This Row],[Day]]="","",MONTH(F5038))</f>
        <v/>
      </c>
      <c r="D5038" s="45" t="str">
        <f>IF(Table1[[#This Row],[Day]]="","",YEAR(F5038))</f>
        <v/>
      </c>
      <c r="E5038" s="117" t="s">
        <v>329</v>
      </c>
      <c r="J5038" s="102"/>
      <c r="K5038" s="124"/>
      <c r="R5038" s="46"/>
      <c r="V5038" s="112"/>
      <c r="W5038" s="72"/>
      <c r="X5038" s="46"/>
      <c r="Y5038" s="46"/>
      <c r="AC5038" s="47">
        <f t="shared" si="75"/>
        <v>0</v>
      </c>
      <c r="AD5038" s="47"/>
      <c r="AE5038" s="44"/>
      <c r="AF5038" s="48"/>
    </row>
    <row r="5039" spans="1:32" ht="21" customHeight="1">
      <c r="A5039" s="45" t="str">
        <f>IF(G5039="","",VLOOKUP(G5039,#REF!,3,0))</f>
        <v/>
      </c>
      <c r="B5039" s="45" t="str">
        <f>IF(Table1[[#This Row],[Day]]="","",WEEKNUM(F5039))</f>
        <v/>
      </c>
      <c r="C5039" s="45" t="str">
        <f>IF(Table1[[#This Row],[Day]]="","",MONTH(F5039))</f>
        <v/>
      </c>
      <c r="D5039" s="45" t="str">
        <f>IF(Table1[[#This Row],[Day]]="","",YEAR(F5039))</f>
        <v/>
      </c>
      <c r="E5039" s="117" t="s">
        <v>329</v>
      </c>
      <c r="J5039" s="102"/>
      <c r="K5039" s="124"/>
      <c r="R5039" s="46"/>
      <c r="V5039" s="112"/>
      <c r="W5039" s="72"/>
      <c r="X5039" s="46"/>
      <c r="Y5039" s="46"/>
      <c r="AC5039" s="47">
        <f t="shared" si="75"/>
        <v>0</v>
      </c>
      <c r="AD5039" s="47"/>
      <c r="AE5039" s="44"/>
      <c r="AF5039" s="48"/>
    </row>
    <row r="5040" spans="1:32" ht="21" customHeight="1">
      <c r="A5040" s="45" t="str">
        <f>IF(G5040="","",VLOOKUP(G5040,#REF!,3,0))</f>
        <v/>
      </c>
      <c r="B5040" s="45" t="str">
        <f>IF(Table1[[#This Row],[Day]]="","",WEEKNUM(F5040))</f>
        <v/>
      </c>
      <c r="C5040" s="45" t="str">
        <f>IF(Table1[[#This Row],[Day]]="","",MONTH(F5040))</f>
        <v/>
      </c>
      <c r="D5040" s="45" t="str">
        <f>IF(Table1[[#This Row],[Day]]="","",YEAR(F5040))</f>
        <v/>
      </c>
      <c r="E5040" s="117" t="s">
        <v>329</v>
      </c>
      <c r="J5040" s="102"/>
      <c r="K5040" s="124"/>
      <c r="R5040" s="46"/>
      <c r="V5040" s="112"/>
      <c r="W5040" s="72"/>
      <c r="X5040" s="46"/>
      <c r="Y5040" s="46"/>
      <c r="AC5040" s="47">
        <f t="shared" si="75"/>
        <v>0</v>
      </c>
      <c r="AD5040" s="47"/>
      <c r="AE5040" s="44"/>
      <c r="AF5040" s="48"/>
    </row>
    <row r="5041" spans="1:32" ht="21" customHeight="1">
      <c r="A5041" s="45" t="str">
        <f>IF(G5041="","",VLOOKUP(G5041,#REF!,3,0))</f>
        <v/>
      </c>
      <c r="B5041" s="45" t="str">
        <f>IF(Table1[[#This Row],[Day]]="","",WEEKNUM(F5041))</f>
        <v/>
      </c>
      <c r="C5041" s="45" t="str">
        <f>IF(Table1[[#This Row],[Day]]="","",MONTH(F5041))</f>
        <v/>
      </c>
      <c r="D5041" s="45" t="str">
        <f>IF(Table1[[#This Row],[Day]]="","",YEAR(F5041))</f>
        <v/>
      </c>
      <c r="E5041" s="117" t="s">
        <v>329</v>
      </c>
      <c r="J5041" s="102"/>
      <c r="K5041" s="124"/>
      <c r="R5041" s="46"/>
      <c r="V5041" s="112"/>
      <c r="W5041" s="72"/>
      <c r="X5041" s="46"/>
      <c r="Y5041" s="46"/>
      <c r="AC5041" s="47">
        <f t="shared" si="75"/>
        <v>0</v>
      </c>
      <c r="AD5041" s="47"/>
      <c r="AE5041" s="44"/>
      <c r="AF5041" s="48"/>
    </row>
    <row r="5042" spans="1:32" ht="21" customHeight="1">
      <c r="A5042" s="45" t="str">
        <f>IF(G5042="","",VLOOKUP(G5042,#REF!,3,0))</f>
        <v/>
      </c>
      <c r="B5042" s="45" t="str">
        <f>IF(Table1[[#This Row],[Day]]="","",WEEKNUM(F5042))</f>
        <v/>
      </c>
      <c r="C5042" s="45" t="str">
        <f>IF(Table1[[#This Row],[Day]]="","",MONTH(F5042))</f>
        <v/>
      </c>
      <c r="D5042" s="45" t="str">
        <f>IF(Table1[[#This Row],[Day]]="","",YEAR(F5042))</f>
        <v/>
      </c>
      <c r="E5042" s="117" t="s">
        <v>329</v>
      </c>
      <c r="J5042" s="102"/>
      <c r="K5042" s="124"/>
      <c r="R5042" s="46"/>
      <c r="V5042" s="112"/>
      <c r="W5042" s="72"/>
      <c r="X5042" s="46"/>
      <c r="Y5042" s="46"/>
      <c r="AC5042" s="47">
        <f t="shared" si="75"/>
        <v>0</v>
      </c>
      <c r="AD5042" s="47"/>
      <c r="AE5042" s="44"/>
      <c r="AF5042" s="48"/>
    </row>
    <row r="5043" spans="1:32" ht="21" customHeight="1">
      <c r="A5043" s="45" t="str">
        <f>IF(G5043="","",VLOOKUP(G5043,#REF!,3,0))</f>
        <v/>
      </c>
      <c r="B5043" s="45" t="str">
        <f>IF(Table1[[#This Row],[Day]]="","",WEEKNUM(F5043))</f>
        <v/>
      </c>
      <c r="C5043" s="45" t="str">
        <f>IF(Table1[[#This Row],[Day]]="","",MONTH(F5043))</f>
        <v/>
      </c>
      <c r="D5043" s="45" t="str">
        <f>IF(Table1[[#This Row],[Day]]="","",YEAR(F5043))</f>
        <v/>
      </c>
      <c r="E5043" s="117" t="s">
        <v>329</v>
      </c>
      <c r="J5043" s="102"/>
      <c r="K5043" s="124"/>
      <c r="R5043" s="46"/>
      <c r="V5043" s="112"/>
      <c r="W5043" s="72"/>
      <c r="X5043" s="46"/>
      <c r="Y5043" s="46"/>
      <c r="AC5043" s="47">
        <f t="shared" si="75"/>
        <v>0</v>
      </c>
      <c r="AD5043" s="47"/>
      <c r="AE5043" s="44"/>
      <c r="AF5043" s="48"/>
    </row>
    <row r="5044" spans="1:32" ht="21" customHeight="1">
      <c r="A5044" s="45" t="str">
        <f>IF(G5044="","",VLOOKUP(G5044,#REF!,3,0))</f>
        <v/>
      </c>
      <c r="B5044" s="45" t="str">
        <f>IF(Table1[[#This Row],[Day]]="","",WEEKNUM(F5044))</f>
        <v/>
      </c>
      <c r="C5044" s="45" t="str">
        <f>IF(Table1[[#This Row],[Day]]="","",MONTH(F5044))</f>
        <v/>
      </c>
      <c r="D5044" s="45" t="str">
        <f>IF(Table1[[#This Row],[Day]]="","",YEAR(F5044))</f>
        <v/>
      </c>
      <c r="E5044" s="117" t="s">
        <v>329</v>
      </c>
      <c r="J5044" s="102"/>
      <c r="K5044" s="124"/>
      <c r="R5044" s="46"/>
      <c r="V5044" s="112"/>
      <c r="W5044" s="72"/>
      <c r="X5044" s="46"/>
      <c r="Y5044" s="46"/>
      <c r="AC5044" s="47">
        <f t="shared" si="75"/>
        <v>0</v>
      </c>
      <c r="AD5044" s="47"/>
      <c r="AE5044" s="44"/>
      <c r="AF5044" s="48"/>
    </row>
    <row r="5045" spans="1:32" ht="21" customHeight="1">
      <c r="A5045" s="45" t="str">
        <f>IF(G5045="","",VLOOKUP(G5045,#REF!,3,0))</f>
        <v/>
      </c>
      <c r="B5045" s="45" t="str">
        <f>IF(Table1[[#This Row],[Day]]="","",WEEKNUM(F5045))</f>
        <v/>
      </c>
      <c r="C5045" s="45" t="str">
        <f>IF(Table1[[#This Row],[Day]]="","",MONTH(F5045))</f>
        <v/>
      </c>
      <c r="D5045" s="45" t="str">
        <f>IF(Table1[[#This Row],[Day]]="","",YEAR(F5045))</f>
        <v/>
      </c>
      <c r="E5045" s="117" t="s">
        <v>329</v>
      </c>
      <c r="J5045" s="102"/>
      <c r="K5045" s="124"/>
      <c r="R5045" s="46"/>
      <c r="V5045" s="112"/>
      <c r="W5045" s="72"/>
      <c r="X5045" s="46"/>
      <c r="Y5045" s="46"/>
      <c r="AC5045" s="47">
        <f t="shared" si="75"/>
        <v>0</v>
      </c>
      <c r="AD5045" s="47"/>
      <c r="AE5045" s="44"/>
      <c r="AF5045" s="48"/>
    </row>
    <row r="5046" spans="1:32" ht="21" customHeight="1">
      <c r="A5046" s="45" t="str">
        <f>IF(G5046="","",VLOOKUP(G5046,#REF!,3,0))</f>
        <v/>
      </c>
      <c r="B5046" s="45" t="str">
        <f>IF(Table1[[#This Row],[Day]]="","",WEEKNUM(F5046))</f>
        <v/>
      </c>
      <c r="C5046" s="45" t="str">
        <f>IF(Table1[[#This Row],[Day]]="","",MONTH(F5046))</f>
        <v/>
      </c>
      <c r="D5046" s="45" t="str">
        <f>IF(Table1[[#This Row],[Day]]="","",YEAR(F5046))</f>
        <v/>
      </c>
      <c r="E5046" s="117" t="s">
        <v>329</v>
      </c>
      <c r="J5046" s="102"/>
      <c r="K5046" s="124"/>
      <c r="R5046" s="46"/>
      <c r="V5046" s="112"/>
      <c r="W5046" s="72"/>
      <c r="X5046" s="46"/>
      <c r="Y5046" s="46"/>
      <c r="AC5046" s="47">
        <f t="shared" si="75"/>
        <v>0</v>
      </c>
      <c r="AD5046" s="47"/>
      <c r="AE5046" s="44"/>
      <c r="AF5046" s="48"/>
    </row>
    <row r="5047" spans="1:32" ht="21" customHeight="1">
      <c r="A5047" s="45" t="str">
        <f>IF(G5047="","",VLOOKUP(G5047,#REF!,3,0))</f>
        <v/>
      </c>
      <c r="B5047" s="45" t="str">
        <f>IF(Table1[[#This Row],[Day]]="","",WEEKNUM(F5047))</f>
        <v/>
      </c>
      <c r="C5047" s="45" t="str">
        <f>IF(Table1[[#This Row],[Day]]="","",MONTH(F5047))</f>
        <v/>
      </c>
      <c r="D5047" s="45" t="str">
        <f>IF(Table1[[#This Row],[Day]]="","",YEAR(F5047))</f>
        <v/>
      </c>
      <c r="E5047" s="117" t="s">
        <v>329</v>
      </c>
      <c r="J5047" s="102"/>
      <c r="K5047" s="124"/>
      <c r="R5047" s="46"/>
      <c r="V5047" s="112"/>
      <c r="W5047" s="72"/>
      <c r="X5047" s="46"/>
      <c r="Y5047" s="46"/>
      <c r="AC5047" s="47">
        <f t="shared" si="75"/>
        <v>0</v>
      </c>
      <c r="AD5047" s="47"/>
      <c r="AE5047" s="44"/>
      <c r="AF5047" s="48"/>
    </row>
    <row r="5048" spans="1:32" ht="21" customHeight="1">
      <c r="A5048" s="45" t="str">
        <f>IF(G5048="","",VLOOKUP(G5048,#REF!,3,0))</f>
        <v/>
      </c>
      <c r="B5048" s="45" t="str">
        <f>IF(Table1[[#This Row],[Day]]="","",WEEKNUM(F5048))</f>
        <v/>
      </c>
      <c r="C5048" s="45" t="str">
        <f>IF(Table1[[#This Row],[Day]]="","",MONTH(F5048))</f>
        <v/>
      </c>
      <c r="D5048" s="45" t="str">
        <f>IF(Table1[[#This Row],[Day]]="","",YEAR(F5048))</f>
        <v/>
      </c>
      <c r="E5048" s="117" t="s">
        <v>329</v>
      </c>
      <c r="J5048" s="102"/>
      <c r="K5048" s="124"/>
      <c r="R5048" s="46"/>
      <c r="V5048" s="112"/>
      <c r="W5048" s="72"/>
      <c r="X5048" s="46"/>
      <c r="Y5048" s="46"/>
      <c r="AC5048" s="47">
        <f t="shared" si="75"/>
        <v>0</v>
      </c>
      <c r="AD5048" s="47"/>
      <c r="AE5048" s="44"/>
      <c r="AF5048" s="48"/>
    </row>
    <row r="5049" spans="1:32" ht="21" customHeight="1">
      <c r="A5049" s="45" t="str">
        <f>IF(G5049="","",VLOOKUP(G5049,#REF!,3,0))</f>
        <v/>
      </c>
      <c r="B5049" s="45" t="str">
        <f>IF(Table1[[#This Row],[Day]]="","",WEEKNUM(F5049))</f>
        <v/>
      </c>
      <c r="C5049" s="45" t="str">
        <f>IF(Table1[[#This Row],[Day]]="","",MONTH(F5049))</f>
        <v/>
      </c>
      <c r="D5049" s="45" t="str">
        <f>IF(Table1[[#This Row],[Day]]="","",YEAR(F5049))</f>
        <v/>
      </c>
      <c r="E5049" s="117" t="s">
        <v>329</v>
      </c>
      <c r="J5049" s="102"/>
      <c r="K5049" s="124"/>
      <c r="R5049" s="46"/>
      <c r="V5049" s="112"/>
      <c r="W5049" s="72"/>
      <c r="X5049" s="46"/>
      <c r="Y5049" s="46"/>
      <c r="AC5049" s="47">
        <f t="shared" si="75"/>
        <v>0</v>
      </c>
      <c r="AD5049" s="47"/>
      <c r="AE5049" s="44"/>
      <c r="AF5049" s="48"/>
    </row>
    <row r="5050" spans="1:32" ht="21" customHeight="1">
      <c r="A5050" s="45" t="str">
        <f>IF(G5050="","",VLOOKUP(G5050,#REF!,3,0))</f>
        <v/>
      </c>
      <c r="B5050" s="45" t="str">
        <f>IF(Table1[[#This Row],[Day]]="","",WEEKNUM(F5050))</f>
        <v/>
      </c>
      <c r="C5050" s="45" t="str">
        <f>IF(Table1[[#This Row],[Day]]="","",MONTH(F5050))</f>
        <v/>
      </c>
      <c r="D5050" s="45" t="str">
        <f>IF(Table1[[#This Row],[Day]]="","",YEAR(F5050))</f>
        <v/>
      </c>
      <c r="E5050" s="117" t="s">
        <v>329</v>
      </c>
      <c r="J5050" s="102"/>
      <c r="K5050" s="124"/>
      <c r="R5050" s="46"/>
      <c r="V5050" s="112"/>
      <c r="W5050" s="72"/>
      <c r="X5050" s="46"/>
      <c r="Y5050" s="46"/>
      <c r="AC5050" s="47">
        <f t="shared" si="75"/>
        <v>0</v>
      </c>
      <c r="AD5050" s="47"/>
      <c r="AE5050" s="44"/>
      <c r="AF5050" s="48"/>
    </row>
    <row r="5051" spans="1:32" ht="21" customHeight="1">
      <c r="A5051" s="45" t="str">
        <f>IF(G5051="","",VLOOKUP(G5051,#REF!,3,0))</f>
        <v/>
      </c>
      <c r="B5051" s="45" t="str">
        <f>IF(Table1[[#This Row],[Day]]="","",WEEKNUM(F5051))</f>
        <v/>
      </c>
      <c r="C5051" s="45" t="str">
        <f>IF(Table1[[#This Row],[Day]]="","",MONTH(F5051))</f>
        <v/>
      </c>
      <c r="D5051" s="45" t="str">
        <f>IF(Table1[[#This Row],[Day]]="","",YEAR(F5051))</f>
        <v/>
      </c>
      <c r="E5051" s="117" t="s">
        <v>329</v>
      </c>
      <c r="J5051" s="102"/>
      <c r="K5051" s="124"/>
      <c r="R5051" s="46"/>
      <c r="V5051" s="112"/>
      <c r="W5051" s="72"/>
      <c r="X5051" s="46"/>
      <c r="Y5051" s="46"/>
      <c r="AC5051" s="47">
        <f t="shared" si="75"/>
        <v>0</v>
      </c>
      <c r="AD5051" s="47"/>
      <c r="AE5051" s="44"/>
      <c r="AF5051" s="48"/>
    </row>
    <row r="5052" spans="1:32" ht="21" customHeight="1">
      <c r="A5052" s="45" t="str">
        <f>IF(G5052="","",VLOOKUP(G5052,#REF!,3,0))</f>
        <v/>
      </c>
      <c r="B5052" s="45" t="str">
        <f>IF(Table1[[#This Row],[Day]]="","",WEEKNUM(F5052))</f>
        <v/>
      </c>
      <c r="C5052" s="45" t="str">
        <f>IF(Table1[[#This Row],[Day]]="","",MONTH(F5052))</f>
        <v/>
      </c>
      <c r="D5052" s="45" t="str">
        <f>IF(Table1[[#This Row],[Day]]="","",YEAR(F5052))</f>
        <v/>
      </c>
      <c r="E5052" s="117" t="s">
        <v>329</v>
      </c>
      <c r="J5052" s="102"/>
      <c r="K5052" s="124"/>
      <c r="R5052" s="46"/>
      <c r="V5052" s="112"/>
      <c r="W5052" s="72"/>
      <c r="X5052" s="46"/>
      <c r="Y5052" s="46"/>
      <c r="AC5052" s="47">
        <f t="shared" si="75"/>
        <v>0</v>
      </c>
      <c r="AD5052" s="47"/>
      <c r="AE5052" s="44"/>
      <c r="AF5052" s="48"/>
    </row>
    <row r="5053" spans="1:32" ht="21" customHeight="1">
      <c r="A5053" s="45" t="str">
        <f>IF(G5053="","",VLOOKUP(G5053,#REF!,3,0))</f>
        <v/>
      </c>
      <c r="B5053" s="45" t="str">
        <f>IF(Table1[[#This Row],[Day]]="","",WEEKNUM(F5053))</f>
        <v/>
      </c>
      <c r="C5053" s="45" t="str">
        <f>IF(Table1[[#This Row],[Day]]="","",MONTH(F5053))</f>
        <v/>
      </c>
      <c r="D5053" s="45" t="str">
        <f>IF(Table1[[#This Row],[Day]]="","",YEAR(F5053))</f>
        <v/>
      </c>
      <c r="E5053" s="117" t="s">
        <v>329</v>
      </c>
      <c r="J5053" s="102"/>
      <c r="K5053" s="124"/>
      <c r="R5053" s="46"/>
      <c r="V5053" s="112"/>
      <c r="W5053" s="72"/>
      <c r="X5053" s="46"/>
      <c r="Y5053" s="46"/>
      <c r="AC5053" s="47">
        <f t="shared" si="75"/>
        <v>0</v>
      </c>
      <c r="AD5053" s="47"/>
      <c r="AE5053" s="44"/>
      <c r="AF5053" s="48"/>
    </row>
    <row r="5054" spans="1:32" ht="21" customHeight="1">
      <c r="A5054" s="45" t="str">
        <f>IF(G5054="","",VLOOKUP(G5054,#REF!,3,0))</f>
        <v/>
      </c>
      <c r="B5054" s="45" t="str">
        <f>IF(Table1[[#This Row],[Day]]="","",WEEKNUM(F5054))</f>
        <v/>
      </c>
      <c r="C5054" s="45" t="str">
        <f>IF(Table1[[#This Row],[Day]]="","",MONTH(F5054))</f>
        <v/>
      </c>
      <c r="D5054" s="45" t="str">
        <f>IF(Table1[[#This Row],[Day]]="","",YEAR(F5054))</f>
        <v/>
      </c>
      <c r="E5054" s="117" t="s">
        <v>329</v>
      </c>
      <c r="J5054" s="102"/>
      <c r="K5054" s="124"/>
      <c r="R5054" s="46"/>
      <c r="V5054" s="112"/>
      <c r="W5054" s="72"/>
      <c r="X5054" s="46"/>
      <c r="Y5054" s="46"/>
      <c r="AC5054" s="47">
        <f t="shared" si="75"/>
        <v>0</v>
      </c>
      <c r="AD5054" s="47"/>
      <c r="AE5054" s="44"/>
      <c r="AF5054" s="48"/>
    </row>
    <row r="5055" spans="1:32" ht="21" customHeight="1">
      <c r="A5055" s="45" t="str">
        <f>IF(G5055="","",VLOOKUP(G5055,#REF!,3,0))</f>
        <v/>
      </c>
      <c r="B5055" s="45" t="str">
        <f>IF(Table1[[#This Row],[Day]]="","",WEEKNUM(F5055))</f>
        <v/>
      </c>
      <c r="C5055" s="45" t="str">
        <f>IF(Table1[[#This Row],[Day]]="","",MONTH(F5055))</f>
        <v/>
      </c>
      <c r="D5055" s="45" t="str">
        <f>IF(Table1[[#This Row],[Day]]="","",YEAR(F5055))</f>
        <v/>
      </c>
      <c r="E5055" s="117" t="s">
        <v>329</v>
      </c>
      <c r="J5055" s="102"/>
      <c r="K5055" s="124"/>
      <c r="R5055" s="46"/>
      <c r="V5055" s="112"/>
      <c r="W5055" s="72"/>
      <c r="X5055" s="46"/>
      <c r="Y5055" s="46"/>
      <c r="AC5055" s="47">
        <f t="shared" si="75"/>
        <v>0</v>
      </c>
      <c r="AD5055" s="47"/>
      <c r="AE5055" s="44"/>
      <c r="AF5055" s="48"/>
    </row>
    <row r="5056" spans="1:32" ht="21" customHeight="1">
      <c r="A5056" s="45" t="str">
        <f>IF(G5056="","",VLOOKUP(G5056,#REF!,3,0))</f>
        <v/>
      </c>
      <c r="B5056" s="45" t="str">
        <f>IF(Table1[[#This Row],[Day]]="","",WEEKNUM(F5056))</f>
        <v/>
      </c>
      <c r="C5056" s="45" t="str">
        <f>IF(Table1[[#This Row],[Day]]="","",MONTH(F5056))</f>
        <v/>
      </c>
      <c r="D5056" s="45" t="str">
        <f>IF(Table1[[#This Row],[Day]]="","",YEAR(F5056))</f>
        <v/>
      </c>
      <c r="E5056" s="117" t="s">
        <v>329</v>
      </c>
      <c r="J5056" s="102"/>
      <c r="K5056" s="124"/>
      <c r="R5056" s="46"/>
      <c r="V5056" s="112"/>
      <c r="W5056" s="72"/>
      <c r="X5056" s="46"/>
      <c r="Y5056" s="46"/>
      <c r="AC5056" s="47">
        <f t="shared" si="75"/>
        <v>0</v>
      </c>
      <c r="AD5056" s="47"/>
      <c r="AE5056" s="44"/>
      <c r="AF5056" s="48"/>
    </row>
    <row r="5057" spans="1:32" ht="21" customHeight="1">
      <c r="A5057" s="45" t="str">
        <f>IF(G5057="","",VLOOKUP(G5057,#REF!,3,0))</f>
        <v/>
      </c>
      <c r="B5057" s="45" t="str">
        <f>IF(Table1[[#This Row],[Day]]="","",WEEKNUM(F5057))</f>
        <v/>
      </c>
      <c r="C5057" s="45" t="str">
        <f>IF(Table1[[#This Row],[Day]]="","",MONTH(F5057))</f>
        <v/>
      </c>
      <c r="D5057" s="45" t="str">
        <f>IF(Table1[[#This Row],[Day]]="","",YEAR(F5057))</f>
        <v/>
      </c>
      <c r="E5057" s="117" t="s">
        <v>329</v>
      </c>
      <c r="J5057" s="102"/>
      <c r="K5057" s="124"/>
      <c r="R5057" s="46"/>
      <c r="V5057" s="112"/>
      <c r="W5057" s="72"/>
      <c r="X5057" s="46"/>
      <c r="Y5057" s="46"/>
      <c r="AC5057" s="47">
        <f t="shared" si="75"/>
        <v>0</v>
      </c>
      <c r="AD5057" s="47"/>
      <c r="AE5057" s="44"/>
      <c r="AF5057" s="48"/>
    </row>
    <row r="5058" spans="1:32" ht="21" customHeight="1">
      <c r="A5058" s="45" t="str">
        <f>IF(G5058="","",VLOOKUP(G5058,#REF!,3,0))</f>
        <v/>
      </c>
      <c r="B5058" s="45" t="str">
        <f>IF(Table1[[#This Row],[Day]]="","",WEEKNUM(F5058))</f>
        <v/>
      </c>
      <c r="C5058" s="45" t="str">
        <f>IF(Table1[[#This Row],[Day]]="","",MONTH(F5058))</f>
        <v/>
      </c>
      <c r="D5058" s="45" t="str">
        <f>IF(Table1[[#This Row],[Day]]="","",YEAR(F5058))</f>
        <v/>
      </c>
      <c r="E5058" s="117" t="s">
        <v>329</v>
      </c>
      <c r="J5058" s="102"/>
      <c r="K5058" s="124"/>
      <c r="R5058" s="46"/>
      <c r="V5058" s="112"/>
      <c r="W5058" s="72"/>
      <c r="X5058" s="46"/>
      <c r="Y5058" s="46"/>
      <c r="AC5058" s="47">
        <f t="shared" si="75"/>
        <v>0</v>
      </c>
      <c r="AD5058" s="47"/>
      <c r="AE5058" s="44"/>
      <c r="AF5058" s="48"/>
    </row>
    <row r="5059" spans="1:32" ht="21" customHeight="1">
      <c r="A5059" s="45" t="str">
        <f>IF(G5059="","",VLOOKUP(G5059,#REF!,3,0))</f>
        <v/>
      </c>
      <c r="B5059" s="45" t="str">
        <f>IF(Table1[[#This Row],[Day]]="","",WEEKNUM(F5059))</f>
        <v/>
      </c>
      <c r="C5059" s="45" t="str">
        <f>IF(Table1[[#This Row],[Day]]="","",MONTH(F5059))</f>
        <v/>
      </c>
      <c r="D5059" s="45" t="str">
        <f>IF(Table1[[#This Row],[Day]]="","",YEAR(F5059))</f>
        <v/>
      </c>
      <c r="E5059" s="117" t="s">
        <v>329</v>
      </c>
      <c r="J5059" s="102"/>
      <c r="K5059" s="124"/>
      <c r="R5059" s="46"/>
      <c r="V5059" s="112"/>
      <c r="W5059" s="72"/>
      <c r="X5059" s="46"/>
      <c r="Y5059" s="46"/>
      <c r="AC5059" s="47">
        <f t="shared" si="75"/>
        <v>0</v>
      </c>
      <c r="AD5059" s="47"/>
      <c r="AE5059" s="44"/>
      <c r="AF5059" s="48"/>
    </row>
    <row r="5060" spans="1:32" ht="21" customHeight="1">
      <c r="A5060" s="45" t="str">
        <f>IF(G5060="","",VLOOKUP(G5060,#REF!,3,0))</f>
        <v/>
      </c>
      <c r="B5060" s="45" t="str">
        <f>IF(Table1[[#This Row],[Day]]="","",WEEKNUM(F5060))</f>
        <v/>
      </c>
      <c r="C5060" s="45" t="str">
        <f>IF(Table1[[#This Row],[Day]]="","",MONTH(F5060))</f>
        <v/>
      </c>
      <c r="D5060" s="45" t="str">
        <f>IF(Table1[[#This Row],[Day]]="","",YEAR(F5060))</f>
        <v/>
      </c>
      <c r="E5060" s="117" t="s">
        <v>329</v>
      </c>
      <c r="J5060" s="102"/>
      <c r="K5060" s="124"/>
      <c r="R5060" s="46"/>
      <c r="V5060" s="112"/>
      <c r="W5060" s="72"/>
      <c r="X5060" s="46"/>
      <c r="Y5060" s="46"/>
      <c r="AC5060" s="47">
        <f t="shared" si="75"/>
        <v>0</v>
      </c>
      <c r="AD5060" s="47"/>
      <c r="AE5060" s="44"/>
      <c r="AF5060" s="48"/>
    </row>
    <row r="5061" spans="1:32" ht="21" customHeight="1">
      <c r="A5061" s="45" t="str">
        <f>IF(G5061="","",VLOOKUP(G5061,#REF!,3,0))</f>
        <v/>
      </c>
      <c r="B5061" s="45" t="str">
        <f>IF(Table1[[#This Row],[Day]]="","",WEEKNUM(F5061))</f>
        <v/>
      </c>
      <c r="C5061" s="45" t="str">
        <f>IF(Table1[[#This Row],[Day]]="","",MONTH(F5061))</f>
        <v/>
      </c>
      <c r="D5061" s="45" t="str">
        <f>IF(Table1[[#This Row],[Day]]="","",YEAR(F5061))</f>
        <v/>
      </c>
      <c r="E5061" s="117" t="s">
        <v>329</v>
      </c>
      <c r="J5061" s="102"/>
      <c r="K5061" s="124"/>
      <c r="R5061" s="46"/>
      <c r="V5061" s="112"/>
      <c r="W5061" s="72"/>
      <c r="X5061" s="46"/>
      <c r="Y5061" s="46"/>
      <c r="AC5061" s="47">
        <f t="shared" si="75"/>
        <v>0</v>
      </c>
      <c r="AD5061" s="47"/>
      <c r="AE5061" s="44"/>
      <c r="AF5061" s="48"/>
    </row>
    <row r="5062" spans="1:32" ht="21" customHeight="1">
      <c r="A5062" s="45" t="str">
        <f>IF(G5062="","",VLOOKUP(G5062,#REF!,3,0))</f>
        <v/>
      </c>
      <c r="B5062" s="45" t="str">
        <f>IF(Table1[[#This Row],[Day]]="","",WEEKNUM(F5062))</f>
        <v/>
      </c>
      <c r="C5062" s="45" t="str">
        <f>IF(Table1[[#This Row],[Day]]="","",MONTH(F5062))</f>
        <v/>
      </c>
      <c r="D5062" s="45" t="str">
        <f>IF(Table1[[#This Row],[Day]]="","",YEAR(F5062))</f>
        <v/>
      </c>
      <c r="E5062" s="117" t="s">
        <v>329</v>
      </c>
      <c r="J5062" s="102"/>
      <c r="K5062" s="124"/>
      <c r="R5062" s="46"/>
      <c r="V5062" s="112"/>
      <c r="W5062" s="72"/>
      <c r="X5062" s="46"/>
      <c r="Y5062" s="46"/>
      <c r="AC5062" s="47">
        <f t="shared" si="75"/>
        <v>0</v>
      </c>
      <c r="AD5062" s="47"/>
      <c r="AE5062" s="44"/>
      <c r="AF5062" s="48"/>
    </row>
    <row r="5063" spans="1:32" ht="21" customHeight="1">
      <c r="A5063" s="45" t="str">
        <f>IF(G5063="","",VLOOKUP(G5063,#REF!,3,0))</f>
        <v/>
      </c>
      <c r="B5063" s="45" t="str">
        <f>IF(Table1[[#This Row],[Day]]="","",WEEKNUM(F5063))</f>
        <v/>
      </c>
      <c r="C5063" s="45" t="str">
        <f>IF(Table1[[#This Row],[Day]]="","",MONTH(F5063))</f>
        <v/>
      </c>
      <c r="D5063" s="45" t="str">
        <f>IF(Table1[[#This Row],[Day]]="","",YEAR(F5063))</f>
        <v/>
      </c>
      <c r="E5063" s="117" t="s">
        <v>329</v>
      </c>
      <c r="J5063" s="102"/>
      <c r="K5063" s="124"/>
      <c r="R5063" s="46"/>
      <c r="V5063" s="112"/>
      <c r="W5063" s="72"/>
      <c r="X5063" s="46"/>
      <c r="Y5063" s="46"/>
      <c r="AC5063" s="47">
        <f t="shared" si="75"/>
        <v>0</v>
      </c>
      <c r="AD5063" s="47"/>
      <c r="AE5063" s="44"/>
      <c r="AF5063" s="48"/>
    </row>
    <row r="5064" spans="1:32" ht="21" customHeight="1">
      <c r="A5064" s="45" t="str">
        <f>IF(G5064="","",VLOOKUP(G5064,#REF!,3,0))</f>
        <v/>
      </c>
      <c r="B5064" s="45" t="str">
        <f>IF(Table1[[#This Row],[Day]]="","",WEEKNUM(F5064))</f>
        <v/>
      </c>
      <c r="C5064" s="45" t="str">
        <f>IF(Table1[[#This Row],[Day]]="","",MONTH(F5064))</f>
        <v/>
      </c>
      <c r="D5064" s="45" t="str">
        <f>IF(Table1[[#This Row],[Day]]="","",YEAR(F5064))</f>
        <v/>
      </c>
      <c r="E5064" s="117" t="s">
        <v>329</v>
      </c>
      <c r="J5064" s="102"/>
      <c r="K5064" s="124"/>
      <c r="R5064" s="46"/>
      <c r="V5064" s="112"/>
      <c r="W5064" s="72"/>
      <c r="X5064" s="46"/>
      <c r="Y5064" s="46"/>
      <c r="AC5064" s="47">
        <f t="shared" si="75"/>
        <v>0</v>
      </c>
      <c r="AD5064" s="47"/>
      <c r="AE5064" s="44"/>
      <c r="AF5064" s="48"/>
    </row>
    <row r="5065" spans="1:32" ht="21" customHeight="1">
      <c r="A5065" s="45" t="str">
        <f>IF(G5065="","",VLOOKUP(G5065,#REF!,3,0))</f>
        <v/>
      </c>
      <c r="B5065" s="45" t="str">
        <f>IF(Table1[[#This Row],[Day]]="","",WEEKNUM(F5065))</f>
        <v/>
      </c>
      <c r="C5065" s="45" t="str">
        <f>IF(Table1[[#This Row],[Day]]="","",MONTH(F5065))</f>
        <v/>
      </c>
      <c r="D5065" s="45" t="str">
        <f>IF(Table1[[#This Row],[Day]]="","",YEAR(F5065))</f>
        <v/>
      </c>
      <c r="E5065" s="117" t="s">
        <v>329</v>
      </c>
      <c r="J5065" s="102"/>
      <c r="K5065" s="124"/>
      <c r="R5065" s="46"/>
      <c r="V5065" s="112"/>
      <c r="W5065" s="72"/>
      <c r="X5065" s="46"/>
      <c r="Y5065" s="46"/>
      <c r="AC5065" s="47">
        <f t="shared" si="75"/>
        <v>0</v>
      </c>
      <c r="AD5065" s="47"/>
      <c r="AE5065" s="44"/>
      <c r="AF5065" s="48"/>
    </row>
    <row r="5066" spans="1:32" ht="21" customHeight="1">
      <c r="A5066" s="45" t="str">
        <f>IF(G5066="","",VLOOKUP(G5066,#REF!,3,0))</f>
        <v/>
      </c>
      <c r="B5066" s="45" t="str">
        <f>IF(Table1[[#This Row],[Day]]="","",WEEKNUM(F5066))</f>
        <v/>
      </c>
      <c r="C5066" s="45" t="str">
        <f>IF(Table1[[#This Row],[Day]]="","",MONTH(F5066))</f>
        <v/>
      </c>
      <c r="D5066" s="45" t="str">
        <f>IF(Table1[[#This Row],[Day]]="","",YEAR(F5066))</f>
        <v/>
      </c>
      <c r="E5066" s="117" t="s">
        <v>329</v>
      </c>
      <c r="J5066" s="102"/>
      <c r="K5066" s="124"/>
      <c r="R5066" s="46"/>
      <c r="V5066" s="112"/>
      <c r="W5066" s="72"/>
      <c r="X5066" s="46"/>
      <c r="Y5066" s="46"/>
      <c r="AC5066" s="47">
        <f t="shared" si="75"/>
        <v>0</v>
      </c>
      <c r="AD5066" s="47"/>
      <c r="AE5066" s="44"/>
      <c r="AF5066" s="48"/>
    </row>
    <row r="5067" spans="1:32" ht="21" customHeight="1">
      <c r="A5067" s="45" t="str">
        <f>IF(G5067="","",VLOOKUP(G5067,#REF!,3,0))</f>
        <v/>
      </c>
      <c r="B5067" s="45" t="str">
        <f>IF(Table1[[#This Row],[Day]]="","",WEEKNUM(F5067))</f>
        <v/>
      </c>
      <c r="C5067" s="45" t="str">
        <f>IF(Table1[[#This Row],[Day]]="","",MONTH(F5067))</f>
        <v/>
      </c>
      <c r="D5067" s="45" t="str">
        <f>IF(Table1[[#This Row],[Day]]="","",YEAR(F5067))</f>
        <v/>
      </c>
      <c r="E5067" s="117" t="s">
        <v>329</v>
      </c>
      <c r="J5067" s="102"/>
      <c r="K5067" s="124"/>
      <c r="R5067" s="46"/>
      <c r="V5067" s="112"/>
      <c r="W5067" s="72"/>
      <c r="X5067" s="46"/>
      <c r="Y5067" s="46"/>
      <c r="AC5067" s="47">
        <f t="shared" si="75"/>
        <v>0</v>
      </c>
      <c r="AD5067" s="47"/>
      <c r="AE5067" s="44"/>
      <c r="AF5067" s="48"/>
    </row>
    <row r="5068" spans="1:32" ht="21" customHeight="1">
      <c r="A5068" s="45" t="str">
        <f>IF(G5068="","",VLOOKUP(G5068,#REF!,3,0))</f>
        <v/>
      </c>
      <c r="B5068" s="45" t="str">
        <f>IF(Table1[[#This Row],[Day]]="","",WEEKNUM(F5068))</f>
        <v/>
      </c>
      <c r="C5068" s="45" t="str">
        <f>IF(Table1[[#This Row],[Day]]="","",MONTH(F5068))</f>
        <v/>
      </c>
      <c r="D5068" s="45" t="str">
        <f>IF(Table1[[#This Row],[Day]]="","",YEAR(F5068))</f>
        <v/>
      </c>
      <c r="E5068" s="117" t="s">
        <v>329</v>
      </c>
      <c r="J5068" s="102"/>
      <c r="K5068" s="124"/>
      <c r="R5068" s="46"/>
      <c r="V5068" s="112"/>
      <c r="W5068" s="72"/>
      <c r="X5068" s="46"/>
      <c r="Y5068" s="46"/>
      <c r="AC5068" s="47">
        <f t="shared" si="75"/>
        <v>0</v>
      </c>
      <c r="AD5068" s="47"/>
      <c r="AE5068" s="44"/>
      <c r="AF5068" s="48"/>
    </row>
    <row r="5069" spans="1:32" ht="21" customHeight="1">
      <c r="A5069" s="45" t="str">
        <f>IF(G5069="","",VLOOKUP(G5069,#REF!,3,0))</f>
        <v/>
      </c>
      <c r="B5069" s="45" t="str">
        <f>IF(Table1[[#This Row],[Day]]="","",WEEKNUM(F5069))</f>
        <v/>
      </c>
      <c r="C5069" s="45" t="str">
        <f>IF(Table1[[#This Row],[Day]]="","",MONTH(F5069))</f>
        <v/>
      </c>
      <c r="D5069" s="45" t="str">
        <f>IF(Table1[[#This Row],[Day]]="","",YEAR(F5069))</f>
        <v/>
      </c>
      <c r="E5069" s="117" t="s">
        <v>329</v>
      </c>
      <c r="J5069" s="102"/>
      <c r="K5069" s="124"/>
      <c r="R5069" s="46"/>
      <c r="V5069" s="112"/>
      <c r="W5069" s="72"/>
      <c r="X5069" s="46"/>
      <c r="Y5069" s="46"/>
      <c r="AC5069" s="47">
        <f t="shared" si="75"/>
        <v>0</v>
      </c>
      <c r="AD5069" s="47"/>
      <c r="AE5069" s="44"/>
      <c r="AF5069" s="48"/>
    </row>
    <row r="5070" spans="1:32" ht="21" customHeight="1">
      <c r="A5070" s="45" t="str">
        <f>IF(G5070="","",VLOOKUP(G5070,#REF!,3,0))</f>
        <v/>
      </c>
      <c r="B5070" s="45" t="str">
        <f>IF(Table1[[#This Row],[Day]]="","",WEEKNUM(F5070))</f>
        <v/>
      </c>
      <c r="C5070" s="45" t="str">
        <f>IF(Table1[[#This Row],[Day]]="","",MONTH(F5070))</f>
        <v/>
      </c>
      <c r="D5070" s="45" t="str">
        <f>IF(Table1[[#This Row],[Day]]="","",YEAR(F5070))</f>
        <v/>
      </c>
      <c r="E5070" s="117" t="s">
        <v>329</v>
      </c>
      <c r="J5070" s="102"/>
      <c r="K5070" s="124"/>
      <c r="R5070" s="46"/>
      <c r="V5070" s="112"/>
      <c r="W5070" s="72"/>
      <c r="X5070" s="46"/>
      <c r="Y5070" s="46"/>
      <c r="AC5070" s="47">
        <f t="shared" si="75"/>
        <v>0</v>
      </c>
      <c r="AD5070" s="47"/>
      <c r="AE5070" s="44"/>
      <c r="AF5070" s="48"/>
    </row>
    <row r="5071" spans="1:32" ht="21" customHeight="1">
      <c r="A5071" s="45" t="str">
        <f>IF(G5071="","",VLOOKUP(G5071,#REF!,3,0))</f>
        <v/>
      </c>
      <c r="B5071" s="45" t="str">
        <f>IF(Table1[[#This Row],[Day]]="","",WEEKNUM(F5071))</f>
        <v/>
      </c>
      <c r="C5071" s="45" t="str">
        <f>IF(Table1[[#This Row],[Day]]="","",MONTH(F5071))</f>
        <v/>
      </c>
      <c r="D5071" s="45" t="str">
        <f>IF(Table1[[#This Row],[Day]]="","",YEAR(F5071))</f>
        <v/>
      </c>
      <c r="E5071" s="117" t="s">
        <v>329</v>
      </c>
      <c r="J5071" s="102"/>
      <c r="K5071" s="124"/>
      <c r="R5071" s="46"/>
      <c r="V5071" s="112"/>
      <c r="W5071" s="72"/>
      <c r="X5071" s="46"/>
      <c r="Y5071" s="46"/>
      <c r="AC5071" s="47">
        <f t="shared" si="75"/>
        <v>0</v>
      </c>
      <c r="AD5071" s="47"/>
      <c r="AE5071" s="44"/>
      <c r="AF5071" s="48"/>
    </row>
    <row r="5072" spans="1:32" ht="21" customHeight="1">
      <c r="A5072" s="45" t="str">
        <f>IF(G5072="","",VLOOKUP(G5072,#REF!,3,0))</f>
        <v/>
      </c>
      <c r="B5072" s="45" t="str">
        <f>IF(Table1[[#This Row],[Day]]="","",WEEKNUM(F5072))</f>
        <v/>
      </c>
      <c r="C5072" s="45" t="str">
        <f>IF(Table1[[#This Row],[Day]]="","",MONTH(F5072))</f>
        <v/>
      </c>
      <c r="D5072" s="45" t="str">
        <f>IF(Table1[[#This Row],[Day]]="","",YEAR(F5072))</f>
        <v/>
      </c>
      <c r="E5072" s="117" t="s">
        <v>329</v>
      </c>
      <c r="J5072" s="102"/>
      <c r="K5072" s="124"/>
      <c r="R5072" s="46"/>
      <c r="V5072" s="112"/>
      <c r="W5072" s="72"/>
      <c r="X5072" s="46"/>
      <c r="Y5072" s="46"/>
      <c r="AC5072" s="47">
        <f t="shared" si="75"/>
        <v>0</v>
      </c>
      <c r="AD5072" s="47"/>
      <c r="AE5072" s="44"/>
      <c r="AF5072" s="48"/>
    </row>
    <row r="5073" spans="1:32" ht="21" customHeight="1">
      <c r="A5073" s="45" t="str">
        <f>IF(G5073="","",VLOOKUP(G5073,#REF!,3,0))</f>
        <v/>
      </c>
      <c r="B5073" s="45" t="str">
        <f>IF(Table1[[#This Row],[Day]]="","",WEEKNUM(F5073))</f>
        <v/>
      </c>
      <c r="C5073" s="45" t="str">
        <f>IF(Table1[[#This Row],[Day]]="","",MONTH(F5073))</f>
        <v/>
      </c>
      <c r="D5073" s="45" t="str">
        <f>IF(Table1[[#This Row],[Day]]="","",YEAR(F5073))</f>
        <v/>
      </c>
      <c r="E5073" s="117" t="s">
        <v>329</v>
      </c>
      <c r="J5073" s="102"/>
      <c r="K5073" s="124"/>
      <c r="R5073" s="46"/>
      <c r="V5073" s="112"/>
      <c r="W5073" s="72"/>
      <c r="X5073" s="46"/>
      <c r="Y5073" s="46"/>
      <c r="AC5073" s="47">
        <f t="shared" si="75"/>
        <v>0</v>
      </c>
      <c r="AD5073" s="47"/>
      <c r="AE5073" s="44"/>
      <c r="AF5073" s="48"/>
    </row>
    <row r="5074" spans="1:32" ht="21" customHeight="1">
      <c r="A5074" s="45" t="str">
        <f>IF(G5074="","",VLOOKUP(G5074,#REF!,3,0))</f>
        <v/>
      </c>
      <c r="B5074" s="45" t="str">
        <f>IF(Table1[[#This Row],[Day]]="","",WEEKNUM(F5074))</f>
        <v/>
      </c>
      <c r="C5074" s="45" t="str">
        <f>IF(Table1[[#This Row],[Day]]="","",MONTH(F5074))</f>
        <v/>
      </c>
      <c r="D5074" s="45" t="str">
        <f>IF(Table1[[#This Row],[Day]]="","",YEAR(F5074))</f>
        <v/>
      </c>
      <c r="E5074" s="117" t="s">
        <v>329</v>
      </c>
      <c r="J5074" s="102"/>
      <c r="K5074" s="124"/>
      <c r="R5074" s="46"/>
      <c r="V5074" s="112"/>
      <c r="W5074" s="72"/>
      <c r="X5074" s="46"/>
      <c r="Y5074" s="46"/>
      <c r="AC5074" s="47">
        <f t="shared" si="75"/>
        <v>0</v>
      </c>
      <c r="AD5074" s="47"/>
      <c r="AE5074" s="44"/>
      <c r="AF5074" s="48"/>
    </row>
    <row r="5075" spans="1:32" ht="21" customHeight="1">
      <c r="A5075" s="45" t="str">
        <f>IF(G5075="","",VLOOKUP(G5075,#REF!,3,0))</f>
        <v/>
      </c>
      <c r="B5075" s="45" t="str">
        <f>IF(Table1[[#This Row],[Day]]="","",WEEKNUM(F5075))</f>
        <v/>
      </c>
      <c r="C5075" s="45" t="str">
        <f>IF(Table1[[#This Row],[Day]]="","",MONTH(F5075))</f>
        <v/>
      </c>
      <c r="D5075" s="45" t="str">
        <f>IF(Table1[[#This Row],[Day]]="","",YEAR(F5075))</f>
        <v/>
      </c>
      <c r="E5075" s="117" t="s">
        <v>329</v>
      </c>
      <c r="J5075" s="102"/>
      <c r="K5075" s="124"/>
      <c r="R5075" s="46"/>
      <c r="V5075" s="112"/>
      <c r="W5075" s="72"/>
      <c r="X5075" s="46"/>
      <c r="Y5075" s="46"/>
      <c r="AC5075" s="47">
        <f t="shared" si="75"/>
        <v>0</v>
      </c>
      <c r="AD5075" s="47"/>
      <c r="AE5075" s="44"/>
      <c r="AF5075" s="48"/>
    </row>
    <row r="5076" spans="1:32" ht="21" customHeight="1">
      <c r="A5076" s="45" t="str">
        <f>IF(G5076="","",VLOOKUP(G5076,#REF!,3,0))</f>
        <v/>
      </c>
      <c r="B5076" s="45" t="str">
        <f>IF(Table1[[#This Row],[Day]]="","",WEEKNUM(F5076))</f>
        <v/>
      </c>
      <c r="C5076" s="45" t="str">
        <f>IF(Table1[[#This Row],[Day]]="","",MONTH(F5076))</f>
        <v/>
      </c>
      <c r="D5076" s="45" t="str">
        <f>IF(Table1[[#This Row],[Day]]="","",YEAR(F5076))</f>
        <v/>
      </c>
      <c r="E5076" s="117" t="s">
        <v>329</v>
      </c>
      <c r="J5076" s="102"/>
      <c r="K5076" s="124"/>
      <c r="R5076" s="46"/>
      <c r="V5076" s="112"/>
      <c r="W5076" s="72"/>
      <c r="X5076" s="46"/>
      <c r="Y5076" s="46"/>
      <c r="AC5076" s="47">
        <f t="shared" si="75"/>
        <v>0</v>
      </c>
      <c r="AD5076" s="47"/>
      <c r="AE5076" s="44"/>
      <c r="AF5076" s="48"/>
    </row>
    <row r="5077" spans="1:32" ht="21" customHeight="1">
      <c r="A5077" s="45" t="str">
        <f>IF(G5077="","",VLOOKUP(G5077,#REF!,3,0))</f>
        <v/>
      </c>
      <c r="B5077" s="45" t="str">
        <f>IF(Table1[[#This Row],[Day]]="","",WEEKNUM(F5077))</f>
        <v/>
      </c>
      <c r="C5077" s="45" t="str">
        <f>IF(Table1[[#This Row],[Day]]="","",MONTH(F5077))</f>
        <v/>
      </c>
      <c r="D5077" s="45" t="str">
        <f>IF(Table1[[#This Row],[Day]]="","",YEAR(F5077))</f>
        <v/>
      </c>
      <c r="E5077" s="117" t="s">
        <v>329</v>
      </c>
      <c r="J5077" s="102"/>
      <c r="K5077" s="124"/>
      <c r="R5077" s="46"/>
      <c r="V5077" s="112"/>
      <c r="W5077" s="72"/>
      <c r="X5077" s="46"/>
      <c r="Y5077" s="46"/>
      <c r="AC5077" s="47">
        <f t="shared" si="75"/>
        <v>0</v>
      </c>
      <c r="AD5077" s="47"/>
      <c r="AE5077" s="44"/>
      <c r="AF5077" s="48"/>
    </row>
    <row r="5078" spans="1:32" ht="21" customHeight="1">
      <c r="A5078" s="45" t="str">
        <f>IF(G5078="","",VLOOKUP(G5078,#REF!,3,0))</f>
        <v/>
      </c>
      <c r="B5078" s="45" t="str">
        <f>IF(Table1[[#This Row],[Day]]="","",WEEKNUM(F5078))</f>
        <v/>
      </c>
      <c r="C5078" s="45" t="str">
        <f>IF(Table1[[#This Row],[Day]]="","",MONTH(F5078))</f>
        <v/>
      </c>
      <c r="D5078" s="45" t="str">
        <f>IF(Table1[[#This Row],[Day]]="","",YEAR(F5078))</f>
        <v/>
      </c>
      <c r="E5078" s="117" t="s">
        <v>329</v>
      </c>
      <c r="J5078" s="102"/>
      <c r="K5078" s="124"/>
      <c r="R5078" s="46"/>
      <c r="V5078" s="112"/>
      <c r="W5078" s="72"/>
      <c r="X5078" s="46"/>
      <c r="Y5078" s="46"/>
      <c r="AC5078" s="47">
        <f t="shared" si="75"/>
        <v>0</v>
      </c>
      <c r="AD5078" s="47"/>
      <c r="AE5078" s="44"/>
      <c r="AF5078" s="48"/>
    </row>
    <row r="5079" spans="1:32" ht="21" customHeight="1">
      <c r="A5079" s="45" t="str">
        <f>IF(G5079="","",VLOOKUP(G5079,#REF!,3,0))</f>
        <v/>
      </c>
      <c r="B5079" s="45" t="str">
        <f>IF(Table1[[#This Row],[Day]]="","",WEEKNUM(F5079))</f>
        <v/>
      </c>
      <c r="C5079" s="45" t="str">
        <f>IF(Table1[[#This Row],[Day]]="","",MONTH(F5079))</f>
        <v/>
      </c>
      <c r="D5079" s="45" t="str">
        <f>IF(Table1[[#This Row],[Day]]="","",YEAR(F5079))</f>
        <v/>
      </c>
      <c r="E5079" s="117" t="s">
        <v>329</v>
      </c>
      <c r="J5079" s="102"/>
      <c r="K5079" s="124"/>
      <c r="R5079" s="46"/>
      <c r="V5079" s="112"/>
      <c r="W5079" s="72"/>
      <c r="X5079" s="46"/>
      <c r="Y5079" s="46"/>
      <c r="AC5079" s="47">
        <f t="shared" si="75"/>
        <v>0</v>
      </c>
      <c r="AD5079" s="47"/>
      <c r="AE5079" s="44"/>
      <c r="AF5079" s="48"/>
    </row>
    <row r="5080" spans="1:32" ht="21" customHeight="1">
      <c r="A5080" s="45" t="str">
        <f>IF(G5080="","",VLOOKUP(G5080,#REF!,3,0))</f>
        <v/>
      </c>
      <c r="B5080" s="45" t="str">
        <f>IF(Table1[[#This Row],[Day]]="","",WEEKNUM(F5080))</f>
        <v/>
      </c>
      <c r="C5080" s="45" t="str">
        <f>IF(Table1[[#This Row],[Day]]="","",MONTH(F5080))</f>
        <v/>
      </c>
      <c r="D5080" s="45" t="str">
        <f>IF(Table1[[#This Row],[Day]]="","",YEAR(F5080))</f>
        <v/>
      </c>
      <c r="E5080" s="117" t="s">
        <v>329</v>
      </c>
      <c r="J5080" s="102"/>
      <c r="K5080" s="124"/>
      <c r="R5080" s="46"/>
      <c r="V5080" s="112"/>
      <c r="W5080" s="72"/>
      <c r="X5080" s="46"/>
      <c r="Y5080" s="46"/>
      <c r="AC5080" s="47">
        <f t="shared" si="75"/>
        <v>0</v>
      </c>
      <c r="AD5080" s="47"/>
      <c r="AE5080" s="44"/>
      <c r="AF5080" s="48"/>
    </row>
    <row r="5081" spans="1:32" ht="21" customHeight="1">
      <c r="A5081" s="45" t="str">
        <f>IF(G5081="","",VLOOKUP(G5081,#REF!,3,0))</f>
        <v/>
      </c>
      <c r="B5081" s="45" t="str">
        <f>IF(Table1[[#This Row],[Day]]="","",WEEKNUM(F5081))</f>
        <v/>
      </c>
      <c r="C5081" s="45" t="str">
        <f>IF(Table1[[#This Row],[Day]]="","",MONTH(F5081))</f>
        <v/>
      </c>
      <c r="D5081" s="45" t="str">
        <f>IF(Table1[[#This Row],[Day]]="","",YEAR(F5081))</f>
        <v/>
      </c>
      <c r="E5081" s="117" t="s">
        <v>329</v>
      </c>
      <c r="J5081" s="102"/>
      <c r="K5081" s="124"/>
      <c r="R5081" s="46"/>
      <c r="V5081" s="112"/>
      <c r="W5081" s="72"/>
      <c r="X5081" s="46"/>
      <c r="Y5081" s="46"/>
      <c r="AC5081" s="47">
        <f t="shared" si="75"/>
        <v>0</v>
      </c>
      <c r="AD5081" s="47"/>
      <c r="AE5081" s="44"/>
      <c r="AF5081" s="48"/>
    </row>
    <row r="5082" spans="1:32" ht="21" customHeight="1">
      <c r="A5082" s="45" t="str">
        <f>IF(G5082="","",VLOOKUP(G5082,#REF!,3,0))</f>
        <v/>
      </c>
      <c r="B5082" s="45" t="str">
        <f>IF(Table1[[#This Row],[Day]]="","",WEEKNUM(F5082))</f>
        <v/>
      </c>
      <c r="C5082" s="45" t="str">
        <f>IF(Table1[[#This Row],[Day]]="","",MONTH(F5082))</f>
        <v/>
      </c>
      <c r="D5082" s="45" t="str">
        <f>IF(Table1[[#This Row],[Day]]="","",YEAR(F5082))</f>
        <v/>
      </c>
      <c r="E5082" s="117" t="s">
        <v>329</v>
      </c>
      <c r="J5082" s="102"/>
      <c r="K5082" s="124"/>
      <c r="R5082" s="46"/>
      <c r="V5082" s="112"/>
      <c r="W5082" s="72"/>
      <c r="X5082" s="46"/>
      <c r="Y5082" s="46"/>
      <c r="AC5082" s="47">
        <f t="shared" si="75"/>
        <v>0</v>
      </c>
      <c r="AD5082" s="47"/>
      <c r="AE5082" s="44"/>
      <c r="AF5082" s="48"/>
    </row>
    <row r="5083" spans="1:32" ht="21" customHeight="1">
      <c r="A5083" s="45" t="str">
        <f>IF(G5083="","",VLOOKUP(G5083,#REF!,3,0))</f>
        <v/>
      </c>
      <c r="B5083" s="45" t="str">
        <f>IF(Table1[[#This Row],[Day]]="","",WEEKNUM(F5083))</f>
        <v/>
      </c>
      <c r="C5083" s="45" t="str">
        <f>IF(Table1[[#This Row],[Day]]="","",MONTH(F5083))</f>
        <v/>
      </c>
      <c r="D5083" s="45" t="str">
        <f>IF(Table1[[#This Row],[Day]]="","",YEAR(F5083))</f>
        <v/>
      </c>
      <c r="E5083" s="117" t="s">
        <v>329</v>
      </c>
      <c r="J5083" s="102"/>
      <c r="K5083" s="124"/>
      <c r="R5083" s="46"/>
      <c r="V5083" s="112"/>
      <c r="W5083" s="72"/>
      <c r="X5083" s="46"/>
      <c r="Y5083" s="46"/>
      <c r="AC5083" s="47">
        <f t="shared" si="75"/>
        <v>0</v>
      </c>
      <c r="AD5083" s="47"/>
      <c r="AE5083" s="44"/>
      <c r="AF5083" s="48"/>
    </row>
    <row r="5084" spans="1:32" ht="21" customHeight="1">
      <c r="A5084" s="45" t="str">
        <f>IF(G5084="","",VLOOKUP(G5084,#REF!,3,0))</f>
        <v/>
      </c>
      <c r="B5084" s="45" t="str">
        <f>IF(Table1[[#This Row],[Day]]="","",WEEKNUM(F5084))</f>
        <v/>
      </c>
      <c r="C5084" s="45" t="str">
        <f>IF(Table1[[#This Row],[Day]]="","",MONTH(F5084))</f>
        <v/>
      </c>
      <c r="D5084" s="45" t="str">
        <f>IF(Table1[[#This Row],[Day]]="","",YEAR(F5084))</f>
        <v/>
      </c>
      <c r="E5084" s="117" t="s">
        <v>329</v>
      </c>
      <c r="J5084" s="102"/>
      <c r="K5084" s="124"/>
      <c r="R5084" s="46"/>
      <c r="V5084" s="112"/>
      <c r="W5084" s="72"/>
      <c r="X5084" s="46"/>
      <c r="Y5084" s="46"/>
      <c r="AC5084" s="47">
        <f t="shared" ref="AC5084:AC5147" si="76">SUM(I5084:AB5084)</f>
        <v>0</v>
      </c>
      <c r="AD5084" s="47"/>
      <c r="AE5084" s="44"/>
      <c r="AF5084" s="48"/>
    </row>
    <row r="5085" spans="1:32" ht="21" customHeight="1">
      <c r="A5085" s="45" t="str">
        <f>IF(G5085="","",VLOOKUP(G5085,#REF!,3,0))</f>
        <v/>
      </c>
      <c r="B5085" s="45" t="str">
        <f>IF(Table1[[#This Row],[Day]]="","",WEEKNUM(F5085))</f>
        <v/>
      </c>
      <c r="C5085" s="45" t="str">
        <f>IF(Table1[[#This Row],[Day]]="","",MONTH(F5085))</f>
        <v/>
      </c>
      <c r="D5085" s="45" t="str">
        <f>IF(Table1[[#This Row],[Day]]="","",YEAR(F5085))</f>
        <v/>
      </c>
      <c r="E5085" s="117" t="s">
        <v>329</v>
      </c>
      <c r="J5085" s="102"/>
      <c r="K5085" s="124"/>
      <c r="R5085" s="46"/>
      <c r="V5085" s="112"/>
      <c r="W5085" s="72"/>
      <c r="X5085" s="46"/>
      <c r="Y5085" s="46"/>
      <c r="AC5085" s="47">
        <f t="shared" si="76"/>
        <v>0</v>
      </c>
      <c r="AD5085" s="47"/>
      <c r="AE5085" s="44"/>
      <c r="AF5085" s="48"/>
    </row>
    <row r="5086" spans="1:32" ht="21" customHeight="1">
      <c r="A5086" s="45" t="str">
        <f>IF(G5086="","",VLOOKUP(G5086,#REF!,3,0))</f>
        <v/>
      </c>
      <c r="B5086" s="45" t="str">
        <f>IF(Table1[[#This Row],[Day]]="","",WEEKNUM(F5086))</f>
        <v/>
      </c>
      <c r="C5086" s="45" t="str">
        <f>IF(Table1[[#This Row],[Day]]="","",MONTH(F5086))</f>
        <v/>
      </c>
      <c r="D5086" s="45" t="str">
        <f>IF(Table1[[#This Row],[Day]]="","",YEAR(F5086))</f>
        <v/>
      </c>
      <c r="E5086" s="117" t="s">
        <v>329</v>
      </c>
      <c r="J5086" s="102"/>
      <c r="K5086" s="124"/>
      <c r="R5086" s="46"/>
      <c r="V5086" s="112"/>
      <c r="W5086" s="72"/>
      <c r="X5086" s="46"/>
      <c r="Y5086" s="46"/>
      <c r="AC5086" s="47">
        <f t="shared" si="76"/>
        <v>0</v>
      </c>
      <c r="AD5086" s="47"/>
      <c r="AE5086" s="44"/>
      <c r="AF5086" s="48"/>
    </row>
    <row r="5087" spans="1:32" ht="21" customHeight="1">
      <c r="A5087" s="45" t="str">
        <f>IF(G5087="","",VLOOKUP(G5087,#REF!,3,0))</f>
        <v/>
      </c>
      <c r="B5087" s="45" t="str">
        <f>IF(Table1[[#This Row],[Day]]="","",WEEKNUM(F5087))</f>
        <v/>
      </c>
      <c r="C5087" s="45" t="str">
        <f>IF(Table1[[#This Row],[Day]]="","",MONTH(F5087))</f>
        <v/>
      </c>
      <c r="D5087" s="45" t="str">
        <f>IF(Table1[[#This Row],[Day]]="","",YEAR(F5087))</f>
        <v/>
      </c>
      <c r="E5087" s="117" t="s">
        <v>329</v>
      </c>
      <c r="J5087" s="102"/>
      <c r="K5087" s="124"/>
      <c r="R5087" s="46"/>
      <c r="V5087" s="112"/>
      <c r="W5087" s="72"/>
      <c r="X5087" s="46"/>
      <c r="Y5087" s="46"/>
      <c r="AC5087" s="47">
        <f t="shared" si="76"/>
        <v>0</v>
      </c>
      <c r="AD5087" s="47"/>
      <c r="AE5087" s="44"/>
      <c r="AF5087" s="48"/>
    </row>
    <row r="5088" spans="1:32" ht="21" customHeight="1">
      <c r="A5088" s="45" t="str">
        <f>IF(G5088="","",VLOOKUP(G5088,#REF!,3,0))</f>
        <v/>
      </c>
      <c r="B5088" s="45" t="str">
        <f>IF(Table1[[#This Row],[Day]]="","",WEEKNUM(F5088))</f>
        <v/>
      </c>
      <c r="C5088" s="45" t="str">
        <f>IF(Table1[[#This Row],[Day]]="","",MONTH(F5088))</f>
        <v/>
      </c>
      <c r="D5088" s="45" t="str">
        <f>IF(Table1[[#This Row],[Day]]="","",YEAR(F5088))</f>
        <v/>
      </c>
      <c r="E5088" s="117" t="s">
        <v>329</v>
      </c>
      <c r="J5088" s="102"/>
      <c r="K5088" s="124"/>
      <c r="R5088" s="46"/>
      <c r="V5088" s="112"/>
      <c r="W5088" s="72"/>
      <c r="X5088" s="46"/>
      <c r="Y5088" s="46"/>
      <c r="AC5088" s="47">
        <f t="shared" si="76"/>
        <v>0</v>
      </c>
      <c r="AD5088" s="47"/>
      <c r="AE5088" s="44"/>
      <c r="AF5088" s="48"/>
    </row>
    <row r="5089" spans="1:32" ht="21" customHeight="1">
      <c r="A5089" s="45" t="str">
        <f>IF(G5089="","",VLOOKUP(G5089,#REF!,3,0))</f>
        <v/>
      </c>
      <c r="B5089" s="45" t="str">
        <f>IF(Table1[[#This Row],[Day]]="","",WEEKNUM(F5089))</f>
        <v/>
      </c>
      <c r="C5089" s="45" t="str">
        <f>IF(Table1[[#This Row],[Day]]="","",MONTH(F5089))</f>
        <v/>
      </c>
      <c r="D5089" s="45" t="str">
        <f>IF(Table1[[#This Row],[Day]]="","",YEAR(F5089))</f>
        <v/>
      </c>
      <c r="E5089" s="117" t="s">
        <v>329</v>
      </c>
      <c r="J5089" s="102"/>
      <c r="K5089" s="124"/>
      <c r="R5089" s="46"/>
      <c r="V5089" s="112"/>
      <c r="W5089" s="72"/>
      <c r="X5089" s="46"/>
      <c r="Y5089" s="46"/>
      <c r="AC5089" s="47">
        <f t="shared" si="76"/>
        <v>0</v>
      </c>
      <c r="AD5089" s="47"/>
      <c r="AE5089" s="44"/>
      <c r="AF5089" s="48"/>
    </row>
    <row r="5090" spans="1:32" ht="21" customHeight="1">
      <c r="A5090" s="45" t="str">
        <f>IF(G5090="","",VLOOKUP(G5090,#REF!,3,0))</f>
        <v/>
      </c>
      <c r="B5090" s="45" t="str">
        <f>IF(Table1[[#This Row],[Day]]="","",WEEKNUM(F5090))</f>
        <v/>
      </c>
      <c r="C5090" s="45" t="str">
        <f>IF(Table1[[#This Row],[Day]]="","",MONTH(F5090))</f>
        <v/>
      </c>
      <c r="D5090" s="45" t="str">
        <f>IF(Table1[[#This Row],[Day]]="","",YEAR(F5090))</f>
        <v/>
      </c>
      <c r="E5090" s="117" t="s">
        <v>329</v>
      </c>
      <c r="J5090" s="102"/>
      <c r="K5090" s="124"/>
      <c r="R5090" s="46"/>
      <c r="V5090" s="112"/>
      <c r="W5090" s="72"/>
      <c r="X5090" s="46"/>
      <c r="Y5090" s="46"/>
      <c r="AC5090" s="47">
        <f t="shared" si="76"/>
        <v>0</v>
      </c>
      <c r="AD5090" s="47"/>
      <c r="AE5090" s="44"/>
      <c r="AF5090" s="48"/>
    </row>
    <row r="5091" spans="1:32" ht="21" customHeight="1">
      <c r="A5091" s="45" t="str">
        <f>IF(G5091="","",VLOOKUP(G5091,#REF!,3,0))</f>
        <v/>
      </c>
      <c r="B5091" s="45" t="str">
        <f>IF(Table1[[#This Row],[Day]]="","",WEEKNUM(F5091))</f>
        <v/>
      </c>
      <c r="C5091" s="45" t="str">
        <f>IF(Table1[[#This Row],[Day]]="","",MONTH(F5091))</f>
        <v/>
      </c>
      <c r="D5091" s="45" t="str">
        <f>IF(Table1[[#This Row],[Day]]="","",YEAR(F5091))</f>
        <v/>
      </c>
      <c r="E5091" s="117" t="s">
        <v>329</v>
      </c>
      <c r="J5091" s="102"/>
      <c r="K5091" s="124"/>
      <c r="R5091" s="46"/>
      <c r="V5091" s="112"/>
      <c r="W5091" s="72"/>
      <c r="X5091" s="46"/>
      <c r="Y5091" s="46"/>
      <c r="AC5091" s="47">
        <f t="shared" si="76"/>
        <v>0</v>
      </c>
      <c r="AD5091" s="47"/>
      <c r="AE5091" s="44"/>
      <c r="AF5091" s="48"/>
    </row>
    <row r="5092" spans="1:32" ht="21" customHeight="1">
      <c r="A5092" s="45" t="str">
        <f>IF(G5092="","",VLOOKUP(G5092,#REF!,3,0))</f>
        <v/>
      </c>
      <c r="B5092" s="45" t="str">
        <f>IF(Table1[[#This Row],[Day]]="","",WEEKNUM(F5092))</f>
        <v/>
      </c>
      <c r="C5092" s="45" t="str">
        <f>IF(Table1[[#This Row],[Day]]="","",MONTH(F5092))</f>
        <v/>
      </c>
      <c r="D5092" s="45" t="str">
        <f>IF(Table1[[#This Row],[Day]]="","",YEAR(F5092))</f>
        <v/>
      </c>
      <c r="E5092" s="117" t="s">
        <v>329</v>
      </c>
      <c r="J5092" s="102"/>
      <c r="K5092" s="124"/>
      <c r="R5092" s="46"/>
      <c r="V5092" s="112"/>
      <c r="W5092" s="72"/>
      <c r="X5092" s="46"/>
      <c r="Y5092" s="46"/>
      <c r="AC5092" s="47">
        <f t="shared" si="76"/>
        <v>0</v>
      </c>
      <c r="AD5092" s="47"/>
      <c r="AE5092" s="44"/>
      <c r="AF5092" s="48"/>
    </row>
    <row r="5093" spans="1:32" ht="21" customHeight="1">
      <c r="A5093" s="45" t="str">
        <f>IF(G5093="","",VLOOKUP(G5093,#REF!,3,0))</f>
        <v/>
      </c>
      <c r="B5093" s="45" t="str">
        <f>IF(Table1[[#This Row],[Day]]="","",WEEKNUM(F5093))</f>
        <v/>
      </c>
      <c r="C5093" s="45" t="str">
        <f>IF(Table1[[#This Row],[Day]]="","",MONTH(F5093))</f>
        <v/>
      </c>
      <c r="D5093" s="45" t="str">
        <f>IF(Table1[[#This Row],[Day]]="","",YEAR(F5093))</f>
        <v/>
      </c>
      <c r="E5093" s="117" t="s">
        <v>329</v>
      </c>
      <c r="J5093" s="102"/>
      <c r="K5093" s="124"/>
      <c r="R5093" s="46"/>
      <c r="V5093" s="112"/>
      <c r="W5093" s="72"/>
      <c r="X5093" s="46"/>
      <c r="Y5093" s="46"/>
      <c r="AC5093" s="47">
        <f t="shared" si="76"/>
        <v>0</v>
      </c>
      <c r="AD5093" s="47"/>
      <c r="AE5093" s="44"/>
      <c r="AF5093" s="48"/>
    </row>
    <row r="5094" spans="1:32" ht="21" customHeight="1">
      <c r="A5094" s="45" t="str">
        <f>IF(G5094="","",VLOOKUP(G5094,#REF!,3,0))</f>
        <v/>
      </c>
      <c r="B5094" s="45" t="str">
        <f>IF(Table1[[#This Row],[Day]]="","",WEEKNUM(F5094))</f>
        <v/>
      </c>
      <c r="C5094" s="45" t="str">
        <f>IF(Table1[[#This Row],[Day]]="","",MONTH(F5094))</f>
        <v/>
      </c>
      <c r="D5094" s="45" t="str">
        <f>IF(Table1[[#This Row],[Day]]="","",YEAR(F5094))</f>
        <v/>
      </c>
      <c r="E5094" s="117" t="s">
        <v>329</v>
      </c>
      <c r="J5094" s="102"/>
      <c r="K5094" s="124"/>
      <c r="R5094" s="46"/>
      <c r="V5094" s="112"/>
      <c r="W5094" s="72"/>
      <c r="X5094" s="46"/>
      <c r="Y5094" s="46"/>
      <c r="AC5094" s="47">
        <f t="shared" si="76"/>
        <v>0</v>
      </c>
      <c r="AD5094" s="47"/>
      <c r="AE5094" s="44"/>
      <c r="AF5094" s="48"/>
    </row>
    <row r="5095" spans="1:32" ht="21" customHeight="1">
      <c r="A5095" s="45" t="str">
        <f>IF(G5095="","",VLOOKUP(G5095,#REF!,3,0))</f>
        <v/>
      </c>
      <c r="B5095" s="45" t="str">
        <f>IF(Table1[[#This Row],[Day]]="","",WEEKNUM(F5095))</f>
        <v/>
      </c>
      <c r="C5095" s="45" t="str">
        <f>IF(Table1[[#This Row],[Day]]="","",MONTH(F5095))</f>
        <v/>
      </c>
      <c r="D5095" s="45" t="str">
        <f>IF(Table1[[#This Row],[Day]]="","",YEAR(F5095))</f>
        <v/>
      </c>
      <c r="E5095" s="117" t="s">
        <v>329</v>
      </c>
      <c r="J5095" s="102"/>
      <c r="K5095" s="124"/>
      <c r="R5095" s="46"/>
      <c r="V5095" s="112"/>
      <c r="W5095" s="72"/>
      <c r="X5095" s="46"/>
      <c r="Y5095" s="46"/>
      <c r="AC5095" s="47">
        <f t="shared" si="76"/>
        <v>0</v>
      </c>
      <c r="AD5095" s="47"/>
      <c r="AE5095" s="44"/>
      <c r="AF5095" s="48"/>
    </row>
    <row r="5096" spans="1:32" ht="21" customHeight="1">
      <c r="A5096" s="45" t="str">
        <f>IF(G5096="","",VLOOKUP(G5096,#REF!,3,0))</f>
        <v/>
      </c>
      <c r="B5096" s="45" t="str">
        <f>IF(Table1[[#This Row],[Day]]="","",WEEKNUM(F5096))</f>
        <v/>
      </c>
      <c r="C5096" s="45" t="str">
        <f>IF(Table1[[#This Row],[Day]]="","",MONTH(F5096))</f>
        <v/>
      </c>
      <c r="D5096" s="45" t="str">
        <f>IF(Table1[[#This Row],[Day]]="","",YEAR(F5096))</f>
        <v/>
      </c>
      <c r="E5096" s="117" t="s">
        <v>329</v>
      </c>
      <c r="J5096" s="102"/>
      <c r="K5096" s="124"/>
      <c r="R5096" s="46"/>
      <c r="V5096" s="112"/>
      <c r="W5096" s="72"/>
      <c r="X5096" s="46"/>
      <c r="Y5096" s="46"/>
      <c r="AC5096" s="47">
        <f t="shared" si="76"/>
        <v>0</v>
      </c>
      <c r="AD5096" s="47"/>
      <c r="AE5096" s="44"/>
      <c r="AF5096" s="48"/>
    </row>
    <row r="5097" spans="1:32" ht="21" customHeight="1">
      <c r="A5097" s="45" t="str">
        <f>IF(G5097="","",VLOOKUP(G5097,#REF!,3,0))</f>
        <v/>
      </c>
      <c r="B5097" s="45" t="str">
        <f>IF(Table1[[#This Row],[Day]]="","",WEEKNUM(F5097))</f>
        <v/>
      </c>
      <c r="C5097" s="45" t="str">
        <f>IF(Table1[[#This Row],[Day]]="","",MONTH(F5097))</f>
        <v/>
      </c>
      <c r="D5097" s="45" t="str">
        <f>IF(Table1[[#This Row],[Day]]="","",YEAR(F5097))</f>
        <v/>
      </c>
      <c r="E5097" s="117" t="s">
        <v>329</v>
      </c>
      <c r="J5097" s="102"/>
      <c r="K5097" s="124"/>
      <c r="R5097" s="46"/>
      <c r="V5097" s="112"/>
      <c r="W5097" s="72"/>
      <c r="X5097" s="46"/>
      <c r="Y5097" s="46"/>
      <c r="AC5097" s="47">
        <f t="shared" si="76"/>
        <v>0</v>
      </c>
      <c r="AD5097" s="47"/>
      <c r="AE5097" s="44"/>
      <c r="AF5097" s="48"/>
    </row>
    <row r="5098" spans="1:32" ht="21" customHeight="1">
      <c r="A5098" s="45" t="str">
        <f>IF(G5098="","",VLOOKUP(G5098,#REF!,3,0))</f>
        <v/>
      </c>
      <c r="B5098" s="45" t="str">
        <f>IF(Table1[[#This Row],[Day]]="","",WEEKNUM(F5098))</f>
        <v/>
      </c>
      <c r="C5098" s="45" t="str">
        <f>IF(Table1[[#This Row],[Day]]="","",MONTH(F5098))</f>
        <v/>
      </c>
      <c r="D5098" s="45" t="str">
        <f>IF(Table1[[#This Row],[Day]]="","",YEAR(F5098))</f>
        <v/>
      </c>
      <c r="E5098" s="117" t="s">
        <v>329</v>
      </c>
      <c r="J5098" s="102"/>
      <c r="K5098" s="124"/>
      <c r="R5098" s="46"/>
      <c r="V5098" s="112"/>
      <c r="W5098" s="72"/>
      <c r="X5098" s="46"/>
      <c r="Y5098" s="46"/>
      <c r="AC5098" s="47">
        <f t="shared" si="76"/>
        <v>0</v>
      </c>
      <c r="AD5098" s="47"/>
      <c r="AE5098" s="44"/>
      <c r="AF5098" s="48"/>
    </row>
    <row r="5099" spans="1:32" ht="21" customHeight="1">
      <c r="A5099" s="45" t="str">
        <f>IF(G5099="","",VLOOKUP(G5099,#REF!,3,0))</f>
        <v/>
      </c>
      <c r="B5099" s="45" t="str">
        <f>IF(Table1[[#This Row],[Day]]="","",WEEKNUM(F5099))</f>
        <v/>
      </c>
      <c r="C5099" s="45" t="str">
        <f>IF(Table1[[#This Row],[Day]]="","",MONTH(F5099))</f>
        <v/>
      </c>
      <c r="D5099" s="45" t="str">
        <f>IF(Table1[[#This Row],[Day]]="","",YEAR(F5099))</f>
        <v/>
      </c>
      <c r="E5099" s="117" t="s">
        <v>329</v>
      </c>
      <c r="J5099" s="102"/>
      <c r="K5099" s="124"/>
      <c r="R5099" s="46"/>
      <c r="V5099" s="112"/>
      <c r="W5099" s="72"/>
      <c r="X5099" s="46"/>
      <c r="Y5099" s="46"/>
      <c r="AC5099" s="47">
        <f t="shared" si="76"/>
        <v>0</v>
      </c>
      <c r="AD5099" s="47"/>
      <c r="AE5099" s="44"/>
      <c r="AF5099" s="48"/>
    </row>
    <row r="5100" spans="1:32" ht="21" customHeight="1">
      <c r="A5100" s="45" t="str">
        <f>IF(G5100="","",VLOOKUP(G5100,#REF!,3,0))</f>
        <v/>
      </c>
      <c r="B5100" s="45" t="str">
        <f>IF(Table1[[#This Row],[Day]]="","",WEEKNUM(F5100))</f>
        <v/>
      </c>
      <c r="C5100" s="45" t="str">
        <f>IF(Table1[[#This Row],[Day]]="","",MONTH(F5100))</f>
        <v/>
      </c>
      <c r="D5100" s="45" t="str">
        <f>IF(Table1[[#This Row],[Day]]="","",YEAR(F5100))</f>
        <v/>
      </c>
      <c r="E5100" s="117" t="s">
        <v>329</v>
      </c>
      <c r="J5100" s="102"/>
      <c r="K5100" s="124"/>
      <c r="R5100" s="46"/>
      <c r="V5100" s="112"/>
      <c r="W5100" s="72"/>
      <c r="X5100" s="46"/>
      <c r="Y5100" s="46"/>
      <c r="AC5100" s="47">
        <f t="shared" si="76"/>
        <v>0</v>
      </c>
      <c r="AD5100" s="47"/>
      <c r="AE5100" s="44"/>
      <c r="AF5100" s="48"/>
    </row>
    <row r="5101" spans="1:32" ht="21" customHeight="1">
      <c r="A5101" s="45" t="str">
        <f>IF(G5101="","",VLOOKUP(G5101,#REF!,3,0))</f>
        <v/>
      </c>
      <c r="B5101" s="45" t="str">
        <f>IF(Table1[[#This Row],[Day]]="","",WEEKNUM(F5101))</f>
        <v/>
      </c>
      <c r="C5101" s="45" t="str">
        <f>IF(Table1[[#This Row],[Day]]="","",MONTH(F5101))</f>
        <v/>
      </c>
      <c r="D5101" s="45" t="str">
        <f>IF(Table1[[#This Row],[Day]]="","",YEAR(F5101))</f>
        <v/>
      </c>
      <c r="E5101" s="117" t="s">
        <v>329</v>
      </c>
      <c r="J5101" s="102"/>
      <c r="K5101" s="124"/>
      <c r="R5101" s="46"/>
      <c r="V5101" s="112"/>
      <c r="W5101" s="72"/>
      <c r="X5101" s="46"/>
      <c r="Y5101" s="46"/>
      <c r="AC5101" s="47">
        <f t="shared" si="76"/>
        <v>0</v>
      </c>
      <c r="AD5101" s="47"/>
      <c r="AE5101" s="44"/>
      <c r="AF5101" s="48"/>
    </row>
    <row r="5102" spans="1:32" ht="21" customHeight="1">
      <c r="A5102" s="45" t="str">
        <f>IF(G5102="","",VLOOKUP(G5102,#REF!,3,0))</f>
        <v/>
      </c>
      <c r="B5102" s="45" t="str">
        <f>IF(Table1[[#This Row],[Day]]="","",WEEKNUM(F5102))</f>
        <v/>
      </c>
      <c r="C5102" s="45" t="str">
        <f>IF(Table1[[#This Row],[Day]]="","",MONTH(F5102))</f>
        <v/>
      </c>
      <c r="D5102" s="45" t="str">
        <f>IF(Table1[[#This Row],[Day]]="","",YEAR(F5102))</f>
        <v/>
      </c>
      <c r="E5102" s="117" t="s">
        <v>329</v>
      </c>
      <c r="J5102" s="102"/>
      <c r="K5102" s="124"/>
      <c r="R5102" s="46"/>
      <c r="V5102" s="112"/>
      <c r="W5102" s="72"/>
      <c r="X5102" s="46"/>
      <c r="Y5102" s="46"/>
      <c r="AC5102" s="47">
        <f t="shared" si="76"/>
        <v>0</v>
      </c>
      <c r="AD5102" s="47"/>
      <c r="AE5102" s="44"/>
      <c r="AF5102" s="48"/>
    </row>
    <row r="5103" spans="1:32" ht="21" customHeight="1">
      <c r="A5103" s="45" t="str">
        <f>IF(G5103="","",VLOOKUP(G5103,#REF!,3,0))</f>
        <v/>
      </c>
      <c r="B5103" s="45" t="str">
        <f>IF(Table1[[#This Row],[Day]]="","",WEEKNUM(F5103))</f>
        <v/>
      </c>
      <c r="C5103" s="45" t="str">
        <f>IF(Table1[[#This Row],[Day]]="","",MONTH(F5103))</f>
        <v/>
      </c>
      <c r="D5103" s="45" t="str">
        <f>IF(Table1[[#This Row],[Day]]="","",YEAR(F5103))</f>
        <v/>
      </c>
      <c r="E5103" s="117" t="s">
        <v>329</v>
      </c>
      <c r="J5103" s="102"/>
      <c r="K5103" s="124"/>
      <c r="R5103" s="46"/>
      <c r="V5103" s="112"/>
      <c r="W5103" s="72"/>
      <c r="X5103" s="46"/>
      <c r="Y5103" s="46"/>
      <c r="AC5103" s="47">
        <f t="shared" si="76"/>
        <v>0</v>
      </c>
      <c r="AD5103" s="47"/>
      <c r="AE5103" s="44"/>
      <c r="AF5103" s="48"/>
    </row>
    <row r="5104" spans="1:32" ht="21" customHeight="1">
      <c r="A5104" s="45" t="str">
        <f>IF(G5104="","",VLOOKUP(G5104,#REF!,3,0))</f>
        <v/>
      </c>
      <c r="B5104" s="45" t="str">
        <f>IF(Table1[[#This Row],[Day]]="","",WEEKNUM(F5104))</f>
        <v/>
      </c>
      <c r="C5104" s="45" t="str">
        <f>IF(Table1[[#This Row],[Day]]="","",MONTH(F5104))</f>
        <v/>
      </c>
      <c r="D5104" s="45" t="str">
        <f>IF(Table1[[#This Row],[Day]]="","",YEAR(F5104))</f>
        <v/>
      </c>
      <c r="E5104" s="117" t="s">
        <v>329</v>
      </c>
      <c r="J5104" s="102"/>
      <c r="K5104" s="124"/>
      <c r="R5104" s="46"/>
      <c r="V5104" s="112"/>
      <c r="W5104" s="72"/>
      <c r="X5104" s="46"/>
      <c r="Y5104" s="46"/>
      <c r="AC5104" s="47">
        <f t="shared" si="76"/>
        <v>0</v>
      </c>
      <c r="AD5104" s="47"/>
      <c r="AE5104" s="44"/>
      <c r="AF5104" s="48"/>
    </row>
    <row r="5105" spans="1:32" ht="21" customHeight="1">
      <c r="A5105" s="45" t="str">
        <f>IF(G5105="","",VLOOKUP(G5105,#REF!,3,0))</f>
        <v/>
      </c>
      <c r="B5105" s="45" t="str">
        <f>IF(Table1[[#This Row],[Day]]="","",WEEKNUM(F5105))</f>
        <v/>
      </c>
      <c r="C5105" s="45" t="str">
        <f>IF(Table1[[#This Row],[Day]]="","",MONTH(F5105))</f>
        <v/>
      </c>
      <c r="D5105" s="45" t="str">
        <f>IF(Table1[[#This Row],[Day]]="","",YEAR(F5105))</f>
        <v/>
      </c>
      <c r="E5105" s="117" t="s">
        <v>329</v>
      </c>
      <c r="J5105" s="102"/>
      <c r="K5105" s="124"/>
      <c r="R5105" s="46"/>
      <c r="V5105" s="112"/>
      <c r="W5105" s="72"/>
      <c r="X5105" s="46"/>
      <c r="Y5105" s="46"/>
      <c r="AC5105" s="47">
        <f t="shared" si="76"/>
        <v>0</v>
      </c>
      <c r="AD5105" s="47"/>
      <c r="AE5105" s="44"/>
      <c r="AF5105" s="48"/>
    </row>
    <row r="5106" spans="1:32" ht="21" customHeight="1">
      <c r="A5106" s="45" t="str">
        <f>IF(G5106="","",VLOOKUP(G5106,#REF!,3,0))</f>
        <v/>
      </c>
      <c r="B5106" s="45" t="str">
        <f>IF(Table1[[#This Row],[Day]]="","",WEEKNUM(F5106))</f>
        <v/>
      </c>
      <c r="C5106" s="45" t="str">
        <f>IF(Table1[[#This Row],[Day]]="","",MONTH(F5106))</f>
        <v/>
      </c>
      <c r="D5106" s="45" t="str">
        <f>IF(Table1[[#This Row],[Day]]="","",YEAR(F5106))</f>
        <v/>
      </c>
      <c r="E5106" s="117" t="s">
        <v>329</v>
      </c>
      <c r="J5106" s="102"/>
      <c r="K5106" s="124"/>
      <c r="R5106" s="46"/>
      <c r="V5106" s="112"/>
      <c r="W5106" s="72"/>
      <c r="X5106" s="46"/>
      <c r="Y5106" s="46"/>
      <c r="AC5106" s="47">
        <f t="shared" si="76"/>
        <v>0</v>
      </c>
      <c r="AD5106" s="47"/>
      <c r="AE5106" s="44"/>
      <c r="AF5106" s="48"/>
    </row>
    <row r="5107" spans="1:32" ht="21" customHeight="1">
      <c r="A5107" s="45" t="str">
        <f>IF(G5107="","",VLOOKUP(G5107,#REF!,3,0))</f>
        <v/>
      </c>
      <c r="B5107" s="45" t="str">
        <f>IF(Table1[[#This Row],[Day]]="","",WEEKNUM(F5107))</f>
        <v/>
      </c>
      <c r="C5107" s="45" t="str">
        <f>IF(Table1[[#This Row],[Day]]="","",MONTH(F5107))</f>
        <v/>
      </c>
      <c r="D5107" s="45" t="str">
        <f>IF(Table1[[#This Row],[Day]]="","",YEAR(F5107))</f>
        <v/>
      </c>
      <c r="E5107" s="117" t="s">
        <v>329</v>
      </c>
      <c r="J5107" s="102"/>
      <c r="K5107" s="124"/>
      <c r="R5107" s="46"/>
      <c r="V5107" s="112"/>
      <c r="W5107" s="72"/>
      <c r="X5107" s="46"/>
      <c r="Y5107" s="46"/>
      <c r="AC5107" s="47">
        <f t="shared" si="76"/>
        <v>0</v>
      </c>
      <c r="AD5107" s="47"/>
      <c r="AE5107" s="44"/>
      <c r="AF5107" s="48"/>
    </row>
    <row r="5108" spans="1:32" ht="21" customHeight="1">
      <c r="A5108" s="45" t="str">
        <f>IF(G5108="","",VLOOKUP(G5108,#REF!,3,0))</f>
        <v/>
      </c>
      <c r="B5108" s="45" t="str">
        <f>IF(Table1[[#This Row],[Day]]="","",WEEKNUM(F5108))</f>
        <v/>
      </c>
      <c r="C5108" s="45" t="str">
        <f>IF(Table1[[#This Row],[Day]]="","",MONTH(F5108))</f>
        <v/>
      </c>
      <c r="D5108" s="45" t="str">
        <f>IF(Table1[[#This Row],[Day]]="","",YEAR(F5108))</f>
        <v/>
      </c>
      <c r="E5108" s="117" t="s">
        <v>329</v>
      </c>
      <c r="J5108" s="102"/>
      <c r="K5108" s="124"/>
      <c r="R5108" s="46"/>
      <c r="V5108" s="112"/>
      <c r="W5108" s="72"/>
      <c r="X5108" s="46"/>
      <c r="Y5108" s="46"/>
      <c r="AC5108" s="47">
        <f t="shared" si="76"/>
        <v>0</v>
      </c>
      <c r="AD5108" s="47"/>
      <c r="AE5108" s="44"/>
      <c r="AF5108" s="48"/>
    </row>
    <row r="5109" spans="1:32" ht="21" customHeight="1">
      <c r="A5109" s="45" t="str">
        <f>IF(G5109="","",VLOOKUP(G5109,#REF!,3,0))</f>
        <v/>
      </c>
      <c r="B5109" s="45" t="str">
        <f>IF(Table1[[#This Row],[Day]]="","",WEEKNUM(F5109))</f>
        <v/>
      </c>
      <c r="C5109" s="45" t="str">
        <f>IF(Table1[[#This Row],[Day]]="","",MONTH(F5109))</f>
        <v/>
      </c>
      <c r="D5109" s="45" t="str">
        <f>IF(Table1[[#This Row],[Day]]="","",YEAR(F5109))</f>
        <v/>
      </c>
      <c r="E5109" s="117" t="s">
        <v>329</v>
      </c>
      <c r="J5109" s="102"/>
      <c r="K5109" s="124"/>
      <c r="R5109" s="46"/>
      <c r="V5109" s="112"/>
      <c r="W5109" s="72"/>
      <c r="X5109" s="46"/>
      <c r="Y5109" s="46"/>
      <c r="AC5109" s="47">
        <f t="shared" si="76"/>
        <v>0</v>
      </c>
      <c r="AD5109" s="47"/>
      <c r="AE5109" s="44"/>
      <c r="AF5109" s="48"/>
    </row>
    <row r="5110" spans="1:32" ht="21" customHeight="1">
      <c r="A5110" s="45" t="str">
        <f>IF(G5110="","",VLOOKUP(G5110,#REF!,3,0))</f>
        <v/>
      </c>
      <c r="B5110" s="45" t="str">
        <f>IF(Table1[[#This Row],[Day]]="","",WEEKNUM(F5110))</f>
        <v/>
      </c>
      <c r="C5110" s="45" t="str">
        <f>IF(Table1[[#This Row],[Day]]="","",MONTH(F5110))</f>
        <v/>
      </c>
      <c r="D5110" s="45" t="str">
        <f>IF(Table1[[#This Row],[Day]]="","",YEAR(F5110))</f>
        <v/>
      </c>
      <c r="E5110" s="117" t="s">
        <v>329</v>
      </c>
      <c r="J5110" s="102"/>
      <c r="K5110" s="124"/>
      <c r="R5110" s="46"/>
      <c r="V5110" s="112"/>
      <c r="W5110" s="72"/>
      <c r="X5110" s="46"/>
      <c r="Y5110" s="46"/>
      <c r="AC5110" s="47">
        <f t="shared" si="76"/>
        <v>0</v>
      </c>
      <c r="AD5110" s="47"/>
      <c r="AE5110" s="44"/>
      <c r="AF5110" s="48"/>
    </row>
    <row r="5111" spans="1:32" ht="21" customHeight="1">
      <c r="A5111" s="45" t="str">
        <f>IF(G5111="","",VLOOKUP(G5111,#REF!,3,0))</f>
        <v/>
      </c>
      <c r="B5111" s="45" t="str">
        <f>IF(Table1[[#This Row],[Day]]="","",WEEKNUM(F5111))</f>
        <v/>
      </c>
      <c r="C5111" s="45" t="str">
        <f>IF(Table1[[#This Row],[Day]]="","",MONTH(F5111))</f>
        <v/>
      </c>
      <c r="D5111" s="45" t="str">
        <f>IF(Table1[[#This Row],[Day]]="","",YEAR(F5111))</f>
        <v/>
      </c>
      <c r="E5111" s="117" t="s">
        <v>329</v>
      </c>
      <c r="J5111" s="102"/>
      <c r="K5111" s="124"/>
      <c r="R5111" s="46"/>
      <c r="V5111" s="112"/>
      <c r="W5111" s="72"/>
      <c r="X5111" s="46"/>
      <c r="Y5111" s="46"/>
      <c r="AC5111" s="47">
        <f t="shared" si="76"/>
        <v>0</v>
      </c>
      <c r="AD5111" s="47"/>
      <c r="AE5111" s="44"/>
      <c r="AF5111" s="48"/>
    </row>
    <row r="5112" spans="1:32" ht="21" customHeight="1">
      <c r="A5112" s="45" t="str">
        <f>IF(G5112="","",VLOOKUP(G5112,#REF!,3,0))</f>
        <v/>
      </c>
      <c r="B5112" s="45" t="str">
        <f>IF(Table1[[#This Row],[Day]]="","",WEEKNUM(F5112))</f>
        <v/>
      </c>
      <c r="C5112" s="45" t="str">
        <f>IF(Table1[[#This Row],[Day]]="","",MONTH(F5112))</f>
        <v/>
      </c>
      <c r="D5112" s="45" t="str">
        <f>IF(Table1[[#This Row],[Day]]="","",YEAR(F5112))</f>
        <v/>
      </c>
      <c r="E5112" s="117" t="s">
        <v>329</v>
      </c>
      <c r="J5112" s="102"/>
      <c r="K5112" s="124"/>
      <c r="R5112" s="46"/>
      <c r="V5112" s="112"/>
      <c r="W5112" s="72"/>
      <c r="X5112" s="46"/>
      <c r="Y5112" s="46"/>
      <c r="AC5112" s="47">
        <f t="shared" si="76"/>
        <v>0</v>
      </c>
      <c r="AD5112" s="47"/>
      <c r="AE5112" s="44"/>
      <c r="AF5112" s="48"/>
    </row>
    <row r="5113" spans="1:32" ht="21" customHeight="1">
      <c r="A5113" s="45" t="str">
        <f>IF(G5113="","",VLOOKUP(G5113,#REF!,3,0))</f>
        <v/>
      </c>
      <c r="B5113" s="45" t="str">
        <f>IF(Table1[[#This Row],[Day]]="","",WEEKNUM(F5113))</f>
        <v/>
      </c>
      <c r="C5113" s="45" t="str">
        <f>IF(Table1[[#This Row],[Day]]="","",MONTH(F5113))</f>
        <v/>
      </c>
      <c r="D5113" s="45" t="str">
        <f>IF(Table1[[#This Row],[Day]]="","",YEAR(F5113))</f>
        <v/>
      </c>
      <c r="E5113" s="117" t="s">
        <v>329</v>
      </c>
      <c r="J5113" s="102"/>
      <c r="K5113" s="124"/>
      <c r="R5113" s="46"/>
      <c r="V5113" s="112"/>
      <c r="W5113" s="72"/>
      <c r="X5113" s="46"/>
      <c r="Y5113" s="46"/>
      <c r="AC5113" s="47">
        <f t="shared" si="76"/>
        <v>0</v>
      </c>
      <c r="AD5113" s="47"/>
      <c r="AE5113" s="44"/>
      <c r="AF5113" s="48"/>
    </row>
    <row r="5114" spans="1:32" ht="21" customHeight="1">
      <c r="A5114" s="45" t="str">
        <f>IF(G5114="","",VLOOKUP(G5114,#REF!,3,0))</f>
        <v/>
      </c>
      <c r="B5114" s="45" t="str">
        <f>IF(Table1[[#This Row],[Day]]="","",WEEKNUM(F5114))</f>
        <v/>
      </c>
      <c r="C5114" s="45" t="str">
        <f>IF(Table1[[#This Row],[Day]]="","",MONTH(F5114))</f>
        <v/>
      </c>
      <c r="D5114" s="45" t="str">
        <f>IF(Table1[[#This Row],[Day]]="","",YEAR(F5114))</f>
        <v/>
      </c>
      <c r="E5114" s="117" t="s">
        <v>329</v>
      </c>
      <c r="J5114" s="102"/>
      <c r="K5114" s="124"/>
      <c r="R5114" s="46"/>
      <c r="V5114" s="112"/>
      <c r="W5114" s="72"/>
      <c r="X5114" s="46"/>
      <c r="Y5114" s="46"/>
      <c r="AC5114" s="47">
        <f t="shared" si="76"/>
        <v>0</v>
      </c>
      <c r="AD5114" s="47"/>
      <c r="AE5114" s="44"/>
      <c r="AF5114" s="48"/>
    </row>
    <row r="5115" spans="1:32" ht="21" customHeight="1">
      <c r="A5115" s="45" t="str">
        <f>IF(G5115="","",VLOOKUP(G5115,#REF!,3,0))</f>
        <v/>
      </c>
      <c r="B5115" s="45" t="str">
        <f>IF(Table1[[#This Row],[Day]]="","",WEEKNUM(F5115))</f>
        <v/>
      </c>
      <c r="C5115" s="45" t="str">
        <f>IF(Table1[[#This Row],[Day]]="","",MONTH(F5115))</f>
        <v/>
      </c>
      <c r="D5115" s="45" t="str">
        <f>IF(Table1[[#This Row],[Day]]="","",YEAR(F5115))</f>
        <v/>
      </c>
      <c r="E5115" s="117" t="s">
        <v>329</v>
      </c>
      <c r="J5115" s="102"/>
      <c r="K5115" s="124"/>
      <c r="R5115" s="46"/>
      <c r="V5115" s="112"/>
      <c r="W5115" s="72"/>
      <c r="X5115" s="46"/>
      <c r="Y5115" s="46"/>
      <c r="AC5115" s="47">
        <f t="shared" si="76"/>
        <v>0</v>
      </c>
      <c r="AD5115" s="47"/>
      <c r="AE5115" s="44"/>
      <c r="AF5115" s="48"/>
    </row>
    <row r="5116" spans="1:32" ht="21" customHeight="1">
      <c r="A5116" s="45" t="str">
        <f>IF(G5116="","",VLOOKUP(G5116,#REF!,3,0))</f>
        <v/>
      </c>
      <c r="B5116" s="45" t="str">
        <f>IF(Table1[[#This Row],[Day]]="","",WEEKNUM(F5116))</f>
        <v/>
      </c>
      <c r="C5116" s="45" t="str">
        <f>IF(Table1[[#This Row],[Day]]="","",MONTH(F5116))</f>
        <v/>
      </c>
      <c r="D5116" s="45" t="str">
        <f>IF(Table1[[#This Row],[Day]]="","",YEAR(F5116))</f>
        <v/>
      </c>
      <c r="E5116" s="117" t="s">
        <v>329</v>
      </c>
      <c r="J5116" s="102"/>
      <c r="K5116" s="124"/>
      <c r="R5116" s="46"/>
      <c r="V5116" s="112"/>
      <c r="W5116" s="72"/>
      <c r="X5116" s="46"/>
      <c r="Y5116" s="46"/>
      <c r="AC5116" s="47">
        <f t="shared" si="76"/>
        <v>0</v>
      </c>
      <c r="AD5116" s="47"/>
      <c r="AE5116" s="44"/>
      <c r="AF5116" s="48"/>
    </row>
    <row r="5117" spans="1:32" ht="21" customHeight="1">
      <c r="A5117" s="45" t="str">
        <f>IF(G5117="","",VLOOKUP(G5117,#REF!,3,0))</f>
        <v/>
      </c>
      <c r="B5117" s="45" t="str">
        <f>IF(Table1[[#This Row],[Day]]="","",WEEKNUM(F5117))</f>
        <v/>
      </c>
      <c r="C5117" s="45" t="str">
        <f>IF(Table1[[#This Row],[Day]]="","",MONTH(F5117))</f>
        <v/>
      </c>
      <c r="D5117" s="45" t="str">
        <f>IF(Table1[[#This Row],[Day]]="","",YEAR(F5117))</f>
        <v/>
      </c>
      <c r="E5117" s="117" t="s">
        <v>329</v>
      </c>
      <c r="J5117" s="102"/>
      <c r="K5117" s="124"/>
      <c r="R5117" s="46"/>
      <c r="V5117" s="112"/>
      <c r="W5117" s="72"/>
      <c r="X5117" s="46"/>
      <c r="Y5117" s="46"/>
      <c r="AC5117" s="47">
        <f t="shared" si="76"/>
        <v>0</v>
      </c>
      <c r="AD5117" s="47"/>
      <c r="AE5117" s="44"/>
      <c r="AF5117" s="48"/>
    </row>
    <row r="5118" spans="1:32" ht="21" customHeight="1">
      <c r="A5118" s="45" t="str">
        <f>IF(G5118="","",VLOOKUP(G5118,#REF!,3,0))</f>
        <v/>
      </c>
      <c r="B5118" s="45" t="str">
        <f>IF(Table1[[#This Row],[Day]]="","",WEEKNUM(F5118))</f>
        <v/>
      </c>
      <c r="C5118" s="45" t="str">
        <f>IF(Table1[[#This Row],[Day]]="","",MONTH(F5118))</f>
        <v/>
      </c>
      <c r="D5118" s="45" t="str">
        <f>IF(Table1[[#This Row],[Day]]="","",YEAR(F5118))</f>
        <v/>
      </c>
      <c r="E5118" s="117" t="s">
        <v>329</v>
      </c>
      <c r="J5118" s="102"/>
      <c r="K5118" s="124"/>
      <c r="R5118" s="46"/>
      <c r="V5118" s="112"/>
      <c r="W5118" s="72"/>
      <c r="X5118" s="46"/>
      <c r="Y5118" s="46"/>
      <c r="AC5118" s="47">
        <f t="shared" si="76"/>
        <v>0</v>
      </c>
      <c r="AD5118" s="47"/>
      <c r="AE5118" s="44"/>
      <c r="AF5118" s="48"/>
    </row>
    <row r="5119" spans="1:32" ht="21" customHeight="1">
      <c r="A5119" s="45" t="str">
        <f>IF(G5119="","",VLOOKUP(G5119,#REF!,3,0))</f>
        <v/>
      </c>
      <c r="B5119" s="45" t="str">
        <f>IF(Table1[[#This Row],[Day]]="","",WEEKNUM(F5119))</f>
        <v/>
      </c>
      <c r="C5119" s="45" t="str">
        <f>IF(Table1[[#This Row],[Day]]="","",MONTH(F5119))</f>
        <v/>
      </c>
      <c r="D5119" s="45" t="str">
        <f>IF(Table1[[#This Row],[Day]]="","",YEAR(F5119))</f>
        <v/>
      </c>
      <c r="E5119" s="117" t="s">
        <v>329</v>
      </c>
      <c r="J5119" s="102"/>
      <c r="K5119" s="124"/>
      <c r="R5119" s="46"/>
      <c r="V5119" s="112"/>
      <c r="W5119" s="72"/>
      <c r="X5119" s="46"/>
      <c r="Y5119" s="46"/>
      <c r="AC5119" s="47">
        <f t="shared" si="76"/>
        <v>0</v>
      </c>
      <c r="AD5119" s="47"/>
      <c r="AE5119" s="44"/>
      <c r="AF5119" s="48"/>
    </row>
    <row r="5120" spans="1:32" ht="21" customHeight="1">
      <c r="A5120" s="45" t="str">
        <f>IF(G5120="","",VLOOKUP(G5120,#REF!,3,0))</f>
        <v/>
      </c>
      <c r="B5120" s="45" t="str">
        <f>IF(Table1[[#This Row],[Day]]="","",WEEKNUM(F5120))</f>
        <v/>
      </c>
      <c r="C5120" s="45" t="str">
        <f>IF(Table1[[#This Row],[Day]]="","",MONTH(F5120))</f>
        <v/>
      </c>
      <c r="D5120" s="45" t="str">
        <f>IF(Table1[[#This Row],[Day]]="","",YEAR(F5120))</f>
        <v/>
      </c>
      <c r="E5120" s="117" t="s">
        <v>329</v>
      </c>
      <c r="J5120" s="102"/>
      <c r="K5120" s="124"/>
      <c r="R5120" s="46"/>
      <c r="V5120" s="112"/>
      <c r="W5120" s="72"/>
      <c r="X5120" s="46"/>
      <c r="Y5120" s="46"/>
      <c r="AC5120" s="47">
        <f t="shared" si="76"/>
        <v>0</v>
      </c>
      <c r="AD5120" s="47"/>
      <c r="AE5120" s="44"/>
      <c r="AF5120" s="48"/>
    </row>
    <row r="5121" spans="1:32" ht="21" customHeight="1">
      <c r="A5121" s="45" t="str">
        <f>IF(G5121="","",VLOOKUP(G5121,#REF!,3,0))</f>
        <v/>
      </c>
      <c r="B5121" s="45" t="str">
        <f>IF(Table1[[#This Row],[Day]]="","",WEEKNUM(F5121))</f>
        <v/>
      </c>
      <c r="C5121" s="45" t="str">
        <f>IF(Table1[[#This Row],[Day]]="","",MONTH(F5121))</f>
        <v/>
      </c>
      <c r="D5121" s="45" t="str">
        <f>IF(Table1[[#This Row],[Day]]="","",YEAR(F5121))</f>
        <v/>
      </c>
      <c r="E5121" s="117" t="s">
        <v>329</v>
      </c>
      <c r="J5121" s="102"/>
      <c r="K5121" s="124"/>
      <c r="R5121" s="46"/>
      <c r="V5121" s="112"/>
      <c r="W5121" s="72"/>
      <c r="X5121" s="46"/>
      <c r="Y5121" s="46"/>
      <c r="AC5121" s="47">
        <f t="shared" si="76"/>
        <v>0</v>
      </c>
      <c r="AD5121" s="47"/>
      <c r="AE5121" s="44"/>
      <c r="AF5121" s="48"/>
    </row>
    <row r="5122" spans="1:32" ht="21" customHeight="1">
      <c r="A5122" s="45" t="str">
        <f>IF(G5122="","",VLOOKUP(G5122,#REF!,3,0))</f>
        <v/>
      </c>
      <c r="B5122" s="45" t="str">
        <f>IF(Table1[[#This Row],[Day]]="","",WEEKNUM(F5122))</f>
        <v/>
      </c>
      <c r="C5122" s="45" t="str">
        <f>IF(Table1[[#This Row],[Day]]="","",MONTH(F5122))</f>
        <v/>
      </c>
      <c r="D5122" s="45" t="str">
        <f>IF(Table1[[#This Row],[Day]]="","",YEAR(F5122))</f>
        <v/>
      </c>
      <c r="E5122" s="117" t="s">
        <v>329</v>
      </c>
      <c r="J5122" s="102"/>
      <c r="K5122" s="124"/>
      <c r="R5122" s="46"/>
      <c r="V5122" s="112"/>
      <c r="W5122" s="72"/>
      <c r="X5122" s="46"/>
      <c r="Y5122" s="46"/>
      <c r="AC5122" s="47">
        <f t="shared" si="76"/>
        <v>0</v>
      </c>
      <c r="AD5122" s="47"/>
      <c r="AE5122" s="44"/>
      <c r="AF5122" s="48"/>
    </row>
    <row r="5123" spans="1:32" ht="21" customHeight="1">
      <c r="A5123" s="45" t="str">
        <f>IF(G5123="","",VLOOKUP(G5123,#REF!,3,0))</f>
        <v/>
      </c>
      <c r="B5123" s="45" t="str">
        <f>IF(Table1[[#This Row],[Day]]="","",WEEKNUM(F5123))</f>
        <v/>
      </c>
      <c r="C5123" s="45" t="str">
        <f>IF(Table1[[#This Row],[Day]]="","",MONTH(F5123))</f>
        <v/>
      </c>
      <c r="D5123" s="45" t="str">
        <f>IF(Table1[[#This Row],[Day]]="","",YEAR(F5123))</f>
        <v/>
      </c>
      <c r="E5123" s="117" t="s">
        <v>329</v>
      </c>
      <c r="J5123" s="102"/>
      <c r="K5123" s="124"/>
      <c r="R5123" s="46"/>
      <c r="V5123" s="112"/>
      <c r="W5123" s="72"/>
      <c r="X5123" s="46"/>
      <c r="Y5123" s="46"/>
      <c r="AC5123" s="47">
        <f t="shared" si="76"/>
        <v>0</v>
      </c>
      <c r="AD5123" s="47"/>
      <c r="AE5123" s="44"/>
      <c r="AF5123" s="48"/>
    </row>
    <row r="5124" spans="1:32" ht="21" customHeight="1">
      <c r="A5124" s="45" t="str">
        <f>IF(G5124="","",VLOOKUP(G5124,#REF!,3,0))</f>
        <v/>
      </c>
      <c r="B5124" s="45" t="str">
        <f>IF(Table1[[#This Row],[Day]]="","",WEEKNUM(F5124))</f>
        <v/>
      </c>
      <c r="C5124" s="45" t="str">
        <f>IF(Table1[[#This Row],[Day]]="","",MONTH(F5124))</f>
        <v/>
      </c>
      <c r="D5124" s="45" t="str">
        <f>IF(Table1[[#This Row],[Day]]="","",YEAR(F5124))</f>
        <v/>
      </c>
      <c r="E5124" s="117" t="s">
        <v>329</v>
      </c>
      <c r="J5124" s="102"/>
      <c r="K5124" s="124"/>
      <c r="R5124" s="46"/>
      <c r="V5124" s="112"/>
      <c r="W5124" s="72"/>
      <c r="X5124" s="46"/>
      <c r="Y5124" s="46"/>
      <c r="AC5124" s="47">
        <f t="shared" si="76"/>
        <v>0</v>
      </c>
      <c r="AD5124" s="47"/>
      <c r="AE5124" s="44"/>
      <c r="AF5124" s="48"/>
    </row>
    <row r="5125" spans="1:32" ht="21" customHeight="1">
      <c r="A5125" s="45" t="str">
        <f>IF(G5125="","",VLOOKUP(G5125,#REF!,3,0))</f>
        <v/>
      </c>
      <c r="B5125" s="45" t="str">
        <f>IF(Table1[[#This Row],[Day]]="","",WEEKNUM(F5125))</f>
        <v/>
      </c>
      <c r="C5125" s="45" t="str">
        <f>IF(Table1[[#This Row],[Day]]="","",MONTH(F5125))</f>
        <v/>
      </c>
      <c r="D5125" s="45" t="str">
        <f>IF(Table1[[#This Row],[Day]]="","",YEAR(F5125))</f>
        <v/>
      </c>
      <c r="E5125" s="117" t="s">
        <v>329</v>
      </c>
      <c r="J5125" s="102"/>
      <c r="K5125" s="124"/>
      <c r="R5125" s="46"/>
      <c r="V5125" s="112"/>
      <c r="W5125" s="72"/>
      <c r="X5125" s="46"/>
      <c r="Y5125" s="46"/>
      <c r="AC5125" s="47">
        <f t="shared" si="76"/>
        <v>0</v>
      </c>
      <c r="AD5125" s="47"/>
      <c r="AE5125" s="44"/>
      <c r="AF5125" s="48"/>
    </row>
    <row r="5126" spans="1:32" ht="21" customHeight="1">
      <c r="A5126" s="45" t="str">
        <f>IF(G5126="","",VLOOKUP(G5126,#REF!,3,0))</f>
        <v/>
      </c>
      <c r="B5126" s="45" t="str">
        <f>IF(Table1[[#This Row],[Day]]="","",WEEKNUM(F5126))</f>
        <v/>
      </c>
      <c r="C5126" s="45" t="str">
        <f>IF(Table1[[#This Row],[Day]]="","",MONTH(F5126))</f>
        <v/>
      </c>
      <c r="D5126" s="45" t="str">
        <f>IF(Table1[[#This Row],[Day]]="","",YEAR(F5126))</f>
        <v/>
      </c>
      <c r="E5126" s="117" t="s">
        <v>329</v>
      </c>
      <c r="J5126" s="102"/>
      <c r="K5126" s="124"/>
      <c r="R5126" s="46"/>
      <c r="V5126" s="112"/>
      <c r="W5126" s="72"/>
      <c r="X5126" s="46"/>
      <c r="Y5126" s="46"/>
      <c r="AC5126" s="47">
        <f t="shared" si="76"/>
        <v>0</v>
      </c>
      <c r="AD5126" s="47"/>
      <c r="AE5126" s="44"/>
      <c r="AF5126" s="48"/>
    </row>
    <row r="5127" spans="1:32" ht="21" customHeight="1">
      <c r="A5127" s="45" t="str">
        <f>IF(G5127="","",VLOOKUP(G5127,#REF!,3,0))</f>
        <v/>
      </c>
      <c r="B5127" s="45" t="str">
        <f>IF(Table1[[#This Row],[Day]]="","",WEEKNUM(F5127))</f>
        <v/>
      </c>
      <c r="C5127" s="45" t="str">
        <f>IF(Table1[[#This Row],[Day]]="","",MONTH(F5127))</f>
        <v/>
      </c>
      <c r="D5127" s="45" t="str">
        <f>IF(Table1[[#This Row],[Day]]="","",YEAR(F5127))</f>
        <v/>
      </c>
      <c r="E5127" s="117" t="s">
        <v>329</v>
      </c>
      <c r="J5127" s="102"/>
      <c r="K5127" s="124"/>
      <c r="R5127" s="46"/>
      <c r="V5127" s="112"/>
      <c r="W5127" s="72"/>
      <c r="X5127" s="46"/>
      <c r="Y5127" s="46"/>
      <c r="AC5127" s="47">
        <f t="shared" si="76"/>
        <v>0</v>
      </c>
      <c r="AD5127" s="47"/>
      <c r="AE5127" s="44"/>
      <c r="AF5127" s="48"/>
    </row>
    <row r="5128" spans="1:32" ht="21" customHeight="1">
      <c r="A5128" s="45" t="str">
        <f>IF(G5128="","",VLOOKUP(G5128,#REF!,3,0))</f>
        <v/>
      </c>
      <c r="B5128" s="45" t="str">
        <f>IF(Table1[[#This Row],[Day]]="","",WEEKNUM(F5128))</f>
        <v/>
      </c>
      <c r="C5128" s="45" t="str">
        <f>IF(Table1[[#This Row],[Day]]="","",MONTH(F5128))</f>
        <v/>
      </c>
      <c r="D5128" s="45" t="str">
        <f>IF(Table1[[#This Row],[Day]]="","",YEAR(F5128))</f>
        <v/>
      </c>
      <c r="E5128" s="117" t="s">
        <v>329</v>
      </c>
      <c r="J5128" s="102"/>
      <c r="K5128" s="124"/>
      <c r="R5128" s="46"/>
      <c r="V5128" s="112"/>
      <c r="W5128" s="72"/>
      <c r="X5128" s="46"/>
      <c r="Y5128" s="46"/>
      <c r="AC5128" s="47">
        <f t="shared" si="76"/>
        <v>0</v>
      </c>
      <c r="AD5128" s="47"/>
      <c r="AE5128" s="44"/>
      <c r="AF5128" s="48"/>
    </row>
    <row r="5129" spans="1:32" ht="21" customHeight="1">
      <c r="A5129" s="45" t="str">
        <f>IF(G5129="","",VLOOKUP(G5129,#REF!,3,0))</f>
        <v/>
      </c>
      <c r="B5129" s="45" t="str">
        <f>IF(Table1[[#This Row],[Day]]="","",WEEKNUM(F5129))</f>
        <v/>
      </c>
      <c r="C5129" s="45" t="str">
        <f>IF(Table1[[#This Row],[Day]]="","",MONTH(F5129))</f>
        <v/>
      </c>
      <c r="D5129" s="45" t="str">
        <f>IF(Table1[[#This Row],[Day]]="","",YEAR(F5129))</f>
        <v/>
      </c>
      <c r="E5129" s="117" t="s">
        <v>329</v>
      </c>
      <c r="J5129" s="102"/>
      <c r="K5129" s="124"/>
      <c r="R5129" s="46"/>
      <c r="V5129" s="112"/>
      <c r="W5129" s="72"/>
      <c r="X5129" s="46"/>
      <c r="Y5129" s="46"/>
      <c r="AC5129" s="47">
        <f t="shared" si="76"/>
        <v>0</v>
      </c>
      <c r="AD5129" s="47"/>
      <c r="AE5129" s="44"/>
      <c r="AF5129" s="48"/>
    </row>
    <row r="5130" spans="1:32" ht="21" customHeight="1">
      <c r="A5130" s="45" t="str">
        <f>IF(G5130="","",VLOOKUP(G5130,#REF!,3,0))</f>
        <v/>
      </c>
      <c r="B5130" s="45" t="str">
        <f>IF(Table1[[#This Row],[Day]]="","",WEEKNUM(F5130))</f>
        <v/>
      </c>
      <c r="C5130" s="45" t="str">
        <f>IF(Table1[[#This Row],[Day]]="","",MONTH(F5130))</f>
        <v/>
      </c>
      <c r="D5130" s="45" t="str">
        <f>IF(Table1[[#This Row],[Day]]="","",YEAR(F5130))</f>
        <v/>
      </c>
      <c r="E5130" s="117" t="s">
        <v>329</v>
      </c>
      <c r="J5130" s="102"/>
      <c r="K5130" s="124"/>
      <c r="R5130" s="46"/>
      <c r="V5130" s="112"/>
      <c r="W5130" s="72"/>
      <c r="X5130" s="46"/>
      <c r="Y5130" s="46"/>
      <c r="AC5130" s="47">
        <f t="shared" si="76"/>
        <v>0</v>
      </c>
      <c r="AD5130" s="47"/>
      <c r="AE5130" s="44"/>
      <c r="AF5130" s="48"/>
    </row>
    <row r="5131" spans="1:32" ht="21" customHeight="1">
      <c r="A5131" s="45" t="str">
        <f>IF(G5131="","",VLOOKUP(G5131,#REF!,3,0))</f>
        <v/>
      </c>
      <c r="B5131" s="45" t="str">
        <f>IF(Table1[[#This Row],[Day]]="","",WEEKNUM(F5131))</f>
        <v/>
      </c>
      <c r="C5131" s="45" t="str">
        <f>IF(Table1[[#This Row],[Day]]="","",MONTH(F5131))</f>
        <v/>
      </c>
      <c r="D5131" s="45" t="str">
        <f>IF(Table1[[#This Row],[Day]]="","",YEAR(F5131))</f>
        <v/>
      </c>
      <c r="E5131" s="117" t="s">
        <v>329</v>
      </c>
      <c r="J5131" s="102"/>
      <c r="K5131" s="124"/>
      <c r="R5131" s="46"/>
      <c r="V5131" s="112"/>
      <c r="W5131" s="72"/>
      <c r="X5131" s="46"/>
      <c r="Y5131" s="46"/>
      <c r="AC5131" s="47">
        <f t="shared" si="76"/>
        <v>0</v>
      </c>
      <c r="AD5131" s="47"/>
      <c r="AE5131" s="44"/>
      <c r="AF5131" s="48"/>
    </row>
    <row r="5132" spans="1:32" ht="21" customHeight="1">
      <c r="A5132" s="45" t="str">
        <f>IF(G5132="","",VLOOKUP(G5132,#REF!,3,0))</f>
        <v/>
      </c>
      <c r="B5132" s="45" t="str">
        <f>IF(Table1[[#This Row],[Day]]="","",WEEKNUM(F5132))</f>
        <v/>
      </c>
      <c r="C5132" s="45" t="str">
        <f>IF(Table1[[#This Row],[Day]]="","",MONTH(F5132))</f>
        <v/>
      </c>
      <c r="D5132" s="45" t="str">
        <f>IF(Table1[[#This Row],[Day]]="","",YEAR(F5132))</f>
        <v/>
      </c>
      <c r="E5132" s="117" t="s">
        <v>329</v>
      </c>
      <c r="J5132" s="102"/>
      <c r="K5132" s="124"/>
      <c r="R5132" s="46"/>
      <c r="V5132" s="112"/>
      <c r="W5132" s="72"/>
      <c r="X5132" s="46"/>
      <c r="Y5132" s="46"/>
      <c r="AC5132" s="47">
        <f t="shared" si="76"/>
        <v>0</v>
      </c>
      <c r="AD5132" s="47"/>
      <c r="AE5132" s="44"/>
      <c r="AF5132" s="48"/>
    </row>
    <row r="5133" spans="1:32" ht="21" customHeight="1">
      <c r="A5133" s="45" t="str">
        <f>IF(G5133="","",VLOOKUP(G5133,#REF!,3,0))</f>
        <v/>
      </c>
      <c r="B5133" s="45" t="str">
        <f>IF(Table1[[#This Row],[Day]]="","",WEEKNUM(F5133))</f>
        <v/>
      </c>
      <c r="C5133" s="45" t="str">
        <f>IF(Table1[[#This Row],[Day]]="","",MONTH(F5133))</f>
        <v/>
      </c>
      <c r="D5133" s="45" t="str">
        <f>IF(Table1[[#This Row],[Day]]="","",YEAR(F5133))</f>
        <v/>
      </c>
      <c r="E5133" s="117" t="s">
        <v>329</v>
      </c>
      <c r="J5133" s="102"/>
      <c r="K5133" s="124"/>
      <c r="R5133" s="46"/>
      <c r="V5133" s="112"/>
      <c r="W5133" s="72"/>
      <c r="X5133" s="46"/>
      <c r="Y5133" s="46"/>
      <c r="AC5133" s="47">
        <f t="shared" si="76"/>
        <v>0</v>
      </c>
      <c r="AD5133" s="47"/>
      <c r="AE5133" s="44"/>
      <c r="AF5133" s="48"/>
    </row>
    <row r="5134" spans="1:32" ht="21" customHeight="1">
      <c r="A5134" s="45" t="str">
        <f>IF(G5134="","",VLOOKUP(G5134,#REF!,3,0))</f>
        <v/>
      </c>
      <c r="B5134" s="45" t="str">
        <f>IF(Table1[[#This Row],[Day]]="","",WEEKNUM(F5134))</f>
        <v/>
      </c>
      <c r="C5134" s="45" t="str">
        <f>IF(Table1[[#This Row],[Day]]="","",MONTH(F5134))</f>
        <v/>
      </c>
      <c r="D5134" s="45" t="str">
        <f>IF(Table1[[#This Row],[Day]]="","",YEAR(F5134))</f>
        <v/>
      </c>
      <c r="E5134" s="117" t="s">
        <v>329</v>
      </c>
      <c r="J5134" s="102"/>
      <c r="K5134" s="124"/>
      <c r="R5134" s="46"/>
      <c r="V5134" s="112"/>
      <c r="W5134" s="72"/>
      <c r="X5134" s="46"/>
      <c r="Y5134" s="46"/>
      <c r="AC5134" s="47">
        <f t="shared" si="76"/>
        <v>0</v>
      </c>
      <c r="AD5134" s="47"/>
      <c r="AE5134" s="44"/>
      <c r="AF5134" s="48"/>
    </row>
    <row r="5135" spans="1:32" ht="21" customHeight="1">
      <c r="A5135" s="45" t="str">
        <f>IF(G5135="","",VLOOKUP(G5135,#REF!,3,0))</f>
        <v/>
      </c>
      <c r="B5135" s="45" t="str">
        <f>IF(Table1[[#This Row],[Day]]="","",WEEKNUM(F5135))</f>
        <v/>
      </c>
      <c r="C5135" s="45" t="str">
        <f>IF(Table1[[#This Row],[Day]]="","",MONTH(F5135))</f>
        <v/>
      </c>
      <c r="D5135" s="45" t="str">
        <f>IF(Table1[[#This Row],[Day]]="","",YEAR(F5135))</f>
        <v/>
      </c>
      <c r="E5135" s="117" t="s">
        <v>329</v>
      </c>
      <c r="J5135" s="102"/>
      <c r="K5135" s="124"/>
      <c r="R5135" s="46"/>
      <c r="V5135" s="112"/>
      <c r="W5135" s="72"/>
      <c r="X5135" s="46"/>
      <c r="Y5135" s="46"/>
      <c r="AC5135" s="47">
        <f t="shared" si="76"/>
        <v>0</v>
      </c>
      <c r="AD5135" s="47"/>
      <c r="AE5135" s="44"/>
      <c r="AF5135" s="48"/>
    </row>
    <row r="5136" spans="1:32" ht="21" customHeight="1">
      <c r="A5136" s="45" t="str">
        <f>IF(G5136="","",VLOOKUP(G5136,#REF!,3,0))</f>
        <v/>
      </c>
      <c r="B5136" s="45" t="str">
        <f>IF(Table1[[#This Row],[Day]]="","",WEEKNUM(F5136))</f>
        <v/>
      </c>
      <c r="C5136" s="45" t="str">
        <f>IF(Table1[[#This Row],[Day]]="","",MONTH(F5136))</f>
        <v/>
      </c>
      <c r="D5136" s="45" t="str">
        <f>IF(Table1[[#This Row],[Day]]="","",YEAR(F5136))</f>
        <v/>
      </c>
      <c r="E5136" s="117" t="s">
        <v>329</v>
      </c>
      <c r="J5136" s="102"/>
      <c r="K5136" s="124"/>
      <c r="R5136" s="46"/>
      <c r="V5136" s="112"/>
      <c r="W5136" s="72"/>
      <c r="X5136" s="46"/>
      <c r="Y5136" s="46"/>
      <c r="AC5136" s="47">
        <f t="shared" si="76"/>
        <v>0</v>
      </c>
      <c r="AD5136" s="47"/>
      <c r="AE5136" s="44"/>
      <c r="AF5136" s="48"/>
    </row>
    <row r="5137" spans="1:32" ht="21" customHeight="1">
      <c r="A5137" s="45" t="str">
        <f>IF(G5137="","",VLOOKUP(G5137,#REF!,3,0))</f>
        <v/>
      </c>
      <c r="B5137" s="45" t="str">
        <f>IF(Table1[[#This Row],[Day]]="","",WEEKNUM(F5137))</f>
        <v/>
      </c>
      <c r="C5137" s="45" t="str">
        <f>IF(Table1[[#This Row],[Day]]="","",MONTH(F5137))</f>
        <v/>
      </c>
      <c r="D5137" s="45" t="str">
        <f>IF(Table1[[#This Row],[Day]]="","",YEAR(F5137))</f>
        <v/>
      </c>
      <c r="E5137" s="117" t="s">
        <v>329</v>
      </c>
      <c r="J5137" s="102"/>
      <c r="K5137" s="124"/>
      <c r="R5137" s="46"/>
      <c r="V5137" s="112"/>
      <c r="W5137" s="72"/>
      <c r="X5137" s="46"/>
      <c r="Y5137" s="46"/>
      <c r="AC5137" s="47">
        <f t="shared" si="76"/>
        <v>0</v>
      </c>
      <c r="AD5137" s="47"/>
      <c r="AE5137" s="44"/>
      <c r="AF5137" s="48"/>
    </row>
    <row r="5138" spans="1:32" ht="21" customHeight="1">
      <c r="A5138" s="45" t="str">
        <f>IF(G5138="","",VLOOKUP(G5138,#REF!,3,0))</f>
        <v/>
      </c>
      <c r="B5138" s="45" t="str">
        <f>IF(Table1[[#This Row],[Day]]="","",WEEKNUM(F5138))</f>
        <v/>
      </c>
      <c r="C5138" s="45" t="str">
        <f>IF(Table1[[#This Row],[Day]]="","",MONTH(F5138))</f>
        <v/>
      </c>
      <c r="D5138" s="45" t="str">
        <f>IF(Table1[[#This Row],[Day]]="","",YEAR(F5138))</f>
        <v/>
      </c>
      <c r="E5138" s="117" t="s">
        <v>329</v>
      </c>
      <c r="J5138" s="102"/>
      <c r="K5138" s="124"/>
      <c r="R5138" s="46"/>
      <c r="V5138" s="112"/>
      <c r="W5138" s="72"/>
      <c r="X5138" s="46"/>
      <c r="Y5138" s="46"/>
      <c r="AC5138" s="47">
        <f t="shared" si="76"/>
        <v>0</v>
      </c>
      <c r="AD5138" s="47"/>
      <c r="AE5138" s="44"/>
      <c r="AF5138" s="48"/>
    </row>
    <row r="5139" spans="1:32" ht="21" customHeight="1">
      <c r="A5139" s="45" t="str">
        <f>IF(G5139="","",VLOOKUP(G5139,#REF!,3,0))</f>
        <v/>
      </c>
      <c r="B5139" s="45" t="str">
        <f>IF(Table1[[#This Row],[Day]]="","",WEEKNUM(F5139))</f>
        <v/>
      </c>
      <c r="C5139" s="45" t="str">
        <f>IF(Table1[[#This Row],[Day]]="","",MONTH(F5139))</f>
        <v/>
      </c>
      <c r="D5139" s="45" t="str">
        <f>IF(Table1[[#This Row],[Day]]="","",YEAR(F5139))</f>
        <v/>
      </c>
      <c r="E5139" s="117" t="s">
        <v>329</v>
      </c>
      <c r="J5139" s="102"/>
      <c r="K5139" s="124"/>
      <c r="R5139" s="46"/>
      <c r="V5139" s="112"/>
      <c r="W5139" s="72"/>
      <c r="X5139" s="46"/>
      <c r="Y5139" s="46"/>
      <c r="AC5139" s="47">
        <f t="shared" si="76"/>
        <v>0</v>
      </c>
      <c r="AD5139" s="47"/>
      <c r="AE5139" s="44"/>
      <c r="AF5139" s="48"/>
    </row>
    <row r="5140" spans="1:32" ht="21" customHeight="1">
      <c r="A5140" s="45" t="str">
        <f>IF(G5140="","",VLOOKUP(G5140,#REF!,3,0))</f>
        <v/>
      </c>
      <c r="B5140" s="45" t="str">
        <f>IF(Table1[[#This Row],[Day]]="","",WEEKNUM(F5140))</f>
        <v/>
      </c>
      <c r="C5140" s="45" t="str">
        <f>IF(Table1[[#This Row],[Day]]="","",MONTH(F5140))</f>
        <v/>
      </c>
      <c r="D5140" s="45" t="str">
        <f>IF(Table1[[#This Row],[Day]]="","",YEAR(F5140))</f>
        <v/>
      </c>
      <c r="E5140" s="117" t="s">
        <v>329</v>
      </c>
      <c r="J5140" s="102"/>
      <c r="K5140" s="124"/>
      <c r="R5140" s="46"/>
      <c r="V5140" s="112"/>
      <c r="W5140" s="72"/>
      <c r="X5140" s="46"/>
      <c r="Y5140" s="46"/>
      <c r="AC5140" s="47">
        <f t="shared" si="76"/>
        <v>0</v>
      </c>
      <c r="AD5140" s="47"/>
      <c r="AE5140" s="44"/>
      <c r="AF5140" s="48"/>
    </row>
    <row r="5141" spans="1:32" ht="21" customHeight="1">
      <c r="A5141" s="45" t="str">
        <f>IF(G5141="","",VLOOKUP(G5141,#REF!,3,0))</f>
        <v/>
      </c>
      <c r="B5141" s="45" t="str">
        <f>IF(Table1[[#This Row],[Day]]="","",WEEKNUM(F5141))</f>
        <v/>
      </c>
      <c r="C5141" s="45" t="str">
        <f>IF(Table1[[#This Row],[Day]]="","",MONTH(F5141))</f>
        <v/>
      </c>
      <c r="D5141" s="45" t="str">
        <f>IF(Table1[[#This Row],[Day]]="","",YEAR(F5141))</f>
        <v/>
      </c>
      <c r="E5141" s="117" t="s">
        <v>329</v>
      </c>
      <c r="J5141" s="102"/>
      <c r="K5141" s="124"/>
      <c r="R5141" s="46"/>
      <c r="V5141" s="112"/>
      <c r="W5141" s="72"/>
      <c r="X5141" s="46"/>
      <c r="Y5141" s="46"/>
      <c r="AC5141" s="47">
        <f t="shared" si="76"/>
        <v>0</v>
      </c>
      <c r="AD5141" s="47"/>
      <c r="AE5141" s="44"/>
      <c r="AF5141" s="48"/>
    </row>
    <row r="5142" spans="1:32" ht="21" customHeight="1">
      <c r="A5142" s="45" t="str">
        <f>IF(G5142="","",VLOOKUP(G5142,#REF!,3,0))</f>
        <v/>
      </c>
      <c r="B5142" s="45" t="str">
        <f>IF(Table1[[#This Row],[Day]]="","",WEEKNUM(F5142))</f>
        <v/>
      </c>
      <c r="C5142" s="45" t="str">
        <f>IF(Table1[[#This Row],[Day]]="","",MONTH(F5142))</f>
        <v/>
      </c>
      <c r="D5142" s="45" t="str">
        <f>IF(Table1[[#This Row],[Day]]="","",YEAR(F5142))</f>
        <v/>
      </c>
      <c r="E5142" s="117" t="s">
        <v>329</v>
      </c>
      <c r="J5142" s="102"/>
      <c r="K5142" s="124"/>
      <c r="R5142" s="46"/>
      <c r="V5142" s="112"/>
      <c r="W5142" s="72"/>
      <c r="X5142" s="46"/>
      <c r="Y5142" s="46"/>
      <c r="AC5142" s="47">
        <f t="shared" si="76"/>
        <v>0</v>
      </c>
      <c r="AD5142" s="47"/>
      <c r="AE5142" s="44"/>
      <c r="AF5142" s="48"/>
    </row>
    <row r="5143" spans="1:32" ht="21" customHeight="1">
      <c r="A5143" s="45" t="str">
        <f>IF(G5143="","",VLOOKUP(G5143,#REF!,3,0))</f>
        <v/>
      </c>
      <c r="B5143" s="45" t="str">
        <f>IF(Table1[[#This Row],[Day]]="","",WEEKNUM(F5143))</f>
        <v/>
      </c>
      <c r="C5143" s="45" t="str">
        <f>IF(Table1[[#This Row],[Day]]="","",MONTH(F5143))</f>
        <v/>
      </c>
      <c r="D5143" s="45" t="str">
        <f>IF(Table1[[#This Row],[Day]]="","",YEAR(F5143))</f>
        <v/>
      </c>
      <c r="E5143" s="117" t="s">
        <v>329</v>
      </c>
      <c r="J5143" s="102"/>
      <c r="K5143" s="124"/>
      <c r="R5143" s="46"/>
      <c r="V5143" s="112"/>
      <c r="W5143" s="72"/>
      <c r="X5143" s="46"/>
      <c r="Y5143" s="46"/>
      <c r="AC5143" s="47">
        <f t="shared" si="76"/>
        <v>0</v>
      </c>
      <c r="AD5143" s="47"/>
      <c r="AE5143" s="44"/>
      <c r="AF5143" s="48"/>
    </row>
    <row r="5144" spans="1:32" ht="21" customHeight="1">
      <c r="A5144" s="45" t="str">
        <f>IF(G5144="","",VLOOKUP(G5144,#REF!,3,0))</f>
        <v/>
      </c>
      <c r="B5144" s="45" t="str">
        <f>IF(Table1[[#This Row],[Day]]="","",WEEKNUM(F5144))</f>
        <v/>
      </c>
      <c r="C5144" s="45" t="str">
        <f>IF(Table1[[#This Row],[Day]]="","",MONTH(F5144))</f>
        <v/>
      </c>
      <c r="D5144" s="45" t="str">
        <f>IF(Table1[[#This Row],[Day]]="","",YEAR(F5144))</f>
        <v/>
      </c>
      <c r="E5144" s="117" t="s">
        <v>329</v>
      </c>
      <c r="J5144" s="102"/>
      <c r="K5144" s="124"/>
      <c r="R5144" s="46"/>
      <c r="V5144" s="112"/>
      <c r="W5144" s="72"/>
      <c r="X5144" s="46"/>
      <c r="Y5144" s="46"/>
      <c r="AC5144" s="47">
        <f t="shared" si="76"/>
        <v>0</v>
      </c>
      <c r="AD5144" s="47"/>
      <c r="AE5144" s="44"/>
      <c r="AF5144" s="48"/>
    </row>
    <row r="5145" spans="1:32" ht="21" customHeight="1">
      <c r="A5145" s="45" t="str">
        <f>IF(G5145="","",VLOOKUP(G5145,#REF!,3,0))</f>
        <v/>
      </c>
      <c r="B5145" s="45" t="str">
        <f>IF(Table1[[#This Row],[Day]]="","",WEEKNUM(F5145))</f>
        <v/>
      </c>
      <c r="C5145" s="45" t="str">
        <f>IF(Table1[[#This Row],[Day]]="","",MONTH(F5145))</f>
        <v/>
      </c>
      <c r="D5145" s="45" t="str">
        <f>IF(Table1[[#This Row],[Day]]="","",YEAR(F5145))</f>
        <v/>
      </c>
      <c r="E5145" s="117" t="s">
        <v>329</v>
      </c>
      <c r="J5145" s="102"/>
      <c r="K5145" s="124"/>
      <c r="R5145" s="46"/>
      <c r="V5145" s="112"/>
      <c r="W5145" s="72"/>
      <c r="X5145" s="46"/>
      <c r="Y5145" s="46"/>
      <c r="AC5145" s="47">
        <f t="shared" si="76"/>
        <v>0</v>
      </c>
      <c r="AD5145" s="47"/>
      <c r="AE5145" s="44"/>
      <c r="AF5145" s="48"/>
    </row>
    <row r="5146" spans="1:32" ht="21" customHeight="1">
      <c r="A5146" s="45" t="str">
        <f>IF(G5146="","",VLOOKUP(G5146,#REF!,3,0))</f>
        <v/>
      </c>
      <c r="B5146" s="45" t="str">
        <f>IF(Table1[[#This Row],[Day]]="","",WEEKNUM(F5146))</f>
        <v/>
      </c>
      <c r="C5146" s="45" t="str">
        <f>IF(Table1[[#This Row],[Day]]="","",MONTH(F5146))</f>
        <v/>
      </c>
      <c r="D5146" s="45" t="str">
        <f>IF(Table1[[#This Row],[Day]]="","",YEAR(F5146))</f>
        <v/>
      </c>
      <c r="E5146" s="117" t="s">
        <v>329</v>
      </c>
      <c r="J5146" s="102"/>
      <c r="K5146" s="124"/>
      <c r="R5146" s="46"/>
      <c r="V5146" s="112"/>
      <c r="W5146" s="72"/>
      <c r="X5146" s="46"/>
      <c r="Y5146" s="46"/>
      <c r="AC5146" s="47">
        <f t="shared" si="76"/>
        <v>0</v>
      </c>
      <c r="AD5146" s="47"/>
      <c r="AE5146" s="44"/>
      <c r="AF5146" s="48"/>
    </row>
    <row r="5147" spans="1:32" ht="21" customHeight="1">
      <c r="A5147" s="45" t="str">
        <f>IF(G5147="","",VLOOKUP(G5147,#REF!,3,0))</f>
        <v/>
      </c>
      <c r="B5147" s="45" t="str">
        <f>IF(Table1[[#This Row],[Day]]="","",WEEKNUM(F5147))</f>
        <v/>
      </c>
      <c r="C5147" s="45" t="str">
        <f>IF(Table1[[#This Row],[Day]]="","",MONTH(F5147))</f>
        <v/>
      </c>
      <c r="D5147" s="45" t="str">
        <f>IF(Table1[[#This Row],[Day]]="","",YEAR(F5147))</f>
        <v/>
      </c>
      <c r="E5147" s="117" t="s">
        <v>329</v>
      </c>
      <c r="J5147" s="102"/>
      <c r="K5147" s="124"/>
      <c r="R5147" s="46"/>
      <c r="V5147" s="112"/>
      <c r="W5147" s="72"/>
      <c r="X5147" s="46"/>
      <c r="Y5147" s="46"/>
      <c r="AC5147" s="47">
        <f t="shared" si="76"/>
        <v>0</v>
      </c>
      <c r="AD5147" s="47"/>
      <c r="AE5147" s="44"/>
      <c r="AF5147" s="48"/>
    </row>
    <row r="5148" spans="1:32" ht="21" customHeight="1">
      <c r="A5148" s="45" t="str">
        <f>IF(G5148="","",VLOOKUP(G5148,#REF!,3,0))</f>
        <v/>
      </c>
      <c r="B5148" s="45" t="str">
        <f>IF(Table1[[#This Row],[Day]]="","",WEEKNUM(F5148))</f>
        <v/>
      </c>
      <c r="C5148" s="45" t="str">
        <f>IF(Table1[[#This Row],[Day]]="","",MONTH(F5148))</f>
        <v/>
      </c>
      <c r="D5148" s="45" t="str">
        <f>IF(Table1[[#This Row],[Day]]="","",YEAR(F5148))</f>
        <v/>
      </c>
      <c r="E5148" s="117" t="s">
        <v>329</v>
      </c>
      <c r="J5148" s="102"/>
      <c r="K5148" s="124"/>
      <c r="R5148" s="46"/>
      <c r="V5148" s="112"/>
      <c r="W5148" s="72"/>
      <c r="X5148" s="46"/>
      <c r="Y5148" s="46"/>
      <c r="AC5148" s="47">
        <f t="shared" ref="AC5148:AC5211" si="77">SUM(I5148:AB5148)</f>
        <v>0</v>
      </c>
      <c r="AD5148" s="47"/>
      <c r="AE5148" s="44"/>
      <c r="AF5148" s="48"/>
    </row>
    <row r="5149" spans="1:32" ht="21" customHeight="1">
      <c r="A5149" s="45" t="str">
        <f>IF(G5149="","",VLOOKUP(G5149,#REF!,3,0))</f>
        <v/>
      </c>
      <c r="B5149" s="45" t="str">
        <f>IF(Table1[[#This Row],[Day]]="","",WEEKNUM(F5149))</f>
        <v/>
      </c>
      <c r="C5149" s="45" t="str">
        <f>IF(Table1[[#This Row],[Day]]="","",MONTH(F5149))</f>
        <v/>
      </c>
      <c r="D5149" s="45" t="str">
        <f>IF(Table1[[#This Row],[Day]]="","",YEAR(F5149))</f>
        <v/>
      </c>
      <c r="E5149" s="117" t="s">
        <v>329</v>
      </c>
      <c r="J5149" s="102"/>
      <c r="K5149" s="124"/>
      <c r="R5149" s="46"/>
      <c r="V5149" s="112"/>
      <c r="W5149" s="72"/>
      <c r="X5149" s="46"/>
      <c r="Y5149" s="46"/>
      <c r="AC5149" s="47">
        <f t="shared" si="77"/>
        <v>0</v>
      </c>
      <c r="AD5149" s="47"/>
      <c r="AE5149" s="44"/>
      <c r="AF5149" s="48"/>
    </row>
    <row r="5150" spans="1:32" ht="21" customHeight="1">
      <c r="A5150" s="45" t="str">
        <f>IF(G5150="","",VLOOKUP(G5150,#REF!,3,0))</f>
        <v/>
      </c>
      <c r="B5150" s="45" t="str">
        <f>IF(Table1[[#This Row],[Day]]="","",WEEKNUM(F5150))</f>
        <v/>
      </c>
      <c r="C5150" s="45" t="str">
        <f>IF(Table1[[#This Row],[Day]]="","",MONTH(F5150))</f>
        <v/>
      </c>
      <c r="D5150" s="45" t="str">
        <f>IF(Table1[[#This Row],[Day]]="","",YEAR(F5150))</f>
        <v/>
      </c>
      <c r="E5150" s="117" t="s">
        <v>329</v>
      </c>
      <c r="J5150" s="102"/>
      <c r="K5150" s="124"/>
      <c r="R5150" s="46"/>
      <c r="V5150" s="112"/>
      <c r="W5150" s="72"/>
      <c r="X5150" s="46"/>
      <c r="Y5150" s="46"/>
      <c r="AC5150" s="47">
        <f t="shared" si="77"/>
        <v>0</v>
      </c>
      <c r="AD5150" s="47"/>
      <c r="AE5150" s="44"/>
      <c r="AF5150" s="48"/>
    </row>
    <row r="5151" spans="1:32" ht="21" customHeight="1">
      <c r="A5151" s="45" t="str">
        <f>IF(G5151="","",VLOOKUP(G5151,#REF!,3,0))</f>
        <v/>
      </c>
      <c r="B5151" s="45" t="str">
        <f>IF(Table1[[#This Row],[Day]]="","",WEEKNUM(F5151))</f>
        <v/>
      </c>
      <c r="C5151" s="45" t="str">
        <f>IF(Table1[[#This Row],[Day]]="","",MONTH(F5151))</f>
        <v/>
      </c>
      <c r="D5151" s="45" t="str">
        <f>IF(Table1[[#This Row],[Day]]="","",YEAR(F5151))</f>
        <v/>
      </c>
      <c r="E5151" s="117" t="s">
        <v>329</v>
      </c>
      <c r="J5151" s="102"/>
      <c r="K5151" s="124"/>
      <c r="R5151" s="46"/>
      <c r="V5151" s="112"/>
      <c r="W5151" s="72"/>
      <c r="X5151" s="46"/>
      <c r="Y5151" s="46"/>
      <c r="AC5151" s="47">
        <f t="shared" si="77"/>
        <v>0</v>
      </c>
      <c r="AD5151" s="47"/>
      <c r="AE5151" s="44"/>
      <c r="AF5151" s="48"/>
    </row>
    <row r="5152" spans="1:32" ht="21" customHeight="1">
      <c r="A5152" s="45" t="str">
        <f>IF(G5152="","",VLOOKUP(G5152,#REF!,3,0))</f>
        <v/>
      </c>
      <c r="B5152" s="45" t="str">
        <f>IF(Table1[[#This Row],[Day]]="","",WEEKNUM(F5152))</f>
        <v/>
      </c>
      <c r="C5152" s="45" t="str">
        <f>IF(Table1[[#This Row],[Day]]="","",MONTH(F5152))</f>
        <v/>
      </c>
      <c r="D5152" s="45" t="str">
        <f>IF(Table1[[#This Row],[Day]]="","",YEAR(F5152))</f>
        <v/>
      </c>
      <c r="E5152" s="117" t="s">
        <v>329</v>
      </c>
      <c r="J5152" s="102"/>
      <c r="K5152" s="124"/>
      <c r="R5152" s="46"/>
      <c r="V5152" s="112"/>
      <c r="W5152" s="72"/>
      <c r="X5152" s="46"/>
      <c r="Y5152" s="46"/>
      <c r="AC5152" s="47">
        <f t="shared" si="77"/>
        <v>0</v>
      </c>
      <c r="AD5152" s="47"/>
      <c r="AE5152" s="44"/>
      <c r="AF5152" s="48"/>
    </row>
    <row r="5153" spans="1:32" ht="21" customHeight="1">
      <c r="A5153" s="45" t="str">
        <f>IF(G5153="","",VLOOKUP(G5153,#REF!,3,0))</f>
        <v/>
      </c>
      <c r="B5153" s="45" t="str">
        <f>IF(Table1[[#This Row],[Day]]="","",WEEKNUM(F5153))</f>
        <v/>
      </c>
      <c r="C5153" s="45" t="str">
        <f>IF(Table1[[#This Row],[Day]]="","",MONTH(F5153))</f>
        <v/>
      </c>
      <c r="D5153" s="45" t="str">
        <f>IF(Table1[[#This Row],[Day]]="","",YEAR(F5153))</f>
        <v/>
      </c>
      <c r="E5153" s="117" t="s">
        <v>329</v>
      </c>
      <c r="J5153" s="102"/>
      <c r="K5153" s="124"/>
      <c r="R5153" s="46"/>
      <c r="V5153" s="112"/>
      <c r="W5153" s="72"/>
      <c r="X5153" s="46"/>
      <c r="Y5153" s="46"/>
      <c r="AC5153" s="47">
        <f t="shared" si="77"/>
        <v>0</v>
      </c>
      <c r="AD5153" s="47"/>
      <c r="AE5153" s="44"/>
      <c r="AF5153" s="48"/>
    </row>
    <row r="5154" spans="1:32" ht="21" customHeight="1">
      <c r="A5154" s="45" t="str">
        <f>IF(G5154="","",VLOOKUP(G5154,#REF!,3,0))</f>
        <v/>
      </c>
      <c r="B5154" s="45" t="str">
        <f>IF(Table1[[#This Row],[Day]]="","",WEEKNUM(F5154))</f>
        <v/>
      </c>
      <c r="C5154" s="45" t="str">
        <f>IF(Table1[[#This Row],[Day]]="","",MONTH(F5154))</f>
        <v/>
      </c>
      <c r="D5154" s="45" t="str">
        <f>IF(Table1[[#This Row],[Day]]="","",YEAR(F5154))</f>
        <v/>
      </c>
      <c r="E5154" s="117" t="s">
        <v>329</v>
      </c>
      <c r="J5154" s="102"/>
      <c r="K5154" s="124"/>
      <c r="R5154" s="46"/>
      <c r="V5154" s="112"/>
      <c r="W5154" s="72"/>
      <c r="X5154" s="46"/>
      <c r="Y5154" s="46"/>
      <c r="AC5154" s="47">
        <f t="shared" si="77"/>
        <v>0</v>
      </c>
      <c r="AD5154" s="47"/>
      <c r="AE5154" s="44"/>
      <c r="AF5154" s="48"/>
    </row>
    <row r="5155" spans="1:32" ht="21" customHeight="1">
      <c r="A5155" s="45" t="str">
        <f>IF(G5155="","",VLOOKUP(G5155,#REF!,3,0))</f>
        <v/>
      </c>
      <c r="B5155" s="45" t="str">
        <f>IF(Table1[[#This Row],[Day]]="","",WEEKNUM(F5155))</f>
        <v/>
      </c>
      <c r="C5155" s="45" t="str">
        <f>IF(Table1[[#This Row],[Day]]="","",MONTH(F5155))</f>
        <v/>
      </c>
      <c r="D5155" s="45" t="str">
        <f>IF(Table1[[#This Row],[Day]]="","",YEAR(F5155))</f>
        <v/>
      </c>
      <c r="E5155" s="117" t="s">
        <v>329</v>
      </c>
      <c r="J5155" s="102"/>
      <c r="K5155" s="124"/>
      <c r="R5155" s="46"/>
      <c r="V5155" s="112"/>
      <c r="W5155" s="72"/>
      <c r="X5155" s="46"/>
      <c r="Y5155" s="46"/>
      <c r="AC5155" s="47">
        <f t="shared" si="77"/>
        <v>0</v>
      </c>
      <c r="AD5155" s="47"/>
      <c r="AE5155" s="44"/>
      <c r="AF5155" s="48"/>
    </row>
    <row r="5156" spans="1:32" ht="21" customHeight="1">
      <c r="A5156" s="45" t="str">
        <f>IF(G5156="","",VLOOKUP(G5156,#REF!,3,0))</f>
        <v/>
      </c>
      <c r="B5156" s="45" t="str">
        <f>IF(Table1[[#This Row],[Day]]="","",WEEKNUM(F5156))</f>
        <v/>
      </c>
      <c r="C5156" s="45" t="str">
        <f>IF(Table1[[#This Row],[Day]]="","",MONTH(F5156))</f>
        <v/>
      </c>
      <c r="D5156" s="45" t="str">
        <f>IF(Table1[[#This Row],[Day]]="","",YEAR(F5156))</f>
        <v/>
      </c>
      <c r="E5156" s="117" t="s">
        <v>329</v>
      </c>
      <c r="J5156" s="102"/>
      <c r="K5156" s="124"/>
      <c r="R5156" s="46"/>
      <c r="V5156" s="112"/>
      <c r="W5156" s="72"/>
      <c r="X5156" s="46"/>
      <c r="Y5156" s="46"/>
      <c r="AC5156" s="47">
        <f t="shared" si="77"/>
        <v>0</v>
      </c>
      <c r="AD5156" s="47"/>
      <c r="AE5156" s="44"/>
      <c r="AF5156" s="48"/>
    </row>
    <row r="5157" spans="1:32" ht="21" customHeight="1">
      <c r="A5157" s="45" t="str">
        <f>IF(G5157="","",VLOOKUP(G5157,#REF!,3,0))</f>
        <v/>
      </c>
      <c r="B5157" s="45" t="str">
        <f>IF(Table1[[#This Row],[Day]]="","",WEEKNUM(F5157))</f>
        <v/>
      </c>
      <c r="C5157" s="45" t="str">
        <f>IF(Table1[[#This Row],[Day]]="","",MONTH(F5157))</f>
        <v/>
      </c>
      <c r="D5157" s="45" t="str">
        <f>IF(Table1[[#This Row],[Day]]="","",YEAR(F5157))</f>
        <v/>
      </c>
      <c r="E5157" s="117" t="s">
        <v>329</v>
      </c>
      <c r="J5157" s="102"/>
      <c r="K5157" s="124"/>
      <c r="R5157" s="46"/>
      <c r="V5157" s="112"/>
      <c r="W5157" s="72"/>
      <c r="X5157" s="46"/>
      <c r="Y5157" s="46"/>
      <c r="AC5157" s="47">
        <f t="shared" si="77"/>
        <v>0</v>
      </c>
      <c r="AD5157" s="47"/>
      <c r="AE5157" s="44"/>
      <c r="AF5157" s="48"/>
    </row>
    <row r="5158" spans="1:32" ht="21" customHeight="1">
      <c r="A5158" s="45" t="str">
        <f>IF(G5158="","",VLOOKUP(G5158,#REF!,3,0))</f>
        <v/>
      </c>
      <c r="B5158" s="45" t="str">
        <f>IF(Table1[[#This Row],[Day]]="","",WEEKNUM(F5158))</f>
        <v/>
      </c>
      <c r="C5158" s="45" t="str">
        <f>IF(Table1[[#This Row],[Day]]="","",MONTH(F5158))</f>
        <v/>
      </c>
      <c r="D5158" s="45" t="str">
        <f>IF(Table1[[#This Row],[Day]]="","",YEAR(F5158))</f>
        <v/>
      </c>
      <c r="E5158" s="117" t="s">
        <v>329</v>
      </c>
      <c r="J5158" s="102"/>
      <c r="K5158" s="124"/>
      <c r="R5158" s="46"/>
      <c r="V5158" s="112"/>
      <c r="W5158" s="72"/>
      <c r="X5158" s="46"/>
      <c r="Y5158" s="46"/>
      <c r="AC5158" s="47">
        <f t="shared" si="77"/>
        <v>0</v>
      </c>
      <c r="AD5158" s="47"/>
      <c r="AE5158" s="44"/>
      <c r="AF5158" s="48"/>
    </row>
    <row r="5159" spans="1:32" ht="21" customHeight="1">
      <c r="A5159" s="45" t="str">
        <f>IF(G5159="","",VLOOKUP(G5159,#REF!,3,0))</f>
        <v/>
      </c>
      <c r="B5159" s="45" t="str">
        <f>IF(Table1[[#This Row],[Day]]="","",WEEKNUM(F5159))</f>
        <v/>
      </c>
      <c r="C5159" s="45" t="str">
        <f>IF(Table1[[#This Row],[Day]]="","",MONTH(F5159))</f>
        <v/>
      </c>
      <c r="D5159" s="45" t="str">
        <f>IF(Table1[[#This Row],[Day]]="","",YEAR(F5159))</f>
        <v/>
      </c>
      <c r="E5159" s="117" t="s">
        <v>329</v>
      </c>
      <c r="J5159" s="102"/>
      <c r="K5159" s="124"/>
      <c r="R5159" s="46"/>
      <c r="V5159" s="112"/>
      <c r="W5159" s="72"/>
      <c r="X5159" s="46"/>
      <c r="Y5159" s="46"/>
      <c r="AC5159" s="47">
        <f t="shared" si="77"/>
        <v>0</v>
      </c>
      <c r="AD5159" s="47"/>
      <c r="AE5159" s="44"/>
      <c r="AF5159" s="48"/>
    </row>
    <row r="5160" spans="1:32" ht="21" customHeight="1">
      <c r="A5160" s="45" t="str">
        <f>IF(G5160="","",VLOOKUP(G5160,#REF!,3,0))</f>
        <v/>
      </c>
      <c r="B5160" s="45" t="str">
        <f>IF(Table1[[#This Row],[Day]]="","",WEEKNUM(F5160))</f>
        <v/>
      </c>
      <c r="C5160" s="45" t="str">
        <f>IF(Table1[[#This Row],[Day]]="","",MONTH(F5160))</f>
        <v/>
      </c>
      <c r="D5160" s="45" t="str">
        <f>IF(Table1[[#This Row],[Day]]="","",YEAR(F5160))</f>
        <v/>
      </c>
      <c r="E5160" s="117" t="s">
        <v>329</v>
      </c>
      <c r="J5160" s="102"/>
      <c r="K5160" s="124"/>
      <c r="R5160" s="46"/>
      <c r="V5160" s="112"/>
      <c r="W5160" s="72"/>
      <c r="X5160" s="46"/>
      <c r="Y5160" s="46"/>
      <c r="AC5160" s="47">
        <f t="shared" si="77"/>
        <v>0</v>
      </c>
      <c r="AD5160" s="47"/>
      <c r="AE5160" s="44"/>
      <c r="AF5160" s="48"/>
    </row>
    <row r="5161" spans="1:32" ht="21" customHeight="1">
      <c r="A5161" s="45" t="str">
        <f>IF(G5161="","",VLOOKUP(G5161,#REF!,3,0))</f>
        <v/>
      </c>
      <c r="B5161" s="45" t="str">
        <f>IF(Table1[[#This Row],[Day]]="","",WEEKNUM(F5161))</f>
        <v/>
      </c>
      <c r="C5161" s="45" t="str">
        <f>IF(Table1[[#This Row],[Day]]="","",MONTH(F5161))</f>
        <v/>
      </c>
      <c r="D5161" s="45" t="str">
        <f>IF(Table1[[#This Row],[Day]]="","",YEAR(F5161))</f>
        <v/>
      </c>
      <c r="E5161" s="117" t="s">
        <v>329</v>
      </c>
      <c r="J5161" s="102"/>
      <c r="K5161" s="124"/>
      <c r="R5161" s="46"/>
      <c r="V5161" s="112"/>
      <c r="W5161" s="72"/>
      <c r="X5161" s="46"/>
      <c r="Y5161" s="46"/>
      <c r="AC5161" s="47">
        <f t="shared" si="77"/>
        <v>0</v>
      </c>
      <c r="AD5161" s="47"/>
      <c r="AE5161" s="44"/>
      <c r="AF5161" s="48"/>
    </row>
    <row r="5162" spans="1:32" ht="21" customHeight="1">
      <c r="A5162" s="45" t="str">
        <f>IF(G5162="","",VLOOKUP(G5162,#REF!,3,0))</f>
        <v/>
      </c>
      <c r="B5162" s="45" t="str">
        <f>IF(Table1[[#This Row],[Day]]="","",WEEKNUM(F5162))</f>
        <v/>
      </c>
      <c r="C5162" s="45" t="str">
        <f>IF(Table1[[#This Row],[Day]]="","",MONTH(F5162))</f>
        <v/>
      </c>
      <c r="D5162" s="45" t="str">
        <f>IF(Table1[[#This Row],[Day]]="","",YEAR(F5162))</f>
        <v/>
      </c>
      <c r="E5162" s="117" t="s">
        <v>329</v>
      </c>
      <c r="J5162" s="102"/>
      <c r="K5162" s="124"/>
      <c r="R5162" s="46"/>
      <c r="V5162" s="112"/>
      <c r="W5162" s="72"/>
      <c r="X5162" s="46"/>
      <c r="Y5162" s="46"/>
      <c r="AC5162" s="47">
        <f t="shared" si="77"/>
        <v>0</v>
      </c>
      <c r="AD5162" s="47"/>
      <c r="AE5162" s="44"/>
      <c r="AF5162" s="48"/>
    </row>
    <row r="5163" spans="1:32" ht="21" customHeight="1">
      <c r="A5163" s="45" t="str">
        <f>IF(G5163="","",VLOOKUP(G5163,#REF!,3,0))</f>
        <v/>
      </c>
      <c r="B5163" s="45" t="str">
        <f>IF(Table1[[#This Row],[Day]]="","",WEEKNUM(F5163))</f>
        <v/>
      </c>
      <c r="C5163" s="45" t="str">
        <f>IF(Table1[[#This Row],[Day]]="","",MONTH(F5163))</f>
        <v/>
      </c>
      <c r="D5163" s="45" t="str">
        <f>IF(Table1[[#This Row],[Day]]="","",YEAR(F5163))</f>
        <v/>
      </c>
      <c r="E5163" s="117" t="s">
        <v>329</v>
      </c>
      <c r="J5163" s="102"/>
      <c r="K5163" s="124"/>
      <c r="R5163" s="46"/>
      <c r="V5163" s="112"/>
      <c r="W5163" s="72"/>
      <c r="X5163" s="46"/>
      <c r="Y5163" s="46"/>
      <c r="AC5163" s="47">
        <f t="shared" si="77"/>
        <v>0</v>
      </c>
      <c r="AD5163" s="47"/>
      <c r="AE5163" s="44"/>
      <c r="AF5163" s="48"/>
    </row>
    <row r="5164" spans="1:32" ht="21" customHeight="1">
      <c r="A5164" s="45" t="str">
        <f>IF(G5164="","",VLOOKUP(G5164,#REF!,3,0))</f>
        <v/>
      </c>
      <c r="B5164" s="45" t="str">
        <f>IF(Table1[[#This Row],[Day]]="","",WEEKNUM(F5164))</f>
        <v/>
      </c>
      <c r="C5164" s="45" t="str">
        <f>IF(Table1[[#This Row],[Day]]="","",MONTH(F5164))</f>
        <v/>
      </c>
      <c r="D5164" s="45" t="str">
        <f>IF(Table1[[#This Row],[Day]]="","",YEAR(F5164))</f>
        <v/>
      </c>
      <c r="E5164" s="117" t="s">
        <v>329</v>
      </c>
      <c r="J5164" s="102"/>
      <c r="K5164" s="124"/>
      <c r="R5164" s="46"/>
      <c r="V5164" s="112"/>
      <c r="W5164" s="72"/>
      <c r="X5164" s="46"/>
      <c r="Y5164" s="46"/>
      <c r="AC5164" s="47">
        <f t="shared" si="77"/>
        <v>0</v>
      </c>
      <c r="AD5164" s="47"/>
      <c r="AE5164" s="44"/>
      <c r="AF5164" s="48"/>
    </row>
    <row r="5165" spans="1:32" ht="21" customHeight="1">
      <c r="A5165" s="45" t="str">
        <f>IF(G5165="","",VLOOKUP(G5165,#REF!,3,0))</f>
        <v/>
      </c>
      <c r="B5165" s="45" t="str">
        <f>IF(Table1[[#This Row],[Day]]="","",WEEKNUM(F5165))</f>
        <v/>
      </c>
      <c r="C5165" s="45" t="str">
        <f>IF(Table1[[#This Row],[Day]]="","",MONTH(F5165))</f>
        <v/>
      </c>
      <c r="D5165" s="45" t="str">
        <f>IF(Table1[[#This Row],[Day]]="","",YEAR(F5165))</f>
        <v/>
      </c>
      <c r="E5165" s="117" t="s">
        <v>329</v>
      </c>
      <c r="J5165" s="102"/>
      <c r="K5165" s="124"/>
      <c r="R5165" s="46"/>
      <c r="V5165" s="112"/>
      <c r="W5165" s="72"/>
      <c r="X5165" s="46"/>
      <c r="Y5165" s="46"/>
      <c r="AC5165" s="47">
        <f t="shared" si="77"/>
        <v>0</v>
      </c>
      <c r="AD5165" s="47"/>
      <c r="AE5165" s="44"/>
      <c r="AF5165" s="48"/>
    </row>
    <row r="5166" spans="1:32" ht="21" customHeight="1">
      <c r="A5166" s="45" t="str">
        <f>IF(G5166="","",VLOOKUP(G5166,#REF!,3,0))</f>
        <v/>
      </c>
      <c r="B5166" s="45" t="str">
        <f>IF(Table1[[#This Row],[Day]]="","",WEEKNUM(F5166))</f>
        <v/>
      </c>
      <c r="C5166" s="45" t="str">
        <f>IF(Table1[[#This Row],[Day]]="","",MONTH(F5166))</f>
        <v/>
      </c>
      <c r="D5166" s="45" t="str">
        <f>IF(Table1[[#This Row],[Day]]="","",YEAR(F5166))</f>
        <v/>
      </c>
      <c r="E5166" s="117" t="s">
        <v>329</v>
      </c>
      <c r="J5166" s="102"/>
      <c r="K5166" s="124"/>
      <c r="R5166" s="46"/>
      <c r="V5166" s="112"/>
      <c r="W5166" s="72"/>
      <c r="X5166" s="46"/>
      <c r="Y5166" s="46"/>
      <c r="AC5166" s="47">
        <f t="shared" si="77"/>
        <v>0</v>
      </c>
      <c r="AD5166" s="47"/>
      <c r="AE5166" s="44"/>
      <c r="AF5166" s="48"/>
    </row>
    <row r="5167" spans="1:32" ht="21" customHeight="1">
      <c r="A5167" s="45" t="str">
        <f>IF(G5167="","",VLOOKUP(G5167,#REF!,3,0))</f>
        <v/>
      </c>
      <c r="B5167" s="45" t="str">
        <f>IF(Table1[[#This Row],[Day]]="","",WEEKNUM(F5167))</f>
        <v/>
      </c>
      <c r="C5167" s="45" t="str">
        <f>IF(Table1[[#This Row],[Day]]="","",MONTH(F5167))</f>
        <v/>
      </c>
      <c r="D5167" s="45" t="str">
        <f>IF(Table1[[#This Row],[Day]]="","",YEAR(F5167))</f>
        <v/>
      </c>
      <c r="E5167" s="117" t="s">
        <v>329</v>
      </c>
      <c r="J5167" s="102"/>
      <c r="K5167" s="124"/>
      <c r="R5167" s="46"/>
      <c r="V5167" s="112"/>
      <c r="W5167" s="72"/>
      <c r="X5167" s="46"/>
      <c r="Y5167" s="46"/>
      <c r="AC5167" s="47">
        <f t="shared" si="77"/>
        <v>0</v>
      </c>
      <c r="AD5167" s="47"/>
      <c r="AE5167" s="44"/>
      <c r="AF5167" s="48"/>
    </row>
    <row r="5168" spans="1:32" ht="21" customHeight="1">
      <c r="A5168" s="45" t="str">
        <f>IF(G5168="","",VLOOKUP(G5168,#REF!,3,0))</f>
        <v/>
      </c>
      <c r="B5168" s="45" t="str">
        <f>IF(Table1[[#This Row],[Day]]="","",WEEKNUM(F5168))</f>
        <v/>
      </c>
      <c r="C5168" s="45" t="str">
        <f>IF(Table1[[#This Row],[Day]]="","",MONTH(F5168))</f>
        <v/>
      </c>
      <c r="D5168" s="45" t="str">
        <f>IF(Table1[[#This Row],[Day]]="","",YEAR(F5168))</f>
        <v/>
      </c>
      <c r="E5168" s="117" t="s">
        <v>329</v>
      </c>
      <c r="J5168" s="102"/>
      <c r="K5168" s="124"/>
      <c r="R5168" s="46"/>
      <c r="V5168" s="112"/>
      <c r="W5168" s="72"/>
      <c r="X5168" s="46"/>
      <c r="Y5168" s="46"/>
      <c r="AC5168" s="47">
        <f t="shared" si="77"/>
        <v>0</v>
      </c>
      <c r="AD5168" s="47"/>
      <c r="AE5168" s="44"/>
      <c r="AF5168" s="48"/>
    </row>
    <row r="5169" spans="1:32" ht="21" customHeight="1">
      <c r="A5169" s="45" t="str">
        <f>IF(G5169="","",VLOOKUP(G5169,#REF!,3,0))</f>
        <v/>
      </c>
      <c r="B5169" s="45" t="str">
        <f>IF(Table1[[#This Row],[Day]]="","",WEEKNUM(F5169))</f>
        <v/>
      </c>
      <c r="C5169" s="45" t="str">
        <f>IF(Table1[[#This Row],[Day]]="","",MONTH(F5169))</f>
        <v/>
      </c>
      <c r="D5169" s="45" t="str">
        <f>IF(Table1[[#This Row],[Day]]="","",YEAR(F5169))</f>
        <v/>
      </c>
      <c r="E5169" s="117" t="s">
        <v>329</v>
      </c>
      <c r="J5169" s="102"/>
      <c r="K5169" s="124"/>
      <c r="R5169" s="46"/>
      <c r="V5169" s="112"/>
      <c r="W5169" s="72"/>
      <c r="X5169" s="46"/>
      <c r="Y5169" s="46"/>
      <c r="AC5169" s="47">
        <f t="shared" si="77"/>
        <v>0</v>
      </c>
      <c r="AD5169" s="47"/>
      <c r="AE5169" s="44"/>
      <c r="AF5169" s="48"/>
    </row>
    <row r="5170" spans="1:32" ht="21" customHeight="1">
      <c r="A5170" s="45" t="str">
        <f>IF(G5170="","",VLOOKUP(G5170,#REF!,3,0))</f>
        <v/>
      </c>
      <c r="B5170" s="45" t="str">
        <f>IF(Table1[[#This Row],[Day]]="","",WEEKNUM(F5170))</f>
        <v/>
      </c>
      <c r="C5170" s="45" t="str">
        <f>IF(Table1[[#This Row],[Day]]="","",MONTH(F5170))</f>
        <v/>
      </c>
      <c r="D5170" s="45" t="str">
        <f>IF(Table1[[#This Row],[Day]]="","",YEAR(F5170))</f>
        <v/>
      </c>
      <c r="E5170" s="117" t="s">
        <v>329</v>
      </c>
      <c r="J5170" s="102"/>
      <c r="K5170" s="124"/>
      <c r="R5170" s="46"/>
      <c r="V5170" s="112"/>
      <c r="W5170" s="72"/>
      <c r="X5170" s="46"/>
      <c r="Y5170" s="46"/>
      <c r="AC5170" s="47">
        <f t="shared" si="77"/>
        <v>0</v>
      </c>
      <c r="AD5170" s="47"/>
      <c r="AE5170" s="44"/>
      <c r="AF5170" s="48"/>
    </row>
    <row r="5171" spans="1:32" ht="21" customHeight="1">
      <c r="A5171" s="45" t="str">
        <f>IF(G5171="","",VLOOKUP(G5171,#REF!,3,0))</f>
        <v/>
      </c>
      <c r="B5171" s="45" t="str">
        <f>IF(Table1[[#This Row],[Day]]="","",WEEKNUM(F5171))</f>
        <v/>
      </c>
      <c r="C5171" s="45" t="str">
        <f>IF(Table1[[#This Row],[Day]]="","",MONTH(F5171))</f>
        <v/>
      </c>
      <c r="D5171" s="45" t="str">
        <f>IF(Table1[[#This Row],[Day]]="","",YEAR(F5171))</f>
        <v/>
      </c>
      <c r="E5171" s="117" t="s">
        <v>329</v>
      </c>
      <c r="J5171" s="102"/>
      <c r="K5171" s="124"/>
      <c r="R5171" s="46"/>
      <c r="V5171" s="112"/>
      <c r="W5171" s="72"/>
      <c r="X5171" s="46"/>
      <c r="Y5171" s="46"/>
      <c r="AC5171" s="47">
        <f t="shared" si="77"/>
        <v>0</v>
      </c>
      <c r="AD5171" s="47"/>
      <c r="AE5171" s="44"/>
      <c r="AF5171" s="48"/>
    </row>
    <row r="5172" spans="1:32" ht="21" customHeight="1">
      <c r="A5172" s="45" t="str">
        <f>IF(G5172="","",VLOOKUP(G5172,#REF!,3,0))</f>
        <v/>
      </c>
      <c r="B5172" s="45" t="str">
        <f>IF(Table1[[#This Row],[Day]]="","",WEEKNUM(F5172))</f>
        <v/>
      </c>
      <c r="C5172" s="45" t="str">
        <f>IF(Table1[[#This Row],[Day]]="","",MONTH(F5172))</f>
        <v/>
      </c>
      <c r="D5172" s="45" t="str">
        <f>IF(Table1[[#This Row],[Day]]="","",YEAR(F5172))</f>
        <v/>
      </c>
      <c r="E5172" s="117" t="s">
        <v>329</v>
      </c>
      <c r="J5172" s="102"/>
      <c r="K5172" s="124"/>
      <c r="R5172" s="46"/>
      <c r="V5172" s="112"/>
      <c r="W5172" s="72"/>
      <c r="X5172" s="46"/>
      <c r="Y5172" s="46"/>
      <c r="AC5172" s="47">
        <f t="shared" si="77"/>
        <v>0</v>
      </c>
      <c r="AD5172" s="47"/>
      <c r="AE5172" s="44"/>
      <c r="AF5172" s="48"/>
    </row>
    <row r="5173" spans="1:32" ht="21" customHeight="1">
      <c r="A5173" s="45" t="str">
        <f>IF(G5173="","",VLOOKUP(G5173,#REF!,3,0))</f>
        <v/>
      </c>
      <c r="B5173" s="45" t="str">
        <f>IF(Table1[[#This Row],[Day]]="","",WEEKNUM(F5173))</f>
        <v/>
      </c>
      <c r="C5173" s="45" t="str">
        <f>IF(Table1[[#This Row],[Day]]="","",MONTH(F5173))</f>
        <v/>
      </c>
      <c r="D5173" s="45" t="str">
        <f>IF(Table1[[#This Row],[Day]]="","",YEAR(F5173))</f>
        <v/>
      </c>
      <c r="E5173" s="117" t="s">
        <v>329</v>
      </c>
      <c r="J5173" s="102"/>
      <c r="K5173" s="124"/>
      <c r="R5173" s="46"/>
      <c r="V5173" s="112"/>
      <c r="W5173" s="72"/>
      <c r="X5173" s="46"/>
      <c r="Y5173" s="46"/>
      <c r="AC5173" s="47">
        <f t="shared" si="77"/>
        <v>0</v>
      </c>
      <c r="AD5173" s="47"/>
      <c r="AE5173" s="44"/>
      <c r="AF5173" s="48"/>
    </row>
    <row r="5174" spans="1:32" ht="21" customHeight="1">
      <c r="A5174" s="45" t="str">
        <f>IF(G5174="","",VLOOKUP(G5174,#REF!,3,0))</f>
        <v/>
      </c>
      <c r="B5174" s="45" t="str">
        <f>IF(Table1[[#This Row],[Day]]="","",WEEKNUM(F5174))</f>
        <v/>
      </c>
      <c r="C5174" s="45" t="str">
        <f>IF(Table1[[#This Row],[Day]]="","",MONTH(F5174))</f>
        <v/>
      </c>
      <c r="D5174" s="45" t="str">
        <f>IF(Table1[[#This Row],[Day]]="","",YEAR(F5174))</f>
        <v/>
      </c>
      <c r="E5174" s="117" t="s">
        <v>329</v>
      </c>
      <c r="J5174" s="102"/>
      <c r="K5174" s="124"/>
      <c r="R5174" s="46"/>
      <c r="V5174" s="112"/>
      <c r="W5174" s="72"/>
      <c r="X5174" s="46"/>
      <c r="Y5174" s="46"/>
      <c r="AC5174" s="47">
        <f t="shared" si="77"/>
        <v>0</v>
      </c>
      <c r="AD5174" s="47"/>
      <c r="AE5174" s="44"/>
      <c r="AF5174" s="48"/>
    </row>
    <row r="5175" spans="1:32" ht="21" customHeight="1">
      <c r="A5175" s="45" t="str">
        <f>IF(G5175="","",VLOOKUP(G5175,#REF!,3,0))</f>
        <v/>
      </c>
      <c r="B5175" s="45" t="str">
        <f>IF(Table1[[#This Row],[Day]]="","",WEEKNUM(F5175))</f>
        <v/>
      </c>
      <c r="C5175" s="45" t="str">
        <f>IF(Table1[[#This Row],[Day]]="","",MONTH(F5175))</f>
        <v/>
      </c>
      <c r="D5175" s="45" t="str">
        <f>IF(Table1[[#This Row],[Day]]="","",YEAR(F5175))</f>
        <v/>
      </c>
      <c r="E5175" s="117" t="s">
        <v>329</v>
      </c>
      <c r="J5175" s="102"/>
      <c r="K5175" s="124"/>
      <c r="R5175" s="46"/>
      <c r="V5175" s="112"/>
      <c r="W5175" s="72"/>
      <c r="X5175" s="46"/>
      <c r="Y5175" s="46"/>
      <c r="AC5175" s="47">
        <f t="shared" si="77"/>
        <v>0</v>
      </c>
      <c r="AD5175" s="47"/>
      <c r="AE5175" s="44"/>
      <c r="AF5175" s="48"/>
    </row>
    <row r="5176" spans="1:32" ht="21" customHeight="1">
      <c r="A5176" s="45" t="str">
        <f>IF(G5176="","",VLOOKUP(G5176,#REF!,3,0))</f>
        <v/>
      </c>
      <c r="B5176" s="45" t="str">
        <f>IF(Table1[[#This Row],[Day]]="","",WEEKNUM(F5176))</f>
        <v/>
      </c>
      <c r="C5176" s="45" t="str">
        <f>IF(Table1[[#This Row],[Day]]="","",MONTH(F5176))</f>
        <v/>
      </c>
      <c r="D5176" s="45" t="str">
        <f>IF(Table1[[#This Row],[Day]]="","",YEAR(F5176))</f>
        <v/>
      </c>
      <c r="E5176" s="117" t="s">
        <v>329</v>
      </c>
      <c r="J5176" s="102"/>
      <c r="K5176" s="124"/>
      <c r="R5176" s="46"/>
      <c r="V5176" s="112"/>
      <c r="W5176" s="72"/>
      <c r="X5176" s="46"/>
      <c r="Y5176" s="46"/>
      <c r="AC5176" s="47">
        <f t="shared" si="77"/>
        <v>0</v>
      </c>
      <c r="AD5176" s="47"/>
      <c r="AE5176" s="44"/>
      <c r="AF5176" s="48"/>
    </row>
    <row r="5177" spans="1:32" ht="21" customHeight="1">
      <c r="A5177" s="45" t="str">
        <f>IF(G5177="","",VLOOKUP(G5177,#REF!,3,0))</f>
        <v/>
      </c>
      <c r="B5177" s="45" t="str">
        <f>IF(Table1[[#This Row],[Day]]="","",WEEKNUM(F5177))</f>
        <v/>
      </c>
      <c r="C5177" s="45" t="str">
        <f>IF(Table1[[#This Row],[Day]]="","",MONTH(F5177))</f>
        <v/>
      </c>
      <c r="D5177" s="45" t="str">
        <f>IF(Table1[[#This Row],[Day]]="","",YEAR(F5177))</f>
        <v/>
      </c>
      <c r="E5177" s="117" t="s">
        <v>329</v>
      </c>
      <c r="J5177" s="102"/>
      <c r="K5177" s="124"/>
      <c r="R5177" s="46"/>
      <c r="V5177" s="112"/>
      <c r="W5177" s="72"/>
      <c r="X5177" s="46"/>
      <c r="Y5177" s="46"/>
      <c r="AC5177" s="47">
        <f t="shared" si="77"/>
        <v>0</v>
      </c>
      <c r="AD5177" s="47"/>
      <c r="AE5177" s="44"/>
      <c r="AF5177" s="48"/>
    </row>
    <row r="5178" spans="1:32" ht="21" customHeight="1">
      <c r="A5178" s="45" t="str">
        <f>IF(G5178="","",VLOOKUP(G5178,#REF!,3,0))</f>
        <v/>
      </c>
      <c r="B5178" s="45" t="str">
        <f>IF(Table1[[#This Row],[Day]]="","",WEEKNUM(F5178))</f>
        <v/>
      </c>
      <c r="C5178" s="45" t="str">
        <f>IF(Table1[[#This Row],[Day]]="","",MONTH(F5178))</f>
        <v/>
      </c>
      <c r="D5178" s="45" t="str">
        <f>IF(Table1[[#This Row],[Day]]="","",YEAR(F5178))</f>
        <v/>
      </c>
      <c r="E5178" s="117" t="s">
        <v>329</v>
      </c>
      <c r="J5178" s="102"/>
      <c r="K5178" s="124"/>
      <c r="R5178" s="46"/>
      <c r="V5178" s="112"/>
      <c r="W5178" s="72"/>
      <c r="X5178" s="46"/>
      <c r="Y5178" s="46"/>
      <c r="AC5178" s="47">
        <f t="shared" si="77"/>
        <v>0</v>
      </c>
      <c r="AD5178" s="47"/>
      <c r="AE5178" s="44"/>
      <c r="AF5178" s="48"/>
    </row>
    <row r="5179" spans="1:32" ht="21" customHeight="1">
      <c r="A5179" s="45" t="str">
        <f>IF(G5179="","",VLOOKUP(G5179,#REF!,3,0))</f>
        <v/>
      </c>
      <c r="B5179" s="45" t="str">
        <f>IF(Table1[[#This Row],[Day]]="","",WEEKNUM(F5179))</f>
        <v/>
      </c>
      <c r="C5179" s="45" t="str">
        <f>IF(Table1[[#This Row],[Day]]="","",MONTH(F5179))</f>
        <v/>
      </c>
      <c r="D5179" s="45" t="str">
        <f>IF(Table1[[#This Row],[Day]]="","",YEAR(F5179))</f>
        <v/>
      </c>
      <c r="E5179" s="117" t="s">
        <v>329</v>
      </c>
      <c r="J5179" s="102"/>
      <c r="K5179" s="124"/>
      <c r="R5179" s="46"/>
      <c r="V5179" s="112"/>
      <c r="W5179" s="72"/>
      <c r="X5179" s="46"/>
      <c r="Y5179" s="46"/>
      <c r="AC5179" s="47">
        <f t="shared" si="77"/>
        <v>0</v>
      </c>
      <c r="AD5179" s="47"/>
      <c r="AE5179" s="44"/>
      <c r="AF5179" s="48"/>
    </row>
    <row r="5180" spans="1:32" ht="21" customHeight="1">
      <c r="A5180" s="45" t="str">
        <f>IF(G5180="","",VLOOKUP(G5180,#REF!,3,0))</f>
        <v/>
      </c>
      <c r="B5180" s="45" t="str">
        <f>IF(Table1[[#This Row],[Day]]="","",WEEKNUM(F5180))</f>
        <v/>
      </c>
      <c r="C5180" s="45" t="str">
        <f>IF(Table1[[#This Row],[Day]]="","",MONTH(F5180))</f>
        <v/>
      </c>
      <c r="D5180" s="45" t="str">
        <f>IF(Table1[[#This Row],[Day]]="","",YEAR(F5180))</f>
        <v/>
      </c>
      <c r="E5180" s="117" t="s">
        <v>329</v>
      </c>
      <c r="J5180" s="102"/>
      <c r="K5180" s="124"/>
      <c r="R5180" s="46"/>
      <c r="V5180" s="112"/>
      <c r="W5180" s="72"/>
      <c r="X5180" s="46"/>
      <c r="Y5180" s="46"/>
      <c r="AC5180" s="47">
        <f t="shared" si="77"/>
        <v>0</v>
      </c>
      <c r="AD5180" s="47"/>
      <c r="AE5180" s="44"/>
      <c r="AF5180" s="48"/>
    </row>
    <row r="5181" spans="1:32" ht="21" customHeight="1">
      <c r="A5181" s="45" t="str">
        <f>IF(G5181="","",VLOOKUP(G5181,#REF!,3,0))</f>
        <v/>
      </c>
      <c r="B5181" s="45" t="str">
        <f>IF(Table1[[#This Row],[Day]]="","",WEEKNUM(F5181))</f>
        <v/>
      </c>
      <c r="C5181" s="45" t="str">
        <f>IF(Table1[[#This Row],[Day]]="","",MONTH(F5181))</f>
        <v/>
      </c>
      <c r="D5181" s="45" t="str">
        <f>IF(Table1[[#This Row],[Day]]="","",YEAR(F5181))</f>
        <v/>
      </c>
      <c r="E5181" s="117" t="s">
        <v>329</v>
      </c>
      <c r="J5181" s="102"/>
      <c r="K5181" s="124"/>
      <c r="R5181" s="46"/>
      <c r="V5181" s="112"/>
      <c r="W5181" s="72"/>
      <c r="X5181" s="46"/>
      <c r="Y5181" s="46"/>
      <c r="AC5181" s="47">
        <f t="shared" si="77"/>
        <v>0</v>
      </c>
      <c r="AD5181" s="47"/>
      <c r="AE5181" s="44"/>
      <c r="AF5181" s="48"/>
    </row>
    <row r="5182" spans="1:32" ht="21" customHeight="1">
      <c r="A5182" s="45" t="str">
        <f>IF(G5182="","",VLOOKUP(G5182,#REF!,3,0))</f>
        <v/>
      </c>
      <c r="B5182" s="45" t="str">
        <f>IF(Table1[[#This Row],[Day]]="","",WEEKNUM(F5182))</f>
        <v/>
      </c>
      <c r="C5182" s="45" t="str">
        <f>IF(Table1[[#This Row],[Day]]="","",MONTH(F5182))</f>
        <v/>
      </c>
      <c r="D5182" s="45" t="str">
        <f>IF(Table1[[#This Row],[Day]]="","",YEAR(F5182))</f>
        <v/>
      </c>
      <c r="E5182" s="117" t="s">
        <v>329</v>
      </c>
      <c r="J5182" s="102"/>
      <c r="K5182" s="124"/>
      <c r="R5182" s="46"/>
      <c r="V5182" s="112"/>
      <c r="W5182" s="72"/>
      <c r="X5182" s="46"/>
      <c r="Y5182" s="46"/>
      <c r="AC5182" s="47">
        <f t="shared" si="77"/>
        <v>0</v>
      </c>
      <c r="AD5182" s="47"/>
      <c r="AE5182" s="44"/>
      <c r="AF5182" s="48"/>
    </row>
    <row r="5183" spans="1:32" ht="21" customHeight="1">
      <c r="A5183" s="45" t="str">
        <f>IF(G5183="","",VLOOKUP(G5183,#REF!,3,0))</f>
        <v/>
      </c>
      <c r="B5183" s="45" t="str">
        <f>IF(Table1[[#This Row],[Day]]="","",WEEKNUM(F5183))</f>
        <v/>
      </c>
      <c r="C5183" s="45" t="str">
        <f>IF(Table1[[#This Row],[Day]]="","",MONTH(F5183))</f>
        <v/>
      </c>
      <c r="D5183" s="45" t="str">
        <f>IF(Table1[[#This Row],[Day]]="","",YEAR(F5183))</f>
        <v/>
      </c>
      <c r="E5183" s="117" t="s">
        <v>329</v>
      </c>
      <c r="J5183" s="102"/>
      <c r="K5183" s="124"/>
      <c r="R5183" s="46"/>
      <c r="V5183" s="112"/>
      <c r="W5183" s="72"/>
      <c r="X5183" s="46"/>
      <c r="Y5183" s="46"/>
      <c r="AC5183" s="47">
        <f t="shared" si="77"/>
        <v>0</v>
      </c>
      <c r="AD5183" s="47"/>
      <c r="AE5183" s="44"/>
      <c r="AF5183" s="48"/>
    </row>
    <row r="5184" spans="1:32" ht="21" customHeight="1">
      <c r="A5184" s="45" t="str">
        <f>IF(G5184="","",VLOOKUP(G5184,#REF!,3,0))</f>
        <v/>
      </c>
      <c r="B5184" s="45" t="str">
        <f>IF(Table1[[#This Row],[Day]]="","",WEEKNUM(F5184))</f>
        <v/>
      </c>
      <c r="C5184" s="45" t="str">
        <f>IF(Table1[[#This Row],[Day]]="","",MONTH(F5184))</f>
        <v/>
      </c>
      <c r="D5184" s="45" t="str">
        <f>IF(Table1[[#This Row],[Day]]="","",YEAR(F5184))</f>
        <v/>
      </c>
      <c r="E5184" s="117" t="s">
        <v>329</v>
      </c>
      <c r="J5184" s="102"/>
      <c r="K5184" s="124"/>
      <c r="R5184" s="46"/>
      <c r="V5184" s="112"/>
      <c r="W5184" s="72"/>
      <c r="X5184" s="46"/>
      <c r="Y5184" s="46"/>
      <c r="AC5184" s="47">
        <f t="shared" si="77"/>
        <v>0</v>
      </c>
      <c r="AD5184" s="47"/>
      <c r="AE5184" s="44"/>
      <c r="AF5184" s="48"/>
    </row>
    <row r="5185" spans="1:32" ht="21" customHeight="1">
      <c r="A5185" s="45" t="str">
        <f>IF(G5185="","",VLOOKUP(G5185,#REF!,3,0))</f>
        <v/>
      </c>
      <c r="B5185" s="45" t="str">
        <f>IF(Table1[[#This Row],[Day]]="","",WEEKNUM(F5185))</f>
        <v/>
      </c>
      <c r="C5185" s="45" t="str">
        <f>IF(Table1[[#This Row],[Day]]="","",MONTH(F5185))</f>
        <v/>
      </c>
      <c r="D5185" s="45" t="str">
        <f>IF(Table1[[#This Row],[Day]]="","",YEAR(F5185))</f>
        <v/>
      </c>
      <c r="E5185" s="117" t="s">
        <v>329</v>
      </c>
      <c r="J5185" s="102"/>
      <c r="K5185" s="124"/>
      <c r="R5185" s="46"/>
      <c r="V5185" s="112"/>
      <c r="W5185" s="72"/>
      <c r="X5185" s="46"/>
      <c r="Y5185" s="46"/>
      <c r="AC5185" s="47">
        <f t="shared" si="77"/>
        <v>0</v>
      </c>
      <c r="AD5185" s="47"/>
      <c r="AE5185" s="44"/>
      <c r="AF5185" s="48"/>
    </row>
    <row r="5186" spans="1:32" ht="21" customHeight="1">
      <c r="A5186" s="45" t="str">
        <f>IF(G5186="","",VLOOKUP(G5186,#REF!,3,0))</f>
        <v/>
      </c>
      <c r="B5186" s="45" t="str">
        <f>IF(Table1[[#This Row],[Day]]="","",WEEKNUM(F5186))</f>
        <v/>
      </c>
      <c r="C5186" s="45" t="str">
        <f>IF(Table1[[#This Row],[Day]]="","",MONTH(F5186))</f>
        <v/>
      </c>
      <c r="D5186" s="45" t="str">
        <f>IF(Table1[[#This Row],[Day]]="","",YEAR(F5186))</f>
        <v/>
      </c>
      <c r="E5186" s="117" t="s">
        <v>329</v>
      </c>
      <c r="J5186" s="102"/>
      <c r="K5186" s="124"/>
      <c r="R5186" s="46"/>
      <c r="V5186" s="112"/>
      <c r="W5186" s="72"/>
      <c r="X5186" s="46"/>
      <c r="Y5186" s="46"/>
      <c r="AC5186" s="47">
        <f t="shared" si="77"/>
        <v>0</v>
      </c>
      <c r="AD5186" s="47"/>
      <c r="AE5186" s="44"/>
      <c r="AF5186" s="48"/>
    </row>
    <row r="5187" spans="1:32" ht="21" customHeight="1">
      <c r="A5187" s="45" t="str">
        <f>IF(G5187="","",VLOOKUP(G5187,#REF!,3,0))</f>
        <v/>
      </c>
      <c r="B5187" s="45" t="str">
        <f>IF(Table1[[#This Row],[Day]]="","",WEEKNUM(F5187))</f>
        <v/>
      </c>
      <c r="C5187" s="45" t="str">
        <f>IF(Table1[[#This Row],[Day]]="","",MONTH(F5187))</f>
        <v/>
      </c>
      <c r="D5187" s="45" t="str">
        <f>IF(Table1[[#This Row],[Day]]="","",YEAR(F5187))</f>
        <v/>
      </c>
      <c r="E5187" s="117" t="s">
        <v>329</v>
      </c>
      <c r="J5187" s="102"/>
      <c r="K5187" s="124"/>
      <c r="R5187" s="46"/>
      <c r="V5187" s="112"/>
      <c r="W5187" s="72"/>
      <c r="X5187" s="46"/>
      <c r="Y5187" s="46"/>
      <c r="AC5187" s="47">
        <f t="shared" si="77"/>
        <v>0</v>
      </c>
      <c r="AD5187" s="47"/>
      <c r="AE5187" s="44"/>
      <c r="AF5187" s="48"/>
    </row>
    <row r="5188" spans="1:32" ht="21" customHeight="1">
      <c r="A5188" s="45" t="str">
        <f>IF(G5188="","",VLOOKUP(G5188,#REF!,3,0))</f>
        <v/>
      </c>
      <c r="B5188" s="45" t="str">
        <f>IF(Table1[[#This Row],[Day]]="","",WEEKNUM(F5188))</f>
        <v/>
      </c>
      <c r="C5188" s="45" t="str">
        <f>IF(Table1[[#This Row],[Day]]="","",MONTH(F5188))</f>
        <v/>
      </c>
      <c r="D5188" s="45" t="str">
        <f>IF(Table1[[#This Row],[Day]]="","",YEAR(F5188))</f>
        <v/>
      </c>
      <c r="E5188" s="117" t="s">
        <v>329</v>
      </c>
      <c r="J5188" s="102"/>
      <c r="K5188" s="124"/>
      <c r="R5188" s="46"/>
      <c r="V5188" s="112"/>
      <c r="W5188" s="72"/>
      <c r="X5188" s="46"/>
      <c r="Y5188" s="46"/>
      <c r="AC5188" s="47">
        <f t="shared" si="77"/>
        <v>0</v>
      </c>
      <c r="AD5188" s="47"/>
      <c r="AE5188" s="44"/>
      <c r="AF5188" s="48"/>
    </row>
    <row r="5189" spans="1:32" ht="21" customHeight="1">
      <c r="A5189" s="45" t="str">
        <f>IF(G5189="","",VLOOKUP(G5189,#REF!,3,0))</f>
        <v/>
      </c>
      <c r="B5189" s="45" t="str">
        <f>IF(Table1[[#This Row],[Day]]="","",WEEKNUM(F5189))</f>
        <v/>
      </c>
      <c r="C5189" s="45" t="str">
        <f>IF(Table1[[#This Row],[Day]]="","",MONTH(F5189))</f>
        <v/>
      </c>
      <c r="D5189" s="45" t="str">
        <f>IF(Table1[[#This Row],[Day]]="","",YEAR(F5189))</f>
        <v/>
      </c>
      <c r="E5189" s="117" t="s">
        <v>329</v>
      </c>
      <c r="J5189" s="102"/>
      <c r="K5189" s="124"/>
      <c r="R5189" s="46"/>
      <c r="V5189" s="112"/>
      <c r="W5189" s="72"/>
      <c r="X5189" s="46"/>
      <c r="Y5189" s="46"/>
      <c r="AC5189" s="47">
        <f t="shared" si="77"/>
        <v>0</v>
      </c>
      <c r="AD5189" s="47"/>
      <c r="AE5189" s="44"/>
      <c r="AF5189" s="48"/>
    </row>
    <row r="5190" spans="1:32" ht="21" customHeight="1">
      <c r="A5190" s="45" t="str">
        <f>IF(G5190="","",VLOOKUP(G5190,#REF!,3,0))</f>
        <v/>
      </c>
      <c r="B5190" s="45" t="str">
        <f>IF(Table1[[#This Row],[Day]]="","",WEEKNUM(F5190))</f>
        <v/>
      </c>
      <c r="C5190" s="45" t="str">
        <f>IF(Table1[[#This Row],[Day]]="","",MONTH(F5190))</f>
        <v/>
      </c>
      <c r="D5190" s="45" t="str">
        <f>IF(Table1[[#This Row],[Day]]="","",YEAR(F5190))</f>
        <v/>
      </c>
      <c r="E5190" s="117" t="s">
        <v>329</v>
      </c>
      <c r="J5190" s="102"/>
      <c r="K5190" s="124"/>
      <c r="R5190" s="46"/>
      <c r="V5190" s="112"/>
      <c r="W5190" s="72"/>
      <c r="X5190" s="46"/>
      <c r="Y5190" s="46"/>
      <c r="AC5190" s="47">
        <f t="shared" si="77"/>
        <v>0</v>
      </c>
      <c r="AD5190" s="47"/>
      <c r="AE5190" s="44"/>
      <c r="AF5190" s="48"/>
    </row>
    <row r="5191" spans="1:32" ht="21" customHeight="1">
      <c r="A5191" s="45" t="str">
        <f>IF(G5191="","",VLOOKUP(G5191,#REF!,3,0))</f>
        <v/>
      </c>
      <c r="B5191" s="45" t="str">
        <f>IF(Table1[[#This Row],[Day]]="","",WEEKNUM(F5191))</f>
        <v/>
      </c>
      <c r="C5191" s="45" t="str">
        <f>IF(Table1[[#This Row],[Day]]="","",MONTH(F5191))</f>
        <v/>
      </c>
      <c r="D5191" s="45" t="str">
        <f>IF(Table1[[#This Row],[Day]]="","",YEAR(F5191))</f>
        <v/>
      </c>
      <c r="E5191" s="117" t="s">
        <v>329</v>
      </c>
      <c r="J5191" s="102"/>
      <c r="K5191" s="124"/>
      <c r="R5191" s="46"/>
      <c r="V5191" s="112"/>
      <c r="W5191" s="72"/>
      <c r="X5191" s="46"/>
      <c r="Y5191" s="46"/>
      <c r="AC5191" s="47">
        <f t="shared" si="77"/>
        <v>0</v>
      </c>
      <c r="AD5191" s="47"/>
      <c r="AE5191" s="44"/>
      <c r="AF5191" s="48"/>
    </row>
    <row r="5192" spans="1:32" ht="21" customHeight="1">
      <c r="A5192" s="45" t="str">
        <f>IF(G5192="","",VLOOKUP(G5192,#REF!,3,0))</f>
        <v/>
      </c>
      <c r="B5192" s="45" t="str">
        <f>IF(Table1[[#This Row],[Day]]="","",WEEKNUM(F5192))</f>
        <v/>
      </c>
      <c r="C5192" s="45" t="str">
        <f>IF(Table1[[#This Row],[Day]]="","",MONTH(F5192))</f>
        <v/>
      </c>
      <c r="D5192" s="45" t="str">
        <f>IF(Table1[[#This Row],[Day]]="","",YEAR(F5192))</f>
        <v/>
      </c>
      <c r="E5192" s="117" t="s">
        <v>329</v>
      </c>
      <c r="J5192" s="102"/>
      <c r="K5192" s="124"/>
      <c r="R5192" s="46"/>
      <c r="V5192" s="112"/>
      <c r="W5192" s="72"/>
      <c r="X5192" s="46"/>
      <c r="Y5192" s="46"/>
      <c r="AC5192" s="47">
        <f t="shared" si="77"/>
        <v>0</v>
      </c>
      <c r="AD5192" s="47"/>
      <c r="AE5192" s="44"/>
      <c r="AF5192" s="48"/>
    </row>
    <row r="5193" spans="1:32" ht="21" customHeight="1">
      <c r="A5193" s="45" t="str">
        <f>IF(G5193="","",VLOOKUP(G5193,#REF!,3,0))</f>
        <v/>
      </c>
      <c r="B5193" s="45" t="str">
        <f>IF(Table1[[#This Row],[Day]]="","",WEEKNUM(F5193))</f>
        <v/>
      </c>
      <c r="C5193" s="45" t="str">
        <f>IF(Table1[[#This Row],[Day]]="","",MONTH(F5193))</f>
        <v/>
      </c>
      <c r="D5193" s="45" t="str">
        <f>IF(Table1[[#This Row],[Day]]="","",YEAR(F5193))</f>
        <v/>
      </c>
      <c r="E5193" s="117" t="s">
        <v>329</v>
      </c>
      <c r="J5193" s="102"/>
      <c r="K5193" s="124"/>
      <c r="R5193" s="46"/>
      <c r="V5193" s="112"/>
      <c r="W5193" s="72"/>
      <c r="X5193" s="46"/>
      <c r="Y5193" s="46"/>
      <c r="AC5193" s="47">
        <f t="shared" si="77"/>
        <v>0</v>
      </c>
      <c r="AD5193" s="47"/>
      <c r="AE5193" s="44"/>
      <c r="AF5193" s="48"/>
    </row>
    <row r="5194" spans="1:32" ht="21" customHeight="1">
      <c r="A5194" s="45" t="str">
        <f>IF(G5194="","",VLOOKUP(G5194,#REF!,3,0))</f>
        <v/>
      </c>
      <c r="B5194" s="45" t="str">
        <f>IF(Table1[[#This Row],[Day]]="","",WEEKNUM(F5194))</f>
        <v/>
      </c>
      <c r="C5194" s="45" t="str">
        <f>IF(Table1[[#This Row],[Day]]="","",MONTH(F5194))</f>
        <v/>
      </c>
      <c r="D5194" s="45" t="str">
        <f>IF(Table1[[#This Row],[Day]]="","",YEAR(F5194))</f>
        <v/>
      </c>
      <c r="E5194" s="117" t="s">
        <v>329</v>
      </c>
      <c r="J5194" s="102"/>
      <c r="K5194" s="124"/>
      <c r="R5194" s="46"/>
      <c r="V5194" s="112"/>
      <c r="W5194" s="72"/>
      <c r="X5194" s="46"/>
      <c r="Y5194" s="46"/>
      <c r="AC5194" s="47">
        <f t="shared" si="77"/>
        <v>0</v>
      </c>
      <c r="AD5194" s="47"/>
      <c r="AE5194" s="44"/>
      <c r="AF5194" s="48"/>
    </row>
    <row r="5195" spans="1:32" ht="21" customHeight="1">
      <c r="A5195" s="45" t="str">
        <f>IF(G5195="","",VLOOKUP(G5195,#REF!,3,0))</f>
        <v/>
      </c>
      <c r="B5195" s="45" t="str">
        <f>IF(Table1[[#This Row],[Day]]="","",WEEKNUM(F5195))</f>
        <v/>
      </c>
      <c r="C5195" s="45" t="str">
        <f>IF(Table1[[#This Row],[Day]]="","",MONTH(F5195))</f>
        <v/>
      </c>
      <c r="D5195" s="45" t="str">
        <f>IF(Table1[[#This Row],[Day]]="","",YEAR(F5195))</f>
        <v/>
      </c>
      <c r="E5195" s="117" t="s">
        <v>329</v>
      </c>
      <c r="J5195" s="102"/>
      <c r="K5195" s="124"/>
      <c r="R5195" s="46"/>
      <c r="V5195" s="112"/>
      <c r="W5195" s="72"/>
      <c r="X5195" s="46"/>
      <c r="Y5195" s="46"/>
      <c r="AC5195" s="47">
        <f t="shared" si="77"/>
        <v>0</v>
      </c>
      <c r="AD5195" s="47"/>
      <c r="AE5195" s="44"/>
      <c r="AF5195" s="48"/>
    </row>
    <row r="5196" spans="1:32" ht="21" customHeight="1">
      <c r="A5196" s="45" t="str">
        <f>IF(G5196="","",VLOOKUP(G5196,#REF!,3,0))</f>
        <v/>
      </c>
      <c r="B5196" s="45" t="str">
        <f>IF(Table1[[#This Row],[Day]]="","",WEEKNUM(F5196))</f>
        <v/>
      </c>
      <c r="C5196" s="45" t="str">
        <f>IF(Table1[[#This Row],[Day]]="","",MONTH(F5196))</f>
        <v/>
      </c>
      <c r="D5196" s="45" t="str">
        <f>IF(Table1[[#This Row],[Day]]="","",YEAR(F5196))</f>
        <v/>
      </c>
      <c r="E5196" s="117" t="s">
        <v>329</v>
      </c>
      <c r="J5196" s="102"/>
      <c r="K5196" s="124"/>
      <c r="R5196" s="46"/>
      <c r="V5196" s="112"/>
      <c r="W5196" s="72"/>
      <c r="X5196" s="46"/>
      <c r="Y5196" s="46"/>
      <c r="AC5196" s="47">
        <f t="shared" si="77"/>
        <v>0</v>
      </c>
      <c r="AD5196" s="47"/>
      <c r="AE5196" s="44"/>
      <c r="AF5196" s="48"/>
    </row>
    <row r="5197" spans="1:32" ht="21" customHeight="1">
      <c r="A5197" s="45" t="str">
        <f>IF(G5197="","",VLOOKUP(G5197,#REF!,3,0))</f>
        <v/>
      </c>
      <c r="B5197" s="45" t="str">
        <f>IF(Table1[[#This Row],[Day]]="","",WEEKNUM(F5197))</f>
        <v/>
      </c>
      <c r="C5197" s="45" t="str">
        <f>IF(Table1[[#This Row],[Day]]="","",MONTH(F5197))</f>
        <v/>
      </c>
      <c r="D5197" s="45" t="str">
        <f>IF(Table1[[#This Row],[Day]]="","",YEAR(F5197))</f>
        <v/>
      </c>
      <c r="E5197" s="117" t="s">
        <v>329</v>
      </c>
      <c r="J5197" s="102"/>
      <c r="K5197" s="124"/>
      <c r="R5197" s="46"/>
      <c r="V5197" s="112"/>
      <c r="W5197" s="72"/>
      <c r="X5197" s="46"/>
      <c r="Y5197" s="46"/>
      <c r="AC5197" s="47">
        <f t="shared" si="77"/>
        <v>0</v>
      </c>
      <c r="AD5197" s="47"/>
      <c r="AE5197" s="44"/>
      <c r="AF5197" s="48"/>
    </row>
    <row r="5198" spans="1:32" ht="21" customHeight="1">
      <c r="A5198" s="45" t="str">
        <f>IF(G5198="","",VLOOKUP(G5198,#REF!,3,0))</f>
        <v/>
      </c>
      <c r="B5198" s="45" t="str">
        <f>IF(Table1[[#This Row],[Day]]="","",WEEKNUM(F5198))</f>
        <v/>
      </c>
      <c r="C5198" s="45" t="str">
        <f>IF(Table1[[#This Row],[Day]]="","",MONTH(F5198))</f>
        <v/>
      </c>
      <c r="D5198" s="45" t="str">
        <f>IF(Table1[[#This Row],[Day]]="","",YEAR(F5198))</f>
        <v/>
      </c>
      <c r="E5198" s="117" t="s">
        <v>329</v>
      </c>
      <c r="J5198" s="102"/>
      <c r="K5198" s="124"/>
      <c r="R5198" s="46"/>
      <c r="V5198" s="112"/>
      <c r="W5198" s="72"/>
      <c r="X5198" s="46"/>
      <c r="Y5198" s="46"/>
      <c r="AC5198" s="47">
        <f t="shared" si="77"/>
        <v>0</v>
      </c>
      <c r="AD5198" s="47"/>
      <c r="AE5198" s="44"/>
      <c r="AF5198" s="48"/>
    </row>
    <row r="5199" spans="1:32" ht="21" customHeight="1">
      <c r="A5199" s="45" t="str">
        <f>IF(G5199="","",VLOOKUP(G5199,#REF!,3,0))</f>
        <v/>
      </c>
      <c r="B5199" s="45" t="str">
        <f>IF(Table1[[#This Row],[Day]]="","",WEEKNUM(F5199))</f>
        <v/>
      </c>
      <c r="C5199" s="45" t="str">
        <f>IF(Table1[[#This Row],[Day]]="","",MONTH(F5199))</f>
        <v/>
      </c>
      <c r="D5199" s="45" t="str">
        <f>IF(Table1[[#This Row],[Day]]="","",YEAR(F5199))</f>
        <v/>
      </c>
      <c r="E5199" s="117" t="s">
        <v>329</v>
      </c>
      <c r="J5199" s="102"/>
      <c r="K5199" s="124"/>
      <c r="R5199" s="46"/>
      <c r="V5199" s="112"/>
      <c r="W5199" s="72"/>
      <c r="X5199" s="46"/>
      <c r="Y5199" s="46"/>
      <c r="AC5199" s="47">
        <f t="shared" si="77"/>
        <v>0</v>
      </c>
      <c r="AD5199" s="47"/>
      <c r="AE5199" s="44"/>
      <c r="AF5199" s="48"/>
    </row>
    <row r="5200" spans="1:32" ht="21" customHeight="1">
      <c r="A5200" s="45" t="str">
        <f>IF(G5200="","",VLOOKUP(G5200,#REF!,3,0))</f>
        <v/>
      </c>
      <c r="B5200" s="45" t="str">
        <f>IF(Table1[[#This Row],[Day]]="","",WEEKNUM(F5200))</f>
        <v/>
      </c>
      <c r="C5200" s="45" t="str">
        <f>IF(Table1[[#This Row],[Day]]="","",MONTH(F5200))</f>
        <v/>
      </c>
      <c r="D5200" s="45" t="str">
        <f>IF(Table1[[#This Row],[Day]]="","",YEAR(F5200))</f>
        <v/>
      </c>
      <c r="E5200" s="117" t="s">
        <v>329</v>
      </c>
      <c r="J5200" s="102"/>
      <c r="K5200" s="124"/>
      <c r="R5200" s="46"/>
      <c r="V5200" s="112"/>
      <c r="W5200" s="72"/>
      <c r="X5200" s="46"/>
      <c r="Y5200" s="46"/>
      <c r="AC5200" s="47">
        <f t="shared" si="77"/>
        <v>0</v>
      </c>
      <c r="AD5200" s="47"/>
      <c r="AE5200" s="44"/>
      <c r="AF5200" s="48"/>
    </row>
    <row r="5201" spans="1:32" ht="21" customHeight="1">
      <c r="A5201" s="45" t="str">
        <f>IF(G5201="","",VLOOKUP(G5201,#REF!,3,0))</f>
        <v/>
      </c>
      <c r="B5201" s="45" t="str">
        <f>IF(Table1[[#This Row],[Day]]="","",WEEKNUM(F5201))</f>
        <v/>
      </c>
      <c r="C5201" s="45" t="str">
        <f>IF(Table1[[#This Row],[Day]]="","",MONTH(F5201))</f>
        <v/>
      </c>
      <c r="D5201" s="45" t="str">
        <f>IF(Table1[[#This Row],[Day]]="","",YEAR(F5201))</f>
        <v/>
      </c>
      <c r="E5201" s="117" t="s">
        <v>329</v>
      </c>
      <c r="J5201" s="102"/>
      <c r="K5201" s="124"/>
      <c r="R5201" s="46"/>
      <c r="V5201" s="112"/>
      <c r="W5201" s="72"/>
      <c r="X5201" s="46"/>
      <c r="Y5201" s="46"/>
      <c r="AC5201" s="47">
        <f t="shared" si="77"/>
        <v>0</v>
      </c>
      <c r="AD5201" s="47"/>
      <c r="AE5201" s="44"/>
      <c r="AF5201" s="48"/>
    </row>
    <row r="5202" spans="1:32" ht="21" customHeight="1">
      <c r="A5202" s="45" t="str">
        <f>IF(G5202="","",VLOOKUP(G5202,#REF!,3,0))</f>
        <v/>
      </c>
      <c r="B5202" s="45" t="str">
        <f>IF(Table1[[#This Row],[Day]]="","",WEEKNUM(F5202))</f>
        <v/>
      </c>
      <c r="C5202" s="45" t="str">
        <f>IF(Table1[[#This Row],[Day]]="","",MONTH(F5202))</f>
        <v/>
      </c>
      <c r="D5202" s="45" t="str">
        <f>IF(Table1[[#This Row],[Day]]="","",YEAR(F5202))</f>
        <v/>
      </c>
      <c r="E5202" s="117" t="s">
        <v>329</v>
      </c>
      <c r="J5202" s="102"/>
      <c r="K5202" s="124"/>
      <c r="R5202" s="46"/>
      <c r="V5202" s="112"/>
      <c r="W5202" s="72"/>
      <c r="X5202" s="46"/>
      <c r="Y5202" s="46"/>
      <c r="AC5202" s="47">
        <f t="shared" si="77"/>
        <v>0</v>
      </c>
      <c r="AD5202" s="47"/>
      <c r="AE5202" s="44"/>
      <c r="AF5202" s="48"/>
    </row>
    <row r="5203" spans="1:32" ht="21" customHeight="1">
      <c r="A5203" s="45" t="str">
        <f>IF(G5203="","",VLOOKUP(G5203,#REF!,3,0))</f>
        <v/>
      </c>
      <c r="B5203" s="45" t="str">
        <f>IF(Table1[[#This Row],[Day]]="","",WEEKNUM(F5203))</f>
        <v/>
      </c>
      <c r="C5203" s="45" t="str">
        <f>IF(Table1[[#This Row],[Day]]="","",MONTH(F5203))</f>
        <v/>
      </c>
      <c r="D5203" s="45" t="str">
        <f>IF(Table1[[#This Row],[Day]]="","",YEAR(F5203))</f>
        <v/>
      </c>
      <c r="E5203" s="117" t="s">
        <v>329</v>
      </c>
      <c r="J5203" s="102"/>
      <c r="K5203" s="124"/>
      <c r="R5203" s="46"/>
      <c r="V5203" s="112"/>
      <c r="W5203" s="72"/>
      <c r="X5203" s="46"/>
      <c r="Y5203" s="46"/>
      <c r="AC5203" s="47">
        <f t="shared" si="77"/>
        <v>0</v>
      </c>
      <c r="AD5203" s="47"/>
      <c r="AE5203" s="44"/>
      <c r="AF5203" s="48"/>
    </row>
    <row r="5204" spans="1:32" ht="21" customHeight="1">
      <c r="A5204" s="45" t="str">
        <f>IF(G5204="","",VLOOKUP(G5204,#REF!,3,0))</f>
        <v/>
      </c>
      <c r="B5204" s="45" t="str">
        <f>IF(Table1[[#This Row],[Day]]="","",WEEKNUM(F5204))</f>
        <v/>
      </c>
      <c r="C5204" s="45" t="str">
        <f>IF(Table1[[#This Row],[Day]]="","",MONTH(F5204))</f>
        <v/>
      </c>
      <c r="D5204" s="45" t="str">
        <f>IF(Table1[[#This Row],[Day]]="","",YEAR(F5204))</f>
        <v/>
      </c>
      <c r="E5204" s="117" t="s">
        <v>329</v>
      </c>
      <c r="J5204" s="102"/>
      <c r="K5204" s="124"/>
      <c r="R5204" s="46"/>
      <c r="V5204" s="112"/>
      <c r="W5204" s="72"/>
      <c r="X5204" s="46"/>
      <c r="Y5204" s="46"/>
      <c r="AC5204" s="47">
        <f t="shared" si="77"/>
        <v>0</v>
      </c>
      <c r="AD5204" s="47"/>
      <c r="AE5204" s="44"/>
      <c r="AF5204" s="48"/>
    </row>
    <row r="5205" spans="1:32" ht="21" customHeight="1">
      <c r="A5205" s="45" t="str">
        <f>IF(G5205="","",VLOOKUP(G5205,#REF!,3,0))</f>
        <v/>
      </c>
      <c r="B5205" s="45" t="str">
        <f>IF(Table1[[#This Row],[Day]]="","",WEEKNUM(F5205))</f>
        <v/>
      </c>
      <c r="C5205" s="45" t="str">
        <f>IF(Table1[[#This Row],[Day]]="","",MONTH(F5205))</f>
        <v/>
      </c>
      <c r="D5205" s="45" t="str">
        <f>IF(Table1[[#This Row],[Day]]="","",YEAR(F5205))</f>
        <v/>
      </c>
      <c r="E5205" s="117" t="s">
        <v>329</v>
      </c>
      <c r="J5205" s="102"/>
      <c r="K5205" s="124"/>
      <c r="R5205" s="46"/>
      <c r="V5205" s="112"/>
      <c r="W5205" s="72"/>
      <c r="X5205" s="46"/>
      <c r="Y5205" s="46"/>
      <c r="AC5205" s="47">
        <f t="shared" si="77"/>
        <v>0</v>
      </c>
      <c r="AD5205" s="47"/>
      <c r="AE5205" s="44"/>
      <c r="AF5205" s="48"/>
    </row>
    <row r="5206" spans="1:32" ht="21" customHeight="1">
      <c r="A5206" s="45" t="str">
        <f>IF(G5206="","",VLOOKUP(G5206,#REF!,3,0))</f>
        <v/>
      </c>
      <c r="B5206" s="45" t="str">
        <f>IF(Table1[[#This Row],[Day]]="","",WEEKNUM(F5206))</f>
        <v/>
      </c>
      <c r="C5206" s="45" t="str">
        <f>IF(Table1[[#This Row],[Day]]="","",MONTH(F5206))</f>
        <v/>
      </c>
      <c r="D5206" s="45" t="str">
        <f>IF(Table1[[#This Row],[Day]]="","",YEAR(F5206))</f>
        <v/>
      </c>
      <c r="E5206" s="117" t="s">
        <v>329</v>
      </c>
      <c r="J5206" s="102"/>
      <c r="K5206" s="124"/>
      <c r="R5206" s="46"/>
      <c r="V5206" s="112"/>
      <c r="W5206" s="72"/>
      <c r="X5206" s="46"/>
      <c r="Y5206" s="46"/>
      <c r="AC5206" s="47">
        <f t="shared" si="77"/>
        <v>0</v>
      </c>
      <c r="AD5206" s="47"/>
      <c r="AE5206" s="44"/>
      <c r="AF5206" s="48"/>
    </row>
    <row r="5207" spans="1:32" ht="21" customHeight="1">
      <c r="A5207" s="45" t="str">
        <f>IF(G5207="","",VLOOKUP(G5207,#REF!,3,0))</f>
        <v/>
      </c>
      <c r="B5207" s="45" t="str">
        <f>IF(Table1[[#This Row],[Day]]="","",WEEKNUM(F5207))</f>
        <v/>
      </c>
      <c r="C5207" s="45" t="str">
        <f>IF(Table1[[#This Row],[Day]]="","",MONTH(F5207))</f>
        <v/>
      </c>
      <c r="D5207" s="45" t="str">
        <f>IF(Table1[[#This Row],[Day]]="","",YEAR(F5207))</f>
        <v/>
      </c>
      <c r="E5207" s="117" t="s">
        <v>329</v>
      </c>
      <c r="J5207" s="102"/>
      <c r="K5207" s="124"/>
      <c r="R5207" s="46"/>
      <c r="V5207" s="112"/>
      <c r="W5207" s="72"/>
      <c r="X5207" s="46"/>
      <c r="Y5207" s="46"/>
      <c r="AC5207" s="47">
        <f t="shared" si="77"/>
        <v>0</v>
      </c>
      <c r="AD5207" s="47"/>
      <c r="AE5207" s="44"/>
      <c r="AF5207" s="48"/>
    </row>
    <row r="5208" spans="1:32" ht="21" customHeight="1">
      <c r="A5208" s="45" t="str">
        <f>IF(G5208="","",VLOOKUP(G5208,#REF!,3,0))</f>
        <v/>
      </c>
      <c r="B5208" s="45" t="str">
        <f>IF(Table1[[#This Row],[Day]]="","",WEEKNUM(F5208))</f>
        <v/>
      </c>
      <c r="C5208" s="45" t="str">
        <f>IF(Table1[[#This Row],[Day]]="","",MONTH(F5208))</f>
        <v/>
      </c>
      <c r="D5208" s="45" t="str">
        <f>IF(Table1[[#This Row],[Day]]="","",YEAR(F5208))</f>
        <v/>
      </c>
      <c r="E5208" s="117" t="s">
        <v>329</v>
      </c>
      <c r="J5208" s="102"/>
      <c r="K5208" s="124"/>
      <c r="R5208" s="46"/>
      <c r="V5208" s="112"/>
      <c r="W5208" s="72"/>
      <c r="X5208" s="46"/>
      <c r="Y5208" s="46"/>
      <c r="AC5208" s="47">
        <f t="shared" si="77"/>
        <v>0</v>
      </c>
      <c r="AD5208" s="47"/>
      <c r="AE5208" s="44"/>
      <c r="AF5208" s="48"/>
    </row>
    <row r="5209" spans="1:32" ht="21" customHeight="1">
      <c r="A5209" s="45" t="str">
        <f>IF(G5209="","",VLOOKUP(G5209,#REF!,3,0))</f>
        <v/>
      </c>
      <c r="B5209" s="45" t="str">
        <f>IF(Table1[[#This Row],[Day]]="","",WEEKNUM(F5209))</f>
        <v/>
      </c>
      <c r="C5209" s="45" t="str">
        <f>IF(Table1[[#This Row],[Day]]="","",MONTH(F5209))</f>
        <v/>
      </c>
      <c r="D5209" s="45" t="str">
        <f>IF(Table1[[#This Row],[Day]]="","",YEAR(F5209))</f>
        <v/>
      </c>
      <c r="E5209" s="117" t="s">
        <v>329</v>
      </c>
      <c r="J5209" s="102"/>
      <c r="K5209" s="124"/>
      <c r="R5209" s="46"/>
      <c r="V5209" s="112"/>
      <c r="W5209" s="72"/>
      <c r="X5209" s="46"/>
      <c r="Y5209" s="46"/>
      <c r="AC5209" s="47">
        <f t="shared" si="77"/>
        <v>0</v>
      </c>
      <c r="AD5209" s="47"/>
      <c r="AE5209" s="44"/>
      <c r="AF5209" s="48"/>
    </row>
    <row r="5210" spans="1:32" ht="21" customHeight="1">
      <c r="A5210" s="45" t="str">
        <f>IF(G5210="","",VLOOKUP(G5210,#REF!,3,0))</f>
        <v/>
      </c>
      <c r="B5210" s="45" t="str">
        <f>IF(Table1[[#This Row],[Day]]="","",WEEKNUM(F5210))</f>
        <v/>
      </c>
      <c r="C5210" s="45" t="str">
        <f>IF(Table1[[#This Row],[Day]]="","",MONTH(F5210))</f>
        <v/>
      </c>
      <c r="D5210" s="45" t="str">
        <f>IF(Table1[[#This Row],[Day]]="","",YEAR(F5210))</f>
        <v/>
      </c>
      <c r="E5210" s="117" t="s">
        <v>329</v>
      </c>
      <c r="J5210" s="102"/>
      <c r="K5210" s="124"/>
      <c r="R5210" s="46"/>
      <c r="V5210" s="112"/>
      <c r="W5210" s="72"/>
      <c r="X5210" s="46"/>
      <c r="Y5210" s="46"/>
      <c r="AC5210" s="47">
        <f t="shared" si="77"/>
        <v>0</v>
      </c>
      <c r="AD5210" s="47"/>
      <c r="AE5210" s="44"/>
      <c r="AF5210" s="48"/>
    </row>
    <row r="5211" spans="1:32" ht="21" customHeight="1">
      <c r="A5211" s="45" t="str">
        <f>IF(G5211="","",VLOOKUP(G5211,#REF!,3,0))</f>
        <v/>
      </c>
      <c r="B5211" s="45" t="str">
        <f>IF(Table1[[#This Row],[Day]]="","",WEEKNUM(F5211))</f>
        <v/>
      </c>
      <c r="C5211" s="45" t="str">
        <f>IF(Table1[[#This Row],[Day]]="","",MONTH(F5211))</f>
        <v/>
      </c>
      <c r="D5211" s="45" t="str">
        <f>IF(Table1[[#This Row],[Day]]="","",YEAR(F5211))</f>
        <v/>
      </c>
      <c r="E5211" s="117" t="s">
        <v>329</v>
      </c>
      <c r="J5211" s="102"/>
      <c r="K5211" s="124"/>
      <c r="R5211" s="46"/>
      <c r="V5211" s="112"/>
      <c r="W5211" s="72"/>
      <c r="X5211" s="46"/>
      <c r="Y5211" s="46"/>
      <c r="AC5211" s="47">
        <f t="shared" si="77"/>
        <v>0</v>
      </c>
      <c r="AD5211" s="47"/>
      <c r="AE5211" s="44"/>
      <c r="AF5211" s="48"/>
    </row>
    <row r="5212" spans="1:32" ht="21" customHeight="1">
      <c r="A5212" s="45" t="str">
        <f>IF(G5212="","",VLOOKUP(G5212,#REF!,3,0))</f>
        <v/>
      </c>
      <c r="B5212" s="45" t="str">
        <f>IF(Table1[[#This Row],[Day]]="","",WEEKNUM(F5212))</f>
        <v/>
      </c>
      <c r="C5212" s="45" t="str">
        <f>IF(Table1[[#This Row],[Day]]="","",MONTH(F5212))</f>
        <v/>
      </c>
      <c r="D5212" s="45" t="str">
        <f>IF(Table1[[#This Row],[Day]]="","",YEAR(F5212))</f>
        <v/>
      </c>
      <c r="E5212" s="117" t="s">
        <v>329</v>
      </c>
      <c r="J5212" s="102"/>
      <c r="K5212" s="124"/>
      <c r="R5212" s="46"/>
      <c r="V5212" s="112"/>
      <c r="W5212" s="72"/>
      <c r="X5212" s="46"/>
      <c r="Y5212" s="46"/>
      <c r="AC5212" s="47">
        <f t="shared" ref="AC5212:AC5275" si="78">SUM(I5212:AB5212)</f>
        <v>0</v>
      </c>
      <c r="AD5212" s="47"/>
      <c r="AE5212" s="44"/>
      <c r="AF5212" s="48"/>
    </row>
    <row r="5213" spans="1:32" ht="21" customHeight="1">
      <c r="A5213" s="45" t="str">
        <f>IF(G5213="","",VLOOKUP(G5213,#REF!,3,0))</f>
        <v/>
      </c>
      <c r="B5213" s="45" t="str">
        <f>IF(Table1[[#This Row],[Day]]="","",WEEKNUM(F5213))</f>
        <v/>
      </c>
      <c r="C5213" s="45" t="str">
        <f>IF(Table1[[#This Row],[Day]]="","",MONTH(F5213))</f>
        <v/>
      </c>
      <c r="D5213" s="45" t="str">
        <f>IF(Table1[[#This Row],[Day]]="","",YEAR(F5213))</f>
        <v/>
      </c>
      <c r="E5213" s="117" t="s">
        <v>329</v>
      </c>
      <c r="J5213" s="102"/>
      <c r="K5213" s="124"/>
      <c r="R5213" s="46"/>
      <c r="V5213" s="112"/>
      <c r="W5213" s="72"/>
      <c r="X5213" s="46"/>
      <c r="Y5213" s="46"/>
      <c r="AC5213" s="47">
        <f t="shared" si="78"/>
        <v>0</v>
      </c>
      <c r="AD5213" s="47"/>
      <c r="AE5213" s="44"/>
      <c r="AF5213" s="48"/>
    </row>
    <row r="5214" spans="1:32" ht="21" customHeight="1">
      <c r="A5214" s="45" t="str">
        <f>IF(G5214="","",VLOOKUP(G5214,#REF!,3,0))</f>
        <v/>
      </c>
      <c r="B5214" s="45" t="str">
        <f>IF(Table1[[#This Row],[Day]]="","",WEEKNUM(F5214))</f>
        <v/>
      </c>
      <c r="C5214" s="45" t="str">
        <f>IF(Table1[[#This Row],[Day]]="","",MONTH(F5214))</f>
        <v/>
      </c>
      <c r="D5214" s="45" t="str">
        <f>IF(Table1[[#This Row],[Day]]="","",YEAR(F5214))</f>
        <v/>
      </c>
      <c r="E5214" s="117" t="s">
        <v>329</v>
      </c>
      <c r="J5214" s="102"/>
      <c r="K5214" s="124"/>
      <c r="R5214" s="46"/>
      <c r="V5214" s="112"/>
      <c r="W5214" s="72"/>
      <c r="X5214" s="46"/>
      <c r="Y5214" s="46"/>
      <c r="AC5214" s="47">
        <f t="shared" si="78"/>
        <v>0</v>
      </c>
      <c r="AD5214" s="47"/>
      <c r="AE5214" s="44"/>
      <c r="AF5214" s="48"/>
    </row>
    <row r="5215" spans="1:32" ht="21" customHeight="1">
      <c r="A5215" s="45" t="str">
        <f>IF(G5215="","",VLOOKUP(G5215,#REF!,3,0))</f>
        <v/>
      </c>
      <c r="B5215" s="45" t="str">
        <f>IF(Table1[[#This Row],[Day]]="","",WEEKNUM(F5215))</f>
        <v/>
      </c>
      <c r="C5215" s="45" t="str">
        <f>IF(Table1[[#This Row],[Day]]="","",MONTH(F5215))</f>
        <v/>
      </c>
      <c r="D5215" s="45" t="str">
        <f>IF(Table1[[#This Row],[Day]]="","",YEAR(F5215))</f>
        <v/>
      </c>
      <c r="E5215" s="117" t="s">
        <v>329</v>
      </c>
      <c r="J5215" s="102"/>
      <c r="K5215" s="124"/>
      <c r="R5215" s="46"/>
      <c r="V5215" s="112"/>
      <c r="W5215" s="72"/>
      <c r="X5215" s="46"/>
      <c r="Y5215" s="46"/>
      <c r="AC5215" s="47">
        <f t="shared" si="78"/>
        <v>0</v>
      </c>
      <c r="AD5215" s="47"/>
      <c r="AE5215" s="44"/>
      <c r="AF5215" s="48"/>
    </row>
    <row r="5216" spans="1:32" ht="21" customHeight="1">
      <c r="A5216" s="45" t="str">
        <f>IF(G5216="","",VLOOKUP(G5216,#REF!,3,0))</f>
        <v/>
      </c>
      <c r="B5216" s="45" t="str">
        <f>IF(Table1[[#This Row],[Day]]="","",WEEKNUM(F5216))</f>
        <v/>
      </c>
      <c r="C5216" s="45" t="str">
        <f>IF(Table1[[#This Row],[Day]]="","",MONTH(F5216))</f>
        <v/>
      </c>
      <c r="D5216" s="45" t="str">
        <f>IF(Table1[[#This Row],[Day]]="","",YEAR(F5216))</f>
        <v/>
      </c>
      <c r="E5216" s="117" t="s">
        <v>329</v>
      </c>
      <c r="J5216" s="102"/>
      <c r="K5216" s="124"/>
      <c r="R5216" s="46"/>
      <c r="V5216" s="112"/>
      <c r="W5216" s="72"/>
      <c r="X5216" s="46"/>
      <c r="Y5216" s="46"/>
      <c r="AC5216" s="47">
        <f t="shared" si="78"/>
        <v>0</v>
      </c>
      <c r="AD5216" s="47"/>
      <c r="AE5216" s="44"/>
      <c r="AF5216" s="48"/>
    </row>
    <row r="5217" spans="1:32" ht="21" customHeight="1">
      <c r="A5217" s="45" t="str">
        <f>IF(G5217="","",VLOOKUP(G5217,#REF!,3,0))</f>
        <v/>
      </c>
      <c r="B5217" s="45" t="str">
        <f>IF(Table1[[#This Row],[Day]]="","",WEEKNUM(F5217))</f>
        <v/>
      </c>
      <c r="C5217" s="45" t="str">
        <f>IF(Table1[[#This Row],[Day]]="","",MONTH(F5217))</f>
        <v/>
      </c>
      <c r="D5217" s="45" t="str">
        <f>IF(Table1[[#This Row],[Day]]="","",YEAR(F5217))</f>
        <v/>
      </c>
      <c r="E5217" s="117" t="s">
        <v>329</v>
      </c>
      <c r="J5217" s="102"/>
      <c r="K5217" s="124"/>
      <c r="R5217" s="46"/>
      <c r="V5217" s="112"/>
      <c r="W5217" s="72"/>
      <c r="X5217" s="46"/>
      <c r="Y5217" s="46"/>
      <c r="AC5217" s="47">
        <f t="shared" si="78"/>
        <v>0</v>
      </c>
      <c r="AD5217" s="47"/>
      <c r="AE5217" s="44"/>
      <c r="AF5217" s="48"/>
    </row>
    <row r="5218" spans="1:32" ht="21" customHeight="1">
      <c r="A5218" s="45" t="str">
        <f>IF(G5218="","",VLOOKUP(G5218,#REF!,3,0))</f>
        <v/>
      </c>
      <c r="B5218" s="45" t="str">
        <f>IF(Table1[[#This Row],[Day]]="","",WEEKNUM(F5218))</f>
        <v/>
      </c>
      <c r="C5218" s="45" t="str">
        <f>IF(Table1[[#This Row],[Day]]="","",MONTH(F5218))</f>
        <v/>
      </c>
      <c r="D5218" s="45" t="str">
        <f>IF(Table1[[#This Row],[Day]]="","",YEAR(F5218))</f>
        <v/>
      </c>
      <c r="E5218" s="117" t="s">
        <v>329</v>
      </c>
      <c r="J5218" s="102"/>
      <c r="K5218" s="124"/>
      <c r="R5218" s="46"/>
      <c r="V5218" s="112"/>
      <c r="W5218" s="72"/>
      <c r="X5218" s="46"/>
      <c r="Y5218" s="46"/>
      <c r="AC5218" s="47">
        <f t="shared" si="78"/>
        <v>0</v>
      </c>
      <c r="AD5218" s="47"/>
      <c r="AE5218" s="44"/>
      <c r="AF5218" s="48"/>
    </row>
    <row r="5219" spans="1:32" ht="21" customHeight="1">
      <c r="A5219" s="45" t="str">
        <f>IF(G5219="","",VLOOKUP(G5219,#REF!,3,0))</f>
        <v/>
      </c>
      <c r="B5219" s="45" t="str">
        <f>IF(Table1[[#This Row],[Day]]="","",WEEKNUM(F5219))</f>
        <v/>
      </c>
      <c r="C5219" s="45" t="str">
        <f>IF(Table1[[#This Row],[Day]]="","",MONTH(F5219))</f>
        <v/>
      </c>
      <c r="D5219" s="45" t="str">
        <f>IF(Table1[[#This Row],[Day]]="","",YEAR(F5219))</f>
        <v/>
      </c>
      <c r="E5219" s="117" t="s">
        <v>329</v>
      </c>
      <c r="J5219" s="102"/>
      <c r="K5219" s="124"/>
      <c r="R5219" s="46"/>
      <c r="V5219" s="112"/>
      <c r="W5219" s="72"/>
      <c r="X5219" s="46"/>
      <c r="Y5219" s="46"/>
      <c r="AC5219" s="47">
        <f t="shared" si="78"/>
        <v>0</v>
      </c>
      <c r="AD5219" s="47"/>
      <c r="AE5219" s="44"/>
      <c r="AF5219" s="48"/>
    </row>
    <row r="5220" spans="1:32" ht="21" customHeight="1">
      <c r="A5220" s="45" t="str">
        <f>IF(G5220="","",VLOOKUP(G5220,#REF!,3,0))</f>
        <v/>
      </c>
      <c r="B5220" s="45" t="str">
        <f>IF(Table1[[#This Row],[Day]]="","",WEEKNUM(F5220))</f>
        <v/>
      </c>
      <c r="C5220" s="45" t="str">
        <f>IF(Table1[[#This Row],[Day]]="","",MONTH(F5220))</f>
        <v/>
      </c>
      <c r="D5220" s="45" t="str">
        <f>IF(Table1[[#This Row],[Day]]="","",YEAR(F5220))</f>
        <v/>
      </c>
      <c r="E5220" s="117" t="s">
        <v>329</v>
      </c>
      <c r="J5220" s="102"/>
      <c r="K5220" s="124"/>
      <c r="R5220" s="46"/>
      <c r="V5220" s="112"/>
      <c r="W5220" s="72"/>
      <c r="X5220" s="46"/>
      <c r="Y5220" s="46"/>
      <c r="AC5220" s="47">
        <f t="shared" si="78"/>
        <v>0</v>
      </c>
      <c r="AD5220" s="47"/>
      <c r="AE5220" s="44"/>
      <c r="AF5220" s="48"/>
    </row>
    <row r="5221" spans="1:32" ht="21" customHeight="1">
      <c r="A5221" s="45" t="str">
        <f>IF(G5221="","",VLOOKUP(G5221,#REF!,3,0))</f>
        <v/>
      </c>
      <c r="B5221" s="45" t="str">
        <f>IF(Table1[[#This Row],[Day]]="","",WEEKNUM(F5221))</f>
        <v/>
      </c>
      <c r="C5221" s="45" t="str">
        <f>IF(Table1[[#This Row],[Day]]="","",MONTH(F5221))</f>
        <v/>
      </c>
      <c r="D5221" s="45" t="str">
        <f>IF(Table1[[#This Row],[Day]]="","",YEAR(F5221))</f>
        <v/>
      </c>
      <c r="E5221" s="117" t="s">
        <v>329</v>
      </c>
      <c r="J5221" s="102"/>
      <c r="K5221" s="124"/>
      <c r="R5221" s="46"/>
      <c r="V5221" s="112"/>
      <c r="W5221" s="72"/>
      <c r="X5221" s="46"/>
      <c r="Y5221" s="46"/>
      <c r="AC5221" s="47">
        <f t="shared" si="78"/>
        <v>0</v>
      </c>
      <c r="AD5221" s="47"/>
      <c r="AE5221" s="44"/>
      <c r="AF5221" s="48"/>
    </row>
    <row r="5222" spans="1:32" ht="21" customHeight="1">
      <c r="A5222" s="45" t="str">
        <f>IF(G5222="","",VLOOKUP(G5222,#REF!,3,0))</f>
        <v/>
      </c>
      <c r="B5222" s="45" t="str">
        <f>IF(Table1[[#This Row],[Day]]="","",WEEKNUM(F5222))</f>
        <v/>
      </c>
      <c r="C5222" s="45" t="str">
        <f>IF(Table1[[#This Row],[Day]]="","",MONTH(F5222))</f>
        <v/>
      </c>
      <c r="D5222" s="45" t="str">
        <f>IF(Table1[[#This Row],[Day]]="","",YEAR(F5222))</f>
        <v/>
      </c>
      <c r="E5222" s="117" t="s">
        <v>329</v>
      </c>
      <c r="J5222" s="102"/>
      <c r="K5222" s="124"/>
      <c r="R5222" s="46"/>
      <c r="V5222" s="112"/>
      <c r="W5222" s="72"/>
      <c r="X5222" s="46"/>
      <c r="Y5222" s="46"/>
      <c r="AC5222" s="47">
        <f t="shared" si="78"/>
        <v>0</v>
      </c>
      <c r="AD5222" s="47"/>
      <c r="AE5222" s="44"/>
      <c r="AF5222" s="48"/>
    </row>
    <row r="5223" spans="1:32" ht="21" customHeight="1">
      <c r="A5223" s="45" t="str">
        <f>IF(G5223="","",VLOOKUP(G5223,#REF!,3,0))</f>
        <v/>
      </c>
      <c r="B5223" s="45" t="str">
        <f>IF(Table1[[#This Row],[Day]]="","",WEEKNUM(F5223))</f>
        <v/>
      </c>
      <c r="C5223" s="45" t="str">
        <f>IF(Table1[[#This Row],[Day]]="","",MONTH(F5223))</f>
        <v/>
      </c>
      <c r="D5223" s="45" t="str">
        <f>IF(Table1[[#This Row],[Day]]="","",YEAR(F5223))</f>
        <v/>
      </c>
      <c r="E5223" s="117" t="s">
        <v>329</v>
      </c>
      <c r="J5223" s="102"/>
      <c r="K5223" s="124"/>
      <c r="R5223" s="46"/>
      <c r="V5223" s="112"/>
      <c r="W5223" s="72"/>
      <c r="X5223" s="46"/>
      <c r="Y5223" s="46"/>
      <c r="AC5223" s="47">
        <f t="shared" si="78"/>
        <v>0</v>
      </c>
      <c r="AD5223" s="47"/>
      <c r="AE5223" s="44"/>
      <c r="AF5223" s="48"/>
    </row>
    <row r="5224" spans="1:32" ht="21" customHeight="1">
      <c r="A5224" s="45" t="str">
        <f>IF(G5224="","",VLOOKUP(G5224,#REF!,3,0))</f>
        <v/>
      </c>
      <c r="B5224" s="45" t="str">
        <f>IF(Table1[[#This Row],[Day]]="","",WEEKNUM(F5224))</f>
        <v/>
      </c>
      <c r="C5224" s="45" t="str">
        <f>IF(Table1[[#This Row],[Day]]="","",MONTH(F5224))</f>
        <v/>
      </c>
      <c r="D5224" s="45" t="str">
        <f>IF(Table1[[#This Row],[Day]]="","",YEAR(F5224))</f>
        <v/>
      </c>
      <c r="E5224" s="117" t="s">
        <v>329</v>
      </c>
      <c r="J5224" s="102"/>
      <c r="K5224" s="124"/>
      <c r="R5224" s="46"/>
      <c r="V5224" s="112"/>
      <c r="W5224" s="72"/>
      <c r="X5224" s="46"/>
      <c r="Y5224" s="46"/>
      <c r="AC5224" s="47">
        <f t="shared" si="78"/>
        <v>0</v>
      </c>
      <c r="AD5224" s="47"/>
      <c r="AE5224" s="44"/>
      <c r="AF5224" s="48"/>
    </row>
    <row r="5225" spans="1:32" ht="21" customHeight="1">
      <c r="A5225" s="45" t="str">
        <f>IF(G5225="","",VLOOKUP(G5225,#REF!,3,0))</f>
        <v/>
      </c>
      <c r="B5225" s="45" t="str">
        <f>IF(Table1[[#This Row],[Day]]="","",WEEKNUM(F5225))</f>
        <v/>
      </c>
      <c r="C5225" s="45" t="str">
        <f>IF(Table1[[#This Row],[Day]]="","",MONTH(F5225))</f>
        <v/>
      </c>
      <c r="D5225" s="45" t="str">
        <f>IF(Table1[[#This Row],[Day]]="","",YEAR(F5225))</f>
        <v/>
      </c>
      <c r="E5225" s="117" t="s">
        <v>329</v>
      </c>
      <c r="J5225" s="102"/>
      <c r="K5225" s="124"/>
      <c r="R5225" s="46"/>
      <c r="V5225" s="112"/>
      <c r="W5225" s="72"/>
      <c r="X5225" s="46"/>
      <c r="Y5225" s="46"/>
      <c r="AC5225" s="47">
        <f t="shared" si="78"/>
        <v>0</v>
      </c>
      <c r="AD5225" s="47"/>
      <c r="AE5225" s="44"/>
      <c r="AF5225" s="48"/>
    </row>
    <row r="5226" spans="1:32" ht="21" customHeight="1">
      <c r="A5226" s="45" t="str">
        <f>IF(G5226="","",VLOOKUP(G5226,#REF!,3,0))</f>
        <v/>
      </c>
      <c r="B5226" s="45" t="str">
        <f>IF(Table1[[#This Row],[Day]]="","",WEEKNUM(F5226))</f>
        <v/>
      </c>
      <c r="C5226" s="45" t="str">
        <f>IF(Table1[[#This Row],[Day]]="","",MONTH(F5226))</f>
        <v/>
      </c>
      <c r="D5226" s="45" t="str">
        <f>IF(Table1[[#This Row],[Day]]="","",YEAR(F5226))</f>
        <v/>
      </c>
      <c r="E5226" s="117" t="s">
        <v>329</v>
      </c>
      <c r="J5226" s="102"/>
      <c r="K5226" s="124"/>
      <c r="R5226" s="46"/>
      <c r="V5226" s="112"/>
      <c r="W5226" s="72"/>
      <c r="X5226" s="46"/>
      <c r="Y5226" s="46"/>
      <c r="AC5226" s="47">
        <f t="shared" si="78"/>
        <v>0</v>
      </c>
      <c r="AD5226" s="47"/>
      <c r="AE5226" s="44"/>
      <c r="AF5226" s="48"/>
    </row>
    <row r="5227" spans="1:32" ht="21" customHeight="1">
      <c r="A5227" s="45" t="str">
        <f>IF(G5227="","",VLOOKUP(G5227,#REF!,3,0))</f>
        <v/>
      </c>
      <c r="B5227" s="45" t="str">
        <f>IF(Table1[[#This Row],[Day]]="","",WEEKNUM(F5227))</f>
        <v/>
      </c>
      <c r="C5227" s="45" t="str">
        <f>IF(Table1[[#This Row],[Day]]="","",MONTH(F5227))</f>
        <v/>
      </c>
      <c r="D5227" s="45" t="str">
        <f>IF(Table1[[#This Row],[Day]]="","",YEAR(F5227))</f>
        <v/>
      </c>
      <c r="E5227" s="117" t="s">
        <v>329</v>
      </c>
      <c r="J5227" s="102"/>
      <c r="K5227" s="124"/>
      <c r="R5227" s="46"/>
      <c r="V5227" s="112"/>
      <c r="W5227" s="72"/>
      <c r="X5227" s="46"/>
      <c r="Y5227" s="46"/>
      <c r="AC5227" s="47">
        <f t="shared" si="78"/>
        <v>0</v>
      </c>
      <c r="AD5227" s="47"/>
      <c r="AE5227" s="44"/>
      <c r="AF5227" s="48"/>
    </row>
    <row r="5228" spans="1:32" ht="21" customHeight="1">
      <c r="A5228" s="45" t="str">
        <f>IF(G5228="","",VLOOKUP(G5228,#REF!,3,0))</f>
        <v/>
      </c>
      <c r="B5228" s="45" t="str">
        <f>IF(Table1[[#This Row],[Day]]="","",WEEKNUM(F5228))</f>
        <v/>
      </c>
      <c r="C5228" s="45" t="str">
        <f>IF(Table1[[#This Row],[Day]]="","",MONTH(F5228))</f>
        <v/>
      </c>
      <c r="D5228" s="45" t="str">
        <f>IF(Table1[[#This Row],[Day]]="","",YEAR(F5228))</f>
        <v/>
      </c>
      <c r="E5228" s="117" t="s">
        <v>329</v>
      </c>
      <c r="J5228" s="102"/>
      <c r="K5228" s="124"/>
      <c r="R5228" s="46"/>
      <c r="V5228" s="112"/>
      <c r="W5228" s="72"/>
      <c r="X5228" s="46"/>
      <c r="Y5228" s="46"/>
      <c r="AC5228" s="47">
        <f t="shared" si="78"/>
        <v>0</v>
      </c>
      <c r="AD5228" s="47"/>
      <c r="AE5228" s="44"/>
      <c r="AF5228" s="48"/>
    </row>
    <row r="5229" spans="1:32" ht="21" customHeight="1">
      <c r="A5229" s="45" t="str">
        <f>IF(G5229="","",VLOOKUP(G5229,#REF!,3,0))</f>
        <v/>
      </c>
      <c r="B5229" s="45" t="str">
        <f>IF(Table1[[#This Row],[Day]]="","",WEEKNUM(F5229))</f>
        <v/>
      </c>
      <c r="C5229" s="45" t="str">
        <f>IF(Table1[[#This Row],[Day]]="","",MONTH(F5229))</f>
        <v/>
      </c>
      <c r="D5229" s="45" t="str">
        <f>IF(Table1[[#This Row],[Day]]="","",YEAR(F5229))</f>
        <v/>
      </c>
      <c r="E5229" s="117" t="s">
        <v>329</v>
      </c>
      <c r="J5229" s="102"/>
      <c r="K5229" s="124"/>
      <c r="R5229" s="46"/>
      <c r="V5229" s="112"/>
      <c r="W5229" s="72"/>
      <c r="X5229" s="46"/>
      <c r="Y5229" s="46"/>
      <c r="AC5229" s="47">
        <f t="shared" si="78"/>
        <v>0</v>
      </c>
      <c r="AD5229" s="47"/>
      <c r="AE5229" s="44"/>
      <c r="AF5229" s="48"/>
    </row>
    <row r="5230" spans="1:32" ht="21" customHeight="1">
      <c r="A5230" s="45" t="str">
        <f>IF(G5230="","",VLOOKUP(G5230,#REF!,3,0))</f>
        <v/>
      </c>
      <c r="B5230" s="45" t="str">
        <f>IF(Table1[[#This Row],[Day]]="","",WEEKNUM(F5230))</f>
        <v/>
      </c>
      <c r="C5230" s="45" t="str">
        <f>IF(Table1[[#This Row],[Day]]="","",MONTH(F5230))</f>
        <v/>
      </c>
      <c r="D5230" s="45" t="str">
        <f>IF(Table1[[#This Row],[Day]]="","",YEAR(F5230))</f>
        <v/>
      </c>
      <c r="E5230" s="117" t="s">
        <v>329</v>
      </c>
      <c r="J5230" s="102"/>
      <c r="K5230" s="124"/>
      <c r="R5230" s="46"/>
      <c r="V5230" s="112"/>
      <c r="W5230" s="72"/>
      <c r="X5230" s="46"/>
      <c r="Y5230" s="46"/>
      <c r="AC5230" s="47">
        <f t="shared" si="78"/>
        <v>0</v>
      </c>
      <c r="AD5230" s="47"/>
      <c r="AE5230" s="44"/>
      <c r="AF5230" s="48"/>
    </row>
    <row r="5231" spans="1:32" ht="21" customHeight="1">
      <c r="A5231" s="45" t="str">
        <f>IF(G5231="","",VLOOKUP(G5231,#REF!,3,0))</f>
        <v/>
      </c>
      <c r="B5231" s="45" t="str">
        <f>IF(Table1[[#This Row],[Day]]="","",WEEKNUM(F5231))</f>
        <v/>
      </c>
      <c r="C5231" s="45" t="str">
        <f>IF(Table1[[#This Row],[Day]]="","",MONTH(F5231))</f>
        <v/>
      </c>
      <c r="D5231" s="45" t="str">
        <f>IF(Table1[[#This Row],[Day]]="","",YEAR(F5231))</f>
        <v/>
      </c>
      <c r="E5231" s="117" t="s">
        <v>329</v>
      </c>
      <c r="J5231" s="102"/>
      <c r="K5231" s="124"/>
      <c r="R5231" s="46"/>
      <c r="V5231" s="112"/>
      <c r="W5231" s="72"/>
      <c r="X5231" s="46"/>
      <c r="Y5231" s="46"/>
      <c r="AC5231" s="47">
        <f t="shared" si="78"/>
        <v>0</v>
      </c>
      <c r="AD5231" s="47"/>
      <c r="AE5231" s="44"/>
      <c r="AF5231" s="48"/>
    </row>
    <row r="5232" spans="1:32" ht="21" customHeight="1">
      <c r="A5232" s="45" t="str">
        <f>IF(G5232="","",VLOOKUP(G5232,#REF!,3,0))</f>
        <v/>
      </c>
      <c r="B5232" s="45" t="str">
        <f>IF(Table1[[#This Row],[Day]]="","",WEEKNUM(F5232))</f>
        <v/>
      </c>
      <c r="C5232" s="45" t="str">
        <f>IF(Table1[[#This Row],[Day]]="","",MONTH(F5232))</f>
        <v/>
      </c>
      <c r="D5232" s="45" t="str">
        <f>IF(Table1[[#This Row],[Day]]="","",YEAR(F5232))</f>
        <v/>
      </c>
      <c r="E5232" s="117" t="s">
        <v>329</v>
      </c>
      <c r="J5232" s="102"/>
      <c r="K5232" s="124"/>
      <c r="R5232" s="46"/>
      <c r="V5232" s="112"/>
      <c r="W5232" s="72"/>
      <c r="X5232" s="46"/>
      <c r="Y5232" s="46"/>
      <c r="AC5232" s="47">
        <f t="shared" si="78"/>
        <v>0</v>
      </c>
      <c r="AD5232" s="47"/>
      <c r="AE5232" s="44"/>
      <c r="AF5232" s="48"/>
    </row>
    <row r="5233" spans="1:32" ht="21" customHeight="1">
      <c r="A5233" s="45" t="str">
        <f>IF(G5233="","",VLOOKUP(G5233,#REF!,3,0))</f>
        <v/>
      </c>
      <c r="B5233" s="45" t="str">
        <f>IF(Table1[[#This Row],[Day]]="","",WEEKNUM(F5233))</f>
        <v/>
      </c>
      <c r="C5233" s="45" t="str">
        <f>IF(Table1[[#This Row],[Day]]="","",MONTH(F5233))</f>
        <v/>
      </c>
      <c r="D5233" s="45" t="str">
        <f>IF(Table1[[#This Row],[Day]]="","",YEAR(F5233))</f>
        <v/>
      </c>
      <c r="E5233" s="117" t="s">
        <v>329</v>
      </c>
      <c r="J5233" s="102"/>
      <c r="K5233" s="124"/>
      <c r="R5233" s="46"/>
      <c r="V5233" s="112"/>
      <c r="W5233" s="72"/>
      <c r="X5233" s="46"/>
      <c r="Y5233" s="46"/>
      <c r="AC5233" s="47">
        <f t="shared" si="78"/>
        <v>0</v>
      </c>
      <c r="AD5233" s="47"/>
      <c r="AE5233" s="44"/>
      <c r="AF5233" s="48"/>
    </row>
    <row r="5234" spans="1:32" ht="21" customHeight="1">
      <c r="A5234" s="45" t="str">
        <f>IF(G5234="","",VLOOKUP(G5234,#REF!,3,0))</f>
        <v/>
      </c>
      <c r="B5234" s="45" t="str">
        <f>IF(Table1[[#This Row],[Day]]="","",WEEKNUM(F5234))</f>
        <v/>
      </c>
      <c r="C5234" s="45" t="str">
        <f>IF(Table1[[#This Row],[Day]]="","",MONTH(F5234))</f>
        <v/>
      </c>
      <c r="D5234" s="45" t="str">
        <f>IF(Table1[[#This Row],[Day]]="","",YEAR(F5234))</f>
        <v/>
      </c>
      <c r="E5234" s="117" t="s">
        <v>329</v>
      </c>
      <c r="J5234" s="102"/>
      <c r="K5234" s="124"/>
      <c r="R5234" s="46"/>
      <c r="V5234" s="112"/>
      <c r="W5234" s="72"/>
      <c r="X5234" s="46"/>
      <c r="Y5234" s="46"/>
      <c r="AC5234" s="47">
        <f t="shared" si="78"/>
        <v>0</v>
      </c>
      <c r="AD5234" s="47"/>
      <c r="AE5234" s="44"/>
      <c r="AF5234" s="48"/>
    </row>
    <row r="5235" spans="1:32" ht="21" customHeight="1">
      <c r="A5235" s="45" t="str">
        <f>IF(G5235="","",VLOOKUP(G5235,#REF!,3,0))</f>
        <v/>
      </c>
      <c r="B5235" s="45" t="str">
        <f>IF(Table1[[#This Row],[Day]]="","",WEEKNUM(F5235))</f>
        <v/>
      </c>
      <c r="C5235" s="45" t="str">
        <f>IF(Table1[[#This Row],[Day]]="","",MONTH(F5235))</f>
        <v/>
      </c>
      <c r="D5235" s="45" t="str">
        <f>IF(Table1[[#This Row],[Day]]="","",YEAR(F5235))</f>
        <v/>
      </c>
      <c r="E5235" s="117" t="s">
        <v>329</v>
      </c>
      <c r="J5235" s="102"/>
      <c r="K5235" s="124"/>
      <c r="R5235" s="46"/>
      <c r="V5235" s="112"/>
      <c r="W5235" s="72"/>
      <c r="X5235" s="46"/>
      <c r="Y5235" s="46"/>
      <c r="AC5235" s="47">
        <f t="shared" si="78"/>
        <v>0</v>
      </c>
      <c r="AD5235" s="47"/>
      <c r="AE5235" s="44"/>
      <c r="AF5235" s="48"/>
    </row>
    <row r="5236" spans="1:32" ht="21" customHeight="1">
      <c r="A5236" s="45" t="str">
        <f>IF(G5236="","",VLOOKUP(G5236,#REF!,3,0))</f>
        <v/>
      </c>
      <c r="B5236" s="45" t="str">
        <f>IF(Table1[[#This Row],[Day]]="","",WEEKNUM(F5236))</f>
        <v/>
      </c>
      <c r="C5236" s="45" t="str">
        <f>IF(Table1[[#This Row],[Day]]="","",MONTH(F5236))</f>
        <v/>
      </c>
      <c r="D5236" s="45" t="str">
        <f>IF(Table1[[#This Row],[Day]]="","",YEAR(F5236))</f>
        <v/>
      </c>
      <c r="E5236" s="117" t="s">
        <v>329</v>
      </c>
      <c r="J5236" s="102"/>
      <c r="K5236" s="124"/>
      <c r="R5236" s="46"/>
      <c r="V5236" s="112"/>
      <c r="W5236" s="72"/>
      <c r="X5236" s="46"/>
      <c r="Y5236" s="46"/>
      <c r="AC5236" s="47">
        <f t="shared" si="78"/>
        <v>0</v>
      </c>
      <c r="AD5236" s="47"/>
      <c r="AE5236" s="44"/>
      <c r="AF5236" s="48"/>
    </row>
    <row r="5237" spans="1:32" ht="21" customHeight="1">
      <c r="A5237" s="45" t="str">
        <f>IF(G5237="","",VLOOKUP(G5237,#REF!,3,0))</f>
        <v/>
      </c>
      <c r="B5237" s="45" t="str">
        <f>IF(Table1[[#This Row],[Day]]="","",WEEKNUM(F5237))</f>
        <v/>
      </c>
      <c r="C5237" s="45" t="str">
        <f>IF(Table1[[#This Row],[Day]]="","",MONTH(F5237))</f>
        <v/>
      </c>
      <c r="D5237" s="45" t="str">
        <f>IF(Table1[[#This Row],[Day]]="","",YEAR(F5237))</f>
        <v/>
      </c>
      <c r="E5237" s="117" t="s">
        <v>329</v>
      </c>
      <c r="J5237" s="102"/>
      <c r="K5237" s="124"/>
      <c r="R5237" s="46"/>
      <c r="V5237" s="112"/>
      <c r="W5237" s="72"/>
      <c r="X5237" s="46"/>
      <c r="Y5237" s="46"/>
      <c r="AC5237" s="47">
        <f t="shared" si="78"/>
        <v>0</v>
      </c>
      <c r="AD5237" s="47"/>
      <c r="AE5237" s="44"/>
      <c r="AF5237" s="48"/>
    </row>
    <row r="5238" spans="1:32" ht="21" customHeight="1">
      <c r="A5238" s="45" t="str">
        <f>IF(G5238="","",VLOOKUP(G5238,#REF!,3,0))</f>
        <v/>
      </c>
      <c r="B5238" s="45" t="str">
        <f>IF(Table1[[#This Row],[Day]]="","",WEEKNUM(F5238))</f>
        <v/>
      </c>
      <c r="C5238" s="45" t="str">
        <f>IF(Table1[[#This Row],[Day]]="","",MONTH(F5238))</f>
        <v/>
      </c>
      <c r="D5238" s="45" t="str">
        <f>IF(Table1[[#This Row],[Day]]="","",YEAR(F5238))</f>
        <v/>
      </c>
      <c r="E5238" s="117" t="s">
        <v>329</v>
      </c>
      <c r="J5238" s="102"/>
      <c r="K5238" s="124"/>
      <c r="R5238" s="46"/>
      <c r="V5238" s="112"/>
      <c r="W5238" s="72"/>
      <c r="X5238" s="46"/>
      <c r="Y5238" s="46"/>
      <c r="AC5238" s="47">
        <f t="shared" si="78"/>
        <v>0</v>
      </c>
      <c r="AD5238" s="47"/>
      <c r="AE5238" s="44"/>
      <c r="AF5238" s="48"/>
    </row>
    <row r="5239" spans="1:32" ht="21" customHeight="1">
      <c r="A5239" s="45" t="str">
        <f>IF(G5239="","",VLOOKUP(G5239,#REF!,3,0))</f>
        <v/>
      </c>
      <c r="B5239" s="45" t="str">
        <f>IF(Table1[[#This Row],[Day]]="","",WEEKNUM(F5239))</f>
        <v/>
      </c>
      <c r="C5239" s="45" t="str">
        <f>IF(Table1[[#This Row],[Day]]="","",MONTH(F5239))</f>
        <v/>
      </c>
      <c r="D5239" s="45" t="str">
        <f>IF(Table1[[#This Row],[Day]]="","",YEAR(F5239))</f>
        <v/>
      </c>
      <c r="E5239" s="117" t="s">
        <v>329</v>
      </c>
      <c r="J5239" s="102"/>
      <c r="K5239" s="124"/>
      <c r="R5239" s="46"/>
      <c r="V5239" s="112"/>
      <c r="W5239" s="72"/>
      <c r="X5239" s="46"/>
      <c r="Y5239" s="46"/>
      <c r="AC5239" s="47">
        <f t="shared" si="78"/>
        <v>0</v>
      </c>
      <c r="AD5239" s="47"/>
      <c r="AE5239" s="44"/>
      <c r="AF5239" s="48"/>
    </row>
    <row r="5240" spans="1:32" ht="21" customHeight="1">
      <c r="A5240" s="45" t="str">
        <f>IF(G5240="","",VLOOKUP(G5240,#REF!,3,0))</f>
        <v/>
      </c>
      <c r="B5240" s="45" t="str">
        <f>IF(Table1[[#This Row],[Day]]="","",WEEKNUM(F5240))</f>
        <v/>
      </c>
      <c r="C5240" s="45" t="str">
        <f>IF(Table1[[#This Row],[Day]]="","",MONTH(F5240))</f>
        <v/>
      </c>
      <c r="D5240" s="45" t="str">
        <f>IF(Table1[[#This Row],[Day]]="","",YEAR(F5240))</f>
        <v/>
      </c>
      <c r="E5240" s="117" t="s">
        <v>329</v>
      </c>
      <c r="J5240" s="102"/>
      <c r="K5240" s="124"/>
      <c r="R5240" s="46"/>
      <c r="V5240" s="112"/>
      <c r="W5240" s="72"/>
      <c r="X5240" s="46"/>
      <c r="Y5240" s="46"/>
      <c r="AC5240" s="47">
        <f t="shared" si="78"/>
        <v>0</v>
      </c>
      <c r="AD5240" s="47"/>
      <c r="AE5240" s="44"/>
      <c r="AF5240" s="48"/>
    </row>
    <row r="5241" spans="1:32" ht="21" customHeight="1">
      <c r="A5241" s="45" t="str">
        <f>IF(G5241="","",VLOOKUP(G5241,#REF!,3,0))</f>
        <v/>
      </c>
      <c r="B5241" s="45" t="str">
        <f>IF(Table1[[#This Row],[Day]]="","",WEEKNUM(F5241))</f>
        <v/>
      </c>
      <c r="C5241" s="45" t="str">
        <f>IF(Table1[[#This Row],[Day]]="","",MONTH(F5241))</f>
        <v/>
      </c>
      <c r="D5241" s="45" t="str">
        <f>IF(Table1[[#This Row],[Day]]="","",YEAR(F5241))</f>
        <v/>
      </c>
      <c r="E5241" s="117" t="s">
        <v>329</v>
      </c>
      <c r="J5241" s="102"/>
      <c r="K5241" s="124"/>
      <c r="R5241" s="46"/>
      <c r="V5241" s="112"/>
      <c r="W5241" s="72"/>
      <c r="X5241" s="46"/>
      <c r="Y5241" s="46"/>
      <c r="AC5241" s="47">
        <f t="shared" si="78"/>
        <v>0</v>
      </c>
      <c r="AD5241" s="47"/>
      <c r="AE5241" s="44"/>
      <c r="AF5241" s="48"/>
    </row>
    <row r="5242" spans="1:32" ht="21" customHeight="1">
      <c r="A5242" s="45" t="str">
        <f>IF(G5242="","",VLOOKUP(G5242,#REF!,3,0))</f>
        <v/>
      </c>
      <c r="B5242" s="45" t="str">
        <f>IF(Table1[[#This Row],[Day]]="","",WEEKNUM(F5242))</f>
        <v/>
      </c>
      <c r="C5242" s="45" t="str">
        <f>IF(Table1[[#This Row],[Day]]="","",MONTH(F5242))</f>
        <v/>
      </c>
      <c r="D5242" s="45" t="str">
        <f>IF(Table1[[#This Row],[Day]]="","",YEAR(F5242))</f>
        <v/>
      </c>
      <c r="E5242" s="117" t="s">
        <v>329</v>
      </c>
      <c r="J5242" s="102"/>
      <c r="K5242" s="124"/>
      <c r="R5242" s="46"/>
      <c r="V5242" s="112"/>
      <c r="W5242" s="72"/>
      <c r="X5242" s="46"/>
      <c r="Y5242" s="46"/>
      <c r="AC5242" s="47">
        <f t="shared" si="78"/>
        <v>0</v>
      </c>
      <c r="AD5242" s="47"/>
      <c r="AE5242" s="44"/>
      <c r="AF5242" s="48"/>
    </row>
    <row r="5243" spans="1:32" ht="21" customHeight="1">
      <c r="A5243" s="45" t="str">
        <f>IF(G5243="","",VLOOKUP(G5243,#REF!,3,0))</f>
        <v/>
      </c>
      <c r="B5243" s="45" t="str">
        <f>IF(Table1[[#This Row],[Day]]="","",WEEKNUM(F5243))</f>
        <v/>
      </c>
      <c r="C5243" s="45" t="str">
        <f>IF(Table1[[#This Row],[Day]]="","",MONTH(F5243))</f>
        <v/>
      </c>
      <c r="D5243" s="45" t="str">
        <f>IF(Table1[[#This Row],[Day]]="","",YEAR(F5243))</f>
        <v/>
      </c>
      <c r="E5243" s="117" t="s">
        <v>329</v>
      </c>
      <c r="J5243" s="102"/>
      <c r="K5243" s="124"/>
      <c r="R5243" s="46"/>
      <c r="V5243" s="112"/>
      <c r="W5243" s="72"/>
      <c r="X5243" s="46"/>
      <c r="Y5243" s="46"/>
      <c r="AC5243" s="47">
        <f t="shared" si="78"/>
        <v>0</v>
      </c>
      <c r="AD5243" s="47"/>
      <c r="AE5243" s="44"/>
      <c r="AF5243" s="48"/>
    </row>
    <row r="5244" spans="1:32" ht="21" customHeight="1">
      <c r="A5244" s="45" t="str">
        <f>IF(G5244="","",VLOOKUP(G5244,#REF!,3,0))</f>
        <v/>
      </c>
      <c r="B5244" s="45" t="str">
        <f>IF(Table1[[#This Row],[Day]]="","",WEEKNUM(F5244))</f>
        <v/>
      </c>
      <c r="C5244" s="45" t="str">
        <f>IF(Table1[[#This Row],[Day]]="","",MONTH(F5244))</f>
        <v/>
      </c>
      <c r="D5244" s="45" t="str">
        <f>IF(Table1[[#This Row],[Day]]="","",YEAR(F5244))</f>
        <v/>
      </c>
      <c r="E5244" s="117" t="s">
        <v>329</v>
      </c>
      <c r="J5244" s="102"/>
      <c r="K5244" s="124"/>
      <c r="R5244" s="46"/>
      <c r="V5244" s="112"/>
      <c r="W5244" s="72"/>
      <c r="X5244" s="46"/>
      <c r="Y5244" s="46"/>
      <c r="AC5244" s="47">
        <f t="shared" si="78"/>
        <v>0</v>
      </c>
      <c r="AD5244" s="47"/>
      <c r="AE5244" s="44"/>
      <c r="AF5244" s="48"/>
    </row>
    <row r="5245" spans="1:32" ht="21" customHeight="1">
      <c r="A5245" s="45" t="str">
        <f>IF(G5245="","",VLOOKUP(G5245,#REF!,3,0))</f>
        <v/>
      </c>
      <c r="B5245" s="45" t="str">
        <f>IF(Table1[[#This Row],[Day]]="","",WEEKNUM(F5245))</f>
        <v/>
      </c>
      <c r="C5245" s="45" t="str">
        <f>IF(Table1[[#This Row],[Day]]="","",MONTH(F5245))</f>
        <v/>
      </c>
      <c r="D5245" s="45" t="str">
        <f>IF(Table1[[#This Row],[Day]]="","",YEAR(F5245))</f>
        <v/>
      </c>
      <c r="E5245" s="117" t="s">
        <v>329</v>
      </c>
      <c r="J5245" s="102"/>
      <c r="K5245" s="124"/>
      <c r="R5245" s="46"/>
      <c r="V5245" s="112"/>
      <c r="W5245" s="72"/>
      <c r="X5245" s="46"/>
      <c r="Y5245" s="46"/>
      <c r="AC5245" s="47">
        <f t="shared" si="78"/>
        <v>0</v>
      </c>
      <c r="AD5245" s="47"/>
      <c r="AE5245" s="44"/>
      <c r="AF5245" s="48"/>
    </row>
    <row r="5246" spans="1:32" ht="21" customHeight="1">
      <c r="A5246" s="45" t="str">
        <f>IF(G5246="","",VLOOKUP(G5246,#REF!,3,0))</f>
        <v/>
      </c>
      <c r="B5246" s="45" t="str">
        <f>IF(Table1[[#This Row],[Day]]="","",WEEKNUM(F5246))</f>
        <v/>
      </c>
      <c r="C5246" s="45" t="str">
        <f>IF(Table1[[#This Row],[Day]]="","",MONTH(F5246))</f>
        <v/>
      </c>
      <c r="D5246" s="45" t="str">
        <f>IF(Table1[[#This Row],[Day]]="","",YEAR(F5246))</f>
        <v/>
      </c>
      <c r="E5246" s="117" t="s">
        <v>329</v>
      </c>
      <c r="J5246" s="102"/>
      <c r="K5246" s="124"/>
      <c r="R5246" s="46"/>
      <c r="V5246" s="112"/>
      <c r="W5246" s="72"/>
      <c r="X5246" s="46"/>
      <c r="Y5246" s="46"/>
      <c r="AC5246" s="47">
        <f t="shared" si="78"/>
        <v>0</v>
      </c>
      <c r="AD5246" s="47"/>
      <c r="AE5246" s="44"/>
      <c r="AF5246" s="48"/>
    </row>
    <row r="5247" spans="1:32" ht="21" customHeight="1">
      <c r="A5247" s="45" t="str">
        <f>IF(G5247="","",VLOOKUP(G5247,#REF!,3,0))</f>
        <v/>
      </c>
      <c r="B5247" s="45" t="str">
        <f>IF(Table1[[#This Row],[Day]]="","",WEEKNUM(F5247))</f>
        <v/>
      </c>
      <c r="C5247" s="45" t="str">
        <f>IF(Table1[[#This Row],[Day]]="","",MONTH(F5247))</f>
        <v/>
      </c>
      <c r="D5247" s="45" t="str">
        <f>IF(Table1[[#This Row],[Day]]="","",YEAR(F5247))</f>
        <v/>
      </c>
      <c r="E5247" s="117" t="s">
        <v>329</v>
      </c>
      <c r="J5247" s="102"/>
      <c r="K5247" s="124"/>
      <c r="R5247" s="46"/>
      <c r="V5247" s="112"/>
      <c r="W5247" s="72"/>
      <c r="X5247" s="46"/>
      <c r="Y5247" s="46"/>
      <c r="AC5247" s="47">
        <f t="shared" si="78"/>
        <v>0</v>
      </c>
      <c r="AD5247" s="47"/>
      <c r="AE5247" s="44"/>
      <c r="AF5247" s="48"/>
    </row>
    <row r="5248" spans="1:32" ht="21" customHeight="1">
      <c r="A5248" s="45" t="str">
        <f>IF(G5248="","",VLOOKUP(G5248,#REF!,3,0))</f>
        <v/>
      </c>
      <c r="B5248" s="45" t="str">
        <f>IF(Table1[[#This Row],[Day]]="","",WEEKNUM(F5248))</f>
        <v/>
      </c>
      <c r="C5248" s="45" t="str">
        <f>IF(Table1[[#This Row],[Day]]="","",MONTH(F5248))</f>
        <v/>
      </c>
      <c r="D5248" s="45" t="str">
        <f>IF(Table1[[#This Row],[Day]]="","",YEAR(F5248))</f>
        <v/>
      </c>
      <c r="E5248" s="117" t="s">
        <v>329</v>
      </c>
      <c r="J5248" s="102"/>
      <c r="K5248" s="124"/>
      <c r="R5248" s="46"/>
      <c r="V5248" s="112"/>
      <c r="W5248" s="72"/>
      <c r="X5248" s="46"/>
      <c r="Y5248" s="46"/>
      <c r="AC5248" s="47">
        <f t="shared" si="78"/>
        <v>0</v>
      </c>
      <c r="AD5248" s="47"/>
      <c r="AE5248" s="44"/>
      <c r="AF5248" s="48"/>
    </row>
    <row r="5249" spans="1:32" ht="21" customHeight="1">
      <c r="A5249" s="45" t="str">
        <f>IF(G5249="","",VLOOKUP(G5249,#REF!,3,0))</f>
        <v/>
      </c>
      <c r="B5249" s="45" t="str">
        <f>IF(Table1[[#This Row],[Day]]="","",WEEKNUM(F5249))</f>
        <v/>
      </c>
      <c r="C5249" s="45" t="str">
        <f>IF(Table1[[#This Row],[Day]]="","",MONTH(F5249))</f>
        <v/>
      </c>
      <c r="D5249" s="45" t="str">
        <f>IF(Table1[[#This Row],[Day]]="","",YEAR(F5249))</f>
        <v/>
      </c>
      <c r="E5249" s="117" t="s">
        <v>329</v>
      </c>
      <c r="J5249" s="102"/>
      <c r="K5249" s="124"/>
      <c r="R5249" s="46"/>
      <c r="V5249" s="112"/>
      <c r="W5249" s="72"/>
      <c r="X5249" s="46"/>
      <c r="Y5249" s="46"/>
      <c r="AC5249" s="47">
        <f t="shared" si="78"/>
        <v>0</v>
      </c>
      <c r="AD5249" s="47"/>
      <c r="AE5249" s="44"/>
      <c r="AF5249" s="48"/>
    </row>
    <row r="5250" spans="1:32" ht="21" customHeight="1">
      <c r="A5250" s="45" t="str">
        <f>IF(G5250="","",VLOOKUP(G5250,#REF!,3,0))</f>
        <v/>
      </c>
      <c r="B5250" s="45" t="str">
        <f>IF(Table1[[#This Row],[Day]]="","",WEEKNUM(F5250))</f>
        <v/>
      </c>
      <c r="C5250" s="45" t="str">
        <f>IF(Table1[[#This Row],[Day]]="","",MONTH(F5250))</f>
        <v/>
      </c>
      <c r="D5250" s="45" t="str">
        <f>IF(Table1[[#This Row],[Day]]="","",YEAR(F5250))</f>
        <v/>
      </c>
      <c r="E5250" s="117" t="s">
        <v>329</v>
      </c>
      <c r="J5250" s="102"/>
      <c r="K5250" s="124"/>
      <c r="R5250" s="46"/>
      <c r="V5250" s="112"/>
      <c r="W5250" s="72"/>
      <c r="X5250" s="46"/>
      <c r="Y5250" s="46"/>
      <c r="AC5250" s="47">
        <f t="shared" si="78"/>
        <v>0</v>
      </c>
      <c r="AD5250" s="47"/>
      <c r="AE5250" s="44"/>
      <c r="AF5250" s="48"/>
    </row>
    <row r="5251" spans="1:32" ht="21" customHeight="1">
      <c r="A5251" s="45" t="str">
        <f>IF(G5251="","",VLOOKUP(G5251,#REF!,3,0))</f>
        <v/>
      </c>
      <c r="B5251" s="45" t="str">
        <f>IF(Table1[[#This Row],[Day]]="","",WEEKNUM(F5251))</f>
        <v/>
      </c>
      <c r="C5251" s="45" t="str">
        <f>IF(Table1[[#This Row],[Day]]="","",MONTH(F5251))</f>
        <v/>
      </c>
      <c r="D5251" s="45" t="str">
        <f>IF(Table1[[#This Row],[Day]]="","",YEAR(F5251))</f>
        <v/>
      </c>
      <c r="E5251" s="117" t="s">
        <v>329</v>
      </c>
      <c r="J5251" s="102"/>
      <c r="K5251" s="124"/>
      <c r="R5251" s="46"/>
      <c r="V5251" s="112"/>
      <c r="W5251" s="72"/>
      <c r="X5251" s="46"/>
      <c r="Y5251" s="46"/>
      <c r="AC5251" s="47">
        <f t="shared" si="78"/>
        <v>0</v>
      </c>
      <c r="AD5251" s="47"/>
      <c r="AE5251" s="44"/>
      <c r="AF5251" s="48"/>
    </row>
    <row r="5252" spans="1:32" ht="21" customHeight="1">
      <c r="A5252" s="45" t="str">
        <f>IF(G5252="","",VLOOKUP(G5252,#REF!,3,0))</f>
        <v/>
      </c>
      <c r="B5252" s="45" t="str">
        <f>IF(Table1[[#This Row],[Day]]="","",WEEKNUM(F5252))</f>
        <v/>
      </c>
      <c r="C5252" s="45" t="str">
        <f>IF(Table1[[#This Row],[Day]]="","",MONTH(F5252))</f>
        <v/>
      </c>
      <c r="D5252" s="45" t="str">
        <f>IF(Table1[[#This Row],[Day]]="","",YEAR(F5252))</f>
        <v/>
      </c>
      <c r="E5252" s="117" t="s">
        <v>329</v>
      </c>
      <c r="J5252" s="102"/>
      <c r="K5252" s="124"/>
      <c r="R5252" s="46"/>
      <c r="V5252" s="112"/>
      <c r="W5252" s="72"/>
      <c r="X5252" s="46"/>
      <c r="Y5252" s="46"/>
      <c r="AC5252" s="47">
        <f t="shared" si="78"/>
        <v>0</v>
      </c>
      <c r="AD5252" s="47"/>
      <c r="AE5252" s="44"/>
      <c r="AF5252" s="48"/>
    </row>
    <row r="5253" spans="1:32" ht="21" customHeight="1">
      <c r="A5253" s="45" t="str">
        <f>IF(G5253="","",VLOOKUP(G5253,#REF!,3,0))</f>
        <v/>
      </c>
      <c r="B5253" s="45" t="str">
        <f>IF(Table1[[#This Row],[Day]]="","",WEEKNUM(F5253))</f>
        <v/>
      </c>
      <c r="C5253" s="45" t="str">
        <f>IF(Table1[[#This Row],[Day]]="","",MONTH(F5253))</f>
        <v/>
      </c>
      <c r="D5253" s="45" t="str">
        <f>IF(Table1[[#This Row],[Day]]="","",YEAR(F5253))</f>
        <v/>
      </c>
      <c r="E5253" s="117" t="s">
        <v>329</v>
      </c>
      <c r="J5253" s="102"/>
      <c r="K5253" s="124"/>
      <c r="R5253" s="46"/>
      <c r="V5253" s="112"/>
      <c r="W5253" s="72"/>
      <c r="X5253" s="46"/>
      <c r="Y5253" s="46"/>
      <c r="AC5253" s="47">
        <f t="shared" si="78"/>
        <v>0</v>
      </c>
      <c r="AD5253" s="47"/>
      <c r="AE5253" s="44"/>
      <c r="AF5253" s="48"/>
    </row>
    <row r="5254" spans="1:32" ht="21" customHeight="1">
      <c r="A5254" s="45" t="str">
        <f>IF(G5254="","",VLOOKUP(G5254,#REF!,3,0))</f>
        <v/>
      </c>
      <c r="B5254" s="45" t="str">
        <f>IF(Table1[[#This Row],[Day]]="","",WEEKNUM(F5254))</f>
        <v/>
      </c>
      <c r="C5254" s="45" t="str">
        <f>IF(Table1[[#This Row],[Day]]="","",MONTH(F5254))</f>
        <v/>
      </c>
      <c r="D5254" s="45" t="str">
        <f>IF(Table1[[#This Row],[Day]]="","",YEAR(F5254))</f>
        <v/>
      </c>
      <c r="E5254" s="117" t="s">
        <v>329</v>
      </c>
      <c r="J5254" s="102"/>
      <c r="K5254" s="124"/>
      <c r="R5254" s="46"/>
      <c r="V5254" s="112"/>
      <c r="W5254" s="72"/>
      <c r="X5254" s="46"/>
      <c r="Y5254" s="46"/>
      <c r="AC5254" s="47">
        <f t="shared" si="78"/>
        <v>0</v>
      </c>
      <c r="AD5254" s="47"/>
      <c r="AE5254" s="44"/>
      <c r="AF5254" s="48"/>
    </row>
    <row r="5255" spans="1:32" ht="21" customHeight="1">
      <c r="A5255" s="45" t="str">
        <f>IF(G5255="","",VLOOKUP(G5255,#REF!,3,0))</f>
        <v/>
      </c>
      <c r="B5255" s="45" t="str">
        <f>IF(Table1[[#This Row],[Day]]="","",WEEKNUM(F5255))</f>
        <v/>
      </c>
      <c r="C5255" s="45" t="str">
        <f>IF(Table1[[#This Row],[Day]]="","",MONTH(F5255))</f>
        <v/>
      </c>
      <c r="D5255" s="45" t="str">
        <f>IF(Table1[[#This Row],[Day]]="","",YEAR(F5255))</f>
        <v/>
      </c>
      <c r="E5255" s="117" t="s">
        <v>329</v>
      </c>
      <c r="J5255" s="102"/>
      <c r="K5255" s="124"/>
      <c r="R5255" s="46"/>
      <c r="V5255" s="112"/>
      <c r="W5255" s="72"/>
      <c r="X5255" s="46"/>
      <c r="Y5255" s="46"/>
      <c r="AC5255" s="47">
        <f t="shared" si="78"/>
        <v>0</v>
      </c>
      <c r="AD5255" s="47"/>
      <c r="AE5255" s="44"/>
      <c r="AF5255" s="48"/>
    </row>
    <row r="5256" spans="1:32" ht="21" customHeight="1">
      <c r="A5256" s="45" t="str">
        <f>IF(G5256="","",VLOOKUP(G5256,#REF!,3,0))</f>
        <v/>
      </c>
      <c r="B5256" s="45" t="str">
        <f>IF(Table1[[#This Row],[Day]]="","",WEEKNUM(F5256))</f>
        <v/>
      </c>
      <c r="C5256" s="45" t="str">
        <f>IF(Table1[[#This Row],[Day]]="","",MONTH(F5256))</f>
        <v/>
      </c>
      <c r="D5256" s="45" t="str">
        <f>IF(Table1[[#This Row],[Day]]="","",YEAR(F5256))</f>
        <v/>
      </c>
      <c r="E5256" s="117" t="s">
        <v>329</v>
      </c>
      <c r="J5256" s="102"/>
      <c r="K5256" s="124"/>
      <c r="R5256" s="46"/>
      <c r="V5256" s="112"/>
      <c r="W5256" s="72"/>
      <c r="X5256" s="46"/>
      <c r="Y5256" s="46"/>
      <c r="AC5256" s="47">
        <f t="shared" si="78"/>
        <v>0</v>
      </c>
      <c r="AD5256" s="47"/>
      <c r="AE5256" s="44"/>
      <c r="AF5256" s="48"/>
    </row>
    <row r="5257" spans="1:32" ht="21" customHeight="1">
      <c r="A5257" s="45" t="str">
        <f>IF(G5257="","",VLOOKUP(G5257,#REF!,3,0))</f>
        <v/>
      </c>
      <c r="B5257" s="45" t="str">
        <f>IF(Table1[[#This Row],[Day]]="","",WEEKNUM(F5257))</f>
        <v/>
      </c>
      <c r="C5257" s="45" t="str">
        <f>IF(Table1[[#This Row],[Day]]="","",MONTH(F5257))</f>
        <v/>
      </c>
      <c r="D5257" s="45" t="str">
        <f>IF(Table1[[#This Row],[Day]]="","",YEAR(F5257))</f>
        <v/>
      </c>
      <c r="E5257" s="117" t="s">
        <v>329</v>
      </c>
      <c r="J5257" s="102"/>
      <c r="K5257" s="124"/>
      <c r="R5257" s="46"/>
      <c r="V5257" s="112"/>
      <c r="W5257" s="72"/>
      <c r="X5257" s="46"/>
      <c r="Y5257" s="46"/>
      <c r="AC5257" s="47">
        <f t="shared" si="78"/>
        <v>0</v>
      </c>
      <c r="AD5257" s="47"/>
      <c r="AE5257" s="44"/>
      <c r="AF5257" s="48"/>
    </row>
    <row r="5258" spans="1:32" ht="21" customHeight="1">
      <c r="A5258" s="45" t="str">
        <f>IF(G5258="","",VLOOKUP(G5258,#REF!,3,0))</f>
        <v/>
      </c>
      <c r="B5258" s="45" t="str">
        <f>IF(Table1[[#This Row],[Day]]="","",WEEKNUM(F5258))</f>
        <v/>
      </c>
      <c r="C5258" s="45" t="str">
        <f>IF(Table1[[#This Row],[Day]]="","",MONTH(F5258))</f>
        <v/>
      </c>
      <c r="D5258" s="45" t="str">
        <f>IF(Table1[[#This Row],[Day]]="","",YEAR(F5258))</f>
        <v/>
      </c>
      <c r="E5258" s="117" t="s">
        <v>329</v>
      </c>
      <c r="J5258" s="102"/>
      <c r="K5258" s="124"/>
      <c r="R5258" s="46"/>
      <c r="V5258" s="112"/>
      <c r="W5258" s="72"/>
      <c r="X5258" s="46"/>
      <c r="Y5258" s="46"/>
      <c r="AC5258" s="47">
        <f t="shared" si="78"/>
        <v>0</v>
      </c>
      <c r="AD5258" s="47"/>
      <c r="AE5258" s="44"/>
      <c r="AF5258" s="48"/>
    </row>
    <row r="5259" spans="1:32" ht="21" customHeight="1">
      <c r="A5259" s="45" t="str">
        <f>IF(G5259="","",VLOOKUP(G5259,#REF!,3,0))</f>
        <v/>
      </c>
      <c r="B5259" s="45" t="str">
        <f>IF(Table1[[#This Row],[Day]]="","",WEEKNUM(F5259))</f>
        <v/>
      </c>
      <c r="C5259" s="45" t="str">
        <f>IF(Table1[[#This Row],[Day]]="","",MONTH(F5259))</f>
        <v/>
      </c>
      <c r="D5259" s="45" t="str">
        <f>IF(Table1[[#This Row],[Day]]="","",YEAR(F5259))</f>
        <v/>
      </c>
      <c r="E5259" s="117" t="s">
        <v>329</v>
      </c>
      <c r="J5259" s="102"/>
      <c r="K5259" s="124"/>
      <c r="R5259" s="46"/>
      <c r="V5259" s="112"/>
      <c r="W5259" s="72"/>
      <c r="X5259" s="46"/>
      <c r="Y5259" s="46"/>
      <c r="AC5259" s="47">
        <f t="shared" si="78"/>
        <v>0</v>
      </c>
      <c r="AD5259" s="47"/>
      <c r="AE5259" s="44"/>
      <c r="AF5259" s="48"/>
    </row>
    <row r="5260" spans="1:32" ht="21" customHeight="1">
      <c r="A5260" s="45" t="str">
        <f>IF(G5260="","",VLOOKUP(G5260,#REF!,3,0))</f>
        <v/>
      </c>
      <c r="B5260" s="45" t="str">
        <f>IF(Table1[[#This Row],[Day]]="","",WEEKNUM(F5260))</f>
        <v/>
      </c>
      <c r="C5260" s="45" t="str">
        <f>IF(Table1[[#This Row],[Day]]="","",MONTH(F5260))</f>
        <v/>
      </c>
      <c r="D5260" s="45" t="str">
        <f>IF(Table1[[#This Row],[Day]]="","",YEAR(F5260))</f>
        <v/>
      </c>
      <c r="E5260" s="117" t="s">
        <v>329</v>
      </c>
      <c r="J5260" s="102"/>
      <c r="K5260" s="124"/>
      <c r="R5260" s="46"/>
      <c r="V5260" s="112"/>
      <c r="W5260" s="72"/>
      <c r="X5260" s="46"/>
      <c r="Y5260" s="46"/>
      <c r="AC5260" s="47">
        <f t="shared" si="78"/>
        <v>0</v>
      </c>
      <c r="AD5260" s="47"/>
      <c r="AE5260" s="44"/>
      <c r="AF5260" s="48"/>
    </row>
    <row r="5261" spans="1:32" ht="21" customHeight="1">
      <c r="A5261" s="45" t="str">
        <f>IF(G5261="","",VLOOKUP(G5261,#REF!,3,0))</f>
        <v/>
      </c>
      <c r="B5261" s="45" t="str">
        <f>IF(Table1[[#This Row],[Day]]="","",WEEKNUM(F5261))</f>
        <v/>
      </c>
      <c r="C5261" s="45" t="str">
        <f>IF(Table1[[#This Row],[Day]]="","",MONTH(F5261))</f>
        <v/>
      </c>
      <c r="D5261" s="45" t="str">
        <f>IF(Table1[[#This Row],[Day]]="","",YEAR(F5261))</f>
        <v/>
      </c>
      <c r="E5261" s="117" t="s">
        <v>329</v>
      </c>
      <c r="J5261" s="102"/>
      <c r="K5261" s="124"/>
      <c r="R5261" s="46"/>
      <c r="V5261" s="112"/>
      <c r="W5261" s="72"/>
      <c r="X5261" s="46"/>
      <c r="Y5261" s="46"/>
      <c r="AC5261" s="47">
        <f t="shared" si="78"/>
        <v>0</v>
      </c>
      <c r="AD5261" s="47"/>
      <c r="AE5261" s="44"/>
      <c r="AF5261" s="48"/>
    </row>
    <row r="5262" spans="1:32" ht="21" customHeight="1">
      <c r="A5262" s="45" t="str">
        <f>IF(G5262="","",VLOOKUP(G5262,#REF!,3,0))</f>
        <v/>
      </c>
      <c r="B5262" s="45" t="str">
        <f>IF(Table1[[#This Row],[Day]]="","",WEEKNUM(F5262))</f>
        <v/>
      </c>
      <c r="C5262" s="45" t="str">
        <f>IF(Table1[[#This Row],[Day]]="","",MONTH(F5262))</f>
        <v/>
      </c>
      <c r="D5262" s="45" t="str">
        <f>IF(Table1[[#This Row],[Day]]="","",YEAR(F5262))</f>
        <v/>
      </c>
      <c r="E5262" s="117" t="s">
        <v>329</v>
      </c>
      <c r="J5262" s="102"/>
      <c r="K5262" s="124"/>
      <c r="R5262" s="46"/>
      <c r="V5262" s="112"/>
      <c r="W5262" s="72"/>
      <c r="X5262" s="46"/>
      <c r="Y5262" s="46"/>
      <c r="AC5262" s="47">
        <f t="shared" si="78"/>
        <v>0</v>
      </c>
      <c r="AD5262" s="47"/>
      <c r="AE5262" s="44"/>
      <c r="AF5262" s="48"/>
    </row>
    <row r="5263" spans="1:32" ht="21" customHeight="1">
      <c r="A5263" s="45" t="str">
        <f>IF(G5263="","",VLOOKUP(G5263,#REF!,3,0))</f>
        <v/>
      </c>
      <c r="B5263" s="45" t="str">
        <f>IF(Table1[[#This Row],[Day]]="","",WEEKNUM(F5263))</f>
        <v/>
      </c>
      <c r="C5263" s="45" t="str">
        <f>IF(Table1[[#This Row],[Day]]="","",MONTH(F5263))</f>
        <v/>
      </c>
      <c r="D5263" s="45" t="str">
        <f>IF(Table1[[#This Row],[Day]]="","",YEAR(F5263))</f>
        <v/>
      </c>
      <c r="E5263" s="117" t="s">
        <v>329</v>
      </c>
      <c r="J5263" s="102"/>
      <c r="K5263" s="124"/>
      <c r="R5263" s="46"/>
      <c r="V5263" s="112"/>
      <c r="W5263" s="72"/>
      <c r="X5263" s="46"/>
      <c r="Y5263" s="46"/>
      <c r="AC5263" s="47">
        <f t="shared" si="78"/>
        <v>0</v>
      </c>
      <c r="AD5263" s="47"/>
      <c r="AE5263" s="44"/>
      <c r="AF5263" s="48"/>
    </row>
    <row r="5264" spans="1:32" ht="21" customHeight="1">
      <c r="A5264" s="45" t="str">
        <f>IF(G5264="","",VLOOKUP(G5264,#REF!,3,0))</f>
        <v/>
      </c>
      <c r="B5264" s="45" t="str">
        <f>IF(Table1[[#This Row],[Day]]="","",WEEKNUM(F5264))</f>
        <v/>
      </c>
      <c r="C5264" s="45" t="str">
        <f>IF(Table1[[#This Row],[Day]]="","",MONTH(F5264))</f>
        <v/>
      </c>
      <c r="D5264" s="45" t="str">
        <f>IF(Table1[[#This Row],[Day]]="","",YEAR(F5264))</f>
        <v/>
      </c>
      <c r="E5264" s="117" t="s">
        <v>329</v>
      </c>
      <c r="J5264" s="102"/>
      <c r="K5264" s="124"/>
      <c r="R5264" s="46"/>
      <c r="V5264" s="112"/>
      <c r="W5264" s="72"/>
      <c r="X5264" s="46"/>
      <c r="Y5264" s="46"/>
      <c r="AC5264" s="47">
        <f t="shared" si="78"/>
        <v>0</v>
      </c>
      <c r="AD5264" s="47"/>
      <c r="AE5264" s="44"/>
      <c r="AF5264" s="48"/>
    </row>
    <row r="5265" spans="1:32" ht="21" customHeight="1">
      <c r="A5265" s="45" t="str">
        <f>IF(G5265="","",VLOOKUP(G5265,#REF!,3,0))</f>
        <v/>
      </c>
      <c r="B5265" s="45" t="str">
        <f>IF(Table1[[#This Row],[Day]]="","",WEEKNUM(F5265))</f>
        <v/>
      </c>
      <c r="C5265" s="45" t="str">
        <f>IF(Table1[[#This Row],[Day]]="","",MONTH(F5265))</f>
        <v/>
      </c>
      <c r="D5265" s="45" t="str">
        <f>IF(Table1[[#This Row],[Day]]="","",YEAR(F5265))</f>
        <v/>
      </c>
      <c r="E5265" s="117" t="s">
        <v>329</v>
      </c>
      <c r="J5265" s="102"/>
      <c r="K5265" s="124"/>
      <c r="R5265" s="46"/>
      <c r="V5265" s="112"/>
      <c r="W5265" s="72"/>
      <c r="X5265" s="46"/>
      <c r="Y5265" s="46"/>
      <c r="AC5265" s="47">
        <f t="shared" si="78"/>
        <v>0</v>
      </c>
      <c r="AD5265" s="47"/>
      <c r="AE5265" s="44"/>
      <c r="AF5265" s="48"/>
    </row>
    <row r="5266" spans="1:32" ht="21" customHeight="1">
      <c r="A5266" s="45" t="str">
        <f>IF(G5266="","",VLOOKUP(G5266,#REF!,3,0))</f>
        <v/>
      </c>
      <c r="B5266" s="45" t="str">
        <f>IF(Table1[[#This Row],[Day]]="","",WEEKNUM(F5266))</f>
        <v/>
      </c>
      <c r="C5266" s="45" t="str">
        <f>IF(Table1[[#This Row],[Day]]="","",MONTH(F5266))</f>
        <v/>
      </c>
      <c r="D5266" s="45" t="str">
        <f>IF(Table1[[#This Row],[Day]]="","",YEAR(F5266))</f>
        <v/>
      </c>
      <c r="E5266" s="117" t="s">
        <v>329</v>
      </c>
      <c r="J5266" s="102"/>
      <c r="K5266" s="124"/>
      <c r="R5266" s="46"/>
      <c r="V5266" s="112"/>
      <c r="W5266" s="72"/>
      <c r="X5266" s="46"/>
      <c r="Y5266" s="46"/>
      <c r="AC5266" s="47">
        <f t="shared" si="78"/>
        <v>0</v>
      </c>
      <c r="AD5266" s="47"/>
      <c r="AE5266" s="44"/>
      <c r="AF5266" s="48"/>
    </row>
    <row r="5267" spans="1:32" ht="21" customHeight="1">
      <c r="A5267" s="45" t="str">
        <f>IF(G5267="","",VLOOKUP(G5267,#REF!,3,0))</f>
        <v/>
      </c>
      <c r="B5267" s="45" t="str">
        <f>IF(Table1[[#This Row],[Day]]="","",WEEKNUM(F5267))</f>
        <v/>
      </c>
      <c r="C5267" s="45" t="str">
        <f>IF(Table1[[#This Row],[Day]]="","",MONTH(F5267))</f>
        <v/>
      </c>
      <c r="D5267" s="45" t="str">
        <f>IF(Table1[[#This Row],[Day]]="","",YEAR(F5267))</f>
        <v/>
      </c>
      <c r="E5267" s="117" t="s">
        <v>329</v>
      </c>
      <c r="J5267" s="102"/>
      <c r="K5267" s="124"/>
      <c r="R5267" s="46"/>
      <c r="V5267" s="112"/>
      <c r="W5267" s="72"/>
      <c r="X5267" s="46"/>
      <c r="Y5267" s="46"/>
      <c r="AC5267" s="47">
        <f t="shared" si="78"/>
        <v>0</v>
      </c>
      <c r="AD5267" s="47"/>
      <c r="AE5267" s="44"/>
      <c r="AF5267" s="48"/>
    </row>
    <row r="5268" spans="1:32" ht="21" customHeight="1">
      <c r="A5268" s="45" t="str">
        <f>IF(G5268="","",VLOOKUP(G5268,#REF!,3,0))</f>
        <v/>
      </c>
      <c r="B5268" s="45" t="str">
        <f>IF(Table1[[#This Row],[Day]]="","",WEEKNUM(F5268))</f>
        <v/>
      </c>
      <c r="C5268" s="45" t="str">
        <f>IF(Table1[[#This Row],[Day]]="","",MONTH(F5268))</f>
        <v/>
      </c>
      <c r="D5268" s="45" t="str">
        <f>IF(Table1[[#This Row],[Day]]="","",YEAR(F5268))</f>
        <v/>
      </c>
      <c r="E5268" s="117" t="s">
        <v>329</v>
      </c>
      <c r="J5268" s="102"/>
      <c r="K5268" s="124"/>
      <c r="R5268" s="46"/>
      <c r="V5268" s="112"/>
      <c r="W5268" s="72"/>
      <c r="X5268" s="46"/>
      <c r="Y5268" s="46"/>
      <c r="AC5268" s="47">
        <f t="shared" si="78"/>
        <v>0</v>
      </c>
      <c r="AD5268" s="47"/>
      <c r="AE5268" s="44"/>
      <c r="AF5268" s="48"/>
    </row>
    <row r="5269" spans="1:32" ht="21" customHeight="1">
      <c r="A5269" s="45" t="str">
        <f>IF(G5269="","",VLOOKUP(G5269,#REF!,3,0))</f>
        <v/>
      </c>
      <c r="B5269" s="45" t="str">
        <f>IF(Table1[[#This Row],[Day]]="","",WEEKNUM(F5269))</f>
        <v/>
      </c>
      <c r="C5269" s="45" t="str">
        <f>IF(Table1[[#This Row],[Day]]="","",MONTH(F5269))</f>
        <v/>
      </c>
      <c r="D5269" s="45" t="str">
        <f>IF(Table1[[#This Row],[Day]]="","",YEAR(F5269))</f>
        <v/>
      </c>
      <c r="E5269" s="117" t="s">
        <v>329</v>
      </c>
      <c r="J5269" s="102"/>
      <c r="K5269" s="124"/>
      <c r="R5269" s="46"/>
      <c r="V5269" s="112"/>
      <c r="W5269" s="72"/>
      <c r="X5269" s="46"/>
      <c r="Y5269" s="46"/>
      <c r="AC5269" s="47">
        <f t="shared" si="78"/>
        <v>0</v>
      </c>
      <c r="AD5269" s="47"/>
      <c r="AE5269" s="44"/>
      <c r="AF5269" s="48"/>
    </row>
    <row r="5270" spans="1:32" ht="21" customHeight="1">
      <c r="A5270" s="45" t="str">
        <f>IF(G5270="","",VLOOKUP(G5270,#REF!,3,0))</f>
        <v/>
      </c>
      <c r="B5270" s="45" t="str">
        <f>IF(Table1[[#This Row],[Day]]="","",WEEKNUM(F5270))</f>
        <v/>
      </c>
      <c r="C5270" s="45" t="str">
        <f>IF(Table1[[#This Row],[Day]]="","",MONTH(F5270))</f>
        <v/>
      </c>
      <c r="D5270" s="45" t="str">
        <f>IF(Table1[[#This Row],[Day]]="","",YEAR(F5270))</f>
        <v/>
      </c>
      <c r="E5270" s="117" t="s">
        <v>329</v>
      </c>
      <c r="J5270" s="102"/>
      <c r="K5270" s="124"/>
      <c r="R5270" s="46"/>
      <c r="V5270" s="112"/>
      <c r="W5270" s="72"/>
      <c r="X5270" s="46"/>
      <c r="Y5270" s="46"/>
      <c r="AC5270" s="47">
        <f t="shared" si="78"/>
        <v>0</v>
      </c>
      <c r="AD5270" s="47"/>
      <c r="AE5270" s="44"/>
      <c r="AF5270" s="48"/>
    </row>
    <row r="5271" spans="1:32" ht="21" customHeight="1">
      <c r="A5271" s="45" t="str">
        <f>IF(G5271="","",VLOOKUP(G5271,#REF!,3,0))</f>
        <v/>
      </c>
      <c r="B5271" s="45" t="str">
        <f>IF(Table1[[#This Row],[Day]]="","",WEEKNUM(F5271))</f>
        <v/>
      </c>
      <c r="C5271" s="45" t="str">
        <f>IF(Table1[[#This Row],[Day]]="","",MONTH(F5271))</f>
        <v/>
      </c>
      <c r="D5271" s="45" t="str">
        <f>IF(Table1[[#This Row],[Day]]="","",YEAR(F5271))</f>
        <v/>
      </c>
      <c r="E5271" s="117" t="s">
        <v>329</v>
      </c>
      <c r="J5271" s="102"/>
      <c r="K5271" s="124"/>
      <c r="R5271" s="46"/>
      <c r="V5271" s="112"/>
      <c r="W5271" s="72"/>
      <c r="X5271" s="46"/>
      <c r="Y5271" s="46"/>
      <c r="AC5271" s="47">
        <f t="shared" si="78"/>
        <v>0</v>
      </c>
      <c r="AD5271" s="47"/>
      <c r="AE5271" s="44"/>
      <c r="AF5271" s="48"/>
    </row>
    <row r="5272" spans="1:32" ht="21" customHeight="1">
      <c r="A5272" s="45" t="str">
        <f>IF(G5272="","",VLOOKUP(G5272,#REF!,3,0))</f>
        <v/>
      </c>
      <c r="B5272" s="45" t="str">
        <f>IF(Table1[[#This Row],[Day]]="","",WEEKNUM(F5272))</f>
        <v/>
      </c>
      <c r="C5272" s="45" t="str">
        <f>IF(Table1[[#This Row],[Day]]="","",MONTH(F5272))</f>
        <v/>
      </c>
      <c r="D5272" s="45" t="str">
        <f>IF(Table1[[#This Row],[Day]]="","",YEAR(F5272))</f>
        <v/>
      </c>
      <c r="E5272" s="117" t="s">
        <v>329</v>
      </c>
      <c r="J5272" s="102"/>
      <c r="K5272" s="124"/>
      <c r="R5272" s="46"/>
      <c r="V5272" s="112"/>
      <c r="W5272" s="72"/>
      <c r="X5272" s="46"/>
      <c r="Y5272" s="46"/>
      <c r="AC5272" s="47">
        <f t="shared" si="78"/>
        <v>0</v>
      </c>
      <c r="AD5272" s="47"/>
      <c r="AE5272" s="44"/>
      <c r="AF5272" s="48"/>
    </row>
    <row r="5273" spans="1:32" ht="21" customHeight="1">
      <c r="A5273" s="45" t="str">
        <f>IF(G5273="","",VLOOKUP(G5273,#REF!,3,0))</f>
        <v/>
      </c>
      <c r="B5273" s="45" t="str">
        <f>IF(Table1[[#This Row],[Day]]="","",WEEKNUM(F5273))</f>
        <v/>
      </c>
      <c r="C5273" s="45" t="str">
        <f>IF(Table1[[#This Row],[Day]]="","",MONTH(F5273))</f>
        <v/>
      </c>
      <c r="D5273" s="45" t="str">
        <f>IF(Table1[[#This Row],[Day]]="","",YEAR(F5273))</f>
        <v/>
      </c>
      <c r="E5273" s="117" t="s">
        <v>329</v>
      </c>
      <c r="J5273" s="102"/>
      <c r="K5273" s="124"/>
      <c r="R5273" s="46"/>
      <c r="V5273" s="112"/>
      <c r="W5273" s="72"/>
      <c r="X5273" s="46"/>
      <c r="Y5273" s="46"/>
      <c r="AC5273" s="47">
        <f t="shared" si="78"/>
        <v>0</v>
      </c>
      <c r="AD5273" s="47"/>
      <c r="AE5273" s="44"/>
      <c r="AF5273" s="48"/>
    </row>
    <row r="5274" spans="1:32" ht="21" customHeight="1">
      <c r="A5274" s="45" t="str">
        <f>IF(G5274="","",VLOOKUP(G5274,#REF!,3,0))</f>
        <v/>
      </c>
      <c r="B5274" s="45" t="str">
        <f>IF(Table1[[#This Row],[Day]]="","",WEEKNUM(F5274))</f>
        <v/>
      </c>
      <c r="C5274" s="45" t="str">
        <f>IF(Table1[[#This Row],[Day]]="","",MONTH(F5274))</f>
        <v/>
      </c>
      <c r="D5274" s="45" t="str">
        <f>IF(Table1[[#This Row],[Day]]="","",YEAR(F5274))</f>
        <v/>
      </c>
      <c r="E5274" s="117" t="s">
        <v>329</v>
      </c>
      <c r="J5274" s="102"/>
      <c r="K5274" s="124"/>
      <c r="R5274" s="46"/>
      <c r="V5274" s="112"/>
      <c r="W5274" s="72"/>
      <c r="X5274" s="46"/>
      <c r="Y5274" s="46"/>
      <c r="AC5274" s="47">
        <f t="shared" si="78"/>
        <v>0</v>
      </c>
      <c r="AD5274" s="47"/>
      <c r="AE5274" s="44"/>
      <c r="AF5274" s="48"/>
    </row>
    <row r="5275" spans="1:32" ht="21" customHeight="1">
      <c r="A5275" s="45" t="str">
        <f>IF(G5275="","",VLOOKUP(G5275,#REF!,3,0))</f>
        <v/>
      </c>
      <c r="B5275" s="45" t="str">
        <f>IF(Table1[[#This Row],[Day]]="","",WEEKNUM(F5275))</f>
        <v/>
      </c>
      <c r="C5275" s="45" t="str">
        <f>IF(Table1[[#This Row],[Day]]="","",MONTH(F5275))</f>
        <v/>
      </c>
      <c r="D5275" s="45" t="str">
        <f>IF(Table1[[#This Row],[Day]]="","",YEAR(F5275))</f>
        <v/>
      </c>
      <c r="E5275" s="117" t="s">
        <v>329</v>
      </c>
      <c r="J5275" s="102"/>
      <c r="K5275" s="124"/>
      <c r="R5275" s="46"/>
      <c r="V5275" s="112"/>
      <c r="W5275" s="72"/>
      <c r="X5275" s="46"/>
      <c r="Y5275" s="46"/>
      <c r="AC5275" s="47">
        <f t="shared" si="78"/>
        <v>0</v>
      </c>
      <c r="AD5275" s="47"/>
      <c r="AE5275" s="44"/>
      <c r="AF5275" s="48"/>
    </row>
    <row r="5276" spans="1:32" ht="21" customHeight="1">
      <c r="A5276" s="45" t="str">
        <f>IF(G5276="","",VLOOKUP(G5276,#REF!,3,0))</f>
        <v/>
      </c>
      <c r="B5276" s="45" t="str">
        <f>IF(Table1[[#This Row],[Day]]="","",WEEKNUM(F5276))</f>
        <v/>
      </c>
      <c r="C5276" s="45" t="str">
        <f>IF(Table1[[#This Row],[Day]]="","",MONTH(F5276))</f>
        <v/>
      </c>
      <c r="D5276" s="45" t="str">
        <f>IF(Table1[[#This Row],[Day]]="","",YEAR(F5276))</f>
        <v/>
      </c>
      <c r="E5276" s="117" t="s">
        <v>329</v>
      </c>
      <c r="J5276" s="102"/>
      <c r="K5276" s="124"/>
      <c r="R5276" s="46"/>
      <c r="V5276" s="112"/>
      <c r="W5276" s="72"/>
      <c r="X5276" s="46"/>
      <c r="Y5276" s="46"/>
      <c r="AC5276" s="47">
        <f t="shared" ref="AC5276:AC5339" si="79">SUM(I5276:AB5276)</f>
        <v>0</v>
      </c>
      <c r="AD5276" s="47"/>
      <c r="AE5276" s="44"/>
      <c r="AF5276" s="48"/>
    </row>
    <row r="5277" spans="1:32" ht="21" customHeight="1">
      <c r="A5277" s="45" t="str">
        <f>IF(G5277="","",VLOOKUP(G5277,#REF!,3,0))</f>
        <v/>
      </c>
      <c r="B5277" s="45" t="str">
        <f>IF(Table1[[#This Row],[Day]]="","",WEEKNUM(F5277))</f>
        <v/>
      </c>
      <c r="C5277" s="45" t="str">
        <f>IF(Table1[[#This Row],[Day]]="","",MONTH(F5277))</f>
        <v/>
      </c>
      <c r="D5277" s="45" t="str">
        <f>IF(Table1[[#This Row],[Day]]="","",YEAR(F5277))</f>
        <v/>
      </c>
      <c r="E5277" s="117" t="s">
        <v>329</v>
      </c>
      <c r="J5277" s="102"/>
      <c r="K5277" s="124"/>
      <c r="R5277" s="46"/>
      <c r="V5277" s="112"/>
      <c r="W5277" s="72"/>
      <c r="X5277" s="46"/>
      <c r="Y5277" s="46"/>
      <c r="AC5277" s="47">
        <f t="shared" si="79"/>
        <v>0</v>
      </c>
      <c r="AD5277" s="47"/>
      <c r="AE5277" s="44"/>
      <c r="AF5277" s="48"/>
    </row>
    <row r="5278" spans="1:32" ht="21" customHeight="1">
      <c r="A5278" s="45" t="str">
        <f>IF(G5278="","",VLOOKUP(G5278,#REF!,3,0))</f>
        <v/>
      </c>
      <c r="B5278" s="45" t="str">
        <f>IF(Table1[[#This Row],[Day]]="","",WEEKNUM(F5278))</f>
        <v/>
      </c>
      <c r="C5278" s="45" t="str">
        <f>IF(Table1[[#This Row],[Day]]="","",MONTH(F5278))</f>
        <v/>
      </c>
      <c r="D5278" s="45" t="str">
        <f>IF(Table1[[#This Row],[Day]]="","",YEAR(F5278))</f>
        <v/>
      </c>
      <c r="E5278" s="117" t="s">
        <v>329</v>
      </c>
      <c r="J5278" s="102"/>
      <c r="K5278" s="124"/>
      <c r="R5278" s="46"/>
      <c r="V5278" s="112"/>
      <c r="W5278" s="72"/>
      <c r="X5278" s="46"/>
      <c r="Y5278" s="46"/>
      <c r="AC5278" s="47">
        <f t="shared" si="79"/>
        <v>0</v>
      </c>
      <c r="AD5278" s="47"/>
      <c r="AE5278" s="44"/>
      <c r="AF5278" s="48"/>
    </row>
    <row r="5279" spans="1:32" ht="21" customHeight="1">
      <c r="A5279" s="45" t="str">
        <f>IF(G5279="","",VLOOKUP(G5279,#REF!,3,0))</f>
        <v/>
      </c>
      <c r="B5279" s="45" t="str">
        <f>IF(Table1[[#This Row],[Day]]="","",WEEKNUM(F5279))</f>
        <v/>
      </c>
      <c r="C5279" s="45" t="str">
        <f>IF(Table1[[#This Row],[Day]]="","",MONTH(F5279))</f>
        <v/>
      </c>
      <c r="D5279" s="45" t="str">
        <f>IF(Table1[[#This Row],[Day]]="","",YEAR(F5279))</f>
        <v/>
      </c>
      <c r="E5279" s="117" t="s">
        <v>329</v>
      </c>
      <c r="J5279" s="102"/>
      <c r="K5279" s="124"/>
      <c r="R5279" s="46"/>
      <c r="V5279" s="112"/>
      <c r="W5279" s="72"/>
      <c r="X5279" s="46"/>
      <c r="Y5279" s="46"/>
      <c r="AC5279" s="47">
        <f t="shared" si="79"/>
        <v>0</v>
      </c>
      <c r="AD5279" s="47"/>
      <c r="AE5279" s="44"/>
      <c r="AF5279" s="48"/>
    </row>
    <row r="5280" spans="1:32" ht="21" customHeight="1">
      <c r="A5280" s="45" t="str">
        <f>IF(G5280="","",VLOOKUP(G5280,#REF!,3,0))</f>
        <v/>
      </c>
      <c r="B5280" s="45" t="str">
        <f>IF(Table1[[#This Row],[Day]]="","",WEEKNUM(F5280))</f>
        <v/>
      </c>
      <c r="C5280" s="45" t="str">
        <f>IF(Table1[[#This Row],[Day]]="","",MONTH(F5280))</f>
        <v/>
      </c>
      <c r="D5280" s="45" t="str">
        <f>IF(Table1[[#This Row],[Day]]="","",YEAR(F5280))</f>
        <v/>
      </c>
      <c r="E5280" s="117" t="s">
        <v>329</v>
      </c>
      <c r="J5280" s="102"/>
      <c r="K5280" s="124"/>
      <c r="R5280" s="46"/>
      <c r="V5280" s="112"/>
      <c r="W5280" s="72"/>
      <c r="X5280" s="46"/>
      <c r="Y5280" s="46"/>
      <c r="AC5280" s="47">
        <f t="shared" si="79"/>
        <v>0</v>
      </c>
      <c r="AD5280" s="47"/>
      <c r="AE5280" s="44"/>
      <c r="AF5280" s="48"/>
    </row>
    <row r="5281" spans="1:32" ht="21" customHeight="1">
      <c r="A5281" s="45" t="str">
        <f>IF(G5281="","",VLOOKUP(G5281,#REF!,3,0))</f>
        <v/>
      </c>
      <c r="B5281" s="45" t="str">
        <f>IF(Table1[[#This Row],[Day]]="","",WEEKNUM(F5281))</f>
        <v/>
      </c>
      <c r="C5281" s="45" t="str">
        <f>IF(Table1[[#This Row],[Day]]="","",MONTH(F5281))</f>
        <v/>
      </c>
      <c r="D5281" s="45" t="str">
        <f>IF(Table1[[#This Row],[Day]]="","",YEAR(F5281))</f>
        <v/>
      </c>
      <c r="E5281" s="117" t="s">
        <v>329</v>
      </c>
      <c r="J5281" s="102"/>
      <c r="K5281" s="124"/>
      <c r="R5281" s="46"/>
      <c r="V5281" s="112"/>
      <c r="W5281" s="72"/>
      <c r="X5281" s="46"/>
      <c r="Y5281" s="46"/>
      <c r="AC5281" s="47">
        <f t="shared" si="79"/>
        <v>0</v>
      </c>
      <c r="AD5281" s="47"/>
      <c r="AE5281" s="44"/>
      <c r="AF5281" s="48"/>
    </row>
    <row r="5282" spans="1:32" ht="21" customHeight="1">
      <c r="A5282" s="45" t="str">
        <f>IF(G5282="","",VLOOKUP(G5282,#REF!,3,0))</f>
        <v/>
      </c>
      <c r="B5282" s="45" t="str">
        <f>IF(Table1[[#This Row],[Day]]="","",WEEKNUM(F5282))</f>
        <v/>
      </c>
      <c r="C5282" s="45" t="str">
        <f>IF(Table1[[#This Row],[Day]]="","",MONTH(F5282))</f>
        <v/>
      </c>
      <c r="D5282" s="45" t="str">
        <f>IF(Table1[[#This Row],[Day]]="","",YEAR(F5282))</f>
        <v/>
      </c>
      <c r="E5282" s="117" t="s">
        <v>329</v>
      </c>
      <c r="J5282" s="102"/>
      <c r="K5282" s="124"/>
      <c r="R5282" s="46"/>
      <c r="V5282" s="112"/>
      <c r="W5282" s="72"/>
      <c r="X5282" s="46"/>
      <c r="Y5282" s="46"/>
      <c r="AC5282" s="47">
        <f t="shared" si="79"/>
        <v>0</v>
      </c>
      <c r="AD5282" s="47"/>
      <c r="AE5282" s="44"/>
      <c r="AF5282" s="48"/>
    </row>
    <row r="5283" spans="1:32" ht="21" customHeight="1">
      <c r="A5283" s="45" t="str">
        <f>IF(G5283="","",VLOOKUP(G5283,#REF!,3,0))</f>
        <v/>
      </c>
      <c r="B5283" s="45" t="str">
        <f>IF(Table1[[#This Row],[Day]]="","",WEEKNUM(F5283))</f>
        <v/>
      </c>
      <c r="C5283" s="45" t="str">
        <f>IF(Table1[[#This Row],[Day]]="","",MONTH(F5283))</f>
        <v/>
      </c>
      <c r="D5283" s="45" t="str">
        <f>IF(Table1[[#This Row],[Day]]="","",YEAR(F5283))</f>
        <v/>
      </c>
      <c r="E5283" s="117" t="s">
        <v>329</v>
      </c>
      <c r="J5283" s="102"/>
      <c r="K5283" s="124"/>
      <c r="R5283" s="46"/>
      <c r="V5283" s="112"/>
      <c r="W5283" s="72"/>
      <c r="X5283" s="46"/>
      <c r="Y5283" s="46"/>
      <c r="AC5283" s="47">
        <f t="shared" si="79"/>
        <v>0</v>
      </c>
      <c r="AD5283" s="47"/>
      <c r="AE5283" s="44"/>
      <c r="AF5283" s="48"/>
    </row>
    <row r="5284" spans="1:32" ht="21" customHeight="1">
      <c r="A5284" s="45" t="str">
        <f>IF(G5284="","",VLOOKUP(G5284,#REF!,3,0))</f>
        <v/>
      </c>
      <c r="B5284" s="45" t="str">
        <f>IF(Table1[[#This Row],[Day]]="","",WEEKNUM(F5284))</f>
        <v/>
      </c>
      <c r="C5284" s="45" t="str">
        <f>IF(Table1[[#This Row],[Day]]="","",MONTH(F5284))</f>
        <v/>
      </c>
      <c r="D5284" s="45" t="str">
        <f>IF(Table1[[#This Row],[Day]]="","",YEAR(F5284))</f>
        <v/>
      </c>
      <c r="E5284" s="117" t="s">
        <v>329</v>
      </c>
      <c r="J5284" s="102"/>
      <c r="K5284" s="124"/>
      <c r="R5284" s="46"/>
      <c r="V5284" s="112"/>
      <c r="W5284" s="72"/>
      <c r="X5284" s="46"/>
      <c r="Y5284" s="46"/>
      <c r="AC5284" s="47">
        <f t="shared" si="79"/>
        <v>0</v>
      </c>
      <c r="AD5284" s="47"/>
      <c r="AE5284" s="44"/>
      <c r="AF5284" s="48"/>
    </row>
    <row r="5285" spans="1:32" ht="21" customHeight="1">
      <c r="A5285" s="45" t="str">
        <f>IF(G5285="","",VLOOKUP(G5285,#REF!,3,0))</f>
        <v/>
      </c>
      <c r="B5285" s="45" t="str">
        <f>IF(Table1[[#This Row],[Day]]="","",WEEKNUM(F5285))</f>
        <v/>
      </c>
      <c r="C5285" s="45" t="str">
        <f>IF(Table1[[#This Row],[Day]]="","",MONTH(F5285))</f>
        <v/>
      </c>
      <c r="D5285" s="45" t="str">
        <f>IF(Table1[[#This Row],[Day]]="","",YEAR(F5285))</f>
        <v/>
      </c>
      <c r="E5285" s="117" t="s">
        <v>329</v>
      </c>
      <c r="J5285" s="102"/>
      <c r="K5285" s="124"/>
      <c r="R5285" s="46"/>
      <c r="V5285" s="112"/>
      <c r="W5285" s="72"/>
      <c r="X5285" s="46"/>
      <c r="Y5285" s="46"/>
      <c r="AC5285" s="47">
        <f t="shared" si="79"/>
        <v>0</v>
      </c>
      <c r="AD5285" s="47"/>
      <c r="AE5285" s="44"/>
      <c r="AF5285" s="48"/>
    </row>
    <row r="5286" spans="1:32" ht="21" customHeight="1">
      <c r="A5286" s="45" t="str">
        <f>IF(G5286="","",VLOOKUP(G5286,#REF!,3,0))</f>
        <v/>
      </c>
      <c r="B5286" s="45" t="str">
        <f>IF(Table1[[#This Row],[Day]]="","",WEEKNUM(F5286))</f>
        <v/>
      </c>
      <c r="C5286" s="45" t="str">
        <f>IF(Table1[[#This Row],[Day]]="","",MONTH(F5286))</f>
        <v/>
      </c>
      <c r="D5286" s="45" t="str">
        <f>IF(Table1[[#This Row],[Day]]="","",YEAR(F5286))</f>
        <v/>
      </c>
      <c r="E5286" s="117" t="s">
        <v>329</v>
      </c>
      <c r="J5286" s="102"/>
      <c r="K5286" s="124"/>
      <c r="R5286" s="46"/>
      <c r="V5286" s="112"/>
      <c r="W5286" s="72"/>
      <c r="X5286" s="46"/>
      <c r="Y5286" s="46"/>
      <c r="AC5286" s="47">
        <f t="shared" si="79"/>
        <v>0</v>
      </c>
      <c r="AD5286" s="47"/>
      <c r="AE5286" s="44"/>
      <c r="AF5286" s="48"/>
    </row>
    <row r="5287" spans="1:32" ht="21" customHeight="1">
      <c r="A5287" s="45" t="str">
        <f>IF(G5287="","",VLOOKUP(G5287,#REF!,3,0))</f>
        <v/>
      </c>
      <c r="B5287" s="45" t="str">
        <f>IF(Table1[[#This Row],[Day]]="","",WEEKNUM(F5287))</f>
        <v/>
      </c>
      <c r="C5287" s="45" t="str">
        <f>IF(Table1[[#This Row],[Day]]="","",MONTH(F5287))</f>
        <v/>
      </c>
      <c r="D5287" s="45" t="str">
        <f>IF(Table1[[#This Row],[Day]]="","",YEAR(F5287))</f>
        <v/>
      </c>
      <c r="E5287" s="117" t="s">
        <v>329</v>
      </c>
      <c r="J5287" s="102"/>
      <c r="K5287" s="124"/>
      <c r="R5287" s="46"/>
      <c r="V5287" s="112"/>
      <c r="W5287" s="72"/>
      <c r="X5287" s="46"/>
      <c r="Y5287" s="46"/>
      <c r="AC5287" s="47">
        <f t="shared" si="79"/>
        <v>0</v>
      </c>
      <c r="AD5287" s="47"/>
      <c r="AE5287" s="44"/>
      <c r="AF5287" s="48"/>
    </row>
    <row r="5288" spans="1:32" ht="21" customHeight="1">
      <c r="A5288" s="45" t="str">
        <f>IF(G5288="","",VLOOKUP(G5288,#REF!,3,0))</f>
        <v/>
      </c>
      <c r="B5288" s="45" t="str">
        <f>IF(Table1[[#This Row],[Day]]="","",WEEKNUM(F5288))</f>
        <v/>
      </c>
      <c r="C5288" s="45" t="str">
        <f>IF(Table1[[#This Row],[Day]]="","",MONTH(F5288))</f>
        <v/>
      </c>
      <c r="D5288" s="45" t="str">
        <f>IF(Table1[[#This Row],[Day]]="","",YEAR(F5288))</f>
        <v/>
      </c>
      <c r="E5288" s="117" t="s">
        <v>329</v>
      </c>
      <c r="J5288" s="102"/>
      <c r="K5288" s="124"/>
      <c r="R5288" s="46"/>
      <c r="V5288" s="112"/>
      <c r="W5288" s="72"/>
      <c r="X5288" s="46"/>
      <c r="Y5288" s="46"/>
      <c r="AC5288" s="47">
        <f t="shared" si="79"/>
        <v>0</v>
      </c>
      <c r="AD5288" s="47"/>
      <c r="AE5288" s="44"/>
      <c r="AF5288" s="48"/>
    </row>
    <row r="5289" spans="1:32" ht="21" customHeight="1">
      <c r="A5289" s="45" t="str">
        <f>IF(G5289="","",VLOOKUP(G5289,#REF!,3,0))</f>
        <v/>
      </c>
      <c r="B5289" s="45" t="str">
        <f>IF(Table1[[#This Row],[Day]]="","",WEEKNUM(F5289))</f>
        <v/>
      </c>
      <c r="C5289" s="45" t="str">
        <f>IF(Table1[[#This Row],[Day]]="","",MONTH(F5289))</f>
        <v/>
      </c>
      <c r="D5289" s="45" t="str">
        <f>IF(Table1[[#This Row],[Day]]="","",YEAR(F5289))</f>
        <v/>
      </c>
      <c r="E5289" s="117" t="s">
        <v>329</v>
      </c>
      <c r="J5289" s="102"/>
      <c r="K5289" s="124"/>
      <c r="R5289" s="46"/>
      <c r="V5289" s="112"/>
      <c r="W5289" s="72"/>
      <c r="X5289" s="46"/>
      <c r="Y5289" s="46"/>
      <c r="AC5289" s="47">
        <f t="shared" si="79"/>
        <v>0</v>
      </c>
      <c r="AD5289" s="47"/>
      <c r="AE5289" s="44"/>
      <c r="AF5289" s="48"/>
    </row>
    <row r="5290" spans="1:32" ht="21" customHeight="1">
      <c r="A5290" s="45" t="str">
        <f>IF(G5290="","",VLOOKUP(G5290,#REF!,3,0))</f>
        <v/>
      </c>
      <c r="B5290" s="45" t="str">
        <f>IF(Table1[[#This Row],[Day]]="","",WEEKNUM(F5290))</f>
        <v/>
      </c>
      <c r="C5290" s="45" t="str">
        <f>IF(Table1[[#This Row],[Day]]="","",MONTH(F5290))</f>
        <v/>
      </c>
      <c r="D5290" s="45" t="str">
        <f>IF(Table1[[#This Row],[Day]]="","",YEAR(F5290))</f>
        <v/>
      </c>
      <c r="E5290" s="117" t="s">
        <v>329</v>
      </c>
      <c r="J5290" s="102"/>
      <c r="K5290" s="124"/>
      <c r="R5290" s="46"/>
      <c r="V5290" s="112"/>
      <c r="W5290" s="72"/>
      <c r="X5290" s="46"/>
      <c r="Y5290" s="46"/>
      <c r="AC5290" s="47">
        <f t="shared" si="79"/>
        <v>0</v>
      </c>
      <c r="AD5290" s="47"/>
      <c r="AE5290" s="44"/>
      <c r="AF5290" s="48"/>
    </row>
    <row r="5291" spans="1:32" ht="21" customHeight="1">
      <c r="A5291" s="45" t="str">
        <f>IF(G5291="","",VLOOKUP(G5291,#REF!,3,0))</f>
        <v/>
      </c>
      <c r="B5291" s="45" t="str">
        <f>IF(Table1[[#This Row],[Day]]="","",WEEKNUM(F5291))</f>
        <v/>
      </c>
      <c r="C5291" s="45" t="str">
        <f>IF(Table1[[#This Row],[Day]]="","",MONTH(F5291))</f>
        <v/>
      </c>
      <c r="D5291" s="45" t="str">
        <f>IF(Table1[[#This Row],[Day]]="","",YEAR(F5291))</f>
        <v/>
      </c>
      <c r="E5291" s="117" t="s">
        <v>329</v>
      </c>
      <c r="J5291" s="102"/>
      <c r="K5291" s="124"/>
      <c r="R5291" s="46"/>
      <c r="V5291" s="112"/>
      <c r="W5291" s="72"/>
      <c r="X5291" s="46"/>
      <c r="Y5291" s="46"/>
      <c r="AC5291" s="47">
        <f t="shared" si="79"/>
        <v>0</v>
      </c>
      <c r="AD5291" s="47"/>
      <c r="AE5291" s="44"/>
      <c r="AF5291" s="48"/>
    </row>
    <row r="5292" spans="1:32" ht="21" customHeight="1">
      <c r="A5292" s="45" t="str">
        <f>IF(G5292="","",VLOOKUP(G5292,#REF!,3,0))</f>
        <v/>
      </c>
      <c r="B5292" s="45" t="str">
        <f>IF(Table1[[#This Row],[Day]]="","",WEEKNUM(F5292))</f>
        <v/>
      </c>
      <c r="C5292" s="45" t="str">
        <f>IF(Table1[[#This Row],[Day]]="","",MONTH(F5292))</f>
        <v/>
      </c>
      <c r="D5292" s="45" t="str">
        <f>IF(Table1[[#This Row],[Day]]="","",YEAR(F5292))</f>
        <v/>
      </c>
      <c r="E5292" s="117" t="s">
        <v>329</v>
      </c>
      <c r="J5292" s="102"/>
      <c r="K5292" s="124"/>
      <c r="R5292" s="46"/>
      <c r="V5292" s="112"/>
      <c r="W5292" s="72"/>
      <c r="X5292" s="46"/>
      <c r="Y5292" s="46"/>
      <c r="AC5292" s="47">
        <f t="shared" si="79"/>
        <v>0</v>
      </c>
      <c r="AD5292" s="47"/>
      <c r="AE5292" s="44"/>
      <c r="AF5292" s="48"/>
    </row>
    <row r="5293" spans="1:32" ht="21" customHeight="1">
      <c r="A5293" s="45" t="str">
        <f>IF(G5293="","",VLOOKUP(G5293,#REF!,3,0))</f>
        <v/>
      </c>
      <c r="B5293" s="45" t="str">
        <f>IF(Table1[[#This Row],[Day]]="","",WEEKNUM(F5293))</f>
        <v/>
      </c>
      <c r="C5293" s="45" t="str">
        <f>IF(Table1[[#This Row],[Day]]="","",MONTH(F5293))</f>
        <v/>
      </c>
      <c r="D5293" s="45" t="str">
        <f>IF(Table1[[#This Row],[Day]]="","",YEAR(F5293))</f>
        <v/>
      </c>
      <c r="E5293" s="117" t="s">
        <v>329</v>
      </c>
      <c r="J5293" s="102"/>
      <c r="K5293" s="124"/>
      <c r="R5293" s="46"/>
      <c r="V5293" s="112"/>
      <c r="W5293" s="72"/>
      <c r="X5293" s="46"/>
      <c r="Y5293" s="46"/>
      <c r="AC5293" s="47">
        <f t="shared" si="79"/>
        <v>0</v>
      </c>
      <c r="AD5293" s="47"/>
      <c r="AE5293" s="44"/>
      <c r="AF5293" s="48"/>
    </row>
    <row r="5294" spans="1:32" ht="21" customHeight="1">
      <c r="A5294" s="45" t="str">
        <f>IF(G5294="","",VLOOKUP(G5294,#REF!,3,0))</f>
        <v/>
      </c>
      <c r="B5294" s="45" t="str">
        <f>IF(Table1[[#This Row],[Day]]="","",WEEKNUM(F5294))</f>
        <v/>
      </c>
      <c r="C5294" s="45" t="str">
        <f>IF(Table1[[#This Row],[Day]]="","",MONTH(F5294))</f>
        <v/>
      </c>
      <c r="D5294" s="45" t="str">
        <f>IF(Table1[[#This Row],[Day]]="","",YEAR(F5294))</f>
        <v/>
      </c>
      <c r="E5294" s="117" t="s">
        <v>329</v>
      </c>
      <c r="J5294" s="102"/>
      <c r="K5294" s="124"/>
      <c r="R5294" s="46"/>
      <c r="V5294" s="112"/>
      <c r="W5294" s="72"/>
      <c r="X5294" s="46"/>
      <c r="Y5294" s="46"/>
      <c r="AC5294" s="47">
        <f t="shared" si="79"/>
        <v>0</v>
      </c>
      <c r="AD5294" s="47"/>
      <c r="AE5294" s="44"/>
      <c r="AF5294" s="48"/>
    </row>
    <row r="5295" spans="1:32" ht="21" customHeight="1">
      <c r="A5295" s="45" t="str">
        <f>IF(G5295="","",VLOOKUP(G5295,#REF!,3,0))</f>
        <v/>
      </c>
      <c r="B5295" s="45" t="str">
        <f>IF(Table1[[#This Row],[Day]]="","",WEEKNUM(F5295))</f>
        <v/>
      </c>
      <c r="C5295" s="45" t="str">
        <f>IF(Table1[[#This Row],[Day]]="","",MONTH(F5295))</f>
        <v/>
      </c>
      <c r="D5295" s="45" t="str">
        <f>IF(Table1[[#This Row],[Day]]="","",YEAR(F5295))</f>
        <v/>
      </c>
      <c r="E5295" s="117" t="s">
        <v>329</v>
      </c>
      <c r="J5295" s="102"/>
      <c r="K5295" s="124"/>
      <c r="R5295" s="46"/>
      <c r="V5295" s="112"/>
      <c r="W5295" s="72"/>
      <c r="X5295" s="46"/>
      <c r="Y5295" s="46"/>
      <c r="AC5295" s="47">
        <f t="shared" si="79"/>
        <v>0</v>
      </c>
      <c r="AD5295" s="47"/>
      <c r="AE5295" s="44"/>
      <c r="AF5295" s="48"/>
    </row>
    <row r="5296" spans="1:32" ht="21" customHeight="1">
      <c r="A5296" s="45" t="str">
        <f>IF(G5296="","",VLOOKUP(G5296,#REF!,3,0))</f>
        <v/>
      </c>
      <c r="B5296" s="45" t="str">
        <f>IF(Table1[[#This Row],[Day]]="","",WEEKNUM(F5296))</f>
        <v/>
      </c>
      <c r="C5296" s="45" t="str">
        <f>IF(Table1[[#This Row],[Day]]="","",MONTH(F5296))</f>
        <v/>
      </c>
      <c r="D5296" s="45" t="str">
        <f>IF(Table1[[#This Row],[Day]]="","",YEAR(F5296))</f>
        <v/>
      </c>
      <c r="E5296" s="117" t="s">
        <v>329</v>
      </c>
      <c r="J5296" s="102"/>
      <c r="K5296" s="124"/>
      <c r="R5296" s="46"/>
      <c r="V5296" s="112"/>
      <c r="W5296" s="72"/>
      <c r="X5296" s="46"/>
      <c r="Y5296" s="46"/>
      <c r="AC5296" s="47">
        <f t="shared" si="79"/>
        <v>0</v>
      </c>
      <c r="AD5296" s="47"/>
      <c r="AE5296" s="44"/>
      <c r="AF5296" s="48"/>
    </row>
    <row r="5297" spans="1:32" ht="21" customHeight="1">
      <c r="A5297" s="45" t="str">
        <f>IF(G5297="","",VLOOKUP(G5297,#REF!,3,0))</f>
        <v/>
      </c>
      <c r="B5297" s="45" t="str">
        <f>IF(Table1[[#This Row],[Day]]="","",WEEKNUM(F5297))</f>
        <v/>
      </c>
      <c r="C5297" s="45" t="str">
        <f>IF(Table1[[#This Row],[Day]]="","",MONTH(F5297))</f>
        <v/>
      </c>
      <c r="D5297" s="45" t="str">
        <f>IF(Table1[[#This Row],[Day]]="","",YEAR(F5297))</f>
        <v/>
      </c>
      <c r="E5297" s="117" t="s">
        <v>329</v>
      </c>
      <c r="J5297" s="102"/>
      <c r="K5297" s="124"/>
      <c r="R5297" s="46"/>
      <c r="V5297" s="112"/>
      <c r="W5297" s="72"/>
      <c r="X5297" s="46"/>
      <c r="Y5297" s="46"/>
      <c r="AC5297" s="47">
        <f t="shared" si="79"/>
        <v>0</v>
      </c>
      <c r="AD5297" s="47"/>
      <c r="AE5297" s="44"/>
      <c r="AF5297" s="48"/>
    </row>
    <row r="5298" spans="1:32" ht="21" customHeight="1">
      <c r="A5298" s="45" t="str">
        <f>IF(G5298="","",VLOOKUP(G5298,#REF!,3,0))</f>
        <v/>
      </c>
      <c r="B5298" s="45" t="str">
        <f>IF(Table1[[#This Row],[Day]]="","",WEEKNUM(F5298))</f>
        <v/>
      </c>
      <c r="C5298" s="45" t="str">
        <f>IF(Table1[[#This Row],[Day]]="","",MONTH(F5298))</f>
        <v/>
      </c>
      <c r="D5298" s="45" t="str">
        <f>IF(Table1[[#This Row],[Day]]="","",YEAR(F5298))</f>
        <v/>
      </c>
      <c r="E5298" s="117" t="s">
        <v>329</v>
      </c>
      <c r="J5298" s="102"/>
      <c r="K5298" s="124"/>
      <c r="R5298" s="46"/>
      <c r="V5298" s="112"/>
      <c r="W5298" s="72"/>
      <c r="X5298" s="46"/>
      <c r="Y5298" s="46"/>
      <c r="AC5298" s="47">
        <f t="shared" si="79"/>
        <v>0</v>
      </c>
      <c r="AD5298" s="47"/>
      <c r="AE5298" s="44"/>
      <c r="AF5298" s="48"/>
    </row>
    <row r="5299" spans="1:32" ht="21" customHeight="1">
      <c r="A5299" s="45" t="str">
        <f>IF(G5299="","",VLOOKUP(G5299,#REF!,3,0))</f>
        <v/>
      </c>
      <c r="B5299" s="45" t="str">
        <f>IF(Table1[[#This Row],[Day]]="","",WEEKNUM(F5299))</f>
        <v/>
      </c>
      <c r="C5299" s="45" t="str">
        <f>IF(Table1[[#This Row],[Day]]="","",MONTH(F5299))</f>
        <v/>
      </c>
      <c r="D5299" s="45" t="str">
        <f>IF(Table1[[#This Row],[Day]]="","",YEAR(F5299))</f>
        <v/>
      </c>
      <c r="E5299" s="117" t="s">
        <v>329</v>
      </c>
      <c r="J5299" s="102"/>
      <c r="K5299" s="124"/>
      <c r="R5299" s="46"/>
      <c r="V5299" s="112"/>
      <c r="W5299" s="72"/>
      <c r="X5299" s="46"/>
      <c r="Y5299" s="46"/>
      <c r="AC5299" s="47">
        <f t="shared" si="79"/>
        <v>0</v>
      </c>
      <c r="AD5299" s="47"/>
      <c r="AE5299" s="44"/>
      <c r="AF5299" s="48"/>
    </row>
    <row r="5300" spans="1:32" ht="21" customHeight="1">
      <c r="A5300" s="45" t="str">
        <f>IF(G5300="","",VLOOKUP(G5300,#REF!,3,0))</f>
        <v/>
      </c>
      <c r="B5300" s="45" t="str">
        <f>IF(Table1[[#This Row],[Day]]="","",WEEKNUM(F5300))</f>
        <v/>
      </c>
      <c r="C5300" s="45" t="str">
        <f>IF(Table1[[#This Row],[Day]]="","",MONTH(F5300))</f>
        <v/>
      </c>
      <c r="D5300" s="45" t="str">
        <f>IF(Table1[[#This Row],[Day]]="","",YEAR(F5300))</f>
        <v/>
      </c>
      <c r="E5300" s="117" t="s">
        <v>329</v>
      </c>
      <c r="J5300" s="102"/>
      <c r="K5300" s="124"/>
      <c r="R5300" s="46"/>
      <c r="V5300" s="112"/>
      <c r="W5300" s="72"/>
      <c r="X5300" s="46"/>
      <c r="Y5300" s="46"/>
      <c r="AC5300" s="47">
        <f t="shared" si="79"/>
        <v>0</v>
      </c>
      <c r="AD5300" s="47"/>
      <c r="AE5300" s="44"/>
      <c r="AF5300" s="48"/>
    </row>
    <row r="5301" spans="1:32" ht="21" customHeight="1">
      <c r="A5301" s="45" t="str">
        <f>IF(G5301="","",VLOOKUP(G5301,#REF!,3,0))</f>
        <v/>
      </c>
      <c r="B5301" s="45" t="str">
        <f>IF(Table1[[#This Row],[Day]]="","",WEEKNUM(F5301))</f>
        <v/>
      </c>
      <c r="C5301" s="45" t="str">
        <f>IF(Table1[[#This Row],[Day]]="","",MONTH(F5301))</f>
        <v/>
      </c>
      <c r="D5301" s="45" t="str">
        <f>IF(Table1[[#This Row],[Day]]="","",YEAR(F5301))</f>
        <v/>
      </c>
      <c r="E5301" s="117" t="s">
        <v>329</v>
      </c>
      <c r="J5301" s="102"/>
      <c r="K5301" s="124"/>
      <c r="R5301" s="46"/>
      <c r="V5301" s="112"/>
      <c r="W5301" s="72"/>
      <c r="X5301" s="46"/>
      <c r="Y5301" s="46"/>
      <c r="AC5301" s="47">
        <f t="shared" si="79"/>
        <v>0</v>
      </c>
      <c r="AD5301" s="47"/>
      <c r="AE5301" s="44"/>
      <c r="AF5301" s="48"/>
    </row>
    <row r="5302" spans="1:32" ht="21" customHeight="1">
      <c r="A5302" s="45" t="str">
        <f>IF(G5302="","",VLOOKUP(G5302,#REF!,3,0))</f>
        <v/>
      </c>
      <c r="B5302" s="45" t="str">
        <f>IF(Table1[[#This Row],[Day]]="","",WEEKNUM(F5302))</f>
        <v/>
      </c>
      <c r="C5302" s="45" t="str">
        <f>IF(Table1[[#This Row],[Day]]="","",MONTH(F5302))</f>
        <v/>
      </c>
      <c r="D5302" s="45" t="str">
        <f>IF(Table1[[#This Row],[Day]]="","",YEAR(F5302))</f>
        <v/>
      </c>
      <c r="E5302" s="117" t="s">
        <v>329</v>
      </c>
      <c r="J5302" s="102"/>
      <c r="K5302" s="124"/>
      <c r="R5302" s="46"/>
      <c r="V5302" s="112"/>
      <c r="W5302" s="72"/>
      <c r="X5302" s="46"/>
      <c r="Y5302" s="46"/>
      <c r="AC5302" s="47">
        <f t="shared" si="79"/>
        <v>0</v>
      </c>
      <c r="AD5302" s="47"/>
      <c r="AE5302" s="44"/>
      <c r="AF5302" s="48"/>
    </row>
    <row r="5303" spans="1:32" ht="21" customHeight="1">
      <c r="A5303" s="45" t="str">
        <f>IF(G5303="","",VLOOKUP(G5303,#REF!,3,0))</f>
        <v/>
      </c>
      <c r="B5303" s="45" t="str">
        <f>IF(Table1[[#This Row],[Day]]="","",WEEKNUM(F5303))</f>
        <v/>
      </c>
      <c r="C5303" s="45" t="str">
        <f>IF(Table1[[#This Row],[Day]]="","",MONTH(F5303))</f>
        <v/>
      </c>
      <c r="D5303" s="45" t="str">
        <f>IF(Table1[[#This Row],[Day]]="","",YEAR(F5303))</f>
        <v/>
      </c>
      <c r="E5303" s="117" t="s">
        <v>329</v>
      </c>
      <c r="J5303" s="102"/>
      <c r="K5303" s="124"/>
      <c r="R5303" s="46"/>
      <c r="V5303" s="112"/>
      <c r="W5303" s="72"/>
      <c r="X5303" s="46"/>
      <c r="Y5303" s="46"/>
      <c r="AC5303" s="47">
        <f t="shared" si="79"/>
        <v>0</v>
      </c>
      <c r="AD5303" s="47"/>
      <c r="AE5303" s="44"/>
      <c r="AF5303" s="48"/>
    </row>
    <row r="5304" spans="1:32" ht="21" customHeight="1">
      <c r="A5304" s="45" t="str">
        <f>IF(G5304="","",VLOOKUP(G5304,#REF!,3,0))</f>
        <v/>
      </c>
      <c r="B5304" s="45" t="str">
        <f>IF(Table1[[#This Row],[Day]]="","",WEEKNUM(F5304))</f>
        <v/>
      </c>
      <c r="C5304" s="45" t="str">
        <f>IF(Table1[[#This Row],[Day]]="","",MONTH(F5304))</f>
        <v/>
      </c>
      <c r="D5304" s="45" t="str">
        <f>IF(Table1[[#This Row],[Day]]="","",YEAR(F5304))</f>
        <v/>
      </c>
      <c r="E5304" s="117" t="s">
        <v>329</v>
      </c>
      <c r="J5304" s="102"/>
      <c r="K5304" s="124"/>
      <c r="R5304" s="46"/>
      <c r="V5304" s="112"/>
      <c r="W5304" s="72"/>
      <c r="X5304" s="46"/>
      <c r="Y5304" s="46"/>
      <c r="AC5304" s="47">
        <f t="shared" si="79"/>
        <v>0</v>
      </c>
      <c r="AD5304" s="47"/>
      <c r="AE5304" s="44"/>
      <c r="AF5304" s="48"/>
    </row>
    <row r="5305" spans="1:32" ht="21" customHeight="1">
      <c r="A5305" s="45" t="str">
        <f>IF(G5305="","",VLOOKUP(G5305,#REF!,3,0))</f>
        <v/>
      </c>
      <c r="B5305" s="45" t="str">
        <f>IF(Table1[[#This Row],[Day]]="","",WEEKNUM(F5305))</f>
        <v/>
      </c>
      <c r="C5305" s="45" t="str">
        <f>IF(Table1[[#This Row],[Day]]="","",MONTH(F5305))</f>
        <v/>
      </c>
      <c r="D5305" s="45" t="str">
        <f>IF(Table1[[#This Row],[Day]]="","",YEAR(F5305))</f>
        <v/>
      </c>
      <c r="E5305" s="117" t="s">
        <v>329</v>
      </c>
      <c r="J5305" s="102"/>
      <c r="K5305" s="124"/>
      <c r="R5305" s="46"/>
      <c r="V5305" s="112"/>
      <c r="W5305" s="72"/>
      <c r="X5305" s="46"/>
      <c r="Y5305" s="46"/>
      <c r="AC5305" s="47">
        <f t="shared" si="79"/>
        <v>0</v>
      </c>
      <c r="AD5305" s="47"/>
      <c r="AE5305" s="44"/>
      <c r="AF5305" s="48"/>
    </row>
    <row r="5306" spans="1:32" ht="21" customHeight="1">
      <c r="A5306" s="45" t="str">
        <f>IF(G5306="","",VLOOKUP(G5306,#REF!,3,0))</f>
        <v/>
      </c>
      <c r="B5306" s="45" t="str">
        <f>IF(Table1[[#This Row],[Day]]="","",WEEKNUM(F5306))</f>
        <v/>
      </c>
      <c r="C5306" s="45" t="str">
        <f>IF(Table1[[#This Row],[Day]]="","",MONTH(F5306))</f>
        <v/>
      </c>
      <c r="D5306" s="45" t="str">
        <f>IF(Table1[[#This Row],[Day]]="","",YEAR(F5306))</f>
        <v/>
      </c>
      <c r="E5306" s="117" t="s">
        <v>329</v>
      </c>
      <c r="J5306" s="102"/>
      <c r="K5306" s="124"/>
      <c r="R5306" s="46"/>
      <c r="V5306" s="112"/>
      <c r="W5306" s="72"/>
      <c r="X5306" s="46"/>
      <c r="Y5306" s="46"/>
      <c r="AC5306" s="47">
        <f t="shared" si="79"/>
        <v>0</v>
      </c>
      <c r="AD5306" s="47"/>
      <c r="AE5306" s="44"/>
      <c r="AF5306" s="48"/>
    </row>
    <row r="5307" spans="1:32" ht="21" customHeight="1">
      <c r="A5307" s="45" t="str">
        <f>IF(G5307="","",VLOOKUP(G5307,#REF!,3,0))</f>
        <v/>
      </c>
      <c r="B5307" s="45" t="str">
        <f>IF(Table1[[#This Row],[Day]]="","",WEEKNUM(F5307))</f>
        <v/>
      </c>
      <c r="C5307" s="45" t="str">
        <f>IF(Table1[[#This Row],[Day]]="","",MONTH(F5307))</f>
        <v/>
      </c>
      <c r="D5307" s="45" t="str">
        <f>IF(Table1[[#This Row],[Day]]="","",YEAR(F5307))</f>
        <v/>
      </c>
      <c r="E5307" s="117" t="s">
        <v>329</v>
      </c>
      <c r="J5307" s="102"/>
      <c r="K5307" s="124"/>
      <c r="R5307" s="46"/>
      <c r="V5307" s="112"/>
      <c r="W5307" s="72"/>
      <c r="X5307" s="46"/>
      <c r="Y5307" s="46"/>
      <c r="AC5307" s="47">
        <f t="shared" si="79"/>
        <v>0</v>
      </c>
      <c r="AD5307" s="47"/>
      <c r="AE5307" s="44"/>
      <c r="AF5307" s="48"/>
    </row>
    <row r="5308" spans="1:32" ht="21" customHeight="1">
      <c r="A5308" s="45" t="str">
        <f>IF(G5308="","",VLOOKUP(G5308,#REF!,3,0))</f>
        <v/>
      </c>
      <c r="B5308" s="45" t="str">
        <f>IF(Table1[[#This Row],[Day]]="","",WEEKNUM(F5308))</f>
        <v/>
      </c>
      <c r="C5308" s="45" t="str">
        <f>IF(Table1[[#This Row],[Day]]="","",MONTH(F5308))</f>
        <v/>
      </c>
      <c r="D5308" s="45" t="str">
        <f>IF(Table1[[#This Row],[Day]]="","",YEAR(F5308))</f>
        <v/>
      </c>
      <c r="E5308" s="117" t="s">
        <v>329</v>
      </c>
      <c r="J5308" s="102"/>
      <c r="K5308" s="124"/>
      <c r="R5308" s="46"/>
      <c r="V5308" s="112"/>
      <c r="W5308" s="72"/>
      <c r="X5308" s="46"/>
      <c r="Y5308" s="46"/>
      <c r="AC5308" s="47">
        <f t="shared" si="79"/>
        <v>0</v>
      </c>
      <c r="AD5308" s="47"/>
      <c r="AE5308" s="44"/>
      <c r="AF5308" s="48"/>
    </row>
    <row r="5309" spans="1:32" ht="21" customHeight="1">
      <c r="A5309" s="45" t="str">
        <f>IF(G5309="","",VLOOKUP(G5309,#REF!,3,0))</f>
        <v/>
      </c>
      <c r="B5309" s="45" t="str">
        <f>IF(Table1[[#This Row],[Day]]="","",WEEKNUM(F5309))</f>
        <v/>
      </c>
      <c r="C5309" s="45" t="str">
        <f>IF(Table1[[#This Row],[Day]]="","",MONTH(F5309))</f>
        <v/>
      </c>
      <c r="D5309" s="45" t="str">
        <f>IF(Table1[[#This Row],[Day]]="","",YEAR(F5309))</f>
        <v/>
      </c>
      <c r="E5309" s="117" t="s">
        <v>329</v>
      </c>
      <c r="J5309" s="102"/>
      <c r="K5309" s="124"/>
      <c r="R5309" s="46"/>
      <c r="V5309" s="112"/>
      <c r="W5309" s="72"/>
      <c r="X5309" s="46"/>
      <c r="Y5309" s="46"/>
      <c r="AC5309" s="47">
        <f t="shared" si="79"/>
        <v>0</v>
      </c>
      <c r="AD5309" s="47"/>
      <c r="AE5309" s="44"/>
      <c r="AF5309" s="48"/>
    </row>
    <row r="5310" spans="1:32" ht="21" customHeight="1">
      <c r="A5310" s="45" t="str">
        <f>IF(G5310="","",VLOOKUP(G5310,#REF!,3,0))</f>
        <v/>
      </c>
      <c r="B5310" s="45" t="str">
        <f>IF(Table1[[#This Row],[Day]]="","",WEEKNUM(F5310))</f>
        <v/>
      </c>
      <c r="C5310" s="45" t="str">
        <f>IF(Table1[[#This Row],[Day]]="","",MONTH(F5310))</f>
        <v/>
      </c>
      <c r="D5310" s="45" t="str">
        <f>IF(Table1[[#This Row],[Day]]="","",YEAR(F5310))</f>
        <v/>
      </c>
      <c r="E5310" s="117" t="s">
        <v>329</v>
      </c>
      <c r="J5310" s="102"/>
      <c r="K5310" s="124"/>
      <c r="R5310" s="46"/>
      <c r="V5310" s="112"/>
      <c r="W5310" s="72"/>
      <c r="X5310" s="46"/>
      <c r="Y5310" s="46"/>
      <c r="AC5310" s="47">
        <f t="shared" si="79"/>
        <v>0</v>
      </c>
      <c r="AD5310" s="47"/>
      <c r="AE5310" s="44"/>
      <c r="AF5310" s="48"/>
    </row>
    <row r="5311" spans="1:32" ht="21" customHeight="1">
      <c r="A5311" s="45" t="str">
        <f>IF(G5311="","",VLOOKUP(G5311,#REF!,3,0))</f>
        <v/>
      </c>
      <c r="B5311" s="45" t="str">
        <f>IF(Table1[[#This Row],[Day]]="","",WEEKNUM(F5311))</f>
        <v/>
      </c>
      <c r="C5311" s="45" t="str">
        <f>IF(Table1[[#This Row],[Day]]="","",MONTH(F5311))</f>
        <v/>
      </c>
      <c r="D5311" s="45" t="str">
        <f>IF(Table1[[#This Row],[Day]]="","",YEAR(F5311))</f>
        <v/>
      </c>
      <c r="E5311" s="117" t="s">
        <v>329</v>
      </c>
      <c r="J5311" s="102"/>
      <c r="K5311" s="124"/>
      <c r="R5311" s="46"/>
      <c r="V5311" s="112"/>
      <c r="W5311" s="72"/>
      <c r="X5311" s="46"/>
      <c r="Y5311" s="46"/>
      <c r="AC5311" s="47">
        <f t="shared" si="79"/>
        <v>0</v>
      </c>
      <c r="AD5311" s="47"/>
      <c r="AE5311" s="44"/>
      <c r="AF5311" s="48"/>
    </row>
    <row r="5312" spans="1:32" ht="21" customHeight="1">
      <c r="A5312" s="45" t="str">
        <f>IF(G5312="","",VLOOKUP(G5312,#REF!,3,0))</f>
        <v/>
      </c>
      <c r="B5312" s="45" t="str">
        <f>IF(Table1[[#This Row],[Day]]="","",WEEKNUM(F5312))</f>
        <v/>
      </c>
      <c r="C5312" s="45" t="str">
        <f>IF(Table1[[#This Row],[Day]]="","",MONTH(F5312))</f>
        <v/>
      </c>
      <c r="D5312" s="45" t="str">
        <f>IF(Table1[[#This Row],[Day]]="","",YEAR(F5312))</f>
        <v/>
      </c>
      <c r="E5312" s="117" t="s">
        <v>329</v>
      </c>
      <c r="J5312" s="102"/>
      <c r="K5312" s="124"/>
      <c r="R5312" s="46"/>
      <c r="V5312" s="112"/>
      <c r="W5312" s="72"/>
      <c r="X5312" s="46"/>
      <c r="Y5312" s="46"/>
      <c r="AC5312" s="47">
        <f t="shared" si="79"/>
        <v>0</v>
      </c>
      <c r="AD5312" s="47"/>
      <c r="AE5312" s="44"/>
      <c r="AF5312" s="48"/>
    </row>
    <row r="5313" spans="1:32" ht="21" customHeight="1">
      <c r="A5313" s="45" t="str">
        <f>IF(G5313="","",VLOOKUP(G5313,#REF!,3,0))</f>
        <v/>
      </c>
      <c r="B5313" s="45" t="str">
        <f>IF(Table1[[#This Row],[Day]]="","",WEEKNUM(F5313))</f>
        <v/>
      </c>
      <c r="C5313" s="45" t="str">
        <f>IF(Table1[[#This Row],[Day]]="","",MONTH(F5313))</f>
        <v/>
      </c>
      <c r="D5313" s="45" t="str">
        <f>IF(Table1[[#This Row],[Day]]="","",YEAR(F5313))</f>
        <v/>
      </c>
      <c r="E5313" s="117" t="s">
        <v>329</v>
      </c>
      <c r="J5313" s="102"/>
      <c r="K5313" s="124"/>
      <c r="R5313" s="46"/>
      <c r="V5313" s="112"/>
      <c r="W5313" s="72"/>
      <c r="X5313" s="46"/>
      <c r="Y5313" s="46"/>
      <c r="AC5313" s="47">
        <f t="shared" si="79"/>
        <v>0</v>
      </c>
      <c r="AD5313" s="47"/>
      <c r="AE5313" s="44"/>
      <c r="AF5313" s="48"/>
    </row>
    <row r="5314" spans="1:32" ht="21" customHeight="1">
      <c r="A5314" s="45" t="str">
        <f>IF(G5314="","",VLOOKUP(G5314,#REF!,3,0))</f>
        <v/>
      </c>
      <c r="B5314" s="45" t="str">
        <f>IF(Table1[[#This Row],[Day]]="","",WEEKNUM(F5314))</f>
        <v/>
      </c>
      <c r="C5314" s="45" t="str">
        <f>IF(Table1[[#This Row],[Day]]="","",MONTH(F5314))</f>
        <v/>
      </c>
      <c r="D5314" s="45" t="str">
        <f>IF(Table1[[#This Row],[Day]]="","",YEAR(F5314))</f>
        <v/>
      </c>
      <c r="E5314" s="117" t="s">
        <v>329</v>
      </c>
      <c r="J5314" s="102"/>
      <c r="K5314" s="124"/>
      <c r="R5314" s="46"/>
      <c r="V5314" s="112"/>
      <c r="W5314" s="72"/>
      <c r="X5314" s="46"/>
      <c r="Y5314" s="46"/>
      <c r="AC5314" s="47">
        <f t="shared" si="79"/>
        <v>0</v>
      </c>
      <c r="AD5314" s="47"/>
      <c r="AE5314" s="44"/>
      <c r="AF5314" s="48"/>
    </row>
    <row r="5315" spans="1:32" ht="21" customHeight="1">
      <c r="A5315" s="45" t="str">
        <f>IF(G5315="","",VLOOKUP(G5315,#REF!,3,0))</f>
        <v/>
      </c>
      <c r="B5315" s="45" t="str">
        <f>IF(Table1[[#This Row],[Day]]="","",WEEKNUM(F5315))</f>
        <v/>
      </c>
      <c r="C5315" s="45" t="str">
        <f>IF(Table1[[#This Row],[Day]]="","",MONTH(F5315))</f>
        <v/>
      </c>
      <c r="D5315" s="45" t="str">
        <f>IF(Table1[[#This Row],[Day]]="","",YEAR(F5315))</f>
        <v/>
      </c>
      <c r="E5315" s="117" t="s">
        <v>329</v>
      </c>
      <c r="J5315" s="102"/>
      <c r="K5315" s="124"/>
      <c r="R5315" s="46"/>
      <c r="V5315" s="112"/>
      <c r="W5315" s="72"/>
      <c r="X5315" s="46"/>
      <c r="Y5315" s="46"/>
      <c r="AC5315" s="47">
        <f t="shared" si="79"/>
        <v>0</v>
      </c>
      <c r="AD5315" s="47"/>
      <c r="AE5315" s="44"/>
      <c r="AF5315" s="48"/>
    </row>
    <row r="5316" spans="1:32" ht="21" customHeight="1">
      <c r="A5316" s="45" t="str">
        <f>IF(G5316="","",VLOOKUP(G5316,#REF!,3,0))</f>
        <v/>
      </c>
      <c r="B5316" s="45" t="str">
        <f>IF(Table1[[#This Row],[Day]]="","",WEEKNUM(F5316))</f>
        <v/>
      </c>
      <c r="C5316" s="45" t="str">
        <f>IF(Table1[[#This Row],[Day]]="","",MONTH(F5316))</f>
        <v/>
      </c>
      <c r="D5316" s="45" t="str">
        <f>IF(Table1[[#This Row],[Day]]="","",YEAR(F5316))</f>
        <v/>
      </c>
      <c r="E5316" s="117" t="s">
        <v>329</v>
      </c>
      <c r="J5316" s="102"/>
      <c r="K5316" s="124"/>
      <c r="R5316" s="46"/>
      <c r="V5316" s="112"/>
      <c r="W5316" s="72"/>
      <c r="X5316" s="46"/>
      <c r="Y5316" s="46"/>
      <c r="AC5316" s="47">
        <f t="shared" si="79"/>
        <v>0</v>
      </c>
      <c r="AD5316" s="47"/>
      <c r="AE5316" s="44"/>
      <c r="AF5316" s="48"/>
    </row>
    <row r="5317" spans="1:32" ht="21" customHeight="1">
      <c r="A5317" s="45" t="str">
        <f>IF(G5317="","",VLOOKUP(G5317,#REF!,3,0))</f>
        <v/>
      </c>
      <c r="B5317" s="45" t="str">
        <f>IF(Table1[[#This Row],[Day]]="","",WEEKNUM(F5317))</f>
        <v/>
      </c>
      <c r="C5317" s="45" t="str">
        <f>IF(Table1[[#This Row],[Day]]="","",MONTH(F5317))</f>
        <v/>
      </c>
      <c r="D5317" s="45" t="str">
        <f>IF(Table1[[#This Row],[Day]]="","",YEAR(F5317))</f>
        <v/>
      </c>
      <c r="E5317" s="117" t="s">
        <v>329</v>
      </c>
      <c r="J5317" s="102"/>
      <c r="K5317" s="124"/>
      <c r="R5317" s="46"/>
      <c r="V5317" s="112"/>
      <c r="W5317" s="72"/>
      <c r="X5317" s="46"/>
      <c r="Y5317" s="46"/>
      <c r="AC5317" s="47">
        <f t="shared" si="79"/>
        <v>0</v>
      </c>
      <c r="AD5317" s="47"/>
      <c r="AE5317" s="44"/>
      <c r="AF5317" s="48"/>
    </row>
    <row r="5318" spans="1:32" ht="21" customHeight="1">
      <c r="A5318" s="45" t="str">
        <f>IF(G5318="","",VLOOKUP(G5318,#REF!,3,0))</f>
        <v/>
      </c>
      <c r="B5318" s="45" t="str">
        <f>IF(Table1[[#This Row],[Day]]="","",WEEKNUM(F5318))</f>
        <v/>
      </c>
      <c r="C5318" s="45" t="str">
        <f>IF(Table1[[#This Row],[Day]]="","",MONTH(F5318))</f>
        <v/>
      </c>
      <c r="D5318" s="45" t="str">
        <f>IF(Table1[[#This Row],[Day]]="","",YEAR(F5318))</f>
        <v/>
      </c>
      <c r="E5318" s="117" t="s">
        <v>329</v>
      </c>
      <c r="J5318" s="102"/>
      <c r="K5318" s="124"/>
      <c r="R5318" s="46"/>
      <c r="V5318" s="112"/>
      <c r="W5318" s="72"/>
      <c r="X5318" s="46"/>
      <c r="Y5318" s="46"/>
      <c r="AC5318" s="47">
        <f t="shared" si="79"/>
        <v>0</v>
      </c>
      <c r="AD5318" s="47"/>
      <c r="AE5318" s="44"/>
      <c r="AF5318" s="48"/>
    </row>
    <row r="5319" spans="1:32" ht="21" customHeight="1">
      <c r="A5319" s="45" t="str">
        <f>IF(G5319="","",VLOOKUP(G5319,#REF!,3,0))</f>
        <v/>
      </c>
      <c r="B5319" s="45" t="str">
        <f>IF(Table1[[#This Row],[Day]]="","",WEEKNUM(F5319))</f>
        <v/>
      </c>
      <c r="C5319" s="45" t="str">
        <f>IF(Table1[[#This Row],[Day]]="","",MONTH(F5319))</f>
        <v/>
      </c>
      <c r="D5319" s="45" t="str">
        <f>IF(Table1[[#This Row],[Day]]="","",YEAR(F5319))</f>
        <v/>
      </c>
      <c r="E5319" s="117" t="s">
        <v>329</v>
      </c>
      <c r="J5319" s="102"/>
      <c r="K5319" s="124"/>
      <c r="R5319" s="46"/>
      <c r="V5319" s="112"/>
      <c r="W5319" s="72"/>
      <c r="X5319" s="46"/>
      <c r="Y5319" s="46"/>
      <c r="AC5319" s="47">
        <f t="shared" si="79"/>
        <v>0</v>
      </c>
      <c r="AD5319" s="47"/>
      <c r="AE5319" s="44"/>
      <c r="AF5319" s="48"/>
    </row>
    <row r="5320" spans="1:32" ht="21" customHeight="1">
      <c r="A5320" s="45" t="str">
        <f>IF(G5320="","",VLOOKUP(G5320,#REF!,3,0))</f>
        <v/>
      </c>
      <c r="B5320" s="45" t="str">
        <f>IF(Table1[[#This Row],[Day]]="","",WEEKNUM(F5320))</f>
        <v/>
      </c>
      <c r="C5320" s="45" t="str">
        <f>IF(Table1[[#This Row],[Day]]="","",MONTH(F5320))</f>
        <v/>
      </c>
      <c r="D5320" s="45" t="str">
        <f>IF(Table1[[#This Row],[Day]]="","",YEAR(F5320))</f>
        <v/>
      </c>
      <c r="E5320" s="117" t="s">
        <v>329</v>
      </c>
      <c r="J5320" s="102"/>
      <c r="K5320" s="124"/>
      <c r="R5320" s="46"/>
      <c r="V5320" s="112"/>
      <c r="W5320" s="72"/>
      <c r="X5320" s="46"/>
      <c r="Y5320" s="46"/>
      <c r="AC5320" s="47">
        <f t="shared" si="79"/>
        <v>0</v>
      </c>
      <c r="AD5320" s="47"/>
      <c r="AE5320" s="44"/>
      <c r="AF5320" s="48"/>
    </row>
    <row r="5321" spans="1:32" ht="21" customHeight="1">
      <c r="A5321" s="45" t="str">
        <f>IF(G5321="","",VLOOKUP(G5321,#REF!,3,0))</f>
        <v/>
      </c>
      <c r="B5321" s="45" t="str">
        <f>IF(Table1[[#This Row],[Day]]="","",WEEKNUM(F5321))</f>
        <v/>
      </c>
      <c r="C5321" s="45" t="str">
        <f>IF(Table1[[#This Row],[Day]]="","",MONTH(F5321))</f>
        <v/>
      </c>
      <c r="D5321" s="45" t="str">
        <f>IF(Table1[[#This Row],[Day]]="","",YEAR(F5321))</f>
        <v/>
      </c>
      <c r="E5321" s="117" t="s">
        <v>329</v>
      </c>
      <c r="J5321" s="102"/>
      <c r="K5321" s="124"/>
      <c r="R5321" s="46"/>
      <c r="V5321" s="112"/>
      <c r="W5321" s="72"/>
      <c r="X5321" s="46"/>
      <c r="Y5321" s="46"/>
      <c r="AC5321" s="47">
        <f t="shared" si="79"/>
        <v>0</v>
      </c>
      <c r="AD5321" s="47"/>
      <c r="AE5321" s="44"/>
      <c r="AF5321" s="48"/>
    </row>
    <row r="5322" spans="1:32" ht="21" customHeight="1">
      <c r="A5322" s="45" t="str">
        <f>IF(G5322="","",VLOOKUP(G5322,#REF!,3,0))</f>
        <v/>
      </c>
      <c r="B5322" s="45" t="str">
        <f>IF(Table1[[#This Row],[Day]]="","",WEEKNUM(F5322))</f>
        <v/>
      </c>
      <c r="C5322" s="45" t="str">
        <f>IF(Table1[[#This Row],[Day]]="","",MONTH(F5322))</f>
        <v/>
      </c>
      <c r="D5322" s="45" t="str">
        <f>IF(Table1[[#This Row],[Day]]="","",YEAR(F5322))</f>
        <v/>
      </c>
      <c r="E5322" s="117" t="s">
        <v>329</v>
      </c>
      <c r="J5322" s="102"/>
      <c r="K5322" s="124"/>
      <c r="R5322" s="46"/>
      <c r="V5322" s="112"/>
      <c r="W5322" s="72"/>
      <c r="X5322" s="46"/>
      <c r="Y5322" s="46"/>
      <c r="AC5322" s="47">
        <f t="shared" si="79"/>
        <v>0</v>
      </c>
      <c r="AD5322" s="47"/>
      <c r="AE5322" s="44"/>
      <c r="AF5322" s="48"/>
    </row>
    <row r="5323" spans="1:32" ht="21" customHeight="1">
      <c r="A5323" s="45" t="str">
        <f>IF(G5323="","",VLOOKUP(G5323,#REF!,3,0))</f>
        <v/>
      </c>
      <c r="B5323" s="45" t="str">
        <f>IF(Table1[[#This Row],[Day]]="","",WEEKNUM(F5323))</f>
        <v/>
      </c>
      <c r="C5323" s="45" t="str">
        <f>IF(Table1[[#This Row],[Day]]="","",MONTH(F5323))</f>
        <v/>
      </c>
      <c r="D5323" s="45" t="str">
        <f>IF(Table1[[#This Row],[Day]]="","",YEAR(F5323))</f>
        <v/>
      </c>
      <c r="E5323" s="117" t="s">
        <v>329</v>
      </c>
      <c r="J5323" s="102"/>
      <c r="K5323" s="124"/>
      <c r="R5323" s="46"/>
      <c r="V5323" s="112"/>
      <c r="W5323" s="72"/>
      <c r="X5323" s="46"/>
      <c r="Y5323" s="46"/>
      <c r="AC5323" s="47">
        <f t="shared" si="79"/>
        <v>0</v>
      </c>
      <c r="AD5323" s="47"/>
      <c r="AE5323" s="44"/>
      <c r="AF5323" s="48"/>
    </row>
    <row r="5324" spans="1:32" ht="21" customHeight="1">
      <c r="A5324" s="45" t="str">
        <f>IF(G5324="","",VLOOKUP(G5324,#REF!,3,0))</f>
        <v/>
      </c>
      <c r="B5324" s="45" t="str">
        <f>IF(Table1[[#This Row],[Day]]="","",WEEKNUM(F5324))</f>
        <v/>
      </c>
      <c r="C5324" s="45" t="str">
        <f>IF(Table1[[#This Row],[Day]]="","",MONTH(F5324))</f>
        <v/>
      </c>
      <c r="D5324" s="45" t="str">
        <f>IF(Table1[[#This Row],[Day]]="","",YEAR(F5324))</f>
        <v/>
      </c>
      <c r="E5324" s="117" t="s">
        <v>329</v>
      </c>
      <c r="J5324" s="102"/>
      <c r="K5324" s="124"/>
      <c r="R5324" s="46"/>
      <c r="V5324" s="112"/>
      <c r="W5324" s="72"/>
      <c r="X5324" s="46"/>
      <c r="Y5324" s="46"/>
      <c r="AC5324" s="47">
        <f t="shared" si="79"/>
        <v>0</v>
      </c>
      <c r="AD5324" s="47"/>
      <c r="AE5324" s="44"/>
      <c r="AF5324" s="48"/>
    </row>
    <row r="5325" spans="1:32" ht="21" customHeight="1">
      <c r="A5325" s="45" t="str">
        <f>IF(G5325="","",VLOOKUP(G5325,#REF!,3,0))</f>
        <v/>
      </c>
      <c r="B5325" s="45" t="str">
        <f>IF(Table1[[#This Row],[Day]]="","",WEEKNUM(F5325))</f>
        <v/>
      </c>
      <c r="C5325" s="45" t="str">
        <f>IF(Table1[[#This Row],[Day]]="","",MONTH(F5325))</f>
        <v/>
      </c>
      <c r="D5325" s="45" t="str">
        <f>IF(Table1[[#This Row],[Day]]="","",YEAR(F5325))</f>
        <v/>
      </c>
      <c r="E5325" s="117" t="s">
        <v>329</v>
      </c>
      <c r="J5325" s="102"/>
      <c r="K5325" s="124"/>
      <c r="R5325" s="46"/>
      <c r="V5325" s="112"/>
      <c r="W5325" s="72"/>
      <c r="X5325" s="46"/>
      <c r="Y5325" s="46"/>
      <c r="AC5325" s="47">
        <f t="shared" si="79"/>
        <v>0</v>
      </c>
      <c r="AD5325" s="47"/>
      <c r="AE5325" s="44"/>
      <c r="AF5325" s="48"/>
    </row>
    <row r="5326" spans="1:32" ht="21" customHeight="1">
      <c r="A5326" s="45" t="str">
        <f>IF(G5326="","",VLOOKUP(G5326,#REF!,3,0))</f>
        <v/>
      </c>
      <c r="B5326" s="45" t="str">
        <f>IF(Table1[[#This Row],[Day]]="","",WEEKNUM(F5326))</f>
        <v/>
      </c>
      <c r="C5326" s="45" t="str">
        <f>IF(Table1[[#This Row],[Day]]="","",MONTH(F5326))</f>
        <v/>
      </c>
      <c r="D5326" s="45" t="str">
        <f>IF(Table1[[#This Row],[Day]]="","",YEAR(F5326))</f>
        <v/>
      </c>
      <c r="E5326" s="117" t="s">
        <v>329</v>
      </c>
      <c r="J5326" s="102"/>
      <c r="K5326" s="124"/>
      <c r="R5326" s="46"/>
      <c r="V5326" s="112"/>
      <c r="W5326" s="72"/>
      <c r="X5326" s="46"/>
      <c r="Y5326" s="46"/>
      <c r="AC5326" s="47">
        <f t="shared" si="79"/>
        <v>0</v>
      </c>
      <c r="AD5326" s="47"/>
      <c r="AE5326" s="44"/>
      <c r="AF5326" s="48"/>
    </row>
    <row r="5327" spans="1:32" ht="21" customHeight="1">
      <c r="A5327" s="45" t="str">
        <f>IF(G5327="","",VLOOKUP(G5327,#REF!,3,0))</f>
        <v/>
      </c>
      <c r="B5327" s="45" t="str">
        <f>IF(Table1[[#This Row],[Day]]="","",WEEKNUM(F5327))</f>
        <v/>
      </c>
      <c r="C5327" s="45" t="str">
        <f>IF(Table1[[#This Row],[Day]]="","",MONTH(F5327))</f>
        <v/>
      </c>
      <c r="D5327" s="45" t="str">
        <f>IF(Table1[[#This Row],[Day]]="","",YEAR(F5327))</f>
        <v/>
      </c>
      <c r="E5327" s="117" t="s">
        <v>329</v>
      </c>
      <c r="J5327" s="102"/>
      <c r="K5327" s="124"/>
      <c r="R5327" s="46"/>
      <c r="V5327" s="112"/>
      <c r="W5327" s="72"/>
      <c r="X5327" s="46"/>
      <c r="Y5327" s="46"/>
      <c r="AC5327" s="47">
        <f t="shared" si="79"/>
        <v>0</v>
      </c>
      <c r="AD5327" s="47"/>
      <c r="AE5327" s="44"/>
      <c r="AF5327" s="48"/>
    </row>
    <row r="5328" spans="1:32" ht="21" customHeight="1">
      <c r="A5328" s="45" t="str">
        <f>IF(G5328="","",VLOOKUP(G5328,#REF!,3,0))</f>
        <v/>
      </c>
      <c r="B5328" s="45" t="str">
        <f>IF(Table1[[#This Row],[Day]]="","",WEEKNUM(F5328))</f>
        <v/>
      </c>
      <c r="C5328" s="45" t="str">
        <f>IF(Table1[[#This Row],[Day]]="","",MONTH(F5328))</f>
        <v/>
      </c>
      <c r="D5328" s="45" t="str">
        <f>IF(Table1[[#This Row],[Day]]="","",YEAR(F5328))</f>
        <v/>
      </c>
      <c r="E5328" s="117" t="s">
        <v>329</v>
      </c>
      <c r="J5328" s="102"/>
      <c r="K5328" s="124"/>
      <c r="R5328" s="46"/>
      <c r="V5328" s="112"/>
      <c r="W5328" s="72"/>
      <c r="X5328" s="46"/>
      <c r="Y5328" s="46"/>
      <c r="AC5328" s="47">
        <f t="shared" si="79"/>
        <v>0</v>
      </c>
      <c r="AD5328" s="47"/>
      <c r="AE5328" s="44"/>
      <c r="AF5328" s="48"/>
    </row>
    <row r="5329" spans="1:32" ht="21" customHeight="1">
      <c r="A5329" s="45" t="str">
        <f>IF(G5329="","",VLOOKUP(G5329,#REF!,3,0))</f>
        <v/>
      </c>
      <c r="B5329" s="45" t="str">
        <f>IF(Table1[[#This Row],[Day]]="","",WEEKNUM(F5329))</f>
        <v/>
      </c>
      <c r="C5329" s="45" t="str">
        <f>IF(Table1[[#This Row],[Day]]="","",MONTH(F5329))</f>
        <v/>
      </c>
      <c r="D5329" s="45" t="str">
        <f>IF(Table1[[#This Row],[Day]]="","",YEAR(F5329))</f>
        <v/>
      </c>
      <c r="E5329" s="117" t="s">
        <v>329</v>
      </c>
      <c r="J5329" s="102"/>
      <c r="K5329" s="124"/>
      <c r="R5329" s="46"/>
      <c r="V5329" s="112"/>
      <c r="W5329" s="72"/>
      <c r="X5329" s="46"/>
      <c r="Y5329" s="46"/>
      <c r="AC5329" s="47">
        <f t="shared" si="79"/>
        <v>0</v>
      </c>
      <c r="AD5329" s="47"/>
      <c r="AE5329" s="44"/>
      <c r="AF5329" s="48"/>
    </row>
    <row r="5330" spans="1:32" ht="21" customHeight="1">
      <c r="A5330" s="45" t="str">
        <f>IF(G5330="","",VLOOKUP(G5330,#REF!,3,0))</f>
        <v/>
      </c>
      <c r="B5330" s="45" t="str">
        <f>IF(Table1[[#This Row],[Day]]="","",WEEKNUM(F5330))</f>
        <v/>
      </c>
      <c r="C5330" s="45" t="str">
        <f>IF(Table1[[#This Row],[Day]]="","",MONTH(F5330))</f>
        <v/>
      </c>
      <c r="D5330" s="45" t="str">
        <f>IF(Table1[[#This Row],[Day]]="","",YEAR(F5330))</f>
        <v/>
      </c>
      <c r="E5330" s="117" t="s">
        <v>329</v>
      </c>
      <c r="J5330" s="102"/>
      <c r="K5330" s="124"/>
      <c r="R5330" s="46"/>
      <c r="V5330" s="112"/>
      <c r="W5330" s="72"/>
      <c r="X5330" s="46"/>
      <c r="Y5330" s="46"/>
      <c r="AC5330" s="47">
        <f t="shared" si="79"/>
        <v>0</v>
      </c>
      <c r="AD5330" s="47"/>
      <c r="AE5330" s="44"/>
      <c r="AF5330" s="48"/>
    </row>
    <row r="5331" spans="1:32" ht="21" customHeight="1">
      <c r="A5331" s="45" t="str">
        <f>IF(G5331="","",VLOOKUP(G5331,#REF!,3,0))</f>
        <v/>
      </c>
      <c r="B5331" s="45" t="str">
        <f>IF(Table1[[#This Row],[Day]]="","",WEEKNUM(F5331))</f>
        <v/>
      </c>
      <c r="C5331" s="45" t="str">
        <f>IF(Table1[[#This Row],[Day]]="","",MONTH(F5331))</f>
        <v/>
      </c>
      <c r="D5331" s="45" t="str">
        <f>IF(Table1[[#This Row],[Day]]="","",YEAR(F5331))</f>
        <v/>
      </c>
      <c r="E5331" s="117" t="s">
        <v>329</v>
      </c>
      <c r="J5331" s="102"/>
      <c r="K5331" s="124"/>
      <c r="R5331" s="46"/>
      <c r="V5331" s="112"/>
      <c r="W5331" s="72"/>
      <c r="X5331" s="46"/>
      <c r="Y5331" s="46"/>
      <c r="AC5331" s="47">
        <f t="shared" si="79"/>
        <v>0</v>
      </c>
      <c r="AD5331" s="47"/>
      <c r="AE5331" s="44"/>
      <c r="AF5331" s="48"/>
    </row>
    <row r="5332" spans="1:32" ht="21" customHeight="1">
      <c r="A5332" s="45" t="str">
        <f>IF(G5332="","",VLOOKUP(G5332,#REF!,3,0))</f>
        <v/>
      </c>
      <c r="B5332" s="45" t="str">
        <f>IF(Table1[[#This Row],[Day]]="","",WEEKNUM(F5332))</f>
        <v/>
      </c>
      <c r="C5332" s="45" t="str">
        <f>IF(Table1[[#This Row],[Day]]="","",MONTH(F5332))</f>
        <v/>
      </c>
      <c r="D5332" s="45" t="str">
        <f>IF(Table1[[#This Row],[Day]]="","",YEAR(F5332))</f>
        <v/>
      </c>
      <c r="E5332" s="117" t="s">
        <v>329</v>
      </c>
      <c r="J5332" s="102"/>
      <c r="K5332" s="124"/>
      <c r="R5332" s="46"/>
      <c r="V5332" s="112"/>
      <c r="W5332" s="72"/>
      <c r="X5332" s="46"/>
      <c r="Y5332" s="46"/>
      <c r="AC5332" s="47">
        <f t="shared" si="79"/>
        <v>0</v>
      </c>
      <c r="AD5332" s="47"/>
      <c r="AE5332" s="44"/>
      <c r="AF5332" s="48"/>
    </row>
    <row r="5333" spans="1:32" ht="21" customHeight="1">
      <c r="A5333" s="45" t="str">
        <f>IF(G5333="","",VLOOKUP(G5333,#REF!,3,0))</f>
        <v/>
      </c>
      <c r="B5333" s="45" t="str">
        <f>IF(Table1[[#This Row],[Day]]="","",WEEKNUM(F5333))</f>
        <v/>
      </c>
      <c r="C5333" s="45" t="str">
        <f>IF(Table1[[#This Row],[Day]]="","",MONTH(F5333))</f>
        <v/>
      </c>
      <c r="D5333" s="45" t="str">
        <f>IF(Table1[[#This Row],[Day]]="","",YEAR(F5333))</f>
        <v/>
      </c>
      <c r="E5333" s="117" t="s">
        <v>329</v>
      </c>
      <c r="J5333" s="102"/>
      <c r="K5333" s="124"/>
      <c r="R5333" s="46"/>
      <c r="V5333" s="112"/>
      <c r="W5333" s="72"/>
      <c r="X5333" s="46"/>
      <c r="Y5333" s="46"/>
      <c r="AC5333" s="47">
        <f t="shared" si="79"/>
        <v>0</v>
      </c>
      <c r="AD5333" s="47"/>
      <c r="AE5333" s="44"/>
      <c r="AF5333" s="48"/>
    </row>
    <row r="5334" spans="1:32" ht="21" customHeight="1">
      <c r="A5334" s="45" t="str">
        <f>IF(G5334="","",VLOOKUP(G5334,#REF!,3,0))</f>
        <v/>
      </c>
      <c r="B5334" s="45" t="str">
        <f>IF(Table1[[#This Row],[Day]]="","",WEEKNUM(F5334))</f>
        <v/>
      </c>
      <c r="C5334" s="45" t="str">
        <f>IF(Table1[[#This Row],[Day]]="","",MONTH(F5334))</f>
        <v/>
      </c>
      <c r="D5334" s="45" t="str">
        <f>IF(Table1[[#This Row],[Day]]="","",YEAR(F5334))</f>
        <v/>
      </c>
      <c r="E5334" s="117" t="s">
        <v>329</v>
      </c>
      <c r="J5334" s="102"/>
      <c r="K5334" s="124"/>
      <c r="R5334" s="46"/>
      <c r="V5334" s="112"/>
      <c r="W5334" s="72"/>
      <c r="X5334" s="46"/>
      <c r="Y5334" s="46"/>
      <c r="AC5334" s="47">
        <f t="shared" si="79"/>
        <v>0</v>
      </c>
      <c r="AD5334" s="47"/>
      <c r="AE5334" s="44"/>
      <c r="AF5334" s="48"/>
    </row>
    <row r="5335" spans="1:32" ht="21" customHeight="1">
      <c r="A5335" s="45" t="str">
        <f>IF(G5335="","",VLOOKUP(G5335,#REF!,3,0))</f>
        <v/>
      </c>
      <c r="B5335" s="45" t="str">
        <f>IF(Table1[[#This Row],[Day]]="","",WEEKNUM(F5335))</f>
        <v/>
      </c>
      <c r="C5335" s="45" t="str">
        <f>IF(Table1[[#This Row],[Day]]="","",MONTH(F5335))</f>
        <v/>
      </c>
      <c r="D5335" s="45" t="str">
        <f>IF(Table1[[#This Row],[Day]]="","",YEAR(F5335))</f>
        <v/>
      </c>
      <c r="E5335" s="117" t="s">
        <v>329</v>
      </c>
      <c r="J5335" s="102"/>
      <c r="K5335" s="124"/>
      <c r="R5335" s="46"/>
      <c r="V5335" s="112"/>
      <c r="W5335" s="72"/>
      <c r="X5335" s="46"/>
      <c r="Y5335" s="46"/>
      <c r="AC5335" s="47">
        <f t="shared" si="79"/>
        <v>0</v>
      </c>
      <c r="AD5335" s="47"/>
      <c r="AE5335" s="44"/>
      <c r="AF5335" s="48"/>
    </row>
    <row r="5336" spans="1:32" ht="21" customHeight="1">
      <c r="A5336" s="45" t="str">
        <f>IF(G5336="","",VLOOKUP(G5336,#REF!,3,0))</f>
        <v/>
      </c>
      <c r="B5336" s="45" t="str">
        <f>IF(Table1[[#This Row],[Day]]="","",WEEKNUM(F5336))</f>
        <v/>
      </c>
      <c r="C5336" s="45" t="str">
        <f>IF(Table1[[#This Row],[Day]]="","",MONTH(F5336))</f>
        <v/>
      </c>
      <c r="D5336" s="45" t="str">
        <f>IF(Table1[[#This Row],[Day]]="","",YEAR(F5336))</f>
        <v/>
      </c>
      <c r="E5336" s="117" t="s">
        <v>329</v>
      </c>
      <c r="J5336" s="102"/>
      <c r="K5336" s="124"/>
      <c r="R5336" s="46"/>
      <c r="V5336" s="112"/>
      <c r="W5336" s="72"/>
      <c r="X5336" s="46"/>
      <c r="Y5336" s="46"/>
      <c r="AC5336" s="47">
        <f t="shared" si="79"/>
        <v>0</v>
      </c>
      <c r="AD5336" s="47"/>
      <c r="AE5336" s="44"/>
      <c r="AF5336" s="48"/>
    </row>
    <row r="5337" spans="1:32" ht="21" customHeight="1">
      <c r="A5337" s="45" t="str">
        <f>IF(G5337="","",VLOOKUP(G5337,#REF!,3,0))</f>
        <v/>
      </c>
      <c r="B5337" s="45" t="str">
        <f>IF(Table1[[#This Row],[Day]]="","",WEEKNUM(F5337))</f>
        <v/>
      </c>
      <c r="C5337" s="45" t="str">
        <f>IF(Table1[[#This Row],[Day]]="","",MONTH(F5337))</f>
        <v/>
      </c>
      <c r="D5337" s="45" t="str">
        <f>IF(Table1[[#This Row],[Day]]="","",YEAR(F5337))</f>
        <v/>
      </c>
      <c r="E5337" s="117" t="s">
        <v>329</v>
      </c>
      <c r="J5337" s="102"/>
      <c r="K5337" s="124"/>
      <c r="R5337" s="46"/>
      <c r="V5337" s="112"/>
      <c r="W5337" s="72"/>
      <c r="X5337" s="46"/>
      <c r="Y5337" s="46"/>
      <c r="AC5337" s="47">
        <f t="shared" si="79"/>
        <v>0</v>
      </c>
      <c r="AD5337" s="47"/>
      <c r="AE5337" s="44"/>
      <c r="AF5337" s="48"/>
    </row>
    <row r="5338" spans="1:32" ht="21" customHeight="1">
      <c r="A5338" s="45" t="str">
        <f>IF(G5338="","",VLOOKUP(G5338,#REF!,3,0))</f>
        <v/>
      </c>
      <c r="B5338" s="45" t="str">
        <f>IF(Table1[[#This Row],[Day]]="","",WEEKNUM(F5338))</f>
        <v/>
      </c>
      <c r="C5338" s="45" t="str">
        <f>IF(Table1[[#This Row],[Day]]="","",MONTH(F5338))</f>
        <v/>
      </c>
      <c r="D5338" s="45" t="str">
        <f>IF(Table1[[#This Row],[Day]]="","",YEAR(F5338))</f>
        <v/>
      </c>
      <c r="E5338" s="117" t="s">
        <v>329</v>
      </c>
      <c r="J5338" s="102"/>
      <c r="K5338" s="124"/>
      <c r="R5338" s="46"/>
      <c r="V5338" s="112"/>
      <c r="W5338" s="72"/>
      <c r="X5338" s="46"/>
      <c r="Y5338" s="46"/>
      <c r="AC5338" s="47">
        <f t="shared" si="79"/>
        <v>0</v>
      </c>
      <c r="AD5338" s="47"/>
      <c r="AE5338" s="44"/>
      <c r="AF5338" s="48"/>
    </row>
    <row r="5339" spans="1:32" ht="21" customHeight="1">
      <c r="A5339" s="45" t="str">
        <f>IF(G5339="","",VLOOKUP(G5339,#REF!,3,0))</f>
        <v/>
      </c>
      <c r="B5339" s="45" t="str">
        <f>IF(Table1[[#This Row],[Day]]="","",WEEKNUM(F5339))</f>
        <v/>
      </c>
      <c r="C5339" s="45" t="str">
        <f>IF(Table1[[#This Row],[Day]]="","",MONTH(F5339))</f>
        <v/>
      </c>
      <c r="D5339" s="45" t="str">
        <f>IF(Table1[[#This Row],[Day]]="","",YEAR(F5339))</f>
        <v/>
      </c>
      <c r="E5339" s="117" t="s">
        <v>329</v>
      </c>
      <c r="J5339" s="102"/>
      <c r="K5339" s="124"/>
      <c r="R5339" s="46"/>
      <c r="V5339" s="112"/>
      <c r="W5339" s="72"/>
      <c r="X5339" s="46"/>
      <c r="Y5339" s="46"/>
      <c r="AC5339" s="47">
        <f t="shared" si="79"/>
        <v>0</v>
      </c>
      <c r="AD5339" s="47"/>
      <c r="AE5339" s="44"/>
      <c r="AF5339" s="48"/>
    </row>
    <row r="5340" spans="1:32" ht="21" customHeight="1">
      <c r="A5340" s="45" t="str">
        <f>IF(G5340="","",VLOOKUP(G5340,#REF!,3,0))</f>
        <v/>
      </c>
      <c r="B5340" s="45" t="str">
        <f>IF(Table1[[#This Row],[Day]]="","",WEEKNUM(F5340))</f>
        <v/>
      </c>
      <c r="C5340" s="45" t="str">
        <f>IF(Table1[[#This Row],[Day]]="","",MONTH(F5340))</f>
        <v/>
      </c>
      <c r="D5340" s="45" t="str">
        <f>IF(Table1[[#This Row],[Day]]="","",YEAR(F5340))</f>
        <v/>
      </c>
      <c r="E5340" s="117" t="s">
        <v>329</v>
      </c>
      <c r="J5340" s="102"/>
      <c r="K5340" s="124"/>
      <c r="R5340" s="46"/>
      <c r="V5340" s="112"/>
      <c r="W5340" s="72"/>
      <c r="X5340" s="46"/>
      <c r="Y5340" s="46"/>
      <c r="AC5340" s="47">
        <f t="shared" ref="AC5340:AC5403" si="80">SUM(I5340:AB5340)</f>
        <v>0</v>
      </c>
      <c r="AD5340" s="47"/>
      <c r="AE5340" s="44"/>
      <c r="AF5340" s="48"/>
    </row>
    <row r="5341" spans="1:32" ht="21" customHeight="1">
      <c r="A5341" s="45" t="str">
        <f>IF(G5341="","",VLOOKUP(G5341,#REF!,3,0))</f>
        <v/>
      </c>
      <c r="B5341" s="45" t="str">
        <f>IF(Table1[[#This Row],[Day]]="","",WEEKNUM(F5341))</f>
        <v/>
      </c>
      <c r="C5341" s="45" t="str">
        <f>IF(Table1[[#This Row],[Day]]="","",MONTH(F5341))</f>
        <v/>
      </c>
      <c r="D5341" s="45" t="str">
        <f>IF(Table1[[#This Row],[Day]]="","",YEAR(F5341))</f>
        <v/>
      </c>
      <c r="E5341" s="117" t="s">
        <v>329</v>
      </c>
      <c r="J5341" s="102"/>
      <c r="K5341" s="124"/>
      <c r="R5341" s="46"/>
      <c r="V5341" s="112"/>
      <c r="W5341" s="72"/>
      <c r="X5341" s="46"/>
      <c r="Y5341" s="46"/>
      <c r="AC5341" s="47">
        <f t="shared" si="80"/>
        <v>0</v>
      </c>
      <c r="AD5341" s="47"/>
      <c r="AE5341" s="44"/>
      <c r="AF5341" s="48"/>
    </row>
    <row r="5342" spans="1:32" ht="21" customHeight="1">
      <c r="A5342" s="45" t="str">
        <f>IF(G5342="","",VLOOKUP(G5342,#REF!,3,0))</f>
        <v/>
      </c>
      <c r="B5342" s="45" t="str">
        <f>IF(Table1[[#This Row],[Day]]="","",WEEKNUM(F5342))</f>
        <v/>
      </c>
      <c r="C5342" s="45" t="str">
        <f>IF(Table1[[#This Row],[Day]]="","",MONTH(F5342))</f>
        <v/>
      </c>
      <c r="D5342" s="45" t="str">
        <f>IF(Table1[[#This Row],[Day]]="","",YEAR(F5342))</f>
        <v/>
      </c>
      <c r="E5342" s="117" t="s">
        <v>329</v>
      </c>
      <c r="J5342" s="102"/>
      <c r="K5342" s="124"/>
      <c r="R5342" s="46"/>
      <c r="V5342" s="112"/>
      <c r="W5342" s="72"/>
      <c r="X5342" s="46"/>
      <c r="Y5342" s="46"/>
      <c r="AC5342" s="47">
        <f t="shared" si="80"/>
        <v>0</v>
      </c>
      <c r="AD5342" s="47"/>
      <c r="AE5342" s="44"/>
      <c r="AF5342" s="48"/>
    </row>
    <row r="5343" spans="1:32" ht="21" customHeight="1">
      <c r="A5343" s="45" t="str">
        <f>IF(G5343="","",VLOOKUP(G5343,#REF!,3,0))</f>
        <v/>
      </c>
      <c r="B5343" s="45" t="str">
        <f>IF(Table1[[#This Row],[Day]]="","",WEEKNUM(F5343))</f>
        <v/>
      </c>
      <c r="C5343" s="45" t="str">
        <f>IF(Table1[[#This Row],[Day]]="","",MONTH(F5343))</f>
        <v/>
      </c>
      <c r="D5343" s="45" t="str">
        <f>IF(Table1[[#This Row],[Day]]="","",YEAR(F5343))</f>
        <v/>
      </c>
      <c r="E5343" s="117" t="s">
        <v>329</v>
      </c>
      <c r="J5343" s="102"/>
      <c r="K5343" s="124"/>
      <c r="R5343" s="46"/>
      <c r="V5343" s="112"/>
      <c r="W5343" s="72"/>
      <c r="X5343" s="46"/>
      <c r="Y5343" s="46"/>
      <c r="AC5343" s="47">
        <f t="shared" si="80"/>
        <v>0</v>
      </c>
      <c r="AD5343" s="47"/>
      <c r="AE5343" s="44"/>
      <c r="AF5343" s="48"/>
    </row>
    <row r="5344" spans="1:32" ht="21" customHeight="1">
      <c r="A5344" s="45" t="str">
        <f>IF(G5344="","",VLOOKUP(G5344,#REF!,3,0))</f>
        <v/>
      </c>
      <c r="B5344" s="45" t="str">
        <f>IF(Table1[[#This Row],[Day]]="","",WEEKNUM(F5344))</f>
        <v/>
      </c>
      <c r="C5344" s="45" t="str">
        <f>IF(Table1[[#This Row],[Day]]="","",MONTH(F5344))</f>
        <v/>
      </c>
      <c r="D5344" s="45" t="str">
        <f>IF(Table1[[#This Row],[Day]]="","",YEAR(F5344))</f>
        <v/>
      </c>
      <c r="E5344" s="117" t="s">
        <v>329</v>
      </c>
      <c r="J5344" s="102"/>
      <c r="K5344" s="124"/>
      <c r="R5344" s="46"/>
      <c r="V5344" s="112"/>
      <c r="W5344" s="72"/>
      <c r="X5344" s="46"/>
      <c r="Y5344" s="46"/>
      <c r="AC5344" s="47">
        <f t="shared" si="80"/>
        <v>0</v>
      </c>
      <c r="AD5344" s="47"/>
      <c r="AE5344" s="44"/>
      <c r="AF5344" s="48"/>
    </row>
    <row r="5345" spans="1:32" ht="21" customHeight="1">
      <c r="A5345" s="45" t="str">
        <f>IF(G5345="","",VLOOKUP(G5345,#REF!,3,0))</f>
        <v/>
      </c>
      <c r="B5345" s="45" t="str">
        <f>IF(Table1[[#This Row],[Day]]="","",WEEKNUM(F5345))</f>
        <v/>
      </c>
      <c r="C5345" s="45" t="str">
        <f>IF(Table1[[#This Row],[Day]]="","",MONTH(F5345))</f>
        <v/>
      </c>
      <c r="D5345" s="45" t="str">
        <f>IF(Table1[[#This Row],[Day]]="","",YEAR(F5345))</f>
        <v/>
      </c>
      <c r="E5345" s="117" t="s">
        <v>329</v>
      </c>
      <c r="J5345" s="102"/>
      <c r="K5345" s="124"/>
      <c r="R5345" s="46"/>
      <c r="V5345" s="112"/>
      <c r="W5345" s="72"/>
      <c r="X5345" s="46"/>
      <c r="Y5345" s="46"/>
      <c r="AC5345" s="47">
        <f t="shared" si="80"/>
        <v>0</v>
      </c>
      <c r="AD5345" s="47"/>
      <c r="AE5345" s="44"/>
      <c r="AF5345" s="48"/>
    </row>
    <row r="5346" spans="1:32" ht="21" customHeight="1">
      <c r="A5346" s="45" t="str">
        <f>IF(G5346="","",VLOOKUP(G5346,#REF!,3,0))</f>
        <v/>
      </c>
      <c r="B5346" s="45" t="str">
        <f>IF(Table1[[#This Row],[Day]]="","",WEEKNUM(F5346))</f>
        <v/>
      </c>
      <c r="C5346" s="45" t="str">
        <f>IF(Table1[[#This Row],[Day]]="","",MONTH(F5346))</f>
        <v/>
      </c>
      <c r="D5346" s="45" t="str">
        <f>IF(Table1[[#This Row],[Day]]="","",YEAR(F5346))</f>
        <v/>
      </c>
      <c r="E5346" s="117" t="s">
        <v>329</v>
      </c>
      <c r="J5346" s="102"/>
      <c r="K5346" s="124"/>
      <c r="R5346" s="46"/>
      <c r="V5346" s="112"/>
      <c r="W5346" s="72"/>
      <c r="X5346" s="46"/>
      <c r="Y5346" s="46"/>
      <c r="AC5346" s="47">
        <f t="shared" si="80"/>
        <v>0</v>
      </c>
      <c r="AD5346" s="47"/>
      <c r="AE5346" s="44"/>
      <c r="AF5346" s="48"/>
    </row>
    <row r="5347" spans="1:32" ht="21" customHeight="1">
      <c r="A5347" s="45" t="str">
        <f>IF(G5347="","",VLOOKUP(G5347,#REF!,3,0))</f>
        <v/>
      </c>
      <c r="B5347" s="45" t="str">
        <f>IF(Table1[[#This Row],[Day]]="","",WEEKNUM(F5347))</f>
        <v/>
      </c>
      <c r="C5347" s="45" t="str">
        <f>IF(Table1[[#This Row],[Day]]="","",MONTH(F5347))</f>
        <v/>
      </c>
      <c r="D5347" s="45" t="str">
        <f>IF(Table1[[#This Row],[Day]]="","",YEAR(F5347))</f>
        <v/>
      </c>
      <c r="E5347" s="117" t="s">
        <v>329</v>
      </c>
      <c r="J5347" s="102"/>
      <c r="K5347" s="124"/>
      <c r="R5347" s="46"/>
      <c r="V5347" s="112"/>
      <c r="W5347" s="72"/>
      <c r="X5347" s="46"/>
      <c r="Y5347" s="46"/>
      <c r="AC5347" s="47">
        <f t="shared" si="80"/>
        <v>0</v>
      </c>
      <c r="AD5347" s="47"/>
      <c r="AE5347" s="44"/>
      <c r="AF5347" s="48"/>
    </row>
    <row r="5348" spans="1:32" ht="21" customHeight="1">
      <c r="A5348" s="45" t="str">
        <f>IF(G5348="","",VLOOKUP(G5348,#REF!,3,0))</f>
        <v/>
      </c>
      <c r="B5348" s="45" t="str">
        <f>IF(Table1[[#This Row],[Day]]="","",WEEKNUM(F5348))</f>
        <v/>
      </c>
      <c r="C5348" s="45" t="str">
        <f>IF(Table1[[#This Row],[Day]]="","",MONTH(F5348))</f>
        <v/>
      </c>
      <c r="D5348" s="45" t="str">
        <f>IF(Table1[[#This Row],[Day]]="","",YEAR(F5348))</f>
        <v/>
      </c>
      <c r="E5348" s="117" t="s">
        <v>329</v>
      </c>
      <c r="J5348" s="102"/>
      <c r="K5348" s="124"/>
      <c r="R5348" s="46"/>
      <c r="V5348" s="112"/>
      <c r="W5348" s="72"/>
      <c r="X5348" s="46"/>
      <c r="Y5348" s="46"/>
      <c r="AC5348" s="47">
        <f t="shared" si="80"/>
        <v>0</v>
      </c>
      <c r="AD5348" s="47"/>
      <c r="AE5348" s="44"/>
      <c r="AF5348" s="48"/>
    </row>
    <row r="5349" spans="1:32" ht="21" customHeight="1">
      <c r="A5349" s="45" t="str">
        <f>IF(G5349="","",VLOOKUP(G5349,#REF!,3,0))</f>
        <v/>
      </c>
      <c r="B5349" s="45" t="str">
        <f>IF(Table1[[#This Row],[Day]]="","",WEEKNUM(F5349))</f>
        <v/>
      </c>
      <c r="C5349" s="45" t="str">
        <f>IF(Table1[[#This Row],[Day]]="","",MONTH(F5349))</f>
        <v/>
      </c>
      <c r="D5349" s="45" t="str">
        <f>IF(Table1[[#This Row],[Day]]="","",YEAR(F5349))</f>
        <v/>
      </c>
      <c r="E5349" s="117" t="s">
        <v>329</v>
      </c>
      <c r="J5349" s="102"/>
      <c r="K5349" s="124"/>
      <c r="R5349" s="46"/>
      <c r="V5349" s="112"/>
      <c r="W5349" s="72"/>
      <c r="X5349" s="46"/>
      <c r="Y5349" s="46"/>
      <c r="AC5349" s="47">
        <f t="shared" si="80"/>
        <v>0</v>
      </c>
      <c r="AD5349" s="47"/>
      <c r="AE5349" s="44"/>
      <c r="AF5349" s="48"/>
    </row>
    <row r="5350" spans="1:32" ht="21" customHeight="1">
      <c r="A5350" s="45" t="str">
        <f>IF(G5350="","",VLOOKUP(G5350,#REF!,3,0))</f>
        <v/>
      </c>
      <c r="B5350" s="45" t="str">
        <f>IF(Table1[[#This Row],[Day]]="","",WEEKNUM(F5350))</f>
        <v/>
      </c>
      <c r="C5350" s="45" t="str">
        <f>IF(Table1[[#This Row],[Day]]="","",MONTH(F5350))</f>
        <v/>
      </c>
      <c r="D5350" s="45" t="str">
        <f>IF(Table1[[#This Row],[Day]]="","",YEAR(F5350))</f>
        <v/>
      </c>
      <c r="E5350" s="117" t="s">
        <v>329</v>
      </c>
      <c r="J5350" s="102"/>
      <c r="K5350" s="124"/>
      <c r="R5350" s="46"/>
      <c r="V5350" s="112"/>
      <c r="W5350" s="72"/>
      <c r="X5350" s="46"/>
      <c r="Y5350" s="46"/>
      <c r="AC5350" s="47">
        <f t="shared" si="80"/>
        <v>0</v>
      </c>
      <c r="AD5350" s="47"/>
      <c r="AE5350" s="44"/>
      <c r="AF5350" s="48"/>
    </row>
    <row r="5351" spans="1:32" ht="21" customHeight="1">
      <c r="A5351" s="45" t="str">
        <f>IF(G5351="","",VLOOKUP(G5351,#REF!,3,0))</f>
        <v/>
      </c>
      <c r="B5351" s="45" t="str">
        <f>IF(Table1[[#This Row],[Day]]="","",WEEKNUM(F5351))</f>
        <v/>
      </c>
      <c r="C5351" s="45" t="str">
        <f>IF(Table1[[#This Row],[Day]]="","",MONTH(F5351))</f>
        <v/>
      </c>
      <c r="D5351" s="45" t="str">
        <f>IF(Table1[[#This Row],[Day]]="","",YEAR(F5351))</f>
        <v/>
      </c>
      <c r="E5351" s="117" t="s">
        <v>329</v>
      </c>
      <c r="J5351" s="102"/>
      <c r="K5351" s="124"/>
      <c r="R5351" s="46"/>
      <c r="V5351" s="112"/>
      <c r="W5351" s="72"/>
      <c r="X5351" s="46"/>
      <c r="Y5351" s="46"/>
      <c r="AC5351" s="47">
        <f t="shared" si="80"/>
        <v>0</v>
      </c>
      <c r="AD5351" s="47"/>
      <c r="AE5351" s="44"/>
      <c r="AF5351" s="48"/>
    </row>
    <row r="5352" spans="1:32" ht="21" customHeight="1">
      <c r="A5352" s="45" t="str">
        <f>IF(G5352="","",VLOOKUP(G5352,#REF!,3,0))</f>
        <v/>
      </c>
      <c r="B5352" s="45" t="str">
        <f>IF(Table1[[#This Row],[Day]]="","",WEEKNUM(F5352))</f>
        <v/>
      </c>
      <c r="C5352" s="45" t="str">
        <f>IF(Table1[[#This Row],[Day]]="","",MONTH(F5352))</f>
        <v/>
      </c>
      <c r="D5352" s="45" t="str">
        <f>IF(Table1[[#This Row],[Day]]="","",YEAR(F5352))</f>
        <v/>
      </c>
      <c r="E5352" s="117" t="s">
        <v>329</v>
      </c>
      <c r="J5352" s="102"/>
      <c r="K5352" s="124"/>
      <c r="R5352" s="46"/>
      <c r="V5352" s="112"/>
      <c r="W5352" s="72"/>
      <c r="X5352" s="46"/>
      <c r="Y5352" s="46"/>
      <c r="AC5352" s="47">
        <f t="shared" si="80"/>
        <v>0</v>
      </c>
      <c r="AD5352" s="47"/>
      <c r="AE5352" s="44"/>
      <c r="AF5352" s="48"/>
    </row>
    <row r="5353" spans="1:32" ht="21" customHeight="1">
      <c r="A5353" s="45" t="str">
        <f>IF(G5353="","",VLOOKUP(G5353,#REF!,3,0))</f>
        <v/>
      </c>
      <c r="B5353" s="45" t="str">
        <f>IF(Table1[[#This Row],[Day]]="","",WEEKNUM(F5353))</f>
        <v/>
      </c>
      <c r="C5353" s="45" t="str">
        <f>IF(Table1[[#This Row],[Day]]="","",MONTH(F5353))</f>
        <v/>
      </c>
      <c r="D5353" s="45" t="str">
        <f>IF(Table1[[#This Row],[Day]]="","",YEAR(F5353))</f>
        <v/>
      </c>
      <c r="E5353" s="117" t="s">
        <v>329</v>
      </c>
      <c r="J5353" s="102"/>
      <c r="K5353" s="124"/>
      <c r="R5353" s="46"/>
      <c r="V5353" s="112"/>
      <c r="W5353" s="72"/>
      <c r="X5353" s="46"/>
      <c r="Y5353" s="46"/>
      <c r="AC5353" s="47">
        <f t="shared" si="80"/>
        <v>0</v>
      </c>
      <c r="AD5353" s="47"/>
      <c r="AE5353" s="44"/>
      <c r="AF5353" s="48"/>
    </row>
    <row r="5354" spans="1:32" ht="21" customHeight="1">
      <c r="A5354" s="45" t="str">
        <f>IF(G5354="","",VLOOKUP(G5354,#REF!,3,0))</f>
        <v/>
      </c>
      <c r="B5354" s="45" t="str">
        <f>IF(Table1[[#This Row],[Day]]="","",WEEKNUM(F5354))</f>
        <v/>
      </c>
      <c r="C5354" s="45" t="str">
        <f>IF(Table1[[#This Row],[Day]]="","",MONTH(F5354))</f>
        <v/>
      </c>
      <c r="D5354" s="45" t="str">
        <f>IF(Table1[[#This Row],[Day]]="","",YEAR(F5354))</f>
        <v/>
      </c>
      <c r="E5354" s="117" t="s">
        <v>329</v>
      </c>
      <c r="J5354" s="102"/>
      <c r="K5354" s="124"/>
      <c r="R5354" s="46"/>
      <c r="V5354" s="112"/>
      <c r="W5354" s="72"/>
      <c r="X5354" s="46"/>
      <c r="Y5354" s="46"/>
      <c r="AC5354" s="47">
        <f t="shared" si="80"/>
        <v>0</v>
      </c>
      <c r="AD5354" s="47"/>
      <c r="AE5354" s="44"/>
      <c r="AF5354" s="48"/>
    </row>
    <row r="5355" spans="1:32" ht="21" customHeight="1">
      <c r="A5355" s="45" t="str">
        <f>IF(G5355="","",VLOOKUP(G5355,#REF!,3,0))</f>
        <v/>
      </c>
      <c r="B5355" s="45" t="str">
        <f>IF(Table1[[#This Row],[Day]]="","",WEEKNUM(F5355))</f>
        <v/>
      </c>
      <c r="C5355" s="45" t="str">
        <f>IF(Table1[[#This Row],[Day]]="","",MONTH(F5355))</f>
        <v/>
      </c>
      <c r="D5355" s="45" t="str">
        <f>IF(Table1[[#This Row],[Day]]="","",YEAR(F5355))</f>
        <v/>
      </c>
      <c r="E5355" s="117" t="s">
        <v>329</v>
      </c>
      <c r="J5355" s="102"/>
      <c r="K5355" s="124"/>
      <c r="R5355" s="46"/>
      <c r="V5355" s="112"/>
      <c r="W5355" s="72"/>
      <c r="X5355" s="46"/>
      <c r="Y5355" s="46"/>
      <c r="AC5355" s="47">
        <f t="shared" si="80"/>
        <v>0</v>
      </c>
      <c r="AD5355" s="47"/>
      <c r="AE5355" s="44"/>
      <c r="AF5355" s="48"/>
    </row>
    <row r="5356" spans="1:32" ht="21" customHeight="1">
      <c r="A5356" s="45" t="str">
        <f>IF(G5356="","",VLOOKUP(G5356,#REF!,3,0))</f>
        <v/>
      </c>
      <c r="B5356" s="45" t="str">
        <f>IF(Table1[[#This Row],[Day]]="","",WEEKNUM(F5356))</f>
        <v/>
      </c>
      <c r="C5356" s="45" t="str">
        <f>IF(Table1[[#This Row],[Day]]="","",MONTH(F5356))</f>
        <v/>
      </c>
      <c r="D5356" s="45" t="str">
        <f>IF(Table1[[#This Row],[Day]]="","",YEAR(F5356))</f>
        <v/>
      </c>
      <c r="E5356" s="117" t="s">
        <v>329</v>
      </c>
      <c r="J5356" s="102"/>
      <c r="K5356" s="124"/>
      <c r="R5356" s="46"/>
      <c r="V5356" s="112"/>
      <c r="W5356" s="72"/>
      <c r="X5356" s="46"/>
      <c r="Y5356" s="46"/>
      <c r="AC5356" s="47">
        <f t="shared" si="80"/>
        <v>0</v>
      </c>
      <c r="AD5356" s="47"/>
      <c r="AE5356" s="44"/>
      <c r="AF5356" s="48"/>
    </row>
    <row r="5357" spans="1:32" ht="21" customHeight="1">
      <c r="A5357" s="45" t="str">
        <f>IF(G5357="","",VLOOKUP(G5357,#REF!,3,0))</f>
        <v/>
      </c>
      <c r="B5357" s="45" t="str">
        <f>IF(Table1[[#This Row],[Day]]="","",WEEKNUM(F5357))</f>
        <v/>
      </c>
      <c r="C5357" s="45" t="str">
        <f>IF(Table1[[#This Row],[Day]]="","",MONTH(F5357))</f>
        <v/>
      </c>
      <c r="D5357" s="45" t="str">
        <f>IF(Table1[[#This Row],[Day]]="","",YEAR(F5357))</f>
        <v/>
      </c>
      <c r="E5357" s="117" t="s">
        <v>329</v>
      </c>
      <c r="J5357" s="102"/>
      <c r="K5357" s="124"/>
      <c r="R5357" s="46"/>
      <c r="V5357" s="112"/>
      <c r="W5357" s="72"/>
      <c r="X5357" s="46"/>
      <c r="Y5357" s="46"/>
      <c r="AC5357" s="47">
        <f t="shared" si="80"/>
        <v>0</v>
      </c>
      <c r="AD5357" s="47"/>
      <c r="AE5357" s="44"/>
      <c r="AF5357" s="48"/>
    </row>
    <row r="5358" spans="1:32" ht="21" customHeight="1">
      <c r="A5358" s="45" t="str">
        <f>IF(G5358="","",VLOOKUP(G5358,#REF!,3,0))</f>
        <v/>
      </c>
      <c r="B5358" s="45" t="str">
        <f>IF(Table1[[#This Row],[Day]]="","",WEEKNUM(F5358))</f>
        <v/>
      </c>
      <c r="C5358" s="45" t="str">
        <f>IF(Table1[[#This Row],[Day]]="","",MONTH(F5358))</f>
        <v/>
      </c>
      <c r="D5358" s="45" t="str">
        <f>IF(Table1[[#This Row],[Day]]="","",YEAR(F5358))</f>
        <v/>
      </c>
      <c r="E5358" s="117" t="s">
        <v>329</v>
      </c>
      <c r="J5358" s="102"/>
      <c r="K5358" s="124"/>
      <c r="R5358" s="46"/>
      <c r="V5358" s="112"/>
      <c r="W5358" s="72"/>
      <c r="X5358" s="46"/>
      <c r="Y5358" s="46"/>
      <c r="AC5358" s="47">
        <f t="shared" si="80"/>
        <v>0</v>
      </c>
      <c r="AD5358" s="47"/>
      <c r="AE5358" s="44"/>
      <c r="AF5358" s="48"/>
    </row>
    <row r="5359" spans="1:32" ht="21" customHeight="1">
      <c r="A5359" s="45" t="str">
        <f>IF(G5359="","",VLOOKUP(G5359,#REF!,3,0))</f>
        <v/>
      </c>
      <c r="B5359" s="45" t="str">
        <f>IF(Table1[[#This Row],[Day]]="","",WEEKNUM(F5359))</f>
        <v/>
      </c>
      <c r="C5359" s="45" t="str">
        <f>IF(Table1[[#This Row],[Day]]="","",MONTH(F5359))</f>
        <v/>
      </c>
      <c r="D5359" s="45" t="str">
        <f>IF(Table1[[#This Row],[Day]]="","",YEAR(F5359))</f>
        <v/>
      </c>
      <c r="E5359" s="117" t="s">
        <v>329</v>
      </c>
      <c r="J5359" s="102"/>
      <c r="K5359" s="124"/>
      <c r="R5359" s="46"/>
      <c r="V5359" s="112"/>
      <c r="W5359" s="72"/>
      <c r="X5359" s="46"/>
      <c r="Y5359" s="46"/>
      <c r="AC5359" s="47">
        <f t="shared" si="80"/>
        <v>0</v>
      </c>
      <c r="AD5359" s="47"/>
      <c r="AE5359" s="44"/>
      <c r="AF5359" s="48"/>
    </row>
    <row r="5360" spans="1:32" ht="21" customHeight="1">
      <c r="A5360" s="45" t="str">
        <f>IF(G5360="","",VLOOKUP(G5360,#REF!,3,0))</f>
        <v/>
      </c>
      <c r="B5360" s="45" t="str">
        <f>IF(Table1[[#This Row],[Day]]="","",WEEKNUM(F5360))</f>
        <v/>
      </c>
      <c r="C5360" s="45" t="str">
        <f>IF(Table1[[#This Row],[Day]]="","",MONTH(F5360))</f>
        <v/>
      </c>
      <c r="D5360" s="45" t="str">
        <f>IF(Table1[[#This Row],[Day]]="","",YEAR(F5360))</f>
        <v/>
      </c>
      <c r="E5360" s="117" t="s">
        <v>329</v>
      </c>
      <c r="J5360" s="102"/>
      <c r="K5360" s="124"/>
      <c r="R5360" s="46"/>
      <c r="V5360" s="112"/>
      <c r="W5360" s="72"/>
      <c r="X5360" s="46"/>
      <c r="Y5360" s="46"/>
      <c r="AC5360" s="47">
        <f t="shared" si="80"/>
        <v>0</v>
      </c>
      <c r="AD5360" s="47"/>
      <c r="AE5360" s="44"/>
      <c r="AF5360" s="48"/>
    </row>
    <row r="5361" spans="1:32" ht="21" customHeight="1">
      <c r="A5361" s="45" t="str">
        <f>IF(G5361="","",VLOOKUP(G5361,#REF!,3,0))</f>
        <v/>
      </c>
      <c r="B5361" s="45" t="str">
        <f>IF(Table1[[#This Row],[Day]]="","",WEEKNUM(F5361))</f>
        <v/>
      </c>
      <c r="C5361" s="45" t="str">
        <f>IF(Table1[[#This Row],[Day]]="","",MONTH(F5361))</f>
        <v/>
      </c>
      <c r="D5361" s="45" t="str">
        <f>IF(Table1[[#This Row],[Day]]="","",YEAR(F5361))</f>
        <v/>
      </c>
      <c r="E5361" s="117" t="s">
        <v>329</v>
      </c>
      <c r="J5361" s="102"/>
      <c r="K5361" s="124"/>
      <c r="R5361" s="46"/>
      <c r="V5361" s="112"/>
      <c r="W5361" s="72"/>
      <c r="X5361" s="46"/>
      <c r="Y5361" s="46"/>
      <c r="AC5361" s="47">
        <f t="shared" si="80"/>
        <v>0</v>
      </c>
      <c r="AD5361" s="47"/>
      <c r="AE5361" s="44"/>
      <c r="AF5361" s="48"/>
    </row>
    <row r="5362" spans="1:32" ht="21" customHeight="1">
      <c r="A5362" s="45" t="str">
        <f>IF(G5362="","",VLOOKUP(G5362,#REF!,3,0))</f>
        <v/>
      </c>
      <c r="B5362" s="45" t="str">
        <f>IF(Table1[[#This Row],[Day]]="","",WEEKNUM(F5362))</f>
        <v/>
      </c>
      <c r="C5362" s="45" t="str">
        <f>IF(Table1[[#This Row],[Day]]="","",MONTH(F5362))</f>
        <v/>
      </c>
      <c r="D5362" s="45" t="str">
        <f>IF(Table1[[#This Row],[Day]]="","",YEAR(F5362))</f>
        <v/>
      </c>
      <c r="E5362" s="117" t="s">
        <v>329</v>
      </c>
      <c r="J5362" s="102"/>
      <c r="K5362" s="124"/>
      <c r="R5362" s="46"/>
      <c r="V5362" s="112"/>
      <c r="W5362" s="72"/>
      <c r="X5362" s="46"/>
      <c r="Y5362" s="46"/>
      <c r="AC5362" s="47">
        <f t="shared" si="80"/>
        <v>0</v>
      </c>
      <c r="AD5362" s="47"/>
      <c r="AE5362" s="44"/>
      <c r="AF5362" s="48"/>
    </row>
    <row r="5363" spans="1:32" ht="21" customHeight="1">
      <c r="A5363" s="45" t="str">
        <f>IF(G5363="","",VLOOKUP(G5363,#REF!,3,0))</f>
        <v/>
      </c>
      <c r="B5363" s="45" t="str">
        <f>IF(Table1[[#This Row],[Day]]="","",WEEKNUM(F5363))</f>
        <v/>
      </c>
      <c r="C5363" s="45" t="str">
        <f>IF(Table1[[#This Row],[Day]]="","",MONTH(F5363))</f>
        <v/>
      </c>
      <c r="D5363" s="45" t="str">
        <f>IF(Table1[[#This Row],[Day]]="","",YEAR(F5363))</f>
        <v/>
      </c>
      <c r="E5363" s="117" t="s">
        <v>329</v>
      </c>
      <c r="J5363" s="102"/>
      <c r="K5363" s="124"/>
      <c r="R5363" s="46"/>
      <c r="V5363" s="112"/>
      <c r="W5363" s="72"/>
      <c r="X5363" s="46"/>
      <c r="Y5363" s="46"/>
      <c r="AC5363" s="47">
        <f t="shared" si="80"/>
        <v>0</v>
      </c>
      <c r="AD5363" s="47"/>
      <c r="AE5363" s="44"/>
      <c r="AF5363" s="48"/>
    </row>
    <row r="5364" spans="1:32" ht="21" customHeight="1">
      <c r="A5364" s="45" t="str">
        <f>IF(G5364="","",VLOOKUP(G5364,#REF!,3,0))</f>
        <v/>
      </c>
      <c r="B5364" s="45" t="str">
        <f>IF(Table1[[#This Row],[Day]]="","",WEEKNUM(F5364))</f>
        <v/>
      </c>
      <c r="C5364" s="45" t="str">
        <f>IF(Table1[[#This Row],[Day]]="","",MONTH(F5364))</f>
        <v/>
      </c>
      <c r="D5364" s="45" t="str">
        <f>IF(Table1[[#This Row],[Day]]="","",YEAR(F5364))</f>
        <v/>
      </c>
      <c r="E5364" s="117" t="s">
        <v>329</v>
      </c>
      <c r="J5364" s="102"/>
      <c r="K5364" s="124"/>
      <c r="R5364" s="46"/>
      <c r="V5364" s="112"/>
      <c r="W5364" s="72"/>
      <c r="X5364" s="46"/>
      <c r="Y5364" s="46"/>
      <c r="AC5364" s="47">
        <f t="shared" si="80"/>
        <v>0</v>
      </c>
      <c r="AD5364" s="47"/>
      <c r="AE5364" s="44"/>
      <c r="AF5364" s="48"/>
    </row>
    <row r="5365" spans="1:32" ht="21" customHeight="1">
      <c r="A5365" s="45" t="str">
        <f>IF(G5365="","",VLOOKUP(G5365,#REF!,3,0))</f>
        <v/>
      </c>
      <c r="B5365" s="45" t="str">
        <f>IF(Table1[[#This Row],[Day]]="","",WEEKNUM(F5365))</f>
        <v/>
      </c>
      <c r="C5365" s="45" t="str">
        <f>IF(Table1[[#This Row],[Day]]="","",MONTH(F5365))</f>
        <v/>
      </c>
      <c r="D5365" s="45" t="str">
        <f>IF(Table1[[#This Row],[Day]]="","",YEAR(F5365))</f>
        <v/>
      </c>
      <c r="E5365" s="117" t="s">
        <v>329</v>
      </c>
      <c r="J5365" s="102"/>
      <c r="K5365" s="124"/>
      <c r="R5365" s="46"/>
      <c r="V5365" s="112"/>
      <c r="W5365" s="72"/>
      <c r="X5365" s="46"/>
      <c r="Y5365" s="46"/>
      <c r="AC5365" s="47">
        <f t="shared" si="80"/>
        <v>0</v>
      </c>
      <c r="AD5365" s="47"/>
      <c r="AE5365" s="44"/>
      <c r="AF5365" s="48"/>
    </row>
    <row r="5366" spans="1:32" ht="21" customHeight="1">
      <c r="A5366" s="45" t="str">
        <f>IF(G5366="","",VLOOKUP(G5366,#REF!,3,0))</f>
        <v/>
      </c>
      <c r="B5366" s="45" t="str">
        <f>IF(Table1[[#This Row],[Day]]="","",WEEKNUM(F5366))</f>
        <v/>
      </c>
      <c r="C5366" s="45" t="str">
        <f>IF(Table1[[#This Row],[Day]]="","",MONTH(F5366))</f>
        <v/>
      </c>
      <c r="D5366" s="45" t="str">
        <f>IF(Table1[[#This Row],[Day]]="","",YEAR(F5366))</f>
        <v/>
      </c>
      <c r="E5366" s="117" t="s">
        <v>329</v>
      </c>
      <c r="J5366" s="102"/>
      <c r="K5366" s="124"/>
      <c r="R5366" s="46"/>
      <c r="V5366" s="112"/>
      <c r="W5366" s="72"/>
      <c r="X5366" s="46"/>
      <c r="Y5366" s="46"/>
      <c r="AC5366" s="47">
        <f t="shared" si="80"/>
        <v>0</v>
      </c>
      <c r="AD5366" s="47"/>
      <c r="AE5366" s="44"/>
      <c r="AF5366" s="48"/>
    </row>
    <row r="5367" spans="1:32" ht="21" customHeight="1">
      <c r="A5367" s="45" t="str">
        <f>IF(G5367="","",VLOOKUP(G5367,#REF!,3,0))</f>
        <v/>
      </c>
      <c r="B5367" s="45" t="str">
        <f>IF(Table1[[#This Row],[Day]]="","",WEEKNUM(F5367))</f>
        <v/>
      </c>
      <c r="C5367" s="45" t="str">
        <f>IF(Table1[[#This Row],[Day]]="","",MONTH(F5367))</f>
        <v/>
      </c>
      <c r="D5367" s="45" t="str">
        <f>IF(Table1[[#This Row],[Day]]="","",YEAR(F5367))</f>
        <v/>
      </c>
      <c r="E5367" s="117" t="s">
        <v>329</v>
      </c>
      <c r="J5367" s="102"/>
      <c r="K5367" s="124"/>
      <c r="R5367" s="46"/>
      <c r="V5367" s="112"/>
      <c r="W5367" s="72"/>
      <c r="X5367" s="46"/>
      <c r="Y5367" s="46"/>
      <c r="AC5367" s="47">
        <f t="shared" si="80"/>
        <v>0</v>
      </c>
      <c r="AD5367" s="47"/>
      <c r="AE5367" s="44"/>
      <c r="AF5367" s="48"/>
    </row>
    <row r="5368" spans="1:32" ht="21" customHeight="1">
      <c r="A5368" s="45" t="str">
        <f>IF(G5368="","",VLOOKUP(G5368,#REF!,3,0))</f>
        <v/>
      </c>
      <c r="B5368" s="45" t="str">
        <f>IF(Table1[[#This Row],[Day]]="","",WEEKNUM(F5368))</f>
        <v/>
      </c>
      <c r="C5368" s="45" t="str">
        <f>IF(Table1[[#This Row],[Day]]="","",MONTH(F5368))</f>
        <v/>
      </c>
      <c r="D5368" s="45" t="str">
        <f>IF(Table1[[#This Row],[Day]]="","",YEAR(F5368))</f>
        <v/>
      </c>
      <c r="E5368" s="117" t="s">
        <v>329</v>
      </c>
      <c r="J5368" s="102"/>
      <c r="K5368" s="124"/>
      <c r="R5368" s="46"/>
      <c r="V5368" s="112"/>
      <c r="W5368" s="72"/>
      <c r="X5368" s="46"/>
      <c r="Y5368" s="46"/>
      <c r="AC5368" s="47">
        <f t="shared" si="80"/>
        <v>0</v>
      </c>
      <c r="AD5368" s="47"/>
      <c r="AE5368" s="44"/>
      <c r="AF5368" s="48"/>
    </row>
    <row r="5369" spans="1:32" ht="21" customHeight="1">
      <c r="A5369" s="45" t="str">
        <f>IF(G5369="","",VLOOKUP(G5369,#REF!,3,0))</f>
        <v/>
      </c>
      <c r="B5369" s="45" t="str">
        <f>IF(Table1[[#This Row],[Day]]="","",WEEKNUM(F5369))</f>
        <v/>
      </c>
      <c r="C5369" s="45" t="str">
        <f>IF(Table1[[#This Row],[Day]]="","",MONTH(F5369))</f>
        <v/>
      </c>
      <c r="D5369" s="45" t="str">
        <f>IF(Table1[[#This Row],[Day]]="","",YEAR(F5369))</f>
        <v/>
      </c>
      <c r="E5369" s="117" t="s">
        <v>329</v>
      </c>
      <c r="J5369" s="102"/>
      <c r="K5369" s="124"/>
      <c r="R5369" s="46"/>
      <c r="V5369" s="112"/>
      <c r="W5369" s="72"/>
      <c r="X5369" s="46"/>
      <c r="Y5369" s="46"/>
      <c r="AC5369" s="47">
        <f t="shared" si="80"/>
        <v>0</v>
      </c>
      <c r="AD5369" s="47"/>
      <c r="AE5369" s="44"/>
      <c r="AF5369" s="48"/>
    </row>
    <row r="5370" spans="1:32" ht="21" customHeight="1">
      <c r="A5370" s="45" t="str">
        <f>IF(G5370="","",VLOOKUP(G5370,#REF!,3,0))</f>
        <v/>
      </c>
      <c r="B5370" s="45" t="str">
        <f>IF(Table1[[#This Row],[Day]]="","",WEEKNUM(F5370))</f>
        <v/>
      </c>
      <c r="C5370" s="45" t="str">
        <f>IF(Table1[[#This Row],[Day]]="","",MONTH(F5370))</f>
        <v/>
      </c>
      <c r="D5370" s="45" t="str">
        <f>IF(Table1[[#This Row],[Day]]="","",YEAR(F5370))</f>
        <v/>
      </c>
      <c r="E5370" s="117" t="s">
        <v>329</v>
      </c>
      <c r="J5370" s="102"/>
      <c r="K5370" s="124"/>
      <c r="R5370" s="46"/>
      <c r="V5370" s="112"/>
      <c r="W5370" s="72"/>
      <c r="X5370" s="46"/>
      <c r="Y5370" s="46"/>
      <c r="AC5370" s="47">
        <f t="shared" si="80"/>
        <v>0</v>
      </c>
      <c r="AD5370" s="47"/>
      <c r="AE5370" s="44"/>
      <c r="AF5370" s="48"/>
    </row>
    <row r="5371" spans="1:32" ht="21" customHeight="1">
      <c r="A5371" s="45" t="str">
        <f>IF(G5371="","",VLOOKUP(G5371,#REF!,3,0))</f>
        <v/>
      </c>
      <c r="B5371" s="45" t="str">
        <f>IF(Table1[[#This Row],[Day]]="","",WEEKNUM(F5371))</f>
        <v/>
      </c>
      <c r="C5371" s="45" t="str">
        <f>IF(Table1[[#This Row],[Day]]="","",MONTH(F5371))</f>
        <v/>
      </c>
      <c r="D5371" s="45" t="str">
        <f>IF(Table1[[#This Row],[Day]]="","",YEAR(F5371))</f>
        <v/>
      </c>
      <c r="E5371" s="117" t="s">
        <v>329</v>
      </c>
      <c r="J5371" s="102"/>
      <c r="K5371" s="124"/>
      <c r="R5371" s="46"/>
      <c r="V5371" s="112"/>
      <c r="W5371" s="72"/>
      <c r="X5371" s="46"/>
      <c r="Y5371" s="46"/>
      <c r="AC5371" s="47">
        <f t="shared" si="80"/>
        <v>0</v>
      </c>
      <c r="AD5371" s="47"/>
      <c r="AE5371" s="44"/>
      <c r="AF5371" s="48"/>
    </row>
    <row r="5372" spans="1:32" ht="21" customHeight="1">
      <c r="A5372" s="45" t="str">
        <f>IF(G5372="","",VLOOKUP(G5372,#REF!,3,0))</f>
        <v/>
      </c>
      <c r="B5372" s="45" t="str">
        <f>IF(Table1[[#This Row],[Day]]="","",WEEKNUM(F5372))</f>
        <v/>
      </c>
      <c r="C5372" s="45" t="str">
        <f>IF(Table1[[#This Row],[Day]]="","",MONTH(F5372))</f>
        <v/>
      </c>
      <c r="D5372" s="45" t="str">
        <f>IF(Table1[[#This Row],[Day]]="","",YEAR(F5372))</f>
        <v/>
      </c>
      <c r="E5372" s="117" t="s">
        <v>329</v>
      </c>
      <c r="J5372" s="102"/>
      <c r="K5372" s="124"/>
      <c r="R5372" s="46"/>
      <c r="V5372" s="112"/>
      <c r="W5372" s="72"/>
      <c r="X5372" s="46"/>
      <c r="Y5372" s="46"/>
      <c r="AC5372" s="47">
        <f t="shared" si="80"/>
        <v>0</v>
      </c>
      <c r="AD5372" s="47"/>
      <c r="AE5372" s="44"/>
      <c r="AF5372" s="48"/>
    </row>
    <row r="5373" spans="1:32" ht="21" customHeight="1">
      <c r="A5373" s="45" t="str">
        <f>IF(G5373="","",VLOOKUP(G5373,#REF!,3,0))</f>
        <v/>
      </c>
      <c r="B5373" s="45" t="str">
        <f>IF(Table1[[#This Row],[Day]]="","",WEEKNUM(F5373))</f>
        <v/>
      </c>
      <c r="C5373" s="45" t="str">
        <f>IF(Table1[[#This Row],[Day]]="","",MONTH(F5373))</f>
        <v/>
      </c>
      <c r="D5373" s="45" t="str">
        <f>IF(Table1[[#This Row],[Day]]="","",YEAR(F5373))</f>
        <v/>
      </c>
      <c r="E5373" s="117" t="s">
        <v>329</v>
      </c>
      <c r="J5373" s="102"/>
      <c r="K5373" s="124"/>
      <c r="R5373" s="46"/>
      <c r="V5373" s="112"/>
      <c r="W5373" s="72"/>
      <c r="X5373" s="46"/>
      <c r="Y5373" s="46"/>
      <c r="AC5373" s="47">
        <f t="shared" si="80"/>
        <v>0</v>
      </c>
      <c r="AD5373" s="47"/>
      <c r="AE5373" s="44"/>
      <c r="AF5373" s="48"/>
    </row>
    <row r="5374" spans="1:32" ht="21" customHeight="1">
      <c r="A5374" s="45" t="str">
        <f>IF(G5374="","",VLOOKUP(G5374,#REF!,3,0))</f>
        <v/>
      </c>
      <c r="B5374" s="45" t="str">
        <f>IF(Table1[[#This Row],[Day]]="","",WEEKNUM(F5374))</f>
        <v/>
      </c>
      <c r="C5374" s="45" t="str">
        <f>IF(Table1[[#This Row],[Day]]="","",MONTH(F5374))</f>
        <v/>
      </c>
      <c r="D5374" s="45" t="str">
        <f>IF(Table1[[#This Row],[Day]]="","",YEAR(F5374))</f>
        <v/>
      </c>
      <c r="E5374" s="117" t="s">
        <v>329</v>
      </c>
      <c r="J5374" s="102"/>
      <c r="K5374" s="124"/>
      <c r="R5374" s="46"/>
      <c r="V5374" s="112"/>
      <c r="W5374" s="72"/>
      <c r="X5374" s="46"/>
      <c r="Y5374" s="46"/>
      <c r="AC5374" s="47">
        <f t="shared" si="80"/>
        <v>0</v>
      </c>
      <c r="AD5374" s="47"/>
      <c r="AE5374" s="44"/>
      <c r="AF5374" s="48"/>
    </row>
    <row r="5375" spans="1:32" ht="21" customHeight="1">
      <c r="A5375" s="45" t="str">
        <f>IF(G5375="","",VLOOKUP(G5375,#REF!,3,0))</f>
        <v/>
      </c>
      <c r="B5375" s="45" t="str">
        <f>IF(Table1[[#This Row],[Day]]="","",WEEKNUM(F5375))</f>
        <v/>
      </c>
      <c r="C5375" s="45" t="str">
        <f>IF(Table1[[#This Row],[Day]]="","",MONTH(F5375))</f>
        <v/>
      </c>
      <c r="D5375" s="45" t="str">
        <f>IF(Table1[[#This Row],[Day]]="","",YEAR(F5375))</f>
        <v/>
      </c>
      <c r="E5375" s="117" t="s">
        <v>329</v>
      </c>
      <c r="J5375" s="102"/>
      <c r="K5375" s="124"/>
      <c r="R5375" s="46"/>
      <c r="V5375" s="112"/>
      <c r="W5375" s="72"/>
      <c r="X5375" s="46"/>
      <c r="Y5375" s="46"/>
      <c r="AC5375" s="47">
        <f t="shared" si="80"/>
        <v>0</v>
      </c>
      <c r="AD5375" s="47"/>
      <c r="AE5375" s="44"/>
      <c r="AF5375" s="48"/>
    </row>
    <row r="5376" spans="1:32" ht="21" customHeight="1">
      <c r="A5376" s="45" t="str">
        <f>IF(G5376="","",VLOOKUP(G5376,#REF!,3,0))</f>
        <v/>
      </c>
      <c r="B5376" s="45" t="str">
        <f>IF(Table1[[#This Row],[Day]]="","",WEEKNUM(F5376))</f>
        <v/>
      </c>
      <c r="C5376" s="45" t="str">
        <f>IF(Table1[[#This Row],[Day]]="","",MONTH(F5376))</f>
        <v/>
      </c>
      <c r="D5376" s="45" t="str">
        <f>IF(Table1[[#This Row],[Day]]="","",YEAR(F5376))</f>
        <v/>
      </c>
      <c r="E5376" s="117" t="s">
        <v>329</v>
      </c>
      <c r="J5376" s="102"/>
      <c r="K5376" s="124"/>
      <c r="R5376" s="46"/>
      <c r="V5376" s="112"/>
      <c r="W5376" s="72"/>
      <c r="X5376" s="46"/>
      <c r="Y5376" s="46"/>
      <c r="AC5376" s="47">
        <f t="shared" si="80"/>
        <v>0</v>
      </c>
      <c r="AD5376" s="47"/>
      <c r="AE5376" s="44"/>
      <c r="AF5376" s="48"/>
    </row>
    <row r="5377" spans="1:32" ht="21" customHeight="1">
      <c r="A5377" s="45" t="str">
        <f>IF(G5377="","",VLOOKUP(G5377,#REF!,3,0))</f>
        <v/>
      </c>
      <c r="B5377" s="45" t="str">
        <f>IF(Table1[[#This Row],[Day]]="","",WEEKNUM(F5377))</f>
        <v/>
      </c>
      <c r="C5377" s="45" t="str">
        <f>IF(Table1[[#This Row],[Day]]="","",MONTH(F5377))</f>
        <v/>
      </c>
      <c r="D5377" s="45" t="str">
        <f>IF(Table1[[#This Row],[Day]]="","",YEAR(F5377))</f>
        <v/>
      </c>
      <c r="E5377" s="117" t="s">
        <v>329</v>
      </c>
      <c r="J5377" s="102"/>
      <c r="K5377" s="124"/>
      <c r="R5377" s="46"/>
      <c r="V5377" s="112"/>
      <c r="W5377" s="72"/>
      <c r="X5377" s="46"/>
      <c r="Y5377" s="46"/>
      <c r="AC5377" s="47">
        <f t="shared" si="80"/>
        <v>0</v>
      </c>
      <c r="AD5377" s="47"/>
      <c r="AE5377" s="44"/>
      <c r="AF5377" s="48"/>
    </row>
    <row r="5378" spans="1:32" ht="21" customHeight="1">
      <c r="A5378" s="45" t="str">
        <f>IF(G5378="","",VLOOKUP(G5378,#REF!,3,0))</f>
        <v/>
      </c>
      <c r="B5378" s="45" t="str">
        <f>IF(Table1[[#This Row],[Day]]="","",WEEKNUM(F5378))</f>
        <v/>
      </c>
      <c r="C5378" s="45" t="str">
        <f>IF(Table1[[#This Row],[Day]]="","",MONTH(F5378))</f>
        <v/>
      </c>
      <c r="D5378" s="45" t="str">
        <f>IF(Table1[[#This Row],[Day]]="","",YEAR(F5378))</f>
        <v/>
      </c>
      <c r="E5378" s="117" t="s">
        <v>329</v>
      </c>
      <c r="J5378" s="102"/>
      <c r="K5378" s="124"/>
      <c r="R5378" s="46"/>
      <c r="V5378" s="112"/>
      <c r="W5378" s="72"/>
      <c r="X5378" s="46"/>
      <c r="Y5378" s="46"/>
      <c r="AC5378" s="47">
        <f t="shared" si="80"/>
        <v>0</v>
      </c>
      <c r="AD5378" s="47"/>
      <c r="AE5378" s="44"/>
      <c r="AF5378" s="48"/>
    </row>
    <row r="5379" spans="1:32" ht="21" customHeight="1">
      <c r="A5379" s="45" t="str">
        <f>IF(G5379="","",VLOOKUP(G5379,#REF!,3,0))</f>
        <v/>
      </c>
      <c r="B5379" s="45" t="str">
        <f>IF(Table1[[#This Row],[Day]]="","",WEEKNUM(F5379))</f>
        <v/>
      </c>
      <c r="C5379" s="45" t="str">
        <f>IF(Table1[[#This Row],[Day]]="","",MONTH(F5379))</f>
        <v/>
      </c>
      <c r="D5379" s="45" t="str">
        <f>IF(Table1[[#This Row],[Day]]="","",YEAR(F5379))</f>
        <v/>
      </c>
      <c r="E5379" s="117" t="s">
        <v>329</v>
      </c>
      <c r="J5379" s="102"/>
      <c r="K5379" s="124"/>
      <c r="R5379" s="46"/>
      <c r="V5379" s="112"/>
      <c r="W5379" s="72"/>
      <c r="X5379" s="46"/>
      <c r="Y5379" s="46"/>
      <c r="AC5379" s="47">
        <f t="shared" si="80"/>
        <v>0</v>
      </c>
      <c r="AD5379" s="47"/>
      <c r="AE5379" s="44"/>
      <c r="AF5379" s="48"/>
    </row>
    <row r="5380" spans="1:32" ht="21" customHeight="1">
      <c r="A5380" s="45" t="str">
        <f>IF(G5380="","",VLOOKUP(G5380,#REF!,3,0))</f>
        <v/>
      </c>
      <c r="B5380" s="45" t="str">
        <f>IF(Table1[[#This Row],[Day]]="","",WEEKNUM(F5380))</f>
        <v/>
      </c>
      <c r="C5380" s="45" t="str">
        <f>IF(Table1[[#This Row],[Day]]="","",MONTH(F5380))</f>
        <v/>
      </c>
      <c r="D5380" s="45" t="str">
        <f>IF(Table1[[#This Row],[Day]]="","",YEAR(F5380))</f>
        <v/>
      </c>
      <c r="E5380" s="117" t="s">
        <v>329</v>
      </c>
      <c r="J5380" s="102"/>
      <c r="K5380" s="124"/>
      <c r="R5380" s="46"/>
      <c r="V5380" s="112"/>
      <c r="W5380" s="72"/>
      <c r="X5380" s="46"/>
      <c r="Y5380" s="46"/>
      <c r="AC5380" s="47">
        <f t="shared" si="80"/>
        <v>0</v>
      </c>
      <c r="AD5380" s="47"/>
      <c r="AE5380" s="44"/>
      <c r="AF5380" s="48"/>
    </row>
    <row r="5381" spans="1:32" ht="21" customHeight="1">
      <c r="A5381" s="45" t="str">
        <f>IF(G5381="","",VLOOKUP(G5381,#REF!,3,0))</f>
        <v/>
      </c>
      <c r="B5381" s="45" t="str">
        <f>IF(Table1[[#This Row],[Day]]="","",WEEKNUM(F5381))</f>
        <v/>
      </c>
      <c r="C5381" s="45" t="str">
        <f>IF(Table1[[#This Row],[Day]]="","",MONTH(F5381))</f>
        <v/>
      </c>
      <c r="D5381" s="45" t="str">
        <f>IF(Table1[[#This Row],[Day]]="","",YEAR(F5381))</f>
        <v/>
      </c>
      <c r="E5381" s="117" t="s">
        <v>329</v>
      </c>
      <c r="J5381" s="102"/>
      <c r="K5381" s="124"/>
      <c r="R5381" s="46"/>
      <c r="V5381" s="112"/>
      <c r="W5381" s="72"/>
      <c r="X5381" s="46"/>
      <c r="Y5381" s="46"/>
      <c r="AC5381" s="47">
        <f t="shared" si="80"/>
        <v>0</v>
      </c>
      <c r="AD5381" s="47"/>
      <c r="AE5381" s="44"/>
      <c r="AF5381" s="48"/>
    </row>
    <row r="5382" spans="1:32" ht="21" customHeight="1">
      <c r="A5382" s="45" t="str">
        <f>IF(G5382="","",VLOOKUP(G5382,#REF!,3,0))</f>
        <v/>
      </c>
      <c r="B5382" s="45" t="str">
        <f>IF(Table1[[#This Row],[Day]]="","",WEEKNUM(F5382))</f>
        <v/>
      </c>
      <c r="C5382" s="45" t="str">
        <f>IF(Table1[[#This Row],[Day]]="","",MONTH(F5382))</f>
        <v/>
      </c>
      <c r="D5382" s="45" t="str">
        <f>IF(Table1[[#This Row],[Day]]="","",YEAR(F5382))</f>
        <v/>
      </c>
      <c r="E5382" s="117" t="s">
        <v>329</v>
      </c>
      <c r="J5382" s="102"/>
      <c r="K5382" s="124"/>
      <c r="R5382" s="46"/>
      <c r="V5382" s="112"/>
      <c r="W5382" s="72"/>
      <c r="X5382" s="46"/>
      <c r="Y5382" s="46"/>
      <c r="AC5382" s="47">
        <f t="shared" si="80"/>
        <v>0</v>
      </c>
      <c r="AD5382" s="47"/>
      <c r="AE5382" s="44"/>
      <c r="AF5382" s="48"/>
    </row>
    <row r="5383" spans="1:32" ht="21" customHeight="1">
      <c r="A5383" s="45" t="str">
        <f>IF(G5383="","",VLOOKUP(G5383,#REF!,3,0))</f>
        <v/>
      </c>
      <c r="B5383" s="45" t="str">
        <f>IF(Table1[[#This Row],[Day]]="","",WEEKNUM(F5383))</f>
        <v/>
      </c>
      <c r="C5383" s="45" t="str">
        <f>IF(Table1[[#This Row],[Day]]="","",MONTH(F5383))</f>
        <v/>
      </c>
      <c r="D5383" s="45" t="str">
        <f>IF(Table1[[#This Row],[Day]]="","",YEAR(F5383))</f>
        <v/>
      </c>
      <c r="E5383" s="117" t="s">
        <v>329</v>
      </c>
      <c r="J5383" s="102"/>
      <c r="K5383" s="124"/>
      <c r="R5383" s="46"/>
      <c r="V5383" s="112"/>
      <c r="W5383" s="72"/>
      <c r="X5383" s="46"/>
      <c r="Y5383" s="46"/>
      <c r="AC5383" s="47">
        <f t="shared" si="80"/>
        <v>0</v>
      </c>
      <c r="AD5383" s="47"/>
      <c r="AE5383" s="44"/>
      <c r="AF5383" s="48"/>
    </row>
    <row r="5384" spans="1:32" ht="21" customHeight="1">
      <c r="A5384" s="45" t="str">
        <f>IF(G5384="","",VLOOKUP(G5384,#REF!,3,0))</f>
        <v/>
      </c>
      <c r="B5384" s="45" t="str">
        <f>IF(Table1[[#This Row],[Day]]="","",WEEKNUM(F5384))</f>
        <v/>
      </c>
      <c r="C5384" s="45" t="str">
        <f>IF(Table1[[#This Row],[Day]]="","",MONTH(F5384))</f>
        <v/>
      </c>
      <c r="D5384" s="45" t="str">
        <f>IF(Table1[[#This Row],[Day]]="","",YEAR(F5384))</f>
        <v/>
      </c>
      <c r="E5384" s="117" t="s">
        <v>329</v>
      </c>
      <c r="J5384" s="102"/>
      <c r="K5384" s="124"/>
      <c r="R5384" s="46"/>
      <c r="V5384" s="112"/>
      <c r="W5384" s="72"/>
      <c r="X5384" s="46"/>
      <c r="Y5384" s="46"/>
      <c r="AC5384" s="47">
        <f t="shared" si="80"/>
        <v>0</v>
      </c>
      <c r="AD5384" s="47"/>
      <c r="AE5384" s="44"/>
      <c r="AF5384" s="48"/>
    </row>
    <row r="5385" spans="1:32" ht="21" customHeight="1">
      <c r="A5385" s="45" t="str">
        <f>IF(G5385="","",VLOOKUP(G5385,#REF!,3,0))</f>
        <v/>
      </c>
      <c r="B5385" s="45" t="str">
        <f>IF(Table1[[#This Row],[Day]]="","",WEEKNUM(F5385))</f>
        <v/>
      </c>
      <c r="C5385" s="45" t="str">
        <f>IF(Table1[[#This Row],[Day]]="","",MONTH(F5385))</f>
        <v/>
      </c>
      <c r="D5385" s="45" t="str">
        <f>IF(Table1[[#This Row],[Day]]="","",YEAR(F5385))</f>
        <v/>
      </c>
      <c r="E5385" s="117" t="s">
        <v>329</v>
      </c>
      <c r="J5385" s="102"/>
      <c r="K5385" s="124"/>
      <c r="R5385" s="46"/>
      <c r="V5385" s="112"/>
      <c r="W5385" s="72"/>
      <c r="X5385" s="46"/>
      <c r="Y5385" s="46"/>
      <c r="AC5385" s="47">
        <f t="shared" si="80"/>
        <v>0</v>
      </c>
      <c r="AD5385" s="47"/>
      <c r="AE5385" s="44"/>
      <c r="AF5385" s="48"/>
    </row>
    <row r="5386" spans="1:32" ht="21" customHeight="1">
      <c r="A5386" s="45" t="str">
        <f>IF(G5386="","",VLOOKUP(G5386,#REF!,3,0))</f>
        <v/>
      </c>
      <c r="B5386" s="45" t="str">
        <f>IF(Table1[[#This Row],[Day]]="","",WEEKNUM(F5386))</f>
        <v/>
      </c>
      <c r="C5386" s="45" t="str">
        <f>IF(Table1[[#This Row],[Day]]="","",MONTH(F5386))</f>
        <v/>
      </c>
      <c r="D5386" s="45" t="str">
        <f>IF(Table1[[#This Row],[Day]]="","",YEAR(F5386))</f>
        <v/>
      </c>
      <c r="E5386" s="117" t="s">
        <v>329</v>
      </c>
      <c r="J5386" s="102"/>
      <c r="K5386" s="124"/>
      <c r="R5386" s="46"/>
      <c r="V5386" s="112"/>
      <c r="W5386" s="72"/>
      <c r="X5386" s="46"/>
      <c r="Y5386" s="46"/>
      <c r="AC5386" s="47">
        <f t="shared" si="80"/>
        <v>0</v>
      </c>
      <c r="AD5386" s="47"/>
      <c r="AE5386" s="44"/>
      <c r="AF5386" s="48"/>
    </row>
    <row r="5387" spans="1:32" ht="21" customHeight="1">
      <c r="A5387" s="45" t="str">
        <f>IF(G5387="","",VLOOKUP(G5387,#REF!,3,0))</f>
        <v/>
      </c>
      <c r="B5387" s="45" t="str">
        <f>IF(Table1[[#This Row],[Day]]="","",WEEKNUM(F5387))</f>
        <v/>
      </c>
      <c r="C5387" s="45" t="str">
        <f>IF(Table1[[#This Row],[Day]]="","",MONTH(F5387))</f>
        <v/>
      </c>
      <c r="D5387" s="45" t="str">
        <f>IF(Table1[[#This Row],[Day]]="","",YEAR(F5387))</f>
        <v/>
      </c>
      <c r="E5387" s="117" t="s">
        <v>329</v>
      </c>
      <c r="J5387" s="102"/>
      <c r="K5387" s="124"/>
      <c r="R5387" s="46"/>
      <c r="V5387" s="112"/>
      <c r="W5387" s="72"/>
      <c r="X5387" s="46"/>
      <c r="Y5387" s="46"/>
      <c r="AC5387" s="47">
        <f t="shared" si="80"/>
        <v>0</v>
      </c>
      <c r="AD5387" s="47"/>
      <c r="AE5387" s="44"/>
      <c r="AF5387" s="48"/>
    </row>
    <row r="5388" spans="1:32" ht="21" customHeight="1">
      <c r="A5388" s="45" t="str">
        <f>IF(G5388="","",VLOOKUP(G5388,#REF!,3,0))</f>
        <v/>
      </c>
      <c r="B5388" s="45" t="str">
        <f>IF(Table1[[#This Row],[Day]]="","",WEEKNUM(F5388))</f>
        <v/>
      </c>
      <c r="C5388" s="45" t="str">
        <f>IF(Table1[[#This Row],[Day]]="","",MONTH(F5388))</f>
        <v/>
      </c>
      <c r="D5388" s="45" t="str">
        <f>IF(Table1[[#This Row],[Day]]="","",YEAR(F5388))</f>
        <v/>
      </c>
      <c r="E5388" s="117" t="s">
        <v>329</v>
      </c>
      <c r="J5388" s="102"/>
      <c r="K5388" s="124"/>
      <c r="R5388" s="46"/>
      <c r="V5388" s="112"/>
      <c r="W5388" s="72"/>
      <c r="X5388" s="46"/>
      <c r="Y5388" s="46"/>
      <c r="AC5388" s="47">
        <f t="shared" si="80"/>
        <v>0</v>
      </c>
      <c r="AD5388" s="47"/>
      <c r="AE5388" s="44"/>
      <c r="AF5388" s="48"/>
    </row>
    <row r="5389" spans="1:32" ht="21" customHeight="1">
      <c r="A5389" s="45" t="str">
        <f>IF(G5389="","",VLOOKUP(G5389,#REF!,3,0))</f>
        <v/>
      </c>
      <c r="B5389" s="45" t="str">
        <f>IF(Table1[[#This Row],[Day]]="","",WEEKNUM(F5389))</f>
        <v/>
      </c>
      <c r="C5389" s="45" t="str">
        <f>IF(Table1[[#This Row],[Day]]="","",MONTH(F5389))</f>
        <v/>
      </c>
      <c r="D5389" s="45" t="str">
        <f>IF(Table1[[#This Row],[Day]]="","",YEAR(F5389))</f>
        <v/>
      </c>
      <c r="E5389" s="117" t="s">
        <v>329</v>
      </c>
      <c r="J5389" s="102"/>
      <c r="K5389" s="124"/>
      <c r="R5389" s="46"/>
      <c r="V5389" s="112"/>
      <c r="W5389" s="72"/>
      <c r="X5389" s="46"/>
      <c r="Y5389" s="46"/>
      <c r="AC5389" s="47">
        <f t="shared" si="80"/>
        <v>0</v>
      </c>
      <c r="AD5389" s="47"/>
      <c r="AE5389" s="44"/>
      <c r="AF5389" s="48"/>
    </row>
    <row r="5390" spans="1:32" ht="21" customHeight="1">
      <c r="A5390" s="45" t="str">
        <f>IF(G5390="","",VLOOKUP(G5390,#REF!,3,0))</f>
        <v/>
      </c>
      <c r="B5390" s="45" t="str">
        <f>IF(Table1[[#This Row],[Day]]="","",WEEKNUM(F5390))</f>
        <v/>
      </c>
      <c r="C5390" s="45" t="str">
        <f>IF(Table1[[#This Row],[Day]]="","",MONTH(F5390))</f>
        <v/>
      </c>
      <c r="D5390" s="45" t="str">
        <f>IF(Table1[[#This Row],[Day]]="","",YEAR(F5390))</f>
        <v/>
      </c>
      <c r="E5390" s="117" t="s">
        <v>329</v>
      </c>
      <c r="J5390" s="102"/>
      <c r="K5390" s="124"/>
      <c r="R5390" s="46"/>
      <c r="V5390" s="112"/>
      <c r="W5390" s="72"/>
      <c r="X5390" s="46"/>
      <c r="Y5390" s="46"/>
      <c r="AC5390" s="47">
        <f t="shared" si="80"/>
        <v>0</v>
      </c>
      <c r="AD5390" s="47"/>
      <c r="AE5390" s="44"/>
      <c r="AF5390" s="48"/>
    </row>
    <row r="5391" spans="1:32" ht="21" customHeight="1">
      <c r="A5391" s="45" t="str">
        <f>IF(G5391="","",VLOOKUP(G5391,#REF!,3,0))</f>
        <v/>
      </c>
      <c r="B5391" s="45" t="str">
        <f>IF(Table1[[#This Row],[Day]]="","",WEEKNUM(F5391))</f>
        <v/>
      </c>
      <c r="C5391" s="45" t="str">
        <f>IF(Table1[[#This Row],[Day]]="","",MONTH(F5391))</f>
        <v/>
      </c>
      <c r="D5391" s="45" t="str">
        <f>IF(Table1[[#This Row],[Day]]="","",YEAR(F5391))</f>
        <v/>
      </c>
      <c r="E5391" s="117" t="s">
        <v>329</v>
      </c>
      <c r="J5391" s="102"/>
      <c r="K5391" s="124"/>
      <c r="R5391" s="46"/>
      <c r="V5391" s="112"/>
      <c r="W5391" s="72"/>
      <c r="X5391" s="46"/>
      <c r="Y5391" s="46"/>
      <c r="AC5391" s="47">
        <f t="shared" si="80"/>
        <v>0</v>
      </c>
      <c r="AD5391" s="47"/>
      <c r="AE5391" s="44"/>
      <c r="AF5391" s="48"/>
    </row>
    <row r="5392" spans="1:32" ht="21" customHeight="1">
      <c r="A5392" s="45" t="str">
        <f>IF(G5392="","",VLOOKUP(G5392,#REF!,3,0))</f>
        <v/>
      </c>
      <c r="B5392" s="45" t="str">
        <f>IF(Table1[[#This Row],[Day]]="","",WEEKNUM(F5392))</f>
        <v/>
      </c>
      <c r="C5392" s="45" t="str">
        <f>IF(Table1[[#This Row],[Day]]="","",MONTH(F5392))</f>
        <v/>
      </c>
      <c r="D5392" s="45" t="str">
        <f>IF(Table1[[#This Row],[Day]]="","",YEAR(F5392))</f>
        <v/>
      </c>
      <c r="E5392" s="117" t="s">
        <v>329</v>
      </c>
      <c r="J5392" s="102"/>
      <c r="K5392" s="124"/>
      <c r="R5392" s="46"/>
      <c r="V5392" s="112"/>
      <c r="W5392" s="72"/>
      <c r="X5392" s="46"/>
      <c r="Y5392" s="46"/>
      <c r="AC5392" s="47">
        <f t="shared" si="80"/>
        <v>0</v>
      </c>
      <c r="AD5392" s="47"/>
      <c r="AE5392" s="44"/>
      <c r="AF5392" s="48"/>
    </row>
    <row r="5393" spans="1:32" ht="21" customHeight="1">
      <c r="A5393" s="45" t="str">
        <f>IF(G5393="","",VLOOKUP(G5393,#REF!,3,0))</f>
        <v/>
      </c>
      <c r="B5393" s="45" t="str">
        <f>IF(Table1[[#This Row],[Day]]="","",WEEKNUM(F5393))</f>
        <v/>
      </c>
      <c r="C5393" s="45" t="str">
        <f>IF(Table1[[#This Row],[Day]]="","",MONTH(F5393))</f>
        <v/>
      </c>
      <c r="D5393" s="45" t="str">
        <f>IF(Table1[[#This Row],[Day]]="","",YEAR(F5393))</f>
        <v/>
      </c>
      <c r="E5393" s="117" t="s">
        <v>329</v>
      </c>
      <c r="J5393" s="102"/>
      <c r="K5393" s="124"/>
      <c r="R5393" s="46"/>
      <c r="V5393" s="112"/>
      <c r="W5393" s="72"/>
      <c r="X5393" s="46"/>
      <c r="Y5393" s="46"/>
      <c r="AC5393" s="47">
        <f t="shared" si="80"/>
        <v>0</v>
      </c>
      <c r="AD5393" s="47"/>
      <c r="AE5393" s="44"/>
      <c r="AF5393" s="48"/>
    </row>
    <row r="5394" spans="1:32" ht="21" customHeight="1">
      <c r="A5394" s="45" t="str">
        <f>IF(G5394="","",VLOOKUP(G5394,#REF!,3,0))</f>
        <v/>
      </c>
      <c r="B5394" s="45" t="str">
        <f>IF(Table1[[#This Row],[Day]]="","",WEEKNUM(F5394))</f>
        <v/>
      </c>
      <c r="C5394" s="45" t="str">
        <f>IF(Table1[[#This Row],[Day]]="","",MONTH(F5394))</f>
        <v/>
      </c>
      <c r="D5394" s="45" t="str">
        <f>IF(Table1[[#This Row],[Day]]="","",YEAR(F5394))</f>
        <v/>
      </c>
      <c r="E5394" s="117" t="s">
        <v>329</v>
      </c>
      <c r="J5394" s="102"/>
      <c r="K5394" s="124"/>
      <c r="R5394" s="46"/>
      <c r="V5394" s="112"/>
      <c r="W5394" s="72"/>
      <c r="X5394" s="46"/>
      <c r="Y5394" s="46"/>
      <c r="AC5394" s="47">
        <f t="shared" si="80"/>
        <v>0</v>
      </c>
      <c r="AD5394" s="47"/>
      <c r="AE5394" s="44"/>
      <c r="AF5394" s="48"/>
    </row>
    <row r="5395" spans="1:32" ht="21" customHeight="1">
      <c r="A5395" s="45" t="str">
        <f>IF(G5395="","",VLOOKUP(G5395,#REF!,3,0))</f>
        <v/>
      </c>
      <c r="B5395" s="45" t="str">
        <f>IF(Table1[[#This Row],[Day]]="","",WEEKNUM(F5395))</f>
        <v/>
      </c>
      <c r="C5395" s="45" t="str">
        <f>IF(Table1[[#This Row],[Day]]="","",MONTH(F5395))</f>
        <v/>
      </c>
      <c r="D5395" s="45" t="str">
        <f>IF(Table1[[#This Row],[Day]]="","",YEAR(F5395))</f>
        <v/>
      </c>
      <c r="E5395" s="117" t="s">
        <v>329</v>
      </c>
      <c r="J5395" s="102"/>
      <c r="K5395" s="124"/>
      <c r="R5395" s="46"/>
      <c r="V5395" s="112"/>
      <c r="W5395" s="72"/>
      <c r="X5395" s="46"/>
      <c r="Y5395" s="46"/>
      <c r="AC5395" s="47">
        <f t="shared" si="80"/>
        <v>0</v>
      </c>
      <c r="AD5395" s="47"/>
      <c r="AE5395" s="44"/>
      <c r="AF5395" s="48"/>
    </row>
    <row r="5396" spans="1:32" ht="21" customHeight="1">
      <c r="A5396" s="45" t="str">
        <f>IF(G5396="","",VLOOKUP(G5396,#REF!,3,0))</f>
        <v/>
      </c>
      <c r="B5396" s="45" t="str">
        <f>IF(Table1[[#This Row],[Day]]="","",WEEKNUM(F5396))</f>
        <v/>
      </c>
      <c r="C5396" s="45" t="str">
        <f>IF(Table1[[#This Row],[Day]]="","",MONTH(F5396))</f>
        <v/>
      </c>
      <c r="D5396" s="45" t="str">
        <f>IF(Table1[[#This Row],[Day]]="","",YEAR(F5396))</f>
        <v/>
      </c>
      <c r="E5396" s="117" t="s">
        <v>329</v>
      </c>
      <c r="J5396" s="102"/>
      <c r="K5396" s="124"/>
      <c r="R5396" s="46"/>
      <c r="V5396" s="112"/>
      <c r="W5396" s="72"/>
      <c r="X5396" s="46"/>
      <c r="Y5396" s="46"/>
      <c r="AC5396" s="47">
        <f t="shared" si="80"/>
        <v>0</v>
      </c>
      <c r="AD5396" s="47"/>
      <c r="AE5396" s="44"/>
      <c r="AF5396" s="48"/>
    </row>
    <row r="5397" spans="1:32" ht="21" customHeight="1">
      <c r="A5397" s="45" t="str">
        <f>IF(G5397="","",VLOOKUP(G5397,#REF!,3,0))</f>
        <v/>
      </c>
      <c r="B5397" s="45" t="str">
        <f>IF(Table1[[#This Row],[Day]]="","",WEEKNUM(F5397))</f>
        <v/>
      </c>
      <c r="C5397" s="45" t="str">
        <f>IF(Table1[[#This Row],[Day]]="","",MONTH(F5397))</f>
        <v/>
      </c>
      <c r="D5397" s="45" t="str">
        <f>IF(Table1[[#This Row],[Day]]="","",YEAR(F5397))</f>
        <v/>
      </c>
      <c r="E5397" s="117" t="s">
        <v>329</v>
      </c>
      <c r="J5397" s="102"/>
      <c r="K5397" s="124"/>
      <c r="R5397" s="46"/>
      <c r="V5397" s="112"/>
      <c r="W5397" s="72"/>
      <c r="X5397" s="46"/>
      <c r="Y5397" s="46"/>
      <c r="AC5397" s="47">
        <f t="shared" si="80"/>
        <v>0</v>
      </c>
      <c r="AD5397" s="47"/>
      <c r="AE5397" s="44"/>
      <c r="AF5397" s="48"/>
    </row>
    <row r="5398" spans="1:32" ht="21" customHeight="1">
      <c r="A5398" s="45" t="str">
        <f>IF(G5398="","",VLOOKUP(G5398,#REF!,3,0))</f>
        <v/>
      </c>
      <c r="B5398" s="45" t="str">
        <f>IF(Table1[[#This Row],[Day]]="","",WEEKNUM(F5398))</f>
        <v/>
      </c>
      <c r="C5398" s="45" t="str">
        <f>IF(Table1[[#This Row],[Day]]="","",MONTH(F5398))</f>
        <v/>
      </c>
      <c r="D5398" s="45" t="str">
        <f>IF(Table1[[#This Row],[Day]]="","",YEAR(F5398))</f>
        <v/>
      </c>
      <c r="E5398" s="117" t="s">
        <v>329</v>
      </c>
      <c r="J5398" s="102"/>
      <c r="K5398" s="124"/>
      <c r="R5398" s="46"/>
      <c r="V5398" s="112"/>
      <c r="W5398" s="72"/>
      <c r="X5398" s="46"/>
      <c r="Y5398" s="46"/>
      <c r="AC5398" s="47">
        <f t="shared" si="80"/>
        <v>0</v>
      </c>
      <c r="AD5398" s="47"/>
      <c r="AE5398" s="44"/>
      <c r="AF5398" s="48"/>
    </row>
    <row r="5399" spans="1:32" ht="21" customHeight="1">
      <c r="A5399" s="45" t="str">
        <f>IF(G5399="","",VLOOKUP(G5399,#REF!,3,0))</f>
        <v/>
      </c>
      <c r="B5399" s="45" t="str">
        <f>IF(Table1[[#This Row],[Day]]="","",WEEKNUM(F5399))</f>
        <v/>
      </c>
      <c r="C5399" s="45" t="str">
        <f>IF(Table1[[#This Row],[Day]]="","",MONTH(F5399))</f>
        <v/>
      </c>
      <c r="D5399" s="45" t="str">
        <f>IF(Table1[[#This Row],[Day]]="","",YEAR(F5399))</f>
        <v/>
      </c>
      <c r="E5399" s="117" t="s">
        <v>329</v>
      </c>
      <c r="J5399" s="102"/>
      <c r="K5399" s="124"/>
      <c r="R5399" s="46"/>
      <c r="V5399" s="112"/>
      <c r="W5399" s="72"/>
      <c r="X5399" s="46"/>
      <c r="Y5399" s="46"/>
      <c r="AC5399" s="47">
        <f t="shared" si="80"/>
        <v>0</v>
      </c>
      <c r="AD5399" s="47"/>
      <c r="AE5399" s="44"/>
      <c r="AF5399" s="48"/>
    </row>
    <row r="5400" spans="1:32" ht="21" customHeight="1">
      <c r="A5400" s="45" t="str">
        <f>IF(G5400="","",VLOOKUP(G5400,#REF!,3,0))</f>
        <v/>
      </c>
      <c r="B5400" s="45" t="str">
        <f>IF(Table1[[#This Row],[Day]]="","",WEEKNUM(F5400))</f>
        <v/>
      </c>
      <c r="C5400" s="45" t="str">
        <f>IF(Table1[[#This Row],[Day]]="","",MONTH(F5400))</f>
        <v/>
      </c>
      <c r="D5400" s="45" t="str">
        <f>IF(Table1[[#This Row],[Day]]="","",YEAR(F5400))</f>
        <v/>
      </c>
      <c r="E5400" s="117" t="s">
        <v>329</v>
      </c>
      <c r="J5400" s="102"/>
      <c r="K5400" s="124"/>
      <c r="R5400" s="46"/>
      <c r="V5400" s="112"/>
      <c r="W5400" s="72"/>
      <c r="X5400" s="46"/>
      <c r="Y5400" s="46"/>
      <c r="AC5400" s="47">
        <f t="shared" si="80"/>
        <v>0</v>
      </c>
      <c r="AD5400" s="47"/>
      <c r="AE5400" s="44"/>
      <c r="AF5400" s="48"/>
    </row>
    <row r="5401" spans="1:32" ht="21" customHeight="1">
      <c r="A5401" s="45" t="str">
        <f>IF(G5401="","",VLOOKUP(G5401,#REF!,3,0))</f>
        <v/>
      </c>
      <c r="B5401" s="45" t="str">
        <f>IF(Table1[[#This Row],[Day]]="","",WEEKNUM(F5401))</f>
        <v/>
      </c>
      <c r="C5401" s="45" t="str">
        <f>IF(Table1[[#This Row],[Day]]="","",MONTH(F5401))</f>
        <v/>
      </c>
      <c r="D5401" s="45" t="str">
        <f>IF(Table1[[#This Row],[Day]]="","",YEAR(F5401))</f>
        <v/>
      </c>
      <c r="E5401" s="117" t="s">
        <v>329</v>
      </c>
      <c r="J5401" s="102"/>
      <c r="K5401" s="124"/>
      <c r="R5401" s="46"/>
      <c r="V5401" s="112"/>
      <c r="W5401" s="72"/>
      <c r="X5401" s="46"/>
      <c r="Y5401" s="46"/>
      <c r="AC5401" s="47">
        <f t="shared" si="80"/>
        <v>0</v>
      </c>
      <c r="AD5401" s="47"/>
      <c r="AE5401" s="44"/>
      <c r="AF5401" s="48"/>
    </row>
    <row r="5402" spans="1:32" ht="21" customHeight="1">
      <c r="A5402" s="45" t="str">
        <f>IF(G5402="","",VLOOKUP(G5402,#REF!,3,0))</f>
        <v/>
      </c>
      <c r="B5402" s="45" t="str">
        <f>IF(Table1[[#This Row],[Day]]="","",WEEKNUM(F5402))</f>
        <v/>
      </c>
      <c r="C5402" s="45" t="str">
        <f>IF(Table1[[#This Row],[Day]]="","",MONTH(F5402))</f>
        <v/>
      </c>
      <c r="D5402" s="45" t="str">
        <f>IF(Table1[[#This Row],[Day]]="","",YEAR(F5402))</f>
        <v/>
      </c>
      <c r="E5402" s="117" t="s">
        <v>329</v>
      </c>
      <c r="J5402" s="102"/>
      <c r="K5402" s="124"/>
      <c r="R5402" s="46"/>
      <c r="V5402" s="112"/>
      <c r="W5402" s="72"/>
      <c r="X5402" s="46"/>
      <c r="Y5402" s="46"/>
      <c r="AC5402" s="47">
        <f t="shared" si="80"/>
        <v>0</v>
      </c>
      <c r="AD5402" s="47"/>
      <c r="AE5402" s="44"/>
      <c r="AF5402" s="48"/>
    </row>
    <row r="5403" spans="1:32" ht="21" customHeight="1">
      <c r="A5403" s="45" t="str">
        <f>IF(G5403="","",VLOOKUP(G5403,#REF!,3,0))</f>
        <v/>
      </c>
      <c r="B5403" s="45" t="str">
        <f>IF(Table1[[#This Row],[Day]]="","",WEEKNUM(F5403))</f>
        <v/>
      </c>
      <c r="C5403" s="45" t="str">
        <f>IF(Table1[[#This Row],[Day]]="","",MONTH(F5403))</f>
        <v/>
      </c>
      <c r="D5403" s="45" t="str">
        <f>IF(Table1[[#This Row],[Day]]="","",YEAR(F5403))</f>
        <v/>
      </c>
      <c r="E5403" s="117" t="s">
        <v>329</v>
      </c>
      <c r="J5403" s="102"/>
      <c r="K5403" s="124"/>
      <c r="R5403" s="46"/>
      <c r="V5403" s="112"/>
      <c r="W5403" s="72"/>
      <c r="X5403" s="46"/>
      <c r="Y5403" s="46"/>
      <c r="AC5403" s="47">
        <f t="shared" si="80"/>
        <v>0</v>
      </c>
      <c r="AD5403" s="47"/>
      <c r="AE5403" s="44"/>
      <c r="AF5403" s="48"/>
    </row>
    <row r="5404" spans="1:32" ht="21" customHeight="1">
      <c r="A5404" s="45" t="str">
        <f>IF(G5404="","",VLOOKUP(G5404,#REF!,3,0))</f>
        <v/>
      </c>
      <c r="B5404" s="45" t="str">
        <f>IF(Table1[[#This Row],[Day]]="","",WEEKNUM(F5404))</f>
        <v/>
      </c>
      <c r="C5404" s="45" t="str">
        <f>IF(Table1[[#This Row],[Day]]="","",MONTH(F5404))</f>
        <v/>
      </c>
      <c r="D5404" s="45" t="str">
        <f>IF(Table1[[#This Row],[Day]]="","",YEAR(F5404))</f>
        <v/>
      </c>
      <c r="E5404" s="117" t="s">
        <v>329</v>
      </c>
      <c r="J5404" s="102"/>
      <c r="K5404" s="124"/>
      <c r="R5404" s="46"/>
      <c r="V5404" s="112"/>
      <c r="W5404" s="72"/>
      <c r="X5404" s="46"/>
      <c r="Y5404" s="46"/>
      <c r="AC5404" s="47">
        <f t="shared" ref="AC5404:AC5467" si="81">SUM(I5404:AB5404)</f>
        <v>0</v>
      </c>
      <c r="AD5404" s="47"/>
      <c r="AE5404" s="44"/>
      <c r="AF5404" s="48"/>
    </row>
    <row r="5405" spans="1:32" ht="21" customHeight="1">
      <c r="A5405" s="45" t="str">
        <f>IF(G5405="","",VLOOKUP(G5405,#REF!,3,0))</f>
        <v/>
      </c>
      <c r="B5405" s="45" t="str">
        <f>IF(Table1[[#This Row],[Day]]="","",WEEKNUM(F5405))</f>
        <v/>
      </c>
      <c r="C5405" s="45" t="str">
        <f>IF(Table1[[#This Row],[Day]]="","",MONTH(F5405))</f>
        <v/>
      </c>
      <c r="D5405" s="45" t="str">
        <f>IF(Table1[[#This Row],[Day]]="","",YEAR(F5405))</f>
        <v/>
      </c>
      <c r="E5405" s="117" t="s">
        <v>329</v>
      </c>
      <c r="J5405" s="102"/>
      <c r="K5405" s="124"/>
      <c r="R5405" s="46"/>
      <c r="V5405" s="112"/>
      <c r="W5405" s="72"/>
      <c r="X5405" s="46"/>
      <c r="Y5405" s="46"/>
      <c r="AC5405" s="47">
        <f t="shared" si="81"/>
        <v>0</v>
      </c>
      <c r="AD5405" s="47"/>
      <c r="AE5405" s="44"/>
      <c r="AF5405" s="48"/>
    </row>
    <row r="5406" spans="1:32" ht="21" customHeight="1">
      <c r="A5406" s="45" t="str">
        <f>IF(G5406="","",VLOOKUP(G5406,#REF!,3,0))</f>
        <v/>
      </c>
      <c r="B5406" s="45" t="str">
        <f>IF(Table1[[#This Row],[Day]]="","",WEEKNUM(F5406))</f>
        <v/>
      </c>
      <c r="C5406" s="45" t="str">
        <f>IF(Table1[[#This Row],[Day]]="","",MONTH(F5406))</f>
        <v/>
      </c>
      <c r="D5406" s="45" t="str">
        <f>IF(Table1[[#This Row],[Day]]="","",YEAR(F5406))</f>
        <v/>
      </c>
      <c r="E5406" s="117" t="s">
        <v>329</v>
      </c>
      <c r="J5406" s="102"/>
      <c r="K5406" s="124"/>
      <c r="R5406" s="46"/>
      <c r="V5406" s="112"/>
      <c r="W5406" s="72"/>
      <c r="X5406" s="46"/>
      <c r="Y5406" s="46"/>
      <c r="AC5406" s="47">
        <f t="shared" si="81"/>
        <v>0</v>
      </c>
      <c r="AD5406" s="47"/>
      <c r="AE5406" s="44"/>
      <c r="AF5406" s="48"/>
    </row>
    <row r="5407" spans="1:32" ht="21" customHeight="1">
      <c r="A5407" s="45" t="str">
        <f>IF(G5407="","",VLOOKUP(G5407,#REF!,3,0))</f>
        <v/>
      </c>
      <c r="B5407" s="45" t="str">
        <f>IF(Table1[[#This Row],[Day]]="","",WEEKNUM(F5407))</f>
        <v/>
      </c>
      <c r="C5407" s="45" t="str">
        <f>IF(Table1[[#This Row],[Day]]="","",MONTH(F5407))</f>
        <v/>
      </c>
      <c r="D5407" s="45" t="str">
        <f>IF(Table1[[#This Row],[Day]]="","",YEAR(F5407))</f>
        <v/>
      </c>
      <c r="E5407" s="117" t="s">
        <v>329</v>
      </c>
      <c r="J5407" s="102"/>
      <c r="K5407" s="124"/>
      <c r="R5407" s="46"/>
      <c r="V5407" s="112"/>
      <c r="W5407" s="72"/>
      <c r="X5407" s="46"/>
      <c r="Y5407" s="46"/>
      <c r="AC5407" s="47">
        <f t="shared" si="81"/>
        <v>0</v>
      </c>
      <c r="AD5407" s="47"/>
      <c r="AE5407" s="44"/>
      <c r="AF5407" s="48"/>
    </row>
    <row r="5408" spans="1:32" ht="21" customHeight="1">
      <c r="A5408" s="45" t="str">
        <f>IF(G5408="","",VLOOKUP(G5408,#REF!,3,0))</f>
        <v/>
      </c>
      <c r="B5408" s="45" t="str">
        <f>IF(Table1[[#This Row],[Day]]="","",WEEKNUM(F5408))</f>
        <v/>
      </c>
      <c r="C5408" s="45" t="str">
        <f>IF(Table1[[#This Row],[Day]]="","",MONTH(F5408))</f>
        <v/>
      </c>
      <c r="D5408" s="45" t="str">
        <f>IF(Table1[[#This Row],[Day]]="","",YEAR(F5408))</f>
        <v/>
      </c>
      <c r="E5408" s="117" t="s">
        <v>329</v>
      </c>
      <c r="J5408" s="102"/>
      <c r="K5408" s="124"/>
      <c r="R5408" s="46"/>
      <c r="V5408" s="112"/>
      <c r="W5408" s="72"/>
      <c r="X5408" s="46"/>
      <c r="Y5408" s="46"/>
      <c r="AC5408" s="47">
        <f t="shared" si="81"/>
        <v>0</v>
      </c>
      <c r="AD5408" s="47"/>
      <c r="AE5408" s="44"/>
      <c r="AF5408" s="48"/>
    </row>
    <row r="5409" spans="1:32" ht="21" customHeight="1">
      <c r="A5409" s="45" t="str">
        <f>IF(G5409="","",VLOOKUP(G5409,#REF!,3,0))</f>
        <v/>
      </c>
      <c r="B5409" s="45" t="str">
        <f>IF(Table1[[#This Row],[Day]]="","",WEEKNUM(F5409))</f>
        <v/>
      </c>
      <c r="C5409" s="45" t="str">
        <f>IF(Table1[[#This Row],[Day]]="","",MONTH(F5409))</f>
        <v/>
      </c>
      <c r="D5409" s="45" t="str">
        <f>IF(Table1[[#This Row],[Day]]="","",YEAR(F5409))</f>
        <v/>
      </c>
      <c r="E5409" s="117" t="s">
        <v>329</v>
      </c>
      <c r="J5409" s="102"/>
      <c r="K5409" s="124"/>
      <c r="R5409" s="46"/>
      <c r="V5409" s="112"/>
      <c r="W5409" s="72"/>
      <c r="X5409" s="46"/>
      <c r="Y5409" s="46"/>
      <c r="AC5409" s="47">
        <f t="shared" si="81"/>
        <v>0</v>
      </c>
      <c r="AD5409" s="47"/>
      <c r="AE5409" s="44"/>
      <c r="AF5409" s="48"/>
    </row>
    <row r="5410" spans="1:32" ht="21" customHeight="1">
      <c r="A5410" s="45" t="str">
        <f>IF(G5410="","",VLOOKUP(G5410,#REF!,3,0))</f>
        <v/>
      </c>
      <c r="B5410" s="45" t="str">
        <f>IF(Table1[[#This Row],[Day]]="","",WEEKNUM(F5410))</f>
        <v/>
      </c>
      <c r="C5410" s="45" t="str">
        <f>IF(Table1[[#This Row],[Day]]="","",MONTH(F5410))</f>
        <v/>
      </c>
      <c r="D5410" s="45" t="str">
        <f>IF(Table1[[#This Row],[Day]]="","",YEAR(F5410))</f>
        <v/>
      </c>
      <c r="E5410" s="117" t="s">
        <v>329</v>
      </c>
      <c r="J5410" s="102"/>
      <c r="K5410" s="124"/>
      <c r="R5410" s="46"/>
      <c r="V5410" s="112"/>
      <c r="W5410" s="72"/>
      <c r="X5410" s="46"/>
      <c r="Y5410" s="46"/>
      <c r="AC5410" s="47">
        <f t="shared" si="81"/>
        <v>0</v>
      </c>
      <c r="AD5410" s="47"/>
      <c r="AE5410" s="44"/>
      <c r="AF5410" s="48"/>
    </row>
    <row r="5411" spans="1:32" ht="21" customHeight="1">
      <c r="A5411" s="45" t="str">
        <f>IF(G5411="","",VLOOKUP(G5411,#REF!,3,0))</f>
        <v/>
      </c>
      <c r="B5411" s="45" t="str">
        <f>IF(Table1[[#This Row],[Day]]="","",WEEKNUM(F5411))</f>
        <v/>
      </c>
      <c r="C5411" s="45" t="str">
        <f>IF(Table1[[#This Row],[Day]]="","",MONTH(F5411))</f>
        <v/>
      </c>
      <c r="D5411" s="45" t="str">
        <f>IF(Table1[[#This Row],[Day]]="","",YEAR(F5411))</f>
        <v/>
      </c>
      <c r="E5411" s="117" t="s">
        <v>329</v>
      </c>
      <c r="J5411" s="102"/>
      <c r="K5411" s="124"/>
      <c r="R5411" s="46"/>
      <c r="V5411" s="112"/>
      <c r="W5411" s="72"/>
      <c r="X5411" s="46"/>
      <c r="Y5411" s="46"/>
      <c r="AC5411" s="47">
        <f t="shared" si="81"/>
        <v>0</v>
      </c>
      <c r="AD5411" s="47"/>
      <c r="AE5411" s="44"/>
      <c r="AF5411" s="48"/>
    </row>
    <row r="5412" spans="1:32" ht="21" customHeight="1">
      <c r="A5412" s="45" t="str">
        <f>IF(G5412="","",VLOOKUP(G5412,#REF!,3,0))</f>
        <v/>
      </c>
      <c r="B5412" s="45" t="str">
        <f>IF(Table1[[#This Row],[Day]]="","",WEEKNUM(F5412))</f>
        <v/>
      </c>
      <c r="C5412" s="45" t="str">
        <f>IF(Table1[[#This Row],[Day]]="","",MONTH(F5412))</f>
        <v/>
      </c>
      <c r="D5412" s="45" t="str">
        <f>IF(Table1[[#This Row],[Day]]="","",YEAR(F5412))</f>
        <v/>
      </c>
      <c r="E5412" s="117" t="s">
        <v>329</v>
      </c>
      <c r="J5412" s="102"/>
      <c r="K5412" s="124"/>
      <c r="R5412" s="46"/>
      <c r="V5412" s="112"/>
      <c r="W5412" s="72"/>
      <c r="X5412" s="46"/>
      <c r="Y5412" s="46"/>
      <c r="AC5412" s="47">
        <f t="shared" si="81"/>
        <v>0</v>
      </c>
      <c r="AD5412" s="47"/>
      <c r="AE5412" s="44"/>
      <c r="AF5412" s="48"/>
    </row>
    <row r="5413" spans="1:32" ht="21" customHeight="1">
      <c r="A5413" s="45" t="str">
        <f>IF(G5413="","",VLOOKUP(G5413,#REF!,3,0))</f>
        <v/>
      </c>
      <c r="B5413" s="45" t="str">
        <f>IF(Table1[[#This Row],[Day]]="","",WEEKNUM(F5413))</f>
        <v/>
      </c>
      <c r="C5413" s="45" t="str">
        <f>IF(Table1[[#This Row],[Day]]="","",MONTH(F5413))</f>
        <v/>
      </c>
      <c r="D5413" s="45" t="str">
        <f>IF(Table1[[#This Row],[Day]]="","",YEAR(F5413))</f>
        <v/>
      </c>
      <c r="E5413" s="117" t="s">
        <v>329</v>
      </c>
      <c r="J5413" s="102"/>
      <c r="K5413" s="124"/>
      <c r="R5413" s="46"/>
      <c r="V5413" s="112"/>
      <c r="W5413" s="72"/>
      <c r="X5413" s="46"/>
      <c r="Y5413" s="46"/>
      <c r="AC5413" s="47">
        <f t="shared" si="81"/>
        <v>0</v>
      </c>
      <c r="AD5413" s="47"/>
      <c r="AE5413" s="44"/>
      <c r="AF5413" s="48"/>
    </row>
    <row r="5414" spans="1:32" ht="21" customHeight="1">
      <c r="A5414" s="45" t="str">
        <f>IF(G5414="","",VLOOKUP(G5414,#REF!,3,0))</f>
        <v/>
      </c>
      <c r="B5414" s="45" t="str">
        <f>IF(Table1[[#This Row],[Day]]="","",WEEKNUM(F5414))</f>
        <v/>
      </c>
      <c r="C5414" s="45" t="str">
        <f>IF(Table1[[#This Row],[Day]]="","",MONTH(F5414))</f>
        <v/>
      </c>
      <c r="D5414" s="45" t="str">
        <f>IF(Table1[[#This Row],[Day]]="","",YEAR(F5414))</f>
        <v/>
      </c>
      <c r="E5414" s="117" t="s">
        <v>329</v>
      </c>
      <c r="J5414" s="102"/>
      <c r="K5414" s="124"/>
      <c r="R5414" s="46"/>
      <c r="V5414" s="112"/>
      <c r="W5414" s="72"/>
      <c r="X5414" s="46"/>
      <c r="Y5414" s="46"/>
      <c r="AC5414" s="47">
        <f t="shared" si="81"/>
        <v>0</v>
      </c>
      <c r="AD5414" s="47"/>
      <c r="AE5414" s="44"/>
      <c r="AF5414" s="48"/>
    </row>
    <row r="5415" spans="1:32" ht="21" customHeight="1">
      <c r="A5415" s="45" t="str">
        <f>IF(G5415="","",VLOOKUP(G5415,#REF!,3,0))</f>
        <v/>
      </c>
      <c r="B5415" s="45" t="str">
        <f>IF(Table1[[#This Row],[Day]]="","",WEEKNUM(F5415))</f>
        <v/>
      </c>
      <c r="C5415" s="45" t="str">
        <f>IF(Table1[[#This Row],[Day]]="","",MONTH(F5415))</f>
        <v/>
      </c>
      <c r="D5415" s="45" t="str">
        <f>IF(Table1[[#This Row],[Day]]="","",YEAR(F5415))</f>
        <v/>
      </c>
      <c r="E5415" s="117" t="s">
        <v>329</v>
      </c>
      <c r="J5415" s="102"/>
      <c r="K5415" s="124"/>
      <c r="R5415" s="46"/>
      <c r="V5415" s="112"/>
      <c r="W5415" s="72"/>
      <c r="X5415" s="46"/>
      <c r="Y5415" s="46"/>
      <c r="AC5415" s="47">
        <f t="shared" si="81"/>
        <v>0</v>
      </c>
      <c r="AD5415" s="47"/>
      <c r="AE5415" s="44"/>
      <c r="AF5415" s="48"/>
    </row>
    <row r="5416" spans="1:32" ht="21" customHeight="1">
      <c r="A5416" s="45" t="str">
        <f>IF(G5416="","",VLOOKUP(G5416,#REF!,3,0))</f>
        <v/>
      </c>
      <c r="B5416" s="45" t="str">
        <f>IF(Table1[[#This Row],[Day]]="","",WEEKNUM(F5416))</f>
        <v/>
      </c>
      <c r="C5416" s="45" t="str">
        <f>IF(Table1[[#This Row],[Day]]="","",MONTH(F5416))</f>
        <v/>
      </c>
      <c r="D5416" s="45" t="str">
        <f>IF(Table1[[#This Row],[Day]]="","",YEAR(F5416))</f>
        <v/>
      </c>
      <c r="E5416" s="117" t="s">
        <v>329</v>
      </c>
      <c r="J5416" s="102"/>
      <c r="K5416" s="124"/>
      <c r="R5416" s="46"/>
      <c r="V5416" s="112"/>
      <c r="W5416" s="72"/>
      <c r="X5416" s="46"/>
      <c r="Y5416" s="46"/>
      <c r="AC5416" s="47">
        <f t="shared" si="81"/>
        <v>0</v>
      </c>
      <c r="AD5416" s="47"/>
      <c r="AE5416" s="44"/>
      <c r="AF5416" s="48"/>
    </row>
    <row r="5417" spans="1:32" ht="21" customHeight="1">
      <c r="A5417" s="45" t="str">
        <f>IF(G5417="","",VLOOKUP(G5417,#REF!,3,0))</f>
        <v/>
      </c>
      <c r="B5417" s="45" t="str">
        <f>IF(Table1[[#This Row],[Day]]="","",WEEKNUM(F5417))</f>
        <v/>
      </c>
      <c r="C5417" s="45" t="str">
        <f>IF(Table1[[#This Row],[Day]]="","",MONTH(F5417))</f>
        <v/>
      </c>
      <c r="D5417" s="45" t="str">
        <f>IF(Table1[[#This Row],[Day]]="","",YEAR(F5417))</f>
        <v/>
      </c>
      <c r="E5417" s="117" t="s">
        <v>329</v>
      </c>
      <c r="J5417" s="102"/>
      <c r="K5417" s="124"/>
      <c r="R5417" s="46"/>
      <c r="V5417" s="112"/>
      <c r="W5417" s="72"/>
      <c r="X5417" s="46"/>
      <c r="Y5417" s="46"/>
      <c r="AC5417" s="47">
        <f t="shared" si="81"/>
        <v>0</v>
      </c>
      <c r="AD5417" s="47"/>
      <c r="AE5417" s="44"/>
      <c r="AF5417" s="48"/>
    </row>
    <row r="5418" spans="1:32" ht="21" customHeight="1">
      <c r="A5418" s="45" t="str">
        <f>IF(G5418="","",VLOOKUP(G5418,#REF!,3,0))</f>
        <v/>
      </c>
      <c r="B5418" s="45" t="str">
        <f>IF(Table1[[#This Row],[Day]]="","",WEEKNUM(F5418))</f>
        <v/>
      </c>
      <c r="C5418" s="45" t="str">
        <f>IF(Table1[[#This Row],[Day]]="","",MONTH(F5418))</f>
        <v/>
      </c>
      <c r="D5418" s="45" t="str">
        <f>IF(Table1[[#This Row],[Day]]="","",YEAR(F5418))</f>
        <v/>
      </c>
      <c r="E5418" s="117" t="s">
        <v>329</v>
      </c>
      <c r="J5418" s="102"/>
      <c r="K5418" s="124"/>
      <c r="R5418" s="46"/>
      <c r="V5418" s="112"/>
      <c r="W5418" s="72"/>
      <c r="X5418" s="46"/>
      <c r="Y5418" s="46"/>
      <c r="AC5418" s="47">
        <f t="shared" si="81"/>
        <v>0</v>
      </c>
      <c r="AD5418" s="47"/>
      <c r="AE5418" s="44"/>
      <c r="AF5418" s="48"/>
    </row>
    <row r="5419" spans="1:32" ht="21" customHeight="1">
      <c r="A5419" s="45" t="str">
        <f>IF(G5419="","",VLOOKUP(G5419,#REF!,3,0))</f>
        <v/>
      </c>
      <c r="B5419" s="45" t="str">
        <f>IF(Table1[[#This Row],[Day]]="","",WEEKNUM(F5419))</f>
        <v/>
      </c>
      <c r="C5419" s="45" t="str">
        <f>IF(Table1[[#This Row],[Day]]="","",MONTH(F5419))</f>
        <v/>
      </c>
      <c r="D5419" s="45" t="str">
        <f>IF(Table1[[#This Row],[Day]]="","",YEAR(F5419))</f>
        <v/>
      </c>
      <c r="E5419" s="117" t="s">
        <v>329</v>
      </c>
      <c r="J5419" s="102"/>
      <c r="K5419" s="124"/>
      <c r="R5419" s="46"/>
      <c r="V5419" s="112"/>
      <c r="W5419" s="72"/>
      <c r="X5419" s="46"/>
      <c r="Y5419" s="46"/>
      <c r="AC5419" s="47">
        <f t="shared" si="81"/>
        <v>0</v>
      </c>
      <c r="AD5419" s="47"/>
      <c r="AE5419" s="44"/>
      <c r="AF5419" s="48"/>
    </row>
    <row r="5420" spans="1:32" ht="21" customHeight="1">
      <c r="A5420" s="45" t="str">
        <f>IF(G5420="","",VLOOKUP(G5420,#REF!,3,0))</f>
        <v/>
      </c>
      <c r="B5420" s="45" t="str">
        <f>IF(Table1[[#This Row],[Day]]="","",WEEKNUM(F5420))</f>
        <v/>
      </c>
      <c r="C5420" s="45" t="str">
        <f>IF(Table1[[#This Row],[Day]]="","",MONTH(F5420))</f>
        <v/>
      </c>
      <c r="D5420" s="45" t="str">
        <f>IF(Table1[[#This Row],[Day]]="","",YEAR(F5420))</f>
        <v/>
      </c>
      <c r="E5420" s="117" t="s">
        <v>329</v>
      </c>
      <c r="J5420" s="102"/>
      <c r="K5420" s="124"/>
      <c r="R5420" s="46"/>
      <c r="V5420" s="112"/>
      <c r="W5420" s="72"/>
      <c r="X5420" s="46"/>
      <c r="Y5420" s="46"/>
      <c r="AC5420" s="47">
        <f t="shared" si="81"/>
        <v>0</v>
      </c>
      <c r="AD5420" s="47"/>
      <c r="AE5420" s="44"/>
      <c r="AF5420" s="48"/>
    </row>
    <row r="5421" spans="1:32" ht="21" customHeight="1">
      <c r="A5421" s="45" t="str">
        <f>IF(G5421="","",VLOOKUP(G5421,#REF!,3,0))</f>
        <v/>
      </c>
      <c r="B5421" s="45" t="str">
        <f>IF(Table1[[#This Row],[Day]]="","",WEEKNUM(F5421))</f>
        <v/>
      </c>
      <c r="C5421" s="45" t="str">
        <f>IF(Table1[[#This Row],[Day]]="","",MONTH(F5421))</f>
        <v/>
      </c>
      <c r="D5421" s="45" t="str">
        <f>IF(Table1[[#This Row],[Day]]="","",YEAR(F5421))</f>
        <v/>
      </c>
      <c r="E5421" s="117" t="s">
        <v>329</v>
      </c>
      <c r="J5421" s="102"/>
      <c r="K5421" s="124"/>
      <c r="R5421" s="46"/>
      <c r="V5421" s="112"/>
      <c r="W5421" s="72"/>
      <c r="X5421" s="46"/>
      <c r="Y5421" s="46"/>
      <c r="AC5421" s="47">
        <f t="shared" si="81"/>
        <v>0</v>
      </c>
      <c r="AD5421" s="47"/>
      <c r="AE5421" s="44"/>
      <c r="AF5421" s="48"/>
    </row>
    <row r="5422" spans="1:32" ht="21" customHeight="1">
      <c r="A5422" s="45" t="str">
        <f>IF(G5422="","",VLOOKUP(G5422,#REF!,3,0))</f>
        <v/>
      </c>
      <c r="B5422" s="45" t="str">
        <f>IF(Table1[[#This Row],[Day]]="","",WEEKNUM(F5422))</f>
        <v/>
      </c>
      <c r="C5422" s="45" t="str">
        <f>IF(Table1[[#This Row],[Day]]="","",MONTH(F5422))</f>
        <v/>
      </c>
      <c r="D5422" s="45" t="str">
        <f>IF(Table1[[#This Row],[Day]]="","",YEAR(F5422))</f>
        <v/>
      </c>
      <c r="E5422" s="117" t="s">
        <v>329</v>
      </c>
      <c r="J5422" s="102"/>
      <c r="K5422" s="124"/>
      <c r="R5422" s="46"/>
      <c r="V5422" s="112"/>
      <c r="W5422" s="72"/>
      <c r="X5422" s="46"/>
      <c r="Y5422" s="46"/>
      <c r="AC5422" s="47">
        <f t="shared" si="81"/>
        <v>0</v>
      </c>
      <c r="AD5422" s="47"/>
      <c r="AE5422" s="44"/>
      <c r="AF5422" s="48"/>
    </row>
    <row r="5423" spans="1:32" ht="21" customHeight="1">
      <c r="A5423" s="45" t="str">
        <f>IF(G5423="","",VLOOKUP(G5423,#REF!,3,0))</f>
        <v/>
      </c>
      <c r="B5423" s="45" t="str">
        <f>IF(Table1[[#This Row],[Day]]="","",WEEKNUM(F5423))</f>
        <v/>
      </c>
      <c r="C5423" s="45" t="str">
        <f>IF(Table1[[#This Row],[Day]]="","",MONTH(F5423))</f>
        <v/>
      </c>
      <c r="D5423" s="45" t="str">
        <f>IF(Table1[[#This Row],[Day]]="","",YEAR(F5423))</f>
        <v/>
      </c>
      <c r="E5423" s="117" t="s">
        <v>329</v>
      </c>
      <c r="J5423" s="102"/>
      <c r="K5423" s="124"/>
      <c r="R5423" s="46"/>
      <c r="V5423" s="112"/>
      <c r="W5423" s="72"/>
      <c r="X5423" s="46"/>
      <c r="Y5423" s="46"/>
      <c r="AC5423" s="47">
        <f t="shared" si="81"/>
        <v>0</v>
      </c>
      <c r="AD5423" s="47"/>
      <c r="AE5423" s="44"/>
      <c r="AF5423" s="48"/>
    </row>
    <row r="5424" spans="1:32" ht="21" customHeight="1">
      <c r="A5424" s="45" t="str">
        <f>IF(G5424="","",VLOOKUP(G5424,#REF!,3,0))</f>
        <v/>
      </c>
      <c r="B5424" s="45" t="str">
        <f>IF(Table1[[#This Row],[Day]]="","",WEEKNUM(F5424))</f>
        <v/>
      </c>
      <c r="C5424" s="45" t="str">
        <f>IF(Table1[[#This Row],[Day]]="","",MONTH(F5424))</f>
        <v/>
      </c>
      <c r="D5424" s="45" t="str">
        <f>IF(Table1[[#This Row],[Day]]="","",YEAR(F5424))</f>
        <v/>
      </c>
      <c r="E5424" s="117" t="s">
        <v>329</v>
      </c>
      <c r="J5424" s="102"/>
      <c r="K5424" s="124"/>
      <c r="R5424" s="46"/>
      <c r="V5424" s="112"/>
      <c r="W5424" s="72"/>
      <c r="X5424" s="46"/>
      <c r="Y5424" s="46"/>
      <c r="AC5424" s="47">
        <f t="shared" si="81"/>
        <v>0</v>
      </c>
      <c r="AD5424" s="47"/>
      <c r="AE5424" s="44"/>
      <c r="AF5424" s="48"/>
    </row>
    <row r="5425" spans="1:32" ht="21" customHeight="1">
      <c r="A5425" s="45" t="str">
        <f>IF(G5425="","",VLOOKUP(G5425,#REF!,3,0))</f>
        <v/>
      </c>
      <c r="B5425" s="45" t="str">
        <f>IF(Table1[[#This Row],[Day]]="","",WEEKNUM(F5425))</f>
        <v/>
      </c>
      <c r="C5425" s="45" t="str">
        <f>IF(Table1[[#This Row],[Day]]="","",MONTH(F5425))</f>
        <v/>
      </c>
      <c r="D5425" s="45" t="str">
        <f>IF(Table1[[#This Row],[Day]]="","",YEAR(F5425))</f>
        <v/>
      </c>
      <c r="E5425" s="117" t="s">
        <v>329</v>
      </c>
      <c r="J5425" s="102"/>
      <c r="K5425" s="124"/>
      <c r="R5425" s="46"/>
      <c r="V5425" s="112"/>
      <c r="W5425" s="72"/>
      <c r="X5425" s="46"/>
      <c r="Y5425" s="46"/>
      <c r="AC5425" s="47">
        <f t="shared" si="81"/>
        <v>0</v>
      </c>
      <c r="AD5425" s="47"/>
      <c r="AE5425" s="44"/>
      <c r="AF5425" s="48"/>
    </row>
    <row r="5426" spans="1:32" ht="21" customHeight="1">
      <c r="A5426" s="45" t="str">
        <f>IF(G5426="","",VLOOKUP(G5426,#REF!,3,0))</f>
        <v/>
      </c>
      <c r="B5426" s="45" t="str">
        <f>IF(Table1[[#This Row],[Day]]="","",WEEKNUM(F5426))</f>
        <v/>
      </c>
      <c r="C5426" s="45" t="str">
        <f>IF(Table1[[#This Row],[Day]]="","",MONTH(F5426))</f>
        <v/>
      </c>
      <c r="D5426" s="45" t="str">
        <f>IF(Table1[[#This Row],[Day]]="","",YEAR(F5426))</f>
        <v/>
      </c>
      <c r="E5426" s="117" t="s">
        <v>329</v>
      </c>
      <c r="J5426" s="102"/>
      <c r="K5426" s="124"/>
      <c r="R5426" s="46"/>
      <c r="V5426" s="112"/>
      <c r="W5426" s="72"/>
      <c r="X5426" s="46"/>
      <c r="Y5426" s="46"/>
      <c r="AC5426" s="47">
        <f t="shared" si="81"/>
        <v>0</v>
      </c>
      <c r="AD5426" s="47"/>
      <c r="AE5426" s="44"/>
      <c r="AF5426" s="48"/>
    </row>
    <row r="5427" spans="1:32" ht="21" customHeight="1">
      <c r="A5427" s="45" t="str">
        <f>IF(G5427="","",VLOOKUP(G5427,#REF!,3,0))</f>
        <v/>
      </c>
      <c r="B5427" s="45" t="str">
        <f>IF(Table1[[#This Row],[Day]]="","",WEEKNUM(F5427))</f>
        <v/>
      </c>
      <c r="C5427" s="45" t="str">
        <f>IF(Table1[[#This Row],[Day]]="","",MONTH(F5427))</f>
        <v/>
      </c>
      <c r="D5427" s="45" t="str">
        <f>IF(Table1[[#This Row],[Day]]="","",YEAR(F5427))</f>
        <v/>
      </c>
      <c r="E5427" s="117" t="s">
        <v>329</v>
      </c>
      <c r="J5427" s="102"/>
      <c r="K5427" s="124"/>
      <c r="R5427" s="46"/>
      <c r="V5427" s="112"/>
      <c r="W5427" s="72"/>
      <c r="X5427" s="46"/>
      <c r="Y5427" s="46"/>
      <c r="AC5427" s="47">
        <f t="shared" si="81"/>
        <v>0</v>
      </c>
      <c r="AD5427" s="47"/>
      <c r="AE5427" s="44"/>
      <c r="AF5427" s="48"/>
    </row>
    <row r="5428" spans="1:32" ht="21" customHeight="1">
      <c r="A5428" s="45" t="str">
        <f>IF(G5428="","",VLOOKUP(G5428,#REF!,3,0))</f>
        <v/>
      </c>
      <c r="B5428" s="45" t="str">
        <f>IF(Table1[[#This Row],[Day]]="","",WEEKNUM(F5428))</f>
        <v/>
      </c>
      <c r="C5428" s="45" t="str">
        <f>IF(Table1[[#This Row],[Day]]="","",MONTH(F5428))</f>
        <v/>
      </c>
      <c r="D5428" s="45" t="str">
        <f>IF(Table1[[#This Row],[Day]]="","",YEAR(F5428))</f>
        <v/>
      </c>
      <c r="E5428" s="117" t="s">
        <v>329</v>
      </c>
      <c r="J5428" s="102"/>
      <c r="K5428" s="124"/>
      <c r="R5428" s="46"/>
      <c r="V5428" s="112"/>
      <c r="W5428" s="72"/>
      <c r="X5428" s="46"/>
      <c r="Y5428" s="46"/>
      <c r="AC5428" s="47">
        <f t="shared" si="81"/>
        <v>0</v>
      </c>
      <c r="AD5428" s="47"/>
      <c r="AE5428" s="44"/>
      <c r="AF5428" s="48"/>
    </row>
    <row r="5429" spans="1:32" ht="21" customHeight="1">
      <c r="A5429" s="45" t="str">
        <f>IF(G5429="","",VLOOKUP(G5429,#REF!,3,0))</f>
        <v/>
      </c>
      <c r="B5429" s="45" t="str">
        <f>IF(Table1[[#This Row],[Day]]="","",WEEKNUM(F5429))</f>
        <v/>
      </c>
      <c r="C5429" s="45" t="str">
        <f>IF(Table1[[#This Row],[Day]]="","",MONTH(F5429))</f>
        <v/>
      </c>
      <c r="D5429" s="45" t="str">
        <f>IF(Table1[[#This Row],[Day]]="","",YEAR(F5429))</f>
        <v/>
      </c>
      <c r="E5429" s="117" t="s">
        <v>329</v>
      </c>
      <c r="J5429" s="102"/>
      <c r="K5429" s="124"/>
      <c r="R5429" s="46"/>
      <c r="V5429" s="112"/>
      <c r="W5429" s="72"/>
      <c r="X5429" s="46"/>
      <c r="Y5429" s="46"/>
      <c r="AC5429" s="47">
        <f t="shared" si="81"/>
        <v>0</v>
      </c>
      <c r="AD5429" s="47"/>
      <c r="AE5429" s="44"/>
      <c r="AF5429" s="48"/>
    </row>
    <row r="5430" spans="1:32" ht="21" customHeight="1">
      <c r="A5430" s="45" t="str">
        <f>IF(G5430="","",VLOOKUP(G5430,#REF!,3,0))</f>
        <v/>
      </c>
      <c r="B5430" s="45" t="str">
        <f>IF(Table1[[#This Row],[Day]]="","",WEEKNUM(F5430))</f>
        <v/>
      </c>
      <c r="C5430" s="45" t="str">
        <f>IF(Table1[[#This Row],[Day]]="","",MONTH(F5430))</f>
        <v/>
      </c>
      <c r="D5430" s="45" t="str">
        <f>IF(Table1[[#This Row],[Day]]="","",YEAR(F5430))</f>
        <v/>
      </c>
      <c r="E5430" s="117" t="s">
        <v>329</v>
      </c>
      <c r="J5430" s="102"/>
      <c r="K5430" s="124"/>
      <c r="R5430" s="46"/>
      <c r="V5430" s="112"/>
      <c r="W5430" s="72"/>
      <c r="X5430" s="46"/>
      <c r="Y5430" s="46"/>
      <c r="AC5430" s="47">
        <f t="shared" si="81"/>
        <v>0</v>
      </c>
      <c r="AD5430" s="47"/>
      <c r="AE5430" s="44"/>
      <c r="AF5430" s="48"/>
    </row>
    <row r="5431" spans="1:32" ht="21" customHeight="1">
      <c r="A5431" s="45" t="str">
        <f>IF(G5431="","",VLOOKUP(G5431,#REF!,3,0))</f>
        <v/>
      </c>
      <c r="B5431" s="45" t="str">
        <f>IF(Table1[[#This Row],[Day]]="","",WEEKNUM(F5431))</f>
        <v/>
      </c>
      <c r="C5431" s="45" t="str">
        <f>IF(Table1[[#This Row],[Day]]="","",MONTH(F5431))</f>
        <v/>
      </c>
      <c r="D5431" s="45" t="str">
        <f>IF(Table1[[#This Row],[Day]]="","",YEAR(F5431))</f>
        <v/>
      </c>
      <c r="E5431" s="117" t="s">
        <v>329</v>
      </c>
      <c r="J5431" s="102"/>
      <c r="K5431" s="124"/>
      <c r="R5431" s="46"/>
      <c r="V5431" s="112"/>
      <c r="W5431" s="72"/>
      <c r="X5431" s="46"/>
      <c r="Y5431" s="46"/>
      <c r="AC5431" s="47">
        <f t="shared" si="81"/>
        <v>0</v>
      </c>
      <c r="AD5431" s="47"/>
      <c r="AE5431" s="44"/>
      <c r="AF5431" s="48"/>
    </row>
    <row r="5432" spans="1:32" ht="21" customHeight="1">
      <c r="A5432" s="45" t="str">
        <f>IF(G5432="","",VLOOKUP(G5432,#REF!,3,0))</f>
        <v/>
      </c>
      <c r="B5432" s="45" t="str">
        <f>IF(Table1[[#This Row],[Day]]="","",WEEKNUM(F5432))</f>
        <v/>
      </c>
      <c r="C5432" s="45" t="str">
        <f>IF(Table1[[#This Row],[Day]]="","",MONTH(F5432))</f>
        <v/>
      </c>
      <c r="D5432" s="45" t="str">
        <f>IF(Table1[[#This Row],[Day]]="","",YEAR(F5432))</f>
        <v/>
      </c>
      <c r="E5432" s="117" t="s">
        <v>329</v>
      </c>
      <c r="J5432" s="102"/>
      <c r="K5432" s="124"/>
      <c r="R5432" s="46"/>
      <c r="V5432" s="112"/>
      <c r="W5432" s="72"/>
      <c r="X5432" s="46"/>
      <c r="Y5432" s="46"/>
      <c r="AC5432" s="47">
        <f t="shared" si="81"/>
        <v>0</v>
      </c>
      <c r="AD5432" s="47"/>
      <c r="AE5432" s="44"/>
      <c r="AF5432" s="48"/>
    </row>
    <row r="5433" spans="1:32" ht="21" customHeight="1">
      <c r="A5433" s="45" t="str">
        <f>IF(G5433="","",VLOOKUP(G5433,#REF!,3,0))</f>
        <v/>
      </c>
      <c r="B5433" s="45" t="str">
        <f>IF(Table1[[#This Row],[Day]]="","",WEEKNUM(F5433))</f>
        <v/>
      </c>
      <c r="C5433" s="45" t="str">
        <f>IF(Table1[[#This Row],[Day]]="","",MONTH(F5433))</f>
        <v/>
      </c>
      <c r="D5433" s="45" t="str">
        <f>IF(Table1[[#This Row],[Day]]="","",YEAR(F5433))</f>
        <v/>
      </c>
      <c r="E5433" s="117" t="s">
        <v>329</v>
      </c>
      <c r="J5433" s="102"/>
      <c r="K5433" s="124"/>
      <c r="R5433" s="46"/>
      <c r="V5433" s="112"/>
      <c r="W5433" s="72"/>
      <c r="X5433" s="46"/>
      <c r="Y5433" s="46"/>
      <c r="AC5433" s="47">
        <f t="shared" si="81"/>
        <v>0</v>
      </c>
      <c r="AD5433" s="47"/>
      <c r="AE5433" s="44"/>
      <c r="AF5433" s="48"/>
    </row>
    <row r="5434" spans="1:32" ht="21" customHeight="1">
      <c r="A5434" s="45" t="str">
        <f>IF(G5434="","",VLOOKUP(G5434,#REF!,3,0))</f>
        <v/>
      </c>
      <c r="B5434" s="45" t="str">
        <f>IF(Table1[[#This Row],[Day]]="","",WEEKNUM(F5434))</f>
        <v/>
      </c>
      <c r="C5434" s="45" t="str">
        <f>IF(Table1[[#This Row],[Day]]="","",MONTH(F5434))</f>
        <v/>
      </c>
      <c r="D5434" s="45" t="str">
        <f>IF(Table1[[#This Row],[Day]]="","",YEAR(F5434))</f>
        <v/>
      </c>
      <c r="E5434" s="117" t="s">
        <v>329</v>
      </c>
      <c r="J5434" s="102"/>
      <c r="K5434" s="124"/>
      <c r="R5434" s="46"/>
      <c r="V5434" s="112"/>
      <c r="W5434" s="72"/>
      <c r="X5434" s="46"/>
      <c r="Y5434" s="46"/>
      <c r="AC5434" s="47">
        <f t="shared" si="81"/>
        <v>0</v>
      </c>
      <c r="AD5434" s="47"/>
      <c r="AE5434" s="44"/>
      <c r="AF5434" s="48"/>
    </row>
    <row r="5435" spans="1:32" ht="21" customHeight="1">
      <c r="A5435" s="45" t="str">
        <f>IF(G5435="","",VLOOKUP(G5435,#REF!,3,0))</f>
        <v/>
      </c>
      <c r="B5435" s="45" t="str">
        <f>IF(Table1[[#This Row],[Day]]="","",WEEKNUM(F5435))</f>
        <v/>
      </c>
      <c r="C5435" s="45" t="str">
        <f>IF(Table1[[#This Row],[Day]]="","",MONTH(F5435))</f>
        <v/>
      </c>
      <c r="D5435" s="45" t="str">
        <f>IF(Table1[[#This Row],[Day]]="","",YEAR(F5435))</f>
        <v/>
      </c>
      <c r="E5435" s="117" t="s">
        <v>329</v>
      </c>
      <c r="J5435" s="102"/>
      <c r="K5435" s="124"/>
      <c r="R5435" s="46"/>
      <c r="V5435" s="112"/>
      <c r="W5435" s="72"/>
      <c r="X5435" s="46"/>
      <c r="Y5435" s="46"/>
      <c r="AC5435" s="47">
        <f t="shared" si="81"/>
        <v>0</v>
      </c>
      <c r="AD5435" s="47"/>
      <c r="AE5435" s="44"/>
      <c r="AF5435" s="48"/>
    </row>
    <row r="5436" spans="1:32" ht="21" customHeight="1">
      <c r="A5436" s="45" t="str">
        <f>IF(G5436="","",VLOOKUP(G5436,#REF!,3,0))</f>
        <v/>
      </c>
      <c r="B5436" s="45" t="str">
        <f>IF(Table1[[#This Row],[Day]]="","",WEEKNUM(F5436))</f>
        <v/>
      </c>
      <c r="C5436" s="45" t="str">
        <f>IF(Table1[[#This Row],[Day]]="","",MONTH(F5436))</f>
        <v/>
      </c>
      <c r="D5436" s="45" t="str">
        <f>IF(Table1[[#This Row],[Day]]="","",YEAR(F5436))</f>
        <v/>
      </c>
      <c r="E5436" s="117" t="s">
        <v>329</v>
      </c>
      <c r="J5436" s="102"/>
      <c r="K5436" s="124"/>
      <c r="R5436" s="46"/>
      <c r="V5436" s="112"/>
      <c r="W5436" s="72"/>
      <c r="X5436" s="46"/>
      <c r="Y5436" s="46"/>
      <c r="AC5436" s="47">
        <f t="shared" si="81"/>
        <v>0</v>
      </c>
      <c r="AD5436" s="47"/>
      <c r="AE5436" s="44"/>
      <c r="AF5436" s="48"/>
    </row>
    <row r="5437" spans="1:32" ht="21" customHeight="1">
      <c r="A5437" s="45" t="str">
        <f>IF(G5437="","",VLOOKUP(G5437,#REF!,3,0))</f>
        <v/>
      </c>
      <c r="B5437" s="45" t="str">
        <f>IF(Table1[[#This Row],[Day]]="","",WEEKNUM(F5437))</f>
        <v/>
      </c>
      <c r="C5437" s="45" t="str">
        <f>IF(Table1[[#This Row],[Day]]="","",MONTH(F5437))</f>
        <v/>
      </c>
      <c r="D5437" s="45" t="str">
        <f>IF(Table1[[#This Row],[Day]]="","",YEAR(F5437))</f>
        <v/>
      </c>
      <c r="E5437" s="117" t="s">
        <v>329</v>
      </c>
      <c r="J5437" s="102"/>
      <c r="K5437" s="124"/>
      <c r="R5437" s="46"/>
      <c r="V5437" s="112"/>
      <c r="W5437" s="72"/>
      <c r="X5437" s="46"/>
      <c r="Y5437" s="46"/>
      <c r="AC5437" s="47">
        <f t="shared" si="81"/>
        <v>0</v>
      </c>
      <c r="AD5437" s="47"/>
      <c r="AE5437" s="44"/>
      <c r="AF5437" s="48"/>
    </row>
    <row r="5438" spans="1:32" ht="21" customHeight="1">
      <c r="A5438" s="45" t="str">
        <f>IF(G5438="","",VLOOKUP(G5438,#REF!,3,0))</f>
        <v/>
      </c>
      <c r="B5438" s="45" t="str">
        <f>IF(Table1[[#This Row],[Day]]="","",WEEKNUM(F5438))</f>
        <v/>
      </c>
      <c r="C5438" s="45" t="str">
        <f>IF(Table1[[#This Row],[Day]]="","",MONTH(F5438))</f>
        <v/>
      </c>
      <c r="D5438" s="45" t="str">
        <f>IF(Table1[[#This Row],[Day]]="","",YEAR(F5438))</f>
        <v/>
      </c>
      <c r="E5438" s="117" t="s">
        <v>329</v>
      </c>
      <c r="J5438" s="102"/>
      <c r="K5438" s="124"/>
      <c r="R5438" s="46"/>
      <c r="V5438" s="112"/>
      <c r="W5438" s="72"/>
      <c r="X5438" s="46"/>
      <c r="Y5438" s="46"/>
      <c r="AC5438" s="47">
        <f t="shared" si="81"/>
        <v>0</v>
      </c>
      <c r="AD5438" s="47"/>
      <c r="AE5438" s="44"/>
      <c r="AF5438" s="48"/>
    </row>
    <row r="5439" spans="1:32" ht="21" customHeight="1">
      <c r="A5439" s="45" t="str">
        <f>IF(G5439="","",VLOOKUP(G5439,#REF!,3,0))</f>
        <v/>
      </c>
      <c r="B5439" s="45" t="str">
        <f>IF(Table1[[#This Row],[Day]]="","",WEEKNUM(F5439))</f>
        <v/>
      </c>
      <c r="C5439" s="45" t="str">
        <f>IF(Table1[[#This Row],[Day]]="","",MONTH(F5439))</f>
        <v/>
      </c>
      <c r="D5439" s="45" t="str">
        <f>IF(Table1[[#This Row],[Day]]="","",YEAR(F5439))</f>
        <v/>
      </c>
      <c r="E5439" s="117" t="s">
        <v>329</v>
      </c>
      <c r="J5439" s="102"/>
      <c r="K5439" s="124"/>
      <c r="R5439" s="46"/>
      <c r="V5439" s="112"/>
      <c r="W5439" s="72"/>
      <c r="X5439" s="46"/>
      <c r="Y5439" s="46"/>
      <c r="AC5439" s="47">
        <f t="shared" si="81"/>
        <v>0</v>
      </c>
      <c r="AD5439" s="47"/>
      <c r="AE5439" s="44"/>
      <c r="AF5439" s="48"/>
    </row>
    <row r="5440" spans="1:32" ht="21" customHeight="1">
      <c r="A5440" s="45" t="str">
        <f>IF(G5440="","",VLOOKUP(G5440,#REF!,3,0))</f>
        <v/>
      </c>
      <c r="B5440" s="45" t="str">
        <f>IF(Table1[[#This Row],[Day]]="","",WEEKNUM(F5440))</f>
        <v/>
      </c>
      <c r="C5440" s="45" t="str">
        <f>IF(Table1[[#This Row],[Day]]="","",MONTH(F5440))</f>
        <v/>
      </c>
      <c r="D5440" s="45" t="str">
        <f>IF(Table1[[#This Row],[Day]]="","",YEAR(F5440))</f>
        <v/>
      </c>
      <c r="E5440" s="117" t="s">
        <v>329</v>
      </c>
      <c r="J5440" s="102"/>
      <c r="K5440" s="124"/>
      <c r="R5440" s="46"/>
      <c r="V5440" s="112"/>
      <c r="W5440" s="72"/>
      <c r="X5440" s="46"/>
      <c r="Y5440" s="46"/>
      <c r="AC5440" s="47">
        <f t="shared" si="81"/>
        <v>0</v>
      </c>
      <c r="AD5440" s="47"/>
      <c r="AE5440" s="44"/>
      <c r="AF5440" s="48"/>
    </row>
    <row r="5441" spans="1:32" ht="21" customHeight="1">
      <c r="A5441" s="45" t="str">
        <f>IF(G5441="","",VLOOKUP(G5441,#REF!,3,0))</f>
        <v/>
      </c>
      <c r="B5441" s="45" t="str">
        <f>IF(Table1[[#This Row],[Day]]="","",WEEKNUM(F5441))</f>
        <v/>
      </c>
      <c r="C5441" s="45" t="str">
        <f>IF(Table1[[#This Row],[Day]]="","",MONTH(F5441))</f>
        <v/>
      </c>
      <c r="D5441" s="45" t="str">
        <f>IF(Table1[[#This Row],[Day]]="","",YEAR(F5441))</f>
        <v/>
      </c>
      <c r="E5441" s="117" t="s">
        <v>329</v>
      </c>
      <c r="J5441" s="102"/>
      <c r="K5441" s="124"/>
      <c r="R5441" s="46"/>
      <c r="V5441" s="112"/>
      <c r="W5441" s="72"/>
      <c r="X5441" s="46"/>
      <c r="Y5441" s="46"/>
      <c r="AC5441" s="47">
        <f t="shared" si="81"/>
        <v>0</v>
      </c>
      <c r="AD5441" s="47"/>
      <c r="AE5441" s="44"/>
      <c r="AF5441" s="48"/>
    </row>
    <row r="5442" spans="1:32" ht="21" customHeight="1">
      <c r="A5442" s="45" t="str">
        <f>IF(G5442="","",VLOOKUP(G5442,#REF!,3,0))</f>
        <v/>
      </c>
      <c r="B5442" s="45" t="str">
        <f>IF(Table1[[#This Row],[Day]]="","",WEEKNUM(F5442))</f>
        <v/>
      </c>
      <c r="C5442" s="45" t="str">
        <f>IF(Table1[[#This Row],[Day]]="","",MONTH(F5442))</f>
        <v/>
      </c>
      <c r="D5442" s="45" t="str">
        <f>IF(Table1[[#This Row],[Day]]="","",YEAR(F5442))</f>
        <v/>
      </c>
      <c r="E5442" s="117" t="s">
        <v>329</v>
      </c>
      <c r="J5442" s="102"/>
      <c r="K5442" s="124"/>
      <c r="R5442" s="46"/>
      <c r="V5442" s="112"/>
      <c r="W5442" s="72"/>
      <c r="X5442" s="46"/>
      <c r="Y5442" s="46"/>
      <c r="AC5442" s="47">
        <f t="shared" si="81"/>
        <v>0</v>
      </c>
      <c r="AD5442" s="47"/>
      <c r="AE5442" s="44"/>
      <c r="AF5442" s="48"/>
    </row>
    <row r="5443" spans="1:32" ht="21" customHeight="1">
      <c r="A5443" s="45" t="str">
        <f>IF(G5443="","",VLOOKUP(G5443,#REF!,3,0))</f>
        <v/>
      </c>
      <c r="B5443" s="45" t="str">
        <f>IF(Table1[[#This Row],[Day]]="","",WEEKNUM(F5443))</f>
        <v/>
      </c>
      <c r="C5443" s="45" t="str">
        <f>IF(Table1[[#This Row],[Day]]="","",MONTH(F5443))</f>
        <v/>
      </c>
      <c r="D5443" s="45" t="str">
        <f>IF(Table1[[#This Row],[Day]]="","",YEAR(F5443))</f>
        <v/>
      </c>
      <c r="E5443" s="117" t="s">
        <v>329</v>
      </c>
      <c r="J5443" s="102"/>
      <c r="K5443" s="124"/>
      <c r="R5443" s="46"/>
      <c r="V5443" s="112"/>
      <c r="W5443" s="72"/>
      <c r="X5443" s="46"/>
      <c r="Y5443" s="46"/>
      <c r="AC5443" s="47">
        <f t="shared" si="81"/>
        <v>0</v>
      </c>
      <c r="AD5443" s="47"/>
      <c r="AE5443" s="44"/>
      <c r="AF5443" s="48"/>
    </row>
    <row r="5444" spans="1:32" ht="21" customHeight="1">
      <c r="A5444" s="45" t="str">
        <f>IF(G5444="","",VLOOKUP(G5444,#REF!,3,0))</f>
        <v/>
      </c>
      <c r="B5444" s="45" t="str">
        <f>IF(Table1[[#This Row],[Day]]="","",WEEKNUM(F5444))</f>
        <v/>
      </c>
      <c r="C5444" s="45" t="str">
        <f>IF(Table1[[#This Row],[Day]]="","",MONTH(F5444))</f>
        <v/>
      </c>
      <c r="D5444" s="45" t="str">
        <f>IF(Table1[[#This Row],[Day]]="","",YEAR(F5444))</f>
        <v/>
      </c>
      <c r="E5444" s="117" t="s">
        <v>329</v>
      </c>
      <c r="J5444" s="102"/>
      <c r="K5444" s="124"/>
      <c r="R5444" s="46"/>
      <c r="V5444" s="112"/>
      <c r="W5444" s="72"/>
      <c r="X5444" s="46"/>
      <c r="Y5444" s="46"/>
      <c r="AC5444" s="47">
        <f t="shared" si="81"/>
        <v>0</v>
      </c>
      <c r="AD5444" s="47"/>
      <c r="AE5444" s="44"/>
      <c r="AF5444" s="48"/>
    </row>
    <row r="5445" spans="1:32" ht="21" customHeight="1">
      <c r="A5445" s="45" t="str">
        <f>IF(G5445="","",VLOOKUP(G5445,#REF!,3,0))</f>
        <v/>
      </c>
      <c r="B5445" s="45" t="str">
        <f>IF(Table1[[#This Row],[Day]]="","",WEEKNUM(F5445))</f>
        <v/>
      </c>
      <c r="C5445" s="45" t="str">
        <f>IF(Table1[[#This Row],[Day]]="","",MONTH(F5445))</f>
        <v/>
      </c>
      <c r="D5445" s="45" t="str">
        <f>IF(Table1[[#This Row],[Day]]="","",YEAR(F5445))</f>
        <v/>
      </c>
      <c r="E5445" s="117" t="s">
        <v>329</v>
      </c>
      <c r="J5445" s="102"/>
      <c r="K5445" s="124"/>
      <c r="R5445" s="46"/>
      <c r="V5445" s="112"/>
      <c r="W5445" s="72"/>
      <c r="X5445" s="46"/>
      <c r="Y5445" s="46"/>
      <c r="AC5445" s="47">
        <f t="shared" si="81"/>
        <v>0</v>
      </c>
      <c r="AD5445" s="47"/>
      <c r="AE5445" s="44"/>
      <c r="AF5445" s="48"/>
    </row>
    <row r="5446" spans="1:32" ht="21" customHeight="1">
      <c r="A5446" s="45" t="str">
        <f>IF(G5446="","",VLOOKUP(G5446,#REF!,3,0))</f>
        <v/>
      </c>
      <c r="B5446" s="45" t="str">
        <f>IF(Table1[[#This Row],[Day]]="","",WEEKNUM(F5446))</f>
        <v/>
      </c>
      <c r="C5446" s="45" t="str">
        <f>IF(Table1[[#This Row],[Day]]="","",MONTH(F5446))</f>
        <v/>
      </c>
      <c r="D5446" s="45" t="str">
        <f>IF(Table1[[#This Row],[Day]]="","",YEAR(F5446))</f>
        <v/>
      </c>
      <c r="E5446" s="117" t="s">
        <v>329</v>
      </c>
      <c r="J5446" s="102"/>
      <c r="K5446" s="124"/>
      <c r="R5446" s="46"/>
      <c r="V5446" s="112"/>
      <c r="W5446" s="72"/>
      <c r="X5446" s="46"/>
      <c r="Y5446" s="46"/>
      <c r="AC5446" s="47">
        <f t="shared" si="81"/>
        <v>0</v>
      </c>
      <c r="AD5446" s="47"/>
      <c r="AE5446" s="44"/>
      <c r="AF5446" s="48"/>
    </row>
    <row r="5447" spans="1:32" ht="21" customHeight="1">
      <c r="A5447" s="45" t="str">
        <f>IF(G5447="","",VLOOKUP(G5447,#REF!,3,0))</f>
        <v/>
      </c>
      <c r="B5447" s="45" t="str">
        <f>IF(Table1[[#This Row],[Day]]="","",WEEKNUM(F5447))</f>
        <v/>
      </c>
      <c r="C5447" s="45" t="str">
        <f>IF(Table1[[#This Row],[Day]]="","",MONTH(F5447))</f>
        <v/>
      </c>
      <c r="D5447" s="45" t="str">
        <f>IF(Table1[[#This Row],[Day]]="","",YEAR(F5447))</f>
        <v/>
      </c>
      <c r="E5447" s="117" t="s">
        <v>329</v>
      </c>
      <c r="J5447" s="102"/>
      <c r="K5447" s="124"/>
      <c r="R5447" s="46"/>
      <c r="V5447" s="112"/>
      <c r="W5447" s="72"/>
      <c r="X5447" s="46"/>
      <c r="Y5447" s="46"/>
      <c r="AC5447" s="47">
        <f t="shared" si="81"/>
        <v>0</v>
      </c>
      <c r="AD5447" s="47"/>
      <c r="AE5447" s="44"/>
      <c r="AF5447" s="48"/>
    </row>
    <row r="5448" spans="1:32" ht="21" customHeight="1">
      <c r="A5448" s="45" t="str">
        <f>IF(G5448="","",VLOOKUP(G5448,#REF!,3,0))</f>
        <v/>
      </c>
      <c r="B5448" s="45" t="str">
        <f>IF(Table1[[#This Row],[Day]]="","",WEEKNUM(F5448))</f>
        <v/>
      </c>
      <c r="C5448" s="45" t="str">
        <f>IF(Table1[[#This Row],[Day]]="","",MONTH(F5448))</f>
        <v/>
      </c>
      <c r="D5448" s="45" t="str">
        <f>IF(Table1[[#This Row],[Day]]="","",YEAR(F5448))</f>
        <v/>
      </c>
      <c r="E5448" s="117" t="s">
        <v>329</v>
      </c>
      <c r="J5448" s="102"/>
      <c r="K5448" s="124"/>
      <c r="R5448" s="46"/>
      <c r="V5448" s="112"/>
      <c r="W5448" s="72"/>
      <c r="X5448" s="46"/>
      <c r="Y5448" s="46"/>
      <c r="AC5448" s="47">
        <f t="shared" si="81"/>
        <v>0</v>
      </c>
      <c r="AD5448" s="47"/>
      <c r="AE5448" s="44"/>
      <c r="AF5448" s="48"/>
    </row>
    <row r="5449" spans="1:32" ht="21" customHeight="1">
      <c r="A5449" s="45" t="str">
        <f>IF(G5449="","",VLOOKUP(G5449,#REF!,3,0))</f>
        <v/>
      </c>
      <c r="B5449" s="45" t="str">
        <f>IF(Table1[[#This Row],[Day]]="","",WEEKNUM(F5449))</f>
        <v/>
      </c>
      <c r="C5449" s="45" t="str">
        <f>IF(Table1[[#This Row],[Day]]="","",MONTH(F5449))</f>
        <v/>
      </c>
      <c r="D5449" s="45" t="str">
        <f>IF(Table1[[#This Row],[Day]]="","",YEAR(F5449))</f>
        <v/>
      </c>
      <c r="E5449" s="117" t="s">
        <v>329</v>
      </c>
      <c r="J5449" s="102"/>
      <c r="K5449" s="124"/>
      <c r="R5449" s="46"/>
      <c r="V5449" s="112"/>
      <c r="W5449" s="72"/>
      <c r="X5449" s="46"/>
      <c r="Y5449" s="46"/>
      <c r="AC5449" s="47">
        <f t="shared" si="81"/>
        <v>0</v>
      </c>
      <c r="AD5449" s="47"/>
      <c r="AE5449" s="44"/>
      <c r="AF5449" s="48"/>
    </row>
    <row r="5450" spans="1:32" ht="21" customHeight="1">
      <c r="A5450" s="45" t="str">
        <f>IF(G5450="","",VLOOKUP(G5450,#REF!,3,0))</f>
        <v/>
      </c>
      <c r="B5450" s="45" t="str">
        <f>IF(Table1[[#This Row],[Day]]="","",WEEKNUM(F5450))</f>
        <v/>
      </c>
      <c r="C5450" s="45" t="str">
        <f>IF(Table1[[#This Row],[Day]]="","",MONTH(F5450))</f>
        <v/>
      </c>
      <c r="D5450" s="45" t="str">
        <f>IF(Table1[[#This Row],[Day]]="","",YEAR(F5450))</f>
        <v/>
      </c>
      <c r="E5450" s="117" t="s">
        <v>329</v>
      </c>
      <c r="J5450" s="102"/>
      <c r="K5450" s="124"/>
      <c r="R5450" s="46"/>
      <c r="V5450" s="112"/>
      <c r="W5450" s="72"/>
      <c r="X5450" s="46"/>
      <c r="Y5450" s="46"/>
      <c r="AC5450" s="47">
        <f t="shared" si="81"/>
        <v>0</v>
      </c>
      <c r="AD5450" s="47"/>
      <c r="AE5450" s="44"/>
      <c r="AF5450" s="48"/>
    </row>
    <row r="5451" spans="1:32" ht="21" customHeight="1">
      <c r="A5451" s="45" t="str">
        <f>IF(G5451="","",VLOOKUP(G5451,#REF!,3,0))</f>
        <v/>
      </c>
      <c r="B5451" s="45" t="str">
        <f>IF(Table1[[#This Row],[Day]]="","",WEEKNUM(F5451))</f>
        <v/>
      </c>
      <c r="C5451" s="45" t="str">
        <f>IF(Table1[[#This Row],[Day]]="","",MONTH(F5451))</f>
        <v/>
      </c>
      <c r="D5451" s="45" t="str">
        <f>IF(Table1[[#This Row],[Day]]="","",YEAR(F5451))</f>
        <v/>
      </c>
      <c r="E5451" s="117" t="s">
        <v>329</v>
      </c>
      <c r="J5451" s="102"/>
      <c r="K5451" s="124"/>
      <c r="R5451" s="46"/>
      <c r="V5451" s="112"/>
      <c r="W5451" s="72"/>
      <c r="X5451" s="46"/>
      <c r="Y5451" s="46"/>
      <c r="AC5451" s="47">
        <f t="shared" si="81"/>
        <v>0</v>
      </c>
      <c r="AD5451" s="47"/>
      <c r="AE5451" s="44"/>
      <c r="AF5451" s="48"/>
    </row>
    <row r="5452" spans="1:32" ht="21" customHeight="1">
      <c r="A5452" s="45" t="str">
        <f>IF(G5452="","",VLOOKUP(G5452,#REF!,3,0))</f>
        <v/>
      </c>
      <c r="B5452" s="45" t="str">
        <f>IF(Table1[[#This Row],[Day]]="","",WEEKNUM(F5452))</f>
        <v/>
      </c>
      <c r="C5452" s="45" t="str">
        <f>IF(Table1[[#This Row],[Day]]="","",MONTH(F5452))</f>
        <v/>
      </c>
      <c r="D5452" s="45" t="str">
        <f>IF(Table1[[#This Row],[Day]]="","",YEAR(F5452))</f>
        <v/>
      </c>
      <c r="E5452" s="117" t="s">
        <v>329</v>
      </c>
      <c r="J5452" s="102"/>
      <c r="K5452" s="124"/>
      <c r="R5452" s="46"/>
      <c r="V5452" s="112"/>
      <c r="W5452" s="72"/>
      <c r="X5452" s="46"/>
      <c r="Y5452" s="46"/>
      <c r="AC5452" s="47">
        <f t="shared" si="81"/>
        <v>0</v>
      </c>
      <c r="AD5452" s="47"/>
      <c r="AE5452" s="44"/>
      <c r="AF5452" s="48"/>
    </row>
    <row r="5453" spans="1:32" ht="21" customHeight="1">
      <c r="A5453" s="45" t="str">
        <f>IF(G5453="","",VLOOKUP(G5453,#REF!,3,0))</f>
        <v/>
      </c>
      <c r="B5453" s="45" t="str">
        <f>IF(Table1[[#This Row],[Day]]="","",WEEKNUM(F5453))</f>
        <v/>
      </c>
      <c r="C5453" s="45" t="str">
        <f>IF(Table1[[#This Row],[Day]]="","",MONTH(F5453))</f>
        <v/>
      </c>
      <c r="D5453" s="45" t="str">
        <f>IF(Table1[[#This Row],[Day]]="","",YEAR(F5453))</f>
        <v/>
      </c>
      <c r="E5453" s="117" t="s">
        <v>329</v>
      </c>
      <c r="J5453" s="102"/>
      <c r="K5453" s="124"/>
      <c r="R5453" s="46"/>
      <c r="V5453" s="112"/>
      <c r="W5453" s="72"/>
      <c r="X5453" s="46"/>
      <c r="Y5453" s="46"/>
      <c r="AC5453" s="47">
        <f t="shared" si="81"/>
        <v>0</v>
      </c>
      <c r="AD5453" s="47"/>
      <c r="AE5453" s="44"/>
      <c r="AF5453" s="48"/>
    </row>
    <row r="5454" spans="1:32" ht="21" customHeight="1">
      <c r="A5454" s="45" t="str">
        <f>IF(G5454="","",VLOOKUP(G5454,#REF!,3,0))</f>
        <v/>
      </c>
      <c r="B5454" s="45" t="str">
        <f>IF(Table1[[#This Row],[Day]]="","",WEEKNUM(F5454))</f>
        <v/>
      </c>
      <c r="C5454" s="45" t="str">
        <f>IF(Table1[[#This Row],[Day]]="","",MONTH(F5454))</f>
        <v/>
      </c>
      <c r="D5454" s="45" t="str">
        <f>IF(Table1[[#This Row],[Day]]="","",YEAR(F5454))</f>
        <v/>
      </c>
      <c r="E5454" s="117" t="s">
        <v>329</v>
      </c>
      <c r="J5454" s="102"/>
      <c r="K5454" s="124"/>
      <c r="R5454" s="46"/>
      <c r="V5454" s="112"/>
      <c r="W5454" s="72"/>
      <c r="X5454" s="46"/>
      <c r="Y5454" s="46"/>
      <c r="AC5454" s="47">
        <f t="shared" si="81"/>
        <v>0</v>
      </c>
      <c r="AD5454" s="47"/>
      <c r="AE5454" s="44"/>
      <c r="AF5454" s="48"/>
    </row>
    <row r="5455" spans="1:32" ht="21" customHeight="1">
      <c r="A5455" s="45" t="str">
        <f>IF(G5455="","",VLOOKUP(G5455,#REF!,3,0))</f>
        <v/>
      </c>
      <c r="B5455" s="45" t="str">
        <f>IF(Table1[[#This Row],[Day]]="","",WEEKNUM(F5455))</f>
        <v/>
      </c>
      <c r="C5455" s="45" t="str">
        <f>IF(Table1[[#This Row],[Day]]="","",MONTH(F5455))</f>
        <v/>
      </c>
      <c r="D5455" s="45" t="str">
        <f>IF(Table1[[#This Row],[Day]]="","",YEAR(F5455))</f>
        <v/>
      </c>
      <c r="E5455" s="117" t="s">
        <v>329</v>
      </c>
      <c r="J5455" s="102"/>
      <c r="K5455" s="124"/>
      <c r="R5455" s="46"/>
      <c r="V5455" s="112"/>
      <c r="W5455" s="72"/>
      <c r="X5455" s="46"/>
      <c r="Y5455" s="46"/>
      <c r="AC5455" s="47">
        <f t="shared" si="81"/>
        <v>0</v>
      </c>
      <c r="AD5455" s="47"/>
      <c r="AE5455" s="44"/>
      <c r="AF5455" s="48"/>
    </row>
    <row r="5456" spans="1:32" ht="21" customHeight="1">
      <c r="A5456" s="45" t="str">
        <f>IF(G5456="","",VLOOKUP(G5456,#REF!,3,0))</f>
        <v/>
      </c>
      <c r="B5456" s="45" t="str">
        <f>IF(Table1[[#This Row],[Day]]="","",WEEKNUM(F5456))</f>
        <v/>
      </c>
      <c r="C5456" s="45" t="str">
        <f>IF(Table1[[#This Row],[Day]]="","",MONTH(F5456))</f>
        <v/>
      </c>
      <c r="D5456" s="45" t="str">
        <f>IF(Table1[[#This Row],[Day]]="","",YEAR(F5456))</f>
        <v/>
      </c>
      <c r="E5456" s="117" t="s">
        <v>329</v>
      </c>
      <c r="J5456" s="102"/>
      <c r="K5456" s="124"/>
      <c r="R5456" s="46"/>
      <c r="V5456" s="112"/>
      <c r="W5456" s="72"/>
      <c r="X5456" s="46"/>
      <c r="Y5456" s="46"/>
      <c r="AC5456" s="47">
        <f t="shared" si="81"/>
        <v>0</v>
      </c>
      <c r="AD5456" s="47"/>
      <c r="AE5456" s="44"/>
      <c r="AF5456" s="48"/>
    </row>
    <row r="5457" spans="1:32" ht="21" customHeight="1">
      <c r="A5457" s="45" t="str">
        <f>IF(G5457="","",VLOOKUP(G5457,#REF!,3,0))</f>
        <v/>
      </c>
      <c r="B5457" s="45" t="str">
        <f>IF(Table1[[#This Row],[Day]]="","",WEEKNUM(F5457))</f>
        <v/>
      </c>
      <c r="C5457" s="45" t="str">
        <f>IF(Table1[[#This Row],[Day]]="","",MONTH(F5457))</f>
        <v/>
      </c>
      <c r="D5457" s="45" t="str">
        <f>IF(Table1[[#This Row],[Day]]="","",YEAR(F5457))</f>
        <v/>
      </c>
      <c r="E5457" s="117" t="s">
        <v>329</v>
      </c>
      <c r="J5457" s="102"/>
      <c r="K5457" s="124"/>
      <c r="R5457" s="46"/>
      <c r="V5457" s="112"/>
      <c r="W5457" s="72"/>
      <c r="X5457" s="46"/>
      <c r="Y5457" s="46"/>
      <c r="AC5457" s="47">
        <f t="shared" si="81"/>
        <v>0</v>
      </c>
      <c r="AD5457" s="47"/>
      <c r="AE5457" s="44"/>
      <c r="AF5457" s="48"/>
    </row>
    <row r="5458" spans="1:32" ht="21" customHeight="1">
      <c r="A5458" s="45" t="str">
        <f>IF(G5458="","",VLOOKUP(G5458,#REF!,3,0))</f>
        <v/>
      </c>
      <c r="B5458" s="45" t="str">
        <f>IF(Table1[[#This Row],[Day]]="","",WEEKNUM(F5458))</f>
        <v/>
      </c>
      <c r="C5458" s="45" t="str">
        <f>IF(Table1[[#This Row],[Day]]="","",MONTH(F5458))</f>
        <v/>
      </c>
      <c r="D5458" s="45" t="str">
        <f>IF(Table1[[#This Row],[Day]]="","",YEAR(F5458))</f>
        <v/>
      </c>
      <c r="E5458" s="117" t="s">
        <v>329</v>
      </c>
      <c r="J5458" s="102"/>
      <c r="K5458" s="124"/>
      <c r="R5458" s="46"/>
      <c r="V5458" s="112"/>
      <c r="W5458" s="72"/>
      <c r="X5458" s="46"/>
      <c r="Y5458" s="46"/>
      <c r="AC5458" s="47">
        <f t="shared" si="81"/>
        <v>0</v>
      </c>
      <c r="AD5458" s="47"/>
      <c r="AE5458" s="44"/>
      <c r="AF5458" s="48"/>
    </row>
    <row r="5459" spans="1:32" ht="21" customHeight="1">
      <c r="A5459" s="45" t="str">
        <f>IF(G5459="","",VLOOKUP(G5459,#REF!,3,0))</f>
        <v/>
      </c>
      <c r="B5459" s="45" t="str">
        <f>IF(Table1[[#This Row],[Day]]="","",WEEKNUM(F5459))</f>
        <v/>
      </c>
      <c r="C5459" s="45" t="str">
        <f>IF(Table1[[#This Row],[Day]]="","",MONTH(F5459))</f>
        <v/>
      </c>
      <c r="D5459" s="45" t="str">
        <f>IF(Table1[[#This Row],[Day]]="","",YEAR(F5459))</f>
        <v/>
      </c>
      <c r="E5459" s="117" t="s">
        <v>329</v>
      </c>
      <c r="J5459" s="102"/>
      <c r="K5459" s="124"/>
      <c r="R5459" s="46"/>
      <c r="V5459" s="112"/>
      <c r="W5459" s="72"/>
      <c r="X5459" s="46"/>
      <c r="Y5459" s="46"/>
      <c r="AC5459" s="47">
        <f t="shared" si="81"/>
        <v>0</v>
      </c>
      <c r="AD5459" s="47"/>
      <c r="AE5459" s="44"/>
      <c r="AF5459" s="48"/>
    </row>
    <row r="5460" spans="1:32" ht="21" customHeight="1">
      <c r="A5460" s="45" t="str">
        <f>IF(G5460="","",VLOOKUP(G5460,#REF!,3,0))</f>
        <v/>
      </c>
      <c r="B5460" s="45" t="str">
        <f>IF(Table1[[#This Row],[Day]]="","",WEEKNUM(F5460))</f>
        <v/>
      </c>
      <c r="C5460" s="45" t="str">
        <f>IF(Table1[[#This Row],[Day]]="","",MONTH(F5460))</f>
        <v/>
      </c>
      <c r="D5460" s="45" t="str">
        <f>IF(Table1[[#This Row],[Day]]="","",YEAR(F5460))</f>
        <v/>
      </c>
      <c r="E5460" s="117" t="s">
        <v>329</v>
      </c>
      <c r="J5460" s="102"/>
      <c r="K5460" s="124"/>
      <c r="R5460" s="46"/>
      <c r="V5460" s="112"/>
      <c r="W5460" s="72"/>
      <c r="X5460" s="46"/>
      <c r="Y5460" s="46"/>
      <c r="AC5460" s="47">
        <f t="shared" si="81"/>
        <v>0</v>
      </c>
      <c r="AD5460" s="47"/>
      <c r="AE5460" s="44"/>
      <c r="AF5460" s="48"/>
    </row>
    <row r="5461" spans="1:32" ht="21" customHeight="1">
      <c r="A5461" s="45" t="str">
        <f>IF(G5461="","",VLOOKUP(G5461,#REF!,3,0))</f>
        <v/>
      </c>
      <c r="B5461" s="45" t="str">
        <f>IF(Table1[[#This Row],[Day]]="","",WEEKNUM(F5461))</f>
        <v/>
      </c>
      <c r="C5461" s="45" t="str">
        <f>IF(Table1[[#This Row],[Day]]="","",MONTH(F5461))</f>
        <v/>
      </c>
      <c r="D5461" s="45" t="str">
        <f>IF(Table1[[#This Row],[Day]]="","",YEAR(F5461))</f>
        <v/>
      </c>
      <c r="E5461" s="117" t="s">
        <v>329</v>
      </c>
      <c r="J5461" s="102"/>
      <c r="K5461" s="124"/>
      <c r="R5461" s="46"/>
      <c r="V5461" s="112"/>
      <c r="W5461" s="72"/>
      <c r="X5461" s="46"/>
      <c r="Y5461" s="46"/>
      <c r="AC5461" s="47">
        <f t="shared" si="81"/>
        <v>0</v>
      </c>
      <c r="AD5461" s="47"/>
      <c r="AE5461" s="44"/>
      <c r="AF5461" s="48"/>
    </row>
    <row r="5462" spans="1:32" ht="21" customHeight="1">
      <c r="A5462" s="45" t="str">
        <f>IF(G5462="","",VLOOKUP(G5462,#REF!,3,0))</f>
        <v/>
      </c>
      <c r="B5462" s="45" t="str">
        <f>IF(Table1[[#This Row],[Day]]="","",WEEKNUM(F5462))</f>
        <v/>
      </c>
      <c r="C5462" s="45" t="str">
        <f>IF(Table1[[#This Row],[Day]]="","",MONTH(F5462))</f>
        <v/>
      </c>
      <c r="D5462" s="45" t="str">
        <f>IF(Table1[[#This Row],[Day]]="","",YEAR(F5462))</f>
        <v/>
      </c>
      <c r="E5462" s="117" t="s">
        <v>329</v>
      </c>
      <c r="J5462" s="102"/>
      <c r="K5462" s="124"/>
      <c r="R5462" s="46"/>
      <c r="V5462" s="112"/>
      <c r="W5462" s="72"/>
      <c r="X5462" s="46"/>
      <c r="Y5462" s="46"/>
      <c r="AC5462" s="47">
        <f t="shared" si="81"/>
        <v>0</v>
      </c>
      <c r="AD5462" s="47"/>
      <c r="AE5462" s="44"/>
      <c r="AF5462" s="48"/>
    </row>
    <row r="5463" spans="1:32" ht="21" customHeight="1">
      <c r="A5463" s="45" t="str">
        <f>IF(G5463="","",VLOOKUP(G5463,#REF!,3,0))</f>
        <v/>
      </c>
      <c r="B5463" s="45" t="str">
        <f>IF(Table1[[#This Row],[Day]]="","",WEEKNUM(F5463))</f>
        <v/>
      </c>
      <c r="C5463" s="45" t="str">
        <f>IF(Table1[[#This Row],[Day]]="","",MONTH(F5463))</f>
        <v/>
      </c>
      <c r="D5463" s="45" t="str">
        <f>IF(Table1[[#This Row],[Day]]="","",YEAR(F5463))</f>
        <v/>
      </c>
      <c r="E5463" s="117" t="s">
        <v>329</v>
      </c>
      <c r="J5463" s="102"/>
      <c r="K5463" s="124"/>
      <c r="R5463" s="46"/>
      <c r="V5463" s="112"/>
      <c r="W5463" s="72"/>
      <c r="X5463" s="46"/>
      <c r="Y5463" s="46"/>
      <c r="AC5463" s="47">
        <f t="shared" si="81"/>
        <v>0</v>
      </c>
      <c r="AD5463" s="47"/>
      <c r="AE5463" s="44"/>
      <c r="AF5463" s="48"/>
    </row>
    <row r="5464" spans="1:32" ht="21" customHeight="1">
      <c r="A5464" s="45" t="str">
        <f>IF(G5464="","",VLOOKUP(G5464,#REF!,3,0))</f>
        <v/>
      </c>
      <c r="B5464" s="45" t="str">
        <f>IF(Table1[[#This Row],[Day]]="","",WEEKNUM(F5464))</f>
        <v/>
      </c>
      <c r="C5464" s="45" t="str">
        <f>IF(Table1[[#This Row],[Day]]="","",MONTH(F5464))</f>
        <v/>
      </c>
      <c r="D5464" s="45" t="str">
        <f>IF(Table1[[#This Row],[Day]]="","",YEAR(F5464))</f>
        <v/>
      </c>
      <c r="E5464" s="117" t="s">
        <v>329</v>
      </c>
      <c r="J5464" s="102"/>
      <c r="K5464" s="124"/>
      <c r="R5464" s="46"/>
      <c r="V5464" s="112"/>
      <c r="W5464" s="72"/>
      <c r="X5464" s="46"/>
      <c r="Y5464" s="46"/>
      <c r="AC5464" s="47">
        <f t="shared" si="81"/>
        <v>0</v>
      </c>
      <c r="AD5464" s="47"/>
      <c r="AE5464" s="44"/>
      <c r="AF5464" s="48"/>
    </row>
    <row r="5465" spans="1:32" ht="21" customHeight="1">
      <c r="A5465" s="45" t="str">
        <f>IF(G5465="","",VLOOKUP(G5465,#REF!,3,0))</f>
        <v/>
      </c>
      <c r="B5465" s="45" t="str">
        <f>IF(Table1[[#This Row],[Day]]="","",WEEKNUM(F5465))</f>
        <v/>
      </c>
      <c r="C5465" s="45" t="str">
        <f>IF(Table1[[#This Row],[Day]]="","",MONTH(F5465))</f>
        <v/>
      </c>
      <c r="D5465" s="45" t="str">
        <f>IF(Table1[[#This Row],[Day]]="","",YEAR(F5465))</f>
        <v/>
      </c>
      <c r="E5465" s="117" t="s">
        <v>329</v>
      </c>
      <c r="J5465" s="102"/>
      <c r="K5465" s="124"/>
      <c r="R5465" s="46"/>
      <c r="V5465" s="112"/>
      <c r="W5465" s="72"/>
      <c r="X5465" s="46"/>
      <c r="Y5465" s="46"/>
      <c r="AC5465" s="47">
        <f t="shared" si="81"/>
        <v>0</v>
      </c>
      <c r="AD5465" s="47"/>
      <c r="AE5465" s="44"/>
      <c r="AF5465" s="48"/>
    </row>
    <row r="5466" spans="1:32" ht="21" customHeight="1">
      <c r="A5466" s="45" t="str">
        <f>IF(G5466="","",VLOOKUP(G5466,#REF!,3,0))</f>
        <v/>
      </c>
      <c r="B5466" s="45" t="str">
        <f>IF(Table1[[#This Row],[Day]]="","",WEEKNUM(F5466))</f>
        <v/>
      </c>
      <c r="C5466" s="45" t="str">
        <f>IF(Table1[[#This Row],[Day]]="","",MONTH(F5466))</f>
        <v/>
      </c>
      <c r="D5466" s="45" t="str">
        <f>IF(Table1[[#This Row],[Day]]="","",YEAR(F5466))</f>
        <v/>
      </c>
      <c r="E5466" s="117" t="s">
        <v>329</v>
      </c>
      <c r="J5466" s="102"/>
      <c r="K5466" s="124"/>
      <c r="R5466" s="46"/>
      <c r="V5466" s="112"/>
      <c r="W5466" s="72"/>
      <c r="X5466" s="46"/>
      <c r="Y5466" s="46"/>
      <c r="AC5466" s="47">
        <f t="shared" si="81"/>
        <v>0</v>
      </c>
      <c r="AD5466" s="47"/>
      <c r="AE5466" s="44"/>
      <c r="AF5466" s="48"/>
    </row>
    <row r="5467" spans="1:32" ht="21" customHeight="1">
      <c r="A5467" s="45" t="str">
        <f>IF(G5467="","",VLOOKUP(G5467,#REF!,3,0))</f>
        <v/>
      </c>
      <c r="B5467" s="45" t="str">
        <f>IF(Table1[[#This Row],[Day]]="","",WEEKNUM(F5467))</f>
        <v/>
      </c>
      <c r="C5467" s="45" t="str">
        <f>IF(Table1[[#This Row],[Day]]="","",MONTH(F5467))</f>
        <v/>
      </c>
      <c r="D5467" s="45" t="str">
        <f>IF(Table1[[#This Row],[Day]]="","",YEAR(F5467))</f>
        <v/>
      </c>
      <c r="E5467" s="117" t="s">
        <v>329</v>
      </c>
      <c r="J5467" s="102"/>
      <c r="K5467" s="124"/>
      <c r="R5467" s="46"/>
      <c r="V5467" s="112"/>
      <c r="W5467" s="72"/>
      <c r="X5467" s="46"/>
      <c r="Y5467" s="46"/>
      <c r="AC5467" s="47">
        <f t="shared" si="81"/>
        <v>0</v>
      </c>
      <c r="AD5467" s="47"/>
      <c r="AE5467" s="44"/>
      <c r="AF5467" s="48"/>
    </row>
    <row r="5468" spans="1:32" ht="21" customHeight="1">
      <c r="A5468" s="45" t="str">
        <f>IF(G5468="","",VLOOKUP(G5468,#REF!,3,0))</f>
        <v/>
      </c>
      <c r="B5468" s="45" t="str">
        <f>IF(Table1[[#This Row],[Day]]="","",WEEKNUM(F5468))</f>
        <v/>
      </c>
      <c r="C5468" s="45" t="str">
        <f>IF(Table1[[#This Row],[Day]]="","",MONTH(F5468))</f>
        <v/>
      </c>
      <c r="D5468" s="45" t="str">
        <f>IF(Table1[[#This Row],[Day]]="","",YEAR(F5468))</f>
        <v/>
      </c>
      <c r="E5468" s="117" t="s">
        <v>329</v>
      </c>
      <c r="J5468" s="102"/>
      <c r="K5468" s="124"/>
      <c r="R5468" s="46"/>
      <c r="V5468" s="112"/>
      <c r="W5468" s="72"/>
      <c r="X5468" s="46"/>
      <c r="Y5468" s="46"/>
      <c r="AC5468" s="47">
        <f t="shared" ref="AC5468:AC5531" si="82">SUM(I5468:AB5468)</f>
        <v>0</v>
      </c>
      <c r="AD5468" s="47"/>
      <c r="AE5468" s="44"/>
      <c r="AF5468" s="48"/>
    </row>
    <row r="5469" spans="1:32" ht="21" customHeight="1">
      <c r="A5469" s="45" t="str">
        <f>IF(G5469="","",VLOOKUP(G5469,#REF!,3,0))</f>
        <v/>
      </c>
      <c r="B5469" s="45" t="str">
        <f>IF(Table1[[#This Row],[Day]]="","",WEEKNUM(F5469))</f>
        <v/>
      </c>
      <c r="C5469" s="45" t="str">
        <f>IF(Table1[[#This Row],[Day]]="","",MONTH(F5469))</f>
        <v/>
      </c>
      <c r="D5469" s="45" t="str">
        <f>IF(Table1[[#This Row],[Day]]="","",YEAR(F5469))</f>
        <v/>
      </c>
      <c r="E5469" s="117" t="s">
        <v>329</v>
      </c>
      <c r="J5469" s="102"/>
      <c r="K5469" s="124"/>
      <c r="R5469" s="46"/>
      <c r="V5469" s="112"/>
      <c r="W5469" s="72"/>
      <c r="X5469" s="46"/>
      <c r="Y5469" s="46"/>
      <c r="AC5469" s="47">
        <f t="shared" si="82"/>
        <v>0</v>
      </c>
      <c r="AD5469" s="47"/>
      <c r="AE5469" s="44"/>
      <c r="AF5469" s="48"/>
    </row>
    <row r="5470" spans="1:32" ht="21" customHeight="1">
      <c r="A5470" s="45" t="str">
        <f>IF(G5470="","",VLOOKUP(G5470,#REF!,3,0))</f>
        <v/>
      </c>
      <c r="B5470" s="45" t="str">
        <f>IF(Table1[[#This Row],[Day]]="","",WEEKNUM(F5470))</f>
        <v/>
      </c>
      <c r="C5470" s="45" t="str">
        <f>IF(Table1[[#This Row],[Day]]="","",MONTH(F5470))</f>
        <v/>
      </c>
      <c r="D5470" s="45" t="str">
        <f>IF(Table1[[#This Row],[Day]]="","",YEAR(F5470))</f>
        <v/>
      </c>
      <c r="E5470" s="117" t="s">
        <v>329</v>
      </c>
      <c r="J5470" s="102"/>
      <c r="K5470" s="124"/>
      <c r="R5470" s="46"/>
      <c r="V5470" s="112"/>
      <c r="W5470" s="72"/>
      <c r="X5470" s="46"/>
      <c r="Y5470" s="46"/>
      <c r="AC5470" s="47">
        <f t="shared" si="82"/>
        <v>0</v>
      </c>
      <c r="AD5470" s="47"/>
      <c r="AE5470" s="44"/>
      <c r="AF5470" s="48"/>
    </row>
    <row r="5471" spans="1:32" ht="21" customHeight="1">
      <c r="A5471" s="45" t="str">
        <f>IF(G5471="","",VLOOKUP(G5471,#REF!,3,0))</f>
        <v/>
      </c>
      <c r="B5471" s="45" t="str">
        <f>IF(Table1[[#This Row],[Day]]="","",WEEKNUM(F5471))</f>
        <v/>
      </c>
      <c r="C5471" s="45" t="str">
        <f>IF(Table1[[#This Row],[Day]]="","",MONTH(F5471))</f>
        <v/>
      </c>
      <c r="D5471" s="45" t="str">
        <f>IF(Table1[[#This Row],[Day]]="","",YEAR(F5471))</f>
        <v/>
      </c>
      <c r="E5471" s="117" t="s">
        <v>329</v>
      </c>
      <c r="J5471" s="102"/>
      <c r="K5471" s="124"/>
      <c r="R5471" s="46"/>
      <c r="V5471" s="112"/>
      <c r="W5471" s="72"/>
      <c r="X5471" s="46"/>
      <c r="Y5471" s="46"/>
      <c r="AC5471" s="47">
        <f t="shared" si="82"/>
        <v>0</v>
      </c>
      <c r="AD5471" s="47"/>
      <c r="AE5471" s="44"/>
      <c r="AF5471" s="48"/>
    </row>
    <row r="5472" spans="1:32" ht="21" customHeight="1">
      <c r="A5472" s="45" t="str">
        <f>IF(G5472="","",VLOOKUP(G5472,#REF!,3,0))</f>
        <v/>
      </c>
      <c r="B5472" s="45" t="str">
        <f>IF(Table1[[#This Row],[Day]]="","",WEEKNUM(F5472))</f>
        <v/>
      </c>
      <c r="C5472" s="45" t="str">
        <f>IF(Table1[[#This Row],[Day]]="","",MONTH(F5472))</f>
        <v/>
      </c>
      <c r="D5472" s="45" t="str">
        <f>IF(Table1[[#This Row],[Day]]="","",YEAR(F5472))</f>
        <v/>
      </c>
      <c r="E5472" s="117" t="s">
        <v>329</v>
      </c>
      <c r="J5472" s="102"/>
      <c r="K5472" s="124"/>
      <c r="R5472" s="46"/>
      <c r="V5472" s="112"/>
      <c r="W5472" s="72"/>
      <c r="X5472" s="46"/>
      <c r="Y5472" s="46"/>
      <c r="AC5472" s="47">
        <f t="shared" si="82"/>
        <v>0</v>
      </c>
      <c r="AD5472" s="47"/>
      <c r="AE5472" s="44"/>
      <c r="AF5472" s="48"/>
    </row>
    <row r="5473" spans="1:32" ht="21" customHeight="1">
      <c r="A5473" s="45" t="str">
        <f>IF(G5473="","",VLOOKUP(G5473,#REF!,3,0))</f>
        <v/>
      </c>
      <c r="B5473" s="45" t="str">
        <f>IF(Table1[[#This Row],[Day]]="","",WEEKNUM(F5473))</f>
        <v/>
      </c>
      <c r="C5473" s="45" t="str">
        <f>IF(Table1[[#This Row],[Day]]="","",MONTH(F5473))</f>
        <v/>
      </c>
      <c r="D5473" s="45" t="str">
        <f>IF(Table1[[#This Row],[Day]]="","",YEAR(F5473))</f>
        <v/>
      </c>
      <c r="E5473" s="117" t="s">
        <v>329</v>
      </c>
      <c r="J5473" s="102"/>
      <c r="K5473" s="124"/>
      <c r="R5473" s="46"/>
      <c r="V5473" s="112"/>
      <c r="W5473" s="72"/>
      <c r="X5473" s="46"/>
      <c r="Y5473" s="46"/>
      <c r="AC5473" s="47">
        <f t="shared" si="82"/>
        <v>0</v>
      </c>
      <c r="AD5473" s="47"/>
      <c r="AE5473" s="44"/>
      <c r="AF5473" s="48"/>
    </row>
    <row r="5474" spans="1:32" ht="21" customHeight="1">
      <c r="A5474" s="45" t="str">
        <f>IF(G5474="","",VLOOKUP(G5474,#REF!,3,0))</f>
        <v/>
      </c>
      <c r="B5474" s="45" t="str">
        <f>IF(Table1[[#This Row],[Day]]="","",WEEKNUM(F5474))</f>
        <v/>
      </c>
      <c r="C5474" s="45" t="str">
        <f>IF(Table1[[#This Row],[Day]]="","",MONTH(F5474))</f>
        <v/>
      </c>
      <c r="D5474" s="45" t="str">
        <f>IF(Table1[[#This Row],[Day]]="","",YEAR(F5474))</f>
        <v/>
      </c>
      <c r="E5474" s="117" t="s">
        <v>329</v>
      </c>
      <c r="J5474" s="102"/>
      <c r="K5474" s="124"/>
      <c r="R5474" s="46"/>
      <c r="V5474" s="112"/>
      <c r="W5474" s="72"/>
      <c r="X5474" s="46"/>
      <c r="Y5474" s="46"/>
      <c r="AC5474" s="47">
        <f t="shared" si="82"/>
        <v>0</v>
      </c>
      <c r="AD5474" s="47"/>
      <c r="AE5474" s="44"/>
      <c r="AF5474" s="48"/>
    </row>
    <row r="5475" spans="1:32" ht="21" customHeight="1">
      <c r="A5475" s="45" t="str">
        <f>IF(G5475="","",VLOOKUP(G5475,#REF!,3,0))</f>
        <v/>
      </c>
      <c r="B5475" s="45" t="str">
        <f>IF(Table1[[#This Row],[Day]]="","",WEEKNUM(F5475))</f>
        <v/>
      </c>
      <c r="C5475" s="45" t="str">
        <f>IF(Table1[[#This Row],[Day]]="","",MONTH(F5475))</f>
        <v/>
      </c>
      <c r="D5475" s="45" t="str">
        <f>IF(Table1[[#This Row],[Day]]="","",YEAR(F5475))</f>
        <v/>
      </c>
      <c r="E5475" s="117" t="s">
        <v>329</v>
      </c>
      <c r="J5475" s="102"/>
      <c r="K5475" s="124"/>
      <c r="R5475" s="46"/>
      <c r="V5475" s="112"/>
      <c r="W5475" s="72"/>
      <c r="X5475" s="46"/>
      <c r="Y5475" s="46"/>
      <c r="AC5475" s="47">
        <f t="shared" si="82"/>
        <v>0</v>
      </c>
      <c r="AD5475" s="47"/>
      <c r="AE5475" s="44"/>
      <c r="AF5475" s="48"/>
    </row>
    <row r="5476" spans="1:32" ht="21" customHeight="1">
      <c r="A5476" s="45" t="str">
        <f>IF(G5476="","",VLOOKUP(G5476,#REF!,3,0))</f>
        <v/>
      </c>
      <c r="B5476" s="45" t="str">
        <f>IF(Table1[[#This Row],[Day]]="","",WEEKNUM(F5476))</f>
        <v/>
      </c>
      <c r="C5476" s="45" t="str">
        <f>IF(Table1[[#This Row],[Day]]="","",MONTH(F5476))</f>
        <v/>
      </c>
      <c r="D5476" s="45" t="str">
        <f>IF(Table1[[#This Row],[Day]]="","",YEAR(F5476))</f>
        <v/>
      </c>
      <c r="E5476" s="117" t="s">
        <v>329</v>
      </c>
      <c r="J5476" s="102"/>
      <c r="K5476" s="124"/>
      <c r="R5476" s="46"/>
      <c r="V5476" s="112"/>
      <c r="W5476" s="72"/>
      <c r="X5476" s="46"/>
      <c r="Y5476" s="46"/>
      <c r="AC5476" s="47">
        <f t="shared" si="82"/>
        <v>0</v>
      </c>
      <c r="AD5476" s="47"/>
      <c r="AE5476" s="44"/>
      <c r="AF5476" s="48"/>
    </row>
    <row r="5477" spans="1:32" ht="21" customHeight="1">
      <c r="A5477" s="45" t="str">
        <f>IF(G5477="","",VLOOKUP(G5477,#REF!,3,0))</f>
        <v/>
      </c>
      <c r="B5477" s="45" t="str">
        <f>IF(Table1[[#This Row],[Day]]="","",WEEKNUM(F5477))</f>
        <v/>
      </c>
      <c r="C5477" s="45" t="str">
        <f>IF(Table1[[#This Row],[Day]]="","",MONTH(F5477))</f>
        <v/>
      </c>
      <c r="D5477" s="45" t="str">
        <f>IF(Table1[[#This Row],[Day]]="","",YEAR(F5477))</f>
        <v/>
      </c>
      <c r="E5477" s="117" t="s">
        <v>329</v>
      </c>
      <c r="J5477" s="102"/>
      <c r="K5477" s="124"/>
      <c r="R5477" s="46"/>
      <c r="V5477" s="112"/>
      <c r="W5477" s="72"/>
      <c r="X5477" s="46"/>
      <c r="Y5477" s="46"/>
      <c r="AC5477" s="47">
        <f t="shared" si="82"/>
        <v>0</v>
      </c>
      <c r="AD5477" s="47"/>
      <c r="AE5477" s="44"/>
      <c r="AF5477" s="48"/>
    </row>
    <row r="5478" spans="1:32" ht="21" customHeight="1">
      <c r="A5478" s="45" t="str">
        <f>IF(G5478="","",VLOOKUP(G5478,#REF!,3,0))</f>
        <v/>
      </c>
      <c r="B5478" s="45" t="str">
        <f>IF(Table1[[#This Row],[Day]]="","",WEEKNUM(F5478))</f>
        <v/>
      </c>
      <c r="C5478" s="45" t="str">
        <f>IF(Table1[[#This Row],[Day]]="","",MONTH(F5478))</f>
        <v/>
      </c>
      <c r="D5478" s="45" t="str">
        <f>IF(Table1[[#This Row],[Day]]="","",YEAR(F5478))</f>
        <v/>
      </c>
      <c r="E5478" s="117" t="s">
        <v>329</v>
      </c>
      <c r="J5478" s="102"/>
      <c r="K5478" s="124"/>
      <c r="R5478" s="46"/>
      <c r="V5478" s="112"/>
      <c r="W5478" s="72"/>
      <c r="X5478" s="46"/>
      <c r="Y5478" s="46"/>
      <c r="AC5478" s="47">
        <f t="shared" si="82"/>
        <v>0</v>
      </c>
      <c r="AD5478" s="47"/>
      <c r="AE5478" s="44"/>
      <c r="AF5478" s="48"/>
    </row>
    <row r="5479" spans="1:32" ht="21" customHeight="1">
      <c r="A5479" s="45" t="str">
        <f>IF(G5479="","",VLOOKUP(G5479,#REF!,3,0))</f>
        <v/>
      </c>
      <c r="B5479" s="45" t="str">
        <f>IF(Table1[[#This Row],[Day]]="","",WEEKNUM(F5479))</f>
        <v/>
      </c>
      <c r="C5479" s="45" t="str">
        <f>IF(Table1[[#This Row],[Day]]="","",MONTH(F5479))</f>
        <v/>
      </c>
      <c r="D5479" s="45" t="str">
        <f>IF(Table1[[#This Row],[Day]]="","",YEAR(F5479))</f>
        <v/>
      </c>
      <c r="E5479" s="117" t="s">
        <v>329</v>
      </c>
      <c r="J5479" s="102"/>
      <c r="K5479" s="124"/>
      <c r="R5479" s="46"/>
      <c r="V5479" s="112"/>
      <c r="W5479" s="72"/>
      <c r="X5479" s="46"/>
      <c r="Y5479" s="46"/>
      <c r="AC5479" s="47">
        <f t="shared" si="82"/>
        <v>0</v>
      </c>
      <c r="AD5479" s="47"/>
      <c r="AE5479" s="44"/>
      <c r="AF5479" s="48"/>
    </row>
    <row r="5480" spans="1:32" ht="21" customHeight="1">
      <c r="A5480" s="45" t="str">
        <f>IF(G5480="","",VLOOKUP(G5480,#REF!,3,0))</f>
        <v/>
      </c>
      <c r="B5480" s="45" t="str">
        <f>IF(Table1[[#This Row],[Day]]="","",WEEKNUM(F5480))</f>
        <v/>
      </c>
      <c r="C5480" s="45" t="str">
        <f>IF(Table1[[#This Row],[Day]]="","",MONTH(F5480))</f>
        <v/>
      </c>
      <c r="D5480" s="45" t="str">
        <f>IF(Table1[[#This Row],[Day]]="","",YEAR(F5480))</f>
        <v/>
      </c>
      <c r="E5480" s="117" t="s">
        <v>329</v>
      </c>
      <c r="J5480" s="102"/>
      <c r="K5480" s="124"/>
      <c r="R5480" s="46"/>
      <c r="V5480" s="112"/>
      <c r="W5480" s="72"/>
      <c r="X5480" s="46"/>
      <c r="Y5480" s="46"/>
      <c r="AC5480" s="47">
        <f t="shared" si="82"/>
        <v>0</v>
      </c>
      <c r="AD5480" s="47"/>
      <c r="AE5480" s="44"/>
      <c r="AF5480" s="48"/>
    </row>
    <row r="5481" spans="1:32" ht="21" customHeight="1">
      <c r="A5481" s="45" t="str">
        <f>IF(G5481="","",VLOOKUP(G5481,#REF!,3,0))</f>
        <v/>
      </c>
      <c r="B5481" s="45" t="str">
        <f>IF(Table1[[#This Row],[Day]]="","",WEEKNUM(F5481))</f>
        <v/>
      </c>
      <c r="C5481" s="45" t="str">
        <f>IF(Table1[[#This Row],[Day]]="","",MONTH(F5481))</f>
        <v/>
      </c>
      <c r="D5481" s="45" t="str">
        <f>IF(Table1[[#This Row],[Day]]="","",YEAR(F5481))</f>
        <v/>
      </c>
      <c r="E5481" s="117" t="s">
        <v>329</v>
      </c>
      <c r="J5481" s="102"/>
      <c r="K5481" s="124"/>
      <c r="R5481" s="46"/>
      <c r="V5481" s="112"/>
      <c r="W5481" s="72"/>
      <c r="X5481" s="46"/>
      <c r="Y5481" s="46"/>
      <c r="AC5481" s="47">
        <f t="shared" si="82"/>
        <v>0</v>
      </c>
      <c r="AD5481" s="47"/>
      <c r="AE5481" s="44"/>
      <c r="AF5481" s="48"/>
    </row>
    <row r="5482" spans="1:32" ht="21" customHeight="1">
      <c r="A5482" s="45" t="str">
        <f>IF(G5482="","",VLOOKUP(G5482,#REF!,3,0))</f>
        <v/>
      </c>
      <c r="B5482" s="45" t="str">
        <f>IF(Table1[[#This Row],[Day]]="","",WEEKNUM(F5482))</f>
        <v/>
      </c>
      <c r="C5482" s="45" t="str">
        <f>IF(Table1[[#This Row],[Day]]="","",MONTH(F5482))</f>
        <v/>
      </c>
      <c r="D5482" s="45" t="str">
        <f>IF(Table1[[#This Row],[Day]]="","",YEAR(F5482))</f>
        <v/>
      </c>
      <c r="E5482" s="117" t="s">
        <v>329</v>
      </c>
      <c r="J5482" s="102"/>
      <c r="K5482" s="124"/>
      <c r="R5482" s="46"/>
      <c r="V5482" s="112"/>
      <c r="W5482" s="72"/>
      <c r="X5482" s="46"/>
      <c r="Y5482" s="46"/>
      <c r="AC5482" s="47">
        <f t="shared" si="82"/>
        <v>0</v>
      </c>
      <c r="AD5482" s="47"/>
      <c r="AE5482" s="44"/>
      <c r="AF5482" s="48"/>
    </row>
    <row r="5483" spans="1:32" ht="21" customHeight="1">
      <c r="A5483" s="45" t="str">
        <f>IF(G5483="","",VLOOKUP(G5483,#REF!,3,0))</f>
        <v/>
      </c>
      <c r="B5483" s="45" t="str">
        <f>IF(Table1[[#This Row],[Day]]="","",WEEKNUM(F5483))</f>
        <v/>
      </c>
      <c r="C5483" s="45" t="str">
        <f>IF(Table1[[#This Row],[Day]]="","",MONTH(F5483))</f>
        <v/>
      </c>
      <c r="D5483" s="45" t="str">
        <f>IF(Table1[[#This Row],[Day]]="","",YEAR(F5483))</f>
        <v/>
      </c>
      <c r="E5483" s="117" t="s">
        <v>329</v>
      </c>
      <c r="J5483" s="102"/>
      <c r="K5483" s="124"/>
      <c r="R5483" s="46"/>
      <c r="V5483" s="112"/>
      <c r="W5483" s="72"/>
      <c r="X5483" s="46"/>
      <c r="Y5483" s="46"/>
      <c r="AC5483" s="47">
        <f t="shared" si="82"/>
        <v>0</v>
      </c>
      <c r="AD5483" s="47"/>
      <c r="AE5483" s="44"/>
      <c r="AF5483" s="48"/>
    </row>
    <row r="5484" spans="1:32" ht="21" customHeight="1">
      <c r="A5484" s="45" t="str">
        <f>IF(G5484="","",VLOOKUP(G5484,#REF!,3,0))</f>
        <v/>
      </c>
      <c r="B5484" s="45" t="str">
        <f>IF(Table1[[#This Row],[Day]]="","",WEEKNUM(F5484))</f>
        <v/>
      </c>
      <c r="C5484" s="45" t="str">
        <f>IF(Table1[[#This Row],[Day]]="","",MONTH(F5484))</f>
        <v/>
      </c>
      <c r="D5484" s="45" t="str">
        <f>IF(Table1[[#This Row],[Day]]="","",YEAR(F5484))</f>
        <v/>
      </c>
      <c r="E5484" s="117" t="s">
        <v>329</v>
      </c>
      <c r="J5484" s="102"/>
      <c r="K5484" s="124"/>
      <c r="R5484" s="46"/>
      <c r="V5484" s="112"/>
      <c r="W5484" s="72"/>
      <c r="X5484" s="46"/>
      <c r="Y5484" s="46"/>
      <c r="AC5484" s="47">
        <f t="shared" si="82"/>
        <v>0</v>
      </c>
      <c r="AD5484" s="47"/>
      <c r="AE5484" s="44"/>
      <c r="AF5484" s="48"/>
    </row>
    <row r="5485" spans="1:32" ht="21" customHeight="1">
      <c r="A5485" s="45" t="str">
        <f>IF(G5485="","",VLOOKUP(G5485,#REF!,3,0))</f>
        <v/>
      </c>
      <c r="B5485" s="45" t="str">
        <f>IF(Table1[[#This Row],[Day]]="","",WEEKNUM(F5485))</f>
        <v/>
      </c>
      <c r="C5485" s="45" t="str">
        <f>IF(Table1[[#This Row],[Day]]="","",MONTH(F5485))</f>
        <v/>
      </c>
      <c r="D5485" s="45" t="str">
        <f>IF(Table1[[#This Row],[Day]]="","",YEAR(F5485))</f>
        <v/>
      </c>
      <c r="E5485" s="117" t="s">
        <v>329</v>
      </c>
      <c r="J5485" s="102"/>
      <c r="K5485" s="124"/>
      <c r="R5485" s="46"/>
      <c r="V5485" s="112"/>
      <c r="W5485" s="72"/>
      <c r="X5485" s="46"/>
      <c r="Y5485" s="46"/>
      <c r="AC5485" s="47">
        <f t="shared" si="82"/>
        <v>0</v>
      </c>
      <c r="AD5485" s="47"/>
      <c r="AE5485" s="44"/>
      <c r="AF5485" s="48"/>
    </row>
    <row r="5486" spans="1:32" ht="21" customHeight="1">
      <c r="A5486" s="45" t="str">
        <f>IF(G5486="","",VLOOKUP(G5486,#REF!,3,0))</f>
        <v/>
      </c>
      <c r="B5486" s="45" t="str">
        <f>IF(Table1[[#This Row],[Day]]="","",WEEKNUM(F5486))</f>
        <v/>
      </c>
      <c r="C5486" s="45" t="str">
        <f>IF(Table1[[#This Row],[Day]]="","",MONTH(F5486))</f>
        <v/>
      </c>
      <c r="D5486" s="45" t="str">
        <f>IF(Table1[[#This Row],[Day]]="","",YEAR(F5486))</f>
        <v/>
      </c>
      <c r="E5486" s="117" t="s">
        <v>329</v>
      </c>
      <c r="J5486" s="102"/>
      <c r="K5486" s="124"/>
      <c r="R5486" s="46"/>
      <c r="V5486" s="112"/>
      <c r="W5486" s="72"/>
      <c r="X5486" s="46"/>
      <c r="Y5486" s="46"/>
      <c r="AC5486" s="47">
        <f t="shared" si="82"/>
        <v>0</v>
      </c>
      <c r="AD5486" s="47"/>
      <c r="AE5486" s="44"/>
      <c r="AF5486" s="48"/>
    </row>
    <row r="5487" spans="1:32" ht="21" customHeight="1">
      <c r="A5487" s="45" t="str">
        <f>IF(G5487="","",VLOOKUP(G5487,#REF!,3,0))</f>
        <v/>
      </c>
      <c r="B5487" s="45" t="str">
        <f>IF(Table1[[#This Row],[Day]]="","",WEEKNUM(F5487))</f>
        <v/>
      </c>
      <c r="C5487" s="45" t="str">
        <f>IF(Table1[[#This Row],[Day]]="","",MONTH(F5487))</f>
        <v/>
      </c>
      <c r="D5487" s="45" t="str">
        <f>IF(Table1[[#This Row],[Day]]="","",YEAR(F5487))</f>
        <v/>
      </c>
      <c r="E5487" s="117" t="s">
        <v>329</v>
      </c>
      <c r="J5487" s="102"/>
      <c r="K5487" s="124"/>
      <c r="R5487" s="46"/>
      <c r="V5487" s="112"/>
      <c r="W5487" s="72"/>
      <c r="X5487" s="46"/>
      <c r="Y5487" s="46"/>
      <c r="AC5487" s="47">
        <f t="shared" si="82"/>
        <v>0</v>
      </c>
      <c r="AD5487" s="47"/>
      <c r="AE5487" s="44"/>
      <c r="AF5487" s="48"/>
    </row>
    <row r="5488" spans="1:32" ht="21" customHeight="1">
      <c r="A5488" s="45" t="str">
        <f>IF(G5488="","",VLOOKUP(G5488,#REF!,3,0))</f>
        <v/>
      </c>
      <c r="B5488" s="45" t="str">
        <f>IF(Table1[[#This Row],[Day]]="","",WEEKNUM(F5488))</f>
        <v/>
      </c>
      <c r="C5488" s="45" t="str">
        <f>IF(Table1[[#This Row],[Day]]="","",MONTH(F5488))</f>
        <v/>
      </c>
      <c r="D5488" s="45" t="str">
        <f>IF(Table1[[#This Row],[Day]]="","",YEAR(F5488))</f>
        <v/>
      </c>
      <c r="E5488" s="117" t="s">
        <v>329</v>
      </c>
      <c r="J5488" s="102"/>
      <c r="K5488" s="124"/>
      <c r="R5488" s="46"/>
      <c r="V5488" s="112"/>
      <c r="W5488" s="72"/>
      <c r="X5488" s="46"/>
      <c r="Y5488" s="46"/>
      <c r="AC5488" s="47">
        <f t="shared" si="82"/>
        <v>0</v>
      </c>
      <c r="AD5488" s="47"/>
      <c r="AE5488" s="44"/>
      <c r="AF5488" s="48"/>
    </row>
    <row r="5489" spans="1:32" ht="21" customHeight="1">
      <c r="A5489" s="45" t="str">
        <f>IF(G5489="","",VLOOKUP(G5489,#REF!,3,0))</f>
        <v/>
      </c>
      <c r="B5489" s="45" t="str">
        <f>IF(Table1[[#This Row],[Day]]="","",WEEKNUM(F5489))</f>
        <v/>
      </c>
      <c r="C5489" s="45" t="str">
        <f>IF(Table1[[#This Row],[Day]]="","",MONTH(F5489))</f>
        <v/>
      </c>
      <c r="D5489" s="45" t="str">
        <f>IF(Table1[[#This Row],[Day]]="","",YEAR(F5489))</f>
        <v/>
      </c>
      <c r="E5489" s="117" t="s">
        <v>329</v>
      </c>
      <c r="J5489" s="102"/>
      <c r="K5489" s="124"/>
      <c r="R5489" s="46"/>
      <c r="V5489" s="112"/>
      <c r="W5489" s="72"/>
      <c r="X5489" s="46"/>
      <c r="Y5489" s="46"/>
      <c r="AC5489" s="47">
        <f t="shared" si="82"/>
        <v>0</v>
      </c>
      <c r="AD5489" s="47"/>
      <c r="AE5489" s="44"/>
      <c r="AF5489" s="48"/>
    </row>
    <row r="5490" spans="1:32" ht="21" customHeight="1">
      <c r="A5490" s="45" t="str">
        <f>IF(G5490="","",VLOOKUP(G5490,#REF!,3,0))</f>
        <v/>
      </c>
      <c r="B5490" s="45" t="str">
        <f>IF(Table1[[#This Row],[Day]]="","",WEEKNUM(F5490))</f>
        <v/>
      </c>
      <c r="C5490" s="45" t="str">
        <f>IF(Table1[[#This Row],[Day]]="","",MONTH(F5490))</f>
        <v/>
      </c>
      <c r="D5490" s="45" t="str">
        <f>IF(Table1[[#This Row],[Day]]="","",YEAR(F5490))</f>
        <v/>
      </c>
      <c r="E5490" s="117" t="s">
        <v>329</v>
      </c>
      <c r="J5490" s="102"/>
      <c r="K5490" s="124"/>
      <c r="R5490" s="46"/>
      <c r="V5490" s="112"/>
      <c r="W5490" s="72"/>
      <c r="X5490" s="46"/>
      <c r="Y5490" s="46"/>
      <c r="AC5490" s="47">
        <f t="shared" si="82"/>
        <v>0</v>
      </c>
      <c r="AD5490" s="47"/>
      <c r="AE5490" s="44"/>
      <c r="AF5490" s="48"/>
    </row>
    <row r="5491" spans="1:32" ht="21" customHeight="1">
      <c r="A5491" s="45" t="str">
        <f>IF(G5491="","",VLOOKUP(G5491,#REF!,3,0))</f>
        <v/>
      </c>
      <c r="B5491" s="45" t="str">
        <f>IF(Table1[[#This Row],[Day]]="","",WEEKNUM(F5491))</f>
        <v/>
      </c>
      <c r="C5491" s="45" t="str">
        <f>IF(Table1[[#This Row],[Day]]="","",MONTH(F5491))</f>
        <v/>
      </c>
      <c r="D5491" s="45" t="str">
        <f>IF(Table1[[#This Row],[Day]]="","",YEAR(F5491))</f>
        <v/>
      </c>
      <c r="E5491" s="117" t="s">
        <v>329</v>
      </c>
      <c r="J5491" s="102"/>
      <c r="K5491" s="124"/>
      <c r="R5491" s="46"/>
      <c r="V5491" s="112"/>
      <c r="W5491" s="72"/>
      <c r="X5491" s="46"/>
      <c r="Y5491" s="46"/>
      <c r="AC5491" s="47">
        <f t="shared" si="82"/>
        <v>0</v>
      </c>
      <c r="AD5491" s="47"/>
      <c r="AE5491" s="44"/>
      <c r="AF5491" s="48"/>
    </row>
    <row r="5492" spans="1:32" ht="21" customHeight="1">
      <c r="A5492" s="45" t="str">
        <f>IF(G5492="","",VLOOKUP(G5492,#REF!,3,0))</f>
        <v/>
      </c>
      <c r="B5492" s="45" t="str">
        <f>IF(Table1[[#This Row],[Day]]="","",WEEKNUM(F5492))</f>
        <v/>
      </c>
      <c r="C5492" s="45" t="str">
        <f>IF(Table1[[#This Row],[Day]]="","",MONTH(F5492))</f>
        <v/>
      </c>
      <c r="D5492" s="45" t="str">
        <f>IF(Table1[[#This Row],[Day]]="","",YEAR(F5492))</f>
        <v/>
      </c>
      <c r="E5492" s="117" t="s">
        <v>329</v>
      </c>
      <c r="J5492" s="102"/>
      <c r="K5492" s="124"/>
      <c r="R5492" s="46"/>
      <c r="V5492" s="112"/>
      <c r="W5492" s="72"/>
      <c r="X5492" s="46"/>
      <c r="Y5492" s="46"/>
      <c r="AC5492" s="47">
        <f t="shared" si="82"/>
        <v>0</v>
      </c>
      <c r="AD5492" s="47"/>
      <c r="AE5492" s="44"/>
      <c r="AF5492" s="48"/>
    </row>
    <row r="5493" spans="1:32" ht="21" customHeight="1">
      <c r="A5493" s="45" t="str">
        <f>IF(G5493="","",VLOOKUP(G5493,#REF!,3,0))</f>
        <v/>
      </c>
      <c r="B5493" s="45" t="str">
        <f>IF(Table1[[#This Row],[Day]]="","",WEEKNUM(F5493))</f>
        <v/>
      </c>
      <c r="C5493" s="45" t="str">
        <f>IF(Table1[[#This Row],[Day]]="","",MONTH(F5493))</f>
        <v/>
      </c>
      <c r="D5493" s="45" t="str">
        <f>IF(Table1[[#This Row],[Day]]="","",YEAR(F5493))</f>
        <v/>
      </c>
      <c r="E5493" s="117" t="s">
        <v>329</v>
      </c>
      <c r="J5493" s="102"/>
      <c r="K5493" s="124"/>
      <c r="R5493" s="46"/>
      <c r="V5493" s="112"/>
      <c r="W5493" s="72"/>
      <c r="X5493" s="46"/>
      <c r="Y5493" s="46"/>
      <c r="AC5493" s="47">
        <f t="shared" si="82"/>
        <v>0</v>
      </c>
      <c r="AD5493" s="47"/>
      <c r="AE5493" s="44"/>
      <c r="AF5493" s="48"/>
    </row>
    <row r="5494" spans="1:32" ht="21" customHeight="1">
      <c r="A5494" s="45" t="str">
        <f>IF(G5494="","",VLOOKUP(G5494,#REF!,3,0))</f>
        <v/>
      </c>
      <c r="B5494" s="45" t="str">
        <f>IF(Table1[[#This Row],[Day]]="","",WEEKNUM(F5494))</f>
        <v/>
      </c>
      <c r="C5494" s="45" t="str">
        <f>IF(Table1[[#This Row],[Day]]="","",MONTH(F5494))</f>
        <v/>
      </c>
      <c r="D5494" s="45" t="str">
        <f>IF(Table1[[#This Row],[Day]]="","",YEAR(F5494))</f>
        <v/>
      </c>
      <c r="E5494" s="117" t="s">
        <v>329</v>
      </c>
      <c r="J5494" s="102"/>
      <c r="K5494" s="124"/>
      <c r="R5494" s="46"/>
      <c r="V5494" s="112"/>
      <c r="W5494" s="72"/>
      <c r="X5494" s="46"/>
      <c r="Y5494" s="46"/>
      <c r="AC5494" s="47">
        <f t="shared" si="82"/>
        <v>0</v>
      </c>
      <c r="AD5494" s="47"/>
      <c r="AE5494" s="44"/>
      <c r="AF5494" s="48"/>
    </row>
    <row r="5495" spans="1:32" ht="21" customHeight="1">
      <c r="A5495" s="45" t="str">
        <f>IF(G5495="","",VLOOKUP(G5495,#REF!,3,0))</f>
        <v/>
      </c>
      <c r="B5495" s="45" t="str">
        <f>IF(Table1[[#This Row],[Day]]="","",WEEKNUM(F5495))</f>
        <v/>
      </c>
      <c r="C5495" s="45" t="str">
        <f>IF(Table1[[#This Row],[Day]]="","",MONTH(F5495))</f>
        <v/>
      </c>
      <c r="D5495" s="45" t="str">
        <f>IF(Table1[[#This Row],[Day]]="","",YEAR(F5495))</f>
        <v/>
      </c>
      <c r="E5495" s="117" t="s">
        <v>329</v>
      </c>
      <c r="J5495" s="102"/>
      <c r="K5495" s="124"/>
      <c r="R5495" s="46"/>
      <c r="V5495" s="112"/>
      <c r="W5495" s="72"/>
      <c r="X5495" s="46"/>
      <c r="Y5495" s="46"/>
      <c r="AC5495" s="47">
        <f t="shared" si="82"/>
        <v>0</v>
      </c>
      <c r="AD5495" s="47"/>
      <c r="AE5495" s="44"/>
      <c r="AF5495" s="48"/>
    </row>
    <row r="5496" spans="1:32" ht="21" customHeight="1">
      <c r="A5496" s="45" t="str">
        <f>IF(G5496="","",VLOOKUP(G5496,#REF!,3,0))</f>
        <v/>
      </c>
      <c r="B5496" s="45" t="str">
        <f>IF(Table1[[#This Row],[Day]]="","",WEEKNUM(F5496))</f>
        <v/>
      </c>
      <c r="C5496" s="45" t="str">
        <f>IF(Table1[[#This Row],[Day]]="","",MONTH(F5496))</f>
        <v/>
      </c>
      <c r="D5496" s="45" t="str">
        <f>IF(Table1[[#This Row],[Day]]="","",YEAR(F5496))</f>
        <v/>
      </c>
      <c r="E5496" s="117" t="s">
        <v>329</v>
      </c>
      <c r="J5496" s="102"/>
      <c r="K5496" s="124"/>
      <c r="R5496" s="46"/>
      <c r="V5496" s="112"/>
      <c r="W5496" s="72"/>
      <c r="X5496" s="46"/>
      <c r="Y5496" s="46"/>
      <c r="AC5496" s="47">
        <f t="shared" si="82"/>
        <v>0</v>
      </c>
      <c r="AD5496" s="47"/>
      <c r="AE5496" s="44"/>
      <c r="AF5496" s="48"/>
    </row>
    <row r="5497" spans="1:32" ht="21" customHeight="1">
      <c r="A5497" s="45" t="str">
        <f>IF(G5497="","",VLOOKUP(G5497,#REF!,3,0))</f>
        <v/>
      </c>
      <c r="B5497" s="45" t="str">
        <f>IF(Table1[[#This Row],[Day]]="","",WEEKNUM(F5497))</f>
        <v/>
      </c>
      <c r="C5497" s="45" t="str">
        <f>IF(Table1[[#This Row],[Day]]="","",MONTH(F5497))</f>
        <v/>
      </c>
      <c r="D5497" s="45" t="str">
        <f>IF(Table1[[#This Row],[Day]]="","",YEAR(F5497))</f>
        <v/>
      </c>
      <c r="E5497" s="117" t="s">
        <v>329</v>
      </c>
      <c r="J5497" s="102"/>
      <c r="K5497" s="124"/>
      <c r="R5497" s="46"/>
      <c r="V5497" s="112"/>
      <c r="W5497" s="72"/>
      <c r="X5497" s="46"/>
      <c r="Y5497" s="46"/>
      <c r="AC5497" s="47">
        <f t="shared" si="82"/>
        <v>0</v>
      </c>
      <c r="AD5497" s="47"/>
      <c r="AE5497" s="44"/>
      <c r="AF5497" s="48"/>
    </row>
    <row r="5498" spans="1:32" ht="21" customHeight="1">
      <c r="A5498" s="45" t="str">
        <f>IF(G5498="","",VLOOKUP(G5498,#REF!,3,0))</f>
        <v/>
      </c>
      <c r="B5498" s="45" t="str">
        <f>IF(Table1[[#This Row],[Day]]="","",WEEKNUM(F5498))</f>
        <v/>
      </c>
      <c r="C5498" s="45" t="str">
        <f>IF(Table1[[#This Row],[Day]]="","",MONTH(F5498))</f>
        <v/>
      </c>
      <c r="D5498" s="45" t="str">
        <f>IF(Table1[[#This Row],[Day]]="","",YEAR(F5498))</f>
        <v/>
      </c>
      <c r="E5498" s="117" t="s">
        <v>329</v>
      </c>
      <c r="J5498" s="102"/>
      <c r="K5498" s="124"/>
      <c r="R5498" s="46"/>
      <c r="V5498" s="112"/>
      <c r="W5498" s="72"/>
      <c r="X5498" s="46"/>
      <c r="Y5498" s="46"/>
      <c r="AC5498" s="47">
        <f t="shared" si="82"/>
        <v>0</v>
      </c>
      <c r="AD5498" s="47"/>
      <c r="AE5498" s="44"/>
      <c r="AF5498" s="48"/>
    </row>
    <row r="5499" spans="1:32" ht="21" customHeight="1">
      <c r="A5499" s="45" t="str">
        <f>IF(G5499="","",VLOOKUP(G5499,#REF!,3,0))</f>
        <v/>
      </c>
      <c r="B5499" s="45" t="str">
        <f>IF(Table1[[#This Row],[Day]]="","",WEEKNUM(F5499))</f>
        <v/>
      </c>
      <c r="C5499" s="45" t="str">
        <f>IF(Table1[[#This Row],[Day]]="","",MONTH(F5499))</f>
        <v/>
      </c>
      <c r="D5499" s="45" t="str">
        <f>IF(Table1[[#This Row],[Day]]="","",YEAR(F5499))</f>
        <v/>
      </c>
      <c r="E5499" s="117" t="s">
        <v>329</v>
      </c>
      <c r="J5499" s="102"/>
      <c r="K5499" s="124"/>
      <c r="R5499" s="46"/>
      <c r="V5499" s="112"/>
      <c r="W5499" s="72"/>
      <c r="X5499" s="46"/>
      <c r="Y5499" s="46"/>
      <c r="AC5499" s="47">
        <f t="shared" si="82"/>
        <v>0</v>
      </c>
      <c r="AD5499" s="47"/>
      <c r="AE5499" s="44"/>
      <c r="AF5499" s="48"/>
    </row>
    <row r="5500" spans="1:32" ht="21" customHeight="1">
      <c r="A5500" s="45" t="str">
        <f>IF(G5500="","",VLOOKUP(G5500,#REF!,3,0))</f>
        <v/>
      </c>
      <c r="B5500" s="45" t="str">
        <f>IF(Table1[[#This Row],[Day]]="","",WEEKNUM(F5500))</f>
        <v/>
      </c>
      <c r="C5500" s="45" t="str">
        <f>IF(Table1[[#This Row],[Day]]="","",MONTH(F5500))</f>
        <v/>
      </c>
      <c r="D5500" s="45" t="str">
        <f>IF(Table1[[#This Row],[Day]]="","",YEAR(F5500))</f>
        <v/>
      </c>
      <c r="E5500" s="117" t="s">
        <v>329</v>
      </c>
      <c r="J5500" s="102"/>
      <c r="K5500" s="124"/>
      <c r="R5500" s="46"/>
      <c r="V5500" s="112"/>
      <c r="W5500" s="72"/>
      <c r="X5500" s="46"/>
      <c r="Y5500" s="46"/>
      <c r="AC5500" s="47">
        <f t="shared" si="82"/>
        <v>0</v>
      </c>
      <c r="AD5500" s="47"/>
      <c r="AE5500" s="44"/>
      <c r="AF5500" s="48"/>
    </row>
    <row r="5501" spans="1:32" ht="21" customHeight="1">
      <c r="A5501" s="45" t="str">
        <f>IF(G5501="","",VLOOKUP(G5501,#REF!,3,0))</f>
        <v/>
      </c>
      <c r="B5501" s="45" t="str">
        <f>IF(Table1[[#This Row],[Day]]="","",WEEKNUM(F5501))</f>
        <v/>
      </c>
      <c r="C5501" s="45" t="str">
        <f>IF(Table1[[#This Row],[Day]]="","",MONTH(F5501))</f>
        <v/>
      </c>
      <c r="D5501" s="45" t="str">
        <f>IF(Table1[[#This Row],[Day]]="","",YEAR(F5501))</f>
        <v/>
      </c>
      <c r="E5501" s="117" t="s">
        <v>329</v>
      </c>
      <c r="J5501" s="102"/>
      <c r="K5501" s="124"/>
      <c r="R5501" s="46"/>
      <c r="V5501" s="112"/>
      <c r="W5501" s="72"/>
      <c r="X5501" s="46"/>
      <c r="Y5501" s="46"/>
      <c r="AC5501" s="47">
        <f t="shared" si="82"/>
        <v>0</v>
      </c>
      <c r="AD5501" s="47"/>
      <c r="AE5501" s="44"/>
      <c r="AF5501" s="48"/>
    </row>
    <row r="5502" spans="1:32" ht="21" customHeight="1">
      <c r="A5502" s="45" t="str">
        <f>IF(G5502="","",VLOOKUP(G5502,#REF!,3,0))</f>
        <v/>
      </c>
      <c r="B5502" s="45" t="str">
        <f>IF(Table1[[#This Row],[Day]]="","",WEEKNUM(F5502))</f>
        <v/>
      </c>
      <c r="C5502" s="45" t="str">
        <f>IF(Table1[[#This Row],[Day]]="","",MONTH(F5502))</f>
        <v/>
      </c>
      <c r="D5502" s="45" t="str">
        <f>IF(Table1[[#This Row],[Day]]="","",YEAR(F5502))</f>
        <v/>
      </c>
      <c r="E5502" s="117" t="s">
        <v>329</v>
      </c>
      <c r="J5502" s="102"/>
      <c r="K5502" s="124"/>
      <c r="R5502" s="46"/>
      <c r="V5502" s="112"/>
      <c r="W5502" s="72"/>
      <c r="X5502" s="46"/>
      <c r="Y5502" s="46"/>
      <c r="AC5502" s="47">
        <f t="shared" si="82"/>
        <v>0</v>
      </c>
      <c r="AD5502" s="47"/>
      <c r="AE5502" s="44"/>
      <c r="AF5502" s="48"/>
    </row>
    <row r="5503" spans="1:32" ht="21" customHeight="1">
      <c r="A5503" s="45" t="str">
        <f>IF(G5503="","",VLOOKUP(G5503,#REF!,3,0))</f>
        <v/>
      </c>
      <c r="B5503" s="45" t="str">
        <f>IF(Table1[[#This Row],[Day]]="","",WEEKNUM(F5503))</f>
        <v/>
      </c>
      <c r="C5503" s="45" t="str">
        <f>IF(Table1[[#This Row],[Day]]="","",MONTH(F5503))</f>
        <v/>
      </c>
      <c r="D5503" s="45" t="str">
        <f>IF(Table1[[#This Row],[Day]]="","",YEAR(F5503))</f>
        <v/>
      </c>
      <c r="E5503" s="117" t="s">
        <v>329</v>
      </c>
      <c r="J5503" s="102"/>
      <c r="K5503" s="124"/>
      <c r="R5503" s="46"/>
      <c r="V5503" s="112"/>
      <c r="W5503" s="72"/>
      <c r="X5503" s="46"/>
      <c r="Y5503" s="46"/>
      <c r="AC5503" s="47">
        <f t="shared" si="82"/>
        <v>0</v>
      </c>
      <c r="AD5503" s="47"/>
      <c r="AE5503" s="44"/>
      <c r="AF5503" s="48"/>
    </row>
    <row r="5504" spans="1:32" ht="21" customHeight="1">
      <c r="A5504" s="45" t="str">
        <f>IF(G5504="","",VLOOKUP(G5504,#REF!,3,0))</f>
        <v/>
      </c>
      <c r="B5504" s="45" t="str">
        <f>IF(Table1[[#This Row],[Day]]="","",WEEKNUM(F5504))</f>
        <v/>
      </c>
      <c r="C5504" s="45" t="str">
        <f>IF(Table1[[#This Row],[Day]]="","",MONTH(F5504))</f>
        <v/>
      </c>
      <c r="D5504" s="45" t="str">
        <f>IF(Table1[[#This Row],[Day]]="","",YEAR(F5504))</f>
        <v/>
      </c>
      <c r="E5504" s="117" t="s">
        <v>329</v>
      </c>
      <c r="J5504" s="102"/>
      <c r="K5504" s="124"/>
      <c r="R5504" s="46"/>
      <c r="V5504" s="112"/>
      <c r="W5504" s="72"/>
      <c r="X5504" s="46"/>
      <c r="Y5504" s="46"/>
      <c r="AC5504" s="47">
        <f t="shared" si="82"/>
        <v>0</v>
      </c>
      <c r="AD5504" s="47"/>
      <c r="AE5504" s="44"/>
      <c r="AF5504" s="48"/>
    </row>
    <row r="5505" spans="1:32" ht="21" customHeight="1">
      <c r="A5505" s="45" t="str">
        <f>IF(G5505="","",VLOOKUP(G5505,#REF!,3,0))</f>
        <v/>
      </c>
      <c r="B5505" s="45" t="str">
        <f>IF(Table1[[#This Row],[Day]]="","",WEEKNUM(F5505))</f>
        <v/>
      </c>
      <c r="C5505" s="45" t="str">
        <f>IF(Table1[[#This Row],[Day]]="","",MONTH(F5505))</f>
        <v/>
      </c>
      <c r="D5505" s="45" t="str">
        <f>IF(Table1[[#This Row],[Day]]="","",YEAR(F5505))</f>
        <v/>
      </c>
      <c r="E5505" s="117" t="s">
        <v>329</v>
      </c>
      <c r="J5505" s="102"/>
      <c r="K5505" s="124"/>
      <c r="R5505" s="46"/>
      <c r="V5505" s="112"/>
      <c r="W5505" s="72"/>
      <c r="X5505" s="46"/>
      <c r="Y5505" s="46"/>
      <c r="AC5505" s="47">
        <f t="shared" si="82"/>
        <v>0</v>
      </c>
      <c r="AD5505" s="47"/>
      <c r="AE5505" s="44"/>
      <c r="AF5505" s="48"/>
    </row>
    <row r="5506" spans="1:32" ht="21" customHeight="1">
      <c r="A5506" s="45" t="str">
        <f>IF(G5506="","",VLOOKUP(G5506,#REF!,3,0))</f>
        <v/>
      </c>
      <c r="B5506" s="45" t="str">
        <f>IF(Table1[[#This Row],[Day]]="","",WEEKNUM(F5506))</f>
        <v/>
      </c>
      <c r="C5506" s="45" t="str">
        <f>IF(Table1[[#This Row],[Day]]="","",MONTH(F5506))</f>
        <v/>
      </c>
      <c r="D5506" s="45" t="str">
        <f>IF(Table1[[#This Row],[Day]]="","",YEAR(F5506))</f>
        <v/>
      </c>
      <c r="E5506" s="117" t="s">
        <v>329</v>
      </c>
      <c r="J5506" s="102"/>
      <c r="K5506" s="124"/>
      <c r="R5506" s="46"/>
      <c r="V5506" s="112"/>
      <c r="W5506" s="72"/>
      <c r="X5506" s="46"/>
      <c r="Y5506" s="46"/>
      <c r="AC5506" s="47">
        <f t="shared" si="82"/>
        <v>0</v>
      </c>
      <c r="AD5506" s="47"/>
      <c r="AE5506" s="44"/>
      <c r="AF5506" s="48"/>
    </row>
    <row r="5507" spans="1:32" ht="21" customHeight="1">
      <c r="A5507" s="45" t="str">
        <f>IF(G5507="","",VLOOKUP(G5507,#REF!,3,0))</f>
        <v/>
      </c>
      <c r="B5507" s="45" t="str">
        <f>IF(Table1[[#This Row],[Day]]="","",WEEKNUM(F5507))</f>
        <v/>
      </c>
      <c r="C5507" s="45" t="str">
        <f>IF(Table1[[#This Row],[Day]]="","",MONTH(F5507))</f>
        <v/>
      </c>
      <c r="D5507" s="45" t="str">
        <f>IF(Table1[[#This Row],[Day]]="","",YEAR(F5507))</f>
        <v/>
      </c>
      <c r="E5507" s="117" t="s">
        <v>329</v>
      </c>
      <c r="J5507" s="102"/>
      <c r="K5507" s="124"/>
      <c r="R5507" s="46"/>
      <c r="V5507" s="112"/>
      <c r="W5507" s="72"/>
      <c r="X5507" s="46"/>
      <c r="Y5507" s="46"/>
      <c r="AC5507" s="47">
        <f t="shared" si="82"/>
        <v>0</v>
      </c>
      <c r="AD5507" s="47"/>
      <c r="AE5507" s="44"/>
      <c r="AF5507" s="48"/>
    </row>
    <row r="5508" spans="1:32" ht="21" customHeight="1">
      <c r="A5508" s="45" t="str">
        <f>IF(G5508="","",VLOOKUP(G5508,#REF!,3,0))</f>
        <v/>
      </c>
      <c r="B5508" s="45" t="str">
        <f>IF(Table1[[#This Row],[Day]]="","",WEEKNUM(F5508))</f>
        <v/>
      </c>
      <c r="C5508" s="45" t="str">
        <f>IF(Table1[[#This Row],[Day]]="","",MONTH(F5508))</f>
        <v/>
      </c>
      <c r="D5508" s="45" t="str">
        <f>IF(Table1[[#This Row],[Day]]="","",YEAR(F5508))</f>
        <v/>
      </c>
      <c r="E5508" s="117" t="s">
        <v>329</v>
      </c>
      <c r="J5508" s="102"/>
      <c r="K5508" s="124"/>
      <c r="R5508" s="46"/>
      <c r="V5508" s="112"/>
      <c r="W5508" s="72"/>
      <c r="X5508" s="46"/>
      <c r="Y5508" s="46"/>
      <c r="AC5508" s="47">
        <f t="shared" si="82"/>
        <v>0</v>
      </c>
      <c r="AD5508" s="47"/>
      <c r="AE5508" s="44"/>
      <c r="AF5508" s="48"/>
    </row>
    <row r="5509" spans="1:32" ht="21" customHeight="1">
      <c r="A5509" s="45" t="str">
        <f>IF(G5509="","",VLOOKUP(G5509,#REF!,3,0))</f>
        <v/>
      </c>
      <c r="B5509" s="45" t="str">
        <f>IF(Table1[[#This Row],[Day]]="","",WEEKNUM(F5509))</f>
        <v/>
      </c>
      <c r="C5509" s="45" t="str">
        <f>IF(Table1[[#This Row],[Day]]="","",MONTH(F5509))</f>
        <v/>
      </c>
      <c r="D5509" s="45" t="str">
        <f>IF(Table1[[#This Row],[Day]]="","",YEAR(F5509))</f>
        <v/>
      </c>
      <c r="E5509" s="117" t="s">
        <v>329</v>
      </c>
      <c r="J5509" s="102"/>
      <c r="K5509" s="124"/>
      <c r="R5509" s="46"/>
      <c r="V5509" s="112"/>
      <c r="W5509" s="72"/>
      <c r="X5509" s="46"/>
      <c r="Y5509" s="46"/>
      <c r="AC5509" s="47">
        <f t="shared" si="82"/>
        <v>0</v>
      </c>
      <c r="AD5509" s="47"/>
      <c r="AE5509" s="44"/>
      <c r="AF5509" s="48"/>
    </row>
    <row r="5510" spans="1:32" ht="21" customHeight="1">
      <c r="A5510" s="45" t="str">
        <f>IF(G5510="","",VLOOKUP(G5510,#REF!,3,0))</f>
        <v/>
      </c>
      <c r="B5510" s="45" t="str">
        <f>IF(Table1[[#This Row],[Day]]="","",WEEKNUM(F5510))</f>
        <v/>
      </c>
      <c r="C5510" s="45" t="str">
        <f>IF(Table1[[#This Row],[Day]]="","",MONTH(F5510))</f>
        <v/>
      </c>
      <c r="D5510" s="45" t="str">
        <f>IF(Table1[[#This Row],[Day]]="","",YEAR(F5510))</f>
        <v/>
      </c>
      <c r="E5510" s="117" t="s">
        <v>329</v>
      </c>
      <c r="J5510" s="102"/>
      <c r="K5510" s="124"/>
      <c r="R5510" s="46"/>
      <c r="V5510" s="112"/>
      <c r="W5510" s="72"/>
      <c r="X5510" s="46"/>
      <c r="Y5510" s="46"/>
      <c r="AC5510" s="47">
        <f t="shared" si="82"/>
        <v>0</v>
      </c>
      <c r="AD5510" s="47"/>
      <c r="AE5510" s="44"/>
      <c r="AF5510" s="48"/>
    </row>
    <row r="5511" spans="1:32" ht="21" customHeight="1">
      <c r="A5511" s="45" t="str">
        <f>IF(G5511="","",VLOOKUP(G5511,#REF!,3,0))</f>
        <v/>
      </c>
      <c r="B5511" s="45" t="str">
        <f>IF(Table1[[#This Row],[Day]]="","",WEEKNUM(F5511))</f>
        <v/>
      </c>
      <c r="C5511" s="45" t="str">
        <f>IF(Table1[[#This Row],[Day]]="","",MONTH(F5511))</f>
        <v/>
      </c>
      <c r="D5511" s="45" t="str">
        <f>IF(Table1[[#This Row],[Day]]="","",YEAR(F5511))</f>
        <v/>
      </c>
      <c r="E5511" s="117" t="s">
        <v>329</v>
      </c>
      <c r="J5511" s="102"/>
      <c r="K5511" s="124"/>
      <c r="R5511" s="46"/>
      <c r="V5511" s="112"/>
      <c r="W5511" s="72"/>
      <c r="X5511" s="46"/>
      <c r="Y5511" s="46"/>
      <c r="AC5511" s="47">
        <f t="shared" si="82"/>
        <v>0</v>
      </c>
      <c r="AD5511" s="47"/>
      <c r="AE5511" s="44"/>
      <c r="AF5511" s="48"/>
    </row>
    <row r="5512" spans="1:32" ht="21" customHeight="1">
      <c r="A5512" s="45" t="str">
        <f>IF(G5512="","",VLOOKUP(G5512,#REF!,3,0))</f>
        <v/>
      </c>
      <c r="B5512" s="45" t="str">
        <f>IF(Table1[[#This Row],[Day]]="","",WEEKNUM(F5512))</f>
        <v/>
      </c>
      <c r="C5512" s="45" t="str">
        <f>IF(Table1[[#This Row],[Day]]="","",MONTH(F5512))</f>
        <v/>
      </c>
      <c r="D5512" s="45" t="str">
        <f>IF(Table1[[#This Row],[Day]]="","",YEAR(F5512))</f>
        <v/>
      </c>
      <c r="E5512" s="117" t="s">
        <v>329</v>
      </c>
      <c r="J5512" s="102"/>
      <c r="K5512" s="124"/>
      <c r="R5512" s="46"/>
      <c r="V5512" s="112"/>
      <c r="W5512" s="72"/>
      <c r="X5512" s="46"/>
      <c r="Y5512" s="46"/>
      <c r="AC5512" s="47">
        <f t="shared" si="82"/>
        <v>0</v>
      </c>
      <c r="AD5512" s="47"/>
      <c r="AE5512" s="44"/>
      <c r="AF5512" s="48"/>
    </row>
    <row r="5513" spans="1:32" ht="21" customHeight="1">
      <c r="A5513" s="45" t="str">
        <f>IF(G5513="","",VLOOKUP(G5513,#REF!,3,0))</f>
        <v/>
      </c>
      <c r="B5513" s="45" t="str">
        <f>IF(Table1[[#This Row],[Day]]="","",WEEKNUM(F5513))</f>
        <v/>
      </c>
      <c r="C5513" s="45" t="str">
        <f>IF(Table1[[#This Row],[Day]]="","",MONTH(F5513))</f>
        <v/>
      </c>
      <c r="D5513" s="45" t="str">
        <f>IF(Table1[[#This Row],[Day]]="","",YEAR(F5513))</f>
        <v/>
      </c>
      <c r="E5513" s="117" t="s">
        <v>329</v>
      </c>
      <c r="J5513" s="102"/>
      <c r="K5513" s="124"/>
      <c r="R5513" s="46"/>
      <c r="V5513" s="112"/>
      <c r="W5513" s="72"/>
      <c r="X5513" s="46"/>
      <c r="Y5513" s="46"/>
      <c r="AC5513" s="47">
        <f t="shared" si="82"/>
        <v>0</v>
      </c>
      <c r="AD5513" s="47"/>
      <c r="AE5513" s="44"/>
      <c r="AF5513" s="48"/>
    </row>
    <row r="5514" spans="1:32" ht="21" customHeight="1">
      <c r="A5514" s="45" t="str">
        <f>IF(G5514="","",VLOOKUP(G5514,#REF!,3,0))</f>
        <v/>
      </c>
      <c r="B5514" s="45" t="str">
        <f>IF(Table1[[#This Row],[Day]]="","",WEEKNUM(F5514))</f>
        <v/>
      </c>
      <c r="C5514" s="45" t="str">
        <f>IF(Table1[[#This Row],[Day]]="","",MONTH(F5514))</f>
        <v/>
      </c>
      <c r="D5514" s="45" t="str">
        <f>IF(Table1[[#This Row],[Day]]="","",YEAR(F5514))</f>
        <v/>
      </c>
      <c r="E5514" s="117" t="s">
        <v>329</v>
      </c>
      <c r="J5514" s="102"/>
      <c r="K5514" s="124"/>
      <c r="R5514" s="46"/>
      <c r="V5514" s="112"/>
      <c r="W5514" s="72"/>
      <c r="X5514" s="46"/>
      <c r="Y5514" s="46"/>
      <c r="AC5514" s="47">
        <f t="shared" si="82"/>
        <v>0</v>
      </c>
      <c r="AD5514" s="47"/>
      <c r="AE5514" s="44"/>
      <c r="AF5514" s="48"/>
    </row>
    <row r="5515" spans="1:32" ht="21" customHeight="1">
      <c r="A5515" s="45" t="str">
        <f>IF(G5515="","",VLOOKUP(G5515,#REF!,3,0))</f>
        <v/>
      </c>
      <c r="B5515" s="45" t="str">
        <f>IF(Table1[[#This Row],[Day]]="","",WEEKNUM(F5515))</f>
        <v/>
      </c>
      <c r="C5515" s="45" t="str">
        <f>IF(Table1[[#This Row],[Day]]="","",MONTH(F5515))</f>
        <v/>
      </c>
      <c r="D5515" s="45" t="str">
        <f>IF(Table1[[#This Row],[Day]]="","",YEAR(F5515))</f>
        <v/>
      </c>
      <c r="E5515" s="117" t="s">
        <v>329</v>
      </c>
      <c r="J5515" s="102"/>
      <c r="K5515" s="124"/>
      <c r="R5515" s="46"/>
      <c r="V5515" s="112"/>
      <c r="W5515" s="72"/>
      <c r="X5515" s="46"/>
      <c r="Y5515" s="46"/>
      <c r="AC5515" s="47">
        <f t="shared" si="82"/>
        <v>0</v>
      </c>
      <c r="AD5515" s="47"/>
      <c r="AE5515" s="44"/>
      <c r="AF5515" s="48"/>
    </row>
    <row r="5516" spans="1:32" ht="21" customHeight="1">
      <c r="A5516" s="45" t="str">
        <f>IF(G5516="","",VLOOKUP(G5516,#REF!,3,0))</f>
        <v/>
      </c>
      <c r="B5516" s="45" t="str">
        <f>IF(Table1[[#This Row],[Day]]="","",WEEKNUM(F5516))</f>
        <v/>
      </c>
      <c r="C5516" s="45" t="str">
        <f>IF(Table1[[#This Row],[Day]]="","",MONTH(F5516))</f>
        <v/>
      </c>
      <c r="D5516" s="45" t="str">
        <f>IF(Table1[[#This Row],[Day]]="","",YEAR(F5516))</f>
        <v/>
      </c>
      <c r="E5516" s="117" t="s">
        <v>329</v>
      </c>
      <c r="J5516" s="102"/>
      <c r="K5516" s="124"/>
      <c r="R5516" s="46"/>
      <c r="V5516" s="112"/>
      <c r="W5516" s="72"/>
      <c r="X5516" s="46"/>
      <c r="Y5516" s="46"/>
      <c r="AC5516" s="47">
        <f t="shared" si="82"/>
        <v>0</v>
      </c>
      <c r="AD5516" s="47"/>
      <c r="AE5516" s="44"/>
      <c r="AF5516" s="48"/>
    </row>
    <row r="5517" spans="1:32" ht="21" customHeight="1">
      <c r="A5517" s="45" t="str">
        <f>IF(G5517="","",VLOOKUP(G5517,#REF!,3,0))</f>
        <v/>
      </c>
      <c r="B5517" s="45" t="str">
        <f>IF(Table1[[#This Row],[Day]]="","",WEEKNUM(F5517))</f>
        <v/>
      </c>
      <c r="C5517" s="45" t="str">
        <f>IF(Table1[[#This Row],[Day]]="","",MONTH(F5517))</f>
        <v/>
      </c>
      <c r="D5517" s="45" t="str">
        <f>IF(Table1[[#This Row],[Day]]="","",YEAR(F5517))</f>
        <v/>
      </c>
      <c r="E5517" s="117" t="s">
        <v>329</v>
      </c>
      <c r="J5517" s="102"/>
      <c r="K5517" s="124"/>
      <c r="R5517" s="46"/>
      <c r="V5517" s="112"/>
      <c r="W5517" s="72"/>
      <c r="X5517" s="46"/>
      <c r="Y5517" s="46"/>
      <c r="AC5517" s="47">
        <f t="shared" si="82"/>
        <v>0</v>
      </c>
      <c r="AD5517" s="47"/>
      <c r="AE5517" s="44"/>
      <c r="AF5517" s="48"/>
    </row>
    <row r="5518" spans="1:32" ht="21" customHeight="1">
      <c r="A5518" s="45" t="str">
        <f>IF(G5518="","",VLOOKUP(G5518,#REF!,3,0))</f>
        <v/>
      </c>
      <c r="B5518" s="45" t="str">
        <f>IF(Table1[[#This Row],[Day]]="","",WEEKNUM(F5518))</f>
        <v/>
      </c>
      <c r="C5518" s="45" t="str">
        <f>IF(Table1[[#This Row],[Day]]="","",MONTH(F5518))</f>
        <v/>
      </c>
      <c r="D5518" s="45" t="str">
        <f>IF(Table1[[#This Row],[Day]]="","",YEAR(F5518))</f>
        <v/>
      </c>
      <c r="E5518" s="117" t="s">
        <v>329</v>
      </c>
      <c r="J5518" s="102"/>
      <c r="K5518" s="124"/>
      <c r="R5518" s="46"/>
      <c r="V5518" s="112"/>
      <c r="W5518" s="72"/>
      <c r="X5518" s="46"/>
      <c r="Y5518" s="46"/>
      <c r="AC5518" s="47">
        <f t="shared" si="82"/>
        <v>0</v>
      </c>
      <c r="AD5518" s="47"/>
      <c r="AE5518" s="44"/>
      <c r="AF5518" s="48"/>
    </row>
    <row r="5519" spans="1:32" ht="21" customHeight="1">
      <c r="A5519" s="45" t="str">
        <f>IF(G5519="","",VLOOKUP(G5519,#REF!,3,0))</f>
        <v/>
      </c>
      <c r="B5519" s="45" t="str">
        <f>IF(Table1[[#This Row],[Day]]="","",WEEKNUM(F5519))</f>
        <v/>
      </c>
      <c r="C5519" s="45" t="str">
        <f>IF(Table1[[#This Row],[Day]]="","",MONTH(F5519))</f>
        <v/>
      </c>
      <c r="D5519" s="45" t="str">
        <f>IF(Table1[[#This Row],[Day]]="","",YEAR(F5519))</f>
        <v/>
      </c>
      <c r="E5519" s="117" t="s">
        <v>329</v>
      </c>
      <c r="J5519" s="102"/>
      <c r="K5519" s="124"/>
      <c r="R5519" s="46"/>
      <c r="V5519" s="112"/>
      <c r="W5519" s="72"/>
      <c r="X5519" s="46"/>
      <c r="Y5519" s="46"/>
      <c r="AC5519" s="47">
        <f t="shared" si="82"/>
        <v>0</v>
      </c>
      <c r="AD5519" s="47"/>
      <c r="AE5519" s="44"/>
      <c r="AF5519" s="48"/>
    </row>
    <row r="5520" spans="1:32" ht="21" customHeight="1">
      <c r="A5520" s="45" t="str">
        <f>IF(G5520="","",VLOOKUP(G5520,#REF!,3,0))</f>
        <v/>
      </c>
      <c r="B5520" s="45" t="str">
        <f>IF(Table1[[#This Row],[Day]]="","",WEEKNUM(F5520))</f>
        <v/>
      </c>
      <c r="C5520" s="45" t="str">
        <f>IF(Table1[[#This Row],[Day]]="","",MONTH(F5520))</f>
        <v/>
      </c>
      <c r="D5520" s="45" t="str">
        <f>IF(Table1[[#This Row],[Day]]="","",YEAR(F5520))</f>
        <v/>
      </c>
      <c r="E5520" s="117" t="s">
        <v>329</v>
      </c>
      <c r="J5520" s="102"/>
      <c r="K5520" s="124"/>
      <c r="R5520" s="46"/>
      <c r="V5520" s="112"/>
      <c r="W5520" s="72"/>
      <c r="X5520" s="46"/>
      <c r="Y5520" s="46"/>
      <c r="AC5520" s="47">
        <f t="shared" si="82"/>
        <v>0</v>
      </c>
      <c r="AD5520" s="47"/>
      <c r="AE5520" s="44"/>
      <c r="AF5520" s="48"/>
    </row>
    <row r="5521" spans="1:32" ht="21" customHeight="1">
      <c r="A5521" s="45" t="str">
        <f>IF(G5521="","",VLOOKUP(G5521,#REF!,3,0))</f>
        <v/>
      </c>
      <c r="B5521" s="45" t="str">
        <f>IF(Table1[[#This Row],[Day]]="","",WEEKNUM(F5521))</f>
        <v/>
      </c>
      <c r="C5521" s="45" t="str">
        <f>IF(Table1[[#This Row],[Day]]="","",MONTH(F5521))</f>
        <v/>
      </c>
      <c r="D5521" s="45" t="str">
        <f>IF(Table1[[#This Row],[Day]]="","",YEAR(F5521))</f>
        <v/>
      </c>
      <c r="E5521" s="117" t="s">
        <v>329</v>
      </c>
      <c r="J5521" s="102"/>
      <c r="K5521" s="124"/>
      <c r="R5521" s="46"/>
      <c r="V5521" s="112"/>
      <c r="W5521" s="72"/>
      <c r="X5521" s="46"/>
      <c r="Y5521" s="46"/>
      <c r="AC5521" s="47">
        <f t="shared" si="82"/>
        <v>0</v>
      </c>
      <c r="AD5521" s="47"/>
      <c r="AE5521" s="44"/>
      <c r="AF5521" s="48"/>
    </row>
    <row r="5522" spans="1:32" ht="21" customHeight="1">
      <c r="A5522" s="45" t="str">
        <f>IF(G5522="","",VLOOKUP(G5522,#REF!,3,0))</f>
        <v/>
      </c>
      <c r="B5522" s="45" t="str">
        <f>IF(Table1[[#This Row],[Day]]="","",WEEKNUM(F5522))</f>
        <v/>
      </c>
      <c r="C5522" s="45" t="str">
        <f>IF(Table1[[#This Row],[Day]]="","",MONTH(F5522))</f>
        <v/>
      </c>
      <c r="D5522" s="45" t="str">
        <f>IF(Table1[[#This Row],[Day]]="","",YEAR(F5522))</f>
        <v/>
      </c>
      <c r="E5522" s="117" t="s">
        <v>329</v>
      </c>
      <c r="J5522" s="102"/>
      <c r="K5522" s="124"/>
      <c r="R5522" s="46"/>
      <c r="V5522" s="112"/>
      <c r="W5522" s="72"/>
      <c r="X5522" s="46"/>
      <c r="Y5522" s="46"/>
      <c r="AC5522" s="47">
        <f t="shared" si="82"/>
        <v>0</v>
      </c>
      <c r="AD5522" s="47"/>
      <c r="AE5522" s="44"/>
      <c r="AF5522" s="48"/>
    </row>
    <row r="5523" spans="1:32" ht="21" customHeight="1">
      <c r="A5523" s="45" t="str">
        <f>IF(G5523="","",VLOOKUP(G5523,#REF!,3,0))</f>
        <v/>
      </c>
      <c r="B5523" s="45" t="str">
        <f>IF(Table1[[#This Row],[Day]]="","",WEEKNUM(F5523))</f>
        <v/>
      </c>
      <c r="C5523" s="45" t="str">
        <f>IF(Table1[[#This Row],[Day]]="","",MONTH(F5523))</f>
        <v/>
      </c>
      <c r="D5523" s="45" t="str">
        <f>IF(Table1[[#This Row],[Day]]="","",YEAR(F5523))</f>
        <v/>
      </c>
      <c r="E5523" s="117" t="s">
        <v>329</v>
      </c>
      <c r="J5523" s="102"/>
      <c r="K5523" s="124"/>
      <c r="R5523" s="46"/>
      <c r="V5523" s="112"/>
      <c r="W5523" s="72"/>
      <c r="X5523" s="46"/>
      <c r="Y5523" s="46"/>
      <c r="AC5523" s="47">
        <f t="shared" si="82"/>
        <v>0</v>
      </c>
      <c r="AD5523" s="47"/>
      <c r="AE5523" s="44"/>
      <c r="AF5523" s="48"/>
    </row>
    <row r="5524" spans="1:32" ht="21" customHeight="1">
      <c r="A5524" s="45" t="str">
        <f>IF(G5524="","",VLOOKUP(G5524,#REF!,3,0))</f>
        <v/>
      </c>
      <c r="B5524" s="45" t="str">
        <f>IF(Table1[[#This Row],[Day]]="","",WEEKNUM(F5524))</f>
        <v/>
      </c>
      <c r="C5524" s="45" t="str">
        <f>IF(Table1[[#This Row],[Day]]="","",MONTH(F5524))</f>
        <v/>
      </c>
      <c r="D5524" s="45" t="str">
        <f>IF(Table1[[#This Row],[Day]]="","",YEAR(F5524))</f>
        <v/>
      </c>
      <c r="E5524" s="117" t="s">
        <v>329</v>
      </c>
      <c r="J5524" s="102"/>
      <c r="K5524" s="124"/>
      <c r="R5524" s="46"/>
      <c r="V5524" s="112"/>
      <c r="W5524" s="72"/>
      <c r="X5524" s="46"/>
      <c r="Y5524" s="46"/>
      <c r="AC5524" s="47">
        <f t="shared" si="82"/>
        <v>0</v>
      </c>
      <c r="AD5524" s="47"/>
      <c r="AE5524" s="44"/>
      <c r="AF5524" s="48"/>
    </row>
    <row r="5525" spans="1:32" ht="21" customHeight="1">
      <c r="A5525" s="45" t="str">
        <f>IF(G5525="","",VLOOKUP(G5525,#REF!,3,0))</f>
        <v/>
      </c>
      <c r="B5525" s="45" t="str">
        <f>IF(Table1[[#This Row],[Day]]="","",WEEKNUM(F5525))</f>
        <v/>
      </c>
      <c r="C5525" s="45" t="str">
        <f>IF(Table1[[#This Row],[Day]]="","",MONTH(F5525))</f>
        <v/>
      </c>
      <c r="D5525" s="45" t="str">
        <f>IF(Table1[[#This Row],[Day]]="","",YEAR(F5525))</f>
        <v/>
      </c>
      <c r="E5525" s="117" t="s">
        <v>329</v>
      </c>
      <c r="J5525" s="102"/>
      <c r="K5525" s="124"/>
      <c r="R5525" s="46"/>
      <c r="V5525" s="112"/>
      <c r="W5525" s="72"/>
      <c r="X5525" s="46"/>
      <c r="Y5525" s="46"/>
      <c r="AC5525" s="47">
        <f t="shared" si="82"/>
        <v>0</v>
      </c>
      <c r="AD5525" s="47"/>
      <c r="AE5525" s="44"/>
      <c r="AF5525" s="48"/>
    </row>
    <row r="5526" spans="1:32" ht="21" customHeight="1">
      <c r="A5526" s="45" t="str">
        <f>IF(G5526="","",VLOOKUP(G5526,#REF!,3,0))</f>
        <v/>
      </c>
      <c r="B5526" s="45" t="str">
        <f>IF(Table1[[#This Row],[Day]]="","",WEEKNUM(F5526))</f>
        <v/>
      </c>
      <c r="C5526" s="45" t="str">
        <f>IF(Table1[[#This Row],[Day]]="","",MONTH(F5526))</f>
        <v/>
      </c>
      <c r="D5526" s="45" t="str">
        <f>IF(Table1[[#This Row],[Day]]="","",YEAR(F5526))</f>
        <v/>
      </c>
      <c r="E5526" s="117" t="s">
        <v>329</v>
      </c>
      <c r="J5526" s="102"/>
      <c r="K5526" s="124"/>
      <c r="R5526" s="46"/>
      <c r="V5526" s="112"/>
      <c r="W5526" s="72"/>
      <c r="X5526" s="46"/>
      <c r="Y5526" s="46"/>
      <c r="AC5526" s="47">
        <f t="shared" si="82"/>
        <v>0</v>
      </c>
      <c r="AD5526" s="47"/>
      <c r="AE5526" s="44"/>
      <c r="AF5526" s="48"/>
    </row>
    <row r="5527" spans="1:32" ht="21" customHeight="1">
      <c r="A5527" s="45" t="str">
        <f>IF(G5527="","",VLOOKUP(G5527,#REF!,3,0))</f>
        <v/>
      </c>
      <c r="B5527" s="45" t="str">
        <f>IF(Table1[[#This Row],[Day]]="","",WEEKNUM(F5527))</f>
        <v/>
      </c>
      <c r="C5527" s="45" t="str">
        <f>IF(Table1[[#This Row],[Day]]="","",MONTH(F5527))</f>
        <v/>
      </c>
      <c r="D5527" s="45" t="str">
        <f>IF(Table1[[#This Row],[Day]]="","",YEAR(F5527))</f>
        <v/>
      </c>
      <c r="E5527" s="117" t="s">
        <v>329</v>
      </c>
      <c r="J5527" s="102"/>
      <c r="K5527" s="124"/>
      <c r="R5527" s="46"/>
      <c r="V5527" s="112"/>
      <c r="W5527" s="72"/>
      <c r="X5527" s="46"/>
      <c r="Y5527" s="46"/>
      <c r="AC5527" s="47">
        <f t="shared" si="82"/>
        <v>0</v>
      </c>
      <c r="AD5527" s="47"/>
      <c r="AE5527" s="44"/>
      <c r="AF5527" s="48"/>
    </row>
    <row r="5528" spans="1:32" ht="21" customHeight="1">
      <c r="A5528" s="45" t="str">
        <f>IF(G5528="","",VLOOKUP(G5528,#REF!,3,0))</f>
        <v/>
      </c>
      <c r="B5528" s="45" t="str">
        <f>IF(Table1[[#This Row],[Day]]="","",WEEKNUM(F5528))</f>
        <v/>
      </c>
      <c r="C5528" s="45" t="str">
        <f>IF(Table1[[#This Row],[Day]]="","",MONTH(F5528))</f>
        <v/>
      </c>
      <c r="D5528" s="45" t="str">
        <f>IF(Table1[[#This Row],[Day]]="","",YEAR(F5528))</f>
        <v/>
      </c>
      <c r="E5528" s="117" t="s">
        <v>329</v>
      </c>
      <c r="J5528" s="102"/>
      <c r="K5528" s="124"/>
      <c r="R5528" s="46"/>
      <c r="V5528" s="112"/>
      <c r="W5528" s="72"/>
      <c r="X5528" s="46"/>
      <c r="Y5528" s="46"/>
      <c r="AC5528" s="47">
        <f t="shared" si="82"/>
        <v>0</v>
      </c>
      <c r="AD5528" s="47"/>
      <c r="AE5528" s="44"/>
      <c r="AF5528" s="48"/>
    </row>
    <row r="5529" spans="1:32" ht="21" customHeight="1">
      <c r="A5529" s="45" t="str">
        <f>IF(G5529="","",VLOOKUP(G5529,#REF!,3,0))</f>
        <v/>
      </c>
      <c r="B5529" s="45" t="str">
        <f>IF(Table1[[#This Row],[Day]]="","",WEEKNUM(F5529))</f>
        <v/>
      </c>
      <c r="C5529" s="45" t="str">
        <f>IF(Table1[[#This Row],[Day]]="","",MONTH(F5529))</f>
        <v/>
      </c>
      <c r="D5529" s="45" t="str">
        <f>IF(Table1[[#This Row],[Day]]="","",YEAR(F5529))</f>
        <v/>
      </c>
      <c r="E5529" s="117" t="s">
        <v>329</v>
      </c>
      <c r="J5529" s="102"/>
      <c r="K5529" s="124"/>
      <c r="R5529" s="46"/>
      <c r="V5529" s="112"/>
      <c r="W5529" s="72"/>
      <c r="X5529" s="46"/>
      <c r="Y5529" s="46"/>
      <c r="AC5529" s="47">
        <f t="shared" si="82"/>
        <v>0</v>
      </c>
      <c r="AD5529" s="47"/>
      <c r="AE5529" s="44"/>
      <c r="AF5529" s="48"/>
    </row>
    <row r="5530" spans="1:32" ht="21" customHeight="1">
      <c r="A5530" s="45" t="str">
        <f>IF(G5530="","",VLOOKUP(G5530,#REF!,3,0))</f>
        <v/>
      </c>
      <c r="B5530" s="45" t="str">
        <f>IF(Table1[[#This Row],[Day]]="","",WEEKNUM(F5530))</f>
        <v/>
      </c>
      <c r="C5530" s="45" t="str">
        <f>IF(Table1[[#This Row],[Day]]="","",MONTH(F5530))</f>
        <v/>
      </c>
      <c r="D5530" s="45" t="str">
        <f>IF(Table1[[#This Row],[Day]]="","",YEAR(F5530))</f>
        <v/>
      </c>
      <c r="E5530" s="117" t="s">
        <v>329</v>
      </c>
      <c r="J5530" s="102"/>
      <c r="K5530" s="124"/>
      <c r="R5530" s="46"/>
      <c r="V5530" s="112"/>
      <c r="W5530" s="72"/>
      <c r="X5530" s="46"/>
      <c r="Y5530" s="46"/>
      <c r="AC5530" s="47">
        <f t="shared" si="82"/>
        <v>0</v>
      </c>
      <c r="AD5530" s="47"/>
      <c r="AE5530" s="44"/>
      <c r="AF5530" s="48"/>
    </row>
    <row r="5531" spans="1:32" ht="21" customHeight="1">
      <c r="A5531" s="45" t="str">
        <f>IF(G5531="","",VLOOKUP(G5531,#REF!,3,0))</f>
        <v/>
      </c>
      <c r="B5531" s="45" t="str">
        <f>IF(Table1[[#This Row],[Day]]="","",WEEKNUM(F5531))</f>
        <v/>
      </c>
      <c r="C5531" s="45" t="str">
        <f>IF(Table1[[#This Row],[Day]]="","",MONTH(F5531))</f>
        <v/>
      </c>
      <c r="D5531" s="45" t="str">
        <f>IF(Table1[[#This Row],[Day]]="","",YEAR(F5531))</f>
        <v/>
      </c>
      <c r="E5531" s="117" t="s">
        <v>329</v>
      </c>
      <c r="J5531" s="102"/>
      <c r="K5531" s="124"/>
      <c r="R5531" s="46"/>
      <c r="V5531" s="112"/>
      <c r="W5531" s="72"/>
      <c r="X5531" s="46"/>
      <c r="Y5531" s="46"/>
      <c r="AC5531" s="47">
        <f t="shared" si="82"/>
        <v>0</v>
      </c>
      <c r="AD5531" s="47"/>
      <c r="AE5531" s="44"/>
      <c r="AF5531" s="48"/>
    </row>
    <row r="5532" spans="1:32" ht="21" customHeight="1">
      <c r="A5532" s="45" t="str">
        <f>IF(G5532="","",VLOOKUP(G5532,#REF!,3,0))</f>
        <v/>
      </c>
      <c r="B5532" s="45" t="str">
        <f>IF(Table1[[#This Row],[Day]]="","",WEEKNUM(F5532))</f>
        <v/>
      </c>
      <c r="C5532" s="45" t="str">
        <f>IF(Table1[[#This Row],[Day]]="","",MONTH(F5532))</f>
        <v/>
      </c>
      <c r="D5532" s="45" t="str">
        <f>IF(Table1[[#This Row],[Day]]="","",YEAR(F5532))</f>
        <v/>
      </c>
      <c r="E5532" s="117" t="s">
        <v>329</v>
      </c>
      <c r="J5532" s="102"/>
      <c r="K5532" s="124"/>
      <c r="R5532" s="46"/>
      <c r="V5532" s="112"/>
      <c r="W5532" s="72"/>
      <c r="X5532" s="46"/>
      <c r="Y5532" s="46"/>
      <c r="AC5532" s="47">
        <f t="shared" ref="AC5532:AC5595" si="83">SUM(I5532:AB5532)</f>
        <v>0</v>
      </c>
      <c r="AD5532" s="47"/>
      <c r="AE5532" s="44"/>
      <c r="AF5532" s="48"/>
    </row>
    <row r="5533" spans="1:32" ht="21" customHeight="1">
      <c r="A5533" s="45" t="str">
        <f>IF(G5533="","",VLOOKUP(G5533,#REF!,3,0))</f>
        <v/>
      </c>
      <c r="B5533" s="45" t="str">
        <f>IF(Table1[[#This Row],[Day]]="","",WEEKNUM(F5533))</f>
        <v/>
      </c>
      <c r="C5533" s="45" t="str">
        <f>IF(Table1[[#This Row],[Day]]="","",MONTH(F5533))</f>
        <v/>
      </c>
      <c r="D5533" s="45" t="str">
        <f>IF(Table1[[#This Row],[Day]]="","",YEAR(F5533))</f>
        <v/>
      </c>
      <c r="E5533" s="117" t="s">
        <v>329</v>
      </c>
      <c r="J5533" s="102"/>
      <c r="K5533" s="124"/>
      <c r="R5533" s="46"/>
      <c r="V5533" s="112"/>
      <c r="W5533" s="72"/>
      <c r="X5533" s="46"/>
      <c r="Y5533" s="46"/>
      <c r="AC5533" s="47">
        <f t="shared" si="83"/>
        <v>0</v>
      </c>
      <c r="AD5533" s="47"/>
      <c r="AE5533" s="44"/>
      <c r="AF5533" s="48"/>
    </row>
    <row r="5534" spans="1:32" ht="21" customHeight="1">
      <c r="A5534" s="45" t="str">
        <f>IF(G5534="","",VLOOKUP(G5534,#REF!,3,0))</f>
        <v/>
      </c>
      <c r="B5534" s="45" t="str">
        <f>IF(Table1[[#This Row],[Day]]="","",WEEKNUM(F5534))</f>
        <v/>
      </c>
      <c r="C5534" s="45" t="str">
        <f>IF(Table1[[#This Row],[Day]]="","",MONTH(F5534))</f>
        <v/>
      </c>
      <c r="D5534" s="45" t="str">
        <f>IF(Table1[[#This Row],[Day]]="","",YEAR(F5534))</f>
        <v/>
      </c>
      <c r="E5534" s="117" t="s">
        <v>329</v>
      </c>
      <c r="J5534" s="102"/>
      <c r="K5534" s="124"/>
      <c r="R5534" s="46"/>
      <c r="V5534" s="112"/>
      <c r="W5534" s="72"/>
      <c r="X5534" s="46"/>
      <c r="Y5534" s="46"/>
      <c r="AC5534" s="47">
        <f t="shared" si="83"/>
        <v>0</v>
      </c>
      <c r="AD5534" s="47"/>
      <c r="AE5534" s="44"/>
      <c r="AF5534" s="48"/>
    </row>
    <row r="5535" spans="1:32" ht="21" customHeight="1">
      <c r="A5535" s="45" t="str">
        <f>IF(G5535="","",VLOOKUP(G5535,#REF!,3,0))</f>
        <v/>
      </c>
      <c r="B5535" s="45" t="str">
        <f>IF(Table1[[#This Row],[Day]]="","",WEEKNUM(F5535))</f>
        <v/>
      </c>
      <c r="C5535" s="45" t="str">
        <f>IF(Table1[[#This Row],[Day]]="","",MONTH(F5535))</f>
        <v/>
      </c>
      <c r="D5535" s="45" t="str">
        <f>IF(Table1[[#This Row],[Day]]="","",YEAR(F5535))</f>
        <v/>
      </c>
      <c r="E5535" s="117" t="s">
        <v>329</v>
      </c>
      <c r="J5535" s="102"/>
      <c r="K5535" s="124"/>
      <c r="R5535" s="46"/>
      <c r="V5535" s="112"/>
      <c r="W5535" s="72"/>
      <c r="X5535" s="46"/>
      <c r="Y5535" s="46"/>
      <c r="AC5535" s="47">
        <f t="shared" si="83"/>
        <v>0</v>
      </c>
      <c r="AD5535" s="47"/>
      <c r="AE5535" s="44"/>
      <c r="AF5535" s="48"/>
    </row>
    <row r="5536" spans="1:32" ht="21" customHeight="1">
      <c r="A5536" s="45" t="str">
        <f>IF(G5536="","",VLOOKUP(G5536,#REF!,3,0))</f>
        <v/>
      </c>
      <c r="B5536" s="45" t="str">
        <f>IF(Table1[[#This Row],[Day]]="","",WEEKNUM(F5536))</f>
        <v/>
      </c>
      <c r="C5536" s="45" t="str">
        <f>IF(Table1[[#This Row],[Day]]="","",MONTH(F5536))</f>
        <v/>
      </c>
      <c r="D5536" s="45" t="str">
        <f>IF(Table1[[#This Row],[Day]]="","",YEAR(F5536))</f>
        <v/>
      </c>
      <c r="E5536" s="117" t="s">
        <v>329</v>
      </c>
      <c r="J5536" s="102"/>
      <c r="K5536" s="124"/>
      <c r="R5536" s="46"/>
      <c r="V5536" s="112"/>
      <c r="W5536" s="72"/>
      <c r="X5536" s="46"/>
      <c r="Y5536" s="46"/>
      <c r="AC5536" s="47">
        <f t="shared" si="83"/>
        <v>0</v>
      </c>
      <c r="AD5536" s="47"/>
      <c r="AE5536" s="44"/>
      <c r="AF5536" s="48"/>
    </row>
    <row r="5537" spans="1:32" ht="21" customHeight="1">
      <c r="A5537" s="45" t="str">
        <f>IF(G5537="","",VLOOKUP(G5537,#REF!,3,0))</f>
        <v/>
      </c>
      <c r="B5537" s="45" t="str">
        <f>IF(Table1[[#This Row],[Day]]="","",WEEKNUM(F5537))</f>
        <v/>
      </c>
      <c r="C5537" s="45" t="str">
        <f>IF(Table1[[#This Row],[Day]]="","",MONTH(F5537))</f>
        <v/>
      </c>
      <c r="D5537" s="45" t="str">
        <f>IF(Table1[[#This Row],[Day]]="","",YEAR(F5537))</f>
        <v/>
      </c>
      <c r="E5537" s="117" t="s">
        <v>329</v>
      </c>
      <c r="J5537" s="102"/>
      <c r="K5537" s="124"/>
      <c r="R5537" s="46"/>
      <c r="V5537" s="112"/>
      <c r="W5537" s="72"/>
      <c r="X5537" s="46"/>
      <c r="Y5537" s="46"/>
      <c r="AC5537" s="47">
        <f t="shared" si="83"/>
        <v>0</v>
      </c>
      <c r="AD5537" s="47"/>
      <c r="AE5537" s="44"/>
      <c r="AF5537" s="48"/>
    </row>
    <row r="5538" spans="1:32" ht="21" customHeight="1">
      <c r="A5538" s="45" t="str">
        <f>IF(G5538="","",VLOOKUP(G5538,#REF!,3,0))</f>
        <v/>
      </c>
      <c r="B5538" s="45" t="str">
        <f>IF(Table1[[#This Row],[Day]]="","",WEEKNUM(F5538))</f>
        <v/>
      </c>
      <c r="C5538" s="45" t="str">
        <f>IF(Table1[[#This Row],[Day]]="","",MONTH(F5538))</f>
        <v/>
      </c>
      <c r="D5538" s="45" t="str">
        <f>IF(Table1[[#This Row],[Day]]="","",YEAR(F5538))</f>
        <v/>
      </c>
      <c r="E5538" s="117" t="s">
        <v>329</v>
      </c>
      <c r="J5538" s="102"/>
      <c r="K5538" s="124"/>
      <c r="R5538" s="46"/>
      <c r="V5538" s="112"/>
      <c r="W5538" s="72"/>
      <c r="X5538" s="46"/>
      <c r="Y5538" s="46"/>
      <c r="AC5538" s="47">
        <f t="shared" si="83"/>
        <v>0</v>
      </c>
      <c r="AD5538" s="47"/>
      <c r="AE5538" s="44"/>
      <c r="AF5538" s="48"/>
    </row>
    <row r="5539" spans="1:32" ht="21" customHeight="1">
      <c r="A5539" s="45" t="str">
        <f>IF(G5539="","",VLOOKUP(G5539,#REF!,3,0))</f>
        <v/>
      </c>
      <c r="B5539" s="45" t="str">
        <f>IF(Table1[[#This Row],[Day]]="","",WEEKNUM(F5539))</f>
        <v/>
      </c>
      <c r="C5539" s="45" t="str">
        <f>IF(Table1[[#This Row],[Day]]="","",MONTH(F5539))</f>
        <v/>
      </c>
      <c r="D5539" s="45" t="str">
        <f>IF(Table1[[#This Row],[Day]]="","",YEAR(F5539))</f>
        <v/>
      </c>
      <c r="E5539" s="117" t="s">
        <v>329</v>
      </c>
      <c r="J5539" s="102"/>
      <c r="K5539" s="124"/>
      <c r="R5539" s="46"/>
      <c r="V5539" s="112"/>
      <c r="W5539" s="72"/>
      <c r="X5539" s="46"/>
      <c r="Y5539" s="46"/>
      <c r="AC5539" s="47">
        <f t="shared" si="83"/>
        <v>0</v>
      </c>
      <c r="AD5539" s="47"/>
      <c r="AE5539" s="44"/>
      <c r="AF5539" s="48"/>
    </row>
    <row r="5540" spans="1:32" ht="21" customHeight="1">
      <c r="A5540" s="45" t="str">
        <f>IF(G5540="","",VLOOKUP(G5540,#REF!,3,0))</f>
        <v/>
      </c>
      <c r="B5540" s="45" t="str">
        <f>IF(Table1[[#This Row],[Day]]="","",WEEKNUM(F5540))</f>
        <v/>
      </c>
      <c r="C5540" s="45" t="str">
        <f>IF(Table1[[#This Row],[Day]]="","",MONTH(F5540))</f>
        <v/>
      </c>
      <c r="D5540" s="45" t="str">
        <f>IF(Table1[[#This Row],[Day]]="","",YEAR(F5540))</f>
        <v/>
      </c>
      <c r="E5540" s="117" t="s">
        <v>329</v>
      </c>
      <c r="J5540" s="102"/>
      <c r="K5540" s="124"/>
      <c r="R5540" s="46"/>
      <c r="V5540" s="112"/>
      <c r="W5540" s="72"/>
      <c r="X5540" s="46"/>
      <c r="Y5540" s="46"/>
      <c r="AC5540" s="47">
        <f t="shared" si="83"/>
        <v>0</v>
      </c>
      <c r="AD5540" s="47"/>
      <c r="AE5540" s="44"/>
      <c r="AF5540" s="48"/>
    </row>
    <row r="5541" spans="1:32" ht="21" customHeight="1">
      <c r="A5541" s="45" t="str">
        <f>IF(G5541="","",VLOOKUP(G5541,#REF!,3,0))</f>
        <v/>
      </c>
      <c r="B5541" s="45" t="str">
        <f>IF(Table1[[#This Row],[Day]]="","",WEEKNUM(F5541))</f>
        <v/>
      </c>
      <c r="C5541" s="45" t="str">
        <f>IF(Table1[[#This Row],[Day]]="","",MONTH(F5541))</f>
        <v/>
      </c>
      <c r="D5541" s="45" t="str">
        <f>IF(Table1[[#This Row],[Day]]="","",YEAR(F5541))</f>
        <v/>
      </c>
      <c r="E5541" s="117" t="s">
        <v>329</v>
      </c>
      <c r="J5541" s="102"/>
      <c r="K5541" s="124"/>
      <c r="R5541" s="46"/>
      <c r="V5541" s="112"/>
      <c r="W5541" s="72"/>
      <c r="X5541" s="46"/>
      <c r="Y5541" s="46"/>
      <c r="AC5541" s="47">
        <f t="shared" si="83"/>
        <v>0</v>
      </c>
      <c r="AD5541" s="47"/>
      <c r="AE5541" s="44"/>
      <c r="AF5541" s="48"/>
    </row>
    <row r="5542" spans="1:32" ht="21" customHeight="1">
      <c r="A5542" s="45" t="str">
        <f>IF(G5542="","",VLOOKUP(G5542,#REF!,3,0))</f>
        <v/>
      </c>
      <c r="B5542" s="45" t="str">
        <f>IF(Table1[[#This Row],[Day]]="","",WEEKNUM(F5542))</f>
        <v/>
      </c>
      <c r="C5542" s="45" t="str">
        <f>IF(Table1[[#This Row],[Day]]="","",MONTH(F5542))</f>
        <v/>
      </c>
      <c r="D5542" s="45" t="str">
        <f>IF(Table1[[#This Row],[Day]]="","",YEAR(F5542))</f>
        <v/>
      </c>
      <c r="E5542" s="117" t="s">
        <v>329</v>
      </c>
      <c r="J5542" s="102"/>
      <c r="K5542" s="124"/>
      <c r="R5542" s="46"/>
      <c r="V5542" s="112"/>
      <c r="W5542" s="72"/>
      <c r="X5542" s="46"/>
      <c r="Y5542" s="46"/>
      <c r="AC5542" s="47">
        <f t="shared" si="83"/>
        <v>0</v>
      </c>
      <c r="AD5542" s="47"/>
      <c r="AE5542" s="44"/>
      <c r="AF5542" s="48"/>
    </row>
    <row r="5543" spans="1:32" ht="21" customHeight="1">
      <c r="A5543" s="45" t="str">
        <f>IF(G5543="","",VLOOKUP(G5543,#REF!,3,0))</f>
        <v/>
      </c>
      <c r="B5543" s="45" t="str">
        <f>IF(Table1[[#This Row],[Day]]="","",WEEKNUM(F5543))</f>
        <v/>
      </c>
      <c r="C5543" s="45" t="str">
        <f>IF(Table1[[#This Row],[Day]]="","",MONTH(F5543))</f>
        <v/>
      </c>
      <c r="D5543" s="45" t="str">
        <f>IF(Table1[[#This Row],[Day]]="","",YEAR(F5543))</f>
        <v/>
      </c>
      <c r="E5543" s="117" t="s">
        <v>329</v>
      </c>
      <c r="J5543" s="102"/>
      <c r="K5543" s="124"/>
      <c r="R5543" s="46"/>
      <c r="V5543" s="112"/>
      <c r="W5543" s="72"/>
      <c r="X5543" s="46"/>
      <c r="Y5543" s="46"/>
      <c r="AC5543" s="47">
        <f t="shared" si="83"/>
        <v>0</v>
      </c>
      <c r="AD5543" s="47"/>
      <c r="AE5543" s="44"/>
      <c r="AF5543" s="48"/>
    </row>
    <row r="5544" spans="1:32" ht="21" customHeight="1">
      <c r="A5544" s="45" t="str">
        <f>IF(G5544="","",VLOOKUP(G5544,#REF!,3,0))</f>
        <v/>
      </c>
      <c r="B5544" s="45" t="str">
        <f>IF(Table1[[#This Row],[Day]]="","",WEEKNUM(F5544))</f>
        <v/>
      </c>
      <c r="C5544" s="45" t="str">
        <f>IF(Table1[[#This Row],[Day]]="","",MONTH(F5544))</f>
        <v/>
      </c>
      <c r="D5544" s="45" t="str">
        <f>IF(Table1[[#This Row],[Day]]="","",YEAR(F5544))</f>
        <v/>
      </c>
      <c r="E5544" s="117" t="s">
        <v>329</v>
      </c>
      <c r="J5544" s="102"/>
      <c r="K5544" s="124"/>
      <c r="R5544" s="46"/>
      <c r="V5544" s="112"/>
      <c r="W5544" s="72"/>
      <c r="X5544" s="46"/>
      <c r="Y5544" s="46"/>
      <c r="AC5544" s="47">
        <f t="shared" si="83"/>
        <v>0</v>
      </c>
      <c r="AD5544" s="47"/>
      <c r="AE5544" s="44"/>
      <c r="AF5544" s="48"/>
    </row>
    <row r="5545" spans="1:32" ht="21" customHeight="1">
      <c r="A5545" s="45" t="str">
        <f>IF(G5545="","",VLOOKUP(G5545,#REF!,3,0))</f>
        <v/>
      </c>
      <c r="B5545" s="45" t="str">
        <f>IF(Table1[[#This Row],[Day]]="","",WEEKNUM(F5545))</f>
        <v/>
      </c>
      <c r="C5545" s="45" t="str">
        <f>IF(Table1[[#This Row],[Day]]="","",MONTH(F5545))</f>
        <v/>
      </c>
      <c r="D5545" s="45" t="str">
        <f>IF(Table1[[#This Row],[Day]]="","",YEAR(F5545))</f>
        <v/>
      </c>
      <c r="E5545" s="117" t="s">
        <v>329</v>
      </c>
      <c r="J5545" s="102"/>
      <c r="K5545" s="124"/>
      <c r="R5545" s="46"/>
      <c r="V5545" s="112"/>
      <c r="W5545" s="72"/>
      <c r="X5545" s="46"/>
      <c r="Y5545" s="46"/>
      <c r="AC5545" s="47">
        <f t="shared" si="83"/>
        <v>0</v>
      </c>
      <c r="AD5545" s="47"/>
      <c r="AE5545" s="44"/>
      <c r="AF5545" s="48"/>
    </row>
    <row r="5546" spans="1:32" ht="21" customHeight="1">
      <c r="A5546" s="45" t="str">
        <f>IF(G5546="","",VLOOKUP(G5546,#REF!,3,0))</f>
        <v/>
      </c>
      <c r="B5546" s="45" t="str">
        <f>IF(Table1[[#This Row],[Day]]="","",WEEKNUM(F5546))</f>
        <v/>
      </c>
      <c r="C5546" s="45" t="str">
        <f>IF(Table1[[#This Row],[Day]]="","",MONTH(F5546))</f>
        <v/>
      </c>
      <c r="D5546" s="45" t="str">
        <f>IF(Table1[[#This Row],[Day]]="","",YEAR(F5546))</f>
        <v/>
      </c>
      <c r="E5546" s="117" t="s">
        <v>329</v>
      </c>
      <c r="J5546" s="102"/>
      <c r="K5546" s="124"/>
      <c r="R5546" s="46"/>
      <c r="V5546" s="112"/>
      <c r="W5546" s="72"/>
      <c r="X5546" s="46"/>
      <c r="Y5546" s="46"/>
      <c r="AC5546" s="47">
        <f t="shared" si="83"/>
        <v>0</v>
      </c>
      <c r="AD5546" s="47"/>
      <c r="AE5546" s="44"/>
      <c r="AF5546" s="48"/>
    </row>
    <row r="5547" spans="1:32" ht="21" customHeight="1">
      <c r="A5547" s="45" t="str">
        <f>IF(G5547="","",VLOOKUP(G5547,#REF!,3,0))</f>
        <v/>
      </c>
      <c r="B5547" s="45" t="str">
        <f>IF(Table1[[#This Row],[Day]]="","",WEEKNUM(F5547))</f>
        <v/>
      </c>
      <c r="C5547" s="45" t="str">
        <f>IF(Table1[[#This Row],[Day]]="","",MONTH(F5547))</f>
        <v/>
      </c>
      <c r="D5547" s="45" t="str">
        <f>IF(Table1[[#This Row],[Day]]="","",YEAR(F5547))</f>
        <v/>
      </c>
      <c r="E5547" s="117" t="s">
        <v>329</v>
      </c>
      <c r="J5547" s="102"/>
      <c r="K5547" s="124"/>
      <c r="R5547" s="46"/>
      <c r="V5547" s="112"/>
      <c r="W5547" s="72"/>
      <c r="X5547" s="46"/>
      <c r="Y5547" s="46"/>
      <c r="AC5547" s="47">
        <f t="shared" si="83"/>
        <v>0</v>
      </c>
      <c r="AD5547" s="47"/>
      <c r="AE5547" s="44"/>
      <c r="AF5547" s="48"/>
    </row>
    <row r="5548" spans="1:32" ht="21" customHeight="1">
      <c r="A5548" s="45" t="str">
        <f>IF(G5548="","",VLOOKUP(G5548,#REF!,3,0))</f>
        <v/>
      </c>
      <c r="B5548" s="45" t="str">
        <f>IF(Table1[[#This Row],[Day]]="","",WEEKNUM(F5548))</f>
        <v/>
      </c>
      <c r="C5548" s="45" t="str">
        <f>IF(Table1[[#This Row],[Day]]="","",MONTH(F5548))</f>
        <v/>
      </c>
      <c r="D5548" s="45" t="str">
        <f>IF(Table1[[#This Row],[Day]]="","",YEAR(F5548))</f>
        <v/>
      </c>
      <c r="E5548" s="117" t="s">
        <v>329</v>
      </c>
      <c r="J5548" s="102"/>
      <c r="K5548" s="124"/>
      <c r="R5548" s="46"/>
      <c r="V5548" s="112"/>
      <c r="W5548" s="72"/>
      <c r="X5548" s="46"/>
      <c r="Y5548" s="46"/>
      <c r="AC5548" s="47">
        <f t="shared" si="83"/>
        <v>0</v>
      </c>
      <c r="AD5548" s="47"/>
      <c r="AE5548" s="44"/>
      <c r="AF5548" s="48"/>
    </row>
    <row r="5549" spans="1:32" ht="21" customHeight="1">
      <c r="A5549" s="45" t="str">
        <f>IF(G5549="","",VLOOKUP(G5549,#REF!,3,0))</f>
        <v/>
      </c>
      <c r="B5549" s="45" t="str">
        <f>IF(Table1[[#This Row],[Day]]="","",WEEKNUM(F5549))</f>
        <v/>
      </c>
      <c r="C5549" s="45" t="str">
        <f>IF(Table1[[#This Row],[Day]]="","",MONTH(F5549))</f>
        <v/>
      </c>
      <c r="D5549" s="45" t="str">
        <f>IF(Table1[[#This Row],[Day]]="","",YEAR(F5549))</f>
        <v/>
      </c>
      <c r="E5549" s="117" t="s">
        <v>329</v>
      </c>
      <c r="J5549" s="102"/>
      <c r="K5549" s="124"/>
      <c r="R5549" s="46"/>
      <c r="V5549" s="112"/>
      <c r="W5549" s="72"/>
      <c r="X5549" s="46"/>
      <c r="Y5549" s="46"/>
      <c r="AC5549" s="47">
        <f t="shared" si="83"/>
        <v>0</v>
      </c>
      <c r="AD5549" s="47"/>
      <c r="AE5549" s="44"/>
      <c r="AF5549" s="48"/>
    </row>
    <row r="5550" spans="1:32" ht="21" customHeight="1">
      <c r="A5550" s="45" t="str">
        <f>IF(G5550="","",VLOOKUP(G5550,#REF!,3,0))</f>
        <v/>
      </c>
      <c r="B5550" s="45" t="str">
        <f>IF(Table1[[#This Row],[Day]]="","",WEEKNUM(F5550))</f>
        <v/>
      </c>
      <c r="C5550" s="45" t="str">
        <f>IF(Table1[[#This Row],[Day]]="","",MONTH(F5550))</f>
        <v/>
      </c>
      <c r="D5550" s="45" t="str">
        <f>IF(Table1[[#This Row],[Day]]="","",YEAR(F5550))</f>
        <v/>
      </c>
      <c r="E5550" s="117" t="s">
        <v>329</v>
      </c>
      <c r="J5550" s="102"/>
      <c r="K5550" s="124"/>
      <c r="R5550" s="46"/>
      <c r="V5550" s="112"/>
      <c r="W5550" s="72"/>
      <c r="X5550" s="46"/>
      <c r="Y5550" s="46"/>
      <c r="AC5550" s="47">
        <f t="shared" si="83"/>
        <v>0</v>
      </c>
      <c r="AD5550" s="47"/>
      <c r="AE5550" s="44"/>
      <c r="AF5550" s="48"/>
    </row>
    <row r="5551" spans="1:32" ht="21" customHeight="1">
      <c r="A5551" s="45" t="str">
        <f>IF(G5551="","",VLOOKUP(G5551,#REF!,3,0))</f>
        <v/>
      </c>
      <c r="B5551" s="45" t="str">
        <f>IF(Table1[[#This Row],[Day]]="","",WEEKNUM(F5551))</f>
        <v/>
      </c>
      <c r="C5551" s="45" t="str">
        <f>IF(Table1[[#This Row],[Day]]="","",MONTH(F5551))</f>
        <v/>
      </c>
      <c r="D5551" s="45" t="str">
        <f>IF(Table1[[#This Row],[Day]]="","",YEAR(F5551))</f>
        <v/>
      </c>
      <c r="E5551" s="117" t="s">
        <v>329</v>
      </c>
      <c r="J5551" s="102"/>
      <c r="K5551" s="124"/>
      <c r="R5551" s="46"/>
      <c r="V5551" s="112"/>
      <c r="W5551" s="72"/>
      <c r="X5551" s="46"/>
      <c r="Y5551" s="46"/>
      <c r="AC5551" s="47">
        <f t="shared" si="83"/>
        <v>0</v>
      </c>
      <c r="AD5551" s="47"/>
      <c r="AE5551" s="44"/>
      <c r="AF5551" s="48"/>
    </row>
    <row r="5552" spans="1:32" ht="21" customHeight="1">
      <c r="A5552" s="45" t="str">
        <f>IF(G5552="","",VLOOKUP(G5552,#REF!,3,0))</f>
        <v/>
      </c>
      <c r="B5552" s="45" t="str">
        <f>IF(Table1[[#This Row],[Day]]="","",WEEKNUM(F5552))</f>
        <v/>
      </c>
      <c r="C5552" s="45" t="str">
        <f>IF(Table1[[#This Row],[Day]]="","",MONTH(F5552))</f>
        <v/>
      </c>
      <c r="D5552" s="45" t="str">
        <f>IF(Table1[[#This Row],[Day]]="","",YEAR(F5552))</f>
        <v/>
      </c>
      <c r="E5552" s="117" t="s">
        <v>329</v>
      </c>
      <c r="J5552" s="102"/>
      <c r="K5552" s="124"/>
      <c r="R5552" s="46"/>
      <c r="V5552" s="112"/>
      <c r="W5552" s="72"/>
      <c r="X5552" s="46"/>
      <c r="Y5552" s="46"/>
      <c r="AC5552" s="47">
        <f t="shared" si="83"/>
        <v>0</v>
      </c>
      <c r="AD5552" s="47"/>
      <c r="AE5552" s="44"/>
      <c r="AF5552" s="48"/>
    </row>
    <row r="5553" spans="1:32" ht="21" customHeight="1">
      <c r="A5553" s="45" t="str">
        <f>IF(G5553="","",VLOOKUP(G5553,#REF!,3,0))</f>
        <v/>
      </c>
      <c r="B5553" s="45" t="str">
        <f>IF(Table1[[#This Row],[Day]]="","",WEEKNUM(F5553))</f>
        <v/>
      </c>
      <c r="C5553" s="45" t="str">
        <f>IF(Table1[[#This Row],[Day]]="","",MONTH(F5553))</f>
        <v/>
      </c>
      <c r="D5553" s="45" t="str">
        <f>IF(Table1[[#This Row],[Day]]="","",YEAR(F5553))</f>
        <v/>
      </c>
      <c r="E5553" s="117" t="s">
        <v>329</v>
      </c>
      <c r="J5553" s="102"/>
      <c r="K5553" s="124"/>
      <c r="R5553" s="46"/>
      <c r="V5553" s="112"/>
      <c r="W5553" s="72"/>
      <c r="X5553" s="46"/>
      <c r="Y5553" s="46"/>
      <c r="AC5553" s="47">
        <f t="shared" si="83"/>
        <v>0</v>
      </c>
      <c r="AD5553" s="47"/>
      <c r="AE5553" s="44"/>
      <c r="AF5553" s="48"/>
    </row>
    <row r="5554" spans="1:32" ht="21" customHeight="1">
      <c r="A5554" s="45" t="str">
        <f>IF(G5554="","",VLOOKUP(G5554,#REF!,3,0))</f>
        <v/>
      </c>
      <c r="B5554" s="45" t="str">
        <f>IF(Table1[[#This Row],[Day]]="","",WEEKNUM(F5554))</f>
        <v/>
      </c>
      <c r="C5554" s="45" t="str">
        <f>IF(Table1[[#This Row],[Day]]="","",MONTH(F5554))</f>
        <v/>
      </c>
      <c r="D5554" s="45" t="str">
        <f>IF(Table1[[#This Row],[Day]]="","",YEAR(F5554))</f>
        <v/>
      </c>
      <c r="E5554" s="117" t="s">
        <v>329</v>
      </c>
      <c r="J5554" s="102"/>
      <c r="K5554" s="124"/>
      <c r="R5554" s="46"/>
      <c r="V5554" s="112"/>
      <c r="W5554" s="72"/>
      <c r="X5554" s="46"/>
      <c r="Y5554" s="46"/>
      <c r="AC5554" s="47">
        <f t="shared" si="83"/>
        <v>0</v>
      </c>
      <c r="AD5554" s="47"/>
      <c r="AE5554" s="44"/>
      <c r="AF5554" s="48"/>
    </row>
    <row r="5555" spans="1:32" ht="21" customHeight="1">
      <c r="A5555" s="45" t="str">
        <f>IF(G5555="","",VLOOKUP(G5555,#REF!,3,0))</f>
        <v/>
      </c>
      <c r="B5555" s="45" t="str">
        <f>IF(Table1[[#This Row],[Day]]="","",WEEKNUM(F5555))</f>
        <v/>
      </c>
      <c r="C5555" s="45" t="str">
        <f>IF(Table1[[#This Row],[Day]]="","",MONTH(F5555))</f>
        <v/>
      </c>
      <c r="D5555" s="45" t="str">
        <f>IF(Table1[[#This Row],[Day]]="","",YEAR(F5555))</f>
        <v/>
      </c>
      <c r="E5555" s="117" t="s">
        <v>329</v>
      </c>
      <c r="J5555" s="102"/>
      <c r="K5555" s="124"/>
      <c r="R5555" s="46"/>
      <c r="V5555" s="112"/>
      <c r="W5555" s="72"/>
      <c r="X5555" s="46"/>
      <c r="Y5555" s="46"/>
      <c r="AC5555" s="47">
        <f t="shared" si="83"/>
        <v>0</v>
      </c>
      <c r="AD5555" s="47"/>
      <c r="AE5555" s="44"/>
      <c r="AF5555" s="48"/>
    </row>
    <row r="5556" spans="1:32" ht="21" customHeight="1">
      <c r="A5556" s="45" t="str">
        <f>IF(G5556="","",VLOOKUP(G5556,#REF!,3,0))</f>
        <v/>
      </c>
      <c r="B5556" s="45" t="str">
        <f>IF(Table1[[#This Row],[Day]]="","",WEEKNUM(F5556))</f>
        <v/>
      </c>
      <c r="C5556" s="45" t="str">
        <f>IF(Table1[[#This Row],[Day]]="","",MONTH(F5556))</f>
        <v/>
      </c>
      <c r="D5556" s="45" t="str">
        <f>IF(Table1[[#This Row],[Day]]="","",YEAR(F5556))</f>
        <v/>
      </c>
      <c r="E5556" s="117" t="s">
        <v>329</v>
      </c>
      <c r="J5556" s="102"/>
      <c r="K5556" s="124"/>
      <c r="R5556" s="46"/>
      <c r="V5556" s="112"/>
      <c r="W5556" s="72"/>
      <c r="X5556" s="46"/>
      <c r="Y5556" s="46"/>
      <c r="AC5556" s="47">
        <f t="shared" si="83"/>
        <v>0</v>
      </c>
      <c r="AD5556" s="47"/>
      <c r="AE5556" s="44"/>
      <c r="AF5556" s="48"/>
    </row>
    <row r="5557" spans="1:32" ht="21" customHeight="1">
      <c r="A5557" s="45" t="str">
        <f>IF(G5557="","",VLOOKUP(G5557,#REF!,3,0))</f>
        <v/>
      </c>
      <c r="B5557" s="45" t="str">
        <f>IF(Table1[[#This Row],[Day]]="","",WEEKNUM(F5557))</f>
        <v/>
      </c>
      <c r="C5557" s="45" t="str">
        <f>IF(Table1[[#This Row],[Day]]="","",MONTH(F5557))</f>
        <v/>
      </c>
      <c r="D5557" s="45" t="str">
        <f>IF(Table1[[#This Row],[Day]]="","",YEAR(F5557))</f>
        <v/>
      </c>
      <c r="E5557" s="117" t="s">
        <v>329</v>
      </c>
      <c r="J5557" s="102"/>
      <c r="K5557" s="124"/>
      <c r="R5557" s="46"/>
      <c r="V5557" s="112"/>
      <c r="W5557" s="72"/>
      <c r="X5557" s="46"/>
      <c r="Y5557" s="46"/>
      <c r="AC5557" s="47">
        <f t="shared" si="83"/>
        <v>0</v>
      </c>
      <c r="AD5557" s="47"/>
      <c r="AE5557" s="44"/>
      <c r="AF5557" s="48"/>
    </row>
    <row r="5558" spans="1:32" ht="21" customHeight="1">
      <c r="A5558" s="45" t="str">
        <f>IF(G5558="","",VLOOKUP(G5558,#REF!,3,0))</f>
        <v/>
      </c>
      <c r="B5558" s="45" t="str">
        <f>IF(Table1[[#This Row],[Day]]="","",WEEKNUM(F5558))</f>
        <v/>
      </c>
      <c r="C5558" s="45" t="str">
        <f>IF(Table1[[#This Row],[Day]]="","",MONTH(F5558))</f>
        <v/>
      </c>
      <c r="D5558" s="45" t="str">
        <f>IF(Table1[[#This Row],[Day]]="","",YEAR(F5558))</f>
        <v/>
      </c>
      <c r="E5558" s="117" t="s">
        <v>329</v>
      </c>
      <c r="J5558" s="102"/>
      <c r="K5558" s="124"/>
      <c r="R5558" s="46"/>
      <c r="V5558" s="112"/>
      <c r="W5558" s="72"/>
      <c r="X5558" s="46"/>
      <c r="Y5558" s="46"/>
      <c r="AC5558" s="47">
        <f t="shared" si="83"/>
        <v>0</v>
      </c>
      <c r="AD5558" s="47"/>
      <c r="AE5558" s="44"/>
      <c r="AF5558" s="48"/>
    </row>
    <row r="5559" spans="1:32" ht="21" customHeight="1">
      <c r="A5559" s="45" t="str">
        <f>IF(G5559="","",VLOOKUP(G5559,#REF!,3,0))</f>
        <v/>
      </c>
      <c r="B5559" s="45" t="str">
        <f>IF(Table1[[#This Row],[Day]]="","",WEEKNUM(F5559))</f>
        <v/>
      </c>
      <c r="C5559" s="45" t="str">
        <f>IF(Table1[[#This Row],[Day]]="","",MONTH(F5559))</f>
        <v/>
      </c>
      <c r="D5559" s="45" t="str">
        <f>IF(Table1[[#This Row],[Day]]="","",YEAR(F5559))</f>
        <v/>
      </c>
      <c r="E5559" s="117" t="s">
        <v>329</v>
      </c>
      <c r="J5559" s="102"/>
      <c r="K5559" s="124"/>
      <c r="R5559" s="46"/>
      <c r="V5559" s="112"/>
      <c r="W5559" s="72"/>
      <c r="X5559" s="46"/>
      <c r="Y5559" s="46"/>
      <c r="AC5559" s="47">
        <f t="shared" si="83"/>
        <v>0</v>
      </c>
      <c r="AD5559" s="47"/>
      <c r="AE5559" s="44"/>
      <c r="AF5559" s="48"/>
    </row>
    <row r="5560" spans="1:32" ht="21" customHeight="1">
      <c r="A5560" s="45" t="str">
        <f>IF(G5560="","",VLOOKUP(G5560,#REF!,3,0))</f>
        <v/>
      </c>
      <c r="B5560" s="45" t="str">
        <f>IF(Table1[[#This Row],[Day]]="","",WEEKNUM(F5560))</f>
        <v/>
      </c>
      <c r="C5560" s="45" t="str">
        <f>IF(Table1[[#This Row],[Day]]="","",MONTH(F5560))</f>
        <v/>
      </c>
      <c r="D5560" s="45" t="str">
        <f>IF(Table1[[#This Row],[Day]]="","",YEAR(F5560))</f>
        <v/>
      </c>
      <c r="E5560" s="117" t="s">
        <v>329</v>
      </c>
      <c r="J5560" s="102"/>
      <c r="K5560" s="124"/>
      <c r="R5560" s="46"/>
      <c r="V5560" s="112"/>
      <c r="W5560" s="72"/>
      <c r="X5560" s="46"/>
      <c r="Y5560" s="46"/>
      <c r="AC5560" s="47">
        <f t="shared" si="83"/>
        <v>0</v>
      </c>
      <c r="AD5560" s="47"/>
      <c r="AE5560" s="44"/>
      <c r="AF5560" s="48"/>
    </row>
    <row r="5561" spans="1:32" ht="21" customHeight="1">
      <c r="A5561" s="45" t="str">
        <f>IF(G5561="","",VLOOKUP(G5561,#REF!,3,0))</f>
        <v/>
      </c>
      <c r="B5561" s="45" t="str">
        <f>IF(Table1[[#This Row],[Day]]="","",WEEKNUM(F5561))</f>
        <v/>
      </c>
      <c r="C5561" s="45" t="str">
        <f>IF(Table1[[#This Row],[Day]]="","",MONTH(F5561))</f>
        <v/>
      </c>
      <c r="D5561" s="45" t="str">
        <f>IF(Table1[[#This Row],[Day]]="","",YEAR(F5561))</f>
        <v/>
      </c>
      <c r="E5561" s="117" t="s">
        <v>329</v>
      </c>
      <c r="J5561" s="102"/>
      <c r="K5561" s="124"/>
      <c r="R5561" s="46"/>
      <c r="V5561" s="112"/>
      <c r="W5561" s="72"/>
      <c r="X5561" s="46"/>
      <c r="Y5561" s="46"/>
      <c r="AC5561" s="47">
        <f t="shared" si="83"/>
        <v>0</v>
      </c>
      <c r="AD5561" s="47"/>
      <c r="AE5561" s="44"/>
      <c r="AF5561" s="48"/>
    </row>
    <row r="5562" spans="1:32" ht="21" customHeight="1">
      <c r="A5562" s="45" t="str">
        <f>IF(G5562="","",VLOOKUP(G5562,#REF!,3,0))</f>
        <v/>
      </c>
      <c r="B5562" s="45" t="str">
        <f>IF(Table1[[#This Row],[Day]]="","",WEEKNUM(F5562))</f>
        <v/>
      </c>
      <c r="C5562" s="45" t="str">
        <f>IF(Table1[[#This Row],[Day]]="","",MONTH(F5562))</f>
        <v/>
      </c>
      <c r="D5562" s="45" t="str">
        <f>IF(Table1[[#This Row],[Day]]="","",YEAR(F5562))</f>
        <v/>
      </c>
      <c r="E5562" s="117" t="s">
        <v>329</v>
      </c>
      <c r="J5562" s="102"/>
      <c r="K5562" s="124"/>
      <c r="R5562" s="46"/>
      <c r="V5562" s="112"/>
      <c r="W5562" s="72"/>
      <c r="X5562" s="46"/>
      <c r="Y5562" s="46"/>
      <c r="AC5562" s="47">
        <f t="shared" si="83"/>
        <v>0</v>
      </c>
      <c r="AD5562" s="47"/>
      <c r="AE5562" s="44"/>
      <c r="AF5562" s="48"/>
    </row>
    <row r="5563" spans="1:32" ht="21" customHeight="1">
      <c r="A5563" s="45" t="str">
        <f>IF(G5563="","",VLOOKUP(G5563,#REF!,3,0))</f>
        <v/>
      </c>
      <c r="B5563" s="45" t="str">
        <f>IF(Table1[[#This Row],[Day]]="","",WEEKNUM(F5563))</f>
        <v/>
      </c>
      <c r="C5563" s="45" t="str">
        <f>IF(Table1[[#This Row],[Day]]="","",MONTH(F5563))</f>
        <v/>
      </c>
      <c r="D5563" s="45" t="str">
        <f>IF(Table1[[#This Row],[Day]]="","",YEAR(F5563))</f>
        <v/>
      </c>
      <c r="E5563" s="117" t="s">
        <v>329</v>
      </c>
      <c r="J5563" s="102"/>
      <c r="K5563" s="124"/>
      <c r="R5563" s="46"/>
      <c r="V5563" s="112"/>
      <c r="W5563" s="72"/>
      <c r="X5563" s="46"/>
      <c r="Y5563" s="46"/>
      <c r="AC5563" s="47">
        <f t="shared" si="83"/>
        <v>0</v>
      </c>
      <c r="AD5563" s="47"/>
      <c r="AE5563" s="44"/>
      <c r="AF5563" s="48"/>
    </row>
    <row r="5564" spans="1:32" ht="21" customHeight="1">
      <c r="A5564" s="45" t="str">
        <f>IF(G5564="","",VLOOKUP(G5564,#REF!,3,0))</f>
        <v/>
      </c>
      <c r="B5564" s="45" t="str">
        <f>IF(Table1[[#This Row],[Day]]="","",WEEKNUM(F5564))</f>
        <v/>
      </c>
      <c r="C5564" s="45" t="str">
        <f>IF(Table1[[#This Row],[Day]]="","",MONTH(F5564))</f>
        <v/>
      </c>
      <c r="D5564" s="45" t="str">
        <f>IF(Table1[[#This Row],[Day]]="","",YEAR(F5564))</f>
        <v/>
      </c>
      <c r="E5564" s="117" t="s">
        <v>329</v>
      </c>
      <c r="J5564" s="102"/>
      <c r="K5564" s="124"/>
      <c r="R5564" s="46"/>
      <c r="V5564" s="112"/>
      <c r="W5564" s="72"/>
      <c r="X5564" s="46"/>
      <c r="Y5564" s="46"/>
      <c r="AC5564" s="47">
        <f t="shared" si="83"/>
        <v>0</v>
      </c>
      <c r="AD5564" s="47"/>
      <c r="AE5564" s="44"/>
      <c r="AF5564" s="48"/>
    </row>
    <row r="5565" spans="1:32" ht="21" customHeight="1">
      <c r="A5565" s="45" t="str">
        <f>IF(G5565="","",VLOOKUP(G5565,#REF!,3,0))</f>
        <v/>
      </c>
      <c r="B5565" s="45" t="str">
        <f>IF(Table1[[#This Row],[Day]]="","",WEEKNUM(F5565))</f>
        <v/>
      </c>
      <c r="C5565" s="45" t="str">
        <f>IF(Table1[[#This Row],[Day]]="","",MONTH(F5565))</f>
        <v/>
      </c>
      <c r="D5565" s="45" t="str">
        <f>IF(Table1[[#This Row],[Day]]="","",YEAR(F5565))</f>
        <v/>
      </c>
      <c r="E5565" s="117" t="s">
        <v>329</v>
      </c>
      <c r="J5565" s="102"/>
      <c r="K5565" s="124"/>
      <c r="R5565" s="46"/>
      <c r="V5565" s="112"/>
      <c r="W5565" s="72"/>
      <c r="X5565" s="46"/>
      <c r="Y5565" s="46"/>
      <c r="AC5565" s="47">
        <f t="shared" si="83"/>
        <v>0</v>
      </c>
      <c r="AD5565" s="47"/>
      <c r="AE5565" s="44"/>
      <c r="AF5565" s="48"/>
    </row>
    <row r="5566" spans="1:32" ht="21" customHeight="1">
      <c r="A5566" s="45" t="str">
        <f>IF(G5566="","",VLOOKUP(G5566,#REF!,3,0))</f>
        <v/>
      </c>
      <c r="B5566" s="45" t="str">
        <f>IF(Table1[[#This Row],[Day]]="","",WEEKNUM(F5566))</f>
        <v/>
      </c>
      <c r="C5566" s="45" t="str">
        <f>IF(Table1[[#This Row],[Day]]="","",MONTH(F5566))</f>
        <v/>
      </c>
      <c r="D5566" s="45" t="str">
        <f>IF(Table1[[#This Row],[Day]]="","",YEAR(F5566))</f>
        <v/>
      </c>
      <c r="E5566" s="117" t="s">
        <v>329</v>
      </c>
      <c r="J5566" s="102"/>
      <c r="K5566" s="124"/>
      <c r="R5566" s="46"/>
      <c r="V5566" s="112"/>
      <c r="W5566" s="72"/>
      <c r="X5566" s="46"/>
      <c r="Y5566" s="46"/>
      <c r="AC5566" s="47">
        <f t="shared" si="83"/>
        <v>0</v>
      </c>
      <c r="AD5566" s="47"/>
      <c r="AE5566" s="44"/>
      <c r="AF5566" s="48"/>
    </row>
    <row r="5567" spans="1:32" ht="21" customHeight="1">
      <c r="A5567" s="45" t="str">
        <f>IF(G5567="","",VLOOKUP(G5567,#REF!,3,0))</f>
        <v/>
      </c>
      <c r="B5567" s="45" t="str">
        <f>IF(Table1[[#This Row],[Day]]="","",WEEKNUM(F5567))</f>
        <v/>
      </c>
      <c r="C5567" s="45" t="str">
        <f>IF(Table1[[#This Row],[Day]]="","",MONTH(F5567))</f>
        <v/>
      </c>
      <c r="D5567" s="45" t="str">
        <f>IF(Table1[[#This Row],[Day]]="","",YEAR(F5567))</f>
        <v/>
      </c>
      <c r="E5567" s="117" t="s">
        <v>329</v>
      </c>
      <c r="J5567" s="102"/>
      <c r="K5567" s="124"/>
      <c r="R5567" s="46"/>
      <c r="V5567" s="112"/>
      <c r="W5567" s="72"/>
      <c r="X5567" s="46"/>
      <c r="Y5567" s="46"/>
      <c r="AC5567" s="47">
        <f t="shared" si="83"/>
        <v>0</v>
      </c>
      <c r="AD5567" s="47"/>
      <c r="AE5567" s="44"/>
      <c r="AF5567" s="48"/>
    </row>
    <row r="5568" spans="1:32" ht="21" customHeight="1">
      <c r="A5568" s="45" t="str">
        <f>IF(G5568="","",VLOOKUP(G5568,#REF!,3,0))</f>
        <v/>
      </c>
      <c r="B5568" s="45" t="str">
        <f>IF(Table1[[#This Row],[Day]]="","",WEEKNUM(F5568))</f>
        <v/>
      </c>
      <c r="C5568" s="45" t="str">
        <f>IF(Table1[[#This Row],[Day]]="","",MONTH(F5568))</f>
        <v/>
      </c>
      <c r="D5568" s="45" t="str">
        <f>IF(Table1[[#This Row],[Day]]="","",YEAR(F5568))</f>
        <v/>
      </c>
      <c r="E5568" s="117" t="s">
        <v>329</v>
      </c>
      <c r="J5568" s="102"/>
      <c r="K5568" s="124"/>
      <c r="R5568" s="46"/>
      <c r="V5568" s="112"/>
      <c r="W5568" s="72"/>
      <c r="X5568" s="46"/>
      <c r="Y5568" s="46"/>
      <c r="AC5568" s="47">
        <f t="shared" si="83"/>
        <v>0</v>
      </c>
      <c r="AD5568" s="47"/>
      <c r="AE5568" s="44"/>
      <c r="AF5568" s="48"/>
    </row>
    <row r="5569" spans="1:32" ht="21" customHeight="1">
      <c r="A5569" s="45" t="str">
        <f>IF(G5569="","",VLOOKUP(G5569,#REF!,3,0))</f>
        <v/>
      </c>
      <c r="B5569" s="45" t="str">
        <f>IF(Table1[[#This Row],[Day]]="","",WEEKNUM(F5569))</f>
        <v/>
      </c>
      <c r="C5569" s="45" t="str">
        <f>IF(Table1[[#This Row],[Day]]="","",MONTH(F5569))</f>
        <v/>
      </c>
      <c r="D5569" s="45" t="str">
        <f>IF(Table1[[#This Row],[Day]]="","",YEAR(F5569))</f>
        <v/>
      </c>
      <c r="E5569" s="117" t="s">
        <v>329</v>
      </c>
      <c r="J5569" s="102"/>
      <c r="K5569" s="124"/>
      <c r="R5569" s="46"/>
      <c r="V5569" s="112"/>
      <c r="W5569" s="72"/>
      <c r="X5569" s="46"/>
      <c r="Y5569" s="46"/>
      <c r="AC5569" s="47">
        <f t="shared" si="83"/>
        <v>0</v>
      </c>
      <c r="AD5569" s="47"/>
      <c r="AE5569" s="44"/>
      <c r="AF5569" s="48"/>
    </row>
    <row r="5570" spans="1:32" ht="21" customHeight="1">
      <c r="A5570" s="45" t="str">
        <f>IF(G5570="","",VLOOKUP(G5570,#REF!,3,0))</f>
        <v/>
      </c>
      <c r="B5570" s="45" t="str">
        <f>IF(Table1[[#This Row],[Day]]="","",WEEKNUM(F5570))</f>
        <v/>
      </c>
      <c r="C5570" s="45" t="str">
        <f>IF(Table1[[#This Row],[Day]]="","",MONTH(F5570))</f>
        <v/>
      </c>
      <c r="D5570" s="45" t="str">
        <f>IF(Table1[[#This Row],[Day]]="","",YEAR(F5570))</f>
        <v/>
      </c>
      <c r="E5570" s="117" t="s">
        <v>329</v>
      </c>
      <c r="J5570" s="102"/>
      <c r="K5570" s="124"/>
      <c r="R5570" s="46"/>
      <c r="V5570" s="112"/>
      <c r="W5570" s="72"/>
      <c r="X5570" s="46"/>
      <c r="Y5570" s="46"/>
      <c r="AC5570" s="47">
        <f t="shared" si="83"/>
        <v>0</v>
      </c>
      <c r="AD5570" s="47"/>
      <c r="AE5570" s="44"/>
      <c r="AF5570" s="48"/>
    </row>
    <row r="5571" spans="1:32" ht="21" customHeight="1">
      <c r="A5571" s="45" t="str">
        <f>IF(G5571="","",VLOOKUP(G5571,#REF!,3,0))</f>
        <v/>
      </c>
      <c r="B5571" s="45" t="str">
        <f>IF(Table1[[#This Row],[Day]]="","",WEEKNUM(F5571))</f>
        <v/>
      </c>
      <c r="C5571" s="45" t="str">
        <f>IF(Table1[[#This Row],[Day]]="","",MONTH(F5571))</f>
        <v/>
      </c>
      <c r="D5571" s="45" t="str">
        <f>IF(Table1[[#This Row],[Day]]="","",YEAR(F5571))</f>
        <v/>
      </c>
      <c r="E5571" s="117" t="s">
        <v>329</v>
      </c>
      <c r="J5571" s="102"/>
      <c r="K5571" s="124"/>
      <c r="R5571" s="46"/>
      <c r="V5571" s="112"/>
      <c r="W5571" s="72"/>
      <c r="X5571" s="46"/>
      <c r="Y5571" s="46"/>
      <c r="AC5571" s="47">
        <f t="shared" si="83"/>
        <v>0</v>
      </c>
      <c r="AD5571" s="47"/>
      <c r="AE5571" s="44"/>
      <c r="AF5571" s="48"/>
    </row>
    <row r="5572" spans="1:32" ht="21" customHeight="1">
      <c r="A5572" s="45" t="str">
        <f>IF(G5572="","",VLOOKUP(G5572,#REF!,3,0))</f>
        <v/>
      </c>
      <c r="B5572" s="45" t="str">
        <f>IF(Table1[[#This Row],[Day]]="","",WEEKNUM(F5572))</f>
        <v/>
      </c>
      <c r="C5572" s="45" t="str">
        <f>IF(Table1[[#This Row],[Day]]="","",MONTH(F5572))</f>
        <v/>
      </c>
      <c r="D5572" s="45" t="str">
        <f>IF(Table1[[#This Row],[Day]]="","",YEAR(F5572))</f>
        <v/>
      </c>
      <c r="E5572" s="117" t="s">
        <v>329</v>
      </c>
      <c r="J5572" s="102"/>
      <c r="K5572" s="124"/>
      <c r="R5572" s="46"/>
      <c r="V5572" s="112"/>
      <c r="W5572" s="72"/>
      <c r="X5572" s="46"/>
      <c r="Y5572" s="46"/>
      <c r="AC5572" s="47">
        <f t="shared" si="83"/>
        <v>0</v>
      </c>
      <c r="AD5572" s="47"/>
      <c r="AE5572" s="44"/>
      <c r="AF5572" s="48"/>
    </row>
    <row r="5573" spans="1:32" ht="21" customHeight="1">
      <c r="A5573" s="45" t="str">
        <f>IF(G5573="","",VLOOKUP(G5573,#REF!,3,0))</f>
        <v/>
      </c>
      <c r="B5573" s="45" t="str">
        <f>IF(Table1[[#This Row],[Day]]="","",WEEKNUM(F5573))</f>
        <v/>
      </c>
      <c r="C5573" s="45" t="str">
        <f>IF(Table1[[#This Row],[Day]]="","",MONTH(F5573))</f>
        <v/>
      </c>
      <c r="D5573" s="45" t="str">
        <f>IF(Table1[[#This Row],[Day]]="","",YEAR(F5573))</f>
        <v/>
      </c>
      <c r="E5573" s="117" t="s">
        <v>329</v>
      </c>
      <c r="J5573" s="102"/>
      <c r="K5573" s="124"/>
      <c r="R5573" s="46"/>
      <c r="V5573" s="112"/>
      <c r="W5573" s="72"/>
      <c r="X5573" s="46"/>
      <c r="Y5573" s="46"/>
      <c r="AC5573" s="47">
        <f t="shared" si="83"/>
        <v>0</v>
      </c>
      <c r="AD5573" s="47"/>
      <c r="AE5573" s="44"/>
      <c r="AF5573" s="48"/>
    </row>
    <row r="5574" spans="1:32" ht="21" customHeight="1">
      <c r="A5574" s="45" t="str">
        <f>IF(G5574="","",VLOOKUP(G5574,#REF!,3,0))</f>
        <v/>
      </c>
      <c r="B5574" s="45" t="str">
        <f>IF(Table1[[#This Row],[Day]]="","",WEEKNUM(F5574))</f>
        <v/>
      </c>
      <c r="C5574" s="45" t="str">
        <f>IF(Table1[[#This Row],[Day]]="","",MONTH(F5574))</f>
        <v/>
      </c>
      <c r="D5574" s="45" t="str">
        <f>IF(Table1[[#This Row],[Day]]="","",YEAR(F5574))</f>
        <v/>
      </c>
      <c r="E5574" s="117" t="s">
        <v>329</v>
      </c>
      <c r="J5574" s="102"/>
      <c r="K5574" s="124"/>
      <c r="R5574" s="46"/>
      <c r="V5574" s="112"/>
      <c r="W5574" s="72"/>
      <c r="X5574" s="46"/>
      <c r="Y5574" s="46"/>
      <c r="AC5574" s="47">
        <f t="shared" si="83"/>
        <v>0</v>
      </c>
      <c r="AD5574" s="47"/>
      <c r="AE5574" s="44"/>
      <c r="AF5574" s="48"/>
    </row>
    <row r="5575" spans="1:32" ht="21" customHeight="1">
      <c r="A5575" s="45" t="str">
        <f>IF(G5575="","",VLOOKUP(G5575,#REF!,3,0))</f>
        <v/>
      </c>
      <c r="B5575" s="45" t="str">
        <f>IF(Table1[[#This Row],[Day]]="","",WEEKNUM(F5575))</f>
        <v/>
      </c>
      <c r="C5575" s="45" t="str">
        <f>IF(Table1[[#This Row],[Day]]="","",MONTH(F5575))</f>
        <v/>
      </c>
      <c r="D5575" s="45" t="str">
        <f>IF(Table1[[#This Row],[Day]]="","",YEAR(F5575))</f>
        <v/>
      </c>
      <c r="E5575" s="117" t="s">
        <v>329</v>
      </c>
      <c r="J5575" s="102"/>
      <c r="K5575" s="124"/>
      <c r="R5575" s="46"/>
      <c r="V5575" s="112"/>
      <c r="W5575" s="72"/>
      <c r="X5575" s="46"/>
      <c r="Y5575" s="46"/>
      <c r="AC5575" s="47">
        <f t="shared" si="83"/>
        <v>0</v>
      </c>
      <c r="AD5575" s="47"/>
      <c r="AE5575" s="44"/>
      <c r="AF5575" s="48"/>
    </row>
    <row r="5576" spans="1:32" ht="21" customHeight="1">
      <c r="A5576" s="45" t="str">
        <f>IF(G5576="","",VLOOKUP(G5576,#REF!,3,0))</f>
        <v/>
      </c>
      <c r="B5576" s="45" t="str">
        <f>IF(Table1[[#This Row],[Day]]="","",WEEKNUM(F5576))</f>
        <v/>
      </c>
      <c r="C5576" s="45" t="str">
        <f>IF(Table1[[#This Row],[Day]]="","",MONTH(F5576))</f>
        <v/>
      </c>
      <c r="D5576" s="45" t="str">
        <f>IF(Table1[[#This Row],[Day]]="","",YEAR(F5576))</f>
        <v/>
      </c>
      <c r="E5576" s="117" t="s">
        <v>329</v>
      </c>
      <c r="J5576" s="102"/>
      <c r="K5576" s="124"/>
      <c r="R5576" s="46"/>
      <c r="V5576" s="112"/>
      <c r="W5576" s="72"/>
      <c r="X5576" s="46"/>
      <c r="Y5576" s="46"/>
      <c r="AC5576" s="47">
        <f t="shared" si="83"/>
        <v>0</v>
      </c>
      <c r="AD5576" s="47"/>
      <c r="AE5576" s="44"/>
      <c r="AF5576" s="48"/>
    </row>
    <row r="5577" spans="1:32" ht="21" customHeight="1">
      <c r="A5577" s="45" t="str">
        <f>IF(G5577="","",VLOOKUP(G5577,#REF!,3,0))</f>
        <v/>
      </c>
      <c r="B5577" s="45" t="str">
        <f>IF(Table1[[#This Row],[Day]]="","",WEEKNUM(F5577))</f>
        <v/>
      </c>
      <c r="C5577" s="45" t="str">
        <f>IF(Table1[[#This Row],[Day]]="","",MONTH(F5577))</f>
        <v/>
      </c>
      <c r="D5577" s="45" t="str">
        <f>IF(Table1[[#This Row],[Day]]="","",YEAR(F5577))</f>
        <v/>
      </c>
      <c r="E5577" s="117" t="s">
        <v>329</v>
      </c>
      <c r="J5577" s="102"/>
      <c r="K5577" s="124"/>
      <c r="R5577" s="46"/>
      <c r="V5577" s="112"/>
      <c r="W5577" s="72"/>
      <c r="X5577" s="46"/>
      <c r="Y5577" s="46"/>
      <c r="AC5577" s="47">
        <f t="shared" si="83"/>
        <v>0</v>
      </c>
      <c r="AD5577" s="47"/>
      <c r="AE5577" s="44"/>
      <c r="AF5577" s="48"/>
    </row>
    <row r="5578" spans="1:32" ht="21" customHeight="1">
      <c r="A5578" s="45" t="str">
        <f>IF(G5578="","",VLOOKUP(G5578,#REF!,3,0))</f>
        <v/>
      </c>
      <c r="B5578" s="45" t="str">
        <f>IF(Table1[[#This Row],[Day]]="","",WEEKNUM(F5578))</f>
        <v/>
      </c>
      <c r="C5578" s="45" t="str">
        <f>IF(Table1[[#This Row],[Day]]="","",MONTH(F5578))</f>
        <v/>
      </c>
      <c r="D5578" s="45" t="str">
        <f>IF(Table1[[#This Row],[Day]]="","",YEAR(F5578))</f>
        <v/>
      </c>
      <c r="E5578" s="117" t="s">
        <v>329</v>
      </c>
      <c r="J5578" s="102"/>
      <c r="K5578" s="124"/>
      <c r="R5578" s="46"/>
      <c r="V5578" s="112"/>
      <c r="W5578" s="72"/>
      <c r="X5578" s="46"/>
      <c r="Y5578" s="46"/>
      <c r="AC5578" s="47">
        <f t="shared" si="83"/>
        <v>0</v>
      </c>
      <c r="AD5578" s="47"/>
      <c r="AE5578" s="44"/>
      <c r="AF5578" s="48"/>
    </row>
    <row r="5579" spans="1:32" ht="21" customHeight="1">
      <c r="A5579" s="45" t="str">
        <f>IF(G5579="","",VLOOKUP(G5579,#REF!,3,0))</f>
        <v/>
      </c>
      <c r="B5579" s="45" t="str">
        <f>IF(Table1[[#This Row],[Day]]="","",WEEKNUM(F5579))</f>
        <v/>
      </c>
      <c r="C5579" s="45" t="str">
        <f>IF(Table1[[#This Row],[Day]]="","",MONTH(F5579))</f>
        <v/>
      </c>
      <c r="D5579" s="45" t="str">
        <f>IF(Table1[[#This Row],[Day]]="","",YEAR(F5579))</f>
        <v/>
      </c>
      <c r="E5579" s="117" t="s">
        <v>329</v>
      </c>
      <c r="J5579" s="102"/>
      <c r="K5579" s="124"/>
      <c r="R5579" s="46"/>
      <c r="V5579" s="112"/>
      <c r="W5579" s="72"/>
      <c r="X5579" s="46"/>
      <c r="Y5579" s="46"/>
      <c r="AC5579" s="47">
        <f t="shared" si="83"/>
        <v>0</v>
      </c>
      <c r="AD5579" s="47"/>
      <c r="AE5579" s="44"/>
      <c r="AF5579" s="48"/>
    </row>
    <row r="5580" spans="1:32" ht="21" customHeight="1">
      <c r="A5580" s="45" t="str">
        <f>IF(G5580="","",VLOOKUP(G5580,#REF!,3,0))</f>
        <v/>
      </c>
      <c r="B5580" s="45" t="str">
        <f>IF(Table1[[#This Row],[Day]]="","",WEEKNUM(F5580))</f>
        <v/>
      </c>
      <c r="C5580" s="45" t="str">
        <f>IF(Table1[[#This Row],[Day]]="","",MONTH(F5580))</f>
        <v/>
      </c>
      <c r="D5580" s="45" t="str">
        <f>IF(Table1[[#This Row],[Day]]="","",YEAR(F5580))</f>
        <v/>
      </c>
      <c r="E5580" s="117" t="s">
        <v>329</v>
      </c>
      <c r="J5580" s="102"/>
      <c r="K5580" s="124"/>
      <c r="R5580" s="46"/>
      <c r="V5580" s="112"/>
      <c r="W5580" s="72"/>
      <c r="X5580" s="46"/>
      <c r="Y5580" s="46"/>
      <c r="AC5580" s="47">
        <f t="shared" si="83"/>
        <v>0</v>
      </c>
      <c r="AD5580" s="47"/>
      <c r="AE5580" s="44"/>
      <c r="AF5580" s="48"/>
    </row>
    <row r="5581" spans="1:32" ht="21" customHeight="1">
      <c r="A5581" s="45" t="str">
        <f>IF(G5581="","",VLOOKUP(G5581,#REF!,3,0))</f>
        <v/>
      </c>
      <c r="B5581" s="45" t="str">
        <f>IF(Table1[[#This Row],[Day]]="","",WEEKNUM(F5581))</f>
        <v/>
      </c>
      <c r="C5581" s="45" t="str">
        <f>IF(Table1[[#This Row],[Day]]="","",MONTH(F5581))</f>
        <v/>
      </c>
      <c r="D5581" s="45" t="str">
        <f>IF(Table1[[#This Row],[Day]]="","",YEAR(F5581))</f>
        <v/>
      </c>
      <c r="E5581" s="117" t="s">
        <v>329</v>
      </c>
      <c r="J5581" s="102"/>
      <c r="K5581" s="124"/>
      <c r="R5581" s="46"/>
      <c r="V5581" s="112"/>
      <c r="W5581" s="72"/>
      <c r="X5581" s="46"/>
      <c r="Y5581" s="46"/>
      <c r="AC5581" s="47">
        <f t="shared" si="83"/>
        <v>0</v>
      </c>
      <c r="AD5581" s="47"/>
      <c r="AE5581" s="44"/>
      <c r="AF5581" s="48"/>
    </row>
    <row r="5582" spans="1:32" ht="21" customHeight="1">
      <c r="A5582" s="45" t="str">
        <f>IF(G5582="","",VLOOKUP(G5582,#REF!,3,0))</f>
        <v/>
      </c>
      <c r="B5582" s="45" t="str">
        <f>IF(Table1[[#This Row],[Day]]="","",WEEKNUM(F5582))</f>
        <v/>
      </c>
      <c r="C5582" s="45" t="str">
        <f>IF(Table1[[#This Row],[Day]]="","",MONTH(F5582))</f>
        <v/>
      </c>
      <c r="D5582" s="45" t="str">
        <f>IF(Table1[[#This Row],[Day]]="","",YEAR(F5582))</f>
        <v/>
      </c>
      <c r="E5582" s="117" t="s">
        <v>329</v>
      </c>
      <c r="J5582" s="102"/>
      <c r="K5582" s="124"/>
      <c r="R5582" s="46"/>
      <c r="V5582" s="112"/>
      <c r="W5582" s="72"/>
      <c r="X5582" s="46"/>
      <c r="Y5582" s="46"/>
      <c r="AC5582" s="47">
        <f t="shared" si="83"/>
        <v>0</v>
      </c>
      <c r="AD5582" s="47"/>
      <c r="AE5582" s="44"/>
      <c r="AF5582" s="48"/>
    </row>
    <row r="5583" spans="1:32" ht="21" customHeight="1">
      <c r="A5583" s="45" t="str">
        <f>IF(G5583="","",VLOOKUP(G5583,#REF!,3,0))</f>
        <v/>
      </c>
      <c r="B5583" s="45" t="str">
        <f>IF(Table1[[#This Row],[Day]]="","",WEEKNUM(F5583))</f>
        <v/>
      </c>
      <c r="C5583" s="45" t="str">
        <f>IF(Table1[[#This Row],[Day]]="","",MONTH(F5583))</f>
        <v/>
      </c>
      <c r="D5583" s="45" t="str">
        <f>IF(Table1[[#This Row],[Day]]="","",YEAR(F5583))</f>
        <v/>
      </c>
      <c r="E5583" s="117" t="s">
        <v>329</v>
      </c>
      <c r="J5583" s="102"/>
      <c r="K5583" s="124"/>
      <c r="R5583" s="46"/>
      <c r="V5583" s="112"/>
      <c r="W5583" s="72"/>
      <c r="X5583" s="46"/>
      <c r="Y5583" s="46"/>
      <c r="AC5583" s="47">
        <f t="shared" si="83"/>
        <v>0</v>
      </c>
      <c r="AD5583" s="47"/>
      <c r="AE5583" s="44"/>
      <c r="AF5583" s="48"/>
    </row>
    <row r="5584" spans="1:32" ht="21" customHeight="1">
      <c r="A5584" s="45" t="str">
        <f>IF(G5584="","",VLOOKUP(G5584,#REF!,3,0))</f>
        <v/>
      </c>
      <c r="B5584" s="45" t="str">
        <f>IF(Table1[[#This Row],[Day]]="","",WEEKNUM(F5584))</f>
        <v/>
      </c>
      <c r="C5584" s="45" t="str">
        <f>IF(Table1[[#This Row],[Day]]="","",MONTH(F5584))</f>
        <v/>
      </c>
      <c r="D5584" s="45" t="str">
        <f>IF(Table1[[#This Row],[Day]]="","",YEAR(F5584))</f>
        <v/>
      </c>
      <c r="E5584" s="117" t="s">
        <v>329</v>
      </c>
      <c r="J5584" s="102"/>
      <c r="K5584" s="124"/>
      <c r="R5584" s="46"/>
      <c r="V5584" s="112"/>
      <c r="W5584" s="72"/>
      <c r="X5584" s="46"/>
      <c r="Y5584" s="46"/>
      <c r="AC5584" s="47">
        <f t="shared" si="83"/>
        <v>0</v>
      </c>
      <c r="AD5584" s="47"/>
      <c r="AE5584" s="44"/>
      <c r="AF5584" s="48"/>
    </row>
    <row r="5585" spans="1:32" ht="21" customHeight="1">
      <c r="A5585" s="45" t="str">
        <f>IF(G5585="","",VLOOKUP(G5585,#REF!,3,0))</f>
        <v/>
      </c>
      <c r="B5585" s="45" t="str">
        <f>IF(Table1[[#This Row],[Day]]="","",WEEKNUM(F5585))</f>
        <v/>
      </c>
      <c r="C5585" s="45" t="str">
        <f>IF(Table1[[#This Row],[Day]]="","",MONTH(F5585))</f>
        <v/>
      </c>
      <c r="D5585" s="45" t="str">
        <f>IF(Table1[[#This Row],[Day]]="","",YEAR(F5585))</f>
        <v/>
      </c>
      <c r="E5585" s="117" t="s">
        <v>329</v>
      </c>
      <c r="J5585" s="102"/>
      <c r="K5585" s="124"/>
      <c r="R5585" s="46"/>
      <c r="V5585" s="112"/>
      <c r="W5585" s="72"/>
      <c r="X5585" s="46"/>
      <c r="Y5585" s="46"/>
      <c r="AC5585" s="47">
        <f t="shared" si="83"/>
        <v>0</v>
      </c>
      <c r="AD5585" s="47"/>
      <c r="AE5585" s="44"/>
      <c r="AF5585" s="48"/>
    </row>
    <row r="5586" spans="1:32" ht="21" customHeight="1">
      <c r="A5586" s="45" t="str">
        <f>IF(G5586="","",VLOOKUP(G5586,#REF!,3,0))</f>
        <v/>
      </c>
      <c r="B5586" s="45" t="str">
        <f>IF(Table1[[#This Row],[Day]]="","",WEEKNUM(F5586))</f>
        <v/>
      </c>
      <c r="C5586" s="45" t="str">
        <f>IF(Table1[[#This Row],[Day]]="","",MONTH(F5586))</f>
        <v/>
      </c>
      <c r="D5586" s="45" t="str">
        <f>IF(Table1[[#This Row],[Day]]="","",YEAR(F5586))</f>
        <v/>
      </c>
      <c r="E5586" s="117" t="s">
        <v>329</v>
      </c>
      <c r="J5586" s="102"/>
      <c r="K5586" s="124"/>
      <c r="R5586" s="46"/>
      <c r="V5586" s="112"/>
      <c r="W5586" s="72"/>
      <c r="X5586" s="46"/>
      <c r="Y5586" s="46"/>
      <c r="AC5586" s="47">
        <f t="shared" si="83"/>
        <v>0</v>
      </c>
      <c r="AD5586" s="47"/>
      <c r="AE5586" s="44"/>
      <c r="AF5586" s="48"/>
    </row>
    <row r="5587" spans="1:32" ht="21" customHeight="1">
      <c r="A5587" s="45" t="str">
        <f>IF(G5587="","",VLOOKUP(G5587,#REF!,3,0))</f>
        <v/>
      </c>
      <c r="B5587" s="45" t="str">
        <f>IF(Table1[[#This Row],[Day]]="","",WEEKNUM(F5587))</f>
        <v/>
      </c>
      <c r="C5587" s="45" t="str">
        <f>IF(Table1[[#This Row],[Day]]="","",MONTH(F5587))</f>
        <v/>
      </c>
      <c r="D5587" s="45" t="str">
        <f>IF(Table1[[#This Row],[Day]]="","",YEAR(F5587))</f>
        <v/>
      </c>
      <c r="E5587" s="117" t="s">
        <v>329</v>
      </c>
      <c r="J5587" s="102"/>
      <c r="K5587" s="124"/>
      <c r="R5587" s="46"/>
      <c r="V5587" s="112"/>
      <c r="W5587" s="72"/>
      <c r="X5587" s="46"/>
      <c r="Y5587" s="46"/>
      <c r="AC5587" s="47">
        <f t="shared" si="83"/>
        <v>0</v>
      </c>
      <c r="AD5587" s="47"/>
      <c r="AE5587" s="44"/>
      <c r="AF5587" s="48"/>
    </row>
    <row r="5588" spans="1:32" ht="21" customHeight="1">
      <c r="A5588" s="45" t="str">
        <f>IF(G5588="","",VLOOKUP(G5588,#REF!,3,0))</f>
        <v/>
      </c>
      <c r="B5588" s="45" t="str">
        <f>IF(Table1[[#This Row],[Day]]="","",WEEKNUM(F5588))</f>
        <v/>
      </c>
      <c r="C5588" s="45" t="str">
        <f>IF(Table1[[#This Row],[Day]]="","",MONTH(F5588))</f>
        <v/>
      </c>
      <c r="D5588" s="45" t="str">
        <f>IF(Table1[[#This Row],[Day]]="","",YEAR(F5588))</f>
        <v/>
      </c>
      <c r="E5588" s="117" t="s">
        <v>329</v>
      </c>
      <c r="J5588" s="102"/>
      <c r="K5588" s="124"/>
      <c r="R5588" s="46"/>
      <c r="V5588" s="112"/>
      <c r="W5588" s="72"/>
      <c r="X5588" s="46"/>
      <c r="Y5588" s="46"/>
      <c r="AC5588" s="47">
        <f t="shared" si="83"/>
        <v>0</v>
      </c>
      <c r="AD5588" s="47"/>
      <c r="AE5588" s="44"/>
      <c r="AF5588" s="48"/>
    </row>
    <row r="5589" spans="1:32" ht="21" customHeight="1">
      <c r="A5589" s="45" t="str">
        <f>IF(G5589="","",VLOOKUP(G5589,#REF!,3,0))</f>
        <v/>
      </c>
      <c r="B5589" s="45" t="str">
        <f>IF(Table1[[#This Row],[Day]]="","",WEEKNUM(F5589))</f>
        <v/>
      </c>
      <c r="C5589" s="45" t="str">
        <f>IF(Table1[[#This Row],[Day]]="","",MONTH(F5589))</f>
        <v/>
      </c>
      <c r="D5589" s="45" t="str">
        <f>IF(Table1[[#This Row],[Day]]="","",YEAR(F5589))</f>
        <v/>
      </c>
      <c r="E5589" s="117" t="s">
        <v>329</v>
      </c>
      <c r="J5589" s="102"/>
      <c r="K5589" s="124"/>
      <c r="R5589" s="46"/>
      <c r="V5589" s="112"/>
      <c r="W5589" s="72"/>
      <c r="X5589" s="46"/>
      <c r="Y5589" s="46"/>
      <c r="AC5589" s="47">
        <f t="shared" si="83"/>
        <v>0</v>
      </c>
      <c r="AD5589" s="47"/>
      <c r="AE5589" s="44"/>
      <c r="AF5589" s="48"/>
    </row>
    <row r="5590" spans="1:32" ht="21" customHeight="1">
      <c r="A5590" s="45" t="str">
        <f>IF(G5590="","",VLOOKUP(G5590,#REF!,3,0))</f>
        <v/>
      </c>
      <c r="B5590" s="45" t="str">
        <f>IF(Table1[[#This Row],[Day]]="","",WEEKNUM(F5590))</f>
        <v/>
      </c>
      <c r="C5590" s="45" t="str">
        <f>IF(Table1[[#This Row],[Day]]="","",MONTH(F5590))</f>
        <v/>
      </c>
      <c r="D5590" s="45" t="str">
        <f>IF(Table1[[#This Row],[Day]]="","",YEAR(F5590))</f>
        <v/>
      </c>
      <c r="E5590" s="117" t="s">
        <v>329</v>
      </c>
      <c r="J5590" s="102"/>
      <c r="K5590" s="124"/>
      <c r="R5590" s="46"/>
      <c r="V5590" s="112"/>
      <c r="W5590" s="72"/>
      <c r="X5590" s="46"/>
      <c r="Y5590" s="46"/>
      <c r="AC5590" s="47">
        <f t="shared" si="83"/>
        <v>0</v>
      </c>
      <c r="AD5590" s="47"/>
      <c r="AE5590" s="44"/>
      <c r="AF5590" s="48"/>
    </row>
    <row r="5591" spans="1:32" ht="21" customHeight="1">
      <c r="A5591" s="45" t="str">
        <f>IF(G5591="","",VLOOKUP(G5591,#REF!,3,0))</f>
        <v/>
      </c>
      <c r="B5591" s="45" t="str">
        <f>IF(Table1[[#This Row],[Day]]="","",WEEKNUM(F5591))</f>
        <v/>
      </c>
      <c r="C5591" s="45" t="str">
        <f>IF(Table1[[#This Row],[Day]]="","",MONTH(F5591))</f>
        <v/>
      </c>
      <c r="D5591" s="45" t="str">
        <f>IF(Table1[[#This Row],[Day]]="","",YEAR(F5591))</f>
        <v/>
      </c>
      <c r="E5591" s="117" t="s">
        <v>329</v>
      </c>
      <c r="J5591" s="102"/>
      <c r="K5591" s="124"/>
      <c r="R5591" s="46"/>
      <c r="V5591" s="112"/>
      <c r="W5591" s="72"/>
      <c r="X5591" s="46"/>
      <c r="Y5591" s="46"/>
      <c r="AC5591" s="47">
        <f t="shared" si="83"/>
        <v>0</v>
      </c>
      <c r="AD5591" s="47"/>
      <c r="AE5591" s="44"/>
      <c r="AF5591" s="48"/>
    </row>
    <row r="5592" spans="1:32" ht="21" customHeight="1">
      <c r="A5592" s="45" t="str">
        <f>IF(G5592="","",VLOOKUP(G5592,#REF!,3,0))</f>
        <v/>
      </c>
      <c r="B5592" s="45" t="str">
        <f>IF(Table1[[#This Row],[Day]]="","",WEEKNUM(F5592))</f>
        <v/>
      </c>
      <c r="C5592" s="45" t="str">
        <f>IF(Table1[[#This Row],[Day]]="","",MONTH(F5592))</f>
        <v/>
      </c>
      <c r="D5592" s="45" t="str">
        <f>IF(Table1[[#This Row],[Day]]="","",YEAR(F5592))</f>
        <v/>
      </c>
      <c r="E5592" s="117" t="s">
        <v>329</v>
      </c>
      <c r="J5592" s="102"/>
      <c r="K5592" s="124"/>
      <c r="R5592" s="46"/>
      <c r="V5592" s="112"/>
      <c r="W5592" s="72"/>
      <c r="X5592" s="46"/>
      <c r="Y5592" s="46"/>
      <c r="AC5592" s="47">
        <f t="shared" si="83"/>
        <v>0</v>
      </c>
      <c r="AD5592" s="47"/>
      <c r="AE5592" s="44"/>
      <c r="AF5592" s="48"/>
    </row>
    <row r="5593" spans="1:32" ht="21" customHeight="1">
      <c r="A5593" s="45" t="str">
        <f>IF(G5593="","",VLOOKUP(G5593,#REF!,3,0))</f>
        <v/>
      </c>
      <c r="B5593" s="45" t="str">
        <f>IF(Table1[[#This Row],[Day]]="","",WEEKNUM(F5593))</f>
        <v/>
      </c>
      <c r="C5593" s="45" t="str">
        <f>IF(Table1[[#This Row],[Day]]="","",MONTH(F5593))</f>
        <v/>
      </c>
      <c r="D5593" s="45" t="str">
        <f>IF(Table1[[#This Row],[Day]]="","",YEAR(F5593))</f>
        <v/>
      </c>
      <c r="E5593" s="117" t="s">
        <v>329</v>
      </c>
      <c r="J5593" s="102"/>
      <c r="K5593" s="124"/>
      <c r="R5593" s="46"/>
      <c r="V5593" s="112"/>
      <c r="W5593" s="72"/>
      <c r="X5593" s="46"/>
      <c r="Y5593" s="46"/>
      <c r="AC5593" s="47">
        <f t="shared" si="83"/>
        <v>0</v>
      </c>
      <c r="AD5593" s="47"/>
      <c r="AE5593" s="44"/>
      <c r="AF5593" s="48"/>
    </row>
    <row r="5594" spans="1:32" ht="21" customHeight="1">
      <c r="A5594" s="45" t="str">
        <f>IF(G5594="","",VLOOKUP(G5594,#REF!,3,0))</f>
        <v/>
      </c>
      <c r="B5594" s="45" t="str">
        <f>IF(Table1[[#This Row],[Day]]="","",WEEKNUM(F5594))</f>
        <v/>
      </c>
      <c r="C5594" s="45" t="str">
        <f>IF(Table1[[#This Row],[Day]]="","",MONTH(F5594))</f>
        <v/>
      </c>
      <c r="D5594" s="45" t="str">
        <f>IF(Table1[[#This Row],[Day]]="","",YEAR(F5594))</f>
        <v/>
      </c>
      <c r="E5594" s="117" t="s">
        <v>329</v>
      </c>
      <c r="J5594" s="102"/>
      <c r="K5594" s="124"/>
      <c r="R5594" s="46"/>
      <c r="V5594" s="112"/>
      <c r="W5594" s="72"/>
      <c r="X5594" s="46"/>
      <c r="Y5594" s="46"/>
      <c r="AC5594" s="47">
        <f t="shared" si="83"/>
        <v>0</v>
      </c>
      <c r="AD5594" s="47"/>
      <c r="AE5594" s="44"/>
      <c r="AF5594" s="48"/>
    </row>
    <row r="5595" spans="1:32" ht="21" customHeight="1">
      <c r="A5595" s="45" t="str">
        <f>IF(G5595="","",VLOOKUP(G5595,#REF!,3,0))</f>
        <v/>
      </c>
      <c r="B5595" s="45" t="str">
        <f>IF(Table1[[#This Row],[Day]]="","",WEEKNUM(F5595))</f>
        <v/>
      </c>
      <c r="C5595" s="45" t="str">
        <f>IF(Table1[[#This Row],[Day]]="","",MONTH(F5595))</f>
        <v/>
      </c>
      <c r="D5595" s="45" t="str">
        <f>IF(Table1[[#This Row],[Day]]="","",YEAR(F5595))</f>
        <v/>
      </c>
      <c r="E5595" s="117" t="s">
        <v>329</v>
      </c>
      <c r="J5595" s="102"/>
      <c r="K5595" s="124"/>
      <c r="R5595" s="46"/>
      <c r="V5595" s="112"/>
      <c r="W5595" s="72"/>
      <c r="X5595" s="46"/>
      <c r="Y5595" s="46"/>
      <c r="AC5595" s="47">
        <f t="shared" si="83"/>
        <v>0</v>
      </c>
      <c r="AD5595" s="47"/>
      <c r="AE5595" s="44"/>
      <c r="AF5595" s="48"/>
    </row>
    <row r="5596" spans="1:32" ht="21" customHeight="1">
      <c r="A5596" s="45" t="str">
        <f>IF(G5596="","",VLOOKUP(G5596,#REF!,3,0))</f>
        <v/>
      </c>
      <c r="B5596" s="45" t="str">
        <f>IF(Table1[[#This Row],[Day]]="","",WEEKNUM(F5596))</f>
        <v/>
      </c>
      <c r="C5596" s="45" t="str">
        <f>IF(Table1[[#This Row],[Day]]="","",MONTH(F5596))</f>
        <v/>
      </c>
      <c r="D5596" s="45" t="str">
        <f>IF(Table1[[#This Row],[Day]]="","",YEAR(F5596))</f>
        <v/>
      </c>
      <c r="E5596" s="117" t="s">
        <v>329</v>
      </c>
      <c r="J5596" s="102"/>
      <c r="K5596" s="124"/>
      <c r="R5596" s="46"/>
      <c r="V5596" s="112"/>
      <c r="W5596" s="72"/>
      <c r="X5596" s="46"/>
      <c r="Y5596" s="46"/>
      <c r="AC5596" s="47">
        <f t="shared" ref="AC5596:AC5659" si="84">SUM(I5596:AB5596)</f>
        <v>0</v>
      </c>
      <c r="AD5596" s="47"/>
      <c r="AE5596" s="44"/>
      <c r="AF5596" s="48"/>
    </row>
    <row r="5597" spans="1:32" ht="21" customHeight="1">
      <c r="A5597" s="45" t="str">
        <f>IF(G5597="","",VLOOKUP(G5597,#REF!,3,0))</f>
        <v/>
      </c>
      <c r="B5597" s="45" t="str">
        <f>IF(Table1[[#This Row],[Day]]="","",WEEKNUM(F5597))</f>
        <v/>
      </c>
      <c r="C5597" s="45" t="str">
        <f>IF(Table1[[#This Row],[Day]]="","",MONTH(F5597))</f>
        <v/>
      </c>
      <c r="D5597" s="45" t="str">
        <f>IF(Table1[[#This Row],[Day]]="","",YEAR(F5597))</f>
        <v/>
      </c>
      <c r="E5597" s="117" t="s">
        <v>329</v>
      </c>
      <c r="J5597" s="102"/>
      <c r="K5597" s="124"/>
      <c r="R5597" s="46"/>
      <c r="V5597" s="112"/>
      <c r="W5597" s="72"/>
      <c r="X5597" s="46"/>
      <c r="Y5597" s="46"/>
      <c r="AC5597" s="47">
        <f t="shared" si="84"/>
        <v>0</v>
      </c>
      <c r="AD5597" s="47"/>
      <c r="AE5597" s="44"/>
      <c r="AF5597" s="48"/>
    </row>
    <row r="5598" spans="1:32" ht="21" customHeight="1">
      <c r="A5598" s="45" t="str">
        <f>IF(G5598="","",VLOOKUP(G5598,#REF!,3,0))</f>
        <v/>
      </c>
      <c r="B5598" s="45" t="str">
        <f>IF(Table1[[#This Row],[Day]]="","",WEEKNUM(F5598))</f>
        <v/>
      </c>
      <c r="C5598" s="45" t="str">
        <f>IF(Table1[[#This Row],[Day]]="","",MONTH(F5598))</f>
        <v/>
      </c>
      <c r="D5598" s="45" t="str">
        <f>IF(Table1[[#This Row],[Day]]="","",YEAR(F5598))</f>
        <v/>
      </c>
      <c r="E5598" s="117" t="s">
        <v>329</v>
      </c>
      <c r="J5598" s="102"/>
      <c r="K5598" s="124"/>
      <c r="R5598" s="46"/>
      <c r="V5598" s="112"/>
      <c r="W5598" s="72"/>
      <c r="X5598" s="46"/>
      <c r="Y5598" s="46"/>
      <c r="AC5598" s="47">
        <f t="shared" si="84"/>
        <v>0</v>
      </c>
      <c r="AD5598" s="47"/>
      <c r="AE5598" s="44"/>
      <c r="AF5598" s="48"/>
    </row>
    <row r="5599" spans="1:32" ht="21" customHeight="1">
      <c r="A5599" s="45" t="str">
        <f>IF(G5599="","",VLOOKUP(G5599,#REF!,3,0))</f>
        <v/>
      </c>
      <c r="B5599" s="45" t="str">
        <f>IF(Table1[[#This Row],[Day]]="","",WEEKNUM(F5599))</f>
        <v/>
      </c>
      <c r="C5599" s="45" t="str">
        <f>IF(Table1[[#This Row],[Day]]="","",MONTH(F5599))</f>
        <v/>
      </c>
      <c r="D5599" s="45" t="str">
        <f>IF(Table1[[#This Row],[Day]]="","",YEAR(F5599))</f>
        <v/>
      </c>
      <c r="E5599" s="117" t="s">
        <v>329</v>
      </c>
      <c r="J5599" s="102"/>
      <c r="K5599" s="124"/>
      <c r="R5599" s="46"/>
      <c r="V5599" s="112"/>
      <c r="W5599" s="72"/>
      <c r="X5599" s="46"/>
      <c r="Y5599" s="46"/>
      <c r="AC5599" s="47">
        <f t="shared" si="84"/>
        <v>0</v>
      </c>
      <c r="AD5599" s="47"/>
      <c r="AE5599" s="44"/>
      <c r="AF5599" s="48"/>
    </row>
    <row r="5600" spans="1:32" ht="21" customHeight="1">
      <c r="A5600" s="45" t="str">
        <f>IF(G5600="","",VLOOKUP(G5600,#REF!,3,0))</f>
        <v/>
      </c>
      <c r="B5600" s="45" t="str">
        <f>IF(Table1[[#This Row],[Day]]="","",WEEKNUM(F5600))</f>
        <v/>
      </c>
      <c r="C5600" s="45" t="str">
        <f>IF(Table1[[#This Row],[Day]]="","",MONTH(F5600))</f>
        <v/>
      </c>
      <c r="D5600" s="45" t="str">
        <f>IF(Table1[[#This Row],[Day]]="","",YEAR(F5600))</f>
        <v/>
      </c>
      <c r="E5600" s="117" t="s">
        <v>329</v>
      </c>
      <c r="J5600" s="102"/>
      <c r="K5600" s="124"/>
      <c r="R5600" s="46"/>
      <c r="V5600" s="112"/>
      <c r="W5600" s="72"/>
      <c r="X5600" s="46"/>
      <c r="Y5600" s="46"/>
      <c r="AC5600" s="47">
        <f t="shared" si="84"/>
        <v>0</v>
      </c>
      <c r="AD5600" s="47"/>
      <c r="AE5600" s="44"/>
      <c r="AF5600" s="48"/>
    </row>
    <row r="5601" spans="1:32" ht="21" customHeight="1">
      <c r="A5601" s="45" t="str">
        <f>IF(G5601="","",VLOOKUP(G5601,#REF!,3,0))</f>
        <v/>
      </c>
      <c r="B5601" s="45" t="str">
        <f>IF(Table1[[#This Row],[Day]]="","",WEEKNUM(F5601))</f>
        <v/>
      </c>
      <c r="C5601" s="45" t="str">
        <f>IF(Table1[[#This Row],[Day]]="","",MONTH(F5601))</f>
        <v/>
      </c>
      <c r="D5601" s="45" t="str">
        <f>IF(Table1[[#This Row],[Day]]="","",YEAR(F5601))</f>
        <v/>
      </c>
      <c r="E5601" s="117" t="s">
        <v>329</v>
      </c>
      <c r="J5601" s="102"/>
      <c r="K5601" s="124"/>
      <c r="R5601" s="46"/>
      <c r="V5601" s="112"/>
      <c r="W5601" s="72"/>
      <c r="X5601" s="46"/>
      <c r="Y5601" s="46"/>
      <c r="AC5601" s="47">
        <f t="shared" si="84"/>
        <v>0</v>
      </c>
      <c r="AD5601" s="47"/>
      <c r="AE5601" s="44"/>
      <c r="AF5601" s="48"/>
    </row>
    <row r="5602" spans="1:32" ht="21" customHeight="1">
      <c r="A5602" s="45" t="str">
        <f>IF(G5602="","",VLOOKUP(G5602,#REF!,3,0))</f>
        <v/>
      </c>
      <c r="B5602" s="45" t="str">
        <f>IF(Table1[[#This Row],[Day]]="","",WEEKNUM(F5602))</f>
        <v/>
      </c>
      <c r="C5602" s="45" t="str">
        <f>IF(Table1[[#This Row],[Day]]="","",MONTH(F5602))</f>
        <v/>
      </c>
      <c r="D5602" s="45" t="str">
        <f>IF(Table1[[#This Row],[Day]]="","",YEAR(F5602))</f>
        <v/>
      </c>
      <c r="E5602" s="117" t="s">
        <v>329</v>
      </c>
      <c r="J5602" s="102"/>
      <c r="K5602" s="124"/>
      <c r="R5602" s="46"/>
      <c r="V5602" s="112"/>
      <c r="W5602" s="72"/>
      <c r="X5602" s="46"/>
      <c r="Y5602" s="46"/>
      <c r="AC5602" s="47">
        <f t="shared" si="84"/>
        <v>0</v>
      </c>
      <c r="AD5602" s="47"/>
      <c r="AE5602" s="44"/>
      <c r="AF5602" s="48"/>
    </row>
    <row r="5603" spans="1:32" ht="21" customHeight="1">
      <c r="A5603" s="45" t="str">
        <f>IF(G5603="","",VLOOKUP(G5603,#REF!,3,0))</f>
        <v/>
      </c>
      <c r="B5603" s="45" t="str">
        <f>IF(Table1[[#This Row],[Day]]="","",WEEKNUM(F5603))</f>
        <v/>
      </c>
      <c r="C5603" s="45" t="str">
        <f>IF(Table1[[#This Row],[Day]]="","",MONTH(F5603))</f>
        <v/>
      </c>
      <c r="D5603" s="45" t="str">
        <f>IF(Table1[[#This Row],[Day]]="","",YEAR(F5603))</f>
        <v/>
      </c>
      <c r="E5603" s="117" t="s">
        <v>329</v>
      </c>
      <c r="J5603" s="102"/>
      <c r="K5603" s="124"/>
      <c r="R5603" s="46"/>
      <c r="V5603" s="112"/>
      <c r="W5603" s="72"/>
      <c r="X5603" s="46"/>
      <c r="Y5603" s="46"/>
      <c r="AC5603" s="47">
        <f t="shared" si="84"/>
        <v>0</v>
      </c>
      <c r="AD5603" s="47"/>
      <c r="AE5603" s="44"/>
      <c r="AF5603" s="48"/>
    </row>
    <row r="5604" spans="1:32" ht="21" customHeight="1">
      <c r="A5604" s="45" t="str">
        <f>IF(G5604="","",VLOOKUP(G5604,#REF!,3,0))</f>
        <v/>
      </c>
      <c r="B5604" s="45" t="str">
        <f>IF(Table1[[#This Row],[Day]]="","",WEEKNUM(F5604))</f>
        <v/>
      </c>
      <c r="C5604" s="45" t="str">
        <f>IF(Table1[[#This Row],[Day]]="","",MONTH(F5604))</f>
        <v/>
      </c>
      <c r="D5604" s="45" t="str">
        <f>IF(Table1[[#This Row],[Day]]="","",YEAR(F5604))</f>
        <v/>
      </c>
      <c r="E5604" s="117" t="s">
        <v>329</v>
      </c>
      <c r="J5604" s="102"/>
      <c r="K5604" s="124"/>
      <c r="R5604" s="46"/>
      <c r="V5604" s="112"/>
      <c r="W5604" s="72"/>
      <c r="X5604" s="46"/>
      <c r="Y5604" s="46"/>
      <c r="AC5604" s="47">
        <f t="shared" si="84"/>
        <v>0</v>
      </c>
      <c r="AD5604" s="47"/>
      <c r="AE5604" s="44"/>
      <c r="AF5604" s="48"/>
    </row>
    <row r="5605" spans="1:32" ht="21" customHeight="1">
      <c r="A5605" s="45" t="str">
        <f>IF(G5605="","",VLOOKUP(G5605,#REF!,3,0))</f>
        <v/>
      </c>
      <c r="B5605" s="45" t="str">
        <f>IF(Table1[[#This Row],[Day]]="","",WEEKNUM(F5605))</f>
        <v/>
      </c>
      <c r="C5605" s="45" t="str">
        <f>IF(Table1[[#This Row],[Day]]="","",MONTH(F5605))</f>
        <v/>
      </c>
      <c r="D5605" s="45" t="str">
        <f>IF(Table1[[#This Row],[Day]]="","",YEAR(F5605))</f>
        <v/>
      </c>
      <c r="E5605" s="117" t="s">
        <v>329</v>
      </c>
      <c r="J5605" s="102"/>
      <c r="K5605" s="124"/>
      <c r="R5605" s="46"/>
      <c r="V5605" s="112"/>
      <c r="W5605" s="72"/>
      <c r="X5605" s="46"/>
      <c r="Y5605" s="46"/>
      <c r="AC5605" s="47">
        <f t="shared" si="84"/>
        <v>0</v>
      </c>
      <c r="AD5605" s="47"/>
      <c r="AE5605" s="44"/>
      <c r="AF5605" s="48"/>
    </row>
    <row r="5606" spans="1:32" ht="21" customHeight="1">
      <c r="A5606" s="45" t="str">
        <f>IF(G5606="","",VLOOKUP(G5606,#REF!,3,0))</f>
        <v/>
      </c>
      <c r="B5606" s="45" t="str">
        <f>IF(Table1[[#This Row],[Day]]="","",WEEKNUM(F5606))</f>
        <v/>
      </c>
      <c r="C5606" s="45" t="str">
        <f>IF(Table1[[#This Row],[Day]]="","",MONTH(F5606))</f>
        <v/>
      </c>
      <c r="D5606" s="45" t="str">
        <f>IF(Table1[[#This Row],[Day]]="","",YEAR(F5606))</f>
        <v/>
      </c>
      <c r="E5606" s="117" t="s">
        <v>329</v>
      </c>
      <c r="J5606" s="102"/>
      <c r="K5606" s="124"/>
      <c r="R5606" s="46"/>
      <c r="V5606" s="112"/>
      <c r="W5606" s="72"/>
      <c r="X5606" s="46"/>
      <c r="Y5606" s="46"/>
      <c r="AC5606" s="47">
        <f t="shared" si="84"/>
        <v>0</v>
      </c>
      <c r="AD5606" s="47"/>
      <c r="AE5606" s="44"/>
      <c r="AF5606" s="48"/>
    </row>
    <row r="5607" spans="1:32" ht="21" customHeight="1">
      <c r="A5607" s="45" t="str">
        <f>IF(G5607="","",VLOOKUP(G5607,#REF!,3,0))</f>
        <v/>
      </c>
      <c r="B5607" s="45" t="str">
        <f>IF(Table1[[#This Row],[Day]]="","",WEEKNUM(F5607))</f>
        <v/>
      </c>
      <c r="C5607" s="45" t="str">
        <f>IF(Table1[[#This Row],[Day]]="","",MONTH(F5607))</f>
        <v/>
      </c>
      <c r="D5607" s="45" t="str">
        <f>IF(Table1[[#This Row],[Day]]="","",YEAR(F5607))</f>
        <v/>
      </c>
      <c r="E5607" s="117" t="s">
        <v>329</v>
      </c>
      <c r="J5607" s="102"/>
      <c r="K5607" s="124"/>
      <c r="R5607" s="46"/>
      <c r="V5607" s="112"/>
      <c r="W5607" s="72"/>
      <c r="X5607" s="46"/>
      <c r="Y5607" s="46"/>
      <c r="AC5607" s="47">
        <f t="shared" si="84"/>
        <v>0</v>
      </c>
      <c r="AD5607" s="47"/>
      <c r="AE5607" s="44"/>
      <c r="AF5607" s="48"/>
    </row>
    <row r="5608" spans="1:32" ht="21" customHeight="1">
      <c r="A5608" s="45" t="str">
        <f>IF(G5608="","",VLOOKUP(G5608,#REF!,3,0))</f>
        <v/>
      </c>
      <c r="B5608" s="45" t="str">
        <f>IF(Table1[[#This Row],[Day]]="","",WEEKNUM(F5608))</f>
        <v/>
      </c>
      <c r="C5608" s="45" t="str">
        <f>IF(Table1[[#This Row],[Day]]="","",MONTH(F5608))</f>
        <v/>
      </c>
      <c r="D5608" s="45" t="str">
        <f>IF(Table1[[#This Row],[Day]]="","",YEAR(F5608))</f>
        <v/>
      </c>
      <c r="E5608" s="117" t="s">
        <v>329</v>
      </c>
      <c r="J5608" s="102"/>
      <c r="K5608" s="124"/>
      <c r="R5608" s="46"/>
      <c r="V5608" s="112"/>
      <c r="W5608" s="72"/>
      <c r="X5608" s="46"/>
      <c r="Y5608" s="46"/>
      <c r="AC5608" s="47">
        <f t="shared" si="84"/>
        <v>0</v>
      </c>
      <c r="AD5608" s="47"/>
      <c r="AE5608" s="44"/>
      <c r="AF5608" s="48"/>
    </row>
    <row r="5609" spans="1:32" ht="21" customHeight="1">
      <c r="A5609" s="45" t="str">
        <f>IF(G5609="","",VLOOKUP(G5609,#REF!,3,0))</f>
        <v/>
      </c>
      <c r="B5609" s="45" t="str">
        <f>IF(Table1[[#This Row],[Day]]="","",WEEKNUM(F5609))</f>
        <v/>
      </c>
      <c r="C5609" s="45" t="str">
        <f>IF(Table1[[#This Row],[Day]]="","",MONTH(F5609))</f>
        <v/>
      </c>
      <c r="D5609" s="45" t="str">
        <f>IF(Table1[[#This Row],[Day]]="","",YEAR(F5609))</f>
        <v/>
      </c>
      <c r="E5609" s="117" t="s">
        <v>329</v>
      </c>
      <c r="J5609" s="102"/>
      <c r="K5609" s="124"/>
      <c r="R5609" s="46"/>
      <c r="V5609" s="112"/>
      <c r="W5609" s="72"/>
      <c r="X5609" s="46"/>
      <c r="Y5609" s="46"/>
      <c r="AC5609" s="47">
        <f t="shared" si="84"/>
        <v>0</v>
      </c>
      <c r="AD5609" s="47"/>
      <c r="AE5609" s="44"/>
      <c r="AF5609" s="48"/>
    </row>
    <row r="5610" spans="1:32" ht="21" customHeight="1">
      <c r="A5610" s="45" t="str">
        <f>IF(G5610="","",VLOOKUP(G5610,#REF!,3,0))</f>
        <v/>
      </c>
      <c r="B5610" s="45" t="str">
        <f>IF(Table1[[#This Row],[Day]]="","",WEEKNUM(F5610))</f>
        <v/>
      </c>
      <c r="C5610" s="45" t="str">
        <f>IF(Table1[[#This Row],[Day]]="","",MONTH(F5610))</f>
        <v/>
      </c>
      <c r="D5610" s="45" t="str">
        <f>IF(Table1[[#This Row],[Day]]="","",YEAR(F5610))</f>
        <v/>
      </c>
      <c r="E5610" s="117" t="s">
        <v>329</v>
      </c>
      <c r="J5610" s="102"/>
      <c r="K5610" s="124"/>
      <c r="R5610" s="46"/>
      <c r="V5610" s="112"/>
      <c r="W5610" s="72"/>
      <c r="X5610" s="46"/>
      <c r="Y5610" s="46"/>
      <c r="AC5610" s="47">
        <f t="shared" si="84"/>
        <v>0</v>
      </c>
      <c r="AD5610" s="47"/>
      <c r="AE5610" s="44"/>
      <c r="AF5610" s="48"/>
    </row>
    <row r="5611" spans="1:32" ht="21" customHeight="1">
      <c r="A5611" s="45" t="str">
        <f>IF(G5611="","",VLOOKUP(G5611,#REF!,3,0))</f>
        <v/>
      </c>
      <c r="B5611" s="45" t="str">
        <f>IF(Table1[[#This Row],[Day]]="","",WEEKNUM(F5611))</f>
        <v/>
      </c>
      <c r="C5611" s="45" t="str">
        <f>IF(Table1[[#This Row],[Day]]="","",MONTH(F5611))</f>
        <v/>
      </c>
      <c r="D5611" s="45" t="str">
        <f>IF(Table1[[#This Row],[Day]]="","",YEAR(F5611))</f>
        <v/>
      </c>
      <c r="E5611" s="117" t="s">
        <v>329</v>
      </c>
      <c r="J5611" s="102"/>
      <c r="K5611" s="124"/>
      <c r="R5611" s="46"/>
      <c r="V5611" s="112"/>
      <c r="W5611" s="72"/>
      <c r="X5611" s="46"/>
      <c r="Y5611" s="46"/>
      <c r="AC5611" s="47">
        <f t="shared" si="84"/>
        <v>0</v>
      </c>
      <c r="AD5611" s="47"/>
      <c r="AE5611" s="44"/>
      <c r="AF5611" s="48"/>
    </row>
    <row r="5612" spans="1:32" ht="21" customHeight="1">
      <c r="A5612" s="45" t="str">
        <f>IF(G5612="","",VLOOKUP(G5612,#REF!,3,0))</f>
        <v/>
      </c>
      <c r="B5612" s="45" t="str">
        <f>IF(Table1[[#This Row],[Day]]="","",WEEKNUM(F5612))</f>
        <v/>
      </c>
      <c r="C5612" s="45" t="str">
        <f>IF(Table1[[#This Row],[Day]]="","",MONTH(F5612))</f>
        <v/>
      </c>
      <c r="D5612" s="45" t="str">
        <f>IF(Table1[[#This Row],[Day]]="","",YEAR(F5612))</f>
        <v/>
      </c>
      <c r="E5612" s="117" t="s">
        <v>329</v>
      </c>
      <c r="J5612" s="102"/>
      <c r="K5612" s="124"/>
      <c r="R5612" s="46"/>
      <c r="V5612" s="112"/>
      <c r="W5612" s="72"/>
      <c r="X5612" s="46"/>
      <c r="Y5612" s="46"/>
      <c r="AC5612" s="47">
        <f t="shared" si="84"/>
        <v>0</v>
      </c>
      <c r="AD5612" s="47"/>
      <c r="AE5612" s="44"/>
      <c r="AF5612" s="48"/>
    </row>
    <row r="5613" spans="1:32" ht="21" customHeight="1">
      <c r="A5613" s="45" t="str">
        <f>IF(G5613="","",VLOOKUP(G5613,#REF!,3,0))</f>
        <v/>
      </c>
      <c r="B5613" s="45" t="str">
        <f>IF(Table1[[#This Row],[Day]]="","",WEEKNUM(F5613))</f>
        <v/>
      </c>
      <c r="C5613" s="45" t="str">
        <f>IF(Table1[[#This Row],[Day]]="","",MONTH(F5613))</f>
        <v/>
      </c>
      <c r="D5613" s="45" t="str">
        <f>IF(Table1[[#This Row],[Day]]="","",YEAR(F5613))</f>
        <v/>
      </c>
      <c r="E5613" s="117" t="s">
        <v>329</v>
      </c>
      <c r="J5613" s="102"/>
      <c r="K5613" s="124"/>
      <c r="R5613" s="46"/>
      <c r="V5613" s="112"/>
      <c r="W5613" s="72"/>
      <c r="X5613" s="46"/>
      <c r="Y5613" s="46"/>
      <c r="AC5613" s="47">
        <f t="shared" si="84"/>
        <v>0</v>
      </c>
      <c r="AD5613" s="47"/>
      <c r="AE5613" s="44"/>
      <c r="AF5613" s="48"/>
    </row>
    <row r="5614" spans="1:32" ht="21" customHeight="1">
      <c r="A5614" s="45" t="str">
        <f>IF(G5614="","",VLOOKUP(G5614,#REF!,3,0))</f>
        <v/>
      </c>
      <c r="B5614" s="45" t="str">
        <f>IF(Table1[[#This Row],[Day]]="","",WEEKNUM(F5614))</f>
        <v/>
      </c>
      <c r="C5614" s="45" t="str">
        <f>IF(Table1[[#This Row],[Day]]="","",MONTH(F5614))</f>
        <v/>
      </c>
      <c r="D5614" s="45" t="str">
        <f>IF(Table1[[#This Row],[Day]]="","",YEAR(F5614))</f>
        <v/>
      </c>
      <c r="E5614" s="117" t="s">
        <v>329</v>
      </c>
      <c r="J5614" s="102"/>
      <c r="K5614" s="124"/>
      <c r="R5614" s="46"/>
      <c r="V5614" s="112"/>
      <c r="W5614" s="72"/>
      <c r="X5614" s="46"/>
      <c r="Y5614" s="46"/>
      <c r="AC5614" s="47">
        <f t="shared" si="84"/>
        <v>0</v>
      </c>
      <c r="AD5614" s="47"/>
      <c r="AE5614" s="44"/>
      <c r="AF5614" s="48"/>
    </row>
    <row r="5615" spans="1:32" ht="21" customHeight="1">
      <c r="A5615" s="45" t="str">
        <f>IF(G5615="","",VLOOKUP(G5615,#REF!,3,0))</f>
        <v/>
      </c>
      <c r="B5615" s="45" t="str">
        <f>IF(Table1[[#This Row],[Day]]="","",WEEKNUM(F5615))</f>
        <v/>
      </c>
      <c r="C5615" s="45" t="str">
        <f>IF(Table1[[#This Row],[Day]]="","",MONTH(F5615))</f>
        <v/>
      </c>
      <c r="D5615" s="45" t="str">
        <f>IF(Table1[[#This Row],[Day]]="","",YEAR(F5615))</f>
        <v/>
      </c>
      <c r="E5615" s="117" t="s">
        <v>329</v>
      </c>
      <c r="J5615" s="102"/>
      <c r="K5615" s="124"/>
      <c r="R5615" s="46"/>
      <c r="V5615" s="112"/>
      <c r="W5615" s="72"/>
      <c r="X5615" s="46"/>
      <c r="Y5615" s="46"/>
      <c r="AC5615" s="47">
        <f t="shared" si="84"/>
        <v>0</v>
      </c>
      <c r="AD5615" s="47"/>
      <c r="AE5615" s="44"/>
      <c r="AF5615" s="48"/>
    </row>
    <row r="5616" spans="1:32" ht="21" customHeight="1">
      <c r="A5616" s="45" t="str">
        <f>IF(G5616="","",VLOOKUP(G5616,#REF!,3,0))</f>
        <v/>
      </c>
      <c r="B5616" s="45" t="str">
        <f>IF(Table1[[#This Row],[Day]]="","",WEEKNUM(F5616))</f>
        <v/>
      </c>
      <c r="C5616" s="45" t="str">
        <f>IF(Table1[[#This Row],[Day]]="","",MONTH(F5616))</f>
        <v/>
      </c>
      <c r="D5616" s="45" t="str">
        <f>IF(Table1[[#This Row],[Day]]="","",YEAR(F5616))</f>
        <v/>
      </c>
      <c r="E5616" s="117" t="s">
        <v>329</v>
      </c>
      <c r="J5616" s="102"/>
      <c r="K5616" s="124"/>
      <c r="R5616" s="46"/>
      <c r="V5616" s="112"/>
      <c r="W5616" s="72"/>
      <c r="X5616" s="46"/>
      <c r="Y5616" s="46"/>
      <c r="AC5616" s="47">
        <f t="shared" si="84"/>
        <v>0</v>
      </c>
      <c r="AD5616" s="47"/>
      <c r="AE5616" s="44"/>
      <c r="AF5616" s="48"/>
    </row>
    <row r="5617" spans="1:32" ht="21" customHeight="1">
      <c r="A5617" s="45" t="str">
        <f>IF(G5617="","",VLOOKUP(G5617,#REF!,3,0))</f>
        <v/>
      </c>
      <c r="B5617" s="45" t="str">
        <f>IF(Table1[[#This Row],[Day]]="","",WEEKNUM(F5617))</f>
        <v/>
      </c>
      <c r="C5617" s="45" t="str">
        <f>IF(Table1[[#This Row],[Day]]="","",MONTH(F5617))</f>
        <v/>
      </c>
      <c r="D5617" s="45" t="str">
        <f>IF(Table1[[#This Row],[Day]]="","",YEAR(F5617))</f>
        <v/>
      </c>
      <c r="E5617" s="117" t="s">
        <v>329</v>
      </c>
      <c r="J5617" s="102"/>
      <c r="K5617" s="124"/>
      <c r="R5617" s="46"/>
      <c r="V5617" s="112"/>
      <c r="W5617" s="72"/>
      <c r="X5617" s="46"/>
      <c r="Y5617" s="46"/>
      <c r="AC5617" s="47">
        <f t="shared" si="84"/>
        <v>0</v>
      </c>
      <c r="AD5617" s="47"/>
      <c r="AE5617" s="44"/>
      <c r="AF5617" s="48"/>
    </row>
    <row r="5618" spans="1:32" ht="21" customHeight="1">
      <c r="A5618" s="45" t="str">
        <f>IF(G5618="","",VLOOKUP(G5618,#REF!,3,0))</f>
        <v/>
      </c>
      <c r="B5618" s="45" t="str">
        <f>IF(Table1[[#This Row],[Day]]="","",WEEKNUM(F5618))</f>
        <v/>
      </c>
      <c r="C5618" s="45" t="str">
        <f>IF(Table1[[#This Row],[Day]]="","",MONTH(F5618))</f>
        <v/>
      </c>
      <c r="D5618" s="45" t="str">
        <f>IF(Table1[[#This Row],[Day]]="","",YEAR(F5618))</f>
        <v/>
      </c>
      <c r="E5618" s="117" t="s">
        <v>329</v>
      </c>
      <c r="J5618" s="102"/>
      <c r="K5618" s="124"/>
      <c r="R5618" s="46"/>
      <c r="V5618" s="112"/>
      <c r="W5618" s="72"/>
      <c r="X5618" s="46"/>
      <c r="Y5618" s="46"/>
      <c r="AC5618" s="47">
        <f t="shared" si="84"/>
        <v>0</v>
      </c>
      <c r="AD5618" s="47"/>
      <c r="AE5618" s="44"/>
      <c r="AF5618" s="48"/>
    </row>
    <row r="5619" spans="1:32" ht="21" customHeight="1">
      <c r="A5619" s="45" t="str">
        <f>IF(G5619="","",VLOOKUP(G5619,#REF!,3,0))</f>
        <v/>
      </c>
      <c r="B5619" s="45" t="str">
        <f>IF(Table1[[#This Row],[Day]]="","",WEEKNUM(F5619))</f>
        <v/>
      </c>
      <c r="C5619" s="45" t="str">
        <f>IF(Table1[[#This Row],[Day]]="","",MONTH(F5619))</f>
        <v/>
      </c>
      <c r="D5619" s="45" t="str">
        <f>IF(Table1[[#This Row],[Day]]="","",YEAR(F5619))</f>
        <v/>
      </c>
      <c r="E5619" s="117" t="s">
        <v>329</v>
      </c>
      <c r="J5619" s="102"/>
      <c r="K5619" s="124"/>
      <c r="R5619" s="46"/>
      <c r="V5619" s="112"/>
      <c r="W5619" s="72"/>
      <c r="X5619" s="46"/>
      <c r="Y5619" s="46"/>
      <c r="AC5619" s="47">
        <f t="shared" si="84"/>
        <v>0</v>
      </c>
      <c r="AD5619" s="47"/>
      <c r="AE5619" s="44"/>
      <c r="AF5619" s="48"/>
    </row>
    <row r="5620" spans="1:32" ht="21" customHeight="1">
      <c r="A5620" s="45" t="str">
        <f>IF(G5620="","",VLOOKUP(G5620,#REF!,3,0))</f>
        <v/>
      </c>
      <c r="B5620" s="45" t="str">
        <f>IF(Table1[[#This Row],[Day]]="","",WEEKNUM(F5620))</f>
        <v/>
      </c>
      <c r="C5620" s="45" t="str">
        <f>IF(Table1[[#This Row],[Day]]="","",MONTH(F5620))</f>
        <v/>
      </c>
      <c r="D5620" s="45" t="str">
        <f>IF(Table1[[#This Row],[Day]]="","",YEAR(F5620))</f>
        <v/>
      </c>
      <c r="E5620" s="117" t="s">
        <v>329</v>
      </c>
      <c r="J5620" s="102"/>
      <c r="K5620" s="124"/>
      <c r="R5620" s="46"/>
      <c r="V5620" s="112"/>
      <c r="W5620" s="72"/>
      <c r="X5620" s="46"/>
      <c r="Y5620" s="46"/>
      <c r="AC5620" s="47">
        <f t="shared" si="84"/>
        <v>0</v>
      </c>
      <c r="AD5620" s="47"/>
      <c r="AE5620" s="44"/>
      <c r="AF5620" s="48"/>
    </row>
    <row r="5621" spans="1:32" ht="21" customHeight="1">
      <c r="A5621" s="45" t="str">
        <f>IF(G5621="","",VLOOKUP(G5621,#REF!,3,0))</f>
        <v/>
      </c>
      <c r="B5621" s="45" t="str">
        <f>IF(Table1[[#This Row],[Day]]="","",WEEKNUM(F5621))</f>
        <v/>
      </c>
      <c r="C5621" s="45" t="str">
        <f>IF(Table1[[#This Row],[Day]]="","",MONTH(F5621))</f>
        <v/>
      </c>
      <c r="D5621" s="45" t="str">
        <f>IF(Table1[[#This Row],[Day]]="","",YEAR(F5621))</f>
        <v/>
      </c>
      <c r="E5621" s="117" t="s">
        <v>329</v>
      </c>
      <c r="J5621" s="102"/>
      <c r="K5621" s="124"/>
      <c r="R5621" s="46"/>
      <c r="V5621" s="112"/>
      <c r="W5621" s="72"/>
      <c r="X5621" s="46"/>
      <c r="Y5621" s="46"/>
      <c r="AC5621" s="47">
        <f t="shared" si="84"/>
        <v>0</v>
      </c>
      <c r="AD5621" s="47"/>
      <c r="AE5621" s="44"/>
      <c r="AF5621" s="48"/>
    </row>
    <row r="5622" spans="1:32" ht="21" customHeight="1">
      <c r="A5622" s="45" t="str">
        <f>IF(G5622="","",VLOOKUP(G5622,#REF!,3,0))</f>
        <v/>
      </c>
      <c r="B5622" s="45" t="str">
        <f>IF(Table1[[#This Row],[Day]]="","",WEEKNUM(F5622))</f>
        <v/>
      </c>
      <c r="C5622" s="45" t="str">
        <f>IF(Table1[[#This Row],[Day]]="","",MONTH(F5622))</f>
        <v/>
      </c>
      <c r="D5622" s="45" t="str">
        <f>IF(Table1[[#This Row],[Day]]="","",YEAR(F5622))</f>
        <v/>
      </c>
      <c r="E5622" s="117" t="s">
        <v>329</v>
      </c>
      <c r="J5622" s="102"/>
      <c r="K5622" s="124"/>
      <c r="R5622" s="46"/>
      <c r="V5622" s="112"/>
      <c r="W5622" s="72"/>
      <c r="X5622" s="46"/>
      <c r="Y5622" s="46"/>
      <c r="AC5622" s="47">
        <f t="shared" si="84"/>
        <v>0</v>
      </c>
      <c r="AD5622" s="47"/>
      <c r="AE5622" s="44"/>
      <c r="AF5622" s="48"/>
    </row>
    <row r="5623" spans="1:32" ht="21" customHeight="1">
      <c r="A5623" s="45" t="str">
        <f>IF(G5623="","",VLOOKUP(G5623,#REF!,3,0))</f>
        <v/>
      </c>
      <c r="B5623" s="45" t="str">
        <f>IF(Table1[[#This Row],[Day]]="","",WEEKNUM(F5623))</f>
        <v/>
      </c>
      <c r="C5623" s="45" t="str">
        <f>IF(Table1[[#This Row],[Day]]="","",MONTH(F5623))</f>
        <v/>
      </c>
      <c r="D5623" s="45" t="str">
        <f>IF(Table1[[#This Row],[Day]]="","",YEAR(F5623))</f>
        <v/>
      </c>
      <c r="E5623" s="117" t="s">
        <v>329</v>
      </c>
      <c r="J5623" s="102"/>
      <c r="K5623" s="124"/>
      <c r="R5623" s="46"/>
      <c r="V5623" s="112"/>
      <c r="W5623" s="72"/>
      <c r="X5623" s="46"/>
      <c r="Y5623" s="46"/>
      <c r="AC5623" s="47">
        <f t="shared" si="84"/>
        <v>0</v>
      </c>
      <c r="AD5623" s="47"/>
      <c r="AE5623" s="44"/>
      <c r="AF5623" s="48"/>
    </row>
    <row r="5624" spans="1:32" ht="21" customHeight="1">
      <c r="A5624" s="45" t="str">
        <f>IF(G5624="","",VLOOKUP(G5624,#REF!,3,0))</f>
        <v/>
      </c>
      <c r="B5624" s="45" t="str">
        <f>IF(Table1[[#This Row],[Day]]="","",WEEKNUM(F5624))</f>
        <v/>
      </c>
      <c r="C5624" s="45" t="str">
        <f>IF(Table1[[#This Row],[Day]]="","",MONTH(F5624))</f>
        <v/>
      </c>
      <c r="D5624" s="45" t="str">
        <f>IF(Table1[[#This Row],[Day]]="","",YEAR(F5624))</f>
        <v/>
      </c>
      <c r="E5624" s="117" t="s">
        <v>329</v>
      </c>
      <c r="J5624" s="102"/>
      <c r="K5624" s="124"/>
      <c r="R5624" s="46"/>
      <c r="V5624" s="112"/>
      <c r="W5624" s="72"/>
      <c r="X5624" s="46"/>
      <c r="Y5624" s="46"/>
      <c r="AC5624" s="47">
        <f t="shared" si="84"/>
        <v>0</v>
      </c>
      <c r="AD5624" s="47"/>
      <c r="AE5624" s="44"/>
      <c r="AF5624" s="48"/>
    </row>
    <row r="5625" spans="1:32" ht="21" customHeight="1">
      <c r="A5625" s="45" t="str">
        <f>IF(G5625="","",VLOOKUP(G5625,#REF!,3,0))</f>
        <v/>
      </c>
      <c r="B5625" s="45" t="str">
        <f>IF(Table1[[#This Row],[Day]]="","",WEEKNUM(F5625))</f>
        <v/>
      </c>
      <c r="C5625" s="45" t="str">
        <f>IF(Table1[[#This Row],[Day]]="","",MONTH(F5625))</f>
        <v/>
      </c>
      <c r="D5625" s="45" t="str">
        <f>IF(Table1[[#This Row],[Day]]="","",YEAR(F5625))</f>
        <v/>
      </c>
      <c r="E5625" s="117" t="s">
        <v>329</v>
      </c>
      <c r="J5625" s="102"/>
      <c r="K5625" s="124"/>
      <c r="R5625" s="46"/>
      <c r="V5625" s="112"/>
      <c r="W5625" s="72"/>
      <c r="X5625" s="46"/>
      <c r="Y5625" s="46"/>
      <c r="AC5625" s="47">
        <f t="shared" si="84"/>
        <v>0</v>
      </c>
      <c r="AD5625" s="47"/>
      <c r="AE5625" s="44"/>
      <c r="AF5625" s="48"/>
    </row>
    <row r="5626" spans="1:32" ht="21" customHeight="1">
      <c r="A5626" s="45" t="str">
        <f>IF(G5626="","",VLOOKUP(G5626,#REF!,3,0))</f>
        <v/>
      </c>
      <c r="B5626" s="45" t="str">
        <f>IF(Table1[[#This Row],[Day]]="","",WEEKNUM(F5626))</f>
        <v/>
      </c>
      <c r="C5626" s="45" t="str">
        <f>IF(Table1[[#This Row],[Day]]="","",MONTH(F5626))</f>
        <v/>
      </c>
      <c r="D5626" s="45" t="str">
        <f>IF(Table1[[#This Row],[Day]]="","",YEAR(F5626))</f>
        <v/>
      </c>
      <c r="E5626" s="117" t="s">
        <v>329</v>
      </c>
      <c r="J5626" s="102"/>
      <c r="K5626" s="124"/>
      <c r="R5626" s="46"/>
      <c r="V5626" s="112"/>
      <c r="W5626" s="72"/>
      <c r="X5626" s="46"/>
      <c r="Y5626" s="46"/>
      <c r="AC5626" s="47">
        <f t="shared" si="84"/>
        <v>0</v>
      </c>
      <c r="AD5626" s="47"/>
      <c r="AE5626" s="44"/>
      <c r="AF5626" s="48"/>
    </row>
    <row r="5627" spans="1:32" ht="21" customHeight="1">
      <c r="A5627" s="45" t="str">
        <f>IF(G5627="","",VLOOKUP(G5627,#REF!,3,0))</f>
        <v/>
      </c>
      <c r="B5627" s="45" t="str">
        <f>IF(Table1[[#This Row],[Day]]="","",WEEKNUM(F5627))</f>
        <v/>
      </c>
      <c r="C5627" s="45" t="str">
        <f>IF(Table1[[#This Row],[Day]]="","",MONTH(F5627))</f>
        <v/>
      </c>
      <c r="D5627" s="45" t="str">
        <f>IF(Table1[[#This Row],[Day]]="","",YEAR(F5627))</f>
        <v/>
      </c>
      <c r="E5627" s="117" t="s">
        <v>329</v>
      </c>
      <c r="J5627" s="102"/>
      <c r="K5627" s="124"/>
      <c r="R5627" s="46"/>
      <c r="V5627" s="112"/>
      <c r="W5627" s="72"/>
      <c r="X5627" s="46"/>
      <c r="Y5627" s="46"/>
      <c r="AC5627" s="47">
        <f t="shared" si="84"/>
        <v>0</v>
      </c>
      <c r="AD5627" s="47"/>
      <c r="AE5627" s="44"/>
      <c r="AF5627" s="48"/>
    </row>
    <row r="5628" spans="1:32" ht="21" customHeight="1">
      <c r="A5628" s="45" t="str">
        <f>IF(G5628="","",VLOOKUP(G5628,#REF!,3,0))</f>
        <v/>
      </c>
      <c r="B5628" s="45" t="str">
        <f>IF(Table1[[#This Row],[Day]]="","",WEEKNUM(F5628))</f>
        <v/>
      </c>
      <c r="C5628" s="45" t="str">
        <f>IF(Table1[[#This Row],[Day]]="","",MONTH(F5628))</f>
        <v/>
      </c>
      <c r="D5628" s="45" t="str">
        <f>IF(Table1[[#This Row],[Day]]="","",YEAR(F5628))</f>
        <v/>
      </c>
      <c r="E5628" s="117" t="s">
        <v>329</v>
      </c>
      <c r="J5628" s="102"/>
      <c r="K5628" s="124"/>
      <c r="R5628" s="46"/>
      <c r="V5628" s="112"/>
      <c r="W5628" s="72"/>
      <c r="X5628" s="46"/>
      <c r="Y5628" s="46"/>
      <c r="AC5628" s="47">
        <f t="shared" si="84"/>
        <v>0</v>
      </c>
      <c r="AD5628" s="47"/>
      <c r="AE5628" s="44"/>
      <c r="AF5628" s="48"/>
    </row>
    <row r="5629" spans="1:32" ht="21" customHeight="1">
      <c r="A5629" s="45" t="str">
        <f>IF(G5629="","",VLOOKUP(G5629,#REF!,3,0))</f>
        <v/>
      </c>
      <c r="B5629" s="45" t="str">
        <f>IF(Table1[[#This Row],[Day]]="","",WEEKNUM(F5629))</f>
        <v/>
      </c>
      <c r="C5629" s="45" t="str">
        <f>IF(Table1[[#This Row],[Day]]="","",MONTH(F5629))</f>
        <v/>
      </c>
      <c r="D5629" s="45" t="str">
        <f>IF(Table1[[#This Row],[Day]]="","",YEAR(F5629))</f>
        <v/>
      </c>
      <c r="E5629" s="117" t="s">
        <v>329</v>
      </c>
      <c r="J5629" s="102"/>
      <c r="K5629" s="124"/>
      <c r="R5629" s="46"/>
      <c r="V5629" s="112"/>
      <c r="W5629" s="72"/>
      <c r="X5629" s="46"/>
      <c r="Y5629" s="46"/>
      <c r="AC5629" s="47">
        <f t="shared" si="84"/>
        <v>0</v>
      </c>
      <c r="AD5629" s="47"/>
      <c r="AE5629" s="44"/>
      <c r="AF5629" s="48"/>
    </row>
    <row r="5630" spans="1:32" ht="21" customHeight="1">
      <c r="A5630" s="45" t="str">
        <f>IF(G5630="","",VLOOKUP(G5630,#REF!,3,0))</f>
        <v/>
      </c>
      <c r="B5630" s="45" t="str">
        <f>IF(Table1[[#This Row],[Day]]="","",WEEKNUM(F5630))</f>
        <v/>
      </c>
      <c r="C5630" s="45" t="str">
        <f>IF(Table1[[#This Row],[Day]]="","",MONTH(F5630))</f>
        <v/>
      </c>
      <c r="D5630" s="45" t="str">
        <f>IF(Table1[[#This Row],[Day]]="","",YEAR(F5630))</f>
        <v/>
      </c>
      <c r="E5630" s="117" t="s">
        <v>329</v>
      </c>
      <c r="J5630" s="102"/>
      <c r="K5630" s="124"/>
      <c r="R5630" s="46"/>
      <c r="V5630" s="112"/>
      <c r="W5630" s="72"/>
      <c r="X5630" s="46"/>
      <c r="Y5630" s="46"/>
      <c r="AC5630" s="47">
        <f t="shared" si="84"/>
        <v>0</v>
      </c>
      <c r="AD5630" s="47"/>
      <c r="AE5630" s="44"/>
      <c r="AF5630" s="48"/>
    </row>
    <row r="5631" spans="1:32" ht="21" customHeight="1">
      <c r="A5631" s="45" t="str">
        <f>IF(G5631="","",VLOOKUP(G5631,#REF!,3,0))</f>
        <v/>
      </c>
      <c r="B5631" s="45" t="str">
        <f>IF(Table1[[#This Row],[Day]]="","",WEEKNUM(F5631))</f>
        <v/>
      </c>
      <c r="C5631" s="45" t="str">
        <f>IF(Table1[[#This Row],[Day]]="","",MONTH(F5631))</f>
        <v/>
      </c>
      <c r="D5631" s="45" t="str">
        <f>IF(Table1[[#This Row],[Day]]="","",YEAR(F5631))</f>
        <v/>
      </c>
      <c r="E5631" s="117" t="s">
        <v>329</v>
      </c>
      <c r="J5631" s="102"/>
      <c r="K5631" s="124"/>
      <c r="R5631" s="46"/>
      <c r="V5631" s="112"/>
      <c r="W5631" s="72"/>
      <c r="X5631" s="46"/>
      <c r="Y5631" s="46"/>
      <c r="AC5631" s="47">
        <f t="shared" si="84"/>
        <v>0</v>
      </c>
      <c r="AD5631" s="47"/>
      <c r="AE5631" s="44"/>
      <c r="AF5631" s="48"/>
    </row>
    <row r="5632" spans="1:32" ht="21" customHeight="1">
      <c r="A5632" s="45" t="str">
        <f>IF(G5632="","",VLOOKUP(G5632,#REF!,3,0))</f>
        <v/>
      </c>
      <c r="B5632" s="45" t="str">
        <f>IF(Table1[[#This Row],[Day]]="","",WEEKNUM(F5632))</f>
        <v/>
      </c>
      <c r="C5632" s="45" t="str">
        <f>IF(Table1[[#This Row],[Day]]="","",MONTH(F5632))</f>
        <v/>
      </c>
      <c r="D5632" s="45" t="str">
        <f>IF(Table1[[#This Row],[Day]]="","",YEAR(F5632))</f>
        <v/>
      </c>
      <c r="E5632" s="117" t="s">
        <v>329</v>
      </c>
      <c r="J5632" s="102"/>
      <c r="K5632" s="124"/>
      <c r="R5632" s="46"/>
      <c r="V5632" s="112"/>
      <c r="W5632" s="72"/>
      <c r="X5632" s="46"/>
      <c r="Y5632" s="46"/>
      <c r="AC5632" s="47">
        <f t="shared" si="84"/>
        <v>0</v>
      </c>
      <c r="AD5632" s="47"/>
      <c r="AE5632" s="44"/>
      <c r="AF5632" s="48"/>
    </row>
    <row r="5633" spans="1:32" ht="21" customHeight="1">
      <c r="A5633" s="45" t="str">
        <f>IF(G5633="","",VLOOKUP(G5633,#REF!,3,0))</f>
        <v/>
      </c>
      <c r="B5633" s="45" t="str">
        <f>IF(Table1[[#This Row],[Day]]="","",WEEKNUM(F5633))</f>
        <v/>
      </c>
      <c r="C5633" s="45" t="str">
        <f>IF(Table1[[#This Row],[Day]]="","",MONTH(F5633))</f>
        <v/>
      </c>
      <c r="D5633" s="45" t="str">
        <f>IF(Table1[[#This Row],[Day]]="","",YEAR(F5633))</f>
        <v/>
      </c>
      <c r="E5633" s="117" t="s">
        <v>329</v>
      </c>
      <c r="J5633" s="102"/>
      <c r="K5633" s="124"/>
      <c r="R5633" s="46"/>
      <c r="V5633" s="112"/>
      <c r="W5633" s="72"/>
      <c r="X5633" s="46"/>
      <c r="Y5633" s="46"/>
      <c r="AC5633" s="47">
        <f t="shared" si="84"/>
        <v>0</v>
      </c>
      <c r="AD5633" s="47"/>
      <c r="AE5633" s="44"/>
      <c r="AF5633" s="48"/>
    </row>
    <row r="5634" spans="1:32" ht="21" customHeight="1">
      <c r="A5634" s="45" t="str">
        <f>IF(G5634="","",VLOOKUP(G5634,#REF!,3,0))</f>
        <v/>
      </c>
      <c r="B5634" s="45" t="str">
        <f>IF(Table1[[#This Row],[Day]]="","",WEEKNUM(F5634))</f>
        <v/>
      </c>
      <c r="C5634" s="45" t="str">
        <f>IF(Table1[[#This Row],[Day]]="","",MONTH(F5634))</f>
        <v/>
      </c>
      <c r="D5634" s="45" t="str">
        <f>IF(Table1[[#This Row],[Day]]="","",YEAR(F5634))</f>
        <v/>
      </c>
      <c r="E5634" s="117" t="s">
        <v>329</v>
      </c>
      <c r="J5634" s="102"/>
      <c r="K5634" s="124"/>
      <c r="R5634" s="46"/>
      <c r="V5634" s="112"/>
      <c r="W5634" s="72"/>
      <c r="X5634" s="46"/>
      <c r="Y5634" s="46"/>
      <c r="AC5634" s="47">
        <f t="shared" si="84"/>
        <v>0</v>
      </c>
      <c r="AD5634" s="47"/>
      <c r="AE5634" s="44"/>
      <c r="AF5634" s="48"/>
    </row>
    <row r="5635" spans="1:32" ht="21" customHeight="1">
      <c r="A5635" s="45" t="str">
        <f>IF(G5635="","",VLOOKUP(G5635,#REF!,3,0))</f>
        <v/>
      </c>
      <c r="B5635" s="45" t="str">
        <f>IF(Table1[[#This Row],[Day]]="","",WEEKNUM(F5635))</f>
        <v/>
      </c>
      <c r="C5635" s="45" t="str">
        <f>IF(Table1[[#This Row],[Day]]="","",MONTH(F5635))</f>
        <v/>
      </c>
      <c r="D5635" s="45" t="str">
        <f>IF(Table1[[#This Row],[Day]]="","",YEAR(F5635))</f>
        <v/>
      </c>
      <c r="E5635" s="117" t="s">
        <v>329</v>
      </c>
      <c r="J5635" s="102"/>
      <c r="K5635" s="124"/>
      <c r="R5635" s="46"/>
      <c r="V5635" s="112"/>
      <c r="W5635" s="72"/>
      <c r="X5635" s="46"/>
      <c r="Y5635" s="46"/>
      <c r="AC5635" s="47">
        <f t="shared" si="84"/>
        <v>0</v>
      </c>
      <c r="AD5635" s="47"/>
      <c r="AE5635" s="44"/>
      <c r="AF5635" s="48"/>
    </row>
    <row r="5636" spans="1:32" ht="21" customHeight="1">
      <c r="A5636" s="45" t="str">
        <f>IF(G5636="","",VLOOKUP(G5636,#REF!,3,0))</f>
        <v/>
      </c>
      <c r="B5636" s="45" t="str">
        <f>IF(Table1[[#This Row],[Day]]="","",WEEKNUM(F5636))</f>
        <v/>
      </c>
      <c r="C5636" s="45" t="str">
        <f>IF(Table1[[#This Row],[Day]]="","",MONTH(F5636))</f>
        <v/>
      </c>
      <c r="D5636" s="45" t="str">
        <f>IF(Table1[[#This Row],[Day]]="","",YEAR(F5636))</f>
        <v/>
      </c>
      <c r="E5636" s="117" t="s">
        <v>329</v>
      </c>
      <c r="J5636" s="102"/>
      <c r="K5636" s="124"/>
      <c r="R5636" s="46"/>
      <c r="V5636" s="112"/>
      <c r="W5636" s="72"/>
      <c r="X5636" s="46"/>
      <c r="Y5636" s="46"/>
      <c r="AC5636" s="47">
        <f t="shared" si="84"/>
        <v>0</v>
      </c>
      <c r="AD5636" s="47"/>
      <c r="AE5636" s="44"/>
      <c r="AF5636" s="48"/>
    </row>
    <row r="5637" spans="1:32" ht="21" customHeight="1">
      <c r="A5637" s="45" t="str">
        <f>IF(G5637="","",VLOOKUP(G5637,#REF!,3,0))</f>
        <v/>
      </c>
      <c r="B5637" s="45" t="str">
        <f>IF(Table1[[#This Row],[Day]]="","",WEEKNUM(F5637))</f>
        <v/>
      </c>
      <c r="C5637" s="45" t="str">
        <f>IF(Table1[[#This Row],[Day]]="","",MONTH(F5637))</f>
        <v/>
      </c>
      <c r="D5637" s="45" t="str">
        <f>IF(Table1[[#This Row],[Day]]="","",YEAR(F5637))</f>
        <v/>
      </c>
      <c r="E5637" s="117" t="s">
        <v>329</v>
      </c>
      <c r="J5637" s="102"/>
      <c r="K5637" s="124"/>
      <c r="R5637" s="46"/>
      <c r="V5637" s="112"/>
      <c r="W5637" s="72"/>
      <c r="X5637" s="46"/>
      <c r="Y5637" s="46"/>
      <c r="AC5637" s="47">
        <f t="shared" si="84"/>
        <v>0</v>
      </c>
      <c r="AD5637" s="47"/>
      <c r="AE5637" s="44"/>
      <c r="AF5637" s="48"/>
    </row>
    <row r="5638" spans="1:32" ht="21" customHeight="1">
      <c r="A5638" s="45" t="str">
        <f>IF(G5638="","",VLOOKUP(G5638,#REF!,3,0))</f>
        <v/>
      </c>
      <c r="B5638" s="45" t="str">
        <f>IF(Table1[[#This Row],[Day]]="","",WEEKNUM(F5638))</f>
        <v/>
      </c>
      <c r="C5638" s="45" t="str">
        <f>IF(Table1[[#This Row],[Day]]="","",MONTH(F5638))</f>
        <v/>
      </c>
      <c r="D5638" s="45" t="str">
        <f>IF(Table1[[#This Row],[Day]]="","",YEAR(F5638))</f>
        <v/>
      </c>
      <c r="E5638" s="117" t="s">
        <v>329</v>
      </c>
      <c r="J5638" s="102"/>
      <c r="K5638" s="124"/>
      <c r="R5638" s="46"/>
      <c r="V5638" s="112"/>
      <c r="W5638" s="72"/>
      <c r="X5638" s="46"/>
      <c r="Y5638" s="46"/>
      <c r="AC5638" s="47">
        <f t="shared" si="84"/>
        <v>0</v>
      </c>
      <c r="AD5638" s="47"/>
      <c r="AE5638" s="44"/>
      <c r="AF5638" s="48"/>
    </row>
    <row r="5639" spans="1:32" ht="21" customHeight="1">
      <c r="A5639" s="45" t="str">
        <f>IF(G5639="","",VLOOKUP(G5639,#REF!,3,0))</f>
        <v/>
      </c>
      <c r="B5639" s="45" t="str">
        <f>IF(Table1[[#This Row],[Day]]="","",WEEKNUM(F5639))</f>
        <v/>
      </c>
      <c r="C5639" s="45" t="str">
        <f>IF(Table1[[#This Row],[Day]]="","",MONTH(F5639))</f>
        <v/>
      </c>
      <c r="D5639" s="45" t="str">
        <f>IF(Table1[[#This Row],[Day]]="","",YEAR(F5639))</f>
        <v/>
      </c>
      <c r="E5639" s="117" t="s">
        <v>329</v>
      </c>
      <c r="J5639" s="102"/>
      <c r="K5639" s="124"/>
      <c r="R5639" s="46"/>
      <c r="V5639" s="112"/>
      <c r="W5639" s="72"/>
      <c r="X5639" s="46"/>
      <c r="Y5639" s="46"/>
      <c r="AC5639" s="47">
        <f t="shared" si="84"/>
        <v>0</v>
      </c>
      <c r="AD5639" s="47"/>
      <c r="AE5639" s="44"/>
      <c r="AF5639" s="48"/>
    </row>
    <row r="5640" spans="1:32" ht="21" customHeight="1">
      <c r="A5640" s="45" t="str">
        <f>IF(G5640="","",VLOOKUP(G5640,#REF!,3,0))</f>
        <v/>
      </c>
      <c r="B5640" s="45" t="str">
        <f>IF(Table1[[#This Row],[Day]]="","",WEEKNUM(F5640))</f>
        <v/>
      </c>
      <c r="C5640" s="45" t="str">
        <f>IF(Table1[[#This Row],[Day]]="","",MONTH(F5640))</f>
        <v/>
      </c>
      <c r="D5640" s="45" t="str">
        <f>IF(Table1[[#This Row],[Day]]="","",YEAR(F5640))</f>
        <v/>
      </c>
      <c r="E5640" s="117" t="s">
        <v>329</v>
      </c>
      <c r="J5640" s="102"/>
      <c r="K5640" s="124"/>
      <c r="R5640" s="46"/>
      <c r="V5640" s="112"/>
      <c r="W5640" s="72"/>
      <c r="X5640" s="46"/>
      <c r="Y5640" s="46"/>
      <c r="AC5640" s="47">
        <f t="shared" si="84"/>
        <v>0</v>
      </c>
      <c r="AD5640" s="47"/>
      <c r="AE5640" s="44"/>
      <c r="AF5640" s="48"/>
    </row>
    <row r="5641" spans="1:32" ht="21" customHeight="1">
      <c r="A5641" s="45" t="str">
        <f>IF(G5641="","",VLOOKUP(G5641,#REF!,3,0))</f>
        <v/>
      </c>
      <c r="B5641" s="45" t="str">
        <f>IF(Table1[[#This Row],[Day]]="","",WEEKNUM(F5641))</f>
        <v/>
      </c>
      <c r="C5641" s="45" t="str">
        <f>IF(Table1[[#This Row],[Day]]="","",MONTH(F5641))</f>
        <v/>
      </c>
      <c r="D5641" s="45" t="str">
        <f>IF(Table1[[#This Row],[Day]]="","",YEAR(F5641))</f>
        <v/>
      </c>
      <c r="E5641" s="117" t="s">
        <v>329</v>
      </c>
      <c r="J5641" s="102"/>
      <c r="K5641" s="124"/>
      <c r="R5641" s="46"/>
      <c r="V5641" s="112"/>
      <c r="W5641" s="72"/>
      <c r="X5641" s="46"/>
      <c r="Y5641" s="46"/>
      <c r="AC5641" s="47">
        <f t="shared" si="84"/>
        <v>0</v>
      </c>
      <c r="AD5641" s="47"/>
      <c r="AE5641" s="44"/>
      <c r="AF5641" s="48"/>
    </row>
    <row r="5642" spans="1:32" ht="21" customHeight="1">
      <c r="A5642" s="45" t="str">
        <f>IF(G5642="","",VLOOKUP(G5642,#REF!,3,0))</f>
        <v/>
      </c>
      <c r="B5642" s="45" t="str">
        <f>IF(Table1[[#This Row],[Day]]="","",WEEKNUM(F5642))</f>
        <v/>
      </c>
      <c r="C5642" s="45" t="str">
        <f>IF(Table1[[#This Row],[Day]]="","",MONTH(F5642))</f>
        <v/>
      </c>
      <c r="D5642" s="45" t="str">
        <f>IF(Table1[[#This Row],[Day]]="","",YEAR(F5642))</f>
        <v/>
      </c>
      <c r="E5642" s="117" t="s">
        <v>329</v>
      </c>
      <c r="J5642" s="102"/>
      <c r="K5642" s="124"/>
      <c r="R5642" s="46"/>
      <c r="V5642" s="112"/>
      <c r="W5642" s="72"/>
      <c r="X5642" s="46"/>
      <c r="Y5642" s="46"/>
      <c r="AC5642" s="47">
        <f t="shared" si="84"/>
        <v>0</v>
      </c>
      <c r="AD5642" s="47"/>
      <c r="AE5642" s="44"/>
      <c r="AF5642" s="48"/>
    </row>
    <row r="5643" spans="1:32" ht="21" customHeight="1">
      <c r="A5643" s="45" t="str">
        <f>IF(G5643="","",VLOOKUP(G5643,#REF!,3,0))</f>
        <v/>
      </c>
      <c r="B5643" s="45" t="str">
        <f>IF(Table1[[#This Row],[Day]]="","",WEEKNUM(F5643))</f>
        <v/>
      </c>
      <c r="C5643" s="45" t="str">
        <f>IF(Table1[[#This Row],[Day]]="","",MONTH(F5643))</f>
        <v/>
      </c>
      <c r="D5643" s="45" t="str">
        <f>IF(Table1[[#This Row],[Day]]="","",YEAR(F5643))</f>
        <v/>
      </c>
      <c r="E5643" s="117" t="s">
        <v>329</v>
      </c>
      <c r="J5643" s="102"/>
      <c r="K5643" s="124"/>
      <c r="R5643" s="46"/>
      <c r="V5643" s="112"/>
      <c r="W5643" s="72"/>
      <c r="X5643" s="46"/>
      <c r="Y5643" s="46"/>
      <c r="AC5643" s="47">
        <f t="shared" si="84"/>
        <v>0</v>
      </c>
      <c r="AD5643" s="47"/>
      <c r="AE5643" s="44"/>
      <c r="AF5643" s="48"/>
    </row>
    <row r="5644" spans="1:32" ht="21" customHeight="1">
      <c r="A5644" s="45" t="str">
        <f>IF(G5644="","",VLOOKUP(G5644,#REF!,3,0))</f>
        <v/>
      </c>
      <c r="B5644" s="45" t="str">
        <f>IF(Table1[[#This Row],[Day]]="","",WEEKNUM(F5644))</f>
        <v/>
      </c>
      <c r="C5644" s="45" t="str">
        <f>IF(Table1[[#This Row],[Day]]="","",MONTH(F5644))</f>
        <v/>
      </c>
      <c r="D5644" s="45" t="str">
        <f>IF(Table1[[#This Row],[Day]]="","",YEAR(F5644))</f>
        <v/>
      </c>
      <c r="E5644" s="117" t="s">
        <v>329</v>
      </c>
      <c r="J5644" s="102"/>
      <c r="K5644" s="124"/>
      <c r="R5644" s="46"/>
      <c r="V5644" s="112"/>
      <c r="W5644" s="72"/>
      <c r="X5644" s="46"/>
      <c r="Y5644" s="46"/>
      <c r="AC5644" s="47">
        <f t="shared" si="84"/>
        <v>0</v>
      </c>
      <c r="AD5644" s="47"/>
      <c r="AE5644" s="44"/>
      <c r="AF5644" s="48"/>
    </row>
    <row r="5645" spans="1:32" ht="21" customHeight="1">
      <c r="A5645" s="45" t="str">
        <f>IF(G5645="","",VLOOKUP(G5645,#REF!,3,0))</f>
        <v/>
      </c>
      <c r="B5645" s="45" t="str">
        <f>IF(Table1[[#This Row],[Day]]="","",WEEKNUM(F5645))</f>
        <v/>
      </c>
      <c r="C5645" s="45" t="str">
        <f>IF(Table1[[#This Row],[Day]]="","",MONTH(F5645))</f>
        <v/>
      </c>
      <c r="D5645" s="45" t="str">
        <f>IF(Table1[[#This Row],[Day]]="","",YEAR(F5645))</f>
        <v/>
      </c>
      <c r="E5645" s="117" t="s">
        <v>329</v>
      </c>
      <c r="J5645" s="102"/>
      <c r="K5645" s="124"/>
      <c r="R5645" s="46"/>
      <c r="V5645" s="112"/>
      <c r="W5645" s="72"/>
      <c r="X5645" s="46"/>
      <c r="Y5645" s="46"/>
      <c r="AC5645" s="47">
        <f t="shared" si="84"/>
        <v>0</v>
      </c>
      <c r="AD5645" s="47"/>
      <c r="AE5645" s="44"/>
      <c r="AF5645" s="48"/>
    </row>
    <row r="5646" spans="1:32" ht="21" customHeight="1">
      <c r="A5646" s="45" t="str">
        <f>IF(G5646="","",VLOOKUP(G5646,#REF!,3,0))</f>
        <v/>
      </c>
      <c r="B5646" s="45" t="str">
        <f>IF(Table1[[#This Row],[Day]]="","",WEEKNUM(F5646))</f>
        <v/>
      </c>
      <c r="C5646" s="45" t="str">
        <f>IF(Table1[[#This Row],[Day]]="","",MONTH(F5646))</f>
        <v/>
      </c>
      <c r="D5646" s="45" t="str">
        <f>IF(Table1[[#This Row],[Day]]="","",YEAR(F5646))</f>
        <v/>
      </c>
      <c r="E5646" s="117" t="s">
        <v>329</v>
      </c>
      <c r="J5646" s="102"/>
      <c r="K5646" s="124"/>
      <c r="R5646" s="46"/>
      <c r="V5646" s="112"/>
      <c r="W5646" s="72"/>
      <c r="X5646" s="46"/>
      <c r="Y5646" s="46"/>
      <c r="AC5646" s="47">
        <f t="shared" si="84"/>
        <v>0</v>
      </c>
      <c r="AD5646" s="47"/>
      <c r="AE5646" s="44"/>
      <c r="AF5646" s="48"/>
    </row>
    <row r="5647" spans="1:32" ht="21" customHeight="1">
      <c r="A5647" s="45" t="str">
        <f>IF(G5647="","",VLOOKUP(G5647,#REF!,3,0))</f>
        <v/>
      </c>
      <c r="B5647" s="45" t="str">
        <f>IF(Table1[[#This Row],[Day]]="","",WEEKNUM(F5647))</f>
        <v/>
      </c>
      <c r="C5647" s="45" t="str">
        <f>IF(Table1[[#This Row],[Day]]="","",MONTH(F5647))</f>
        <v/>
      </c>
      <c r="D5647" s="45" t="str">
        <f>IF(Table1[[#This Row],[Day]]="","",YEAR(F5647))</f>
        <v/>
      </c>
      <c r="E5647" s="117" t="s">
        <v>329</v>
      </c>
      <c r="J5647" s="102"/>
      <c r="K5647" s="124"/>
      <c r="R5647" s="46"/>
      <c r="V5647" s="112"/>
      <c r="W5647" s="72"/>
      <c r="X5647" s="46"/>
      <c r="Y5647" s="46"/>
      <c r="AC5647" s="47">
        <f t="shared" si="84"/>
        <v>0</v>
      </c>
      <c r="AD5647" s="47"/>
      <c r="AE5647" s="44"/>
      <c r="AF5647" s="48"/>
    </row>
    <row r="5648" spans="1:32" ht="21" customHeight="1">
      <c r="A5648" s="45" t="str">
        <f>IF(G5648="","",VLOOKUP(G5648,#REF!,3,0))</f>
        <v/>
      </c>
      <c r="B5648" s="45" t="str">
        <f>IF(Table1[[#This Row],[Day]]="","",WEEKNUM(F5648))</f>
        <v/>
      </c>
      <c r="C5648" s="45" t="str">
        <f>IF(Table1[[#This Row],[Day]]="","",MONTH(F5648))</f>
        <v/>
      </c>
      <c r="D5648" s="45" t="str">
        <f>IF(Table1[[#This Row],[Day]]="","",YEAR(F5648))</f>
        <v/>
      </c>
      <c r="E5648" s="117" t="s">
        <v>329</v>
      </c>
      <c r="J5648" s="102"/>
      <c r="K5648" s="124"/>
      <c r="R5648" s="46"/>
      <c r="V5648" s="112"/>
      <c r="W5648" s="72"/>
      <c r="X5648" s="46"/>
      <c r="Y5648" s="46"/>
      <c r="AC5648" s="47">
        <f t="shared" si="84"/>
        <v>0</v>
      </c>
      <c r="AD5648" s="47"/>
      <c r="AE5648" s="44"/>
      <c r="AF5648" s="48"/>
    </row>
    <row r="5649" spans="1:32" ht="21" customHeight="1">
      <c r="A5649" s="45" t="str">
        <f>IF(G5649="","",VLOOKUP(G5649,#REF!,3,0))</f>
        <v/>
      </c>
      <c r="B5649" s="45" t="str">
        <f>IF(Table1[[#This Row],[Day]]="","",WEEKNUM(F5649))</f>
        <v/>
      </c>
      <c r="C5649" s="45" t="str">
        <f>IF(Table1[[#This Row],[Day]]="","",MONTH(F5649))</f>
        <v/>
      </c>
      <c r="D5649" s="45" t="str">
        <f>IF(Table1[[#This Row],[Day]]="","",YEAR(F5649))</f>
        <v/>
      </c>
      <c r="E5649" s="117" t="s">
        <v>329</v>
      </c>
      <c r="J5649" s="102"/>
      <c r="K5649" s="124"/>
      <c r="R5649" s="46"/>
      <c r="V5649" s="112"/>
      <c r="W5649" s="72"/>
      <c r="X5649" s="46"/>
      <c r="Y5649" s="46"/>
      <c r="AC5649" s="47">
        <f t="shared" si="84"/>
        <v>0</v>
      </c>
      <c r="AD5649" s="47"/>
      <c r="AE5649" s="44"/>
      <c r="AF5649" s="48"/>
    </row>
    <row r="5650" spans="1:32" ht="21" customHeight="1">
      <c r="A5650" s="45" t="str">
        <f>IF(G5650="","",VLOOKUP(G5650,#REF!,3,0))</f>
        <v/>
      </c>
      <c r="B5650" s="45" t="str">
        <f>IF(Table1[[#This Row],[Day]]="","",WEEKNUM(F5650))</f>
        <v/>
      </c>
      <c r="C5650" s="45" t="str">
        <f>IF(Table1[[#This Row],[Day]]="","",MONTH(F5650))</f>
        <v/>
      </c>
      <c r="D5650" s="45" t="str">
        <f>IF(Table1[[#This Row],[Day]]="","",YEAR(F5650))</f>
        <v/>
      </c>
      <c r="E5650" s="117" t="s">
        <v>329</v>
      </c>
      <c r="J5650" s="102"/>
      <c r="K5650" s="124"/>
      <c r="R5650" s="46"/>
      <c r="V5650" s="112"/>
      <c r="W5650" s="72"/>
      <c r="X5650" s="46"/>
      <c r="Y5650" s="46"/>
      <c r="AC5650" s="47">
        <f t="shared" si="84"/>
        <v>0</v>
      </c>
      <c r="AD5650" s="47"/>
      <c r="AE5650" s="44"/>
      <c r="AF5650" s="48"/>
    </row>
    <row r="5651" spans="1:32" ht="21" customHeight="1">
      <c r="A5651" s="45" t="str">
        <f>IF(G5651="","",VLOOKUP(G5651,#REF!,3,0))</f>
        <v/>
      </c>
      <c r="B5651" s="45" t="str">
        <f>IF(Table1[[#This Row],[Day]]="","",WEEKNUM(F5651))</f>
        <v/>
      </c>
      <c r="C5651" s="45" t="str">
        <f>IF(Table1[[#This Row],[Day]]="","",MONTH(F5651))</f>
        <v/>
      </c>
      <c r="D5651" s="45" t="str">
        <f>IF(Table1[[#This Row],[Day]]="","",YEAR(F5651))</f>
        <v/>
      </c>
      <c r="E5651" s="117" t="s">
        <v>329</v>
      </c>
      <c r="J5651" s="102"/>
      <c r="K5651" s="124"/>
      <c r="R5651" s="46"/>
      <c r="V5651" s="112"/>
      <c r="W5651" s="72"/>
      <c r="X5651" s="46"/>
      <c r="Y5651" s="46"/>
      <c r="AC5651" s="47">
        <f t="shared" si="84"/>
        <v>0</v>
      </c>
      <c r="AD5651" s="47"/>
      <c r="AE5651" s="44"/>
      <c r="AF5651" s="48"/>
    </row>
    <row r="5652" spans="1:32" ht="21" customHeight="1">
      <c r="A5652" s="45" t="str">
        <f>IF(G5652="","",VLOOKUP(G5652,#REF!,3,0))</f>
        <v/>
      </c>
      <c r="B5652" s="45" t="str">
        <f>IF(Table1[[#This Row],[Day]]="","",WEEKNUM(F5652))</f>
        <v/>
      </c>
      <c r="C5652" s="45" t="str">
        <f>IF(Table1[[#This Row],[Day]]="","",MONTH(F5652))</f>
        <v/>
      </c>
      <c r="D5652" s="45" t="str">
        <f>IF(Table1[[#This Row],[Day]]="","",YEAR(F5652))</f>
        <v/>
      </c>
      <c r="E5652" s="117" t="s">
        <v>329</v>
      </c>
      <c r="J5652" s="102"/>
      <c r="K5652" s="124"/>
      <c r="R5652" s="46"/>
      <c r="V5652" s="112"/>
      <c r="W5652" s="72"/>
      <c r="X5652" s="46"/>
      <c r="Y5652" s="46"/>
      <c r="AC5652" s="47">
        <f t="shared" si="84"/>
        <v>0</v>
      </c>
      <c r="AD5652" s="47"/>
      <c r="AE5652" s="44"/>
      <c r="AF5652" s="48"/>
    </row>
    <row r="5653" spans="1:32" ht="21" customHeight="1">
      <c r="A5653" s="45" t="str">
        <f>IF(G5653="","",VLOOKUP(G5653,#REF!,3,0))</f>
        <v/>
      </c>
      <c r="B5653" s="45" t="str">
        <f>IF(Table1[[#This Row],[Day]]="","",WEEKNUM(F5653))</f>
        <v/>
      </c>
      <c r="C5653" s="45" t="str">
        <f>IF(Table1[[#This Row],[Day]]="","",MONTH(F5653))</f>
        <v/>
      </c>
      <c r="D5653" s="45" t="str">
        <f>IF(Table1[[#This Row],[Day]]="","",YEAR(F5653))</f>
        <v/>
      </c>
      <c r="E5653" s="117" t="s">
        <v>329</v>
      </c>
      <c r="J5653" s="102"/>
      <c r="K5653" s="124"/>
      <c r="R5653" s="46"/>
      <c r="V5653" s="112"/>
      <c r="W5653" s="72"/>
      <c r="X5653" s="46"/>
      <c r="Y5653" s="46"/>
      <c r="AC5653" s="47">
        <f t="shared" si="84"/>
        <v>0</v>
      </c>
      <c r="AD5653" s="47"/>
      <c r="AE5653" s="44"/>
      <c r="AF5653" s="48"/>
    </row>
    <row r="5654" spans="1:32" ht="21" customHeight="1">
      <c r="A5654" s="45" t="str">
        <f>IF(G5654="","",VLOOKUP(G5654,#REF!,3,0))</f>
        <v/>
      </c>
      <c r="B5654" s="45" t="str">
        <f>IF(Table1[[#This Row],[Day]]="","",WEEKNUM(F5654))</f>
        <v/>
      </c>
      <c r="C5654" s="45" t="str">
        <f>IF(Table1[[#This Row],[Day]]="","",MONTH(F5654))</f>
        <v/>
      </c>
      <c r="D5654" s="45" t="str">
        <f>IF(Table1[[#This Row],[Day]]="","",YEAR(F5654))</f>
        <v/>
      </c>
      <c r="E5654" s="117" t="s">
        <v>329</v>
      </c>
      <c r="J5654" s="102"/>
      <c r="K5654" s="124"/>
      <c r="R5654" s="46"/>
      <c r="V5654" s="112"/>
      <c r="W5654" s="72"/>
      <c r="X5654" s="46"/>
      <c r="Y5654" s="46"/>
      <c r="AC5654" s="47">
        <f t="shared" si="84"/>
        <v>0</v>
      </c>
      <c r="AD5654" s="47"/>
      <c r="AE5654" s="44"/>
      <c r="AF5654" s="48"/>
    </row>
    <row r="5655" spans="1:32" ht="21" customHeight="1">
      <c r="A5655" s="45" t="str">
        <f>IF(G5655="","",VLOOKUP(G5655,#REF!,3,0))</f>
        <v/>
      </c>
      <c r="B5655" s="45" t="str">
        <f>IF(Table1[[#This Row],[Day]]="","",WEEKNUM(F5655))</f>
        <v/>
      </c>
      <c r="C5655" s="45" t="str">
        <f>IF(Table1[[#This Row],[Day]]="","",MONTH(F5655))</f>
        <v/>
      </c>
      <c r="D5655" s="45" t="str">
        <f>IF(Table1[[#This Row],[Day]]="","",YEAR(F5655))</f>
        <v/>
      </c>
      <c r="E5655" s="117" t="s">
        <v>329</v>
      </c>
      <c r="J5655" s="102"/>
      <c r="K5655" s="124"/>
      <c r="R5655" s="46"/>
      <c r="V5655" s="112"/>
      <c r="W5655" s="72"/>
      <c r="X5655" s="46"/>
      <c r="Y5655" s="46"/>
      <c r="AC5655" s="47">
        <f t="shared" si="84"/>
        <v>0</v>
      </c>
      <c r="AD5655" s="47"/>
      <c r="AE5655" s="44"/>
      <c r="AF5655" s="48"/>
    </row>
    <row r="5656" spans="1:32" ht="21" customHeight="1">
      <c r="A5656" s="45" t="str">
        <f>IF(G5656="","",VLOOKUP(G5656,#REF!,3,0))</f>
        <v/>
      </c>
      <c r="B5656" s="45" t="str">
        <f>IF(Table1[[#This Row],[Day]]="","",WEEKNUM(F5656))</f>
        <v/>
      </c>
      <c r="C5656" s="45" t="str">
        <f>IF(Table1[[#This Row],[Day]]="","",MONTH(F5656))</f>
        <v/>
      </c>
      <c r="D5656" s="45" t="str">
        <f>IF(Table1[[#This Row],[Day]]="","",YEAR(F5656))</f>
        <v/>
      </c>
      <c r="E5656" s="117" t="s">
        <v>329</v>
      </c>
      <c r="J5656" s="102"/>
      <c r="K5656" s="124"/>
      <c r="R5656" s="46"/>
      <c r="V5656" s="112"/>
      <c r="W5656" s="72"/>
      <c r="X5656" s="46"/>
      <c r="Y5656" s="46"/>
      <c r="AC5656" s="47">
        <f t="shared" si="84"/>
        <v>0</v>
      </c>
      <c r="AD5656" s="47"/>
      <c r="AE5656" s="44"/>
      <c r="AF5656" s="48"/>
    </row>
    <row r="5657" spans="1:32" ht="21" customHeight="1">
      <c r="A5657" s="45" t="str">
        <f>IF(G5657="","",VLOOKUP(G5657,#REF!,3,0))</f>
        <v/>
      </c>
      <c r="B5657" s="45" t="str">
        <f>IF(Table1[[#This Row],[Day]]="","",WEEKNUM(F5657))</f>
        <v/>
      </c>
      <c r="C5657" s="45" t="str">
        <f>IF(Table1[[#This Row],[Day]]="","",MONTH(F5657))</f>
        <v/>
      </c>
      <c r="D5657" s="45" t="str">
        <f>IF(Table1[[#This Row],[Day]]="","",YEAR(F5657))</f>
        <v/>
      </c>
      <c r="E5657" s="117" t="s">
        <v>329</v>
      </c>
      <c r="J5657" s="102"/>
      <c r="K5657" s="124"/>
      <c r="R5657" s="46"/>
      <c r="V5657" s="112"/>
      <c r="W5657" s="72"/>
      <c r="X5657" s="46"/>
      <c r="Y5657" s="46"/>
      <c r="AC5657" s="47">
        <f t="shared" si="84"/>
        <v>0</v>
      </c>
      <c r="AD5657" s="47"/>
      <c r="AE5657" s="44"/>
      <c r="AF5657" s="48"/>
    </row>
    <row r="5658" spans="1:32" ht="21" customHeight="1">
      <c r="A5658" s="45" t="str">
        <f>IF(G5658="","",VLOOKUP(G5658,#REF!,3,0))</f>
        <v/>
      </c>
      <c r="B5658" s="45" t="str">
        <f>IF(Table1[[#This Row],[Day]]="","",WEEKNUM(F5658))</f>
        <v/>
      </c>
      <c r="C5658" s="45" t="str">
        <f>IF(Table1[[#This Row],[Day]]="","",MONTH(F5658))</f>
        <v/>
      </c>
      <c r="D5658" s="45" t="str">
        <f>IF(Table1[[#This Row],[Day]]="","",YEAR(F5658))</f>
        <v/>
      </c>
      <c r="E5658" s="117" t="s">
        <v>329</v>
      </c>
      <c r="J5658" s="102"/>
      <c r="K5658" s="124"/>
      <c r="R5658" s="46"/>
      <c r="V5658" s="112"/>
      <c r="W5658" s="72"/>
      <c r="X5658" s="46"/>
      <c r="Y5658" s="46"/>
      <c r="AC5658" s="47">
        <f t="shared" si="84"/>
        <v>0</v>
      </c>
      <c r="AD5658" s="47"/>
      <c r="AE5658" s="44"/>
      <c r="AF5658" s="48"/>
    </row>
    <row r="5659" spans="1:32" ht="21" customHeight="1">
      <c r="A5659" s="45" t="str">
        <f>IF(G5659="","",VLOOKUP(G5659,#REF!,3,0))</f>
        <v/>
      </c>
      <c r="B5659" s="45" t="str">
        <f>IF(Table1[[#This Row],[Day]]="","",WEEKNUM(F5659))</f>
        <v/>
      </c>
      <c r="C5659" s="45" t="str">
        <f>IF(Table1[[#This Row],[Day]]="","",MONTH(F5659))</f>
        <v/>
      </c>
      <c r="D5659" s="45" t="str">
        <f>IF(Table1[[#This Row],[Day]]="","",YEAR(F5659))</f>
        <v/>
      </c>
      <c r="E5659" s="117" t="s">
        <v>329</v>
      </c>
      <c r="J5659" s="102"/>
      <c r="K5659" s="124"/>
      <c r="R5659" s="46"/>
      <c r="V5659" s="112"/>
      <c r="W5659" s="72"/>
      <c r="X5659" s="46"/>
      <c r="Y5659" s="46"/>
      <c r="AC5659" s="47">
        <f t="shared" si="84"/>
        <v>0</v>
      </c>
      <c r="AD5659" s="47"/>
      <c r="AE5659" s="44"/>
      <c r="AF5659" s="48"/>
    </row>
    <row r="5660" spans="1:32" ht="21" customHeight="1">
      <c r="A5660" s="45" t="str">
        <f>IF(G5660="","",VLOOKUP(G5660,#REF!,3,0))</f>
        <v/>
      </c>
      <c r="B5660" s="45" t="str">
        <f>IF(Table1[[#This Row],[Day]]="","",WEEKNUM(F5660))</f>
        <v/>
      </c>
      <c r="C5660" s="45" t="str">
        <f>IF(Table1[[#This Row],[Day]]="","",MONTH(F5660))</f>
        <v/>
      </c>
      <c r="D5660" s="45" t="str">
        <f>IF(Table1[[#This Row],[Day]]="","",YEAR(F5660))</f>
        <v/>
      </c>
      <c r="E5660" s="117" t="s">
        <v>329</v>
      </c>
      <c r="J5660" s="102"/>
      <c r="K5660" s="124"/>
      <c r="R5660" s="46"/>
      <c r="V5660" s="112"/>
      <c r="W5660" s="72"/>
      <c r="X5660" s="46"/>
      <c r="Y5660" s="46"/>
      <c r="AC5660" s="47">
        <f t="shared" ref="AC5660:AC5723" si="85">SUM(I5660:AB5660)</f>
        <v>0</v>
      </c>
      <c r="AD5660" s="47"/>
      <c r="AE5660" s="44"/>
      <c r="AF5660" s="48"/>
    </row>
    <row r="5661" spans="1:32" ht="21" customHeight="1">
      <c r="A5661" s="45" t="str">
        <f>IF(G5661="","",VLOOKUP(G5661,#REF!,3,0))</f>
        <v/>
      </c>
      <c r="B5661" s="45" t="str">
        <f>IF(Table1[[#This Row],[Day]]="","",WEEKNUM(F5661))</f>
        <v/>
      </c>
      <c r="C5661" s="45" t="str">
        <f>IF(Table1[[#This Row],[Day]]="","",MONTH(F5661))</f>
        <v/>
      </c>
      <c r="D5661" s="45" t="str">
        <f>IF(Table1[[#This Row],[Day]]="","",YEAR(F5661))</f>
        <v/>
      </c>
      <c r="E5661" s="117" t="s">
        <v>329</v>
      </c>
      <c r="J5661" s="102"/>
      <c r="K5661" s="124"/>
      <c r="R5661" s="46"/>
      <c r="V5661" s="112"/>
      <c r="W5661" s="72"/>
      <c r="X5661" s="46"/>
      <c r="Y5661" s="46"/>
      <c r="AC5661" s="47">
        <f t="shared" si="85"/>
        <v>0</v>
      </c>
      <c r="AD5661" s="47"/>
      <c r="AE5661" s="44"/>
      <c r="AF5661" s="48"/>
    </row>
    <row r="5662" spans="1:32" ht="21" customHeight="1">
      <c r="A5662" s="45" t="str">
        <f>IF(G5662="","",VLOOKUP(G5662,#REF!,3,0))</f>
        <v/>
      </c>
      <c r="B5662" s="45" t="str">
        <f>IF(Table1[[#This Row],[Day]]="","",WEEKNUM(F5662))</f>
        <v/>
      </c>
      <c r="C5662" s="45" t="str">
        <f>IF(Table1[[#This Row],[Day]]="","",MONTH(F5662))</f>
        <v/>
      </c>
      <c r="D5662" s="45" t="str">
        <f>IF(Table1[[#This Row],[Day]]="","",YEAR(F5662))</f>
        <v/>
      </c>
      <c r="E5662" s="117" t="s">
        <v>329</v>
      </c>
      <c r="J5662" s="102"/>
      <c r="K5662" s="124"/>
      <c r="R5662" s="46"/>
      <c r="V5662" s="112"/>
      <c r="W5662" s="72"/>
      <c r="X5662" s="46"/>
      <c r="Y5662" s="46"/>
      <c r="AC5662" s="47">
        <f t="shared" si="85"/>
        <v>0</v>
      </c>
      <c r="AD5662" s="47"/>
      <c r="AE5662" s="44"/>
      <c r="AF5662" s="48"/>
    </row>
    <row r="5663" spans="1:32" ht="21" customHeight="1">
      <c r="A5663" s="45" t="str">
        <f>IF(G5663="","",VLOOKUP(G5663,#REF!,3,0))</f>
        <v/>
      </c>
      <c r="B5663" s="45" t="str">
        <f>IF(Table1[[#This Row],[Day]]="","",WEEKNUM(F5663))</f>
        <v/>
      </c>
      <c r="C5663" s="45" t="str">
        <f>IF(Table1[[#This Row],[Day]]="","",MONTH(F5663))</f>
        <v/>
      </c>
      <c r="D5663" s="45" t="str">
        <f>IF(Table1[[#This Row],[Day]]="","",YEAR(F5663))</f>
        <v/>
      </c>
      <c r="E5663" s="117" t="s">
        <v>329</v>
      </c>
      <c r="J5663" s="102"/>
      <c r="K5663" s="124"/>
      <c r="R5663" s="46"/>
      <c r="V5663" s="112"/>
      <c r="W5663" s="72"/>
      <c r="X5663" s="46"/>
      <c r="Y5663" s="46"/>
      <c r="AC5663" s="47">
        <f t="shared" si="85"/>
        <v>0</v>
      </c>
      <c r="AD5663" s="47"/>
      <c r="AE5663" s="44"/>
      <c r="AF5663" s="48"/>
    </row>
    <row r="5664" spans="1:32" ht="21" customHeight="1">
      <c r="A5664" s="45" t="str">
        <f>IF(G5664="","",VLOOKUP(G5664,#REF!,3,0))</f>
        <v/>
      </c>
      <c r="B5664" s="45" t="str">
        <f>IF(Table1[[#This Row],[Day]]="","",WEEKNUM(F5664))</f>
        <v/>
      </c>
      <c r="C5664" s="45" t="str">
        <f>IF(Table1[[#This Row],[Day]]="","",MONTH(F5664))</f>
        <v/>
      </c>
      <c r="D5664" s="45" t="str">
        <f>IF(Table1[[#This Row],[Day]]="","",YEAR(F5664))</f>
        <v/>
      </c>
      <c r="E5664" s="117" t="s">
        <v>329</v>
      </c>
      <c r="J5664" s="102"/>
      <c r="K5664" s="124"/>
      <c r="R5664" s="46"/>
      <c r="V5664" s="112"/>
      <c r="W5664" s="72"/>
      <c r="X5664" s="46"/>
      <c r="Y5664" s="46"/>
      <c r="AC5664" s="47">
        <f t="shared" si="85"/>
        <v>0</v>
      </c>
      <c r="AD5664" s="47"/>
      <c r="AE5664" s="44"/>
      <c r="AF5664" s="48"/>
    </row>
    <row r="5665" spans="1:32" ht="21" customHeight="1">
      <c r="A5665" s="45" t="str">
        <f>IF(G5665="","",VLOOKUP(G5665,#REF!,3,0))</f>
        <v/>
      </c>
      <c r="B5665" s="45" t="str">
        <f>IF(Table1[[#This Row],[Day]]="","",WEEKNUM(F5665))</f>
        <v/>
      </c>
      <c r="C5665" s="45" t="str">
        <f>IF(Table1[[#This Row],[Day]]="","",MONTH(F5665))</f>
        <v/>
      </c>
      <c r="D5665" s="45" t="str">
        <f>IF(Table1[[#This Row],[Day]]="","",YEAR(F5665))</f>
        <v/>
      </c>
      <c r="E5665" s="117" t="s">
        <v>329</v>
      </c>
      <c r="J5665" s="102"/>
      <c r="K5665" s="124"/>
      <c r="R5665" s="46"/>
      <c r="V5665" s="112"/>
      <c r="W5665" s="72"/>
      <c r="X5665" s="46"/>
      <c r="Y5665" s="46"/>
      <c r="AC5665" s="47">
        <f t="shared" si="85"/>
        <v>0</v>
      </c>
      <c r="AD5665" s="47"/>
      <c r="AE5665" s="44"/>
      <c r="AF5665" s="48"/>
    </row>
    <row r="5666" spans="1:32" ht="21" customHeight="1">
      <c r="A5666" s="45" t="str">
        <f>IF(G5666="","",VLOOKUP(G5666,#REF!,3,0))</f>
        <v/>
      </c>
      <c r="B5666" s="45" t="str">
        <f>IF(Table1[[#This Row],[Day]]="","",WEEKNUM(F5666))</f>
        <v/>
      </c>
      <c r="C5666" s="45" t="str">
        <f>IF(Table1[[#This Row],[Day]]="","",MONTH(F5666))</f>
        <v/>
      </c>
      <c r="D5666" s="45" t="str">
        <f>IF(Table1[[#This Row],[Day]]="","",YEAR(F5666))</f>
        <v/>
      </c>
      <c r="E5666" s="117" t="s">
        <v>329</v>
      </c>
      <c r="J5666" s="102"/>
      <c r="K5666" s="124"/>
      <c r="R5666" s="46"/>
      <c r="V5666" s="112"/>
      <c r="W5666" s="72"/>
      <c r="X5666" s="46"/>
      <c r="Y5666" s="46"/>
      <c r="AC5666" s="47">
        <f t="shared" si="85"/>
        <v>0</v>
      </c>
      <c r="AD5666" s="47"/>
      <c r="AE5666" s="44"/>
      <c r="AF5666" s="48"/>
    </row>
    <row r="5667" spans="1:32" ht="21" customHeight="1">
      <c r="A5667" s="45" t="str">
        <f>IF(G5667="","",VLOOKUP(G5667,#REF!,3,0))</f>
        <v/>
      </c>
      <c r="B5667" s="45" t="str">
        <f>IF(Table1[[#This Row],[Day]]="","",WEEKNUM(F5667))</f>
        <v/>
      </c>
      <c r="C5667" s="45" t="str">
        <f>IF(Table1[[#This Row],[Day]]="","",MONTH(F5667))</f>
        <v/>
      </c>
      <c r="D5667" s="45" t="str">
        <f>IF(Table1[[#This Row],[Day]]="","",YEAR(F5667))</f>
        <v/>
      </c>
      <c r="E5667" s="117" t="s">
        <v>329</v>
      </c>
      <c r="J5667" s="102"/>
      <c r="K5667" s="124"/>
      <c r="R5667" s="46"/>
      <c r="V5667" s="112"/>
      <c r="W5667" s="72"/>
      <c r="X5667" s="46"/>
      <c r="Y5667" s="46"/>
      <c r="AC5667" s="47">
        <f t="shared" si="85"/>
        <v>0</v>
      </c>
      <c r="AD5667" s="47"/>
      <c r="AE5667" s="44"/>
      <c r="AF5667" s="48"/>
    </row>
    <row r="5668" spans="1:32" ht="21" customHeight="1">
      <c r="A5668" s="45" t="str">
        <f>IF(G5668="","",VLOOKUP(G5668,#REF!,3,0))</f>
        <v/>
      </c>
      <c r="B5668" s="45" t="str">
        <f>IF(Table1[[#This Row],[Day]]="","",WEEKNUM(F5668))</f>
        <v/>
      </c>
      <c r="C5668" s="45" t="str">
        <f>IF(Table1[[#This Row],[Day]]="","",MONTH(F5668))</f>
        <v/>
      </c>
      <c r="D5668" s="45" t="str">
        <f>IF(Table1[[#This Row],[Day]]="","",YEAR(F5668))</f>
        <v/>
      </c>
      <c r="E5668" s="117" t="s">
        <v>329</v>
      </c>
      <c r="J5668" s="102"/>
      <c r="K5668" s="124"/>
      <c r="R5668" s="46"/>
      <c r="V5668" s="112"/>
      <c r="W5668" s="72"/>
      <c r="X5668" s="46"/>
      <c r="Y5668" s="46"/>
      <c r="AC5668" s="47">
        <f t="shared" si="85"/>
        <v>0</v>
      </c>
      <c r="AD5668" s="47"/>
      <c r="AE5668" s="44"/>
      <c r="AF5668" s="48"/>
    </row>
    <row r="5669" spans="1:32" ht="21" customHeight="1">
      <c r="A5669" s="45" t="str">
        <f>IF(G5669="","",VLOOKUP(G5669,#REF!,3,0))</f>
        <v/>
      </c>
      <c r="B5669" s="45" t="str">
        <f>IF(Table1[[#This Row],[Day]]="","",WEEKNUM(F5669))</f>
        <v/>
      </c>
      <c r="C5669" s="45" t="str">
        <f>IF(Table1[[#This Row],[Day]]="","",MONTH(F5669))</f>
        <v/>
      </c>
      <c r="D5669" s="45" t="str">
        <f>IF(Table1[[#This Row],[Day]]="","",YEAR(F5669))</f>
        <v/>
      </c>
      <c r="E5669" s="117" t="s">
        <v>329</v>
      </c>
      <c r="J5669" s="102"/>
      <c r="K5669" s="124"/>
      <c r="R5669" s="46"/>
      <c r="V5669" s="112"/>
      <c r="W5669" s="72"/>
      <c r="X5669" s="46"/>
      <c r="Y5669" s="46"/>
      <c r="AC5669" s="47">
        <f t="shared" si="85"/>
        <v>0</v>
      </c>
      <c r="AD5669" s="47"/>
      <c r="AE5669" s="44"/>
      <c r="AF5669" s="48"/>
    </row>
    <row r="5670" spans="1:32" ht="21" customHeight="1">
      <c r="A5670" s="45" t="str">
        <f>IF(G5670="","",VLOOKUP(G5670,#REF!,3,0))</f>
        <v/>
      </c>
      <c r="B5670" s="45" t="str">
        <f>IF(Table1[[#This Row],[Day]]="","",WEEKNUM(F5670))</f>
        <v/>
      </c>
      <c r="C5670" s="45" t="str">
        <f>IF(Table1[[#This Row],[Day]]="","",MONTH(F5670))</f>
        <v/>
      </c>
      <c r="D5670" s="45" t="str">
        <f>IF(Table1[[#This Row],[Day]]="","",YEAR(F5670))</f>
        <v/>
      </c>
      <c r="E5670" s="117" t="s">
        <v>329</v>
      </c>
      <c r="J5670" s="102"/>
      <c r="K5670" s="124"/>
      <c r="R5670" s="46"/>
      <c r="V5670" s="112"/>
      <c r="W5670" s="72"/>
      <c r="X5670" s="46"/>
      <c r="Y5670" s="46"/>
      <c r="AC5670" s="47">
        <f t="shared" si="85"/>
        <v>0</v>
      </c>
      <c r="AD5670" s="47"/>
      <c r="AE5670" s="44"/>
      <c r="AF5670" s="48"/>
    </row>
    <row r="5671" spans="1:32" ht="21" customHeight="1">
      <c r="A5671" s="45" t="str">
        <f>IF(G5671="","",VLOOKUP(G5671,#REF!,3,0))</f>
        <v/>
      </c>
      <c r="B5671" s="45" t="str">
        <f>IF(Table1[[#This Row],[Day]]="","",WEEKNUM(F5671))</f>
        <v/>
      </c>
      <c r="C5671" s="45" t="str">
        <f>IF(Table1[[#This Row],[Day]]="","",MONTH(F5671))</f>
        <v/>
      </c>
      <c r="D5671" s="45" t="str">
        <f>IF(Table1[[#This Row],[Day]]="","",YEAR(F5671))</f>
        <v/>
      </c>
      <c r="E5671" s="117" t="s">
        <v>329</v>
      </c>
      <c r="J5671" s="102"/>
      <c r="K5671" s="124"/>
      <c r="R5671" s="46"/>
      <c r="V5671" s="112"/>
      <c r="W5671" s="72"/>
      <c r="X5671" s="46"/>
      <c r="Y5671" s="46"/>
      <c r="AC5671" s="47">
        <f t="shared" si="85"/>
        <v>0</v>
      </c>
      <c r="AD5671" s="47"/>
      <c r="AE5671" s="44"/>
      <c r="AF5671" s="48"/>
    </row>
    <row r="5672" spans="1:32" ht="21" customHeight="1">
      <c r="A5672" s="45" t="str">
        <f>IF(G5672="","",VLOOKUP(G5672,#REF!,3,0))</f>
        <v/>
      </c>
      <c r="B5672" s="45" t="str">
        <f>IF(Table1[[#This Row],[Day]]="","",WEEKNUM(F5672))</f>
        <v/>
      </c>
      <c r="C5672" s="45" t="str">
        <f>IF(Table1[[#This Row],[Day]]="","",MONTH(F5672))</f>
        <v/>
      </c>
      <c r="D5672" s="45" t="str">
        <f>IF(Table1[[#This Row],[Day]]="","",YEAR(F5672))</f>
        <v/>
      </c>
      <c r="E5672" s="117" t="s">
        <v>329</v>
      </c>
      <c r="J5672" s="102"/>
      <c r="K5672" s="124"/>
      <c r="R5672" s="46"/>
      <c r="V5672" s="112"/>
      <c r="W5672" s="72"/>
      <c r="X5672" s="46"/>
      <c r="Y5672" s="46"/>
      <c r="AC5672" s="47">
        <f t="shared" si="85"/>
        <v>0</v>
      </c>
      <c r="AD5672" s="47"/>
      <c r="AE5672" s="44"/>
      <c r="AF5672" s="48"/>
    </row>
    <row r="5673" spans="1:32" ht="21" customHeight="1">
      <c r="A5673" s="45" t="str">
        <f>IF(G5673="","",VLOOKUP(G5673,#REF!,3,0))</f>
        <v/>
      </c>
      <c r="B5673" s="45" t="str">
        <f>IF(Table1[[#This Row],[Day]]="","",WEEKNUM(F5673))</f>
        <v/>
      </c>
      <c r="C5673" s="45" t="str">
        <f>IF(Table1[[#This Row],[Day]]="","",MONTH(F5673))</f>
        <v/>
      </c>
      <c r="D5673" s="45" t="str">
        <f>IF(Table1[[#This Row],[Day]]="","",YEAR(F5673))</f>
        <v/>
      </c>
      <c r="E5673" s="117" t="s">
        <v>329</v>
      </c>
      <c r="J5673" s="102"/>
      <c r="K5673" s="124"/>
      <c r="R5673" s="46"/>
      <c r="V5673" s="112"/>
      <c r="W5673" s="72"/>
      <c r="X5673" s="46"/>
      <c r="Y5673" s="46"/>
      <c r="AC5673" s="47">
        <f t="shared" si="85"/>
        <v>0</v>
      </c>
      <c r="AD5673" s="47"/>
      <c r="AE5673" s="44"/>
      <c r="AF5673" s="48"/>
    </row>
    <row r="5674" spans="1:32" ht="21" customHeight="1">
      <c r="A5674" s="45" t="str">
        <f>IF(G5674="","",VLOOKUP(G5674,#REF!,3,0))</f>
        <v/>
      </c>
      <c r="B5674" s="45" t="str">
        <f>IF(Table1[[#This Row],[Day]]="","",WEEKNUM(F5674))</f>
        <v/>
      </c>
      <c r="C5674" s="45" t="str">
        <f>IF(Table1[[#This Row],[Day]]="","",MONTH(F5674))</f>
        <v/>
      </c>
      <c r="D5674" s="45" t="str">
        <f>IF(Table1[[#This Row],[Day]]="","",YEAR(F5674))</f>
        <v/>
      </c>
      <c r="E5674" s="117" t="s">
        <v>329</v>
      </c>
      <c r="J5674" s="102"/>
      <c r="K5674" s="124"/>
      <c r="R5674" s="46"/>
      <c r="V5674" s="112"/>
      <c r="W5674" s="72"/>
      <c r="X5674" s="46"/>
      <c r="Y5674" s="46"/>
      <c r="AC5674" s="47">
        <f t="shared" si="85"/>
        <v>0</v>
      </c>
      <c r="AD5674" s="47"/>
      <c r="AE5674" s="44"/>
      <c r="AF5674" s="48"/>
    </row>
    <row r="5675" spans="1:32" ht="21" customHeight="1">
      <c r="A5675" s="45" t="str">
        <f>IF(G5675="","",VLOOKUP(G5675,#REF!,3,0))</f>
        <v/>
      </c>
      <c r="B5675" s="45" t="str">
        <f>IF(Table1[[#This Row],[Day]]="","",WEEKNUM(F5675))</f>
        <v/>
      </c>
      <c r="C5675" s="45" t="str">
        <f>IF(Table1[[#This Row],[Day]]="","",MONTH(F5675))</f>
        <v/>
      </c>
      <c r="D5675" s="45" t="str">
        <f>IF(Table1[[#This Row],[Day]]="","",YEAR(F5675))</f>
        <v/>
      </c>
      <c r="E5675" s="117" t="s">
        <v>329</v>
      </c>
      <c r="J5675" s="102"/>
      <c r="K5675" s="124"/>
      <c r="R5675" s="46"/>
      <c r="V5675" s="112"/>
      <c r="W5675" s="72"/>
      <c r="X5675" s="46"/>
      <c r="Y5675" s="46"/>
      <c r="AC5675" s="47">
        <f t="shared" si="85"/>
        <v>0</v>
      </c>
      <c r="AD5675" s="47"/>
      <c r="AE5675" s="44"/>
      <c r="AF5675" s="48"/>
    </row>
    <row r="5676" spans="1:32" ht="21" customHeight="1">
      <c r="A5676" s="45" t="str">
        <f>IF(G5676="","",VLOOKUP(G5676,#REF!,3,0))</f>
        <v/>
      </c>
      <c r="B5676" s="45" t="str">
        <f>IF(Table1[[#This Row],[Day]]="","",WEEKNUM(F5676))</f>
        <v/>
      </c>
      <c r="C5676" s="45" t="str">
        <f>IF(Table1[[#This Row],[Day]]="","",MONTH(F5676))</f>
        <v/>
      </c>
      <c r="D5676" s="45" t="str">
        <f>IF(Table1[[#This Row],[Day]]="","",YEAR(F5676))</f>
        <v/>
      </c>
      <c r="E5676" s="117" t="s">
        <v>329</v>
      </c>
      <c r="J5676" s="102"/>
      <c r="K5676" s="124"/>
      <c r="R5676" s="46"/>
      <c r="V5676" s="112"/>
      <c r="W5676" s="72"/>
      <c r="X5676" s="46"/>
      <c r="Y5676" s="46"/>
      <c r="AC5676" s="47">
        <f t="shared" si="85"/>
        <v>0</v>
      </c>
      <c r="AD5676" s="47"/>
      <c r="AE5676" s="44"/>
      <c r="AF5676" s="48"/>
    </row>
    <row r="5677" spans="1:32" ht="21" customHeight="1">
      <c r="A5677" s="45" t="str">
        <f>IF(G5677="","",VLOOKUP(G5677,#REF!,3,0))</f>
        <v/>
      </c>
      <c r="B5677" s="45" t="str">
        <f>IF(Table1[[#This Row],[Day]]="","",WEEKNUM(F5677))</f>
        <v/>
      </c>
      <c r="C5677" s="45" t="str">
        <f>IF(Table1[[#This Row],[Day]]="","",MONTH(F5677))</f>
        <v/>
      </c>
      <c r="D5677" s="45" t="str">
        <f>IF(Table1[[#This Row],[Day]]="","",YEAR(F5677))</f>
        <v/>
      </c>
      <c r="E5677" s="117" t="s">
        <v>329</v>
      </c>
      <c r="J5677" s="102"/>
      <c r="K5677" s="124"/>
      <c r="R5677" s="46"/>
      <c r="V5677" s="112"/>
      <c r="W5677" s="72"/>
      <c r="X5677" s="46"/>
      <c r="Y5677" s="46"/>
      <c r="AC5677" s="47">
        <f t="shared" si="85"/>
        <v>0</v>
      </c>
      <c r="AD5677" s="47"/>
      <c r="AE5677" s="44"/>
      <c r="AF5677" s="48"/>
    </row>
    <row r="5678" spans="1:32" ht="21" customHeight="1">
      <c r="A5678" s="45" t="str">
        <f>IF(G5678="","",VLOOKUP(G5678,#REF!,3,0))</f>
        <v/>
      </c>
      <c r="B5678" s="45" t="str">
        <f>IF(Table1[[#This Row],[Day]]="","",WEEKNUM(F5678))</f>
        <v/>
      </c>
      <c r="C5678" s="45" t="str">
        <f>IF(Table1[[#This Row],[Day]]="","",MONTH(F5678))</f>
        <v/>
      </c>
      <c r="D5678" s="45" t="str">
        <f>IF(Table1[[#This Row],[Day]]="","",YEAR(F5678))</f>
        <v/>
      </c>
      <c r="E5678" s="117" t="s">
        <v>329</v>
      </c>
      <c r="J5678" s="102"/>
      <c r="K5678" s="124"/>
      <c r="R5678" s="46"/>
      <c r="V5678" s="112"/>
      <c r="W5678" s="72"/>
      <c r="X5678" s="46"/>
      <c r="Y5678" s="46"/>
      <c r="AC5678" s="47">
        <f t="shared" si="85"/>
        <v>0</v>
      </c>
      <c r="AD5678" s="47"/>
      <c r="AE5678" s="44"/>
      <c r="AF5678" s="48"/>
    </row>
    <row r="5679" spans="1:32" ht="21" customHeight="1">
      <c r="A5679" s="45" t="str">
        <f>IF(G5679="","",VLOOKUP(G5679,#REF!,3,0))</f>
        <v/>
      </c>
      <c r="B5679" s="45" t="str">
        <f>IF(Table1[[#This Row],[Day]]="","",WEEKNUM(F5679))</f>
        <v/>
      </c>
      <c r="C5679" s="45" t="str">
        <f>IF(Table1[[#This Row],[Day]]="","",MONTH(F5679))</f>
        <v/>
      </c>
      <c r="D5679" s="45" t="str">
        <f>IF(Table1[[#This Row],[Day]]="","",YEAR(F5679))</f>
        <v/>
      </c>
      <c r="E5679" s="117" t="s">
        <v>329</v>
      </c>
      <c r="J5679" s="102"/>
      <c r="K5679" s="124"/>
      <c r="R5679" s="46"/>
      <c r="V5679" s="112"/>
      <c r="W5679" s="72"/>
      <c r="X5679" s="46"/>
      <c r="Y5679" s="46"/>
      <c r="AC5679" s="47">
        <f t="shared" si="85"/>
        <v>0</v>
      </c>
      <c r="AD5679" s="47"/>
      <c r="AE5679" s="44"/>
      <c r="AF5679" s="48"/>
    </row>
    <row r="5680" spans="1:32" ht="21" customHeight="1">
      <c r="A5680" s="45" t="str">
        <f>IF(G5680="","",VLOOKUP(G5680,#REF!,3,0))</f>
        <v/>
      </c>
      <c r="B5680" s="45" t="str">
        <f>IF(Table1[[#This Row],[Day]]="","",WEEKNUM(F5680))</f>
        <v/>
      </c>
      <c r="C5680" s="45" t="str">
        <f>IF(Table1[[#This Row],[Day]]="","",MONTH(F5680))</f>
        <v/>
      </c>
      <c r="D5680" s="45" t="str">
        <f>IF(Table1[[#This Row],[Day]]="","",YEAR(F5680))</f>
        <v/>
      </c>
      <c r="E5680" s="117" t="s">
        <v>329</v>
      </c>
      <c r="J5680" s="102"/>
      <c r="K5680" s="124"/>
      <c r="R5680" s="46"/>
      <c r="V5680" s="112"/>
      <c r="W5680" s="72"/>
      <c r="X5680" s="46"/>
      <c r="Y5680" s="46"/>
      <c r="AC5680" s="47">
        <f t="shared" si="85"/>
        <v>0</v>
      </c>
      <c r="AD5680" s="47"/>
      <c r="AE5680" s="44"/>
      <c r="AF5680" s="48"/>
    </row>
    <row r="5681" spans="1:32" ht="21" customHeight="1">
      <c r="A5681" s="45" t="str">
        <f>IF(G5681="","",VLOOKUP(G5681,#REF!,3,0))</f>
        <v/>
      </c>
      <c r="B5681" s="45" t="str">
        <f>IF(Table1[[#This Row],[Day]]="","",WEEKNUM(F5681))</f>
        <v/>
      </c>
      <c r="C5681" s="45" t="str">
        <f>IF(Table1[[#This Row],[Day]]="","",MONTH(F5681))</f>
        <v/>
      </c>
      <c r="D5681" s="45" t="str">
        <f>IF(Table1[[#This Row],[Day]]="","",YEAR(F5681))</f>
        <v/>
      </c>
      <c r="E5681" s="117" t="s">
        <v>329</v>
      </c>
      <c r="J5681" s="102"/>
      <c r="K5681" s="124"/>
      <c r="R5681" s="46"/>
      <c r="V5681" s="112"/>
      <c r="W5681" s="72"/>
      <c r="X5681" s="46"/>
      <c r="Y5681" s="46"/>
      <c r="AC5681" s="47">
        <f t="shared" si="85"/>
        <v>0</v>
      </c>
      <c r="AD5681" s="47"/>
      <c r="AE5681" s="44"/>
      <c r="AF5681" s="48"/>
    </row>
    <row r="5682" spans="1:32" ht="21" customHeight="1">
      <c r="A5682" s="45" t="str">
        <f>IF(G5682="","",VLOOKUP(G5682,#REF!,3,0))</f>
        <v/>
      </c>
      <c r="B5682" s="45" t="str">
        <f>IF(Table1[[#This Row],[Day]]="","",WEEKNUM(F5682))</f>
        <v/>
      </c>
      <c r="C5682" s="45" t="str">
        <f>IF(Table1[[#This Row],[Day]]="","",MONTH(F5682))</f>
        <v/>
      </c>
      <c r="D5682" s="45" t="str">
        <f>IF(Table1[[#This Row],[Day]]="","",YEAR(F5682))</f>
        <v/>
      </c>
      <c r="E5682" s="117" t="s">
        <v>329</v>
      </c>
      <c r="J5682" s="102"/>
      <c r="K5682" s="124"/>
      <c r="R5682" s="46"/>
      <c r="V5682" s="112"/>
      <c r="W5682" s="72"/>
      <c r="X5682" s="46"/>
      <c r="Y5682" s="46"/>
      <c r="AC5682" s="47">
        <f t="shared" si="85"/>
        <v>0</v>
      </c>
      <c r="AD5682" s="47"/>
      <c r="AE5682" s="44"/>
      <c r="AF5682" s="48"/>
    </row>
    <row r="5683" spans="1:32" ht="21" customHeight="1">
      <c r="A5683" s="45" t="str">
        <f>IF(G5683="","",VLOOKUP(G5683,#REF!,3,0))</f>
        <v/>
      </c>
      <c r="B5683" s="45" t="str">
        <f>IF(Table1[[#This Row],[Day]]="","",WEEKNUM(F5683))</f>
        <v/>
      </c>
      <c r="C5683" s="45" t="str">
        <f>IF(Table1[[#This Row],[Day]]="","",MONTH(F5683))</f>
        <v/>
      </c>
      <c r="D5683" s="45" t="str">
        <f>IF(Table1[[#This Row],[Day]]="","",YEAR(F5683))</f>
        <v/>
      </c>
      <c r="E5683" s="117" t="s">
        <v>329</v>
      </c>
      <c r="J5683" s="102"/>
      <c r="K5683" s="124"/>
      <c r="R5683" s="46"/>
      <c r="V5683" s="112"/>
      <c r="W5683" s="72"/>
      <c r="X5683" s="46"/>
      <c r="Y5683" s="46"/>
      <c r="AC5683" s="47">
        <f t="shared" si="85"/>
        <v>0</v>
      </c>
      <c r="AD5683" s="47"/>
      <c r="AE5683" s="44"/>
      <c r="AF5683" s="48"/>
    </row>
    <row r="5684" spans="1:32" ht="21" customHeight="1">
      <c r="A5684" s="45" t="str">
        <f>IF(G5684="","",VLOOKUP(G5684,#REF!,3,0))</f>
        <v/>
      </c>
      <c r="B5684" s="45" t="str">
        <f>IF(Table1[[#This Row],[Day]]="","",WEEKNUM(F5684))</f>
        <v/>
      </c>
      <c r="C5684" s="45" t="str">
        <f>IF(Table1[[#This Row],[Day]]="","",MONTH(F5684))</f>
        <v/>
      </c>
      <c r="D5684" s="45" t="str">
        <f>IF(Table1[[#This Row],[Day]]="","",YEAR(F5684))</f>
        <v/>
      </c>
      <c r="E5684" s="117" t="s">
        <v>329</v>
      </c>
      <c r="J5684" s="102"/>
      <c r="K5684" s="124"/>
      <c r="R5684" s="46"/>
      <c r="V5684" s="112"/>
      <c r="W5684" s="72"/>
      <c r="X5684" s="46"/>
      <c r="Y5684" s="46"/>
      <c r="AC5684" s="47">
        <f t="shared" si="85"/>
        <v>0</v>
      </c>
      <c r="AD5684" s="47"/>
      <c r="AE5684" s="44"/>
      <c r="AF5684" s="48"/>
    </row>
    <row r="5685" spans="1:32" ht="21" customHeight="1">
      <c r="A5685" s="45" t="str">
        <f>IF(G5685="","",VLOOKUP(G5685,#REF!,3,0))</f>
        <v/>
      </c>
      <c r="B5685" s="45" t="str">
        <f>IF(Table1[[#This Row],[Day]]="","",WEEKNUM(F5685))</f>
        <v/>
      </c>
      <c r="C5685" s="45" t="str">
        <f>IF(Table1[[#This Row],[Day]]="","",MONTH(F5685))</f>
        <v/>
      </c>
      <c r="D5685" s="45" t="str">
        <f>IF(Table1[[#This Row],[Day]]="","",YEAR(F5685))</f>
        <v/>
      </c>
      <c r="E5685" s="117" t="s">
        <v>329</v>
      </c>
      <c r="J5685" s="102"/>
      <c r="K5685" s="124"/>
      <c r="R5685" s="46"/>
      <c r="V5685" s="112"/>
      <c r="W5685" s="72"/>
      <c r="X5685" s="46"/>
      <c r="Y5685" s="46"/>
      <c r="AC5685" s="47">
        <f t="shared" si="85"/>
        <v>0</v>
      </c>
      <c r="AD5685" s="47"/>
      <c r="AE5685" s="44"/>
      <c r="AF5685" s="48"/>
    </row>
    <row r="5686" spans="1:32" ht="21" customHeight="1">
      <c r="A5686" s="45" t="str">
        <f>IF(G5686="","",VLOOKUP(G5686,#REF!,3,0))</f>
        <v/>
      </c>
      <c r="B5686" s="45" t="str">
        <f>IF(Table1[[#This Row],[Day]]="","",WEEKNUM(F5686))</f>
        <v/>
      </c>
      <c r="C5686" s="45" t="str">
        <f>IF(Table1[[#This Row],[Day]]="","",MONTH(F5686))</f>
        <v/>
      </c>
      <c r="D5686" s="45" t="str">
        <f>IF(Table1[[#This Row],[Day]]="","",YEAR(F5686))</f>
        <v/>
      </c>
      <c r="E5686" s="117" t="s">
        <v>329</v>
      </c>
      <c r="J5686" s="102"/>
      <c r="K5686" s="124"/>
      <c r="R5686" s="46"/>
      <c r="V5686" s="112"/>
      <c r="W5686" s="72"/>
      <c r="X5686" s="46"/>
      <c r="Y5686" s="46"/>
      <c r="AC5686" s="47">
        <f t="shared" si="85"/>
        <v>0</v>
      </c>
      <c r="AD5686" s="47"/>
      <c r="AE5686" s="44"/>
      <c r="AF5686" s="48"/>
    </row>
    <row r="5687" spans="1:32" ht="21" customHeight="1">
      <c r="A5687" s="45" t="str">
        <f>IF(G5687="","",VLOOKUP(G5687,#REF!,3,0))</f>
        <v/>
      </c>
      <c r="B5687" s="45" t="str">
        <f>IF(Table1[[#This Row],[Day]]="","",WEEKNUM(F5687))</f>
        <v/>
      </c>
      <c r="C5687" s="45" t="str">
        <f>IF(Table1[[#This Row],[Day]]="","",MONTH(F5687))</f>
        <v/>
      </c>
      <c r="D5687" s="45" t="str">
        <f>IF(Table1[[#This Row],[Day]]="","",YEAR(F5687))</f>
        <v/>
      </c>
      <c r="E5687" s="117" t="s">
        <v>329</v>
      </c>
      <c r="J5687" s="102"/>
      <c r="K5687" s="124"/>
      <c r="R5687" s="46"/>
      <c r="V5687" s="112"/>
      <c r="W5687" s="72"/>
      <c r="X5687" s="46"/>
      <c r="Y5687" s="46"/>
      <c r="AC5687" s="47">
        <f t="shared" si="85"/>
        <v>0</v>
      </c>
      <c r="AD5687" s="47"/>
      <c r="AE5687" s="44"/>
      <c r="AF5687" s="48"/>
    </row>
    <row r="5688" spans="1:32" ht="21" customHeight="1">
      <c r="A5688" s="45" t="str">
        <f>IF(G5688="","",VLOOKUP(G5688,#REF!,3,0))</f>
        <v/>
      </c>
      <c r="B5688" s="45" t="str">
        <f>IF(Table1[[#This Row],[Day]]="","",WEEKNUM(F5688))</f>
        <v/>
      </c>
      <c r="C5688" s="45" t="str">
        <f>IF(Table1[[#This Row],[Day]]="","",MONTH(F5688))</f>
        <v/>
      </c>
      <c r="D5688" s="45" t="str">
        <f>IF(Table1[[#This Row],[Day]]="","",YEAR(F5688))</f>
        <v/>
      </c>
      <c r="E5688" s="117" t="s">
        <v>329</v>
      </c>
      <c r="J5688" s="102"/>
      <c r="K5688" s="124"/>
      <c r="R5688" s="46"/>
      <c r="V5688" s="112"/>
      <c r="W5688" s="72"/>
      <c r="X5688" s="46"/>
      <c r="Y5688" s="46"/>
      <c r="AC5688" s="47">
        <f t="shared" si="85"/>
        <v>0</v>
      </c>
      <c r="AD5688" s="47"/>
      <c r="AE5688" s="44"/>
      <c r="AF5688" s="48"/>
    </row>
    <row r="5689" spans="1:32" ht="21" customHeight="1">
      <c r="A5689" s="45" t="str">
        <f>IF(G5689="","",VLOOKUP(G5689,#REF!,3,0))</f>
        <v/>
      </c>
      <c r="B5689" s="45" t="str">
        <f>IF(Table1[[#This Row],[Day]]="","",WEEKNUM(F5689))</f>
        <v/>
      </c>
      <c r="C5689" s="45" t="str">
        <f>IF(Table1[[#This Row],[Day]]="","",MONTH(F5689))</f>
        <v/>
      </c>
      <c r="D5689" s="45" t="str">
        <f>IF(Table1[[#This Row],[Day]]="","",YEAR(F5689))</f>
        <v/>
      </c>
      <c r="E5689" s="117" t="s">
        <v>329</v>
      </c>
      <c r="J5689" s="102"/>
      <c r="K5689" s="124"/>
      <c r="R5689" s="46"/>
      <c r="V5689" s="112"/>
      <c r="W5689" s="72"/>
      <c r="X5689" s="46"/>
      <c r="Y5689" s="46"/>
      <c r="AC5689" s="47">
        <f t="shared" si="85"/>
        <v>0</v>
      </c>
      <c r="AD5689" s="47"/>
      <c r="AE5689" s="44"/>
      <c r="AF5689" s="48"/>
    </row>
    <row r="5690" spans="1:32" ht="21" customHeight="1">
      <c r="A5690" s="45" t="str">
        <f>IF(G5690="","",VLOOKUP(G5690,#REF!,3,0))</f>
        <v/>
      </c>
      <c r="B5690" s="45" t="str">
        <f>IF(Table1[[#This Row],[Day]]="","",WEEKNUM(F5690))</f>
        <v/>
      </c>
      <c r="C5690" s="45" t="str">
        <f>IF(Table1[[#This Row],[Day]]="","",MONTH(F5690))</f>
        <v/>
      </c>
      <c r="D5690" s="45" t="str">
        <f>IF(Table1[[#This Row],[Day]]="","",YEAR(F5690))</f>
        <v/>
      </c>
      <c r="E5690" s="117" t="s">
        <v>329</v>
      </c>
      <c r="J5690" s="102"/>
      <c r="K5690" s="124"/>
      <c r="R5690" s="46"/>
      <c r="V5690" s="112"/>
      <c r="W5690" s="72"/>
      <c r="X5690" s="46"/>
      <c r="Y5690" s="46"/>
      <c r="AC5690" s="47">
        <f t="shared" si="85"/>
        <v>0</v>
      </c>
      <c r="AD5690" s="47"/>
      <c r="AE5690" s="44"/>
      <c r="AF5690" s="48"/>
    </row>
    <row r="5691" spans="1:32" ht="21" customHeight="1">
      <c r="A5691" s="45" t="str">
        <f>IF(G5691="","",VLOOKUP(G5691,#REF!,3,0))</f>
        <v/>
      </c>
      <c r="B5691" s="45" t="str">
        <f>IF(Table1[[#This Row],[Day]]="","",WEEKNUM(F5691))</f>
        <v/>
      </c>
      <c r="C5691" s="45" t="str">
        <f>IF(Table1[[#This Row],[Day]]="","",MONTH(F5691))</f>
        <v/>
      </c>
      <c r="D5691" s="45" t="str">
        <f>IF(Table1[[#This Row],[Day]]="","",YEAR(F5691))</f>
        <v/>
      </c>
      <c r="E5691" s="117" t="s">
        <v>329</v>
      </c>
      <c r="J5691" s="102"/>
      <c r="K5691" s="124"/>
      <c r="R5691" s="46"/>
      <c r="V5691" s="112"/>
      <c r="W5691" s="72"/>
      <c r="X5691" s="46"/>
      <c r="Y5691" s="46"/>
      <c r="AC5691" s="47">
        <f t="shared" si="85"/>
        <v>0</v>
      </c>
      <c r="AD5691" s="47"/>
      <c r="AE5691" s="44"/>
      <c r="AF5691" s="48"/>
    </row>
    <row r="5692" spans="1:32" ht="21" customHeight="1">
      <c r="A5692" s="45" t="str">
        <f>IF(G5692="","",VLOOKUP(G5692,#REF!,3,0))</f>
        <v/>
      </c>
      <c r="B5692" s="45" t="str">
        <f>IF(Table1[[#This Row],[Day]]="","",WEEKNUM(F5692))</f>
        <v/>
      </c>
      <c r="C5692" s="45" t="str">
        <f>IF(Table1[[#This Row],[Day]]="","",MONTH(F5692))</f>
        <v/>
      </c>
      <c r="D5692" s="45" t="str">
        <f>IF(Table1[[#This Row],[Day]]="","",YEAR(F5692))</f>
        <v/>
      </c>
      <c r="E5692" s="117" t="s">
        <v>329</v>
      </c>
      <c r="J5692" s="102"/>
      <c r="K5692" s="124"/>
      <c r="R5692" s="46"/>
      <c r="V5692" s="112"/>
      <c r="W5692" s="72"/>
      <c r="X5692" s="46"/>
      <c r="Y5692" s="46"/>
      <c r="AC5692" s="47">
        <f t="shared" si="85"/>
        <v>0</v>
      </c>
      <c r="AD5692" s="47"/>
      <c r="AE5692" s="44"/>
      <c r="AF5692" s="48"/>
    </row>
    <row r="5693" spans="1:32" ht="21" customHeight="1">
      <c r="A5693" s="45" t="str">
        <f>IF(G5693="","",VLOOKUP(G5693,#REF!,3,0))</f>
        <v/>
      </c>
      <c r="B5693" s="45" t="str">
        <f>IF(Table1[[#This Row],[Day]]="","",WEEKNUM(F5693))</f>
        <v/>
      </c>
      <c r="C5693" s="45" t="str">
        <f>IF(Table1[[#This Row],[Day]]="","",MONTH(F5693))</f>
        <v/>
      </c>
      <c r="D5693" s="45" t="str">
        <f>IF(Table1[[#This Row],[Day]]="","",YEAR(F5693))</f>
        <v/>
      </c>
      <c r="E5693" s="117" t="s">
        <v>329</v>
      </c>
      <c r="J5693" s="102"/>
      <c r="K5693" s="124"/>
      <c r="R5693" s="46"/>
      <c r="V5693" s="112"/>
      <c r="W5693" s="72"/>
      <c r="X5693" s="46"/>
      <c r="Y5693" s="46"/>
      <c r="AC5693" s="47">
        <f t="shared" si="85"/>
        <v>0</v>
      </c>
      <c r="AD5693" s="47"/>
      <c r="AE5693" s="44"/>
      <c r="AF5693" s="48"/>
    </row>
    <row r="5694" spans="1:32" ht="21" customHeight="1">
      <c r="A5694" s="45" t="str">
        <f>IF(G5694="","",VLOOKUP(G5694,#REF!,3,0))</f>
        <v/>
      </c>
      <c r="B5694" s="45" t="str">
        <f>IF(Table1[[#This Row],[Day]]="","",WEEKNUM(F5694))</f>
        <v/>
      </c>
      <c r="C5694" s="45" t="str">
        <f>IF(Table1[[#This Row],[Day]]="","",MONTH(F5694))</f>
        <v/>
      </c>
      <c r="D5694" s="45" t="str">
        <f>IF(Table1[[#This Row],[Day]]="","",YEAR(F5694))</f>
        <v/>
      </c>
      <c r="E5694" s="117" t="s">
        <v>329</v>
      </c>
      <c r="J5694" s="102"/>
      <c r="K5694" s="124"/>
      <c r="R5694" s="46"/>
      <c r="V5694" s="112"/>
      <c r="W5694" s="72"/>
      <c r="X5694" s="46"/>
      <c r="Y5694" s="46"/>
      <c r="AC5694" s="47">
        <f t="shared" si="85"/>
        <v>0</v>
      </c>
      <c r="AD5694" s="47"/>
      <c r="AE5694" s="44"/>
      <c r="AF5694" s="48"/>
    </row>
    <row r="5695" spans="1:32" ht="21" customHeight="1">
      <c r="A5695" s="45" t="str">
        <f>IF(G5695="","",VLOOKUP(G5695,#REF!,3,0))</f>
        <v/>
      </c>
      <c r="B5695" s="45" t="str">
        <f>IF(Table1[[#This Row],[Day]]="","",WEEKNUM(F5695))</f>
        <v/>
      </c>
      <c r="C5695" s="45" t="str">
        <f>IF(Table1[[#This Row],[Day]]="","",MONTH(F5695))</f>
        <v/>
      </c>
      <c r="D5695" s="45" t="str">
        <f>IF(Table1[[#This Row],[Day]]="","",YEAR(F5695))</f>
        <v/>
      </c>
      <c r="E5695" s="117" t="s">
        <v>329</v>
      </c>
      <c r="J5695" s="102"/>
      <c r="K5695" s="124"/>
      <c r="R5695" s="46"/>
      <c r="V5695" s="112"/>
      <c r="W5695" s="72"/>
      <c r="X5695" s="46"/>
      <c r="Y5695" s="46"/>
      <c r="AC5695" s="47">
        <f t="shared" si="85"/>
        <v>0</v>
      </c>
      <c r="AD5695" s="47"/>
      <c r="AE5695" s="44"/>
      <c r="AF5695" s="48"/>
    </row>
    <row r="5696" spans="1:32" ht="21" customHeight="1">
      <c r="A5696" s="45" t="str">
        <f>IF(G5696="","",VLOOKUP(G5696,#REF!,3,0))</f>
        <v/>
      </c>
      <c r="B5696" s="45" t="str">
        <f>IF(Table1[[#This Row],[Day]]="","",WEEKNUM(F5696))</f>
        <v/>
      </c>
      <c r="C5696" s="45" t="str">
        <f>IF(Table1[[#This Row],[Day]]="","",MONTH(F5696))</f>
        <v/>
      </c>
      <c r="D5696" s="45" t="str">
        <f>IF(Table1[[#This Row],[Day]]="","",YEAR(F5696))</f>
        <v/>
      </c>
      <c r="E5696" s="117" t="s">
        <v>329</v>
      </c>
      <c r="J5696" s="102"/>
      <c r="K5696" s="124"/>
      <c r="R5696" s="46"/>
      <c r="V5696" s="112"/>
      <c r="W5696" s="72"/>
      <c r="X5696" s="46"/>
      <c r="Y5696" s="46"/>
      <c r="AC5696" s="47">
        <f t="shared" si="85"/>
        <v>0</v>
      </c>
      <c r="AD5696" s="47"/>
      <c r="AE5696" s="44"/>
      <c r="AF5696" s="48"/>
    </row>
    <row r="5697" spans="1:32" ht="21" customHeight="1">
      <c r="A5697" s="45" t="str">
        <f>IF(G5697="","",VLOOKUP(G5697,#REF!,3,0))</f>
        <v/>
      </c>
      <c r="B5697" s="45" t="str">
        <f>IF(Table1[[#This Row],[Day]]="","",WEEKNUM(F5697))</f>
        <v/>
      </c>
      <c r="C5697" s="45" t="str">
        <f>IF(Table1[[#This Row],[Day]]="","",MONTH(F5697))</f>
        <v/>
      </c>
      <c r="D5697" s="45" t="str">
        <f>IF(Table1[[#This Row],[Day]]="","",YEAR(F5697))</f>
        <v/>
      </c>
      <c r="E5697" s="117" t="s">
        <v>329</v>
      </c>
      <c r="J5697" s="102"/>
      <c r="K5697" s="124"/>
      <c r="R5697" s="46"/>
      <c r="V5697" s="112"/>
      <c r="W5697" s="72"/>
      <c r="X5697" s="46"/>
      <c r="Y5697" s="46"/>
      <c r="AC5697" s="47">
        <f t="shared" si="85"/>
        <v>0</v>
      </c>
      <c r="AD5697" s="47"/>
      <c r="AE5697" s="44"/>
      <c r="AF5697" s="48"/>
    </row>
    <row r="5698" spans="1:32" ht="21" customHeight="1">
      <c r="A5698" s="45" t="str">
        <f>IF(G5698="","",VLOOKUP(G5698,#REF!,3,0))</f>
        <v/>
      </c>
      <c r="B5698" s="45" t="str">
        <f>IF(Table1[[#This Row],[Day]]="","",WEEKNUM(F5698))</f>
        <v/>
      </c>
      <c r="C5698" s="45" t="str">
        <f>IF(Table1[[#This Row],[Day]]="","",MONTH(F5698))</f>
        <v/>
      </c>
      <c r="D5698" s="45" t="str">
        <f>IF(Table1[[#This Row],[Day]]="","",YEAR(F5698))</f>
        <v/>
      </c>
      <c r="E5698" s="117" t="s">
        <v>329</v>
      </c>
      <c r="J5698" s="102"/>
      <c r="K5698" s="124"/>
      <c r="R5698" s="46"/>
      <c r="V5698" s="112"/>
      <c r="W5698" s="72"/>
      <c r="X5698" s="46"/>
      <c r="Y5698" s="46"/>
      <c r="AC5698" s="47">
        <f t="shared" si="85"/>
        <v>0</v>
      </c>
      <c r="AD5698" s="47"/>
      <c r="AE5698" s="44"/>
      <c r="AF5698" s="48"/>
    </row>
    <row r="5699" spans="1:32" ht="21" customHeight="1">
      <c r="A5699" s="45" t="str">
        <f>IF(G5699="","",VLOOKUP(G5699,#REF!,3,0))</f>
        <v/>
      </c>
      <c r="B5699" s="45" t="str">
        <f>IF(Table1[[#This Row],[Day]]="","",WEEKNUM(F5699))</f>
        <v/>
      </c>
      <c r="C5699" s="45" t="str">
        <f>IF(Table1[[#This Row],[Day]]="","",MONTH(F5699))</f>
        <v/>
      </c>
      <c r="D5699" s="45" t="str">
        <f>IF(Table1[[#This Row],[Day]]="","",YEAR(F5699))</f>
        <v/>
      </c>
      <c r="E5699" s="117" t="s">
        <v>329</v>
      </c>
      <c r="J5699" s="102"/>
      <c r="K5699" s="124"/>
      <c r="R5699" s="46"/>
      <c r="V5699" s="112"/>
      <c r="W5699" s="72"/>
      <c r="X5699" s="46"/>
      <c r="Y5699" s="46"/>
      <c r="AC5699" s="47">
        <f t="shared" si="85"/>
        <v>0</v>
      </c>
      <c r="AD5699" s="47"/>
      <c r="AE5699" s="44"/>
      <c r="AF5699" s="48"/>
    </row>
    <row r="5700" spans="1:32" ht="21" customHeight="1">
      <c r="A5700" s="45" t="str">
        <f>IF(G5700="","",VLOOKUP(G5700,#REF!,3,0))</f>
        <v/>
      </c>
      <c r="B5700" s="45" t="str">
        <f>IF(Table1[[#This Row],[Day]]="","",WEEKNUM(F5700))</f>
        <v/>
      </c>
      <c r="C5700" s="45" t="str">
        <f>IF(Table1[[#This Row],[Day]]="","",MONTH(F5700))</f>
        <v/>
      </c>
      <c r="D5700" s="45" t="str">
        <f>IF(Table1[[#This Row],[Day]]="","",YEAR(F5700))</f>
        <v/>
      </c>
      <c r="E5700" s="117" t="s">
        <v>329</v>
      </c>
      <c r="J5700" s="102"/>
      <c r="K5700" s="124"/>
      <c r="R5700" s="46"/>
      <c r="V5700" s="112"/>
      <c r="W5700" s="72"/>
      <c r="X5700" s="46"/>
      <c r="Y5700" s="46"/>
      <c r="AC5700" s="47">
        <f t="shared" si="85"/>
        <v>0</v>
      </c>
      <c r="AD5700" s="47"/>
      <c r="AE5700" s="44"/>
      <c r="AF5700" s="48"/>
    </row>
    <row r="5701" spans="1:32" ht="21" customHeight="1">
      <c r="A5701" s="45" t="str">
        <f>IF(G5701="","",VLOOKUP(G5701,#REF!,3,0))</f>
        <v/>
      </c>
      <c r="B5701" s="45" t="str">
        <f>IF(Table1[[#This Row],[Day]]="","",WEEKNUM(F5701))</f>
        <v/>
      </c>
      <c r="C5701" s="45" t="str">
        <f>IF(Table1[[#This Row],[Day]]="","",MONTH(F5701))</f>
        <v/>
      </c>
      <c r="D5701" s="45" t="str">
        <f>IF(Table1[[#This Row],[Day]]="","",YEAR(F5701))</f>
        <v/>
      </c>
      <c r="E5701" s="117" t="s">
        <v>329</v>
      </c>
      <c r="J5701" s="102"/>
      <c r="K5701" s="124"/>
      <c r="R5701" s="46"/>
      <c r="V5701" s="112"/>
      <c r="W5701" s="72"/>
      <c r="X5701" s="46"/>
      <c r="Y5701" s="46"/>
      <c r="AC5701" s="47">
        <f t="shared" si="85"/>
        <v>0</v>
      </c>
      <c r="AD5701" s="47"/>
      <c r="AE5701" s="44"/>
      <c r="AF5701" s="48"/>
    </row>
    <row r="5702" spans="1:32" ht="21" customHeight="1">
      <c r="A5702" s="45" t="str">
        <f>IF(G5702="","",VLOOKUP(G5702,#REF!,3,0))</f>
        <v/>
      </c>
      <c r="B5702" s="45" t="str">
        <f>IF(Table1[[#This Row],[Day]]="","",WEEKNUM(F5702))</f>
        <v/>
      </c>
      <c r="C5702" s="45" t="str">
        <f>IF(Table1[[#This Row],[Day]]="","",MONTH(F5702))</f>
        <v/>
      </c>
      <c r="D5702" s="45" t="str">
        <f>IF(Table1[[#This Row],[Day]]="","",YEAR(F5702))</f>
        <v/>
      </c>
      <c r="E5702" s="117" t="s">
        <v>329</v>
      </c>
      <c r="J5702" s="102"/>
      <c r="K5702" s="124"/>
      <c r="R5702" s="46"/>
      <c r="V5702" s="112"/>
      <c r="W5702" s="72"/>
      <c r="X5702" s="46"/>
      <c r="Y5702" s="46"/>
      <c r="AC5702" s="47">
        <f t="shared" si="85"/>
        <v>0</v>
      </c>
      <c r="AD5702" s="47"/>
      <c r="AE5702" s="44"/>
      <c r="AF5702" s="48"/>
    </row>
    <row r="5703" spans="1:32" ht="21" customHeight="1">
      <c r="A5703" s="45" t="str">
        <f>IF(G5703="","",VLOOKUP(G5703,#REF!,3,0))</f>
        <v/>
      </c>
      <c r="B5703" s="45" t="str">
        <f>IF(Table1[[#This Row],[Day]]="","",WEEKNUM(F5703))</f>
        <v/>
      </c>
      <c r="C5703" s="45" t="str">
        <f>IF(Table1[[#This Row],[Day]]="","",MONTH(F5703))</f>
        <v/>
      </c>
      <c r="D5703" s="45" t="str">
        <f>IF(Table1[[#This Row],[Day]]="","",YEAR(F5703))</f>
        <v/>
      </c>
      <c r="E5703" s="117" t="s">
        <v>329</v>
      </c>
      <c r="J5703" s="102"/>
      <c r="K5703" s="124"/>
      <c r="R5703" s="46"/>
      <c r="V5703" s="112"/>
      <c r="W5703" s="72"/>
      <c r="X5703" s="46"/>
      <c r="Y5703" s="46"/>
      <c r="AC5703" s="47">
        <f t="shared" si="85"/>
        <v>0</v>
      </c>
      <c r="AD5703" s="47"/>
      <c r="AE5703" s="44"/>
      <c r="AF5703" s="48"/>
    </row>
    <row r="5704" spans="1:32" ht="21" customHeight="1">
      <c r="A5704" s="45" t="str">
        <f>IF(G5704="","",VLOOKUP(G5704,#REF!,3,0))</f>
        <v/>
      </c>
      <c r="B5704" s="45" t="str">
        <f>IF(Table1[[#This Row],[Day]]="","",WEEKNUM(F5704))</f>
        <v/>
      </c>
      <c r="C5704" s="45" t="str">
        <f>IF(Table1[[#This Row],[Day]]="","",MONTH(F5704))</f>
        <v/>
      </c>
      <c r="D5704" s="45" t="str">
        <f>IF(Table1[[#This Row],[Day]]="","",YEAR(F5704))</f>
        <v/>
      </c>
      <c r="E5704" s="117" t="s">
        <v>329</v>
      </c>
      <c r="J5704" s="102"/>
      <c r="K5704" s="124"/>
      <c r="R5704" s="46"/>
      <c r="V5704" s="112"/>
      <c r="W5704" s="72"/>
      <c r="X5704" s="46"/>
      <c r="Y5704" s="46"/>
      <c r="AC5704" s="47">
        <f t="shared" si="85"/>
        <v>0</v>
      </c>
      <c r="AD5704" s="47"/>
      <c r="AE5704" s="44"/>
      <c r="AF5704" s="48"/>
    </row>
    <row r="5705" spans="1:32" ht="21" customHeight="1">
      <c r="A5705" s="45" t="str">
        <f>IF(G5705="","",VLOOKUP(G5705,#REF!,3,0))</f>
        <v/>
      </c>
      <c r="B5705" s="45" t="str">
        <f>IF(Table1[[#This Row],[Day]]="","",WEEKNUM(F5705))</f>
        <v/>
      </c>
      <c r="C5705" s="45" t="str">
        <f>IF(Table1[[#This Row],[Day]]="","",MONTH(F5705))</f>
        <v/>
      </c>
      <c r="D5705" s="45" t="str">
        <f>IF(Table1[[#This Row],[Day]]="","",YEAR(F5705))</f>
        <v/>
      </c>
      <c r="E5705" s="117" t="s">
        <v>329</v>
      </c>
      <c r="J5705" s="102"/>
      <c r="K5705" s="124"/>
      <c r="R5705" s="46"/>
      <c r="V5705" s="112"/>
      <c r="W5705" s="72"/>
      <c r="X5705" s="46"/>
      <c r="Y5705" s="46"/>
      <c r="AC5705" s="47">
        <f t="shared" si="85"/>
        <v>0</v>
      </c>
      <c r="AD5705" s="47"/>
      <c r="AE5705" s="44"/>
      <c r="AF5705" s="48"/>
    </row>
    <row r="5706" spans="1:32" ht="21" customHeight="1">
      <c r="A5706" s="45" t="str">
        <f>IF(G5706="","",VLOOKUP(G5706,#REF!,3,0))</f>
        <v/>
      </c>
      <c r="B5706" s="45" t="str">
        <f>IF(Table1[[#This Row],[Day]]="","",WEEKNUM(F5706))</f>
        <v/>
      </c>
      <c r="C5706" s="45" t="str">
        <f>IF(Table1[[#This Row],[Day]]="","",MONTH(F5706))</f>
        <v/>
      </c>
      <c r="D5706" s="45" t="str">
        <f>IF(Table1[[#This Row],[Day]]="","",YEAR(F5706))</f>
        <v/>
      </c>
      <c r="E5706" s="117" t="s">
        <v>329</v>
      </c>
      <c r="J5706" s="102"/>
      <c r="K5706" s="124"/>
      <c r="R5706" s="46"/>
      <c r="V5706" s="112"/>
      <c r="W5706" s="72"/>
      <c r="X5706" s="46"/>
      <c r="Y5706" s="46"/>
      <c r="AC5706" s="47">
        <f t="shared" si="85"/>
        <v>0</v>
      </c>
      <c r="AD5706" s="47"/>
      <c r="AE5706" s="44"/>
      <c r="AF5706" s="48"/>
    </row>
    <row r="5707" spans="1:32" ht="21" customHeight="1">
      <c r="A5707" s="45" t="str">
        <f>IF(G5707="","",VLOOKUP(G5707,#REF!,3,0))</f>
        <v/>
      </c>
      <c r="B5707" s="45" t="str">
        <f>IF(Table1[[#This Row],[Day]]="","",WEEKNUM(F5707))</f>
        <v/>
      </c>
      <c r="C5707" s="45" t="str">
        <f>IF(Table1[[#This Row],[Day]]="","",MONTH(F5707))</f>
        <v/>
      </c>
      <c r="D5707" s="45" t="str">
        <f>IF(Table1[[#This Row],[Day]]="","",YEAR(F5707))</f>
        <v/>
      </c>
      <c r="E5707" s="117" t="s">
        <v>329</v>
      </c>
      <c r="J5707" s="102"/>
      <c r="K5707" s="124"/>
      <c r="R5707" s="46"/>
      <c r="V5707" s="112"/>
      <c r="W5707" s="72"/>
      <c r="X5707" s="46"/>
      <c r="Y5707" s="46"/>
      <c r="AC5707" s="47">
        <f t="shared" si="85"/>
        <v>0</v>
      </c>
      <c r="AD5707" s="47"/>
      <c r="AE5707" s="44"/>
      <c r="AF5707" s="48"/>
    </row>
    <row r="5708" spans="1:32" ht="21" customHeight="1">
      <c r="A5708" s="45" t="str">
        <f>IF(G5708="","",VLOOKUP(G5708,#REF!,3,0))</f>
        <v/>
      </c>
      <c r="B5708" s="45" t="str">
        <f>IF(Table1[[#This Row],[Day]]="","",WEEKNUM(F5708))</f>
        <v/>
      </c>
      <c r="C5708" s="45" t="str">
        <f>IF(Table1[[#This Row],[Day]]="","",MONTH(F5708))</f>
        <v/>
      </c>
      <c r="D5708" s="45" t="str">
        <f>IF(Table1[[#This Row],[Day]]="","",YEAR(F5708))</f>
        <v/>
      </c>
      <c r="E5708" s="117" t="s">
        <v>329</v>
      </c>
      <c r="J5708" s="102"/>
      <c r="K5708" s="124"/>
      <c r="R5708" s="46"/>
      <c r="V5708" s="112"/>
      <c r="W5708" s="72"/>
      <c r="X5708" s="46"/>
      <c r="Y5708" s="46"/>
      <c r="AC5708" s="47">
        <f t="shared" si="85"/>
        <v>0</v>
      </c>
      <c r="AD5708" s="47"/>
      <c r="AE5708" s="44"/>
      <c r="AF5708" s="48"/>
    </row>
    <row r="5709" spans="1:32" ht="21" customHeight="1">
      <c r="A5709" s="45" t="str">
        <f>IF(G5709="","",VLOOKUP(G5709,#REF!,3,0))</f>
        <v/>
      </c>
      <c r="B5709" s="45" t="str">
        <f>IF(Table1[[#This Row],[Day]]="","",WEEKNUM(F5709))</f>
        <v/>
      </c>
      <c r="C5709" s="45" t="str">
        <f>IF(Table1[[#This Row],[Day]]="","",MONTH(F5709))</f>
        <v/>
      </c>
      <c r="D5709" s="45" t="str">
        <f>IF(Table1[[#This Row],[Day]]="","",YEAR(F5709))</f>
        <v/>
      </c>
      <c r="E5709" s="117" t="s">
        <v>329</v>
      </c>
      <c r="J5709" s="102"/>
      <c r="K5709" s="124"/>
      <c r="R5709" s="46"/>
      <c r="V5709" s="112"/>
      <c r="W5709" s="72"/>
      <c r="X5709" s="46"/>
      <c r="Y5709" s="46"/>
      <c r="AC5709" s="47">
        <f t="shared" si="85"/>
        <v>0</v>
      </c>
      <c r="AD5709" s="47"/>
      <c r="AE5709" s="44"/>
      <c r="AF5709" s="48"/>
    </row>
    <row r="5710" spans="1:32" ht="21" customHeight="1">
      <c r="A5710" s="45" t="str">
        <f>IF(G5710="","",VLOOKUP(G5710,#REF!,3,0))</f>
        <v/>
      </c>
      <c r="B5710" s="45" t="str">
        <f>IF(Table1[[#This Row],[Day]]="","",WEEKNUM(F5710))</f>
        <v/>
      </c>
      <c r="C5710" s="45" t="str">
        <f>IF(Table1[[#This Row],[Day]]="","",MONTH(F5710))</f>
        <v/>
      </c>
      <c r="D5710" s="45" t="str">
        <f>IF(Table1[[#This Row],[Day]]="","",YEAR(F5710))</f>
        <v/>
      </c>
      <c r="E5710" s="117" t="s">
        <v>329</v>
      </c>
      <c r="J5710" s="102"/>
      <c r="K5710" s="124"/>
      <c r="R5710" s="46"/>
      <c r="V5710" s="112"/>
      <c r="W5710" s="72"/>
      <c r="X5710" s="46"/>
      <c r="Y5710" s="46"/>
      <c r="AC5710" s="47">
        <f t="shared" si="85"/>
        <v>0</v>
      </c>
      <c r="AD5710" s="47"/>
      <c r="AE5710" s="44"/>
      <c r="AF5710" s="48"/>
    </row>
    <row r="5711" spans="1:32" ht="21" customHeight="1">
      <c r="A5711" s="45" t="str">
        <f>IF(G5711="","",VLOOKUP(G5711,#REF!,3,0))</f>
        <v/>
      </c>
      <c r="B5711" s="45" t="str">
        <f>IF(Table1[[#This Row],[Day]]="","",WEEKNUM(F5711))</f>
        <v/>
      </c>
      <c r="C5711" s="45" t="str">
        <f>IF(Table1[[#This Row],[Day]]="","",MONTH(F5711))</f>
        <v/>
      </c>
      <c r="D5711" s="45" t="str">
        <f>IF(Table1[[#This Row],[Day]]="","",YEAR(F5711))</f>
        <v/>
      </c>
      <c r="E5711" s="117" t="s">
        <v>329</v>
      </c>
      <c r="J5711" s="102"/>
      <c r="K5711" s="124"/>
      <c r="R5711" s="46"/>
      <c r="V5711" s="112"/>
      <c r="W5711" s="72"/>
      <c r="X5711" s="46"/>
      <c r="Y5711" s="46"/>
      <c r="AC5711" s="47">
        <f t="shared" si="85"/>
        <v>0</v>
      </c>
      <c r="AD5711" s="47"/>
      <c r="AE5711" s="44"/>
      <c r="AF5711" s="48"/>
    </row>
    <row r="5712" spans="1:32" ht="21" customHeight="1">
      <c r="A5712" s="45" t="str">
        <f>IF(G5712="","",VLOOKUP(G5712,#REF!,3,0))</f>
        <v/>
      </c>
      <c r="B5712" s="45" t="str">
        <f>IF(Table1[[#This Row],[Day]]="","",WEEKNUM(F5712))</f>
        <v/>
      </c>
      <c r="C5712" s="45" t="str">
        <f>IF(Table1[[#This Row],[Day]]="","",MONTH(F5712))</f>
        <v/>
      </c>
      <c r="D5712" s="45" t="str">
        <f>IF(Table1[[#This Row],[Day]]="","",YEAR(F5712))</f>
        <v/>
      </c>
      <c r="E5712" s="117" t="s">
        <v>329</v>
      </c>
      <c r="J5712" s="102"/>
      <c r="K5712" s="124"/>
      <c r="R5712" s="46"/>
      <c r="V5712" s="112"/>
      <c r="W5712" s="72"/>
      <c r="X5712" s="46"/>
      <c r="Y5712" s="46"/>
      <c r="AC5712" s="47">
        <f t="shared" si="85"/>
        <v>0</v>
      </c>
      <c r="AD5712" s="47"/>
      <c r="AE5712" s="44"/>
      <c r="AF5712" s="48"/>
    </row>
    <row r="5713" spans="1:32" ht="21" customHeight="1">
      <c r="A5713" s="45" t="str">
        <f>IF(G5713="","",VLOOKUP(G5713,#REF!,3,0))</f>
        <v/>
      </c>
      <c r="B5713" s="45" t="str">
        <f>IF(Table1[[#This Row],[Day]]="","",WEEKNUM(F5713))</f>
        <v/>
      </c>
      <c r="C5713" s="45" t="str">
        <f>IF(Table1[[#This Row],[Day]]="","",MONTH(F5713))</f>
        <v/>
      </c>
      <c r="D5713" s="45" t="str">
        <f>IF(Table1[[#This Row],[Day]]="","",YEAR(F5713))</f>
        <v/>
      </c>
      <c r="E5713" s="117" t="s">
        <v>329</v>
      </c>
      <c r="J5713" s="102"/>
      <c r="K5713" s="124"/>
      <c r="R5713" s="46"/>
      <c r="V5713" s="112"/>
      <c r="W5713" s="72"/>
      <c r="X5713" s="46"/>
      <c r="Y5713" s="46"/>
      <c r="AC5713" s="47">
        <f t="shared" si="85"/>
        <v>0</v>
      </c>
      <c r="AD5713" s="47"/>
      <c r="AE5713" s="44"/>
      <c r="AF5713" s="48"/>
    </row>
    <row r="5714" spans="1:32" ht="21" customHeight="1">
      <c r="A5714" s="45" t="str">
        <f>IF(G5714="","",VLOOKUP(G5714,#REF!,3,0))</f>
        <v/>
      </c>
      <c r="B5714" s="45" t="str">
        <f>IF(Table1[[#This Row],[Day]]="","",WEEKNUM(F5714))</f>
        <v/>
      </c>
      <c r="C5714" s="45" t="str">
        <f>IF(Table1[[#This Row],[Day]]="","",MONTH(F5714))</f>
        <v/>
      </c>
      <c r="D5714" s="45" t="str">
        <f>IF(Table1[[#This Row],[Day]]="","",YEAR(F5714))</f>
        <v/>
      </c>
      <c r="E5714" s="117" t="s">
        <v>329</v>
      </c>
      <c r="J5714" s="102"/>
      <c r="K5714" s="124"/>
      <c r="R5714" s="46"/>
      <c r="V5714" s="112"/>
      <c r="W5714" s="72"/>
      <c r="X5714" s="46"/>
      <c r="Y5714" s="46"/>
      <c r="AC5714" s="47">
        <f t="shared" si="85"/>
        <v>0</v>
      </c>
      <c r="AD5714" s="47"/>
      <c r="AE5714" s="44"/>
      <c r="AF5714" s="48"/>
    </row>
    <row r="5715" spans="1:32" ht="21" customHeight="1">
      <c r="A5715" s="45" t="str">
        <f>IF(G5715="","",VLOOKUP(G5715,#REF!,3,0))</f>
        <v/>
      </c>
      <c r="B5715" s="45" t="str">
        <f>IF(Table1[[#This Row],[Day]]="","",WEEKNUM(F5715))</f>
        <v/>
      </c>
      <c r="C5715" s="45" t="str">
        <f>IF(Table1[[#This Row],[Day]]="","",MONTH(F5715))</f>
        <v/>
      </c>
      <c r="D5715" s="45" t="str">
        <f>IF(Table1[[#This Row],[Day]]="","",YEAR(F5715))</f>
        <v/>
      </c>
      <c r="E5715" s="117" t="s">
        <v>329</v>
      </c>
      <c r="J5715" s="102"/>
      <c r="K5715" s="124"/>
      <c r="R5715" s="46"/>
      <c r="V5715" s="112"/>
      <c r="W5715" s="72"/>
      <c r="X5715" s="46"/>
      <c r="Y5715" s="46"/>
      <c r="AC5715" s="47">
        <f t="shared" si="85"/>
        <v>0</v>
      </c>
      <c r="AD5715" s="47"/>
      <c r="AE5715" s="44"/>
      <c r="AF5715" s="48"/>
    </row>
    <row r="5716" spans="1:32" ht="21" customHeight="1">
      <c r="A5716" s="45" t="str">
        <f>IF(G5716="","",VLOOKUP(G5716,#REF!,3,0))</f>
        <v/>
      </c>
      <c r="B5716" s="45" t="str">
        <f>IF(Table1[[#This Row],[Day]]="","",WEEKNUM(F5716))</f>
        <v/>
      </c>
      <c r="C5716" s="45" t="str">
        <f>IF(Table1[[#This Row],[Day]]="","",MONTH(F5716))</f>
        <v/>
      </c>
      <c r="D5716" s="45" t="str">
        <f>IF(Table1[[#This Row],[Day]]="","",YEAR(F5716))</f>
        <v/>
      </c>
      <c r="E5716" s="117" t="s">
        <v>329</v>
      </c>
      <c r="J5716" s="102"/>
      <c r="K5716" s="124"/>
      <c r="R5716" s="46"/>
      <c r="V5716" s="112"/>
      <c r="W5716" s="72"/>
      <c r="X5716" s="46"/>
      <c r="Y5716" s="46"/>
      <c r="AC5716" s="47">
        <f t="shared" si="85"/>
        <v>0</v>
      </c>
      <c r="AD5716" s="47"/>
      <c r="AE5716" s="44"/>
      <c r="AF5716" s="48"/>
    </row>
    <row r="5717" spans="1:32" ht="21" customHeight="1">
      <c r="A5717" s="45" t="str">
        <f>IF(G5717="","",VLOOKUP(G5717,#REF!,3,0))</f>
        <v/>
      </c>
      <c r="B5717" s="45" t="str">
        <f>IF(Table1[[#This Row],[Day]]="","",WEEKNUM(F5717))</f>
        <v/>
      </c>
      <c r="C5717" s="45" t="str">
        <f>IF(Table1[[#This Row],[Day]]="","",MONTH(F5717))</f>
        <v/>
      </c>
      <c r="D5717" s="45" t="str">
        <f>IF(Table1[[#This Row],[Day]]="","",YEAR(F5717))</f>
        <v/>
      </c>
      <c r="E5717" s="117" t="s">
        <v>329</v>
      </c>
      <c r="J5717" s="102"/>
      <c r="K5717" s="124"/>
      <c r="R5717" s="46"/>
      <c r="V5717" s="112"/>
      <c r="W5717" s="72"/>
      <c r="X5717" s="46"/>
      <c r="Y5717" s="46"/>
      <c r="AC5717" s="47">
        <f t="shared" si="85"/>
        <v>0</v>
      </c>
      <c r="AD5717" s="47"/>
      <c r="AE5717" s="44"/>
      <c r="AF5717" s="48"/>
    </row>
    <row r="5718" spans="1:32" ht="21" customHeight="1">
      <c r="A5718" s="45" t="str">
        <f>IF(G5718="","",VLOOKUP(G5718,#REF!,3,0))</f>
        <v/>
      </c>
      <c r="B5718" s="45" t="str">
        <f>IF(Table1[[#This Row],[Day]]="","",WEEKNUM(F5718))</f>
        <v/>
      </c>
      <c r="C5718" s="45" t="str">
        <f>IF(Table1[[#This Row],[Day]]="","",MONTH(F5718))</f>
        <v/>
      </c>
      <c r="D5718" s="45" t="str">
        <f>IF(Table1[[#This Row],[Day]]="","",YEAR(F5718))</f>
        <v/>
      </c>
      <c r="E5718" s="117" t="s">
        <v>329</v>
      </c>
      <c r="J5718" s="102"/>
      <c r="K5718" s="124"/>
      <c r="R5718" s="46"/>
      <c r="V5718" s="112"/>
      <c r="W5718" s="72"/>
      <c r="X5718" s="46"/>
      <c r="Y5718" s="46"/>
      <c r="AC5718" s="47">
        <f t="shared" si="85"/>
        <v>0</v>
      </c>
      <c r="AD5718" s="47"/>
      <c r="AE5718" s="44"/>
      <c r="AF5718" s="48"/>
    </row>
    <row r="5719" spans="1:32" ht="21" customHeight="1">
      <c r="A5719" s="45" t="str">
        <f>IF(G5719="","",VLOOKUP(G5719,#REF!,3,0))</f>
        <v/>
      </c>
      <c r="B5719" s="45" t="str">
        <f>IF(Table1[[#This Row],[Day]]="","",WEEKNUM(F5719))</f>
        <v/>
      </c>
      <c r="C5719" s="45" t="str">
        <f>IF(Table1[[#This Row],[Day]]="","",MONTH(F5719))</f>
        <v/>
      </c>
      <c r="D5719" s="45" t="str">
        <f>IF(Table1[[#This Row],[Day]]="","",YEAR(F5719))</f>
        <v/>
      </c>
      <c r="E5719" s="117" t="s">
        <v>329</v>
      </c>
      <c r="J5719" s="102"/>
      <c r="K5719" s="124"/>
      <c r="R5719" s="46"/>
      <c r="V5719" s="112"/>
      <c r="W5719" s="72"/>
      <c r="X5719" s="46"/>
      <c r="Y5719" s="46"/>
      <c r="AC5719" s="47">
        <f t="shared" si="85"/>
        <v>0</v>
      </c>
      <c r="AD5719" s="47"/>
      <c r="AE5719" s="44"/>
      <c r="AF5719" s="48"/>
    </row>
    <row r="5720" spans="1:32" ht="21" customHeight="1">
      <c r="A5720" s="45" t="str">
        <f>IF(G5720="","",VLOOKUP(G5720,#REF!,3,0))</f>
        <v/>
      </c>
      <c r="B5720" s="45" t="str">
        <f>IF(Table1[[#This Row],[Day]]="","",WEEKNUM(F5720))</f>
        <v/>
      </c>
      <c r="C5720" s="45" t="str">
        <f>IF(Table1[[#This Row],[Day]]="","",MONTH(F5720))</f>
        <v/>
      </c>
      <c r="D5720" s="45" t="str">
        <f>IF(Table1[[#This Row],[Day]]="","",YEAR(F5720))</f>
        <v/>
      </c>
      <c r="E5720" s="117" t="s">
        <v>329</v>
      </c>
      <c r="J5720" s="102"/>
      <c r="K5720" s="124"/>
      <c r="R5720" s="46"/>
      <c r="V5720" s="112"/>
      <c r="W5720" s="72"/>
      <c r="X5720" s="46"/>
      <c r="Y5720" s="46"/>
      <c r="AC5720" s="47">
        <f t="shared" si="85"/>
        <v>0</v>
      </c>
      <c r="AD5720" s="47"/>
      <c r="AE5720" s="44"/>
      <c r="AF5720" s="48"/>
    </row>
    <row r="5721" spans="1:32" ht="21" customHeight="1">
      <c r="A5721" s="45" t="str">
        <f>IF(G5721="","",VLOOKUP(G5721,#REF!,3,0))</f>
        <v/>
      </c>
      <c r="B5721" s="45" t="str">
        <f>IF(Table1[[#This Row],[Day]]="","",WEEKNUM(F5721))</f>
        <v/>
      </c>
      <c r="C5721" s="45" t="str">
        <f>IF(Table1[[#This Row],[Day]]="","",MONTH(F5721))</f>
        <v/>
      </c>
      <c r="D5721" s="45" t="str">
        <f>IF(Table1[[#This Row],[Day]]="","",YEAR(F5721))</f>
        <v/>
      </c>
      <c r="E5721" s="117" t="s">
        <v>329</v>
      </c>
      <c r="J5721" s="102"/>
      <c r="K5721" s="124"/>
      <c r="R5721" s="46"/>
      <c r="V5721" s="112"/>
      <c r="W5721" s="72"/>
      <c r="X5721" s="46"/>
      <c r="Y5721" s="46"/>
      <c r="AC5721" s="47">
        <f t="shared" si="85"/>
        <v>0</v>
      </c>
      <c r="AD5721" s="47"/>
      <c r="AE5721" s="44"/>
      <c r="AF5721" s="48"/>
    </row>
    <row r="5722" spans="1:32" ht="21" customHeight="1">
      <c r="A5722" s="45" t="str">
        <f>IF(G5722="","",VLOOKUP(G5722,#REF!,3,0))</f>
        <v/>
      </c>
      <c r="B5722" s="45" t="str">
        <f>IF(Table1[[#This Row],[Day]]="","",WEEKNUM(F5722))</f>
        <v/>
      </c>
      <c r="C5722" s="45" t="str">
        <f>IF(Table1[[#This Row],[Day]]="","",MONTH(F5722))</f>
        <v/>
      </c>
      <c r="D5722" s="45" t="str">
        <f>IF(Table1[[#This Row],[Day]]="","",YEAR(F5722))</f>
        <v/>
      </c>
      <c r="E5722" s="117" t="s">
        <v>329</v>
      </c>
      <c r="J5722" s="102"/>
      <c r="K5722" s="124"/>
      <c r="R5722" s="46"/>
      <c r="V5722" s="112"/>
      <c r="W5722" s="72"/>
      <c r="X5722" s="46"/>
      <c r="Y5722" s="46"/>
      <c r="AC5722" s="47">
        <f t="shared" si="85"/>
        <v>0</v>
      </c>
      <c r="AD5722" s="47"/>
      <c r="AE5722" s="44"/>
      <c r="AF5722" s="48"/>
    </row>
    <row r="5723" spans="1:32" ht="21" customHeight="1">
      <c r="A5723" s="45" t="str">
        <f>IF(G5723="","",VLOOKUP(G5723,#REF!,3,0))</f>
        <v/>
      </c>
      <c r="B5723" s="45" t="str">
        <f>IF(Table1[[#This Row],[Day]]="","",WEEKNUM(F5723))</f>
        <v/>
      </c>
      <c r="C5723" s="45" t="str">
        <f>IF(Table1[[#This Row],[Day]]="","",MONTH(F5723))</f>
        <v/>
      </c>
      <c r="D5723" s="45" t="str">
        <f>IF(Table1[[#This Row],[Day]]="","",YEAR(F5723))</f>
        <v/>
      </c>
      <c r="E5723" s="117" t="s">
        <v>329</v>
      </c>
      <c r="J5723" s="102"/>
      <c r="K5723" s="124"/>
      <c r="R5723" s="46"/>
      <c r="V5723" s="112"/>
      <c r="W5723" s="72"/>
      <c r="X5723" s="46"/>
      <c r="Y5723" s="46"/>
      <c r="AC5723" s="47">
        <f t="shared" si="85"/>
        <v>0</v>
      </c>
      <c r="AD5723" s="47"/>
      <c r="AE5723" s="44"/>
      <c r="AF5723" s="48"/>
    </row>
    <row r="5724" spans="1:32" ht="21" customHeight="1">
      <c r="A5724" s="45" t="str">
        <f>IF(G5724="","",VLOOKUP(G5724,#REF!,3,0))</f>
        <v/>
      </c>
      <c r="B5724" s="45" t="str">
        <f>IF(Table1[[#This Row],[Day]]="","",WEEKNUM(F5724))</f>
        <v/>
      </c>
      <c r="C5724" s="45" t="str">
        <f>IF(Table1[[#This Row],[Day]]="","",MONTH(F5724))</f>
        <v/>
      </c>
      <c r="D5724" s="45" t="str">
        <f>IF(Table1[[#This Row],[Day]]="","",YEAR(F5724))</f>
        <v/>
      </c>
      <c r="E5724" s="117" t="s">
        <v>329</v>
      </c>
      <c r="J5724" s="102"/>
      <c r="K5724" s="124"/>
      <c r="R5724" s="46"/>
      <c r="V5724" s="112"/>
      <c r="W5724" s="72"/>
      <c r="X5724" s="46"/>
      <c r="Y5724" s="46"/>
      <c r="AC5724" s="47">
        <f t="shared" ref="AC5724:AC5787" si="86">SUM(I5724:AB5724)</f>
        <v>0</v>
      </c>
      <c r="AD5724" s="47"/>
      <c r="AE5724" s="44"/>
      <c r="AF5724" s="48"/>
    </row>
    <row r="5725" spans="1:32" ht="21" customHeight="1">
      <c r="A5725" s="45" t="str">
        <f>IF(G5725="","",VLOOKUP(G5725,#REF!,3,0))</f>
        <v/>
      </c>
      <c r="B5725" s="45" t="str">
        <f>IF(Table1[[#This Row],[Day]]="","",WEEKNUM(F5725))</f>
        <v/>
      </c>
      <c r="C5725" s="45" t="str">
        <f>IF(Table1[[#This Row],[Day]]="","",MONTH(F5725))</f>
        <v/>
      </c>
      <c r="D5725" s="45" t="str">
        <f>IF(Table1[[#This Row],[Day]]="","",YEAR(F5725))</f>
        <v/>
      </c>
      <c r="E5725" s="117" t="s">
        <v>329</v>
      </c>
      <c r="J5725" s="102"/>
      <c r="K5725" s="124"/>
      <c r="R5725" s="46"/>
      <c r="V5725" s="112"/>
      <c r="W5725" s="72"/>
      <c r="X5725" s="46"/>
      <c r="Y5725" s="46"/>
      <c r="AC5725" s="47">
        <f t="shared" si="86"/>
        <v>0</v>
      </c>
      <c r="AD5725" s="47"/>
      <c r="AE5725" s="44"/>
      <c r="AF5725" s="48"/>
    </row>
    <row r="5726" spans="1:32" ht="21" customHeight="1">
      <c r="A5726" s="45" t="str">
        <f>IF(G5726="","",VLOOKUP(G5726,#REF!,3,0))</f>
        <v/>
      </c>
      <c r="B5726" s="45" t="str">
        <f>IF(Table1[[#This Row],[Day]]="","",WEEKNUM(F5726))</f>
        <v/>
      </c>
      <c r="C5726" s="45" t="str">
        <f>IF(Table1[[#This Row],[Day]]="","",MONTH(F5726))</f>
        <v/>
      </c>
      <c r="D5726" s="45" t="str">
        <f>IF(Table1[[#This Row],[Day]]="","",YEAR(F5726))</f>
        <v/>
      </c>
      <c r="E5726" s="117" t="s">
        <v>329</v>
      </c>
      <c r="J5726" s="102"/>
      <c r="K5726" s="124"/>
      <c r="R5726" s="46"/>
      <c r="V5726" s="112"/>
      <c r="W5726" s="72"/>
      <c r="X5726" s="46"/>
      <c r="Y5726" s="46"/>
      <c r="AC5726" s="47">
        <f t="shared" si="86"/>
        <v>0</v>
      </c>
      <c r="AD5726" s="47"/>
      <c r="AE5726" s="44"/>
      <c r="AF5726" s="48"/>
    </row>
    <row r="5727" spans="1:32" ht="21" customHeight="1">
      <c r="A5727" s="45" t="str">
        <f>IF(G5727="","",VLOOKUP(G5727,#REF!,3,0))</f>
        <v/>
      </c>
      <c r="B5727" s="45" t="str">
        <f>IF(Table1[[#This Row],[Day]]="","",WEEKNUM(F5727))</f>
        <v/>
      </c>
      <c r="C5727" s="45" t="str">
        <f>IF(Table1[[#This Row],[Day]]="","",MONTH(F5727))</f>
        <v/>
      </c>
      <c r="D5727" s="45" t="str">
        <f>IF(Table1[[#This Row],[Day]]="","",YEAR(F5727))</f>
        <v/>
      </c>
      <c r="E5727" s="117" t="s">
        <v>329</v>
      </c>
      <c r="J5727" s="102"/>
      <c r="K5727" s="124"/>
      <c r="R5727" s="46"/>
      <c r="V5727" s="112"/>
      <c r="W5727" s="72"/>
      <c r="X5727" s="46"/>
      <c r="Y5727" s="46"/>
      <c r="AC5727" s="47">
        <f t="shared" si="86"/>
        <v>0</v>
      </c>
      <c r="AD5727" s="47"/>
      <c r="AE5727" s="44"/>
      <c r="AF5727" s="48"/>
    </row>
    <row r="5728" spans="1:32" ht="21" customHeight="1">
      <c r="A5728" s="45" t="str">
        <f>IF(G5728="","",VLOOKUP(G5728,#REF!,3,0))</f>
        <v/>
      </c>
      <c r="B5728" s="45" t="str">
        <f>IF(Table1[[#This Row],[Day]]="","",WEEKNUM(F5728))</f>
        <v/>
      </c>
      <c r="C5728" s="45" t="str">
        <f>IF(Table1[[#This Row],[Day]]="","",MONTH(F5728))</f>
        <v/>
      </c>
      <c r="D5728" s="45" t="str">
        <f>IF(Table1[[#This Row],[Day]]="","",YEAR(F5728))</f>
        <v/>
      </c>
      <c r="E5728" s="117" t="s">
        <v>329</v>
      </c>
      <c r="J5728" s="102"/>
      <c r="K5728" s="124"/>
      <c r="R5728" s="46"/>
      <c r="V5728" s="112"/>
      <c r="W5728" s="72"/>
      <c r="X5728" s="46"/>
      <c r="Y5728" s="46"/>
      <c r="AC5728" s="47">
        <f t="shared" si="86"/>
        <v>0</v>
      </c>
      <c r="AD5728" s="47"/>
      <c r="AE5728" s="44"/>
      <c r="AF5728" s="48"/>
    </row>
    <row r="5729" spans="1:32" ht="21" customHeight="1">
      <c r="A5729" s="45" t="str">
        <f>IF(G5729="","",VLOOKUP(G5729,#REF!,3,0))</f>
        <v/>
      </c>
      <c r="B5729" s="45" t="str">
        <f>IF(Table1[[#This Row],[Day]]="","",WEEKNUM(F5729))</f>
        <v/>
      </c>
      <c r="C5729" s="45" t="str">
        <f>IF(Table1[[#This Row],[Day]]="","",MONTH(F5729))</f>
        <v/>
      </c>
      <c r="D5729" s="45" t="str">
        <f>IF(Table1[[#This Row],[Day]]="","",YEAR(F5729))</f>
        <v/>
      </c>
      <c r="E5729" s="117" t="s">
        <v>329</v>
      </c>
      <c r="J5729" s="102"/>
      <c r="K5729" s="124"/>
      <c r="R5729" s="46"/>
      <c r="V5729" s="112"/>
      <c r="W5729" s="72"/>
      <c r="X5729" s="46"/>
      <c r="Y5729" s="46"/>
      <c r="AC5729" s="47">
        <f t="shared" si="86"/>
        <v>0</v>
      </c>
      <c r="AD5729" s="47"/>
      <c r="AE5729" s="44"/>
      <c r="AF5729" s="48"/>
    </row>
    <row r="5730" spans="1:32" ht="21" customHeight="1">
      <c r="A5730" s="45" t="str">
        <f>IF(G5730="","",VLOOKUP(G5730,#REF!,3,0))</f>
        <v/>
      </c>
      <c r="B5730" s="45" t="str">
        <f>IF(Table1[[#This Row],[Day]]="","",WEEKNUM(F5730))</f>
        <v/>
      </c>
      <c r="C5730" s="45" t="str">
        <f>IF(Table1[[#This Row],[Day]]="","",MONTH(F5730))</f>
        <v/>
      </c>
      <c r="D5730" s="45" t="str">
        <f>IF(Table1[[#This Row],[Day]]="","",YEAR(F5730))</f>
        <v/>
      </c>
      <c r="E5730" s="117" t="s">
        <v>329</v>
      </c>
      <c r="J5730" s="102"/>
      <c r="K5730" s="124"/>
      <c r="R5730" s="46"/>
      <c r="V5730" s="112"/>
      <c r="W5730" s="72"/>
      <c r="X5730" s="46"/>
      <c r="Y5730" s="46"/>
      <c r="AC5730" s="47">
        <f t="shared" si="86"/>
        <v>0</v>
      </c>
      <c r="AD5730" s="47"/>
      <c r="AE5730" s="44"/>
      <c r="AF5730" s="48"/>
    </row>
    <row r="5731" spans="1:32" ht="21" customHeight="1">
      <c r="A5731" s="45" t="str">
        <f>IF(G5731="","",VLOOKUP(G5731,#REF!,3,0))</f>
        <v/>
      </c>
      <c r="B5731" s="45" t="str">
        <f>IF(Table1[[#This Row],[Day]]="","",WEEKNUM(F5731))</f>
        <v/>
      </c>
      <c r="C5731" s="45" t="str">
        <f>IF(Table1[[#This Row],[Day]]="","",MONTH(F5731))</f>
        <v/>
      </c>
      <c r="D5731" s="45" t="str">
        <f>IF(Table1[[#This Row],[Day]]="","",YEAR(F5731))</f>
        <v/>
      </c>
      <c r="E5731" s="117" t="s">
        <v>329</v>
      </c>
      <c r="J5731" s="102"/>
      <c r="K5731" s="124"/>
      <c r="R5731" s="46"/>
      <c r="V5731" s="112"/>
      <c r="W5731" s="72"/>
      <c r="X5731" s="46"/>
      <c r="Y5731" s="46"/>
      <c r="AC5731" s="47">
        <f t="shared" si="86"/>
        <v>0</v>
      </c>
      <c r="AD5731" s="47"/>
      <c r="AE5731" s="44"/>
      <c r="AF5731" s="48"/>
    </row>
    <row r="5732" spans="1:32" ht="21" customHeight="1">
      <c r="A5732" s="45" t="str">
        <f>IF(G5732="","",VLOOKUP(G5732,#REF!,3,0))</f>
        <v/>
      </c>
      <c r="B5732" s="45" t="str">
        <f>IF(Table1[[#This Row],[Day]]="","",WEEKNUM(F5732))</f>
        <v/>
      </c>
      <c r="C5732" s="45" t="str">
        <f>IF(Table1[[#This Row],[Day]]="","",MONTH(F5732))</f>
        <v/>
      </c>
      <c r="D5732" s="45" t="str">
        <f>IF(Table1[[#This Row],[Day]]="","",YEAR(F5732))</f>
        <v/>
      </c>
      <c r="E5732" s="117" t="s">
        <v>329</v>
      </c>
      <c r="J5732" s="102"/>
      <c r="K5732" s="124"/>
      <c r="R5732" s="46"/>
      <c r="V5732" s="112"/>
      <c r="W5732" s="72"/>
      <c r="X5732" s="46"/>
      <c r="Y5732" s="46"/>
      <c r="AC5732" s="47">
        <f t="shared" si="86"/>
        <v>0</v>
      </c>
      <c r="AD5732" s="47"/>
      <c r="AE5732" s="44"/>
      <c r="AF5732" s="48"/>
    </row>
    <row r="5733" spans="1:32" ht="21" customHeight="1">
      <c r="A5733" s="45" t="str">
        <f>IF(G5733="","",VLOOKUP(G5733,#REF!,3,0))</f>
        <v/>
      </c>
      <c r="B5733" s="45" t="str">
        <f>IF(Table1[[#This Row],[Day]]="","",WEEKNUM(F5733))</f>
        <v/>
      </c>
      <c r="C5733" s="45" t="str">
        <f>IF(Table1[[#This Row],[Day]]="","",MONTH(F5733))</f>
        <v/>
      </c>
      <c r="D5733" s="45" t="str">
        <f>IF(Table1[[#This Row],[Day]]="","",YEAR(F5733))</f>
        <v/>
      </c>
      <c r="E5733" s="117" t="s">
        <v>329</v>
      </c>
      <c r="J5733" s="102"/>
      <c r="K5733" s="124"/>
      <c r="R5733" s="46"/>
      <c r="V5733" s="112"/>
      <c r="W5733" s="72"/>
      <c r="X5733" s="46"/>
      <c r="Y5733" s="46"/>
      <c r="AC5733" s="47">
        <f t="shared" si="86"/>
        <v>0</v>
      </c>
      <c r="AD5733" s="47"/>
      <c r="AE5733" s="44"/>
      <c r="AF5733" s="48"/>
    </row>
    <row r="5734" spans="1:32" ht="21" customHeight="1">
      <c r="A5734" s="45" t="str">
        <f>IF(G5734="","",VLOOKUP(G5734,#REF!,3,0))</f>
        <v/>
      </c>
      <c r="B5734" s="45" t="str">
        <f>IF(Table1[[#This Row],[Day]]="","",WEEKNUM(F5734))</f>
        <v/>
      </c>
      <c r="C5734" s="45" t="str">
        <f>IF(Table1[[#This Row],[Day]]="","",MONTH(F5734))</f>
        <v/>
      </c>
      <c r="D5734" s="45" t="str">
        <f>IF(Table1[[#This Row],[Day]]="","",YEAR(F5734))</f>
        <v/>
      </c>
      <c r="E5734" s="117" t="s">
        <v>329</v>
      </c>
      <c r="J5734" s="102"/>
      <c r="K5734" s="124"/>
      <c r="R5734" s="46"/>
      <c r="V5734" s="112"/>
      <c r="W5734" s="72"/>
      <c r="X5734" s="46"/>
      <c r="Y5734" s="46"/>
      <c r="AC5734" s="47">
        <f t="shared" si="86"/>
        <v>0</v>
      </c>
      <c r="AD5734" s="47"/>
      <c r="AE5734" s="44"/>
      <c r="AF5734" s="48"/>
    </row>
    <row r="5735" spans="1:32" ht="21" customHeight="1">
      <c r="A5735" s="45" t="str">
        <f>IF(G5735="","",VLOOKUP(G5735,#REF!,3,0))</f>
        <v/>
      </c>
      <c r="B5735" s="45" t="str">
        <f>IF(Table1[[#This Row],[Day]]="","",WEEKNUM(F5735))</f>
        <v/>
      </c>
      <c r="C5735" s="45" t="str">
        <f>IF(Table1[[#This Row],[Day]]="","",MONTH(F5735))</f>
        <v/>
      </c>
      <c r="D5735" s="45" t="str">
        <f>IF(Table1[[#This Row],[Day]]="","",YEAR(F5735))</f>
        <v/>
      </c>
      <c r="E5735" s="117" t="s">
        <v>329</v>
      </c>
      <c r="J5735" s="102"/>
      <c r="K5735" s="124"/>
      <c r="R5735" s="46"/>
      <c r="V5735" s="112"/>
      <c r="W5735" s="72"/>
      <c r="X5735" s="46"/>
      <c r="Y5735" s="46"/>
      <c r="AC5735" s="47">
        <f t="shared" si="86"/>
        <v>0</v>
      </c>
      <c r="AD5735" s="47"/>
      <c r="AE5735" s="44"/>
      <c r="AF5735" s="48"/>
    </row>
    <row r="5736" spans="1:32" ht="21" customHeight="1">
      <c r="A5736" s="45" t="str">
        <f>IF(G5736="","",VLOOKUP(G5736,#REF!,3,0))</f>
        <v/>
      </c>
      <c r="B5736" s="45" t="str">
        <f>IF(Table1[[#This Row],[Day]]="","",WEEKNUM(F5736))</f>
        <v/>
      </c>
      <c r="C5736" s="45" t="str">
        <f>IF(Table1[[#This Row],[Day]]="","",MONTH(F5736))</f>
        <v/>
      </c>
      <c r="D5736" s="45" t="str">
        <f>IF(Table1[[#This Row],[Day]]="","",YEAR(F5736))</f>
        <v/>
      </c>
      <c r="E5736" s="117" t="s">
        <v>329</v>
      </c>
      <c r="J5736" s="102"/>
      <c r="K5736" s="124"/>
      <c r="R5736" s="46"/>
      <c r="V5736" s="112"/>
      <c r="W5736" s="72"/>
      <c r="X5736" s="46"/>
      <c r="Y5736" s="46"/>
      <c r="AC5736" s="47">
        <f t="shared" si="86"/>
        <v>0</v>
      </c>
      <c r="AD5736" s="47"/>
      <c r="AE5736" s="44"/>
      <c r="AF5736" s="48"/>
    </row>
    <row r="5737" spans="1:32" ht="21" customHeight="1">
      <c r="A5737" s="45" t="str">
        <f>IF(G5737="","",VLOOKUP(G5737,#REF!,3,0))</f>
        <v/>
      </c>
      <c r="B5737" s="45" t="str">
        <f>IF(Table1[[#This Row],[Day]]="","",WEEKNUM(F5737))</f>
        <v/>
      </c>
      <c r="C5737" s="45" t="str">
        <f>IF(Table1[[#This Row],[Day]]="","",MONTH(F5737))</f>
        <v/>
      </c>
      <c r="D5737" s="45" t="str">
        <f>IF(Table1[[#This Row],[Day]]="","",YEAR(F5737))</f>
        <v/>
      </c>
      <c r="E5737" s="117" t="s">
        <v>329</v>
      </c>
      <c r="J5737" s="102"/>
      <c r="K5737" s="124"/>
      <c r="R5737" s="46"/>
      <c r="V5737" s="112"/>
      <c r="W5737" s="72"/>
      <c r="X5737" s="46"/>
      <c r="Y5737" s="46"/>
      <c r="AC5737" s="47">
        <f t="shared" si="86"/>
        <v>0</v>
      </c>
      <c r="AD5737" s="47"/>
      <c r="AE5737" s="44"/>
      <c r="AF5737" s="48"/>
    </row>
    <row r="5738" spans="1:32" ht="21" customHeight="1">
      <c r="A5738" s="45" t="str">
        <f>IF(G5738="","",VLOOKUP(G5738,#REF!,3,0))</f>
        <v/>
      </c>
      <c r="B5738" s="45" t="str">
        <f>IF(Table1[[#This Row],[Day]]="","",WEEKNUM(F5738))</f>
        <v/>
      </c>
      <c r="C5738" s="45" t="str">
        <f>IF(Table1[[#This Row],[Day]]="","",MONTH(F5738))</f>
        <v/>
      </c>
      <c r="D5738" s="45" t="str">
        <f>IF(Table1[[#This Row],[Day]]="","",YEAR(F5738))</f>
        <v/>
      </c>
      <c r="E5738" s="117" t="s">
        <v>329</v>
      </c>
      <c r="J5738" s="102"/>
      <c r="K5738" s="124"/>
      <c r="R5738" s="46"/>
      <c r="V5738" s="112"/>
      <c r="W5738" s="72"/>
      <c r="X5738" s="46"/>
      <c r="Y5738" s="46"/>
      <c r="AC5738" s="47">
        <f t="shared" si="86"/>
        <v>0</v>
      </c>
      <c r="AD5738" s="47"/>
      <c r="AE5738" s="44"/>
      <c r="AF5738" s="48"/>
    </row>
    <row r="5739" spans="1:32" ht="21" customHeight="1">
      <c r="A5739" s="45" t="str">
        <f>IF(G5739="","",VLOOKUP(G5739,#REF!,3,0))</f>
        <v/>
      </c>
      <c r="B5739" s="45" t="str">
        <f>IF(Table1[[#This Row],[Day]]="","",WEEKNUM(F5739))</f>
        <v/>
      </c>
      <c r="C5739" s="45" t="str">
        <f>IF(Table1[[#This Row],[Day]]="","",MONTH(F5739))</f>
        <v/>
      </c>
      <c r="D5739" s="45" t="str">
        <f>IF(Table1[[#This Row],[Day]]="","",YEAR(F5739))</f>
        <v/>
      </c>
      <c r="E5739" s="117" t="s">
        <v>329</v>
      </c>
      <c r="J5739" s="102"/>
      <c r="K5739" s="124"/>
      <c r="R5739" s="46"/>
      <c r="V5739" s="112"/>
      <c r="W5739" s="72"/>
      <c r="X5739" s="46"/>
      <c r="Y5739" s="46"/>
      <c r="AC5739" s="47">
        <f t="shared" si="86"/>
        <v>0</v>
      </c>
      <c r="AD5739" s="47"/>
      <c r="AE5739" s="44"/>
      <c r="AF5739" s="48"/>
    </row>
    <row r="5740" spans="1:32" ht="21" customHeight="1">
      <c r="A5740" s="45" t="str">
        <f>IF(G5740="","",VLOOKUP(G5740,#REF!,3,0))</f>
        <v/>
      </c>
      <c r="B5740" s="45" t="str">
        <f>IF(Table1[[#This Row],[Day]]="","",WEEKNUM(F5740))</f>
        <v/>
      </c>
      <c r="C5740" s="45" t="str">
        <f>IF(Table1[[#This Row],[Day]]="","",MONTH(F5740))</f>
        <v/>
      </c>
      <c r="D5740" s="45" t="str">
        <f>IF(Table1[[#This Row],[Day]]="","",YEAR(F5740))</f>
        <v/>
      </c>
      <c r="E5740" s="117" t="s">
        <v>329</v>
      </c>
      <c r="J5740" s="102"/>
      <c r="K5740" s="124"/>
      <c r="R5740" s="46"/>
      <c r="V5740" s="112"/>
      <c r="W5740" s="72"/>
      <c r="X5740" s="46"/>
      <c r="Y5740" s="46"/>
      <c r="AC5740" s="47">
        <f t="shared" si="86"/>
        <v>0</v>
      </c>
      <c r="AD5740" s="47"/>
      <c r="AE5740" s="44"/>
      <c r="AF5740" s="48"/>
    </row>
    <row r="5741" spans="1:32" ht="21" customHeight="1">
      <c r="A5741" s="45" t="str">
        <f>IF(G5741="","",VLOOKUP(G5741,#REF!,3,0))</f>
        <v/>
      </c>
      <c r="B5741" s="45" t="str">
        <f>IF(Table1[[#This Row],[Day]]="","",WEEKNUM(F5741))</f>
        <v/>
      </c>
      <c r="C5741" s="45" t="str">
        <f>IF(Table1[[#This Row],[Day]]="","",MONTH(F5741))</f>
        <v/>
      </c>
      <c r="D5741" s="45" t="str">
        <f>IF(Table1[[#This Row],[Day]]="","",YEAR(F5741))</f>
        <v/>
      </c>
      <c r="E5741" s="117" t="s">
        <v>329</v>
      </c>
      <c r="J5741" s="102"/>
      <c r="K5741" s="124"/>
      <c r="R5741" s="46"/>
      <c r="V5741" s="112"/>
      <c r="W5741" s="72"/>
      <c r="X5741" s="46"/>
      <c r="Y5741" s="46"/>
      <c r="AC5741" s="47">
        <f t="shared" si="86"/>
        <v>0</v>
      </c>
      <c r="AD5741" s="47"/>
      <c r="AE5741" s="44"/>
      <c r="AF5741" s="48"/>
    </row>
    <row r="5742" spans="1:32" ht="21" customHeight="1">
      <c r="A5742" s="45" t="str">
        <f>IF(G5742="","",VLOOKUP(G5742,#REF!,3,0))</f>
        <v/>
      </c>
      <c r="B5742" s="45" t="str">
        <f>IF(Table1[[#This Row],[Day]]="","",WEEKNUM(F5742))</f>
        <v/>
      </c>
      <c r="C5742" s="45" t="str">
        <f>IF(Table1[[#This Row],[Day]]="","",MONTH(F5742))</f>
        <v/>
      </c>
      <c r="D5742" s="45" t="str">
        <f>IF(Table1[[#This Row],[Day]]="","",YEAR(F5742))</f>
        <v/>
      </c>
      <c r="E5742" s="117" t="s">
        <v>329</v>
      </c>
      <c r="J5742" s="102"/>
      <c r="K5742" s="124"/>
      <c r="R5742" s="46"/>
      <c r="V5742" s="112"/>
      <c r="W5742" s="72"/>
      <c r="X5742" s="46"/>
      <c r="Y5742" s="46"/>
      <c r="AC5742" s="47">
        <f t="shared" si="86"/>
        <v>0</v>
      </c>
      <c r="AD5742" s="47"/>
      <c r="AE5742" s="44"/>
      <c r="AF5742" s="48"/>
    </row>
    <row r="5743" spans="1:32" ht="21" customHeight="1">
      <c r="A5743" s="45" t="str">
        <f>IF(G5743="","",VLOOKUP(G5743,#REF!,3,0))</f>
        <v/>
      </c>
      <c r="B5743" s="45" t="str">
        <f>IF(Table1[[#This Row],[Day]]="","",WEEKNUM(F5743))</f>
        <v/>
      </c>
      <c r="C5743" s="45" t="str">
        <f>IF(Table1[[#This Row],[Day]]="","",MONTH(F5743))</f>
        <v/>
      </c>
      <c r="D5743" s="45" t="str">
        <f>IF(Table1[[#This Row],[Day]]="","",YEAR(F5743))</f>
        <v/>
      </c>
      <c r="E5743" s="117" t="s">
        <v>329</v>
      </c>
      <c r="J5743" s="102"/>
      <c r="K5743" s="124"/>
      <c r="R5743" s="46"/>
      <c r="V5743" s="112"/>
      <c r="W5743" s="72"/>
      <c r="X5743" s="46"/>
      <c r="Y5743" s="46"/>
      <c r="AC5743" s="47">
        <f t="shared" si="86"/>
        <v>0</v>
      </c>
      <c r="AD5743" s="47"/>
      <c r="AE5743" s="44"/>
      <c r="AF5743" s="48"/>
    </row>
    <row r="5744" spans="1:32" ht="21" customHeight="1">
      <c r="A5744" s="45" t="str">
        <f>IF(G5744="","",VLOOKUP(G5744,#REF!,3,0))</f>
        <v/>
      </c>
      <c r="B5744" s="45" t="str">
        <f>IF(Table1[[#This Row],[Day]]="","",WEEKNUM(F5744))</f>
        <v/>
      </c>
      <c r="C5744" s="45" t="str">
        <f>IF(Table1[[#This Row],[Day]]="","",MONTH(F5744))</f>
        <v/>
      </c>
      <c r="D5744" s="45" t="str">
        <f>IF(Table1[[#This Row],[Day]]="","",YEAR(F5744))</f>
        <v/>
      </c>
      <c r="E5744" s="117" t="s">
        <v>329</v>
      </c>
      <c r="J5744" s="102"/>
      <c r="K5744" s="124"/>
      <c r="R5744" s="46"/>
      <c r="V5744" s="112"/>
      <c r="W5744" s="72"/>
      <c r="X5744" s="46"/>
      <c r="Y5744" s="46"/>
      <c r="AC5744" s="47">
        <f t="shared" si="86"/>
        <v>0</v>
      </c>
      <c r="AD5744" s="47"/>
      <c r="AE5744" s="44"/>
      <c r="AF5744" s="48"/>
    </row>
    <row r="5745" spans="1:32" ht="21" customHeight="1">
      <c r="A5745" s="45" t="str">
        <f>IF(G5745="","",VLOOKUP(G5745,#REF!,3,0))</f>
        <v/>
      </c>
      <c r="B5745" s="45" t="str">
        <f>IF(Table1[[#This Row],[Day]]="","",WEEKNUM(F5745))</f>
        <v/>
      </c>
      <c r="C5745" s="45" t="str">
        <f>IF(Table1[[#This Row],[Day]]="","",MONTH(F5745))</f>
        <v/>
      </c>
      <c r="D5745" s="45" t="str">
        <f>IF(Table1[[#This Row],[Day]]="","",YEAR(F5745))</f>
        <v/>
      </c>
      <c r="E5745" s="117" t="s">
        <v>329</v>
      </c>
      <c r="J5745" s="102"/>
      <c r="K5745" s="124"/>
      <c r="R5745" s="46"/>
      <c r="V5745" s="112"/>
      <c r="W5745" s="72"/>
      <c r="X5745" s="46"/>
      <c r="Y5745" s="46"/>
      <c r="AC5745" s="47">
        <f t="shared" si="86"/>
        <v>0</v>
      </c>
      <c r="AD5745" s="47"/>
      <c r="AE5745" s="44"/>
      <c r="AF5745" s="48"/>
    </row>
    <row r="5746" spans="1:32" ht="21" customHeight="1">
      <c r="A5746" s="45" t="str">
        <f>IF(G5746="","",VLOOKUP(G5746,#REF!,3,0))</f>
        <v/>
      </c>
      <c r="B5746" s="45" t="str">
        <f>IF(Table1[[#This Row],[Day]]="","",WEEKNUM(F5746))</f>
        <v/>
      </c>
      <c r="C5746" s="45" t="str">
        <f>IF(Table1[[#This Row],[Day]]="","",MONTH(F5746))</f>
        <v/>
      </c>
      <c r="D5746" s="45" t="str">
        <f>IF(Table1[[#This Row],[Day]]="","",YEAR(F5746))</f>
        <v/>
      </c>
      <c r="E5746" s="117" t="s">
        <v>329</v>
      </c>
      <c r="J5746" s="102"/>
      <c r="K5746" s="124"/>
      <c r="R5746" s="46"/>
      <c r="V5746" s="112"/>
      <c r="W5746" s="72"/>
      <c r="X5746" s="46"/>
      <c r="Y5746" s="46"/>
      <c r="AC5746" s="47">
        <f t="shared" si="86"/>
        <v>0</v>
      </c>
      <c r="AD5746" s="47"/>
      <c r="AE5746" s="44"/>
      <c r="AF5746" s="48"/>
    </row>
    <row r="5747" spans="1:32" ht="21" customHeight="1">
      <c r="A5747" s="45" t="str">
        <f>IF(G5747="","",VLOOKUP(G5747,#REF!,3,0))</f>
        <v/>
      </c>
      <c r="B5747" s="45" t="str">
        <f>IF(Table1[[#This Row],[Day]]="","",WEEKNUM(F5747))</f>
        <v/>
      </c>
      <c r="C5747" s="45" t="str">
        <f>IF(Table1[[#This Row],[Day]]="","",MONTH(F5747))</f>
        <v/>
      </c>
      <c r="D5747" s="45" t="str">
        <f>IF(Table1[[#This Row],[Day]]="","",YEAR(F5747))</f>
        <v/>
      </c>
      <c r="E5747" s="117" t="s">
        <v>329</v>
      </c>
      <c r="J5747" s="102"/>
      <c r="K5747" s="124"/>
      <c r="R5747" s="46"/>
      <c r="V5747" s="112"/>
      <c r="W5747" s="72"/>
      <c r="X5747" s="46"/>
      <c r="Y5747" s="46"/>
      <c r="AC5747" s="47">
        <f t="shared" si="86"/>
        <v>0</v>
      </c>
      <c r="AD5747" s="47"/>
      <c r="AE5747" s="44"/>
      <c r="AF5747" s="48"/>
    </row>
    <row r="5748" spans="1:32" ht="21" customHeight="1">
      <c r="A5748" s="45" t="str">
        <f>IF(G5748="","",VLOOKUP(G5748,#REF!,3,0))</f>
        <v/>
      </c>
      <c r="B5748" s="45" t="str">
        <f>IF(Table1[[#This Row],[Day]]="","",WEEKNUM(F5748))</f>
        <v/>
      </c>
      <c r="C5748" s="45" t="str">
        <f>IF(Table1[[#This Row],[Day]]="","",MONTH(F5748))</f>
        <v/>
      </c>
      <c r="D5748" s="45" t="str">
        <f>IF(Table1[[#This Row],[Day]]="","",YEAR(F5748))</f>
        <v/>
      </c>
      <c r="E5748" s="117" t="s">
        <v>329</v>
      </c>
      <c r="J5748" s="102"/>
      <c r="K5748" s="124"/>
      <c r="R5748" s="46"/>
      <c r="V5748" s="112"/>
      <c r="W5748" s="72"/>
      <c r="X5748" s="46"/>
      <c r="Y5748" s="46"/>
      <c r="AC5748" s="47">
        <f t="shared" si="86"/>
        <v>0</v>
      </c>
      <c r="AD5748" s="47"/>
      <c r="AE5748" s="44"/>
      <c r="AF5748" s="48"/>
    </row>
    <row r="5749" spans="1:32" ht="21" customHeight="1">
      <c r="A5749" s="45" t="str">
        <f>IF(G5749="","",VLOOKUP(G5749,#REF!,3,0))</f>
        <v/>
      </c>
      <c r="B5749" s="45" t="str">
        <f>IF(Table1[[#This Row],[Day]]="","",WEEKNUM(F5749))</f>
        <v/>
      </c>
      <c r="C5749" s="45" t="str">
        <f>IF(Table1[[#This Row],[Day]]="","",MONTH(F5749))</f>
        <v/>
      </c>
      <c r="D5749" s="45" t="str">
        <f>IF(Table1[[#This Row],[Day]]="","",YEAR(F5749))</f>
        <v/>
      </c>
      <c r="E5749" s="117" t="s">
        <v>329</v>
      </c>
      <c r="J5749" s="102"/>
      <c r="K5749" s="124"/>
      <c r="R5749" s="46"/>
      <c r="V5749" s="112"/>
      <c r="W5749" s="72"/>
      <c r="X5749" s="46"/>
      <c r="Y5749" s="46"/>
      <c r="AC5749" s="47">
        <f t="shared" si="86"/>
        <v>0</v>
      </c>
      <c r="AD5749" s="47"/>
      <c r="AE5749" s="44"/>
      <c r="AF5749" s="48"/>
    </row>
    <row r="5750" spans="1:32" ht="21" customHeight="1">
      <c r="A5750" s="45" t="str">
        <f>IF(G5750="","",VLOOKUP(G5750,#REF!,3,0))</f>
        <v/>
      </c>
      <c r="B5750" s="45" t="str">
        <f>IF(Table1[[#This Row],[Day]]="","",WEEKNUM(F5750))</f>
        <v/>
      </c>
      <c r="C5750" s="45" t="str">
        <f>IF(Table1[[#This Row],[Day]]="","",MONTH(F5750))</f>
        <v/>
      </c>
      <c r="D5750" s="45" t="str">
        <f>IF(Table1[[#This Row],[Day]]="","",YEAR(F5750))</f>
        <v/>
      </c>
      <c r="E5750" s="117" t="s">
        <v>329</v>
      </c>
      <c r="J5750" s="102"/>
      <c r="K5750" s="124"/>
      <c r="R5750" s="46"/>
      <c r="V5750" s="112"/>
      <c r="W5750" s="72"/>
      <c r="X5750" s="46"/>
      <c r="Y5750" s="46"/>
      <c r="AC5750" s="47">
        <f t="shared" si="86"/>
        <v>0</v>
      </c>
      <c r="AD5750" s="47"/>
      <c r="AE5750" s="44"/>
      <c r="AF5750" s="48"/>
    </row>
    <row r="5751" spans="1:32" ht="21" customHeight="1">
      <c r="A5751" s="45" t="str">
        <f>IF(G5751="","",VLOOKUP(G5751,#REF!,3,0))</f>
        <v/>
      </c>
      <c r="B5751" s="45" t="str">
        <f>IF(Table1[[#This Row],[Day]]="","",WEEKNUM(F5751))</f>
        <v/>
      </c>
      <c r="C5751" s="45" t="str">
        <f>IF(Table1[[#This Row],[Day]]="","",MONTH(F5751))</f>
        <v/>
      </c>
      <c r="D5751" s="45" t="str">
        <f>IF(Table1[[#This Row],[Day]]="","",YEAR(F5751))</f>
        <v/>
      </c>
      <c r="E5751" s="117" t="s">
        <v>329</v>
      </c>
      <c r="J5751" s="102"/>
      <c r="K5751" s="124"/>
      <c r="R5751" s="46"/>
      <c r="V5751" s="112"/>
      <c r="W5751" s="72"/>
      <c r="X5751" s="46"/>
      <c r="Y5751" s="46"/>
      <c r="AC5751" s="47">
        <f t="shared" si="86"/>
        <v>0</v>
      </c>
      <c r="AD5751" s="47"/>
      <c r="AE5751" s="44"/>
      <c r="AF5751" s="48"/>
    </row>
    <row r="5752" spans="1:32" ht="21" customHeight="1">
      <c r="A5752" s="45" t="str">
        <f>IF(G5752="","",VLOOKUP(G5752,#REF!,3,0))</f>
        <v/>
      </c>
      <c r="B5752" s="45" t="str">
        <f>IF(Table1[[#This Row],[Day]]="","",WEEKNUM(F5752))</f>
        <v/>
      </c>
      <c r="C5752" s="45" t="str">
        <f>IF(Table1[[#This Row],[Day]]="","",MONTH(F5752))</f>
        <v/>
      </c>
      <c r="D5752" s="45" t="str">
        <f>IF(Table1[[#This Row],[Day]]="","",YEAR(F5752))</f>
        <v/>
      </c>
      <c r="E5752" s="117" t="s">
        <v>329</v>
      </c>
      <c r="J5752" s="102"/>
      <c r="K5752" s="124"/>
      <c r="R5752" s="46"/>
      <c r="V5752" s="112"/>
      <c r="W5752" s="72"/>
      <c r="X5752" s="46"/>
      <c r="Y5752" s="46"/>
      <c r="AC5752" s="47">
        <f t="shared" si="86"/>
        <v>0</v>
      </c>
      <c r="AD5752" s="47"/>
      <c r="AE5752" s="44"/>
      <c r="AF5752" s="48"/>
    </row>
    <row r="5753" spans="1:32" ht="21" customHeight="1">
      <c r="A5753" s="45" t="str">
        <f>IF(G5753="","",VLOOKUP(G5753,#REF!,3,0))</f>
        <v/>
      </c>
      <c r="B5753" s="45" t="str">
        <f>IF(Table1[[#This Row],[Day]]="","",WEEKNUM(F5753))</f>
        <v/>
      </c>
      <c r="C5753" s="45" t="str">
        <f>IF(Table1[[#This Row],[Day]]="","",MONTH(F5753))</f>
        <v/>
      </c>
      <c r="D5753" s="45" t="str">
        <f>IF(Table1[[#This Row],[Day]]="","",YEAR(F5753))</f>
        <v/>
      </c>
      <c r="E5753" s="117" t="s">
        <v>329</v>
      </c>
      <c r="J5753" s="102"/>
      <c r="K5753" s="124"/>
      <c r="R5753" s="46"/>
      <c r="V5753" s="112"/>
      <c r="W5753" s="72"/>
      <c r="X5753" s="46"/>
      <c r="Y5753" s="46"/>
      <c r="AC5753" s="47">
        <f t="shared" si="86"/>
        <v>0</v>
      </c>
      <c r="AD5753" s="47"/>
      <c r="AE5753" s="44"/>
      <c r="AF5753" s="48"/>
    </row>
    <row r="5754" spans="1:32" ht="21" customHeight="1">
      <c r="A5754" s="45" t="str">
        <f>IF(G5754="","",VLOOKUP(G5754,#REF!,3,0))</f>
        <v/>
      </c>
      <c r="B5754" s="45" t="str">
        <f>IF(Table1[[#This Row],[Day]]="","",WEEKNUM(F5754))</f>
        <v/>
      </c>
      <c r="C5754" s="45" t="str">
        <f>IF(Table1[[#This Row],[Day]]="","",MONTH(F5754))</f>
        <v/>
      </c>
      <c r="D5754" s="45" t="str">
        <f>IF(Table1[[#This Row],[Day]]="","",YEAR(F5754))</f>
        <v/>
      </c>
      <c r="E5754" s="117" t="s">
        <v>329</v>
      </c>
      <c r="J5754" s="102"/>
      <c r="K5754" s="124"/>
      <c r="R5754" s="46"/>
      <c r="V5754" s="112"/>
      <c r="W5754" s="72"/>
      <c r="X5754" s="46"/>
      <c r="Y5754" s="46"/>
      <c r="AC5754" s="47">
        <f t="shared" si="86"/>
        <v>0</v>
      </c>
      <c r="AD5754" s="47"/>
      <c r="AE5754" s="44"/>
      <c r="AF5754" s="48"/>
    </row>
    <row r="5755" spans="1:32" ht="21" customHeight="1">
      <c r="A5755" s="45" t="str">
        <f>IF(G5755="","",VLOOKUP(G5755,#REF!,3,0))</f>
        <v/>
      </c>
      <c r="B5755" s="45" t="str">
        <f>IF(Table1[[#This Row],[Day]]="","",WEEKNUM(F5755))</f>
        <v/>
      </c>
      <c r="C5755" s="45" t="str">
        <f>IF(Table1[[#This Row],[Day]]="","",MONTH(F5755))</f>
        <v/>
      </c>
      <c r="D5755" s="45" t="str">
        <f>IF(Table1[[#This Row],[Day]]="","",YEAR(F5755))</f>
        <v/>
      </c>
      <c r="E5755" s="117" t="s">
        <v>329</v>
      </c>
      <c r="J5755" s="102"/>
      <c r="K5755" s="124"/>
      <c r="R5755" s="46"/>
      <c r="V5755" s="112"/>
      <c r="W5755" s="72"/>
      <c r="X5755" s="46"/>
      <c r="Y5755" s="46"/>
      <c r="AC5755" s="47">
        <f t="shared" si="86"/>
        <v>0</v>
      </c>
      <c r="AD5755" s="47"/>
      <c r="AE5755" s="44"/>
      <c r="AF5755" s="48"/>
    </row>
    <row r="5756" spans="1:32" ht="21" customHeight="1">
      <c r="A5756" s="45" t="str">
        <f>IF(G5756="","",VLOOKUP(G5756,#REF!,3,0))</f>
        <v/>
      </c>
      <c r="B5756" s="45" t="str">
        <f>IF(Table1[[#This Row],[Day]]="","",WEEKNUM(F5756))</f>
        <v/>
      </c>
      <c r="C5756" s="45" t="str">
        <f>IF(Table1[[#This Row],[Day]]="","",MONTH(F5756))</f>
        <v/>
      </c>
      <c r="D5756" s="45" t="str">
        <f>IF(Table1[[#This Row],[Day]]="","",YEAR(F5756))</f>
        <v/>
      </c>
      <c r="E5756" s="117" t="s">
        <v>329</v>
      </c>
      <c r="J5756" s="102"/>
      <c r="K5756" s="124"/>
      <c r="R5756" s="46"/>
      <c r="V5756" s="112"/>
      <c r="W5756" s="72"/>
      <c r="X5756" s="46"/>
      <c r="Y5756" s="46"/>
      <c r="AC5756" s="47">
        <f t="shared" si="86"/>
        <v>0</v>
      </c>
      <c r="AD5756" s="47"/>
      <c r="AE5756" s="44"/>
      <c r="AF5756" s="48"/>
    </row>
    <row r="5757" spans="1:32" ht="21" customHeight="1">
      <c r="A5757" s="45" t="str">
        <f>IF(G5757="","",VLOOKUP(G5757,#REF!,3,0))</f>
        <v/>
      </c>
      <c r="B5757" s="45" t="str">
        <f>IF(Table1[[#This Row],[Day]]="","",WEEKNUM(F5757))</f>
        <v/>
      </c>
      <c r="C5757" s="45" t="str">
        <f>IF(Table1[[#This Row],[Day]]="","",MONTH(F5757))</f>
        <v/>
      </c>
      <c r="D5757" s="45" t="str">
        <f>IF(Table1[[#This Row],[Day]]="","",YEAR(F5757))</f>
        <v/>
      </c>
      <c r="E5757" s="117" t="s">
        <v>329</v>
      </c>
      <c r="J5757" s="102"/>
      <c r="K5757" s="124"/>
      <c r="R5757" s="46"/>
      <c r="V5757" s="112"/>
      <c r="W5757" s="72"/>
      <c r="X5757" s="46"/>
      <c r="Y5757" s="46"/>
      <c r="AC5757" s="47">
        <f t="shared" si="86"/>
        <v>0</v>
      </c>
      <c r="AD5757" s="47"/>
      <c r="AE5757" s="44"/>
      <c r="AF5757" s="48"/>
    </row>
    <row r="5758" spans="1:32" ht="21" customHeight="1">
      <c r="A5758" s="45" t="str">
        <f>IF(G5758="","",VLOOKUP(G5758,#REF!,3,0))</f>
        <v/>
      </c>
      <c r="B5758" s="45" t="str">
        <f>IF(Table1[[#This Row],[Day]]="","",WEEKNUM(F5758))</f>
        <v/>
      </c>
      <c r="C5758" s="45" t="str">
        <f>IF(Table1[[#This Row],[Day]]="","",MONTH(F5758))</f>
        <v/>
      </c>
      <c r="D5758" s="45" t="str">
        <f>IF(Table1[[#This Row],[Day]]="","",YEAR(F5758))</f>
        <v/>
      </c>
      <c r="E5758" s="117" t="s">
        <v>329</v>
      </c>
      <c r="J5758" s="102"/>
      <c r="K5758" s="124"/>
      <c r="R5758" s="46"/>
      <c r="V5758" s="112"/>
      <c r="W5758" s="72"/>
      <c r="X5758" s="46"/>
      <c r="Y5758" s="46"/>
      <c r="AC5758" s="47">
        <f t="shared" si="86"/>
        <v>0</v>
      </c>
      <c r="AD5758" s="47"/>
      <c r="AE5758" s="44"/>
      <c r="AF5758" s="48"/>
    </row>
    <row r="5759" spans="1:32" ht="21" customHeight="1">
      <c r="A5759" s="45" t="str">
        <f>IF(G5759="","",VLOOKUP(G5759,#REF!,3,0))</f>
        <v/>
      </c>
      <c r="B5759" s="45" t="str">
        <f>IF(Table1[[#This Row],[Day]]="","",WEEKNUM(F5759))</f>
        <v/>
      </c>
      <c r="C5759" s="45" t="str">
        <f>IF(Table1[[#This Row],[Day]]="","",MONTH(F5759))</f>
        <v/>
      </c>
      <c r="D5759" s="45" t="str">
        <f>IF(Table1[[#This Row],[Day]]="","",YEAR(F5759))</f>
        <v/>
      </c>
      <c r="E5759" s="117" t="s">
        <v>329</v>
      </c>
      <c r="J5759" s="102"/>
      <c r="K5759" s="124"/>
      <c r="R5759" s="46"/>
      <c r="V5759" s="112"/>
      <c r="W5759" s="72"/>
      <c r="X5759" s="46"/>
      <c r="Y5759" s="46"/>
      <c r="AC5759" s="47">
        <f t="shared" si="86"/>
        <v>0</v>
      </c>
      <c r="AD5759" s="47"/>
      <c r="AE5759" s="44"/>
      <c r="AF5759" s="48"/>
    </row>
    <row r="5760" spans="1:32" ht="21" customHeight="1">
      <c r="A5760" s="45" t="str">
        <f>IF(G5760="","",VLOOKUP(G5760,#REF!,3,0))</f>
        <v/>
      </c>
      <c r="B5760" s="45" t="str">
        <f>IF(Table1[[#This Row],[Day]]="","",WEEKNUM(F5760))</f>
        <v/>
      </c>
      <c r="C5760" s="45" t="str">
        <f>IF(Table1[[#This Row],[Day]]="","",MONTH(F5760))</f>
        <v/>
      </c>
      <c r="D5760" s="45" t="str">
        <f>IF(Table1[[#This Row],[Day]]="","",YEAR(F5760))</f>
        <v/>
      </c>
      <c r="E5760" s="117" t="s">
        <v>329</v>
      </c>
      <c r="J5760" s="102"/>
      <c r="K5760" s="124"/>
      <c r="R5760" s="46"/>
      <c r="V5760" s="112"/>
      <c r="W5760" s="72"/>
      <c r="X5760" s="46"/>
      <c r="Y5760" s="46"/>
      <c r="AC5760" s="47">
        <f t="shared" si="86"/>
        <v>0</v>
      </c>
      <c r="AD5760" s="47"/>
      <c r="AE5760" s="44"/>
      <c r="AF5760" s="48"/>
    </row>
    <row r="5761" spans="1:32" ht="21" customHeight="1">
      <c r="A5761" s="45" t="str">
        <f>IF(G5761="","",VLOOKUP(G5761,#REF!,3,0))</f>
        <v/>
      </c>
      <c r="B5761" s="45" t="str">
        <f>IF(Table1[[#This Row],[Day]]="","",WEEKNUM(F5761))</f>
        <v/>
      </c>
      <c r="C5761" s="45" t="str">
        <f>IF(Table1[[#This Row],[Day]]="","",MONTH(F5761))</f>
        <v/>
      </c>
      <c r="D5761" s="45" t="str">
        <f>IF(Table1[[#This Row],[Day]]="","",YEAR(F5761))</f>
        <v/>
      </c>
      <c r="E5761" s="117" t="s">
        <v>329</v>
      </c>
      <c r="J5761" s="102"/>
      <c r="K5761" s="124"/>
      <c r="R5761" s="46"/>
      <c r="V5761" s="112"/>
      <c r="W5761" s="72"/>
      <c r="X5761" s="46"/>
      <c r="Y5761" s="46"/>
      <c r="AC5761" s="47">
        <f t="shared" si="86"/>
        <v>0</v>
      </c>
      <c r="AD5761" s="47"/>
      <c r="AE5761" s="44"/>
      <c r="AF5761" s="48"/>
    </row>
    <row r="5762" spans="1:32" ht="21" customHeight="1">
      <c r="A5762" s="45" t="str">
        <f>IF(G5762="","",VLOOKUP(G5762,#REF!,3,0))</f>
        <v/>
      </c>
      <c r="B5762" s="45" t="str">
        <f>IF(Table1[[#This Row],[Day]]="","",WEEKNUM(F5762))</f>
        <v/>
      </c>
      <c r="C5762" s="45" t="str">
        <f>IF(Table1[[#This Row],[Day]]="","",MONTH(F5762))</f>
        <v/>
      </c>
      <c r="D5762" s="45" t="str">
        <f>IF(Table1[[#This Row],[Day]]="","",YEAR(F5762))</f>
        <v/>
      </c>
      <c r="E5762" s="117" t="s">
        <v>329</v>
      </c>
      <c r="J5762" s="102"/>
      <c r="K5762" s="124"/>
      <c r="R5762" s="46"/>
      <c r="V5762" s="112"/>
      <c r="W5762" s="72"/>
      <c r="X5762" s="46"/>
      <c r="Y5762" s="46"/>
      <c r="AC5762" s="47">
        <f t="shared" si="86"/>
        <v>0</v>
      </c>
      <c r="AD5762" s="47"/>
      <c r="AE5762" s="44"/>
      <c r="AF5762" s="48"/>
    </row>
    <row r="5763" spans="1:32" ht="21" customHeight="1">
      <c r="A5763" s="45" t="str">
        <f>IF(G5763="","",VLOOKUP(G5763,#REF!,3,0))</f>
        <v/>
      </c>
      <c r="B5763" s="45" t="str">
        <f>IF(Table1[[#This Row],[Day]]="","",WEEKNUM(F5763))</f>
        <v/>
      </c>
      <c r="C5763" s="45" t="str">
        <f>IF(Table1[[#This Row],[Day]]="","",MONTH(F5763))</f>
        <v/>
      </c>
      <c r="D5763" s="45" t="str">
        <f>IF(Table1[[#This Row],[Day]]="","",YEAR(F5763))</f>
        <v/>
      </c>
      <c r="E5763" s="117" t="s">
        <v>329</v>
      </c>
      <c r="J5763" s="102"/>
      <c r="K5763" s="124"/>
      <c r="R5763" s="46"/>
      <c r="V5763" s="112"/>
      <c r="W5763" s="72"/>
      <c r="X5763" s="46"/>
      <c r="Y5763" s="46"/>
      <c r="AC5763" s="47">
        <f t="shared" si="86"/>
        <v>0</v>
      </c>
      <c r="AD5763" s="47"/>
      <c r="AE5763" s="44"/>
      <c r="AF5763" s="48"/>
    </row>
    <row r="5764" spans="1:32" ht="21" customHeight="1">
      <c r="A5764" s="45" t="str">
        <f>IF(G5764="","",VLOOKUP(G5764,#REF!,3,0))</f>
        <v/>
      </c>
      <c r="B5764" s="45" t="str">
        <f>IF(Table1[[#This Row],[Day]]="","",WEEKNUM(F5764))</f>
        <v/>
      </c>
      <c r="C5764" s="45" t="str">
        <f>IF(Table1[[#This Row],[Day]]="","",MONTH(F5764))</f>
        <v/>
      </c>
      <c r="D5764" s="45" t="str">
        <f>IF(Table1[[#This Row],[Day]]="","",YEAR(F5764))</f>
        <v/>
      </c>
      <c r="E5764" s="117" t="s">
        <v>329</v>
      </c>
      <c r="J5764" s="102"/>
      <c r="K5764" s="124"/>
      <c r="R5764" s="46"/>
      <c r="V5764" s="112"/>
      <c r="W5764" s="72"/>
      <c r="X5764" s="46"/>
      <c r="Y5764" s="46"/>
      <c r="AC5764" s="47">
        <f t="shared" si="86"/>
        <v>0</v>
      </c>
      <c r="AD5764" s="47"/>
      <c r="AE5764" s="44"/>
      <c r="AF5764" s="48"/>
    </row>
    <row r="5765" spans="1:32" ht="21" customHeight="1">
      <c r="A5765" s="45" t="str">
        <f>IF(G5765="","",VLOOKUP(G5765,#REF!,3,0))</f>
        <v/>
      </c>
      <c r="B5765" s="45" t="str">
        <f>IF(Table1[[#This Row],[Day]]="","",WEEKNUM(F5765))</f>
        <v/>
      </c>
      <c r="C5765" s="45" t="str">
        <f>IF(Table1[[#This Row],[Day]]="","",MONTH(F5765))</f>
        <v/>
      </c>
      <c r="D5765" s="45" t="str">
        <f>IF(Table1[[#This Row],[Day]]="","",YEAR(F5765))</f>
        <v/>
      </c>
      <c r="E5765" s="117" t="s">
        <v>329</v>
      </c>
      <c r="J5765" s="102"/>
      <c r="K5765" s="124"/>
      <c r="R5765" s="46"/>
      <c r="V5765" s="112"/>
      <c r="W5765" s="72"/>
      <c r="X5765" s="46"/>
      <c r="Y5765" s="46"/>
      <c r="AC5765" s="47">
        <f t="shared" si="86"/>
        <v>0</v>
      </c>
      <c r="AD5765" s="47"/>
      <c r="AE5765" s="44"/>
      <c r="AF5765" s="48"/>
    </row>
    <row r="5766" spans="1:32" ht="21" customHeight="1">
      <c r="A5766" s="45" t="str">
        <f>IF(G5766="","",VLOOKUP(G5766,#REF!,3,0))</f>
        <v/>
      </c>
      <c r="B5766" s="45" t="str">
        <f>IF(Table1[[#This Row],[Day]]="","",WEEKNUM(F5766))</f>
        <v/>
      </c>
      <c r="C5766" s="45" t="str">
        <f>IF(Table1[[#This Row],[Day]]="","",MONTH(F5766))</f>
        <v/>
      </c>
      <c r="D5766" s="45" t="str">
        <f>IF(Table1[[#This Row],[Day]]="","",YEAR(F5766))</f>
        <v/>
      </c>
      <c r="E5766" s="117" t="s">
        <v>329</v>
      </c>
      <c r="J5766" s="102"/>
      <c r="K5766" s="124"/>
      <c r="R5766" s="46"/>
      <c r="V5766" s="112"/>
      <c r="W5766" s="72"/>
      <c r="X5766" s="46"/>
      <c r="Y5766" s="46"/>
      <c r="AC5766" s="47">
        <f t="shared" si="86"/>
        <v>0</v>
      </c>
      <c r="AD5766" s="47"/>
      <c r="AE5766" s="44"/>
      <c r="AF5766" s="48"/>
    </row>
    <row r="5767" spans="1:32" ht="21" customHeight="1">
      <c r="A5767" s="45" t="str">
        <f>IF(G5767="","",VLOOKUP(G5767,#REF!,3,0))</f>
        <v/>
      </c>
      <c r="B5767" s="45" t="str">
        <f>IF(Table1[[#This Row],[Day]]="","",WEEKNUM(F5767))</f>
        <v/>
      </c>
      <c r="C5767" s="45" t="str">
        <f>IF(Table1[[#This Row],[Day]]="","",MONTH(F5767))</f>
        <v/>
      </c>
      <c r="D5767" s="45" t="str">
        <f>IF(Table1[[#This Row],[Day]]="","",YEAR(F5767))</f>
        <v/>
      </c>
      <c r="E5767" s="117" t="s">
        <v>329</v>
      </c>
      <c r="J5767" s="102"/>
      <c r="K5767" s="124"/>
      <c r="R5767" s="46"/>
      <c r="V5767" s="112"/>
      <c r="W5767" s="72"/>
      <c r="X5767" s="46"/>
      <c r="Y5767" s="46"/>
      <c r="AC5767" s="47">
        <f t="shared" si="86"/>
        <v>0</v>
      </c>
      <c r="AD5767" s="47"/>
      <c r="AE5767" s="44"/>
      <c r="AF5767" s="48"/>
    </row>
    <row r="5768" spans="1:32" ht="21" customHeight="1">
      <c r="A5768" s="45" t="str">
        <f>IF(G5768="","",VLOOKUP(G5768,#REF!,3,0))</f>
        <v/>
      </c>
      <c r="B5768" s="45" t="str">
        <f>IF(Table1[[#This Row],[Day]]="","",WEEKNUM(F5768))</f>
        <v/>
      </c>
      <c r="C5768" s="45" t="str">
        <f>IF(Table1[[#This Row],[Day]]="","",MONTH(F5768))</f>
        <v/>
      </c>
      <c r="D5768" s="45" t="str">
        <f>IF(Table1[[#This Row],[Day]]="","",YEAR(F5768))</f>
        <v/>
      </c>
      <c r="E5768" s="117" t="s">
        <v>329</v>
      </c>
      <c r="J5768" s="102"/>
      <c r="K5768" s="124"/>
      <c r="R5768" s="46"/>
      <c r="V5768" s="112"/>
      <c r="W5768" s="72"/>
      <c r="X5768" s="46"/>
      <c r="Y5768" s="46"/>
      <c r="AC5768" s="47">
        <f t="shared" si="86"/>
        <v>0</v>
      </c>
      <c r="AD5768" s="47"/>
      <c r="AE5768" s="44"/>
      <c r="AF5768" s="48"/>
    </row>
    <row r="5769" spans="1:32" ht="21" customHeight="1">
      <c r="A5769" s="45" t="str">
        <f>IF(G5769="","",VLOOKUP(G5769,#REF!,3,0))</f>
        <v/>
      </c>
      <c r="B5769" s="45" t="str">
        <f>IF(Table1[[#This Row],[Day]]="","",WEEKNUM(F5769))</f>
        <v/>
      </c>
      <c r="C5769" s="45" t="str">
        <f>IF(Table1[[#This Row],[Day]]="","",MONTH(F5769))</f>
        <v/>
      </c>
      <c r="D5769" s="45" t="str">
        <f>IF(Table1[[#This Row],[Day]]="","",YEAR(F5769))</f>
        <v/>
      </c>
      <c r="E5769" s="117" t="s">
        <v>329</v>
      </c>
      <c r="J5769" s="102"/>
      <c r="K5769" s="124"/>
      <c r="R5769" s="46"/>
      <c r="V5769" s="112"/>
      <c r="W5769" s="72"/>
      <c r="X5769" s="46"/>
      <c r="Y5769" s="46"/>
      <c r="AC5769" s="47">
        <f t="shared" si="86"/>
        <v>0</v>
      </c>
      <c r="AD5769" s="47"/>
      <c r="AE5769" s="44"/>
      <c r="AF5769" s="48"/>
    </row>
    <row r="5770" spans="1:32" ht="21" customHeight="1">
      <c r="A5770" s="45" t="str">
        <f>IF(G5770="","",VLOOKUP(G5770,#REF!,3,0))</f>
        <v/>
      </c>
      <c r="B5770" s="45" t="str">
        <f>IF(Table1[[#This Row],[Day]]="","",WEEKNUM(F5770))</f>
        <v/>
      </c>
      <c r="C5770" s="45" t="str">
        <f>IF(Table1[[#This Row],[Day]]="","",MONTH(F5770))</f>
        <v/>
      </c>
      <c r="D5770" s="45" t="str">
        <f>IF(Table1[[#This Row],[Day]]="","",YEAR(F5770))</f>
        <v/>
      </c>
      <c r="E5770" s="117" t="s">
        <v>329</v>
      </c>
      <c r="J5770" s="102"/>
      <c r="K5770" s="124"/>
      <c r="R5770" s="46"/>
      <c r="V5770" s="112"/>
      <c r="W5770" s="72"/>
      <c r="X5770" s="46"/>
      <c r="Y5770" s="46"/>
      <c r="AC5770" s="47">
        <f t="shared" si="86"/>
        <v>0</v>
      </c>
      <c r="AD5770" s="47"/>
      <c r="AE5770" s="44"/>
      <c r="AF5770" s="48"/>
    </row>
    <row r="5771" spans="1:32" ht="21" customHeight="1">
      <c r="A5771" s="45" t="str">
        <f>IF(G5771="","",VLOOKUP(G5771,#REF!,3,0))</f>
        <v/>
      </c>
      <c r="B5771" s="45" t="str">
        <f>IF(Table1[[#This Row],[Day]]="","",WEEKNUM(F5771))</f>
        <v/>
      </c>
      <c r="C5771" s="45" t="str">
        <f>IF(Table1[[#This Row],[Day]]="","",MONTH(F5771))</f>
        <v/>
      </c>
      <c r="D5771" s="45" t="str">
        <f>IF(Table1[[#This Row],[Day]]="","",YEAR(F5771))</f>
        <v/>
      </c>
      <c r="E5771" s="117" t="s">
        <v>329</v>
      </c>
      <c r="J5771" s="102"/>
      <c r="K5771" s="124"/>
      <c r="R5771" s="46"/>
      <c r="V5771" s="112"/>
      <c r="W5771" s="72"/>
      <c r="X5771" s="46"/>
      <c r="Y5771" s="46"/>
      <c r="AC5771" s="47">
        <f t="shared" si="86"/>
        <v>0</v>
      </c>
      <c r="AD5771" s="47"/>
      <c r="AE5771" s="44"/>
      <c r="AF5771" s="48"/>
    </row>
    <row r="5772" spans="1:32" ht="21" customHeight="1">
      <c r="A5772" s="45" t="str">
        <f>IF(G5772="","",VLOOKUP(G5772,#REF!,3,0))</f>
        <v/>
      </c>
      <c r="B5772" s="45" t="str">
        <f>IF(Table1[[#This Row],[Day]]="","",WEEKNUM(F5772))</f>
        <v/>
      </c>
      <c r="C5772" s="45" t="str">
        <f>IF(Table1[[#This Row],[Day]]="","",MONTH(F5772))</f>
        <v/>
      </c>
      <c r="D5772" s="45" t="str">
        <f>IF(Table1[[#This Row],[Day]]="","",YEAR(F5772))</f>
        <v/>
      </c>
      <c r="E5772" s="117" t="s">
        <v>329</v>
      </c>
      <c r="J5772" s="102"/>
      <c r="K5772" s="124"/>
      <c r="R5772" s="46"/>
      <c r="V5772" s="112"/>
      <c r="W5772" s="72"/>
      <c r="X5772" s="46"/>
      <c r="Y5772" s="46"/>
      <c r="AC5772" s="47">
        <f t="shared" si="86"/>
        <v>0</v>
      </c>
      <c r="AD5772" s="47"/>
      <c r="AE5772" s="44"/>
      <c r="AF5772" s="48"/>
    </row>
    <row r="5773" spans="1:32" ht="21" customHeight="1">
      <c r="A5773" s="45" t="str">
        <f>IF(G5773="","",VLOOKUP(G5773,#REF!,3,0))</f>
        <v/>
      </c>
      <c r="B5773" s="45" t="str">
        <f>IF(Table1[[#This Row],[Day]]="","",WEEKNUM(F5773))</f>
        <v/>
      </c>
      <c r="C5773" s="45" t="str">
        <f>IF(Table1[[#This Row],[Day]]="","",MONTH(F5773))</f>
        <v/>
      </c>
      <c r="D5773" s="45" t="str">
        <f>IF(Table1[[#This Row],[Day]]="","",YEAR(F5773))</f>
        <v/>
      </c>
      <c r="E5773" s="117" t="s">
        <v>329</v>
      </c>
      <c r="J5773" s="102"/>
      <c r="K5773" s="124"/>
      <c r="R5773" s="46"/>
      <c r="V5773" s="112"/>
      <c r="W5773" s="72"/>
      <c r="X5773" s="46"/>
      <c r="Y5773" s="46"/>
      <c r="AC5773" s="47">
        <f t="shared" si="86"/>
        <v>0</v>
      </c>
      <c r="AD5773" s="47"/>
      <c r="AE5773" s="44"/>
      <c r="AF5773" s="48"/>
    </row>
    <row r="5774" spans="1:32" ht="21" customHeight="1">
      <c r="A5774" s="45" t="str">
        <f>IF(G5774="","",VLOOKUP(G5774,#REF!,3,0))</f>
        <v/>
      </c>
      <c r="B5774" s="45" t="str">
        <f>IF(Table1[[#This Row],[Day]]="","",WEEKNUM(F5774))</f>
        <v/>
      </c>
      <c r="C5774" s="45" t="str">
        <f>IF(Table1[[#This Row],[Day]]="","",MONTH(F5774))</f>
        <v/>
      </c>
      <c r="D5774" s="45" t="str">
        <f>IF(Table1[[#This Row],[Day]]="","",YEAR(F5774))</f>
        <v/>
      </c>
      <c r="E5774" s="117" t="s">
        <v>329</v>
      </c>
      <c r="J5774" s="102"/>
      <c r="K5774" s="124"/>
      <c r="R5774" s="46"/>
      <c r="V5774" s="112"/>
      <c r="W5774" s="72"/>
      <c r="X5774" s="46"/>
      <c r="Y5774" s="46"/>
      <c r="AC5774" s="47">
        <f t="shared" si="86"/>
        <v>0</v>
      </c>
      <c r="AD5774" s="47"/>
      <c r="AE5774" s="44"/>
      <c r="AF5774" s="48"/>
    </row>
    <row r="5775" spans="1:32" ht="21" customHeight="1">
      <c r="A5775" s="45" t="str">
        <f>IF(G5775="","",VLOOKUP(G5775,#REF!,3,0))</f>
        <v/>
      </c>
      <c r="B5775" s="45" t="str">
        <f>IF(Table1[[#This Row],[Day]]="","",WEEKNUM(F5775))</f>
        <v/>
      </c>
      <c r="C5775" s="45" t="str">
        <f>IF(Table1[[#This Row],[Day]]="","",MONTH(F5775))</f>
        <v/>
      </c>
      <c r="D5775" s="45" t="str">
        <f>IF(Table1[[#This Row],[Day]]="","",YEAR(F5775))</f>
        <v/>
      </c>
      <c r="E5775" s="117" t="s">
        <v>329</v>
      </c>
      <c r="J5775" s="102"/>
      <c r="K5775" s="124"/>
      <c r="R5775" s="46"/>
      <c r="V5775" s="112"/>
      <c r="W5775" s="72"/>
      <c r="X5775" s="46"/>
      <c r="Y5775" s="46"/>
      <c r="AC5775" s="47">
        <f t="shared" si="86"/>
        <v>0</v>
      </c>
      <c r="AD5775" s="47"/>
      <c r="AE5775" s="44"/>
      <c r="AF5775" s="48"/>
    </row>
    <row r="5776" spans="1:32" ht="21" customHeight="1">
      <c r="A5776" s="45" t="str">
        <f>IF(G5776="","",VLOOKUP(G5776,#REF!,3,0))</f>
        <v/>
      </c>
      <c r="B5776" s="45" t="str">
        <f>IF(Table1[[#This Row],[Day]]="","",WEEKNUM(F5776))</f>
        <v/>
      </c>
      <c r="C5776" s="45" t="str">
        <f>IF(Table1[[#This Row],[Day]]="","",MONTH(F5776))</f>
        <v/>
      </c>
      <c r="D5776" s="45" t="str">
        <f>IF(Table1[[#This Row],[Day]]="","",YEAR(F5776))</f>
        <v/>
      </c>
      <c r="E5776" s="117" t="s">
        <v>329</v>
      </c>
      <c r="J5776" s="102"/>
      <c r="K5776" s="124"/>
      <c r="R5776" s="46"/>
      <c r="V5776" s="112"/>
      <c r="W5776" s="72"/>
      <c r="X5776" s="46"/>
      <c r="Y5776" s="46"/>
      <c r="AC5776" s="47">
        <f t="shared" si="86"/>
        <v>0</v>
      </c>
      <c r="AD5776" s="47"/>
      <c r="AE5776" s="44"/>
      <c r="AF5776" s="48"/>
    </row>
    <row r="5777" spans="1:32" ht="21" customHeight="1">
      <c r="A5777" s="45" t="str">
        <f>IF(G5777="","",VLOOKUP(G5777,#REF!,3,0))</f>
        <v/>
      </c>
      <c r="B5777" s="45" t="str">
        <f>IF(Table1[[#This Row],[Day]]="","",WEEKNUM(F5777))</f>
        <v/>
      </c>
      <c r="C5777" s="45" t="str">
        <f>IF(Table1[[#This Row],[Day]]="","",MONTH(F5777))</f>
        <v/>
      </c>
      <c r="D5777" s="45" t="str">
        <f>IF(Table1[[#This Row],[Day]]="","",YEAR(F5777))</f>
        <v/>
      </c>
      <c r="E5777" s="117" t="s">
        <v>329</v>
      </c>
      <c r="J5777" s="102"/>
      <c r="K5777" s="124"/>
      <c r="R5777" s="46"/>
      <c r="V5777" s="112"/>
      <c r="W5777" s="72"/>
      <c r="X5777" s="46"/>
      <c r="Y5777" s="46"/>
      <c r="AC5777" s="47">
        <f t="shared" si="86"/>
        <v>0</v>
      </c>
      <c r="AD5777" s="47"/>
      <c r="AE5777" s="44"/>
      <c r="AF5777" s="48"/>
    </row>
    <row r="5778" spans="1:32" ht="21" customHeight="1">
      <c r="A5778" s="45" t="str">
        <f>IF(G5778="","",VLOOKUP(G5778,#REF!,3,0))</f>
        <v/>
      </c>
      <c r="B5778" s="45" t="str">
        <f>IF(Table1[[#This Row],[Day]]="","",WEEKNUM(F5778))</f>
        <v/>
      </c>
      <c r="C5778" s="45" t="str">
        <f>IF(Table1[[#This Row],[Day]]="","",MONTH(F5778))</f>
        <v/>
      </c>
      <c r="D5778" s="45" t="str">
        <f>IF(Table1[[#This Row],[Day]]="","",YEAR(F5778))</f>
        <v/>
      </c>
      <c r="E5778" s="117" t="s">
        <v>329</v>
      </c>
      <c r="J5778" s="102"/>
      <c r="K5778" s="124"/>
      <c r="R5778" s="46"/>
      <c r="V5778" s="112"/>
      <c r="W5778" s="72"/>
      <c r="X5778" s="46"/>
      <c r="Y5778" s="46"/>
      <c r="AC5778" s="47">
        <f t="shared" si="86"/>
        <v>0</v>
      </c>
      <c r="AD5778" s="47"/>
      <c r="AE5778" s="44"/>
      <c r="AF5778" s="48"/>
    </row>
    <row r="5779" spans="1:32" ht="21" customHeight="1">
      <c r="A5779" s="45" t="str">
        <f>IF(G5779="","",VLOOKUP(G5779,#REF!,3,0))</f>
        <v/>
      </c>
      <c r="B5779" s="45" t="str">
        <f>IF(Table1[[#This Row],[Day]]="","",WEEKNUM(F5779))</f>
        <v/>
      </c>
      <c r="C5779" s="45" t="str">
        <f>IF(Table1[[#This Row],[Day]]="","",MONTH(F5779))</f>
        <v/>
      </c>
      <c r="D5779" s="45" t="str">
        <f>IF(Table1[[#This Row],[Day]]="","",YEAR(F5779))</f>
        <v/>
      </c>
      <c r="E5779" s="117" t="s">
        <v>329</v>
      </c>
      <c r="J5779" s="102"/>
      <c r="K5779" s="124"/>
      <c r="R5779" s="46"/>
      <c r="V5779" s="112"/>
      <c r="W5779" s="72"/>
      <c r="X5779" s="46"/>
      <c r="Y5779" s="46"/>
      <c r="AC5779" s="47">
        <f t="shared" si="86"/>
        <v>0</v>
      </c>
      <c r="AD5779" s="47"/>
      <c r="AE5779" s="44"/>
      <c r="AF5779" s="48"/>
    </row>
    <row r="5780" spans="1:32" ht="21" customHeight="1">
      <c r="A5780" s="45" t="str">
        <f>IF(G5780="","",VLOOKUP(G5780,#REF!,3,0))</f>
        <v/>
      </c>
      <c r="B5780" s="45" t="str">
        <f>IF(Table1[[#This Row],[Day]]="","",WEEKNUM(F5780))</f>
        <v/>
      </c>
      <c r="C5780" s="45" t="str">
        <f>IF(Table1[[#This Row],[Day]]="","",MONTH(F5780))</f>
        <v/>
      </c>
      <c r="D5780" s="45" t="str">
        <f>IF(Table1[[#This Row],[Day]]="","",YEAR(F5780))</f>
        <v/>
      </c>
      <c r="E5780" s="117" t="s">
        <v>329</v>
      </c>
      <c r="J5780" s="102"/>
      <c r="K5780" s="124"/>
      <c r="R5780" s="46"/>
      <c r="V5780" s="112"/>
      <c r="W5780" s="72"/>
      <c r="X5780" s="46"/>
      <c r="Y5780" s="46"/>
      <c r="AC5780" s="47">
        <f t="shared" si="86"/>
        <v>0</v>
      </c>
      <c r="AD5780" s="47"/>
      <c r="AE5780" s="44"/>
      <c r="AF5780" s="48"/>
    </row>
    <row r="5781" spans="1:32" ht="21" customHeight="1">
      <c r="A5781" s="45" t="str">
        <f>IF(G5781="","",VLOOKUP(G5781,#REF!,3,0))</f>
        <v/>
      </c>
      <c r="B5781" s="45" t="str">
        <f>IF(Table1[[#This Row],[Day]]="","",WEEKNUM(F5781))</f>
        <v/>
      </c>
      <c r="C5781" s="45" t="str">
        <f>IF(Table1[[#This Row],[Day]]="","",MONTH(F5781))</f>
        <v/>
      </c>
      <c r="D5781" s="45" t="str">
        <f>IF(Table1[[#This Row],[Day]]="","",YEAR(F5781))</f>
        <v/>
      </c>
      <c r="E5781" s="117" t="s">
        <v>329</v>
      </c>
      <c r="J5781" s="102"/>
      <c r="K5781" s="124"/>
      <c r="R5781" s="46"/>
      <c r="V5781" s="112"/>
      <c r="W5781" s="72"/>
      <c r="X5781" s="46"/>
      <c r="Y5781" s="46"/>
      <c r="AC5781" s="47">
        <f t="shared" si="86"/>
        <v>0</v>
      </c>
      <c r="AD5781" s="47"/>
      <c r="AE5781" s="44"/>
      <c r="AF5781" s="48"/>
    </row>
    <row r="5782" spans="1:32" ht="21" customHeight="1">
      <c r="A5782" s="45" t="str">
        <f>IF(G5782="","",VLOOKUP(G5782,#REF!,3,0))</f>
        <v/>
      </c>
      <c r="B5782" s="45" t="str">
        <f>IF(Table1[[#This Row],[Day]]="","",WEEKNUM(F5782))</f>
        <v/>
      </c>
      <c r="C5782" s="45" t="str">
        <f>IF(Table1[[#This Row],[Day]]="","",MONTH(F5782))</f>
        <v/>
      </c>
      <c r="D5782" s="45" t="str">
        <f>IF(Table1[[#This Row],[Day]]="","",YEAR(F5782))</f>
        <v/>
      </c>
      <c r="E5782" s="117" t="s">
        <v>329</v>
      </c>
      <c r="J5782" s="102"/>
      <c r="K5782" s="124"/>
      <c r="R5782" s="46"/>
      <c r="V5782" s="112"/>
      <c r="W5782" s="72"/>
      <c r="X5782" s="46"/>
      <c r="Y5782" s="46"/>
      <c r="AC5782" s="47">
        <f t="shared" si="86"/>
        <v>0</v>
      </c>
      <c r="AD5782" s="47"/>
      <c r="AE5782" s="44"/>
      <c r="AF5782" s="48"/>
    </row>
    <row r="5783" spans="1:32" ht="21" customHeight="1">
      <c r="A5783" s="45" t="str">
        <f>IF(G5783="","",VLOOKUP(G5783,#REF!,3,0))</f>
        <v/>
      </c>
      <c r="B5783" s="45" t="str">
        <f>IF(Table1[[#This Row],[Day]]="","",WEEKNUM(F5783))</f>
        <v/>
      </c>
      <c r="C5783" s="45" t="str">
        <f>IF(Table1[[#This Row],[Day]]="","",MONTH(F5783))</f>
        <v/>
      </c>
      <c r="D5783" s="45" t="str">
        <f>IF(Table1[[#This Row],[Day]]="","",YEAR(F5783))</f>
        <v/>
      </c>
      <c r="E5783" s="117" t="s">
        <v>329</v>
      </c>
      <c r="J5783" s="102"/>
      <c r="K5783" s="124"/>
      <c r="R5783" s="46"/>
      <c r="V5783" s="112"/>
      <c r="W5783" s="72"/>
      <c r="X5783" s="46"/>
      <c r="Y5783" s="46"/>
      <c r="AC5783" s="47">
        <f t="shared" si="86"/>
        <v>0</v>
      </c>
      <c r="AD5783" s="47"/>
      <c r="AE5783" s="44"/>
      <c r="AF5783" s="48"/>
    </row>
    <row r="5784" spans="1:32" ht="21" customHeight="1">
      <c r="A5784" s="45" t="str">
        <f>IF(G5784="","",VLOOKUP(G5784,#REF!,3,0))</f>
        <v/>
      </c>
      <c r="B5784" s="45" t="str">
        <f>IF(Table1[[#This Row],[Day]]="","",WEEKNUM(F5784))</f>
        <v/>
      </c>
      <c r="C5784" s="45" t="str">
        <f>IF(Table1[[#This Row],[Day]]="","",MONTH(F5784))</f>
        <v/>
      </c>
      <c r="D5784" s="45" t="str">
        <f>IF(Table1[[#This Row],[Day]]="","",YEAR(F5784))</f>
        <v/>
      </c>
      <c r="E5784" s="117" t="s">
        <v>329</v>
      </c>
      <c r="J5784" s="102"/>
      <c r="K5784" s="124"/>
      <c r="R5784" s="46"/>
      <c r="V5784" s="112"/>
      <c r="W5784" s="72"/>
      <c r="X5784" s="46"/>
      <c r="Y5784" s="46"/>
      <c r="AC5784" s="47">
        <f t="shared" si="86"/>
        <v>0</v>
      </c>
      <c r="AD5784" s="47"/>
      <c r="AE5784" s="44"/>
      <c r="AF5784" s="48"/>
    </row>
    <row r="5785" spans="1:32" ht="21" customHeight="1">
      <c r="A5785" s="45" t="str">
        <f>IF(G5785="","",VLOOKUP(G5785,#REF!,3,0))</f>
        <v/>
      </c>
      <c r="B5785" s="45" t="str">
        <f>IF(Table1[[#This Row],[Day]]="","",WEEKNUM(F5785))</f>
        <v/>
      </c>
      <c r="C5785" s="45" t="str">
        <f>IF(Table1[[#This Row],[Day]]="","",MONTH(F5785))</f>
        <v/>
      </c>
      <c r="D5785" s="45" t="str">
        <f>IF(Table1[[#This Row],[Day]]="","",YEAR(F5785))</f>
        <v/>
      </c>
      <c r="E5785" s="117" t="s">
        <v>329</v>
      </c>
      <c r="J5785" s="102"/>
      <c r="K5785" s="124"/>
      <c r="R5785" s="46"/>
      <c r="V5785" s="112"/>
      <c r="W5785" s="72"/>
      <c r="X5785" s="46"/>
      <c r="Y5785" s="46"/>
      <c r="AC5785" s="47">
        <f t="shared" si="86"/>
        <v>0</v>
      </c>
      <c r="AD5785" s="47"/>
      <c r="AE5785" s="44"/>
      <c r="AF5785" s="48"/>
    </row>
    <row r="5786" spans="1:32" ht="21" customHeight="1">
      <c r="A5786" s="45" t="str">
        <f>IF(G5786="","",VLOOKUP(G5786,#REF!,3,0))</f>
        <v/>
      </c>
      <c r="B5786" s="45" t="str">
        <f>IF(Table1[[#This Row],[Day]]="","",WEEKNUM(F5786))</f>
        <v/>
      </c>
      <c r="C5786" s="45" t="str">
        <f>IF(Table1[[#This Row],[Day]]="","",MONTH(F5786))</f>
        <v/>
      </c>
      <c r="D5786" s="45" t="str">
        <f>IF(Table1[[#This Row],[Day]]="","",YEAR(F5786))</f>
        <v/>
      </c>
      <c r="E5786" s="117" t="s">
        <v>329</v>
      </c>
      <c r="J5786" s="102"/>
      <c r="K5786" s="124"/>
      <c r="R5786" s="46"/>
      <c r="V5786" s="112"/>
      <c r="W5786" s="72"/>
      <c r="X5786" s="46"/>
      <c r="Y5786" s="46"/>
      <c r="AC5786" s="47">
        <f t="shared" si="86"/>
        <v>0</v>
      </c>
      <c r="AD5786" s="47"/>
      <c r="AE5786" s="44"/>
      <c r="AF5786" s="48"/>
    </row>
    <row r="5787" spans="1:32" ht="21" customHeight="1">
      <c r="A5787" s="45" t="str">
        <f>IF(G5787="","",VLOOKUP(G5787,#REF!,3,0))</f>
        <v/>
      </c>
      <c r="B5787" s="45" t="str">
        <f>IF(Table1[[#This Row],[Day]]="","",WEEKNUM(F5787))</f>
        <v/>
      </c>
      <c r="C5787" s="45" t="str">
        <f>IF(Table1[[#This Row],[Day]]="","",MONTH(F5787))</f>
        <v/>
      </c>
      <c r="D5787" s="45" t="str">
        <f>IF(Table1[[#This Row],[Day]]="","",YEAR(F5787))</f>
        <v/>
      </c>
      <c r="E5787" s="117" t="s">
        <v>329</v>
      </c>
      <c r="J5787" s="102"/>
      <c r="K5787" s="124"/>
      <c r="R5787" s="46"/>
      <c r="V5787" s="112"/>
      <c r="W5787" s="72"/>
      <c r="X5787" s="46"/>
      <c r="Y5787" s="46"/>
      <c r="AC5787" s="47">
        <f t="shared" si="86"/>
        <v>0</v>
      </c>
      <c r="AD5787" s="47"/>
      <c r="AE5787" s="44"/>
      <c r="AF5787" s="48"/>
    </row>
    <row r="5788" spans="1:32" ht="21" customHeight="1">
      <c r="A5788" s="45" t="str">
        <f>IF(G5788="","",VLOOKUP(G5788,#REF!,3,0))</f>
        <v/>
      </c>
      <c r="B5788" s="45" t="str">
        <f>IF(Table1[[#This Row],[Day]]="","",WEEKNUM(F5788))</f>
        <v/>
      </c>
      <c r="C5788" s="45" t="str">
        <f>IF(Table1[[#This Row],[Day]]="","",MONTH(F5788))</f>
        <v/>
      </c>
      <c r="D5788" s="45" t="str">
        <f>IF(Table1[[#This Row],[Day]]="","",YEAR(F5788))</f>
        <v/>
      </c>
      <c r="E5788" s="117" t="s">
        <v>329</v>
      </c>
      <c r="J5788" s="102"/>
      <c r="K5788" s="124"/>
      <c r="R5788" s="46"/>
      <c r="V5788" s="112"/>
      <c r="W5788" s="72"/>
      <c r="X5788" s="46"/>
      <c r="Y5788" s="46"/>
      <c r="AC5788" s="47">
        <f t="shared" ref="AC5788:AC5851" si="87">SUM(I5788:AB5788)</f>
        <v>0</v>
      </c>
      <c r="AD5788" s="47"/>
      <c r="AE5788" s="44"/>
      <c r="AF5788" s="48"/>
    </row>
    <row r="5789" spans="1:32" ht="21" customHeight="1">
      <c r="A5789" s="45" t="str">
        <f>IF(G5789="","",VLOOKUP(G5789,#REF!,3,0))</f>
        <v/>
      </c>
      <c r="B5789" s="45" t="str">
        <f>IF(Table1[[#This Row],[Day]]="","",WEEKNUM(F5789))</f>
        <v/>
      </c>
      <c r="C5789" s="45" t="str">
        <f>IF(Table1[[#This Row],[Day]]="","",MONTH(F5789))</f>
        <v/>
      </c>
      <c r="D5789" s="45" t="str">
        <f>IF(Table1[[#This Row],[Day]]="","",YEAR(F5789))</f>
        <v/>
      </c>
      <c r="E5789" s="117" t="s">
        <v>329</v>
      </c>
      <c r="J5789" s="102"/>
      <c r="K5789" s="124"/>
      <c r="R5789" s="46"/>
      <c r="V5789" s="112"/>
      <c r="W5789" s="72"/>
      <c r="X5789" s="46"/>
      <c r="Y5789" s="46"/>
      <c r="AC5789" s="47">
        <f t="shared" si="87"/>
        <v>0</v>
      </c>
      <c r="AD5789" s="47"/>
      <c r="AE5789" s="44"/>
      <c r="AF5789" s="48"/>
    </row>
    <row r="5790" spans="1:32" ht="21" customHeight="1">
      <c r="A5790" s="45" t="str">
        <f>IF(G5790="","",VLOOKUP(G5790,#REF!,3,0))</f>
        <v/>
      </c>
      <c r="B5790" s="45" t="str">
        <f>IF(Table1[[#This Row],[Day]]="","",WEEKNUM(F5790))</f>
        <v/>
      </c>
      <c r="C5790" s="45" t="str">
        <f>IF(Table1[[#This Row],[Day]]="","",MONTH(F5790))</f>
        <v/>
      </c>
      <c r="D5790" s="45" t="str">
        <f>IF(Table1[[#This Row],[Day]]="","",YEAR(F5790))</f>
        <v/>
      </c>
      <c r="E5790" s="117" t="s">
        <v>329</v>
      </c>
      <c r="J5790" s="102"/>
      <c r="K5790" s="124"/>
      <c r="R5790" s="46"/>
      <c r="V5790" s="112"/>
      <c r="W5790" s="72"/>
      <c r="X5790" s="46"/>
      <c r="Y5790" s="46"/>
      <c r="AC5790" s="47">
        <f t="shared" si="87"/>
        <v>0</v>
      </c>
      <c r="AD5790" s="47"/>
      <c r="AE5790" s="44"/>
      <c r="AF5790" s="48"/>
    </row>
    <row r="5791" spans="1:32" ht="21" customHeight="1">
      <c r="A5791" s="45" t="str">
        <f>IF(G5791="","",VLOOKUP(G5791,#REF!,3,0))</f>
        <v/>
      </c>
      <c r="B5791" s="45" t="str">
        <f>IF(Table1[[#This Row],[Day]]="","",WEEKNUM(F5791))</f>
        <v/>
      </c>
      <c r="C5791" s="45" t="str">
        <f>IF(Table1[[#This Row],[Day]]="","",MONTH(F5791))</f>
        <v/>
      </c>
      <c r="D5791" s="45" t="str">
        <f>IF(Table1[[#This Row],[Day]]="","",YEAR(F5791))</f>
        <v/>
      </c>
      <c r="E5791" s="117" t="s">
        <v>329</v>
      </c>
      <c r="J5791" s="102"/>
      <c r="K5791" s="124"/>
      <c r="R5791" s="46"/>
      <c r="V5791" s="112"/>
      <c r="W5791" s="72"/>
      <c r="X5791" s="46"/>
      <c r="Y5791" s="46"/>
      <c r="AC5791" s="47">
        <f t="shared" si="87"/>
        <v>0</v>
      </c>
      <c r="AD5791" s="47"/>
      <c r="AE5791" s="44"/>
      <c r="AF5791" s="48"/>
    </row>
    <row r="5792" spans="1:32" ht="21" customHeight="1">
      <c r="A5792" s="45" t="str">
        <f>IF(G5792="","",VLOOKUP(G5792,#REF!,3,0))</f>
        <v/>
      </c>
      <c r="B5792" s="45" t="str">
        <f>IF(Table1[[#This Row],[Day]]="","",WEEKNUM(F5792))</f>
        <v/>
      </c>
      <c r="C5792" s="45" t="str">
        <f>IF(Table1[[#This Row],[Day]]="","",MONTH(F5792))</f>
        <v/>
      </c>
      <c r="D5792" s="45" t="str">
        <f>IF(Table1[[#This Row],[Day]]="","",YEAR(F5792))</f>
        <v/>
      </c>
      <c r="E5792" s="117" t="s">
        <v>329</v>
      </c>
      <c r="J5792" s="102"/>
      <c r="K5792" s="124"/>
      <c r="R5792" s="46"/>
      <c r="V5792" s="112"/>
      <c r="W5792" s="72"/>
      <c r="X5792" s="46"/>
      <c r="Y5792" s="46"/>
      <c r="AC5792" s="47">
        <f t="shared" si="87"/>
        <v>0</v>
      </c>
      <c r="AD5792" s="47"/>
      <c r="AE5792" s="44"/>
      <c r="AF5792" s="48"/>
    </row>
    <row r="5793" spans="1:32" ht="21" customHeight="1">
      <c r="A5793" s="45" t="str">
        <f>IF(G5793="","",VLOOKUP(G5793,#REF!,3,0))</f>
        <v/>
      </c>
      <c r="B5793" s="45" t="str">
        <f>IF(Table1[[#This Row],[Day]]="","",WEEKNUM(F5793))</f>
        <v/>
      </c>
      <c r="C5793" s="45" t="str">
        <f>IF(Table1[[#This Row],[Day]]="","",MONTH(F5793))</f>
        <v/>
      </c>
      <c r="D5793" s="45" t="str">
        <f>IF(Table1[[#This Row],[Day]]="","",YEAR(F5793))</f>
        <v/>
      </c>
      <c r="E5793" s="117" t="s">
        <v>329</v>
      </c>
      <c r="J5793" s="102"/>
      <c r="K5793" s="124"/>
      <c r="R5793" s="46"/>
      <c r="V5793" s="112"/>
      <c r="W5793" s="72"/>
      <c r="X5793" s="46"/>
      <c r="Y5793" s="46"/>
      <c r="AC5793" s="47">
        <f t="shared" si="87"/>
        <v>0</v>
      </c>
      <c r="AD5793" s="47"/>
      <c r="AE5793" s="44"/>
      <c r="AF5793" s="48"/>
    </row>
    <row r="5794" spans="1:32" ht="21" customHeight="1">
      <c r="A5794" s="45" t="str">
        <f>IF(G5794="","",VLOOKUP(G5794,#REF!,3,0))</f>
        <v/>
      </c>
      <c r="B5794" s="45" t="str">
        <f>IF(Table1[[#This Row],[Day]]="","",WEEKNUM(F5794))</f>
        <v/>
      </c>
      <c r="C5794" s="45" t="str">
        <f>IF(Table1[[#This Row],[Day]]="","",MONTH(F5794))</f>
        <v/>
      </c>
      <c r="D5794" s="45" t="str">
        <f>IF(Table1[[#This Row],[Day]]="","",YEAR(F5794))</f>
        <v/>
      </c>
      <c r="E5794" s="117" t="s">
        <v>329</v>
      </c>
      <c r="J5794" s="102"/>
      <c r="K5794" s="124"/>
      <c r="R5794" s="46"/>
      <c r="V5794" s="112"/>
      <c r="W5794" s="72"/>
      <c r="X5794" s="46"/>
      <c r="Y5794" s="46"/>
      <c r="AC5794" s="47">
        <f t="shared" si="87"/>
        <v>0</v>
      </c>
      <c r="AD5794" s="47"/>
      <c r="AE5794" s="44"/>
      <c r="AF5794" s="48"/>
    </row>
    <row r="5795" spans="1:32" ht="21" customHeight="1">
      <c r="A5795" s="45" t="str">
        <f>IF(G5795="","",VLOOKUP(G5795,#REF!,3,0))</f>
        <v/>
      </c>
      <c r="B5795" s="45" t="str">
        <f>IF(Table1[[#This Row],[Day]]="","",WEEKNUM(F5795))</f>
        <v/>
      </c>
      <c r="C5795" s="45" t="str">
        <f>IF(Table1[[#This Row],[Day]]="","",MONTH(F5795))</f>
        <v/>
      </c>
      <c r="D5795" s="45" t="str">
        <f>IF(Table1[[#This Row],[Day]]="","",YEAR(F5795))</f>
        <v/>
      </c>
      <c r="E5795" s="117" t="s">
        <v>329</v>
      </c>
      <c r="J5795" s="102"/>
      <c r="K5795" s="124"/>
      <c r="R5795" s="46"/>
      <c r="V5795" s="112"/>
      <c r="W5795" s="72"/>
      <c r="X5795" s="46"/>
      <c r="Y5795" s="46"/>
      <c r="AC5795" s="47">
        <f t="shared" si="87"/>
        <v>0</v>
      </c>
      <c r="AD5795" s="47"/>
      <c r="AE5795" s="44"/>
      <c r="AF5795" s="48"/>
    </row>
    <row r="5796" spans="1:32" ht="21" customHeight="1">
      <c r="A5796" s="45" t="str">
        <f>IF(G5796="","",VLOOKUP(G5796,#REF!,3,0))</f>
        <v/>
      </c>
      <c r="B5796" s="45" t="str">
        <f>IF(Table1[[#This Row],[Day]]="","",WEEKNUM(F5796))</f>
        <v/>
      </c>
      <c r="C5796" s="45" t="str">
        <f>IF(Table1[[#This Row],[Day]]="","",MONTH(F5796))</f>
        <v/>
      </c>
      <c r="D5796" s="45" t="str">
        <f>IF(Table1[[#This Row],[Day]]="","",YEAR(F5796))</f>
        <v/>
      </c>
      <c r="E5796" s="117" t="s">
        <v>329</v>
      </c>
      <c r="J5796" s="102"/>
      <c r="K5796" s="124"/>
      <c r="R5796" s="46"/>
      <c r="V5796" s="112"/>
      <c r="W5796" s="72"/>
      <c r="X5796" s="46"/>
      <c r="Y5796" s="46"/>
      <c r="AC5796" s="47">
        <f t="shared" si="87"/>
        <v>0</v>
      </c>
      <c r="AD5796" s="47"/>
      <c r="AE5796" s="44"/>
      <c r="AF5796" s="48"/>
    </row>
    <row r="5797" spans="1:32" ht="21" customHeight="1">
      <c r="A5797" s="45" t="str">
        <f>IF(G5797="","",VLOOKUP(G5797,#REF!,3,0))</f>
        <v/>
      </c>
      <c r="B5797" s="45" t="str">
        <f>IF(Table1[[#This Row],[Day]]="","",WEEKNUM(F5797))</f>
        <v/>
      </c>
      <c r="C5797" s="45" t="str">
        <f>IF(Table1[[#This Row],[Day]]="","",MONTH(F5797))</f>
        <v/>
      </c>
      <c r="D5797" s="45" t="str">
        <f>IF(Table1[[#This Row],[Day]]="","",YEAR(F5797))</f>
        <v/>
      </c>
      <c r="E5797" s="117" t="s">
        <v>329</v>
      </c>
      <c r="J5797" s="102"/>
      <c r="K5797" s="124"/>
      <c r="R5797" s="46"/>
      <c r="V5797" s="112"/>
      <c r="W5797" s="72"/>
      <c r="X5797" s="46"/>
      <c r="Y5797" s="46"/>
      <c r="AC5797" s="47">
        <f t="shared" si="87"/>
        <v>0</v>
      </c>
      <c r="AD5797" s="47"/>
      <c r="AE5797" s="44"/>
      <c r="AF5797" s="48"/>
    </row>
    <row r="5798" spans="1:32" ht="21" customHeight="1">
      <c r="A5798" s="45" t="str">
        <f>IF(G5798="","",VLOOKUP(G5798,#REF!,3,0))</f>
        <v/>
      </c>
      <c r="B5798" s="45" t="str">
        <f>IF(Table1[[#This Row],[Day]]="","",WEEKNUM(F5798))</f>
        <v/>
      </c>
      <c r="C5798" s="45" t="str">
        <f>IF(Table1[[#This Row],[Day]]="","",MONTH(F5798))</f>
        <v/>
      </c>
      <c r="D5798" s="45" t="str">
        <f>IF(Table1[[#This Row],[Day]]="","",YEAR(F5798))</f>
        <v/>
      </c>
      <c r="E5798" s="117" t="s">
        <v>329</v>
      </c>
      <c r="J5798" s="102"/>
      <c r="K5798" s="124"/>
      <c r="R5798" s="46"/>
      <c r="V5798" s="112"/>
      <c r="W5798" s="72"/>
      <c r="X5798" s="46"/>
      <c r="Y5798" s="46"/>
      <c r="AC5798" s="47">
        <f t="shared" si="87"/>
        <v>0</v>
      </c>
      <c r="AD5798" s="47"/>
      <c r="AE5798" s="44"/>
      <c r="AF5798" s="48"/>
    </row>
    <row r="5799" spans="1:32" ht="21" customHeight="1">
      <c r="A5799" s="45" t="str">
        <f>IF(G5799="","",VLOOKUP(G5799,#REF!,3,0))</f>
        <v/>
      </c>
      <c r="B5799" s="45" t="str">
        <f>IF(Table1[[#This Row],[Day]]="","",WEEKNUM(F5799))</f>
        <v/>
      </c>
      <c r="C5799" s="45" t="str">
        <f>IF(Table1[[#This Row],[Day]]="","",MONTH(F5799))</f>
        <v/>
      </c>
      <c r="D5799" s="45" t="str">
        <f>IF(Table1[[#This Row],[Day]]="","",YEAR(F5799))</f>
        <v/>
      </c>
      <c r="E5799" s="117" t="s">
        <v>329</v>
      </c>
      <c r="J5799" s="102"/>
      <c r="K5799" s="124"/>
      <c r="R5799" s="46"/>
      <c r="V5799" s="112"/>
      <c r="W5799" s="72"/>
      <c r="X5799" s="46"/>
      <c r="Y5799" s="46"/>
      <c r="AC5799" s="47">
        <f t="shared" si="87"/>
        <v>0</v>
      </c>
      <c r="AD5799" s="47"/>
      <c r="AE5799" s="44"/>
      <c r="AF5799" s="48"/>
    </row>
    <row r="5800" spans="1:32" ht="21" customHeight="1">
      <c r="A5800" s="45" t="str">
        <f>IF(G5800="","",VLOOKUP(G5800,#REF!,3,0))</f>
        <v/>
      </c>
      <c r="B5800" s="45" t="str">
        <f>IF(Table1[[#This Row],[Day]]="","",WEEKNUM(F5800))</f>
        <v/>
      </c>
      <c r="C5800" s="45" t="str">
        <f>IF(Table1[[#This Row],[Day]]="","",MONTH(F5800))</f>
        <v/>
      </c>
      <c r="D5800" s="45" t="str">
        <f>IF(Table1[[#This Row],[Day]]="","",YEAR(F5800))</f>
        <v/>
      </c>
      <c r="E5800" s="117" t="s">
        <v>329</v>
      </c>
      <c r="J5800" s="102"/>
      <c r="K5800" s="124"/>
      <c r="R5800" s="46"/>
      <c r="V5800" s="112"/>
      <c r="W5800" s="72"/>
      <c r="X5800" s="46"/>
      <c r="Y5800" s="46"/>
      <c r="AC5800" s="47">
        <f t="shared" si="87"/>
        <v>0</v>
      </c>
      <c r="AD5800" s="47"/>
      <c r="AE5800" s="44"/>
      <c r="AF5800" s="48"/>
    </row>
    <row r="5801" spans="1:32" ht="21" customHeight="1">
      <c r="A5801" s="45" t="str">
        <f>IF(G5801="","",VLOOKUP(G5801,#REF!,3,0))</f>
        <v/>
      </c>
      <c r="B5801" s="45" t="str">
        <f>IF(Table1[[#This Row],[Day]]="","",WEEKNUM(F5801))</f>
        <v/>
      </c>
      <c r="C5801" s="45" t="str">
        <f>IF(Table1[[#This Row],[Day]]="","",MONTH(F5801))</f>
        <v/>
      </c>
      <c r="D5801" s="45" t="str">
        <f>IF(Table1[[#This Row],[Day]]="","",YEAR(F5801))</f>
        <v/>
      </c>
      <c r="E5801" s="117" t="s">
        <v>329</v>
      </c>
      <c r="J5801" s="102"/>
      <c r="K5801" s="124"/>
      <c r="R5801" s="46"/>
      <c r="V5801" s="112"/>
      <c r="W5801" s="72"/>
      <c r="X5801" s="46"/>
      <c r="Y5801" s="46"/>
      <c r="AC5801" s="47">
        <f t="shared" si="87"/>
        <v>0</v>
      </c>
      <c r="AD5801" s="47"/>
      <c r="AE5801" s="44"/>
      <c r="AF5801" s="48"/>
    </row>
    <row r="5802" spans="1:32" ht="21" customHeight="1">
      <c r="A5802" s="45" t="str">
        <f>IF(G5802="","",VLOOKUP(G5802,#REF!,3,0))</f>
        <v/>
      </c>
      <c r="B5802" s="45" t="str">
        <f>IF(Table1[[#This Row],[Day]]="","",WEEKNUM(F5802))</f>
        <v/>
      </c>
      <c r="C5802" s="45" t="str">
        <f>IF(Table1[[#This Row],[Day]]="","",MONTH(F5802))</f>
        <v/>
      </c>
      <c r="D5802" s="45" t="str">
        <f>IF(Table1[[#This Row],[Day]]="","",YEAR(F5802))</f>
        <v/>
      </c>
      <c r="E5802" s="117" t="s">
        <v>329</v>
      </c>
      <c r="J5802" s="102"/>
      <c r="K5802" s="124"/>
      <c r="R5802" s="46"/>
      <c r="V5802" s="112"/>
      <c r="W5802" s="72"/>
      <c r="X5802" s="46"/>
      <c r="Y5802" s="46"/>
      <c r="AC5802" s="47">
        <f t="shared" si="87"/>
        <v>0</v>
      </c>
      <c r="AD5802" s="47"/>
      <c r="AE5802" s="44"/>
      <c r="AF5802" s="48"/>
    </row>
    <row r="5803" spans="1:32" ht="21" customHeight="1">
      <c r="A5803" s="45" t="str">
        <f>IF(G5803="","",VLOOKUP(G5803,#REF!,3,0))</f>
        <v/>
      </c>
      <c r="B5803" s="45" t="str">
        <f>IF(Table1[[#This Row],[Day]]="","",WEEKNUM(F5803))</f>
        <v/>
      </c>
      <c r="C5803" s="45" t="str">
        <f>IF(Table1[[#This Row],[Day]]="","",MONTH(F5803))</f>
        <v/>
      </c>
      <c r="D5803" s="45" t="str">
        <f>IF(Table1[[#This Row],[Day]]="","",YEAR(F5803))</f>
        <v/>
      </c>
      <c r="E5803" s="117" t="s">
        <v>329</v>
      </c>
      <c r="J5803" s="102"/>
      <c r="K5803" s="124"/>
      <c r="R5803" s="46"/>
      <c r="V5803" s="112"/>
      <c r="W5803" s="72"/>
      <c r="X5803" s="46"/>
      <c r="Y5803" s="46"/>
      <c r="AC5803" s="47">
        <f t="shared" si="87"/>
        <v>0</v>
      </c>
      <c r="AD5803" s="47"/>
      <c r="AE5803" s="44"/>
      <c r="AF5803" s="48"/>
    </row>
    <row r="5804" spans="1:32" ht="21" customHeight="1">
      <c r="A5804" s="45" t="str">
        <f>IF(G5804="","",VLOOKUP(G5804,#REF!,3,0))</f>
        <v/>
      </c>
      <c r="B5804" s="45" t="str">
        <f>IF(Table1[[#This Row],[Day]]="","",WEEKNUM(F5804))</f>
        <v/>
      </c>
      <c r="C5804" s="45" t="str">
        <f>IF(Table1[[#This Row],[Day]]="","",MONTH(F5804))</f>
        <v/>
      </c>
      <c r="D5804" s="45" t="str">
        <f>IF(Table1[[#This Row],[Day]]="","",YEAR(F5804))</f>
        <v/>
      </c>
      <c r="E5804" s="117" t="s">
        <v>329</v>
      </c>
      <c r="J5804" s="102"/>
      <c r="K5804" s="124"/>
      <c r="R5804" s="46"/>
      <c r="V5804" s="112"/>
      <c r="W5804" s="72"/>
      <c r="X5804" s="46"/>
      <c r="Y5804" s="46"/>
      <c r="AC5804" s="47">
        <f t="shared" si="87"/>
        <v>0</v>
      </c>
      <c r="AD5804" s="47"/>
      <c r="AE5804" s="44"/>
      <c r="AF5804" s="48"/>
    </row>
    <row r="5805" spans="1:32" ht="21" customHeight="1">
      <c r="A5805" s="45" t="str">
        <f>IF(G5805="","",VLOOKUP(G5805,#REF!,3,0))</f>
        <v/>
      </c>
      <c r="B5805" s="45" t="str">
        <f>IF(Table1[[#This Row],[Day]]="","",WEEKNUM(F5805))</f>
        <v/>
      </c>
      <c r="C5805" s="45" t="str">
        <f>IF(Table1[[#This Row],[Day]]="","",MONTH(F5805))</f>
        <v/>
      </c>
      <c r="D5805" s="45" t="str">
        <f>IF(Table1[[#This Row],[Day]]="","",YEAR(F5805))</f>
        <v/>
      </c>
      <c r="E5805" s="117" t="s">
        <v>329</v>
      </c>
      <c r="J5805" s="102"/>
      <c r="K5805" s="124"/>
      <c r="R5805" s="46"/>
      <c r="V5805" s="112"/>
      <c r="W5805" s="72"/>
      <c r="X5805" s="46"/>
      <c r="Y5805" s="46"/>
      <c r="AC5805" s="47">
        <f t="shared" si="87"/>
        <v>0</v>
      </c>
      <c r="AD5805" s="47"/>
      <c r="AE5805" s="44"/>
      <c r="AF5805" s="48"/>
    </row>
    <row r="5806" spans="1:32" ht="21" customHeight="1">
      <c r="A5806" s="45" t="str">
        <f>IF(G5806="","",VLOOKUP(G5806,#REF!,3,0))</f>
        <v/>
      </c>
      <c r="B5806" s="45" t="str">
        <f>IF(Table1[[#This Row],[Day]]="","",WEEKNUM(F5806))</f>
        <v/>
      </c>
      <c r="C5806" s="45" t="str">
        <f>IF(Table1[[#This Row],[Day]]="","",MONTH(F5806))</f>
        <v/>
      </c>
      <c r="D5806" s="45" t="str">
        <f>IF(Table1[[#This Row],[Day]]="","",YEAR(F5806))</f>
        <v/>
      </c>
      <c r="E5806" s="117" t="s">
        <v>329</v>
      </c>
      <c r="J5806" s="102"/>
      <c r="K5806" s="124"/>
      <c r="R5806" s="46"/>
      <c r="V5806" s="112"/>
      <c r="W5806" s="72"/>
      <c r="X5806" s="46"/>
      <c r="Y5806" s="46"/>
      <c r="AC5806" s="47">
        <f t="shared" si="87"/>
        <v>0</v>
      </c>
      <c r="AD5806" s="47"/>
      <c r="AE5806" s="44"/>
      <c r="AF5806" s="48"/>
    </row>
    <row r="5807" spans="1:32" ht="21" customHeight="1">
      <c r="A5807" s="45" t="str">
        <f>IF(G5807="","",VLOOKUP(G5807,#REF!,3,0))</f>
        <v/>
      </c>
      <c r="B5807" s="45" t="str">
        <f>IF(Table1[[#This Row],[Day]]="","",WEEKNUM(F5807))</f>
        <v/>
      </c>
      <c r="C5807" s="45" t="str">
        <f>IF(Table1[[#This Row],[Day]]="","",MONTH(F5807))</f>
        <v/>
      </c>
      <c r="D5807" s="45" t="str">
        <f>IF(Table1[[#This Row],[Day]]="","",YEAR(F5807))</f>
        <v/>
      </c>
      <c r="E5807" s="117" t="s">
        <v>329</v>
      </c>
      <c r="J5807" s="102"/>
      <c r="K5807" s="124"/>
      <c r="R5807" s="46"/>
      <c r="V5807" s="112"/>
      <c r="W5807" s="72"/>
      <c r="X5807" s="46"/>
      <c r="Y5807" s="46"/>
      <c r="AC5807" s="47">
        <f t="shared" si="87"/>
        <v>0</v>
      </c>
      <c r="AD5807" s="47"/>
      <c r="AE5807" s="44"/>
      <c r="AF5807" s="48"/>
    </row>
    <row r="5808" spans="1:32" ht="21" customHeight="1">
      <c r="A5808" s="45" t="str">
        <f>IF(G5808="","",VLOOKUP(G5808,#REF!,3,0))</f>
        <v/>
      </c>
      <c r="B5808" s="45" t="str">
        <f>IF(Table1[[#This Row],[Day]]="","",WEEKNUM(F5808))</f>
        <v/>
      </c>
      <c r="C5808" s="45" t="str">
        <f>IF(Table1[[#This Row],[Day]]="","",MONTH(F5808))</f>
        <v/>
      </c>
      <c r="D5808" s="45" t="str">
        <f>IF(Table1[[#This Row],[Day]]="","",YEAR(F5808))</f>
        <v/>
      </c>
      <c r="E5808" s="117" t="s">
        <v>329</v>
      </c>
      <c r="J5808" s="102"/>
      <c r="K5808" s="124"/>
      <c r="R5808" s="46"/>
      <c r="V5808" s="112"/>
      <c r="W5808" s="72"/>
      <c r="X5808" s="46"/>
      <c r="Y5808" s="46"/>
      <c r="AC5808" s="47">
        <f t="shared" si="87"/>
        <v>0</v>
      </c>
      <c r="AD5808" s="47"/>
      <c r="AE5808" s="44"/>
      <c r="AF5808" s="48"/>
    </row>
    <row r="5809" spans="1:32" ht="21" customHeight="1">
      <c r="A5809" s="45" t="str">
        <f>IF(G5809="","",VLOOKUP(G5809,#REF!,3,0))</f>
        <v/>
      </c>
      <c r="B5809" s="45" t="str">
        <f>IF(Table1[[#This Row],[Day]]="","",WEEKNUM(F5809))</f>
        <v/>
      </c>
      <c r="C5809" s="45" t="str">
        <f>IF(Table1[[#This Row],[Day]]="","",MONTH(F5809))</f>
        <v/>
      </c>
      <c r="D5809" s="45" t="str">
        <f>IF(Table1[[#This Row],[Day]]="","",YEAR(F5809))</f>
        <v/>
      </c>
      <c r="E5809" s="117" t="s">
        <v>329</v>
      </c>
      <c r="J5809" s="102"/>
      <c r="K5809" s="124"/>
      <c r="R5809" s="46"/>
      <c r="V5809" s="112"/>
      <c r="W5809" s="72"/>
      <c r="X5809" s="46"/>
      <c r="Y5809" s="46"/>
      <c r="AC5809" s="47">
        <f t="shared" si="87"/>
        <v>0</v>
      </c>
      <c r="AD5809" s="47"/>
      <c r="AE5809" s="44"/>
      <c r="AF5809" s="48"/>
    </row>
    <row r="5810" spans="1:32" ht="21" customHeight="1">
      <c r="A5810" s="45" t="str">
        <f>IF(G5810="","",VLOOKUP(G5810,#REF!,3,0))</f>
        <v/>
      </c>
      <c r="B5810" s="45" t="str">
        <f>IF(Table1[[#This Row],[Day]]="","",WEEKNUM(F5810))</f>
        <v/>
      </c>
      <c r="C5810" s="45" t="str">
        <f>IF(Table1[[#This Row],[Day]]="","",MONTH(F5810))</f>
        <v/>
      </c>
      <c r="D5810" s="45" t="str">
        <f>IF(Table1[[#This Row],[Day]]="","",YEAR(F5810))</f>
        <v/>
      </c>
      <c r="E5810" s="117" t="s">
        <v>329</v>
      </c>
      <c r="J5810" s="102"/>
      <c r="K5810" s="124"/>
      <c r="R5810" s="46"/>
      <c r="V5810" s="112"/>
      <c r="W5810" s="72"/>
      <c r="X5810" s="46"/>
      <c r="Y5810" s="46"/>
      <c r="AC5810" s="47">
        <f t="shared" si="87"/>
        <v>0</v>
      </c>
      <c r="AD5810" s="47"/>
      <c r="AE5810" s="44"/>
      <c r="AF5810" s="48"/>
    </row>
    <row r="5811" spans="1:32" ht="21" customHeight="1">
      <c r="A5811" s="45" t="str">
        <f>IF(G5811="","",VLOOKUP(G5811,#REF!,3,0))</f>
        <v/>
      </c>
      <c r="B5811" s="45" t="str">
        <f>IF(Table1[[#This Row],[Day]]="","",WEEKNUM(F5811))</f>
        <v/>
      </c>
      <c r="C5811" s="45" t="str">
        <f>IF(Table1[[#This Row],[Day]]="","",MONTH(F5811))</f>
        <v/>
      </c>
      <c r="D5811" s="45" t="str">
        <f>IF(Table1[[#This Row],[Day]]="","",YEAR(F5811))</f>
        <v/>
      </c>
      <c r="E5811" s="117" t="s">
        <v>329</v>
      </c>
      <c r="J5811" s="102"/>
      <c r="K5811" s="124"/>
      <c r="R5811" s="46"/>
      <c r="V5811" s="112"/>
      <c r="W5811" s="72"/>
      <c r="X5811" s="46"/>
      <c r="Y5811" s="46"/>
      <c r="AC5811" s="47">
        <f t="shared" si="87"/>
        <v>0</v>
      </c>
      <c r="AD5811" s="47"/>
      <c r="AE5811" s="44"/>
      <c r="AF5811" s="48"/>
    </row>
    <row r="5812" spans="1:32" ht="21" customHeight="1">
      <c r="A5812" s="45" t="str">
        <f>IF(G5812="","",VLOOKUP(G5812,#REF!,3,0))</f>
        <v/>
      </c>
      <c r="B5812" s="45" t="str">
        <f>IF(Table1[[#This Row],[Day]]="","",WEEKNUM(F5812))</f>
        <v/>
      </c>
      <c r="C5812" s="45" t="str">
        <f>IF(Table1[[#This Row],[Day]]="","",MONTH(F5812))</f>
        <v/>
      </c>
      <c r="D5812" s="45" t="str">
        <f>IF(Table1[[#This Row],[Day]]="","",YEAR(F5812))</f>
        <v/>
      </c>
      <c r="E5812" s="117" t="s">
        <v>329</v>
      </c>
      <c r="J5812" s="102"/>
      <c r="K5812" s="124"/>
      <c r="R5812" s="46"/>
      <c r="V5812" s="112"/>
      <c r="W5812" s="72"/>
      <c r="X5812" s="46"/>
      <c r="Y5812" s="46"/>
      <c r="AC5812" s="47">
        <f t="shared" si="87"/>
        <v>0</v>
      </c>
      <c r="AD5812" s="47"/>
      <c r="AE5812" s="44"/>
      <c r="AF5812" s="48"/>
    </row>
    <row r="5813" spans="1:32" ht="21" customHeight="1">
      <c r="A5813" s="45" t="str">
        <f>IF(G5813="","",VLOOKUP(G5813,#REF!,3,0))</f>
        <v/>
      </c>
      <c r="B5813" s="45" t="str">
        <f>IF(Table1[[#This Row],[Day]]="","",WEEKNUM(F5813))</f>
        <v/>
      </c>
      <c r="C5813" s="45" t="str">
        <f>IF(Table1[[#This Row],[Day]]="","",MONTH(F5813))</f>
        <v/>
      </c>
      <c r="D5813" s="45" t="str">
        <f>IF(Table1[[#This Row],[Day]]="","",YEAR(F5813))</f>
        <v/>
      </c>
      <c r="E5813" s="117" t="s">
        <v>329</v>
      </c>
      <c r="J5813" s="102"/>
      <c r="K5813" s="124"/>
      <c r="R5813" s="46"/>
      <c r="V5813" s="112"/>
      <c r="W5813" s="72"/>
      <c r="X5813" s="46"/>
      <c r="Y5813" s="46"/>
      <c r="AC5813" s="47">
        <f t="shared" si="87"/>
        <v>0</v>
      </c>
      <c r="AD5813" s="47"/>
      <c r="AE5813" s="44"/>
      <c r="AF5813" s="48"/>
    </row>
    <row r="5814" spans="1:32" ht="21" customHeight="1">
      <c r="A5814" s="45" t="str">
        <f>IF(G5814="","",VLOOKUP(G5814,#REF!,3,0))</f>
        <v/>
      </c>
      <c r="B5814" s="45" t="str">
        <f>IF(Table1[[#This Row],[Day]]="","",WEEKNUM(F5814))</f>
        <v/>
      </c>
      <c r="C5814" s="45" t="str">
        <f>IF(Table1[[#This Row],[Day]]="","",MONTH(F5814))</f>
        <v/>
      </c>
      <c r="D5814" s="45" t="str">
        <f>IF(Table1[[#This Row],[Day]]="","",YEAR(F5814))</f>
        <v/>
      </c>
      <c r="E5814" s="117" t="s">
        <v>329</v>
      </c>
      <c r="J5814" s="102"/>
      <c r="K5814" s="124"/>
      <c r="R5814" s="46"/>
      <c r="V5814" s="112"/>
      <c r="W5814" s="72"/>
      <c r="X5814" s="46"/>
      <c r="Y5814" s="46"/>
      <c r="AC5814" s="47">
        <f t="shared" si="87"/>
        <v>0</v>
      </c>
      <c r="AD5814" s="47"/>
      <c r="AE5814" s="44"/>
      <c r="AF5814" s="48"/>
    </row>
    <row r="5815" spans="1:32" ht="21" customHeight="1">
      <c r="A5815" s="45" t="str">
        <f>IF(G5815="","",VLOOKUP(G5815,#REF!,3,0))</f>
        <v/>
      </c>
      <c r="B5815" s="45" t="str">
        <f>IF(Table1[[#This Row],[Day]]="","",WEEKNUM(F5815))</f>
        <v/>
      </c>
      <c r="C5815" s="45" t="str">
        <f>IF(Table1[[#This Row],[Day]]="","",MONTH(F5815))</f>
        <v/>
      </c>
      <c r="D5815" s="45" t="str">
        <f>IF(Table1[[#This Row],[Day]]="","",YEAR(F5815))</f>
        <v/>
      </c>
      <c r="E5815" s="117" t="s">
        <v>329</v>
      </c>
      <c r="J5815" s="102"/>
      <c r="K5815" s="124"/>
      <c r="R5815" s="46"/>
      <c r="V5815" s="112"/>
      <c r="W5815" s="72"/>
      <c r="X5815" s="46"/>
      <c r="Y5815" s="46"/>
      <c r="AC5815" s="47">
        <f t="shared" si="87"/>
        <v>0</v>
      </c>
      <c r="AD5815" s="47"/>
      <c r="AE5815" s="44"/>
      <c r="AF5815" s="48"/>
    </row>
    <row r="5816" spans="1:32" ht="21" customHeight="1">
      <c r="A5816" s="45" t="str">
        <f>IF(G5816="","",VLOOKUP(G5816,#REF!,3,0))</f>
        <v/>
      </c>
      <c r="B5816" s="45" t="str">
        <f>IF(Table1[[#This Row],[Day]]="","",WEEKNUM(F5816))</f>
        <v/>
      </c>
      <c r="C5816" s="45" t="str">
        <f>IF(Table1[[#This Row],[Day]]="","",MONTH(F5816))</f>
        <v/>
      </c>
      <c r="D5816" s="45" t="str">
        <f>IF(Table1[[#This Row],[Day]]="","",YEAR(F5816))</f>
        <v/>
      </c>
      <c r="E5816" s="117" t="s">
        <v>329</v>
      </c>
      <c r="J5816" s="102"/>
      <c r="K5816" s="124"/>
      <c r="R5816" s="46"/>
      <c r="V5816" s="112"/>
      <c r="W5816" s="72"/>
      <c r="X5816" s="46"/>
      <c r="Y5816" s="46"/>
      <c r="AC5816" s="47">
        <f t="shared" si="87"/>
        <v>0</v>
      </c>
      <c r="AD5816" s="47"/>
      <c r="AE5816" s="44"/>
      <c r="AF5816" s="48"/>
    </row>
    <row r="5817" spans="1:32" ht="21" customHeight="1">
      <c r="A5817" s="45" t="str">
        <f>IF(G5817="","",VLOOKUP(G5817,#REF!,3,0))</f>
        <v/>
      </c>
      <c r="B5817" s="45" t="str">
        <f>IF(Table1[[#This Row],[Day]]="","",WEEKNUM(F5817))</f>
        <v/>
      </c>
      <c r="C5817" s="45" t="str">
        <f>IF(Table1[[#This Row],[Day]]="","",MONTH(F5817))</f>
        <v/>
      </c>
      <c r="D5817" s="45" t="str">
        <f>IF(Table1[[#This Row],[Day]]="","",YEAR(F5817))</f>
        <v/>
      </c>
      <c r="E5817" s="117" t="s">
        <v>329</v>
      </c>
      <c r="J5817" s="102"/>
      <c r="K5817" s="124"/>
      <c r="R5817" s="46"/>
      <c r="V5817" s="112"/>
      <c r="W5817" s="72"/>
      <c r="X5817" s="46"/>
      <c r="Y5817" s="46"/>
      <c r="AC5817" s="47">
        <f t="shared" si="87"/>
        <v>0</v>
      </c>
      <c r="AD5817" s="47"/>
      <c r="AE5817" s="44"/>
      <c r="AF5817" s="48"/>
    </row>
    <row r="5818" spans="1:32" ht="21" customHeight="1">
      <c r="A5818" s="45" t="str">
        <f>IF(G5818="","",VLOOKUP(G5818,#REF!,3,0))</f>
        <v/>
      </c>
      <c r="B5818" s="45" t="str">
        <f>IF(Table1[[#This Row],[Day]]="","",WEEKNUM(F5818))</f>
        <v/>
      </c>
      <c r="C5818" s="45" t="str">
        <f>IF(Table1[[#This Row],[Day]]="","",MONTH(F5818))</f>
        <v/>
      </c>
      <c r="D5818" s="45" t="str">
        <f>IF(Table1[[#This Row],[Day]]="","",YEAR(F5818))</f>
        <v/>
      </c>
      <c r="E5818" s="117" t="s">
        <v>329</v>
      </c>
      <c r="J5818" s="102"/>
      <c r="K5818" s="124"/>
      <c r="R5818" s="46"/>
      <c r="V5818" s="112"/>
      <c r="W5818" s="72"/>
      <c r="X5818" s="46"/>
      <c r="Y5818" s="46"/>
      <c r="AC5818" s="47">
        <f t="shared" si="87"/>
        <v>0</v>
      </c>
      <c r="AD5818" s="47"/>
      <c r="AE5818" s="44"/>
      <c r="AF5818" s="48"/>
    </row>
    <row r="5819" spans="1:32" ht="21" customHeight="1">
      <c r="A5819" s="45" t="str">
        <f>IF(G5819="","",VLOOKUP(G5819,#REF!,3,0))</f>
        <v/>
      </c>
      <c r="B5819" s="45" t="str">
        <f>IF(Table1[[#This Row],[Day]]="","",WEEKNUM(F5819))</f>
        <v/>
      </c>
      <c r="C5819" s="45" t="str">
        <f>IF(Table1[[#This Row],[Day]]="","",MONTH(F5819))</f>
        <v/>
      </c>
      <c r="D5819" s="45" t="str">
        <f>IF(Table1[[#This Row],[Day]]="","",YEAR(F5819))</f>
        <v/>
      </c>
      <c r="E5819" s="117" t="s">
        <v>329</v>
      </c>
      <c r="J5819" s="102"/>
      <c r="K5819" s="124"/>
      <c r="R5819" s="46"/>
      <c r="V5819" s="112"/>
      <c r="W5819" s="72"/>
      <c r="X5819" s="46"/>
      <c r="Y5819" s="46"/>
      <c r="AC5819" s="47">
        <f t="shared" si="87"/>
        <v>0</v>
      </c>
      <c r="AD5819" s="47"/>
      <c r="AE5819" s="44"/>
      <c r="AF5819" s="48"/>
    </row>
    <row r="5820" spans="1:32" ht="21" customHeight="1">
      <c r="A5820" s="45" t="str">
        <f>IF(G5820="","",VLOOKUP(G5820,#REF!,3,0))</f>
        <v/>
      </c>
      <c r="B5820" s="45" t="str">
        <f>IF(Table1[[#This Row],[Day]]="","",WEEKNUM(F5820))</f>
        <v/>
      </c>
      <c r="C5820" s="45" t="str">
        <f>IF(Table1[[#This Row],[Day]]="","",MONTH(F5820))</f>
        <v/>
      </c>
      <c r="D5820" s="45" t="str">
        <f>IF(Table1[[#This Row],[Day]]="","",YEAR(F5820))</f>
        <v/>
      </c>
      <c r="E5820" s="117" t="s">
        <v>329</v>
      </c>
      <c r="J5820" s="102"/>
      <c r="K5820" s="124"/>
      <c r="R5820" s="46"/>
      <c r="V5820" s="112"/>
      <c r="W5820" s="72"/>
      <c r="X5820" s="46"/>
      <c r="Y5820" s="46"/>
      <c r="AC5820" s="47">
        <f t="shared" si="87"/>
        <v>0</v>
      </c>
      <c r="AD5820" s="47"/>
      <c r="AE5820" s="44"/>
      <c r="AF5820" s="48"/>
    </row>
    <row r="5821" spans="1:32" ht="21" customHeight="1">
      <c r="A5821" s="45" t="str">
        <f>IF(G5821="","",VLOOKUP(G5821,#REF!,3,0))</f>
        <v/>
      </c>
      <c r="B5821" s="45" t="str">
        <f>IF(Table1[[#This Row],[Day]]="","",WEEKNUM(F5821))</f>
        <v/>
      </c>
      <c r="C5821" s="45" t="str">
        <f>IF(Table1[[#This Row],[Day]]="","",MONTH(F5821))</f>
        <v/>
      </c>
      <c r="D5821" s="45" t="str">
        <f>IF(Table1[[#This Row],[Day]]="","",YEAR(F5821))</f>
        <v/>
      </c>
      <c r="E5821" s="117" t="s">
        <v>329</v>
      </c>
      <c r="J5821" s="102"/>
      <c r="K5821" s="124"/>
      <c r="R5821" s="46"/>
      <c r="V5821" s="112"/>
      <c r="W5821" s="72"/>
      <c r="X5821" s="46"/>
      <c r="Y5821" s="46"/>
      <c r="AC5821" s="47">
        <f t="shared" si="87"/>
        <v>0</v>
      </c>
      <c r="AD5821" s="47"/>
      <c r="AE5821" s="44"/>
      <c r="AF5821" s="48"/>
    </row>
    <row r="5822" spans="1:32" ht="21" customHeight="1">
      <c r="A5822" s="45" t="str">
        <f>IF(G5822="","",VLOOKUP(G5822,#REF!,3,0))</f>
        <v/>
      </c>
      <c r="B5822" s="45" t="str">
        <f>IF(Table1[[#This Row],[Day]]="","",WEEKNUM(F5822))</f>
        <v/>
      </c>
      <c r="C5822" s="45" t="str">
        <f>IF(Table1[[#This Row],[Day]]="","",MONTH(F5822))</f>
        <v/>
      </c>
      <c r="D5822" s="45" t="str">
        <f>IF(Table1[[#This Row],[Day]]="","",YEAR(F5822))</f>
        <v/>
      </c>
      <c r="E5822" s="117" t="s">
        <v>329</v>
      </c>
      <c r="J5822" s="102"/>
      <c r="K5822" s="124"/>
      <c r="R5822" s="46"/>
      <c r="V5822" s="112"/>
      <c r="W5822" s="72"/>
      <c r="X5822" s="46"/>
      <c r="Y5822" s="46"/>
      <c r="AC5822" s="47">
        <f t="shared" si="87"/>
        <v>0</v>
      </c>
      <c r="AD5822" s="47"/>
      <c r="AE5822" s="44"/>
      <c r="AF5822" s="48"/>
    </row>
    <row r="5823" spans="1:32" ht="21" customHeight="1">
      <c r="A5823" s="45" t="str">
        <f>IF(G5823="","",VLOOKUP(G5823,#REF!,3,0))</f>
        <v/>
      </c>
      <c r="B5823" s="45" t="str">
        <f>IF(Table1[[#This Row],[Day]]="","",WEEKNUM(F5823))</f>
        <v/>
      </c>
      <c r="C5823" s="45" t="str">
        <f>IF(Table1[[#This Row],[Day]]="","",MONTH(F5823))</f>
        <v/>
      </c>
      <c r="D5823" s="45" t="str">
        <f>IF(Table1[[#This Row],[Day]]="","",YEAR(F5823))</f>
        <v/>
      </c>
      <c r="E5823" s="117" t="s">
        <v>329</v>
      </c>
      <c r="J5823" s="102"/>
      <c r="K5823" s="124"/>
      <c r="R5823" s="46"/>
      <c r="V5823" s="112"/>
      <c r="W5823" s="72"/>
      <c r="X5823" s="46"/>
      <c r="Y5823" s="46"/>
      <c r="AC5823" s="47">
        <f t="shared" si="87"/>
        <v>0</v>
      </c>
      <c r="AD5823" s="47"/>
      <c r="AE5823" s="44"/>
      <c r="AF5823" s="48"/>
    </row>
    <row r="5824" spans="1:32" ht="21" customHeight="1">
      <c r="A5824" s="45" t="str">
        <f>IF(G5824="","",VLOOKUP(G5824,#REF!,3,0))</f>
        <v/>
      </c>
      <c r="B5824" s="45" t="str">
        <f>IF(Table1[[#This Row],[Day]]="","",WEEKNUM(F5824))</f>
        <v/>
      </c>
      <c r="C5824" s="45" t="str">
        <f>IF(Table1[[#This Row],[Day]]="","",MONTH(F5824))</f>
        <v/>
      </c>
      <c r="D5824" s="45" t="str">
        <f>IF(Table1[[#This Row],[Day]]="","",YEAR(F5824))</f>
        <v/>
      </c>
      <c r="E5824" s="117" t="s">
        <v>329</v>
      </c>
      <c r="J5824" s="102"/>
      <c r="K5824" s="124"/>
      <c r="R5824" s="46"/>
      <c r="V5824" s="112"/>
      <c r="W5824" s="72"/>
      <c r="X5824" s="46"/>
      <c r="Y5824" s="46"/>
      <c r="AC5824" s="47">
        <f t="shared" si="87"/>
        <v>0</v>
      </c>
      <c r="AD5824" s="47"/>
      <c r="AE5824" s="44"/>
      <c r="AF5824" s="48"/>
    </row>
    <row r="5825" spans="1:32" ht="21" customHeight="1">
      <c r="A5825" s="45" t="str">
        <f>IF(G5825="","",VLOOKUP(G5825,#REF!,3,0))</f>
        <v/>
      </c>
      <c r="B5825" s="45" t="str">
        <f>IF(Table1[[#This Row],[Day]]="","",WEEKNUM(F5825))</f>
        <v/>
      </c>
      <c r="C5825" s="45" t="str">
        <f>IF(Table1[[#This Row],[Day]]="","",MONTH(F5825))</f>
        <v/>
      </c>
      <c r="D5825" s="45" t="str">
        <f>IF(Table1[[#This Row],[Day]]="","",YEAR(F5825))</f>
        <v/>
      </c>
      <c r="E5825" s="117" t="s">
        <v>329</v>
      </c>
      <c r="J5825" s="102"/>
      <c r="K5825" s="124"/>
      <c r="R5825" s="46"/>
      <c r="V5825" s="112"/>
      <c r="W5825" s="72"/>
      <c r="X5825" s="46"/>
      <c r="Y5825" s="46"/>
      <c r="AC5825" s="47">
        <f t="shared" si="87"/>
        <v>0</v>
      </c>
      <c r="AD5825" s="47"/>
      <c r="AE5825" s="44"/>
      <c r="AF5825" s="48"/>
    </row>
    <row r="5826" spans="1:32" ht="21" customHeight="1">
      <c r="A5826" s="45" t="str">
        <f>IF(G5826="","",VLOOKUP(G5826,#REF!,3,0))</f>
        <v/>
      </c>
      <c r="B5826" s="45" t="str">
        <f>IF(Table1[[#This Row],[Day]]="","",WEEKNUM(F5826))</f>
        <v/>
      </c>
      <c r="C5826" s="45" t="str">
        <f>IF(Table1[[#This Row],[Day]]="","",MONTH(F5826))</f>
        <v/>
      </c>
      <c r="D5826" s="45" t="str">
        <f>IF(Table1[[#This Row],[Day]]="","",YEAR(F5826))</f>
        <v/>
      </c>
      <c r="E5826" s="117" t="s">
        <v>329</v>
      </c>
      <c r="J5826" s="102"/>
      <c r="K5826" s="124"/>
      <c r="R5826" s="46"/>
      <c r="V5826" s="112"/>
      <c r="W5826" s="72"/>
      <c r="X5826" s="46"/>
      <c r="Y5826" s="46"/>
      <c r="AC5826" s="47">
        <f t="shared" si="87"/>
        <v>0</v>
      </c>
      <c r="AD5826" s="47"/>
      <c r="AE5826" s="44"/>
      <c r="AF5826" s="48"/>
    </row>
    <row r="5827" spans="1:32" ht="21" customHeight="1">
      <c r="A5827" s="45" t="str">
        <f>IF(G5827="","",VLOOKUP(G5827,#REF!,3,0))</f>
        <v/>
      </c>
      <c r="B5827" s="45" t="str">
        <f>IF(Table1[[#This Row],[Day]]="","",WEEKNUM(F5827))</f>
        <v/>
      </c>
      <c r="C5827" s="45" t="str">
        <f>IF(Table1[[#This Row],[Day]]="","",MONTH(F5827))</f>
        <v/>
      </c>
      <c r="D5827" s="45" t="str">
        <f>IF(Table1[[#This Row],[Day]]="","",YEAR(F5827))</f>
        <v/>
      </c>
      <c r="E5827" s="117" t="s">
        <v>329</v>
      </c>
      <c r="J5827" s="102"/>
      <c r="K5827" s="124"/>
      <c r="R5827" s="46"/>
      <c r="V5827" s="112"/>
      <c r="W5827" s="72"/>
      <c r="X5827" s="46"/>
      <c r="Y5827" s="46"/>
      <c r="AC5827" s="47">
        <f t="shared" si="87"/>
        <v>0</v>
      </c>
      <c r="AD5827" s="47"/>
      <c r="AE5827" s="44"/>
      <c r="AF5827" s="48"/>
    </row>
    <row r="5828" spans="1:32" ht="21" customHeight="1">
      <c r="A5828" s="45" t="str">
        <f>IF(G5828="","",VLOOKUP(G5828,#REF!,3,0))</f>
        <v/>
      </c>
      <c r="B5828" s="45" t="str">
        <f>IF(Table1[[#This Row],[Day]]="","",WEEKNUM(F5828))</f>
        <v/>
      </c>
      <c r="C5828" s="45" t="str">
        <f>IF(Table1[[#This Row],[Day]]="","",MONTH(F5828))</f>
        <v/>
      </c>
      <c r="D5828" s="45" t="str">
        <f>IF(Table1[[#This Row],[Day]]="","",YEAR(F5828))</f>
        <v/>
      </c>
      <c r="E5828" s="117" t="s">
        <v>329</v>
      </c>
      <c r="J5828" s="102"/>
      <c r="K5828" s="124"/>
      <c r="R5828" s="46"/>
      <c r="V5828" s="112"/>
      <c r="W5828" s="72"/>
      <c r="X5828" s="46"/>
      <c r="Y5828" s="46"/>
      <c r="AC5828" s="47">
        <f t="shared" si="87"/>
        <v>0</v>
      </c>
      <c r="AD5828" s="47"/>
      <c r="AE5828" s="44"/>
      <c r="AF5828" s="48"/>
    </row>
    <row r="5829" spans="1:32" ht="21" customHeight="1">
      <c r="A5829" s="45" t="str">
        <f>IF(G5829="","",VLOOKUP(G5829,#REF!,3,0))</f>
        <v/>
      </c>
      <c r="B5829" s="45" t="str">
        <f>IF(Table1[[#This Row],[Day]]="","",WEEKNUM(F5829))</f>
        <v/>
      </c>
      <c r="C5829" s="45" t="str">
        <f>IF(Table1[[#This Row],[Day]]="","",MONTH(F5829))</f>
        <v/>
      </c>
      <c r="D5829" s="45" t="str">
        <f>IF(Table1[[#This Row],[Day]]="","",YEAR(F5829))</f>
        <v/>
      </c>
      <c r="E5829" s="117" t="s">
        <v>329</v>
      </c>
      <c r="J5829" s="102"/>
      <c r="K5829" s="124"/>
      <c r="R5829" s="46"/>
      <c r="V5829" s="112"/>
      <c r="W5829" s="72"/>
      <c r="X5829" s="46"/>
      <c r="Y5829" s="46"/>
      <c r="AC5829" s="47">
        <f t="shared" si="87"/>
        <v>0</v>
      </c>
      <c r="AD5829" s="47"/>
      <c r="AE5829" s="44"/>
      <c r="AF5829" s="48"/>
    </row>
    <row r="5830" spans="1:32" ht="21" customHeight="1">
      <c r="A5830" s="45" t="str">
        <f>IF(G5830="","",VLOOKUP(G5830,#REF!,3,0))</f>
        <v/>
      </c>
      <c r="B5830" s="45" t="str">
        <f>IF(Table1[[#This Row],[Day]]="","",WEEKNUM(F5830))</f>
        <v/>
      </c>
      <c r="C5830" s="45" t="str">
        <f>IF(Table1[[#This Row],[Day]]="","",MONTH(F5830))</f>
        <v/>
      </c>
      <c r="D5830" s="45" t="str">
        <f>IF(Table1[[#This Row],[Day]]="","",YEAR(F5830))</f>
        <v/>
      </c>
      <c r="E5830" s="117" t="s">
        <v>329</v>
      </c>
      <c r="J5830" s="102"/>
      <c r="K5830" s="124"/>
      <c r="R5830" s="46"/>
      <c r="V5830" s="112"/>
      <c r="W5830" s="72"/>
      <c r="X5830" s="46"/>
      <c r="Y5830" s="46"/>
      <c r="AC5830" s="47">
        <f t="shared" si="87"/>
        <v>0</v>
      </c>
      <c r="AD5830" s="47"/>
      <c r="AE5830" s="44"/>
      <c r="AF5830" s="48"/>
    </row>
    <row r="5831" spans="1:32" ht="21" customHeight="1">
      <c r="A5831" s="45" t="str">
        <f>IF(G5831="","",VLOOKUP(G5831,#REF!,3,0))</f>
        <v/>
      </c>
      <c r="B5831" s="45" t="str">
        <f>IF(Table1[[#This Row],[Day]]="","",WEEKNUM(F5831))</f>
        <v/>
      </c>
      <c r="C5831" s="45" t="str">
        <f>IF(Table1[[#This Row],[Day]]="","",MONTH(F5831))</f>
        <v/>
      </c>
      <c r="D5831" s="45" t="str">
        <f>IF(Table1[[#This Row],[Day]]="","",YEAR(F5831))</f>
        <v/>
      </c>
      <c r="E5831" s="117" t="s">
        <v>329</v>
      </c>
      <c r="J5831" s="102"/>
      <c r="K5831" s="124"/>
      <c r="R5831" s="46"/>
      <c r="V5831" s="112"/>
      <c r="W5831" s="72"/>
      <c r="X5831" s="46"/>
      <c r="Y5831" s="46"/>
      <c r="AC5831" s="47">
        <f t="shared" si="87"/>
        <v>0</v>
      </c>
      <c r="AD5831" s="47"/>
      <c r="AE5831" s="44"/>
      <c r="AF5831" s="48"/>
    </row>
    <row r="5832" spans="1:32" ht="21" customHeight="1">
      <c r="A5832" s="45" t="str">
        <f>IF(G5832="","",VLOOKUP(G5832,#REF!,3,0))</f>
        <v/>
      </c>
      <c r="B5832" s="45" t="str">
        <f>IF(Table1[[#This Row],[Day]]="","",WEEKNUM(F5832))</f>
        <v/>
      </c>
      <c r="C5832" s="45" t="str">
        <f>IF(Table1[[#This Row],[Day]]="","",MONTH(F5832))</f>
        <v/>
      </c>
      <c r="D5832" s="45" t="str">
        <f>IF(Table1[[#This Row],[Day]]="","",YEAR(F5832))</f>
        <v/>
      </c>
      <c r="E5832" s="117" t="s">
        <v>329</v>
      </c>
      <c r="J5832" s="102"/>
      <c r="K5832" s="124"/>
      <c r="R5832" s="46"/>
      <c r="V5832" s="112"/>
      <c r="W5832" s="72"/>
      <c r="X5832" s="46"/>
      <c r="Y5832" s="46"/>
      <c r="AC5832" s="47">
        <f t="shared" si="87"/>
        <v>0</v>
      </c>
      <c r="AD5832" s="47"/>
      <c r="AE5832" s="44"/>
      <c r="AF5832" s="48"/>
    </row>
    <row r="5833" spans="1:32" ht="21" customHeight="1">
      <c r="A5833" s="45" t="str">
        <f>IF(G5833="","",VLOOKUP(G5833,#REF!,3,0))</f>
        <v/>
      </c>
      <c r="B5833" s="45" t="str">
        <f>IF(Table1[[#This Row],[Day]]="","",WEEKNUM(F5833))</f>
        <v/>
      </c>
      <c r="C5833" s="45" t="str">
        <f>IF(Table1[[#This Row],[Day]]="","",MONTH(F5833))</f>
        <v/>
      </c>
      <c r="D5833" s="45" t="str">
        <f>IF(Table1[[#This Row],[Day]]="","",YEAR(F5833))</f>
        <v/>
      </c>
      <c r="E5833" s="117" t="s">
        <v>329</v>
      </c>
      <c r="J5833" s="102"/>
      <c r="K5833" s="124"/>
      <c r="R5833" s="46"/>
      <c r="V5833" s="112"/>
      <c r="W5833" s="72"/>
      <c r="X5833" s="46"/>
      <c r="Y5833" s="46"/>
      <c r="AC5833" s="47">
        <f t="shared" si="87"/>
        <v>0</v>
      </c>
      <c r="AD5833" s="47"/>
      <c r="AE5833" s="44"/>
      <c r="AF5833" s="48"/>
    </row>
    <row r="5834" spans="1:32" ht="21" customHeight="1">
      <c r="A5834" s="45" t="str">
        <f>IF(G5834="","",VLOOKUP(G5834,#REF!,3,0))</f>
        <v/>
      </c>
      <c r="B5834" s="45" t="str">
        <f>IF(Table1[[#This Row],[Day]]="","",WEEKNUM(F5834))</f>
        <v/>
      </c>
      <c r="C5834" s="45" t="str">
        <f>IF(Table1[[#This Row],[Day]]="","",MONTH(F5834))</f>
        <v/>
      </c>
      <c r="D5834" s="45" t="str">
        <f>IF(Table1[[#This Row],[Day]]="","",YEAR(F5834))</f>
        <v/>
      </c>
      <c r="E5834" s="117" t="s">
        <v>329</v>
      </c>
      <c r="J5834" s="102"/>
      <c r="K5834" s="124"/>
      <c r="R5834" s="46"/>
      <c r="V5834" s="112"/>
      <c r="W5834" s="72"/>
      <c r="X5834" s="46"/>
      <c r="Y5834" s="46"/>
      <c r="AC5834" s="47">
        <f t="shared" si="87"/>
        <v>0</v>
      </c>
      <c r="AD5834" s="47"/>
      <c r="AE5834" s="44"/>
      <c r="AF5834" s="48"/>
    </row>
    <row r="5835" spans="1:32" ht="21" customHeight="1">
      <c r="A5835" s="45" t="str">
        <f>IF(G5835="","",VLOOKUP(G5835,#REF!,3,0))</f>
        <v/>
      </c>
      <c r="B5835" s="45" t="str">
        <f>IF(Table1[[#This Row],[Day]]="","",WEEKNUM(F5835))</f>
        <v/>
      </c>
      <c r="C5835" s="45" t="str">
        <f>IF(Table1[[#This Row],[Day]]="","",MONTH(F5835))</f>
        <v/>
      </c>
      <c r="D5835" s="45" t="str">
        <f>IF(Table1[[#This Row],[Day]]="","",YEAR(F5835))</f>
        <v/>
      </c>
      <c r="E5835" s="117" t="s">
        <v>329</v>
      </c>
      <c r="J5835" s="102"/>
      <c r="K5835" s="124"/>
      <c r="R5835" s="46"/>
      <c r="V5835" s="112"/>
      <c r="W5835" s="72"/>
      <c r="X5835" s="46"/>
      <c r="Y5835" s="46"/>
      <c r="AC5835" s="47">
        <f t="shared" si="87"/>
        <v>0</v>
      </c>
      <c r="AD5835" s="47"/>
      <c r="AE5835" s="44"/>
      <c r="AF5835" s="48"/>
    </row>
    <row r="5836" spans="1:32" ht="21" customHeight="1">
      <c r="A5836" s="45" t="str">
        <f>IF(G5836="","",VLOOKUP(G5836,#REF!,3,0))</f>
        <v/>
      </c>
      <c r="B5836" s="45" t="str">
        <f>IF(Table1[[#This Row],[Day]]="","",WEEKNUM(F5836))</f>
        <v/>
      </c>
      <c r="C5836" s="45" t="str">
        <f>IF(Table1[[#This Row],[Day]]="","",MONTH(F5836))</f>
        <v/>
      </c>
      <c r="D5836" s="45" t="str">
        <f>IF(Table1[[#This Row],[Day]]="","",YEAR(F5836))</f>
        <v/>
      </c>
      <c r="E5836" s="117" t="s">
        <v>329</v>
      </c>
      <c r="J5836" s="102"/>
      <c r="K5836" s="124"/>
      <c r="R5836" s="46"/>
      <c r="V5836" s="112"/>
      <c r="W5836" s="72"/>
      <c r="X5836" s="46"/>
      <c r="Y5836" s="46"/>
      <c r="AC5836" s="47">
        <f t="shared" si="87"/>
        <v>0</v>
      </c>
      <c r="AD5836" s="47"/>
      <c r="AE5836" s="44"/>
      <c r="AF5836" s="48"/>
    </row>
    <row r="5837" spans="1:32" ht="21" customHeight="1">
      <c r="A5837" s="45" t="str">
        <f>IF(G5837="","",VLOOKUP(G5837,#REF!,3,0))</f>
        <v/>
      </c>
      <c r="B5837" s="45" t="str">
        <f>IF(Table1[[#This Row],[Day]]="","",WEEKNUM(F5837))</f>
        <v/>
      </c>
      <c r="C5837" s="45" t="str">
        <f>IF(Table1[[#This Row],[Day]]="","",MONTH(F5837))</f>
        <v/>
      </c>
      <c r="D5837" s="45" t="str">
        <f>IF(Table1[[#This Row],[Day]]="","",YEAR(F5837))</f>
        <v/>
      </c>
      <c r="E5837" s="117" t="s">
        <v>329</v>
      </c>
      <c r="J5837" s="102"/>
      <c r="K5837" s="124"/>
      <c r="R5837" s="46"/>
      <c r="V5837" s="112"/>
      <c r="W5837" s="72"/>
      <c r="X5837" s="46"/>
      <c r="Y5837" s="46"/>
      <c r="AC5837" s="47">
        <f t="shared" si="87"/>
        <v>0</v>
      </c>
      <c r="AD5837" s="47"/>
      <c r="AE5837" s="44"/>
      <c r="AF5837" s="48"/>
    </row>
    <row r="5838" spans="1:32" ht="21" customHeight="1">
      <c r="A5838" s="45" t="str">
        <f>IF(G5838="","",VLOOKUP(G5838,#REF!,3,0))</f>
        <v/>
      </c>
      <c r="B5838" s="45" t="str">
        <f>IF(Table1[[#This Row],[Day]]="","",WEEKNUM(F5838))</f>
        <v/>
      </c>
      <c r="C5838" s="45" t="str">
        <f>IF(Table1[[#This Row],[Day]]="","",MONTH(F5838))</f>
        <v/>
      </c>
      <c r="D5838" s="45" t="str">
        <f>IF(Table1[[#This Row],[Day]]="","",YEAR(F5838))</f>
        <v/>
      </c>
      <c r="E5838" s="117" t="s">
        <v>329</v>
      </c>
      <c r="J5838" s="102"/>
      <c r="K5838" s="124"/>
      <c r="R5838" s="46"/>
      <c r="V5838" s="112"/>
      <c r="W5838" s="72"/>
      <c r="X5838" s="46"/>
      <c r="Y5838" s="46"/>
      <c r="AC5838" s="47">
        <f t="shared" si="87"/>
        <v>0</v>
      </c>
      <c r="AD5838" s="47"/>
      <c r="AE5838" s="44"/>
      <c r="AF5838" s="48"/>
    </row>
    <row r="5839" spans="1:32" ht="21" customHeight="1">
      <c r="A5839" s="45" t="str">
        <f>IF(G5839="","",VLOOKUP(G5839,#REF!,3,0))</f>
        <v/>
      </c>
      <c r="B5839" s="45" t="str">
        <f>IF(Table1[[#This Row],[Day]]="","",WEEKNUM(F5839))</f>
        <v/>
      </c>
      <c r="C5839" s="45" t="str">
        <f>IF(Table1[[#This Row],[Day]]="","",MONTH(F5839))</f>
        <v/>
      </c>
      <c r="D5839" s="45" t="str">
        <f>IF(Table1[[#This Row],[Day]]="","",YEAR(F5839))</f>
        <v/>
      </c>
      <c r="E5839" s="117" t="s">
        <v>329</v>
      </c>
      <c r="J5839" s="102"/>
      <c r="K5839" s="124"/>
      <c r="R5839" s="46"/>
      <c r="V5839" s="112"/>
      <c r="W5839" s="72"/>
      <c r="X5839" s="46"/>
      <c r="Y5839" s="46"/>
      <c r="AC5839" s="47">
        <f t="shared" si="87"/>
        <v>0</v>
      </c>
      <c r="AD5839" s="47"/>
      <c r="AE5839" s="44"/>
      <c r="AF5839" s="48"/>
    </row>
    <row r="5840" spans="1:32" ht="21" customHeight="1">
      <c r="A5840" s="45" t="str">
        <f>IF(G5840="","",VLOOKUP(G5840,#REF!,3,0))</f>
        <v/>
      </c>
      <c r="B5840" s="45" t="str">
        <f>IF(Table1[[#This Row],[Day]]="","",WEEKNUM(F5840))</f>
        <v/>
      </c>
      <c r="C5840" s="45" t="str">
        <f>IF(Table1[[#This Row],[Day]]="","",MONTH(F5840))</f>
        <v/>
      </c>
      <c r="D5840" s="45" t="str">
        <f>IF(Table1[[#This Row],[Day]]="","",YEAR(F5840))</f>
        <v/>
      </c>
      <c r="E5840" s="117" t="s">
        <v>329</v>
      </c>
      <c r="J5840" s="102"/>
      <c r="K5840" s="124"/>
      <c r="R5840" s="46"/>
      <c r="V5840" s="112"/>
      <c r="W5840" s="72"/>
      <c r="X5840" s="46"/>
      <c r="Y5840" s="46"/>
      <c r="AC5840" s="47">
        <f t="shared" si="87"/>
        <v>0</v>
      </c>
      <c r="AD5840" s="47"/>
      <c r="AE5840" s="44"/>
      <c r="AF5840" s="48"/>
    </row>
    <row r="5841" spans="1:32" ht="21" customHeight="1">
      <c r="A5841" s="45" t="str">
        <f>IF(G5841="","",VLOOKUP(G5841,#REF!,3,0))</f>
        <v/>
      </c>
      <c r="B5841" s="45" t="str">
        <f>IF(Table1[[#This Row],[Day]]="","",WEEKNUM(F5841))</f>
        <v/>
      </c>
      <c r="C5841" s="45" t="str">
        <f>IF(Table1[[#This Row],[Day]]="","",MONTH(F5841))</f>
        <v/>
      </c>
      <c r="D5841" s="45" t="str">
        <f>IF(Table1[[#This Row],[Day]]="","",YEAR(F5841))</f>
        <v/>
      </c>
      <c r="E5841" s="117" t="s">
        <v>329</v>
      </c>
      <c r="J5841" s="102"/>
      <c r="K5841" s="124"/>
      <c r="R5841" s="46"/>
      <c r="V5841" s="112"/>
      <c r="W5841" s="72"/>
      <c r="X5841" s="46"/>
      <c r="Y5841" s="46"/>
      <c r="AC5841" s="47">
        <f t="shared" si="87"/>
        <v>0</v>
      </c>
      <c r="AD5841" s="47"/>
      <c r="AE5841" s="44"/>
      <c r="AF5841" s="48"/>
    </row>
    <row r="5842" spans="1:32" ht="21" customHeight="1">
      <c r="A5842" s="45" t="str">
        <f>IF(G5842="","",VLOOKUP(G5842,#REF!,3,0))</f>
        <v/>
      </c>
      <c r="B5842" s="45" t="str">
        <f>IF(Table1[[#This Row],[Day]]="","",WEEKNUM(F5842))</f>
        <v/>
      </c>
      <c r="C5842" s="45" t="str">
        <f>IF(Table1[[#This Row],[Day]]="","",MONTH(F5842))</f>
        <v/>
      </c>
      <c r="D5842" s="45" t="str">
        <f>IF(Table1[[#This Row],[Day]]="","",YEAR(F5842))</f>
        <v/>
      </c>
      <c r="E5842" s="117" t="s">
        <v>329</v>
      </c>
      <c r="J5842" s="102"/>
      <c r="K5842" s="124"/>
      <c r="R5842" s="46"/>
      <c r="V5842" s="112"/>
      <c r="W5842" s="72"/>
      <c r="X5842" s="46"/>
      <c r="Y5842" s="46"/>
      <c r="AC5842" s="47">
        <f t="shared" si="87"/>
        <v>0</v>
      </c>
      <c r="AD5842" s="47"/>
      <c r="AE5842" s="44"/>
      <c r="AF5842" s="48"/>
    </row>
    <row r="5843" spans="1:32" ht="21" customHeight="1">
      <c r="A5843" s="45" t="str">
        <f>IF(G5843="","",VLOOKUP(G5843,#REF!,3,0))</f>
        <v/>
      </c>
      <c r="B5843" s="45" t="str">
        <f>IF(Table1[[#This Row],[Day]]="","",WEEKNUM(F5843))</f>
        <v/>
      </c>
      <c r="C5843" s="45" t="str">
        <f>IF(Table1[[#This Row],[Day]]="","",MONTH(F5843))</f>
        <v/>
      </c>
      <c r="D5843" s="45" t="str">
        <f>IF(Table1[[#This Row],[Day]]="","",YEAR(F5843))</f>
        <v/>
      </c>
      <c r="E5843" s="117" t="s">
        <v>329</v>
      </c>
      <c r="J5843" s="102"/>
      <c r="K5843" s="124"/>
      <c r="R5843" s="46"/>
      <c r="V5843" s="112"/>
      <c r="W5843" s="72"/>
      <c r="X5843" s="46"/>
      <c r="Y5843" s="46"/>
      <c r="AC5843" s="47">
        <f t="shared" si="87"/>
        <v>0</v>
      </c>
      <c r="AD5843" s="47"/>
      <c r="AE5843" s="44"/>
      <c r="AF5843" s="48"/>
    </row>
    <row r="5844" spans="1:32" ht="21" customHeight="1">
      <c r="A5844" s="45" t="str">
        <f>IF(G5844="","",VLOOKUP(G5844,#REF!,3,0))</f>
        <v/>
      </c>
      <c r="B5844" s="45" t="str">
        <f>IF(Table1[[#This Row],[Day]]="","",WEEKNUM(F5844))</f>
        <v/>
      </c>
      <c r="C5844" s="45" t="str">
        <f>IF(Table1[[#This Row],[Day]]="","",MONTH(F5844))</f>
        <v/>
      </c>
      <c r="D5844" s="45" t="str">
        <f>IF(Table1[[#This Row],[Day]]="","",YEAR(F5844))</f>
        <v/>
      </c>
      <c r="E5844" s="117" t="s">
        <v>329</v>
      </c>
      <c r="J5844" s="102"/>
      <c r="K5844" s="124"/>
      <c r="R5844" s="46"/>
      <c r="V5844" s="112"/>
      <c r="W5844" s="72"/>
      <c r="X5844" s="46"/>
      <c r="Y5844" s="46"/>
      <c r="AC5844" s="47">
        <f t="shared" si="87"/>
        <v>0</v>
      </c>
      <c r="AD5844" s="47"/>
      <c r="AE5844" s="44"/>
      <c r="AF5844" s="48"/>
    </row>
    <row r="5845" spans="1:32" ht="21" customHeight="1">
      <c r="A5845" s="45" t="str">
        <f>IF(G5845="","",VLOOKUP(G5845,#REF!,3,0))</f>
        <v/>
      </c>
      <c r="B5845" s="45" t="str">
        <f>IF(Table1[[#This Row],[Day]]="","",WEEKNUM(F5845))</f>
        <v/>
      </c>
      <c r="C5845" s="45" t="str">
        <f>IF(Table1[[#This Row],[Day]]="","",MONTH(F5845))</f>
        <v/>
      </c>
      <c r="D5845" s="45" t="str">
        <f>IF(Table1[[#This Row],[Day]]="","",YEAR(F5845))</f>
        <v/>
      </c>
      <c r="E5845" s="117" t="s">
        <v>329</v>
      </c>
      <c r="J5845" s="102"/>
      <c r="K5845" s="124"/>
      <c r="R5845" s="46"/>
      <c r="V5845" s="112"/>
      <c r="W5845" s="72"/>
      <c r="X5845" s="46"/>
      <c r="Y5845" s="46"/>
      <c r="AC5845" s="47">
        <f t="shared" si="87"/>
        <v>0</v>
      </c>
      <c r="AD5845" s="47"/>
      <c r="AE5845" s="44"/>
      <c r="AF5845" s="48"/>
    </row>
    <row r="5846" spans="1:32" ht="21" customHeight="1">
      <c r="A5846" s="45" t="str">
        <f>IF(G5846="","",VLOOKUP(G5846,#REF!,3,0))</f>
        <v/>
      </c>
      <c r="B5846" s="45" t="str">
        <f>IF(Table1[[#This Row],[Day]]="","",WEEKNUM(F5846))</f>
        <v/>
      </c>
      <c r="C5846" s="45" t="str">
        <f>IF(Table1[[#This Row],[Day]]="","",MONTH(F5846))</f>
        <v/>
      </c>
      <c r="D5846" s="45" t="str">
        <f>IF(Table1[[#This Row],[Day]]="","",YEAR(F5846))</f>
        <v/>
      </c>
      <c r="E5846" s="117" t="s">
        <v>329</v>
      </c>
      <c r="J5846" s="102"/>
      <c r="K5846" s="124"/>
      <c r="R5846" s="46"/>
      <c r="V5846" s="112"/>
      <c r="W5846" s="72"/>
      <c r="X5846" s="46"/>
      <c r="Y5846" s="46"/>
      <c r="AC5846" s="47">
        <f t="shared" si="87"/>
        <v>0</v>
      </c>
      <c r="AD5846" s="47"/>
      <c r="AE5846" s="44"/>
      <c r="AF5846" s="48"/>
    </row>
    <row r="5847" spans="1:32" ht="21" customHeight="1">
      <c r="A5847" s="45" t="str">
        <f>IF(G5847="","",VLOOKUP(G5847,#REF!,3,0))</f>
        <v/>
      </c>
      <c r="B5847" s="45" t="str">
        <f>IF(Table1[[#This Row],[Day]]="","",WEEKNUM(F5847))</f>
        <v/>
      </c>
      <c r="C5847" s="45" t="str">
        <f>IF(Table1[[#This Row],[Day]]="","",MONTH(F5847))</f>
        <v/>
      </c>
      <c r="D5847" s="45" t="str">
        <f>IF(Table1[[#This Row],[Day]]="","",YEAR(F5847))</f>
        <v/>
      </c>
      <c r="E5847" s="117" t="s">
        <v>329</v>
      </c>
      <c r="J5847" s="102"/>
      <c r="K5847" s="124"/>
      <c r="R5847" s="46"/>
      <c r="V5847" s="112"/>
      <c r="W5847" s="72"/>
      <c r="X5847" s="46"/>
      <c r="Y5847" s="46"/>
      <c r="AC5847" s="47">
        <f t="shared" si="87"/>
        <v>0</v>
      </c>
      <c r="AD5847" s="47"/>
      <c r="AE5847" s="44"/>
      <c r="AF5847" s="48"/>
    </row>
    <row r="5848" spans="1:32" ht="21" customHeight="1">
      <c r="A5848" s="45" t="str">
        <f>IF(G5848="","",VLOOKUP(G5848,#REF!,3,0))</f>
        <v/>
      </c>
      <c r="B5848" s="45" t="str">
        <f>IF(Table1[[#This Row],[Day]]="","",WEEKNUM(F5848))</f>
        <v/>
      </c>
      <c r="C5848" s="45" t="str">
        <f>IF(Table1[[#This Row],[Day]]="","",MONTH(F5848))</f>
        <v/>
      </c>
      <c r="D5848" s="45" t="str">
        <f>IF(Table1[[#This Row],[Day]]="","",YEAR(F5848))</f>
        <v/>
      </c>
      <c r="E5848" s="117" t="s">
        <v>329</v>
      </c>
      <c r="J5848" s="102"/>
      <c r="K5848" s="124"/>
      <c r="R5848" s="46"/>
      <c r="V5848" s="112"/>
      <c r="W5848" s="72"/>
      <c r="X5848" s="46"/>
      <c r="Y5848" s="46"/>
      <c r="AC5848" s="47">
        <f t="shared" si="87"/>
        <v>0</v>
      </c>
      <c r="AD5848" s="47"/>
      <c r="AE5848" s="44"/>
      <c r="AF5848" s="48"/>
    </row>
    <row r="5849" spans="1:32" ht="21" customHeight="1">
      <c r="A5849" s="45" t="str">
        <f>IF(G5849="","",VLOOKUP(G5849,#REF!,3,0))</f>
        <v/>
      </c>
      <c r="B5849" s="45" t="str">
        <f>IF(Table1[[#This Row],[Day]]="","",WEEKNUM(F5849))</f>
        <v/>
      </c>
      <c r="C5849" s="45" t="str">
        <f>IF(Table1[[#This Row],[Day]]="","",MONTH(F5849))</f>
        <v/>
      </c>
      <c r="D5849" s="45" t="str">
        <f>IF(Table1[[#This Row],[Day]]="","",YEAR(F5849))</f>
        <v/>
      </c>
      <c r="E5849" s="117" t="s">
        <v>329</v>
      </c>
      <c r="J5849" s="102"/>
      <c r="K5849" s="124"/>
      <c r="R5849" s="46"/>
      <c r="V5849" s="112"/>
      <c r="W5849" s="72"/>
      <c r="X5849" s="46"/>
      <c r="Y5849" s="46"/>
      <c r="AC5849" s="47">
        <f t="shared" si="87"/>
        <v>0</v>
      </c>
      <c r="AD5849" s="47"/>
      <c r="AE5849" s="44"/>
      <c r="AF5849" s="48"/>
    </row>
    <row r="5850" spans="1:32" ht="21" customHeight="1">
      <c r="A5850" s="45" t="str">
        <f>IF(G5850="","",VLOOKUP(G5850,#REF!,3,0))</f>
        <v/>
      </c>
      <c r="B5850" s="45" t="str">
        <f>IF(Table1[[#This Row],[Day]]="","",WEEKNUM(F5850))</f>
        <v/>
      </c>
      <c r="C5850" s="45" t="str">
        <f>IF(Table1[[#This Row],[Day]]="","",MONTH(F5850))</f>
        <v/>
      </c>
      <c r="D5850" s="45" t="str">
        <f>IF(Table1[[#This Row],[Day]]="","",YEAR(F5850))</f>
        <v/>
      </c>
      <c r="E5850" s="117" t="s">
        <v>329</v>
      </c>
      <c r="J5850" s="102"/>
      <c r="K5850" s="124"/>
      <c r="R5850" s="46"/>
      <c r="V5850" s="112"/>
      <c r="W5850" s="72"/>
      <c r="X5850" s="46"/>
      <c r="Y5850" s="46"/>
      <c r="AC5850" s="47">
        <f t="shared" si="87"/>
        <v>0</v>
      </c>
      <c r="AD5850" s="47"/>
      <c r="AE5850" s="44"/>
      <c r="AF5850" s="48"/>
    </row>
    <row r="5851" spans="1:32" ht="21" customHeight="1">
      <c r="A5851" s="45" t="str">
        <f>IF(G5851="","",VLOOKUP(G5851,#REF!,3,0))</f>
        <v/>
      </c>
      <c r="B5851" s="45" t="str">
        <f>IF(Table1[[#This Row],[Day]]="","",WEEKNUM(F5851))</f>
        <v/>
      </c>
      <c r="C5851" s="45" t="str">
        <f>IF(Table1[[#This Row],[Day]]="","",MONTH(F5851))</f>
        <v/>
      </c>
      <c r="D5851" s="45" t="str">
        <f>IF(Table1[[#This Row],[Day]]="","",YEAR(F5851))</f>
        <v/>
      </c>
      <c r="E5851" s="117" t="s">
        <v>329</v>
      </c>
      <c r="J5851" s="102"/>
      <c r="K5851" s="124"/>
      <c r="R5851" s="46"/>
      <c r="V5851" s="112"/>
      <c r="W5851" s="72"/>
      <c r="X5851" s="46"/>
      <c r="Y5851" s="46"/>
      <c r="AC5851" s="47">
        <f t="shared" si="87"/>
        <v>0</v>
      </c>
      <c r="AD5851" s="47"/>
      <c r="AE5851" s="44"/>
      <c r="AF5851" s="48"/>
    </row>
    <row r="5852" spans="1:32" ht="21" customHeight="1">
      <c r="A5852" s="45" t="str">
        <f>IF(G5852="","",VLOOKUP(G5852,#REF!,3,0))</f>
        <v/>
      </c>
      <c r="B5852" s="45" t="str">
        <f>IF(Table1[[#This Row],[Day]]="","",WEEKNUM(F5852))</f>
        <v/>
      </c>
      <c r="C5852" s="45" t="str">
        <f>IF(Table1[[#This Row],[Day]]="","",MONTH(F5852))</f>
        <v/>
      </c>
      <c r="D5852" s="45" t="str">
        <f>IF(Table1[[#This Row],[Day]]="","",YEAR(F5852))</f>
        <v/>
      </c>
      <c r="E5852" s="117" t="s">
        <v>329</v>
      </c>
      <c r="J5852" s="102"/>
      <c r="K5852" s="124"/>
      <c r="R5852" s="46"/>
      <c r="V5852" s="112"/>
      <c r="W5852" s="72"/>
      <c r="X5852" s="46"/>
      <c r="Y5852" s="46"/>
      <c r="AC5852" s="47">
        <f t="shared" ref="AC5852:AC5915" si="88">SUM(I5852:AB5852)</f>
        <v>0</v>
      </c>
      <c r="AD5852" s="47"/>
      <c r="AE5852" s="44"/>
      <c r="AF5852" s="48"/>
    </row>
    <row r="5853" spans="1:32" ht="21" customHeight="1">
      <c r="A5853" s="45" t="str">
        <f>IF(G5853="","",VLOOKUP(G5853,#REF!,3,0))</f>
        <v/>
      </c>
      <c r="B5853" s="45" t="str">
        <f>IF(Table1[[#This Row],[Day]]="","",WEEKNUM(F5853))</f>
        <v/>
      </c>
      <c r="C5853" s="45" t="str">
        <f>IF(Table1[[#This Row],[Day]]="","",MONTH(F5853))</f>
        <v/>
      </c>
      <c r="D5853" s="45" t="str">
        <f>IF(Table1[[#This Row],[Day]]="","",YEAR(F5853))</f>
        <v/>
      </c>
      <c r="E5853" s="117" t="s">
        <v>329</v>
      </c>
      <c r="J5853" s="102"/>
      <c r="K5853" s="124"/>
      <c r="R5853" s="46"/>
      <c r="V5853" s="112"/>
      <c r="W5853" s="72"/>
      <c r="X5853" s="46"/>
      <c r="Y5853" s="46"/>
      <c r="AC5853" s="47">
        <f t="shared" si="88"/>
        <v>0</v>
      </c>
      <c r="AD5853" s="47"/>
      <c r="AE5853" s="44"/>
      <c r="AF5853" s="48"/>
    </row>
    <row r="5854" spans="1:32" ht="21" customHeight="1">
      <c r="A5854" s="45" t="str">
        <f>IF(G5854="","",VLOOKUP(G5854,#REF!,3,0))</f>
        <v/>
      </c>
      <c r="B5854" s="45" t="str">
        <f>IF(Table1[[#This Row],[Day]]="","",WEEKNUM(F5854))</f>
        <v/>
      </c>
      <c r="C5854" s="45" t="str">
        <f>IF(Table1[[#This Row],[Day]]="","",MONTH(F5854))</f>
        <v/>
      </c>
      <c r="D5854" s="45" t="str">
        <f>IF(Table1[[#This Row],[Day]]="","",YEAR(F5854))</f>
        <v/>
      </c>
      <c r="E5854" s="117" t="s">
        <v>329</v>
      </c>
      <c r="J5854" s="102"/>
      <c r="K5854" s="124"/>
      <c r="R5854" s="46"/>
      <c r="V5854" s="112"/>
      <c r="W5854" s="72"/>
      <c r="X5854" s="46"/>
      <c r="Y5854" s="46"/>
      <c r="AC5854" s="47">
        <f t="shared" si="88"/>
        <v>0</v>
      </c>
      <c r="AD5854" s="47"/>
      <c r="AE5854" s="44"/>
      <c r="AF5854" s="48"/>
    </row>
    <row r="5855" spans="1:32" ht="21" customHeight="1">
      <c r="A5855" s="45" t="str">
        <f>IF(G5855="","",VLOOKUP(G5855,#REF!,3,0))</f>
        <v/>
      </c>
      <c r="B5855" s="45" t="str">
        <f>IF(Table1[[#This Row],[Day]]="","",WEEKNUM(F5855))</f>
        <v/>
      </c>
      <c r="C5855" s="45" t="str">
        <f>IF(Table1[[#This Row],[Day]]="","",MONTH(F5855))</f>
        <v/>
      </c>
      <c r="D5855" s="45" t="str">
        <f>IF(Table1[[#This Row],[Day]]="","",YEAR(F5855))</f>
        <v/>
      </c>
      <c r="E5855" s="117" t="s">
        <v>329</v>
      </c>
      <c r="J5855" s="102"/>
      <c r="K5855" s="124"/>
      <c r="R5855" s="46"/>
      <c r="V5855" s="112"/>
      <c r="W5855" s="72"/>
      <c r="X5855" s="46"/>
      <c r="Y5855" s="46"/>
      <c r="AC5855" s="47">
        <f t="shared" si="88"/>
        <v>0</v>
      </c>
      <c r="AD5855" s="47"/>
      <c r="AE5855" s="44"/>
      <c r="AF5855" s="48"/>
    </row>
    <row r="5856" spans="1:32" ht="21" customHeight="1">
      <c r="A5856" s="45" t="str">
        <f>IF(G5856="","",VLOOKUP(G5856,#REF!,3,0))</f>
        <v/>
      </c>
      <c r="B5856" s="45" t="str">
        <f>IF(Table1[[#This Row],[Day]]="","",WEEKNUM(F5856))</f>
        <v/>
      </c>
      <c r="C5856" s="45" t="str">
        <f>IF(Table1[[#This Row],[Day]]="","",MONTH(F5856))</f>
        <v/>
      </c>
      <c r="D5856" s="45" t="str">
        <f>IF(Table1[[#This Row],[Day]]="","",YEAR(F5856))</f>
        <v/>
      </c>
      <c r="E5856" s="117" t="s">
        <v>329</v>
      </c>
      <c r="J5856" s="102"/>
      <c r="K5856" s="124"/>
      <c r="R5856" s="46"/>
      <c r="V5856" s="112"/>
      <c r="W5856" s="72"/>
      <c r="X5856" s="46"/>
      <c r="Y5856" s="46"/>
      <c r="AC5856" s="47">
        <f t="shared" si="88"/>
        <v>0</v>
      </c>
      <c r="AD5856" s="47"/>
      <c r="AE5856" s="44"/>
      <c r="AF5856" s="48"/>
    </row>
    <row r="5857" spans="1:32" ht="21" customHeight="1">
      <c r="A5857" s="45" t="str">
        <f>IF(G5857="","",VLOOKUP(G5857,#REF!,3,0))</f>
        <v/>
      </c>
      <c r="B5857" s="45" t="str">
        <f>IF(Table1[[#This Row],[Day]]="","",WEEKNUM(F5857))</f>
        <v/>
      </c>
      <c r="C5857" s="45" t="str">
        <f>IF(Table1[[#This Row],[Day]]="","",MONTH(F5857))</f>
        <v/>
      </c>
      <c r="D5857" s="45" t="str">
        <f>IF(Table1[[#This Row],[Day]]="","",YEAR(F5857))</f>
        <v/>
      </c>
      <c r="E5857" s="117" t="s">
        <v>329</v>
      </c>
      <c r="J5857" s="102"/>
      <c r="K5857" s="124"/>
      <c r="R5857" s="46"/>
      <c r="V5857" s="112"/>
      <c r="W5857" s="72"/>
      <c r="X5857" s="46"/>
      <c r="Y5857" s="46"/>
      <c r="AC5857" s="47">
        <f t="shared" si="88"/>
        <v>0</v>
      </c>
      <c r="AD5857" s="47"/>
      <c r="AE5857" s="44"/>
      <c r="AF5857" s="48"/>
    </row>
    <row r="5858" spans="1:32" ht="21" customHeight="1">
      <c r="A5858" s="45" t="str">
        <f>IF(G5858="","",VLOOKUP(G5858,#REF!,3,0))</f>
        <v/>
      </c>
      <c r="B5858" s="45" t="str">
        <f>IF(Table1[[#This Row],[Day]]="","",WEEKNUM(F5858))</f>
        <v/>
      </c>
      <c r="C5858" s="45" t="str">
        <f>IF(Table1[[#This Row],[Day]]="","",MONTH(F5858))</f>
        <v/>
      </c>
      <c r="D5858" s="45" t="str">
        <f>IF(Table1[[#This Row],[Day]]="","",YEAR(F5858))</f>
        <v/>
      </c>
      <c r="E5858" s="117" t="s">
        <v>329</v>
      </c>
      <c r="J5858" s="102"/>
      <c r="K5858" s="124"/>
      <c r="R5858" s="46"/>
      <c r="V5858" s="112"/>
      <c r="W5858" s="72"/>
      <c r="X5858" s="46"/>
      <c r="Y5858" s="46"/>
      <c r="AC5858" s="47">
        <f t="shared" si="88"/>
        <v>0</v>
      </c>
      <c r="AD5858" s="47"/>
      <c r="AE5858" s="44"/>
      <c r="AF5858" s="48"/>
    </row>
    <row r="5859" spans="1:32" ht="21" customHeight="1">
      <c r="A5859" s="45" t="str">
        <f>IF(G5859="","",VLOOKUP(G5859,#REF!,3,0))</f>
        <v/>
      </c>
      <c r="B5859" s="45" t="str">
        <f>IF(Table1[[#This Row],[Day]]="","",WEEKNUM(F5859))</f>
        <v/>
      </c>
      <c r="C5859" s="45" t="str">
        <f>IF(Table1[[#This Row],[Day]]="","",MONTH(F5859))</f>
        <v/>
      </c>
      <c r="D5859" s="45" t="str">
        <f>IF(Table1[[#This Row],[Day]]="","",YEAR(F5859))</f>
        <v/>
      </c>
      <c r="E5859" s="117" t="s">
        <v>329</v>
      </c>
      <c r="J5859" s="102"/>
      <c r="K5859" s="124"/>
      <c r="R5859" s="46"/>
      <c r="V5859" s="112"/>
      <c r="W5859" s="72"/>
      <c r="X5859" s="46"/>
      <c r="Y5859" s="46"/>
      <c r="AC5859" s="47">
        <f t="shared" si="88"/>
        <v>0</v>
      </c>
      <c r="AD5859" s="47"/>
      <c r="AE5859" s="44"/>
      <c r="AF5859" s="48"/>
    </row>
    <row r="5860" spans="1:32" ht="21" customHeight="1">
      <c r="A5860" s="45" t="str">
        <f>IF(G5860="","",VLOOKUP(G5860,#REF!,3,0))</f>
        <v/>
      </c>
      <c r="B5860" s="45" t="str">
        <f>IF(Table1[[#This Row],[Day]]="","",WEEKNUM(F5860))</f>
        <v/>
      </c>
      <c r="C5860" s="45" t="str">
        <f>IF(Table1[[#This Row],[Day]]="","",MONTH(F5860))</f>
        <v/>
      </c>
      <c r="D5860" s="45" t="str">
        <f>IF(Table1[[#This Row],[Day]]="","",YEAR(F5860))</f>
        <v/>
      </c>
      <c r="E5860" s="117" t="s">
        <v>329</v>
      </c>
      <c r="J5860" s="102"/>
      <c r="K5860" s="124"/>
      <c r="R5860" s="46"/>
      <c r="V5860" s="112"/>
      <c r="W5860" s="72"/>
      <c r="X5860" s="46"/>
      <c r="Y5860" s="46"/>
      <c r="AC5860" s="47">
        <f t="shared" si="88"/>
        <v>0</v>
      </c>
      <c r="AD5860" s="47"/>
      <c r="AE5860" s="44"/>
      <c r="AF5860" s="48"/>
    </row>
    <row r="5861" spans="1:32" ht="21" customHeight="1">
      <c r="A5861" s="45" t="str">
        <f>IF(G5861="","",VLOOKUP(G5861,#REF!,3,0))</f>
        <v/>
      </c>
      <c r="B5861" s="45" t="str">
        <f>IF(Table1[[#This Row],[Day]]="","",WEEKNUM(F5861))</f>
        <v/>
      </c>
      <c r="C5861" s="45" t="str">
        <f>IF(Table1[[#This Row],[Day]]="","",MONTH(F5861))</f>
        <v/>
      </c>
      <c r="D5861" s="45" t="str">
        <f>IF(Table1[[#This Row],[Day]]="","",YEAR(F5861))</f>
        <v/>
      </c>
      <c r="E5861" s="117" t="s">
        <v>329</v>
      </c>
      <c r="J5861" s="102"/>
      <c r="K5861" s="124"/>
      <c r="R5861" s="46"/>
      <c r="V5861" s="112"/>
      <c r="W5861" s="72"/>
      <c r="X5861" s="46"/>
      <c r="Y5861" s="46"/>
      <c r="AC5861" s="47">
        <f t="shared" si="88"/>
        <v>0</v>
      </c>
      <c r="AD5861" s="47"/>
      <c r="AE5861" s="44"/>
      <c r="AF5861" s="48"/>
    </row>
    <row r="5862" spans="1:32" ht="21" customHeight="1">
      <c r="A5862" s="45" t="str">
        <f>IF(G5862="","",VLOOKUP(G5862,#REF!,3,0))</f>
        <v/>
      </c>
      <c r="B5862" s="45" t="str">
        <f>IF(Table1[[#This Row],[Day]]="","",WEEKNUM(F5862))</f>
        <v/>
      </c>
      <c r="C5862" s="45" t="str">
        <f>IF(Table1[[#This Row],[Day]]="","",MONTH(F5862))</f>
        <v/>
      </c>
      <c r="D5862" s="45" t="str">
        <f>IF(Table1[[#This Row],[Day]]="","",YEAR(F5862))</f>
        <v/>
      </c>
      <c r="E5862" s="117" t="s">
        <v>329</v>
      </c>
      <c r="J5862" s="102"/>
      <c r="K5862" s="124"/>
      <c r="R5862" s="46"/>
      <c r="V5862" s="112"/>
      <c r="W5862" s="72"/>
      <c r="X5862" s="46"/>
      <c r="Y5862" s="46"/>
      <c r="AC5862" s="47">
        <f t="shared" si="88"/>
        <v>0</v>
      </c>
      <c r="AD5862" s="47"/>
      <c r="AE5862" s="44"/>
      <c r="AF5862" s="48"/>
    </row>
    <row r="5863" spans="1:32" ht="21" customHeight="1">
      <c r="A5863" s="45" t="str">
        <f>IF(G5863="","",VLOOKUP(G5863,#REF!,3,0))</f>
        <v/>
      </c>
      <c r="B5863" s="45" t="str">
        <f>IF(Table1[[#This Row],[Day]]="","",WEEKNUM(F5863))</f>
        <v/>
      </c>
      <c r="C5863" s="45" t="str">
        <f>IF(Table1[[#This Row],[Day]]="","",MONTH(F5863))</f>
        <v/>
      </c>
      <c r="D5863" s="45" t="str">
        <f>IF(Table1[[#This Row],[Day]]="","",YEAR(F5863))</f>
        <v/>
      </c>
      <c r="E5863" s="117" t="s">
        <v>329</v>
      </c>
      <c r="J5863" s="102"/>
      <c r="K5863" s="124"/>
      <c r="R5863" s="46"/>
      <c r="V5863" s="112"/>
      <c r="W5863" s="72"/>
      <c r="X5863" s="46"/>
      <c r="Y5863" s="46"/>
      <c r="AC5863" s="47">
        <f t="shared" si="88"/>
        <v>0</v>
      </c>
      <c r="AD5863" s="47"/>
      <c r="AE5863" s="44"/>
      <c r="AF5863" s="48"/>
    </row>
    <row r="5864" spans="1:32" ht="21" customHeight="1">
      <c r="A5864" s="45" t="str">
        <f>IF(G5864="","",VLOOKUP(G5864,#REF!,3,0))</f>
        <v/>
      </c>
      <c r="B5864" s="45" t="str">
        <f>IF(Table1[[#This Row],[Day]]="","",WEEKNUM(F5864))</f>
        <v/>
      </c>
      <c r="C5864" s="45" t="str">
        <f>IF(Table1[[#This Row],[Day]]="","",MONTH(F5864))</f>
        <v/>
      </c>
      <c r="D5864" s="45" t="str">
        <f>IF(Table1[[#This Row],[Day]]="","",YEAR(F5864))</f>
        <v/>
      </c>
      <c r="E5864" s="117" t="s">
        <v>329</v>
      </c>
      <c r="J5864" s="102"/>
      <c r="K5864" s="124"/>
      <c r="R5864" s="46"/>
      <c r="V5864" s="112"/>
      <c r="W5864" s="72"/>
      <c r="X5864" s="46"/>
      <c r="Y5864" s="46"/>
      <c r="AC5864" s="47">
        <f t="shared" si="88"/>
        <v>0</v>
      </c>
      <c r="AD5864" s="47"/>
      <c r="AE5864" s="44"/>
      <c r="AF5864" s="48"/>
    </row>
    <row r="5865" spans="1:32" ht="21" customHeight="1">
      <c r="A5865" s="45" t="str">
        <f>IF(G5865="","",VLOOKUP(G5865,#REF!,3,0))</f>
        <v/>
      </c>
      <c r="B5865" s="45" t="str">
        <f>IF(Table1[[#This Row],[Day]]="","",WEEKNUM(F5865))</f>
        <v/>
      </c>
      <c r="C5865" s="45" t="str">
        <f>IF(Table1[[#This Row],[Day]]="","",MONTH(F5865))</f>
        <v/>
      </c>
      <c r="D5865" s="45" t="str">
        <f>IF(Table1[[#This Row],[Day]]="","",YEAR(F5865))</f>
        <v/>
      </c>
      <c r="E5865" s="117" t="s">
        <v>329</v>
      </c>
      <c r="J5865" s="102"/>
      <c r="K5865" s="124"/>
      <c r="R5865" s="46"/>
      <c r="V5865" s="112"/>
      <c r="W5865" s="72"/>
      <c r="X5865" s="46"/>
      <c r="Y5865" s="46"/>
      <c r="AC5865" s="47">
        <f t="shared" si="88"/>
        <v>0</v>
      </c>
      <c r="AD5865" s="47"/>
      <c r="AE5865" s="44"/>
      <c r="AF5865" s="48"/>
    </row>
    <row r="5866" spans="1:32" ht="21" customHeight="1">
      <c r="A5866" s="45" t="str">
        <f>IF(G5866="","",VLOOKUP(G5866,#REF!,3,0))</f>
        <v/>
      </c>
      <c r="B5866" s="45" t="str">
        <f>IF(Table1[[#This Row],[Day]]="","",WEEKNUM(F5866))</f>
        <v/>
      </c>
      <c r="C5866" s="45" t="str">
        <f>IF(Table1[[#This Row],[Day]]="","",MONTH(F5866))</f>
        <v/>
      </c>
      <c r="D5866" s="45" t="str">
        <f>IF(Table1[[#This Row],[Day]]="","",YEAR(F5866))</f>
        <v/>
      </c>
      <c r="E5866" s="117" t="s">
        <v>329</v>
      </c>
      <c r="J5866" s="102"/>
      <c r="K5866" s="124"/>
      <c r="R5866" s="46"/>
      <c r="V5866" s="112"/>
      <c r="W5866" s="72"/>
      <c r="X5866" s="46"/>
      <c r="Y5866" s="46"/>
      <c r="AC5866" s="47">
        <f t="shared" si="88"/>
        <v>0</v>
      </c>
      <c r="AD5866" s="47"/>
      <c r="AE5866" s="44"/>
      <c r="AF5866" s="48"/>
    </row>
    <row r="5867" spans="1:32" ht="21" customHeight="1">
      <c r="A5867" s="45" t="str">
        <f>IF(G5867="","",VLOOKUP(G5867,#REF!,3,0))</f>
        <v/>
      </c>
      <c r="B5867" s="45" t="str">
        <f>IF(Table1[[#This Row],[Day]]="","",WEEKNUM(F5867))</f>
        <v/>
      </c>
      <c r="C5867" s="45" t="str">
        <f>IF(Table1[[#This Row],[Day]]="","",MONTH(F5867))</f>
        <v/>
      </c>
      <c r="D5867" s="45" t="str">
        <f>IF(Table1[[#This Row],[Day]]="","",YEAR(F5867))</f>
        <v/>
      </c>
      <c r="E5867" s="117" t="s">
        <v>329</v>
      </c>
      <c r="J5867" s="102"/>
      <c r="K5867" s="124"/>
      <c r="R5867" s="46"/>
      <c r="V5867" s="112"/>
      <c r="W5867" s="72"/>
      <c r="X5867" s="46"/>
      <c r="Y5867" s="46"/>
      <c r="AC5867" s="47">
        <f t="shared" si="88"/>
        <v>0</v>
      </c>
      <c r="AD5867" s="47"/>
      <c r="AE5867" s="44"/>
      <c r="AF5867" s="48"/>
    </row>
    <row r="5868" spans="1:32" ht="21" customHeight="1">
      <c r="A5868" s="45" t="str">
        <f>IF(G5868="","",VLOOKUP(G5868,#REF!,3,0))</f>
        <v/>
      </c>
      <c r="B5868" s="45" t="str">
        <f>IF(Table1[[#This Row],[Day]]="","",WEEKNUM(F5868))</f>
        <v/>
      </c>
      <c r="C5868" s="45" t="str">
        <f>IF(Table1[[#This Row],[Day]]="","",MONTH(F5868))</f>
        <v/>
      </c>
      <c r="D5868" s="45" t="str">
        <f>IF(Table1[[#This Row],[Day]]="","",YEAR(F5868))</f>
        <v/>
      </c>
      <c r="E5868" s="117" t="s">
        <v>329</v>
      </c>
      <c r="J5868" s="102"/>
      <c r="K5868" s="124"/>
      <c r="R5868" s="46"/>
      <c r="V5868" s="112"/>
      <c r="W5868" s="72"/>
      <c r="X5868" s="46"/>
      <c r="Y5868" s="46"/>
      <c r="AC5868" s="47">
        <f t="shared" si="88"/>
        <v>0</v>
      </c>
      <c r="AD5868" s="47"/>
      <c r="AE5868" s="44"/>
      <c r="AF5868" s="48"/>
    </row>
    <row r="5869" spans="1:32" ht="21" customHeight="1">
      <c r="A5869" s="45" t="str">
        <f>IF(G5869="","",VLOOKUP(G5869,#REF!,3,0))</f>
        <v/>
      </c>
      <c r="B5869" s="45" t="str">
        <f>IF(Table1[[#This Row],[Day]]="","",WEEKNUM(F5869))</f>
        <v/>
      </c>
      <c r="C5869" s="45" t="str">
        <f>IF(Table1[[#This Row],[Day]]="","",MONTH(F5869))</f>
        <v/>
      </c>
      <c r="D5869" s="45" t="str">
        <f>IF(Table1[[#This Row],[Day]]="","",YEAR(F5869))</f>
        <v/>
      </c>
      <c r="E5869" s="117" t="s">
        <v>329</v>
      </c>
      <c r="J5869" s="102"/>
      <c r="K5869" s="124"/>
      <c r="R5869" s="46"/>
      <c r="V5869" s="112"/>
      <c r="W5869" s="72"/>
      <c r="X5869" s="46"/>
      <c r="Y5869" s="46"/>
      <c r="AC5869" s="47">
        <f t="shared" si="88"/>
        <v>0</v>
      </c>
      <c r="AD5869" s="47"/>
      <c r="AE5869" s="44"/>
      <c r="AF5869" s="48"/>
    </row>
    <row r="5870" spans="1:32" ht="21" customHeight="1">
      <c r="A5870" s="45" t="str">
        <f>IF(G5870="","",VLOOKUP(G5870,#REF!,3,0))</f>
        <v/>
      </c>
      <c r="B5870" s="45" t="str">
        <f>IF(Table1[[#This Row],[Day]]="","",WEEKNUM(F5870))</f>
        <v/>
      </c>
      <c r="C5870" s="45" t="str">
        <f>IF(Table1[[#This Row],[Day]]="","",MONTH(F5870))</f>
        <v/>
      </c>
      <c r="D5870" s="45" t="str">
        <f>IF(Table1[[#This Row],[Day]]="","",YEAR(F5870))</f>
        <v/>
      </c>
      <c r="E5870" s="117" t="s">
        <v>329</v>
      </c>
      <c r="J5870" s="102"/>
      <c r="K5870" s="124"/>
      <c r="R5870" s="46"/>
      <c r="V5870" s="112"/>
      <c r="W5870" s="72"/>
      <c r="X5870" s="46"/>
      <c r="Y5870" s="46"/>
      <c r="AC5870" s="47">
        <f t="shared" si="88"/>
        <v>0</v>
      </c>
      <c r="AD5870" s="47"/>
      <c r="AE5870" s="44"/>
      <c r="AF5870" s="48"/>
    </row>
    <row r="5871" spans="1:32" ht="21" customHeight="1">
      <c r="A5871" s="45" t="str">
        <f>IF(G5871="","",VLOOKUP(G5871,#REF!,3,0))</f>
        <v/>
      </c>
      <c r="B5871" s="45" t="str">
        <f>IF(Table1[[#This Row],[Day]]="","",WEEKNUM(F5871))</f>
        <v/>
      </c>
      <c r="C5871" s="45" t="str">
        <f>IF(Table1[[#This Row],[Day]]="","",MONTH(F5871))</f>
        <v/>
      </c>
      <c r="D5871" s="45" t="str">
        <f>IF(Table1[[#This Row],[Day]]="","",YEAR(F5871))</f>
        <v/>
      </c>
      <c r="E5871" s="117" t="s">
        <v>329</v>
      </c>
      <c r="J5871" s="102"/>
      <c r="K5871" s="124"/>
      <c r="R5871" s="46"/>
      <c r="V5871" s="112"/>
      <c r="W5871" s="72"/>
      <c r="X5871" s="46"/>
      <c r="Y5871" s="46"/>
      <c r="AC5871" s="47">
        <f t="shared" si="88"/>
        <v>0</v>
      </c>
      <c r="AD5871" s="47"/>
      <c r="AE5871" s="44"/>
      <c r="AF5871" s="48"/>
    </row>
    <row r="5872" spans="1:32" ht="21" customHeight="1">
      <c r="A5872" s="45" t="str">
        <f>IF(G5872="","",VLOOKUP(G5872,#REF!,3,0))</f>
        <v/>
      </c>
      <c r="B5872" s="45" t="str">
        <f>IF(Table1[[#This Row],[Day]]="","",WEEKNUM(F5872))</f>
        <v/>
      </c>
      <c r="C5872" s="45" t="str">
        <f>IF(Table1[[#This Row],[Day]]="","",MONTH(F5872))</f>
        <v/>
      </c>
      <c r="D5872" s="45" t="str">
        <f>IF(Table1[[#This Row],[Day]]="","",YEAR(F5872))</f>
        <v/>
      </c>
      <c r="E5872" s="117" t="s">
        <v>329</v>
      </c>
      <c r="J5872" s="102"/>
      <c r="K5872" s="124"/>
      <c r="R5872" s="46"/>
      <c r="V5872" s="112"/>
      <c r="W5872" s="72"/>
      <c r="X5872" s="46"/>
      <c r="Y5872" s="46"/>
      <c r="AC5872" s="47">
        <f t="shared" si="88"/>
        <v>0</v>
      </c>
      <c r="AD5872" s="47"/>
      <c r="AE5872" s="44"/>
      <c r="AF5872" s="48"/>
    </row>
    <row r="5873" spans="1:32" ht="21" customHeight="1">
      <c r="A5873" s="45" t="str">
        <f>IF(G5873="","",VLOOKUP(G5873,#REF!,3,0))</f>
        <v/>
      </c>
      <c r="B5873" s="45" t="str">
        <f>IF(Table1[[#This Row],[Day]]="","",WEEKNUM(F5873))</f>
        <v/>
      </c>
      <c r="C5873" s="45" t="str">
        <f>IF(Table1[[#This Row],[Day]]="","",MONTH(F5873))</f>
        <v/>
      </c>
      <c r="D5873" s="45" t="str">
        <f>IF(Table1[[#This Row],[Day]]="","",YEAR(F5873))</f>
        <v/>
      </c>
      <c r="E5873" s="117" t="s">
        <v>329</v>
      </c>
      <c r="J5873" s="102"/>
      <c r="K5873" s="124"/>
      <c r="R5873" s="46"/>
      <c r="V5873" s="112"/>
      <c r="W5873" s="72"/>
      <c r="X5873" s="46"/>
      <c r="Y5873" s="46"/>
      <c r="AC5873" s="47">
        <f t="shared" si="88"/>
        <v>0</v>
      </c>
      <c r="AD5873" s="47"/>
      <c r="AE5873" s="44"/>
      <c r="AF5873" s="48"/>
    </row>
    <row r="5874" spans="1:32" ht="21" customHeight="1">
      <c r="A5874" s="45" t="str">
        <f>IF(G5874="","",VLOOKUP(G5874,#REF!,3,0))</f>
        <v/>
      </c>
      <c r="B5874" s="45" t="str">
        <f>IF(Table1[[#This Row],[Day]]="","",WEEKNUM(F5874))</f>
        <v/>
      </c>
      <c r="C5874" s="45" t="str">
        <f>IF(Table1[[#This Row],[Day]]="","",MONTH(F5874))</f>
        <v/>
      </c>
      <c r="D5874" s="45" t="str">
        <f>IF(Table1[[#This Row],[Day]]="","",YEAR(F5874))</f>
        <v/>
      </c>
      <c r="E5874" s="117" t="s">
        <v>329</v>
      </c>
      <c r="J5874" s="102"/>
      <c r="K5874" s="124"/>
      <c r="R5874" s="46"/>
      <c r="V5874" s="112"/>
      <c r="W5874" s="72"/>
      <c r="X5874" s="46"/>
      <c r="Y5874" s="46"/>
      <c r="AC5874" s="47">
        <f t="shared" si="88"/>
        <v>0</v>
      </c>
      <c r="AD5874" s="47"/>
      <c r="AE5874" s="44"/>
      <c r="AF5874" s="48"/>
    </row>
    <row r="5875" spans="1:32" ht="21" customHeight="1">
      <c r="A5875" s="45" t="str">
        <f>IF(G5875="","",VLOOKUP(G5875,#REF!,3,0))</f>
        <v/>
      </c>
      <c r="B5875" s="45" t="str">
        <f>IF(Table1[[#This Row],[Day]]="","",WEEKNUM(F5875))</f>
        <v/>
      </c>
      <c r="C5875" s="45" t="str">
        <f>IF(Table1[[#This Row],[Day]]="","",MONTH(F5875))</f>
        <v/>
      </c>
      <c r="D5875" s="45" t="str">
        <f>IF(Table1[[#This Row],[Day]]="","",YEAR(F5875))</f>
        <v/>
      </c>
      <c r="E5875" s="117" t="s">
        <v>329</v>
      </c>
      <c r="J5875" s="102"/>
      <c r="K5875" s="124"/>
      <c r="R5875" s="46"/>
      <c r="V5875" s="112"/>
      <c r="W5875" s="72"/>
      <c r="X5875" s="46"/>
      <c r="Y5875" s="46"/>
      <c r="AC5875" s="47">
        <f t="shared" si="88"/>
        <v>0</v>
      </c>
      <c r="AD5875" s="47"/>
      <c r="AE5875" s="44"/>
      <c r="AF5875" s="48"/>
    </row>
    <row r="5876" spans="1:32" ht="21" customHeight="1">
      <c r="A5876" s="45" t="str">
        <f>IF(G5876="","",VLOOKUP(G5876,#REF!,3,0))</f>
        <v/>
      </c>
      <c r="B5876" s="45" t="str">
        <f>IF(Table1[[#This Row],[Day]]="","",WEEKNUM(F5876))</f>
        <v/>
      </c>
      <c r="C5876" s="45" t="str">
        <f>IF(Table1[[#This Row],[Day]]="","",MONTH(F5876))</f>
        <v/>
      </c>
      <c r="D5876" s="45" t="str">
        <f>IF(Table1[[#This Row],[Day]]="","",YEAR(F5876))</f>
        <v/>
      </c>
      <c r="E5876" s="117" t="s">
        <v>329</v>
      </c>
      <c r="J5876" s="102"/>
      <c r="K5876" s="124"/>
      <c r="R5876" s="46"/>
      <c r="V5876" s="112"/>
      <c r="W5876" s="72"/>
      <c r="X5876" s="46"/>
      <c r="Y5876" s="46"/>
      <c r="AC5876" s="47">
        <f t="shared" si="88"/>
        <v>0</v>
      </c>
      <c r="AD5876" s="47"/>
      <c r="AE5876" s="44"/>
      <c r="AF5876" s="48"/>
    </row>
    <row r="5877" spans="1:32" ht="21" customHeight="1">
      <c r="A5877" s="45" t="str">
        <f>IF(G5877="","",VLOOKUP(G5877,#REF!,3,0))</f>
        <v/>
      </c>
      <c r="B5877" s="45" t="str">
        <f>IF(Table1[[#This Row],[Day]]="","",WEEKNUM(F5877))</f>
        <v/>
      </c>
      <c r="C5877" s="45" t="str">
        <f>IF(Table1[[#This Row],[Day]]="","",MONTH(F5877))</f>
        <v/>
      </c>
      <c r="D5877" s="45" t="str">
        <f>IF(Table1[[#This Row],[Day]]="","",YEAR(F5877))</f>
        <v/>
      </c>
      <c r="E5877" s="117" t="s">
        <v>329</v>
      </c>
      <c r="J5877" s="102"/>
      <c r="K5877" s="124"/>
      <c r="R5877" s="46"/>
      <c r="V5877" s="112"/>
      <c r="W5877" s="72"/>
      <c r="X5877" s="46"/>
      <c r="Y5877" s="46"/>
      <c r="AC5877" s="47">
        <f t="shared" si="88"/>
        <v>0</v>
      </c>
      <c r="AD5877" s="47"/>
      <c r="AE5877" s="44"/>
      <c r="AF5877" s="48"/>
    </row>
    <row r="5878" spans="1:32" ht="21" customHeight="1">
      <c r="A5878" s="45" t="str">
        <f>IF(G5878="","",VLOOKUP(G5878,#REF!,3,0))</f>
        <v/>
      </c>
      <c r="B5878" s="45" t="str">
        <f>IF(Table1[[#This Row],[Day]]="","",WEEKNUM(F5878))</f>
        <v/>
      </c>
      <c r="C5878" s="45" t="str">
        <f>IF(Table1[[#This Row],[Day]]="","",MONTH(F5878))</f>
        <v/>
      </c>
      <c r="D5878" s="45" t="str">
        <f>IF(Table1[[#This Row],[Day]]="","",YEAR(F5878))</f>
        <v/>
      </c>
      <c r="E5878" s="117" t="s">
        <v>329</v>
      </c>
      <c r="J5878" s="102"/>
      <c r="K5878" s="124"/>
      <c r="R5878" s="46"/>
      <c r="V5878" s="112"/>
      <c r="W5878" s="72"/>
      <c r="X5878" s="46"/>
      <c r="Y5878" s="46"/>
      <c r="AC5878" s="47">
        <f t="shared" si="88"/>
        <v>0</v>
      </c>
      <c r="AD5878" s="47"/>
      <c r="AE5878" s="44"/>
      <c r="AF5878" s="48"/>
    </row>
    <row r="5879" spans="1:32" ht="21" customHeight="1">
      <c r="A5879" s="45" t="str">
        <f>IF(G5879="","",VLOOKUP(G5879,#REF!,3,0))</f>
        <v/>
      </c>
      <c r="B5879" s="45" t="str">
        <f>IF(Table1[[#This Row],[Day]]="","",WEEKNUM(F5879))</f>
        <v/>
      </c>
      <c r="C5879" s="45" t="str">
        <f>IF(Table1[[#This Row],[Day]]="","",MONTH(F5879))</f>
        <v/>
      </c>
      <c r="D5879" s="45" t="str">
        <f>IF(Table1[[#This Row],[Day]]="","",YEAR(F5879))</f>
        <v/>
      </c>
      <c r="E5879" s="117" t="s">
        <v>329</v>
      </c>
      <c r="J5879" s="102"/>
      <c r="K5879" s="124"/>
      <c r="R5879" s="46"/>
      <c r="V5879" s="112"/>
      <c r="W5879" s="72"/>
      <c r="X5879" s="46"/>
      <c r="Y5879" s="46"/>
      <c r="AC5879" s="47">
        <f t="shared" si="88"/>
        <v>0</v>
      </c>
      <c r="AD5879" s="47"/>
      <c r="AE5879" s="44"/>
      <c r="AF5879" s="48"/>
    </row>
    <row r="5880" spans="1:32" ht="21" customHeight="1">
      <c r="A5880" s="45" t="str">
        <f>IF(G5880="","",VLOOKUP(G5880,#REF!,3,0))</f>
        <v/>
      </c>
      <c r="B5880" s="45" t="str">
        <f>IF(Table1[[#This Row],[Day]]="","",WEEKNUM(F5880))</f>
        <v/>
      </c>
      <c r="C5880" s="45" t="str">
        <f>IF(Table1[[#This Row],[Day]]="","",MONTH(F5880))</f>
        <v/>
      </c>
      <c r="D5880" s="45" t="str">
        <f>IF(Table1[[#This Row],[Day]]="","",YEAR(F5880))</f>
        <v/>
      </c>
      <c r="E5880" s="117" t="s">
        <v>329</v>
      </c>
      <c r="J5880" s="102"/>
      <c r="K5880" s="124"/>
      <c r="R5880" s="46"/>
      <c r="V5880" s="112"/>
      <c r="W5880" s="72"/>
      <c r="X5880" s="46"/>
      <c r="Y5880" s="46"/>
      <c r="AC5880" s="47">
        <f t="shared" si="88"/>
        <v>0</v>
      </c>
      <c r="AD5880" s="47"/>
      <c r="AE5880" s="44"/>
      <c r="AF5880" s="48"/>
    </row>
    <row r="5881" spans="1:32" ht="21" customHeight="1">
      <c r="A5881" s="45" t="str">
        <f>IF(G5881="","",VLOOKUP(G5881,#REF!,3,0))</f>
        <v/>
      </c>
      <c r="B5881" s="45" t="str">
        <f>IF(Table1[[#This Row],[Day]]="","",WEEKNUM(F5881))</f>
        <v/>
      </c>
      <c r="C5881" s="45" t="str">
        <f>IF(Table1[[#This Row],[Day]]="","",MONTH(F5881))</f>
        <v/>
      </c>
      <c r="D5881" s="45" t="str">
        <f>IF(Table1[[#This Row],[Day]]="","",YEAR(F5881))</f>
        <v/>
      </c>
      <c r="E5881" s="117" t="s">
        <v>329</v>
      </c>
      <c r="J5881" s="102"/>
      <c r="K5881" s="124"/>
      <c r="R5881" s="46"/>
      <c r="V5881" s="112"/>
      <c r="W5881" s="72"/>
      <c r="X5881" s="46"/>
      <c r="Y5881" s="46"/>
      <c r="AC5881" s="47">
        <f t="shared" si="88"/>
        <v>0</v>
      </c>
      <c r="AD5881" s="47"/>
      <c r="AE5881" s="44"/>
      <c r="AF5881" s="48"/>
    </row>
    <row r="5882" spans="1:32" ht="21" customHeight="1">
      <c r="A5882" s="45" t="str">
        <f>IF(G5882="","",VLOOKUP(G5882,#REF!,3,0))</f>
        <v/>
      </c>
      <c r="B5882" s="45" t="str">
        <f>IF(Table1[[#This Row],[Day]]="","",WEEKNUM(F5882))</f>
        <v/>
      </c>
      <c r="C5882" s="45" t="str">
        <f>IF(Table1[[#This Row],[Day]]="","",MONTH(F5882))</f>
        <v/>
      </c>
      <c r="D5882" s="45" t="str">
        <f>IF(Table1[[#This Row],[Day]]="","",YEAR(F5882))</f>
        <v/>
      </c>
      <c r="E5882" s="117" t="s">
        <v>329</v>
      </c>
      <c r="J5882" s="102"/>
      <c r="K5882" s="124"/>
      <c r="R5882" s="46"/>
      <c r="V5882" s="112"/>
      <c r="W5882" s="72"/>
      <c r="X5882" s="46"/>
      <c r="Y5882" s="46"/>
      <c r="AC5882" s="47">
        <f t="shared" si="88"/>
        <v>0</v>
      </c>
      <c r="AD5882" s="47"/>
      <c r="AE5882" s="44"/>
      <c r="AF5882" s="48"/>
    </row>
    <row r="5883" spans="1:32" ht="21" customHeight="1">
      <c r="A5883" s="45" t="str">
        <f>IF(G5883="","",VLOOKUP(G5883,#REF!,3,0))</f>
        <v/>
      </c>
      <c r="B5883" s="45" t="str">
        <f>IF(Table1[[#This Row],[Day]]="","",WEEKNUM(F5883))</f>
        <v/>
      </c>
      <c r="C5883" s="45" t="str">
        <f>IF(Table1[[#This Row],[Day]]="","",MONTH(F5883))</f>
        <v/>
      </c>
      <c r="D5883" s="45" t="str">
        <f>IF(Table1[[#This Row],[Day]]="","",YEAR(F5883))</f>
        <v/>
      </c>
      <c r="E5883" s="117" t="s">
        <v>329</v>
      </c>
      <c r="J5883" s="102"/>
      <c r="K5883" s="124"/>
      <c r="R5883" s="46"/>
      <c r="V5883" s="112"/>
      <c r="W5883" s="72"/>
      <c r="X5883" s="46"/>
      <c r="Y5883" s="46"/>
      <c r="AC5883" s="47">
        <f t="shared" si="88"/>
        <v>0</v>
      </c>
      <c r="AD5883" s="47"/>
      <c r="AE5883" s="44"/>
      <c r="AF5883" s="48"/>
    </row>
    <row r="5884" spans="1:32" ht="21" customHeight="1">
      <c r="A5884" s="45" t="str">
        <f>IF(G5884="","",VLOOKUP(G5884,#REF!,3,0))</f>
        <v/>
      </c>
      <c r="B5884" s="45" t="str">
        <f>IF(Table1[[#This Row],[Day]]="","",WEEKNUM(F5884))</f>
        <v/>
      </c>
      <c r="C5884" s="45" t="str">
        <f>IF(Table1[[#This Row],[Day]]="","",MONTH(F5884))</f>
        <v/>
      </c>
      <c r="D5884" s="45" t="str">
        <f>IF(Table1[[#This Row],[Day]]="","",YEAR(F5884))</f>
        <v/>
      </c>
      <c r="E5884" s="117" t="s">
        <v>329</v>
      </c>
      <c r="J5884" s="102"/>
      <c r="K5884" s="124"/>
      <c r="R5884" s="46"/>
      <c r="V5884" s="112"/>
      <c r="W5884" s="72"/>
      <c r="X5884" s="46"/>
      <c r="Y5884" s="46"/>
      <c r="AC5884" s="47">
        <f t="shared" si="88"/>
        <v>0</v>
      </c>
      <c r="AD5884" s="47"/>
      <c r="AE5884" s="44"/>
      <c r="AF5884" s="48"/>
    </row>
    <row r="5885" spans="1:32" ht="21" customHeight="1">
      <c r="A5885" s="45" t="str">
        <f>IF(G5885="","",VLOOKUP(G5885,#REF!,3,0))</f>
        <v/>
      </c>
      <c r="B5885" s="45" t="str">
        <f>IF(Table1[[#This Row],[Day]]="","",WEEKNUM(F5885))</f>
        <v/>
      </c>
      <c r="C5885" s="45" t="str">
        <f>IF(Table1[[#This Row],[Day]]="","",MONTH(F5885))</f>
        <v/>
      </c>
      <c r="D5885" s="45" t="str">
        <f>IF(Table1[[#This Row],[Day]]="","",YEAR(F5885))</f>
        <v/>
      </c>
      <c r="E5885" s="117" t="s">
        <v>329</v>
      </c>
      <c r="J5885" s="102"/>
      <c r="K5885" s="124"/>
      <c r="R5885" s="46"/>
      <c r="V5885" s="112"/>
      <c r="W5885" s="72"/>
      <c r="X5885" s="46"/>
      <c r="Y5885" s="46"/>
      <c r="AC5885" s="47">
        <f t="shared" si="88"/>
        <v>0</v>
      </c>
      <c r="AD5885" s="47"/>
      <c r="AE5885" s="44"/>
      <c r="AF5885" s="48"/>
    </row>
    <row r="5886" spans="1:32" ht="21" customHeight="1">
      <c r="A5886" s="45" t="str">
        <f>IF(G5886="","",VLOOKUP(G5886,#REF!,3,0))</f>
        <v/>
      </c>
      <c r="B5886" s="45" t="str">
        <f>IF(Table1[[#This Row],[Day]]="","",WEEKNUM(F5886))</f>
        <v/>
      </c>
      <c r="C5886" s="45" t="str">
        <f>IF(Table1[[#This Row],[Day]]="","",MONTH(F5886))</f>
        <v/>
      </c>
      <c r="D5886" s="45" t="str">
        <f>IF(Table1[[#This Row],[Day]]="","",YEAR(F5886))</f>
        <v/>
      </c>
      <c r="E5886" s="117" t="s">
        <v>329</v>
      </c>
      <c r="J5886" s="102"/>
      <c r="K5886" s="124"/>
      <c r="R5886" s="46"/>
      <c r="V5886" s="112"/>
      <c r="W5886" s="72"/>
      <c r="X5886" s="46"/>
      <c r="Y5886" s="46"/>
      <c r="AC5886" s="47">
        <f t="shared" si="88"/>
        <v>0</v>
      </c>
      <c r="AD5886" s="47"/>
      <c r="AE5886" s="44"/>
      <c r="AF5886" s="48"/>
    </row>
    <row r="5887" spans="1:32" ht="21" customHeight="1">
      <c r="A5887" s="45" t="str">
        <f>IF(G5887="","",VLOOKUP(G5887,#REF!,3,0))</f>
        <v/>
      </c>
      <c r="B5887" s="45" t="str">
        <f>IF(Table1[[#This Row],[Day]]="","",WEEKNUM(F5887))</f>
        <v/>
      </c>
      <c r="C5887" s="45" t="str">
        <f>IF(Table1[[#This Row],[Day]]="","",MONTH(F5887))</f>
        <v/>
      </c>
      <c r="D5887" s="45" t="str">
        <f>IF(Table1[[#This Row],[Day]]="","",YEAR(F5887))</f>
        <v/>
      </c>
      <c r="E5887" s="117" t="s">
        <v>329</v>
      </c>
      <c r="J5887" s="102"/>
      <c r="K5887" s="124"/>
      <c r="R5887" s="46"/>
      <c r="V5887" s="112"/>
      <c r="W5887" s="72"/>
      <c r="X5887" s="46"/>
      <c r="Y5887" s="46"/>
      <c r="AC5887" s="47">
        <f t="shared" si="88"/>
        <v>0</v>
      </c>
      <c r="AD5887" s="47"/>
      <c r="AE5887" s="44"/>
      <c r="AF5887" s="48"/>
    </row>
    <row r="5888" spans="1:32" ht="21" customHeight="1">
      <c r="A5888" s="45" t="str">
        <f>IF(G5888="","",VLOOKUP(G5888,#REF!,3,0))</f>
        <v/>
      </c>
      <c r="B5888" s="45" t="str">
        <f>IF(Table1[[#This Row],[Day]]="","",WEEKNUM(F5888))</f>
        <v/>
      </c>
      <c r="C5888" s="45" t="str">
        <f>IF(Table1[[#This Row],[Day]]="","",MONTH(F5888))</f>
        <v/>
      </c>
      <c r="D5888" s="45" t="str">
        <f>IF(Table1[[#This Row],[Day]]="","",YEAR(F5888))</f>
        <v/>
      </c>
      <c r="E5888" s="117" t="s">
        <v>329</v>
      </c>
      <c r="J5888" s="102"/>
      <c r="K5888" s="124"/>
      <c r="R5888" s="46"/>
      <c r="V5888" s="112"/>
      <c r="W5888" s="72"/>
      <c r="X5888" s="46"/>
      <c r="Y5888" s="46"/>
      <c r="AC5888" s="47">
        <f t="shared" si="88"/>
        <v>0</v>
      </c>
      <c r="AD5888" s="47"/>
      <c r="AE5888" s="44"/>
      <c r="AF5888" s="48"/>
    </row>
    <row r="5889" spans="1:32" ht="21" customHeight="1">
      <c r="A5889" s="45" t="str">
        <f>IF(G5889="","",VLOOKUP(G5889,#REF!,3,0))</f>
        <v/>
      </c>
      <c r="B5889" s="45" t="str">
        <f>IF(Table1[[#This Row],[Day]]="","",WEEKNUM(F5889))</f>
        <v/>
      </c>
      <c r="C5889" s="45" t="str">
        <f>IF(Table1[[#This Row],[Day]]="","",MONTH(F5889))</f>
        <v/>
      </c>
      <c r="D5889" s="45" t="str">
        <f>IF(Table1[[#This Row],[Day]]="","",YEAR(F5889))</f>
        <v/>
      </c>
      <c r="E5889" s="117" t="s">
        <v>329</v>
      </c>
      <c r="J5889" s="102"/>
      <c r="K5889" s="124"/>
      <c r="R5889" s="46"/>
      <c r="V5889" s="112"/>
      <c r="W5889" s="72"/>
      <c r="X5889" s="46"/>
      <c r="Y5889" s="46"/>
      <c r="AC5889" s="47">
        <f t="shared" si="88"/>
        <v>0</v>
      </c>
      <c r="AD5889" s="47"/>
      <c r="AE5889" s="44"/>
      <c r="AF5889" s="48"/>
    </row>
    <row r="5890" spans="1:32" ht="21" customHeight="1">
      <c r="A5890" s="45" t="str">
        <f>IF(G5890="","",VLOOKUP(G5890,#REF!,3,0))</f>
        <v/>
      </c>
      <c r="B5890" s="45" t="str">
        <f>IF(Table1[[#This Row],[Day]]="","",WEEKNUM(F5890))</f>
        <v/>
      </c>
      <c r="C5890" s="45" t="str">
        <f>IF(Table1[[#This Row],[Day]]="","",MONTH(F5890))</f>
        <v/>
      </c>
      <c r="D5890" s="45" t="str">
        <f>IF(Table1[[#This Row],[Day]]="","",YEAR(F5890))</f>
        <v/>
      </c>
      <c r="E5890" s="117" t="s">
        <v>329</v>
      </c>
      <c r="J5890" s="102"/>
      <c r="K5890" s="124"/>
      <c r="R5890" s="46"/>
      <c r="V5890" s="112"/>
      <c r="W5890" s="72"/>
      <c r="X5890" s="46"/>
      <c r="Y5890" s="46"/>
      <c r="AC5890" s="47">
        <f t="shared" si="88"/>
        <v>0</v>
      </c>
      <c r="AD5890" s="47"/>
      <c r="AE5890" s="44"/>
      <c r="AF5890" s="48"/>
    </row>
    <row r="5891" spans="1:32" ht="21" customHeight="1">
      <c r="A5891" s="45" t="str">
        <f>IF(G5891="","",VLOOKUP(G5891,#REF!,3,0))</f>
        <v/>
      </c>
      <c r="B5891" s="45" t="str">
        <f>IF(Table1[[#This Row],[Day]]="","",WEEKNUM(F5891))</f>
        <v/>
      </c>
      <c r="C5891" s="45" t="str">
        <f>IF(Table1[[#This Row],[Day]]="","",MONTH(F5891))</f>
        <v/>
      </c>
      <c r="D5891" s="45" t="str">
        <f>IF(Table1[[#This Row],[Day]]="","",YEAR(F5891))</f>
        <v/>
      </c>
      <c r="E5891" s="117" t="s">
        <v>329</v>
      </c>
      <c r="J5891" s="102"/>
      <c r="K5891" s="124"/>
      <c r="R5891" s="46"/>
      <c r="V5891" s="112"/>
      <c r="W5891" s="72"/>
      <c r="X5891" s="46"/>
      <c r="Y5891" s="46"/>
      <c r="AC5891" s="47">
        <f t="shared" si="88"/>
        <v>0</v>
      </c>
      <c r="AD5891" s="47"/>
      <c r="AE5891" s="44"/>
      <c r="AF5891" s="48"/>
    </row>
    <row r="5892" spans="1:32" ht="21" customHeight="1">
      <c r="A5892" s="45" t="str">
        <f>IF(G5892="","",VLOOKUP(G5892,#REF!,3,0))</f>
        <v/>
      </c>
      <c r="B5892" s="45" t="str">
        <f>IF(Table1[[#This Row],[Day]]="","",WEEKNUM(F5892))</f>
        <v/>
      </c>
      <c r="C5892" s="45" t="str">
        <f>IF(Table1[[#This Row],[Day]]="","",MONTH(F5892))</f>
        <v/>
      </c>
      <c r="D5892" s="45" t="str">
        <f>IF(Table1[[#This Row],[Day]]="","",YEAR(F5892))</f>
        <v/>
      </c>
      <c r="E5892" s="117" t="s">
        <v>329</v>
      </c>
      <c r="J5892" s="102"/>
      <c r="K5892" s="124"/>
      <c r="R5892" s="46"/>
      <c r="V5892" s="112"/>
      <c r="W5892" s="72"/>
      <c r="X5892" s="46"/>
      <c r="Y5892" s="46"/>
      <c r="AC5892" s="47">
        <f t="shared" si="88"/>
        <v>0</v>
      </c>
      <c r="AD5892" s="47"/>
      <c r="AE5892" s="44"/>
      <c r="AF5892" s="48"/>
    </row>
    <row r="5893" spans="1:32" ht="21" customHeight="1">
      <c r="A5893" s="45" t="str">
        <f>IF(G5893="","",VLOOKUP(G5893,#REF!,3,0))</f>
        <v/>
      </c>
      <c r="B5893" s="45" t="str">
        <f>IF(Table1[[#This Row],[Day]]="","",WEEKNUM(F5893))</f>
        <v/>
      </c>
      <c r="C5893" s="45" t="str">
        <f>IF(Table1[[#This Row],[Day]]="","",MONTH(F5893))</f>
        <v/>
      </c>
      <c r="D5893" s="45" t="str">
        <f>IF(Table1[[#This Row],[Day]]="","",YEAR(F5893))</f>
        <v/>
      </c>
      <c r="E5893" s="117" t="s">
        <v>329</v>
      </c>
      <c r="J5893" s="102"/>
      <c r="K5893" s="124"/>
      <c r="R5893" s="46"/>
      <c r="V5893" s="112"/>
      <c r="W5893" s="72"/>
      <c r="X5893" s="46"/>
      <c r="Y5893" s="46"/>
      <c r="AC5893" s="47">
        <f t="shared" si="88"/>
        <v>0</v>
      </c>
      <c r="AD5893" s="47"/>
      <c r="AE5893" s="44"/>
      <c r="AF5893" s="48"/>
    </row>
    <row r="5894" spans="1:32" ht="21" customHeight="1">
      <c r="A5894" s="45" t="str">
        <f>IF(G5894="","",VLOOKUP(G5894,#REF!,3,0))</f>
        <v/>
      </c>
      <c r="B5894" s="45" t="str">
        <f>IF(Table1[[#This Row],[Day]]="","",WEEKNUM(F5894))</f>
        <v/>
      </c>
      <c r="C5894" s="45" t="str">
        <f>IF(Table1[[#This Row],[Day]]="","",MONTH(F5894))</f>
        <v/>
      </c>
      <c r="D5894" s="45" t="str">
        <f>IF(Table1[[#This Row],[Day]]="","",YEAR(F5894))</f>
        <v/>
      </c>
      <c r="E5894" s="117" t="s">
        <v>329</v>
      </c>
      <c r="J5894" s="102"/>
      <c r="K5894" s="124"/>
      <c r="R5894" s="46"/>
      <c r="V5894" s="112"/>
      <c r="W5894" s="72"/>
      <c r="X5894" s="46"/>
      <c r="Y5894" s="46"/>
      <c r="AC5894" s="47">
        <f t="shared" si="88"/>
        <v>0</v>
      </c>
      <c r="AD5894" s="47"/>
      <c r="AE5894" s="44"/>
      <c r="AF5894" s="48"/>
    </row>
    <row r="5895" spans="1:32" ht="21" customHeight="1">
      <c r="A5895" s="45" t="str">
        <f>IF(G5895="","",VLOOKUP(G5895,#REF!,3,0))</f>
        <v/>
      </c>
      <c r="B5895" s="45" t="str">
        <f>IF(Table1[[#This Row],[Day]]="","",WEEKNUM(F5895))</f>
        <v/>
      </c>
      <c r="C5895" s="45" t="str">
        <f>IF(Table1[[#This Row],[Day]]="","",MONTH(F5895))</f>
        <v/>
      </c>
      <c r="D5895" s="45" t="str">
        <f>IF(Table1[[#This Row],[Day]]="","",YEAR(F5895))</f>
        <v/>
      </c>
      <c r="E5895" s="117" t="s">
        <v>329</v>
      </c>
      <c r="J5895" s="102"/>
      <c r="K5895" s="124"/>
      <c r="R5895" s="46"/>
      <c r="V5895" s="112"/>
      <c r="W5895" s="72"/>
      <c r="X5895" s="46"/>
      <c r="Y5895" s="46"/>
      <c r="AC5895" s="47">
        <f t="shared" si="88"/>
        <v>0</v>
      </c>
      <c r="AD5895" s="47"/>
      <c r="AE5895" s="44"/>
      <c r="AF5895" s="48"/>
    </row>
    <row r="5896" spans="1:32" ht="21" customHeight="1">
      <c r="A5896" s="45" t="str">
        <f>IF(G5896="","",VLOOKUP(G5896,#REF!,3,0))</f>
        <v/>
      </c>
      <c r="B5896" s="45" t="str">
        <f>IF(Table1[[#This Row],[Day]]="","",WEEKNUM(F5896))</f>
        <v/>
      </c>
      <c r="C5896" s="45" t="str">
        <f>IF(Table1[[#This Row],[Day]]="","",MONTH(F5896))</f>
        <v/>
      </c>
      <c r="D5896" s="45" t="str">
        <f>IF(Table1[[#This Row],[Day]]="","",YEAR(F5896))</f>
        <v/>
      </c>
      <c r="E5896" s="117" t="s">
        <v>329</v>
      </c>
      <c r="J5896" s="102"/>
      <c r="K5896" s="124"/>
      <c r="R5896" s="46"/>
      <c r="V5896" s="112"/>
      <c r="W5896" s="72"/>
      <c r="X5896" s="46"/>
      <c r="Y5896" s="46"/>
      <c r="AC5896" s="47">
        <f t="shared" si="88"/>
        <v>0</v>
      </c>
      <c r="AD5896" s="47"/>
      <c r="AE5896" s="44"/>
      <c r="AF5896" s="48"/>
    </row>
    <row r="5897" spans="1:32" ht="21" customHeight="1">
      <c r="A5897" s="45" t="str">
        <f>IF(G5897="","",VLOOKUP(G5897,#REF!,3,0))</f>
        <v/>
      </c>
      <c r="B5897" s="45" t="str">
        <f>IF(Table1[[#This Row],[Day]]="","",WEEKNUM(F5897))</f>
        <v/>
      </c>
      <c r="C5897" s="45" t="str">
        <f>IF(Table1[[#This Row],[Day]]="","",MONTH(F5897))</f>
        <v/>
      </c>
      <c r="D5897" s="45" t="str">
        <f>IF(Table1[[#This Row],[Day]]="","",YEAR(F5897))</f>
        <v/>
      </c>
      <c r="E5897" s="117" t="s">
        <v>329</v>
      </c>
      <c r="J5897" s="102"/>
      <c r="K5897" s="124"/>
      <c r="R5897" s="46"/>
      <c r="V5897" s="112"/>
      <c r="W5897" s="72"/>
      <c r="X5897" s="46"/>
      <c r="Y5897" s="46"/>
      <c r="AC5897" s="47">
        <f t="shared" si="88"/>
        <v>0</v>
      </c>
      <c r="AD5897" s="47"/>
      <c r="AE5897" s="44"/>
      <c r="AF5897" s="48"/>
    </row>
    <row r="5898" spans="1:32" ht="21" customHeight="1">
      <c r="A5898" s="45" t="str">
        <f>IF(G5898="","",VLOOKUP(G5898,#REF!,3,0))</f>
        <v/>
      </c>
      <c r="B5898" s="45" t="str">
        <f>IF(Table1[[#This Row],[Day]]="","",WEEKNUM(F5898))</f>
        <v/>
      </c>
      <c r="C5898" s="45" t="str">
        <f>IF(Table1[[#This Row],[Day]]="","",MONTH(F5898))</f>
        <v/>
      </c>
      <c r="D5898" s="45" t="str">
        <f>IF(Table1[[#This Row],[Day]]="","",YEAR(F5898))</f>
        <v/>
      </c>
      <c r="E5898" s="117" t="s">
        <v>329</v>
      </c>
      <c r="J5898" s="102"/>
      <c r="K5898" s="124"/>
      <c r="R5898" s="46"/>
      <c r="V5898" s="112"/>
      <c r="W5898" s="72"/>
      <c r="X5898" s="46"/>
      <c r="Y5898" s="46"/>
      <c r="AC5898" s="47">
        <f t="shared" si="88"/>
        <v>0</v>
      </c>
      <c r="AD5898" s="47"/>
      <c r="AE5898" s="44"/>
      <c r="AF5898" s="48"/>
    </row>
    <row r="5899" spans="1:32" ht="21" customHeight="1">
      <c r="A5899" s="45" t="str">
        <f>IF(G5899="","",VLOOKUP(G5899,#REF!,3,0))</f>
        <v/>
      </c>
      <c r="B5899" s="45" t="str">
        <f>IF(Table1[[#This Row],[Day]]="","",WEEKNUM(F5899))</f>
        <v/>
      </c>
      <c r="C5899" s="45" t="str">
        <f>IF(Table1[[#This Row],[Day]]="","",MONTH(F5899))</f>
        <v/>
      </c>
      <c r="D5899" s="45" t="str">
        <f>IF(Table1[[#This Row],[Day]]="","",YEAR(F5899))</f>
        <v/>
      </c>
      <c r="E5899" s="117" t="s">
        <v>329</v>
      </c>
      <c r="J5899" s="102"/>
      <c r="K5899" s="124"/>
      <c r="R5899" s="46"/>
      <c r="V5899" s="112"/>
      <c r="W5899" s="72"/>
      <c r="X5899" s="46"/>
      <c r="Y5899" s="46"/>
      <c r="AC5899" s="47">
        <f t="shared" si="88"/>
        <v>0</v>
      </c>
      <c r="AD5899" s="47"/>
      <c r="AE5899" s="44"/>
      <c r="AF5899" s="48"/>
    </row>
    <row r="5900" spans="1:32" ht="21" customHeight="1">
      <c r="A5900" s="45" t="str">
        <f>IF(G5900="","",VLOOKUP(G5900,#REF!,3,0))</f>
        <v/>
      </c>
      <c r="B5900" s="45" t="str">
        <f>IF(Table1[[#This Row],[Day]]="","",WEEKNUM(F5900))</f>
        <v/>
      </c>
      <c r="C5900" s="45" t="str">
        <f>IF(Table1[[#This Row],[Day]]="","",MONTH(F5900))</f>
        <v/>
      </c>
      <c r="D5900" s="45" t="str">
        <f>IF(Table1[[#This Row],[Day]]="","",YEAR(F5900))</f>
        <v/>
      </c>
      <c r="E5900" s="117" t="s">
        <v>329</v>
      </c>
      <c r="J5900" s="102"/>
      <c r="K5900" s="124"/>
      <c r="R5900" s="46"/>
      <c r="V5900" s="112"/>
      <c r="W5900" s="72"/>
      <c r="X5900" s="46"/>
      <c r="Y5900" s="46"/>
      <c r="AC5900" s="47">
        <f t="shared" si="88"/>
        <v>0</v>
      </c>
      <c r="AD5900" s="47"/>
      <c r="AE5900" s="44"/>
      <c r="AF5900" s="48"/>
    </row>
    <row r="5901" spans="1:32" ht="21" customHeight="1">
      <c r="A5901" s="45" t="str">
        <f>IF(G5901="","",VLOOKUP(G5901,#REF!,3,0))</f>
        <v/>
      </c>
      <c r="B5901" s="45" t="str">
        <f>IF(Table1[[#This Row],[Day]]="","",WEEKNUM(F5901))</f>
        <v/>
      </c>
      <c r="C5901" s="45" t="str">
        <f>IF(Table1[[#This Row],[Day]]="","",MONTH(F5901))</f>
        <v/>
      </c>
      <c r="D5901" s="45" t="str">
        <f>IF(Table1[[#This Row],[Day]]="","",YEAR(F5901))</f>
        <v/>
      </c>
      <c r="E5901" s="117" t="s">
        <v>329</v>
      </c>
      <c r="J5901" s="102"/>
      <c r="K5901" s="124"/>
      <c r="R5901" s="46"/>
      <c r="V5901" s="112"/>
      <c r="W5901" s="72"/>
      <c r="X5901" s="46"/>
      <c r="Y5901" s="46"/>
      <c r="AC5901" s="47">
        <f t="shared" si="88"/>
        <v>0</v>
      </c>
      <c r="AD5901" s="47"/>
      <c r="AE5901" s="44"/>
      <c r="AF5901" s="48"/>
    </row>
    <row r="5902" spans="1:32" ht="21" customHeight="1">
      <c r="A5902" s="45" t="str">
        <f>IF(G5902="","",VLOOKUP(G5902,#REF!,3,0))</f>
        <v/>
      </c>
      <c r="B5902" s="45" t="str">
        <f>IF(Table1[[#This Row],[Day]]="","",WEEKNUM(F5902))</f>
        <v/>
      </c>
      <c r="C5902" s="45" t="str">
        <f>IF(Table1[[#This Row],[Day]]="","",MONTH(F5902))</f>
        <v/>
      </c>
      <c r="D5902" s="45" t="str">
        <f>IF(Table1[[#This Row],[Day]]="","",YEAR(F5902))</f>
        <v/>
      </c>
      <c r="E5902" s="117" t="s">
        <v>329</v>
      </c>
      <c r="J5902" s="102"/>
      <c r="K5902" s="124"/>
      <c r="R5902" s="46"/>
      <c r="V5902" s="112"/>
      <c r="W5902" s="72"/>
      <c r="X5902" s="46"/>
      <c r="Y5902" s="46"/>
      <c r="AC5902" s="47">
        <f t="shared" si="88"/>
        <v>0</v>
      </c>
      <c r="AD5902" s="47"/>
      <c r="AE5902" s="44"/>
      <c r="AF5902" s="48"/>
    </row>
    <row r="5903" spans="1:32" ht="21" customHeight="1">
      <c r="A5903" s="45" t="str">
        <f>IF(G5903="","",VLOOKUP(G5903,#REF!,3,0))</f>
        <v/>
      </c>
      <c r="B5903" s="45" t="str">
        <f>IF(Table1[[#This Row],[Day]]="","",WEEKNUM(F5903))</f>
        <v/>
      </c>
      <c r="C5903" s="45" t="str">
        <f>IF(Table1[[#This Row],[Day]]="","",MONTH(F5903))</f>
        <v/>
      </c>
      <c r="D5903" s="45" t="str">
        <f>IF(Table1[[#This Row],[Day]]="","",YEAR(F5903))</f>
        <v/>
      </c>
      <c r="E5903" s="117" t="s">
        <v>329</v>
      </c>
      <c r="J5903" s="102"/>
      <c r="K5903" s="124"/>
      <c r="R5903" s="46"/>
      <c r="V5903" s="112"/>
      <c r="W5903" s="72"/>
      <c r="X5903" s="46"/>
      <c r="Y5903" s="46"/>
      <c r="AC5903" s="47">
        <f t="shared" si="88"/>
        <v>0</v>
      </c>
      <c r="AD5903" s="47"/>
      <c r="AE5903" s="44"/>
      <c r="AF5903" s="48"/>
    </row>
    <row r="5904" spans="1:32" ht="21" customHeight="1">
      <c r="A5904" s="45" t="str">
        <f>IF(G5904="","",VLOOKUP(G5904,#REF!,3,0))</f>
        <v/>
      </c>
      <c r="B5904" s="45" t="str">
        <f>IF(Table1[[#This Row],[Day]]="","",WEEKNUM(F5904))</f>
        <v/>
      </c>
      <c r="C5904" s="45" t="str">
        <f>IF(Table1[[#This Row],[Day]]="","",MONTH(F5904))</f>
        <v/>
      </c>
      <c r="D5904" s="45" t="str">
        <f>IF(Table1[[#This Row],[Day]]="","",YEAR(F5904))</f>
        <v/>
      </c>
      <c r="E5904" s="117" t="s">
        <v>329</v>
      </c>
      <c r="J5904" s="102"/>
      <c r="K5904" s="124"/>
      <c r="R5904" s="46"/>
      <c r="V5904" s="112"/>
      <c r="W5904" s="72"/>
      <c r="X5904" s="46"/>
      <c r="Y5904" s="46"/>
      <c r="AC5904" s="47">
        <f t="shared" si="88"/>
        <v>0</v>
      </c>
      <c r="AD5904" s="47"/>
      <c r="AE5904" s="44"/>
      <c r="AF5904" s="48"/>
    </row>
    <row r="5905" spans="1:32" ht="21" customHeight="1">
      <c r="A5905" s="45" t="str">
        <f>IF(G5905="","",VLOOKUP(G5905,#REF!,3,0))</f>
        <v/>
      </c>
      <c r="B5905" s="45" t="str">
        <f>IF(Table1[[#This Row],[Day]]="","",WEEKNUM(F5905))</f>
        <v/>
      </c>
      <c r="C5905" s="45" t="str">
        <f>IF(Table1[[#This Row],[Day]]="","",MONTH(F5905))</f>
        <v/>
      </c>
      <c r="D5905" s="45" t="str">
        <f>IF(Table1[[#This Row],[Day]]="","",YEAR(F5905))</f>
        <v/>
      </c>
      <c r="E5905" s="117" t="s">
        <v>329</v>
      </c>
      <c r="J5905" s="102"/>
      <c r="K5905" s="124"/>
      <c r="R5905" s="46"/>
      <c r="V5905" s="112"/>
      <c r="W5905" s="72"/>
      <c r="X5905" s="46"/>
      <c r="Y5905" s="46"/>
      <c r="AC5905" s="47">
        <f t="shared" si="88"/>
        <v>0</v>
      </c>
      <c r="AD5905" s="47"/>
      <c r="AE5905" s="44"/>
      <c r="AF5905" s="48"/>
    </row>
    <row r="5906" spans="1:32" ht="21" customHeight="1">
      <c r="A5906" s="45" t="str">
        <f>IF(G5906="","",VLOOKUP(G5906,#REF!,3,0))</f>
        <v/>
      </c>
      <c r="B5906" s="45" t="str">
        <f>IF(Table1[[#This Row],[Day]]="","",WEEKNUM(F5906))</f>
        <v/>
      </c>
      <c r="C5906" s="45" t="str">
        <f>IF(Table1[[#This Row],[Day]]="","",MONTH(F5906))</f>
        <v/>
      </c>
      <c r="D5906" s="45" t="str">
        <f>IF(Table1[[#This Row],[Day]]="","",YEAR(F5906))</f>
        <v/>
      </c>
      <c r="E5906" s="117" t="s">
        <v>329</v>
      </c>
      <c r="J5906" s="102"/>
      <c r="K5906" s="124"/>
      <c r="R5906" s="46"/>
      <c r="V5906" s="112"/>
      <c r="W5906" s="72"/>
      <c r="X5906" s="46"/>
      <c r="Y5906" s="46"/>
      <c r="AC5906" s="47">
        <f t="shared" si="88"/>
        <v>0</v>
      </c>
      <c r="AD5906" s="47"/>
      <c r="AE5906" s="44"/>
      <c r="AF5906" s="48"/>
    </row>
    <row r="5907" spans="1:32" ht="21" customHeight="1">
      <c r="A5907" s="45" t="str">
        <f>IF(G5907="","",VLOOKUP(G5907,#REF!,3,0))</f>
        <v/>
      </c>
      <c r="B5907" s="45" t="str">
        <f>IF(Table1[[#This Row],[Day]]="","",WEEKNUM(F5907))</f>
        <v/>
      </c>
      <c r="C5907" s="45" t="str">
        <f>IF(Table1[[#This Row],[Day]]="","",MONTH(F5907))</f>
        <v/>
      </c>
      <c r="D5907" s="45" t="str">
        <f>IF(Table1[[#This Row],[Day]]="","",YEAR(F5907))</f>
        <v/>
      </c>
      <c r="E5907" s="117" t="s">
        <v>329</v>
      </c>
      <c r="J5907" s="102"/>
      <c r="K5907" s="124"/>
      <c r="R5907" s="46"/>
      <c r="V5907" s="112"/>
      <c r="W5907" s="72"/>
      <c r="X5907" s="46"/>
      <c r="Y5907" s="46"/>
      <c r="AC5907" s="47">
        <f t="shared" si="88"/>
        <v>0</v>
      </c>
      <c r="AD5907" s="47"/>
      <c r="AE5907" s="44"/>
      <c r="AF5907" s="48"/>
    </row>
    <row r="5908" spans="1:32" ht="21" customHeight="1">
      <c r="A5908" s="45" t="str">
        <f>IF(G5908="","",VLOOKUP(G5908,#REF!,3,0))</f>
        <v/>
      </c>
      <c r="B5908" s="45" t="str">
        <f>IF(Table1[[#This Row],[Day]]="","",WEEKNUM(F5908))</f>
        <v/>
      </c>
      <c r="C5908" s="45" t="str">
        <f>IF(Table1[[#This Row],[Day]]="","",MONTH(F5908))</f>
        <v/>
      </c>
      <c r="D5908" s="45" t="str">
        <f>IF(Table1[[#This Row],[Day]]="","",YEAR(F5908))</f>
        <v/>
      </c>
      <c r="E5908" s="117" t="s">
        <v>329</v>
      </c>
      <c r="J5908" s="102"/>
      <c r="K5908" s="124"/>
      <c r="R5908" s="46"/>
      <c r="V5908" s="112"/>
      <c r="W5908" s="72"/>
      <c r="X5908" s="46"/>
      <c r="Y5908" s="46"/>
      <c r="AC5908" s="47">
        <f t="shared" si="88"/>
        <v>0</v>
      </c>
      <c r="AD5908" s="47"/>
      <c r="AE5908" s="44"/>
      <c r="AF5908" s="48"/>
    </row>
    <row r="5909" spans="1:32" ht="21" customHeight="1">
      <c r="A5909" s="45" t="str">
        <f>IF(G5909="","",VLOOKUP(G5909,#REF!,3,0))</f>
        <v/>
      </c>
      <c r="B5909" s="45" t="str">
        <f>IF(Table1[[#This Row],[Day]]="","",WEEKNUM(F5909))</f>
        <v/>
      </c>
      <c r="C5909" s="45" t="str">
        <f>IF(Table1[[#This Row],[Day]]="","",MONTH(F5909))</f>
        <v/>
      </c>
      <c r="D5909" s="45" t="str">
        <f>IF(Table1[[#This Row],[Day]]="","",YEAR(F5909))</f>
        <v/>
      </c>
      <c r="E5909" s="117" t="s">
        <v>329</v>
      </c>
      <c r="J5909" s="102"/>
      <c r="K5909" s="124"/>
      <c r="R5909" s="46"/>
      <c r="V5909" s="112"/>
      <c r="W5909" s="72"/>
      <c r="X5909" s="46"/>
      <c r="Y5909" s="46"/>
      <c r="AC5909" s="47">
        <f t="shared" si="88"/>
        <v>0</v>
      </c>
      <c r="AD5909" s="47"/>
      <c r="AE5909" s="44"/>
      <c r="AF5909" s="48"/>
    </row>
    <row r="5910" spans="1:32" ht="21" customHeight="1">
      <c r="A5910" s="45" t="str">
        <f>IF(G5910="","",VLOOKUP(G5910,#REF!,3,0))</f>
        <v/>
      </c>
      <c r="B5910" s="45" t="str">
        <f>IF(Table1[[#This Row],[Day]]="","",WEEKNUM(F5910))</f>
        <v/>
      </c>
      <c r="C5910" s="45" t="str">
        <f>IF(Table1[[#This Row],[Day]]="","",MONTH(F5910))</f>
        <v/>
      </c>
      <c r="D5910" s="45" t="str">
        <f>IF(Table1[[#This Row],[Day]]="","",YEAR(F5910))</f>
        <v/>
      </c>
      <c r="E5910" s="117" t="s">
        <v>329</v>
      </c>
      <c r="J5910" s="102"/>
      <c r="K5910" s="124"/>
      <c r="R5910" s="46"/>
      <c r="V5910" s="112"/>
      <c r="W5910" s="72"/>
      <c r="X5910" s="46"/>
      <c r="Y5910" s="46"/>
      <c r="AC5910" s="47">
        <f t="shared" si="88"/>
        <v>0</v>
      </c>
      <c r="AD5910" s="47"/>
      <c r="AE5910" s="44"/>
      <c r="AF5910" s="48"/>
    </row>
    <row r="5911" spans="1:32" ht="21" customHeight="1">
      <c r="A5911" s="45" t="str">
        <f>IF(G5911="","",VLOOKUP(G5911,#REF!,3,0))</f>
        <v/>
      </c>
      <c r="B5911" s="45" t="str">
        <f>IF(Table1[[#This Row],[Day]]="","",WEEKNUM(F5911))</f>
        <v/>
      </c>
      <c r="C5911" s="45" t="str">
        <f>IF(Table1[[#This Row],[Day]]="","",MONTH(F5911))</f>
        <v/>
      </c>
      <c r="D5911" s="45" t="str">
        <f>IF(Table1[[#This Row],[Day]]="","",YEAR(F5911))</f>
        <v/>
      </c>
      <c r="E5911" s="117" t="s">
        <v>329</v>
      </c>
      <c r="J5911" s="102"/>
      <c r="K5911" s="124"/>
      <c r="R5911" s="46"/>
      <c r="V5911" s="112"/>
      <c r="W5911" s="72"/>
      <c r="X5911" s="46"/>
      <c r="Y5911" s="46"/>
      <c r="AC5911" s="47">
        <f t="shared" si="88"/>
        <v>0</v>
      </c>
      <c r="AD5911" s="47"/>
      <c r="AE5911" s="44"/>
      <c r="AF5911" s="48"/>
    </row>
    <row r="5912" spans="1:32" ht="21" customHeight="1">
      <c r="A5912" s="45" t="str">
        <f>IF(G5912="","",VLOOKUP(G5912,#REF!,3,0))</f>
        <v/>
      </c>
      <c r="B5912" s="45" t="str">
        <f>IF(Table1[[#This Row],[Day]]="","",WEEKNUM(F5912))</f>
        <v/>
      </c>
      <c r="C5912" s="45" t="str">
        <f>IF(Table1[[#This Row],[Day]]="","",MONTH(F5912))</f>
        <v/>
      </c>
      <c r="D5912" s="45" t="str">
        <f>IF(Table1[[#This Row],[Day]]="","",YEAR(F5912))</f>
        <v/>
      </c>
      <c r="E5912" s="117" t="s">
        <v>329</v>
      </c>
      <c r="J5912" s="102"/>
      <c r="K5912" s="124"/>
      <c r="R5912" s="46"/>
      <c r="V5912" s="112"/>
      <c r="W5912" s="72"/>
      <c r="X5912" s="46"/>
      <c r="Y5912" s="46"/>
      <c r="AC5912" s="47">
        <f t="shared" si="88"/>
        <v>0</v>
      </c>
      <c r="AD5912" s="47"/>
      <c r="AE5912" s="44"/>
      <c r="AF5912" s="48"/>
    </row>
    <row r="5913" spans="1:32" ht="21" customHeight="1">
      <c r="A5913" s="45" t="str">
        <f>IF(G5913="","",VLOOKUP(G5913,#REF!,3,0))</f>
        <v/>
      </c>
      <c r="B5913" s="45" t="str">
        <f>IF(Table1[[#This Row],[Day]]="","",WEEKNUM(F5913))</f>
        <v/>
      </c>
      <c r="C5913" s="45" t="str">
        <f>IF(Table1[[#This Row],[Day]]="","",MONTH(F5913))</f>
        <v/>
      </c>
      <c r="D5913" s="45" t="str">
        <f>IF(Table1[[#This Row],[Day]]="","",YEAR(F5913))</f>
        <v/>
      </c>
      <c r="E5913" s="117" t="s">
        <v>329</v>
      </c>
      <c r="J5913" s="102"/>
      <c r="K5913" s="124"/>
      <c r="R5913" s="46"/>
      <c r="V5913" s="112"/>
      <c r="W5913" s="72"/>
      <c r="X5913" s="46"/>
      <c r="Y5913" s="46"/>
      <c r="AC5913" s="47">
        <f t="shared" si="88"/>
        <v>0</v>
      </c>
      <c r="AD5913" s="47"/>
      <c r="AE5913" s="44"/>
      <c r="AF5913" s="48"/>
    </row>
    <row r="5914" spans="1:32" ht="21" customHeight="1">
      <c r="A5914" s="45" t="str">
        <f>IF(G5914="","",VLOOKUP(G5914,#REF!,3,0))</f>
        <v/>
      </c>
      <c r="B5914" s="45" t="str">
        <f>IF(Table1[[#This Row],[Day]]="","",WEEKNUM(F5914))</f>
        <v/>
      </c>
      <c r="C5914" s="45" t="str">
        <f>IF(Table1[[#This Row],[Day]]="","",MONTH(F5914))</f>
        <v/>
      </c>
      <c r="D5914" s="45" t="str">
        <f>IF(Table1[[#This Row],[Day]]="","",YEAR(F5914))</f>
        <v/>
      </c>
      <c r="E5914" s="117" t="s">
        <v>329</v>
      </c>
      <c r="J5914" s="102"/>
      <c r="K5914" s="124"/>
      <c r="R5914" s="46"/>
      <c r="V5914" s="112"/>
      <c r="W5914" s="72"/>
      <c r="X5914" s="46"/>
      <c r="Y5914" s="46"/>
      <c r="AC5914" s="47">
        <f t="shared" si="88"/>
        <v>0</v>
      </c>
      <c r="AD5914" s="47"/>
      <c r="AE5914" s="44"/>
      <c r="AF5914" s="48"/>
    </row>
    <row r="5915" spans="1:32" ht="21" customHeight="1">
      <c r="A5915" s="45" t="str">
        <f>IF(G5915="","",VLOOKUP(G5915,#REF!,3,0))</f>
        <v/>
      </c>
      <c r="B5915" s="45" t="str">
        <f>IF(Table1[[#This Row],[Day]]="","",WEEKNUM(F5915))</f>
        <v/>
      </c>
      <c r="C5915" s="45" t="str">
        <f>IF(Table1[[#This Row],[Day]]="","",MONTH(F5915))</f>
        <v/>
      </c>
      <c r="D5915" s="45" t="str">
        <f>IF(Table1[[#This Row],[Day]]="","",YEAR(F5915))</f>
        <v/>
      </c>
      <c r="E5915" s="117" t="s">
        <v>329</v>
      </c>
      <c r="J5915" s="102"/>
      <c r="K5915" s="124"/>
      <c r="R5915" s="46"/>
      <c r="V5915" s="112"/>
      <c r="W5915" s="72"/>
      <c r="X5915" s="46"/>
      <c r="Y5915" s="46"/>
      <c r="AC5915" s="47">
        <f t="shared" si="88"/>
        <v>0</v>
      </c>
      <c r="AD5915" s="47"/>
      <c r="AE5915" s="44"/>
      <c r="AF5915" s="48"/>
    </row>
    <row r="5916" spans="1:32" ht="21" customHeight="1">
      <c r="A5916" s="45" t="str">
        <f>IF(G5916="","",VLOOKUP(G5916,#REF!,3,0))</f>
        <v/>
      </c>
      <c r="B5916" s="45" t="str">
        <f>IF(Table1[[#This Row],[Day]]="","",WEEKNUM(F5916))</f>
        <v/>
      </c>
      <c r="C5916" s="45" t="str">
        <f>IF(Table1[[#This Row],[Day]]="","",MONTH(F5916))</f>
        <v/>
      </c>
      <c r="D5916" s="45" t="str">
        <f>IF(Table1[[#This Row],[Day]]="","",YEAR(F5916))</f>
        <v/>
      </c>
      <c r="E5916" s="117" t="s">
        <v>329</v>
      </c>
      <c r="J5916" s="102"/>
      <c r="K5916" s="124"/>
      <c r="R5916" s="46"/>
      <c r="V5916" s="112"/>
      <c r="W5916" s="72"/>
      <c r="X5916" s="46"/>
      <c r="Y5916" s="46"/>
      <c r="AC5916" s="47">
        <f t="shared" ref="AC5916:AC5979" si="89">SUM(I5916:AB5916)</f>
        <v>0</v>
      </c>
      <c r="AD5916" s="47"/>
      <c r="AE5916" s="44"/>
      <c r="AF5916" s="48"/>
    </row>
    <row r="5917" spans="1:32" ht="21" customHeight="1">
      <c r="A5917" s="45" t="str">
        <f>IF(G5917="","",VLOOKUP(G5917,#REF!,3,0))</f>
        <v/>
      </c>
      <c r="B5917" s="45" t="str">
        <f>IF(Table1[[#This Row],[Day]]="","",WEEKNUM(F5917))</f>
        <v/>
      </c>
      <c r="C5917" s="45" t="str">
        <f>IF(Table1[[#This Row],[Day]]="","",MONTH(F5917))</f>
        <v/>
      </c>
      <c r="D5917" s="45" t="str">
        <f>IF(Table1[[#This Row],[Day]]="","",YEAR(F5917))</f>
        <v/>
      </c>
      <c r="E5917" s="117" t="s">
        <v>329</v>
      </c>
      <c r="J5917" s="102"/>
      <c r="K5917" s="124"/>
      <c r="R5917" s="46"/>
      <c r="V5917" s="112"/>
      <c r="W5917" s="72"/>
      <c r="X5917" s="46"/>
      <c r="Y5917" s="46"/>
      <c r="AC5917" s="47">
        <f t="shared" si="89"/>
        <v>0</v>
      </c>
      <c r="AD5917" s="47"/>
      <c r="AE5917" s="44"/>
      <c r="AF5917" s="48"/>
    </row>
    <row r="5918" spans="1:32" ht="21" customHeight="1">
      <c r="A5918" s="45" t="str">
        <f>IF(G5918="","",VLOOKUP(G5918,#REF!,3,0))</f>
        <v/>
      </c>
      <c r="B5918" s="45" t="str">
        <f>IF(Table1[[#This Row],[Day]]="","",WEEKNUM(F5918))</f>
        <v/>
      </c>
      <c r="C5918" s="45" t="str">
        <f>IF(Table1[[#This Row],[Day]]="","",MONTH(F5918))</f>
        <v/>
      </c>
      <c r="D5918" s="45" t="str">
        <f>IF(Table1[[#This Row],[Day]]="","",YEAR(F5918))</f>
        <v/>
      </c>
      <c r="E5918" s="117" t="s">
        <v>329</v>
      </c>
      <c r="J5918" s="102"/>
      <c r="K5918" s="124"/>
      <c r="R5918" s="46"/>
      <c r="V5918" s="112"/>
      <c r="W5918" s="72"/>
      <c r="X5918" s="46"/>
      <c r="Y5918" s="46"/>
      <c r="AC5918" s="47">
        <f t="shared" si="89"/>
        <v>0</v>
      </c>
      <c r="AD5918" s="47"/>
      <c r="AE5918" s="44"/>
      <c r="AF5918" s="48"/>
    </row>
    <row r="5919" spans="1:32" ht="21" customHeight="1">
      <c r="A5919" s="45" t="str">
        <f>IF(G5919="","",VLOOKUP(G5919,#REF!,3,0))</f>
        <v/>
      </c>
      <c r="B5919" s="45" t="str">
        <f>IF(Table1[[#This Row],[Day]]="","",WEEKNUM(F5919))</f>
        <v/>
      </c>
      <c r="C5919" s="45" t="str">
        <f>IF(Table1[[#This Row],[Day]]="","",MONTH(F5919))</f>
        <v/>
      </c>
      <c r="D5919" s="45" t="str">
        <f>IF(Table1[[#This Row],[Day]]="","",YEAR(F5919))</f>
        <v/>
      </c>
      <c r="E5919" s="117" t="s">
        <v>329</v>
      </c>
      <c r="J5919" s="102"/>
      <c r="K5919" s="124"/>
      <c r="R5919" s="46"/>
      <c r="V5919" s="112"/>
      <c r="W5919" s="72"/>
      <c r="X5919" s="46"/>
      <c r="Y5919" s="46"/>
      <c r="AC5919" s="47">
        <f t="shared" si="89"/>
        <v>0</v>
      </c>
      <c r="AD5919" s="47"/>
      <c r="AE5919" s="44"/>
      <c r="AF5919" s="48"/>
    </row>
    <row r="5920" spans="1:32" ht="21" customHeight="1">
      <c r="A5920" s="45" t="str">
        <f>IF(G5920="","",VLOOKUP(G5920,#REF!,3,0))</f>
        <v/>
      </c>
      <c r="B5920" s="45" t="str">
        <f>IF(Table1[[#This Row],[Day]]="","",WEEKNUM(F5920))</f>
        <v/>
      </c>
      <c r="C5920" s="45" t="str">
        <f>IF(Table1[[#This Row],[Day]]="","",MONTH(F5920))</f>
        <v/>
      </c>
      <c r="D5920" s="45" t="str">
        <f>IF(Table1[[#This Row],[Day]]="","",YEAR(F5920))</f>
        <v/>
      </c>
      <c r="E5920" s="117" t="s">
        <v>329</v>
      </c>
      <c r="J5920" s="102"/>
      <c r="K5920" s="124"/>
      <c r="R5920" s="46"/>
      <c r="V5920" s="112"/>
      <c r="W5920" s="72"/>
      <c r="X5920" s="46"/>
      <c r="Y5920" s="46"/>
      <c r="AC5920" s="47">
        <f t="shared" si="89"/>
        <v>0</v>
      </c>
      <c r="AD5920" s="47"/>
      <c r="AE5920" s="44"/>
      <c r="AF5920" s="48"/>
    </row>
    <row r="5921" spans="1:32" ht="21" customHeight="1">
      <c r="A5921" s="45" t="str">
        <f>IF(G5921="","",VLOOKUP(G5921,#REF!,3,0))</f>
        <v/>
      </c>
      <c r="B5921" s="45" t="str">
        <f>IF(Table1[[#This Row],[Day]]="","",WEEKNUM(F5921))</f>
        <v/>
      </c>
      <c r="C5921" s="45" t="str">
        <f>IF(Table1[[#This Row],[Day]]="","",MONTH(F5921))</f>
        <v/>
      </c>
      <c r="D5921" s="45" t="str">
        <f>IF(Table1[[#This Row],[Day]]="","",YEAR(F5921))</f>
        <v/>
      </c>
      <c r="E5921" s="117" t="s">
        <v>329</v>
      </c>
      <c r="J5921" s="102"/>
      <c r="K5921" s="124"/>
      <c r="R5921" s="46"/>
      <c r="V5921" s="112"/>
      <c r="W5921" s="72"/>
      <c r="X5921" s="46"/>
      <c r="Y5921" s="46"/>
      <c r="AC5921" s="47">
        <f t="shared" si="89"/>
        <v>0</v>
      </c>
      <c r="AD5921" s="47"/>
      <c r="AE5921" s="44"/>
      <c r="AF5921" s="48"/>
    </row>
    <row r="5922" spans="1:32" ht="21" customHeight="1">
      <c r="A5922" s="45" t="str">
        <f>IF(G5922="","",VLOOKUP(G5922,#REF!,3,0))</f>
        <v/>
      </c>
      <c r="B5922" s="45" t="str">
        <f>IF(Table1[[#This Row],[Day]]="","",WEEKNUM(F5922))</f>
        <v/>
      </c>
      <c r="C5922" s="45" t="str">
        <f>IF(Table1[[#This Row],[Day]]="","",MONTH(F5922))</f>
        <v/>
      </c>
      <c r="D5922" s="45" t="str">
        <f>IF(Table1[[#This Row],[Day]]="","",YEAR(F5922))</f>
        <v/>
      </c>
      <c r="E5922" s="117" t="s">
        <v>329</v>
      </c>
      <c r="J5922" s="102"/>
      <c r="K5922" s="124"/>
      <c r="R5922" s="46"/>
      <c r="V5922" s="112"/>
      <c r="W5922" s="72"/>
      <c r="X5922" s="46"/>
      <c r="Y5922" s="46"/>
      <c r="AC5922" s="47">
        <f t="shared" si="89"/>
        <v>0</v>
      </c>
      <c r="AD5922" s="47"/>
      <c r="AE5922" s="44"/>
      <c r="AF5922" s="48"/>
    </row>
    <row r="5923" spans="1:32" ht="21" customHeight="1">
      <c r="A5923" s="45" t="str">
        <f>IF(G5923="","",VLOOKUP(G5923,#REF!,3,0))</f>
        <v/>
      </c>
      <c r="B5923" s="45" t="str">
        <f>IF(Table1[[#This Row],[Day]]="","",WEEKNUM(F5923))</f>
        <v/>
      </c>
      <c r="C5923" s="45" t="str">
        <f>IF(Table1[[#This Row],[Day]]="","",MONTH(F5923))</f>
        <v/>
      </c>
      <c r="D5923" s="45" t="str">
        <f>IF(Table1[[#This Row],[Day]]="","",YEAR(F5923))</f>
        <v/>
      </c>
      <c r="E5923" s="117" t="s">
        <v>329</v>
      </c>
      <c r="J5923" s="102"/>
      <c r="K5923" s="124"/>
      <c r="R5923" s="46"/>
      <c r="V5923" s="112"/>
      <c r="W5923" s="72"/>
      <c r="X5923" s="46"/>
      <c r="Y5923" s="46"/>
      <c r="AC5923" s="47">
        <f t="shared" si="89"/>
        <v>0</v>
      </c>
      <c r="AD5923" s="47"/>
      <c r="AE5923" s="44"/>
      <c r="AF5923" s="48"/>
    </row>
    <row r="5924" spans="1:32" ht="21" customHeight="1">
      <c r="A5924" s="45" t="str">
        <f>IF(G5924="","",VLOOKUP(G5924,#REF!,3,0))</f>
        <v/>
      </c>
      <c r="B5924" s="45" t="str">
        <f>IF(Table1[[#This Row],[Day]]="","",WEEKNUM(F5924))</f>
        <v/>
      </c>
      <c r="C5924" s="45" t="str">
        <f>IF(Table1[[#This Row],[Day]]="","",MONTH(F5924))</f>
        <v/>
      </c>
      <c r="D5924" s="45" t="str">
        <f>IF(Table1[[#This Row],[Day]]="","",YEAR(F5924))</f>
        <v/>
      </c>
      <c r="E5924" s="117" t="s">
        <v>329</v>
      </c>
      <c r="J5924" s="102"/>
      <c r="K5924" s="124"/>
      <c r="R5924" s="46"/>
      <c r="V5924" s="112"/>
      <c r="W5924" s="72"/>
      <c r="X5924" s="46"/>
      <c r="Y5924" s="46"/>
      <c r="AC5924" s="47">
        <f t="shared" si="89"/>
        <v>0</v>
      </c>
      <c r="AD5924" s="47"/>
      <c r="AE5924" s="44"/>
      <c r="AF5924" s="48"/>
    </row>
    <row r="5925" spans="1:32" ht="21" customHeight="1">
      <c r="A5925" s="45" t="str">
        <f>IF(G5925="","",VLOOKUP(G5925,#REF!,3,0))</f>
        <v/>
      </c>
      <c r="B5925" s="45" t="str">
        <f>IF(Table1[[#This Row],[Day]]="","",WEEKNUM(F5925))</f>
        <v/>
      </c>
      <c r="C5925" s="45" t="str">
        <f>IF(Table1[[#This Row],[Day]]="","",MONTH(F5925))</f>
        <v/>
      </c>
      <c r="D5925" s="45" t="str">
        <f>IF(Table1[[#This Row],[Day]]="","",YEAR(F5925))</f>
        <v/>
      </c>
      <c r="E5925" s="117" t="s">
        <v>329</v>
      </c>
      <c r="J5925" s="102"/>
      <c r="K5925" s="124"/>
      <c r="R5925" s="46"/>
      <c r="V5925" s="112"/>
      <c r="W5925" s="72"/>
      <c r="X5925" s="46"/>
      <c r="Y5925" s="46"/>
      <c r="AC5925" s="47">
        <f t="shared" si="89"/>
        <v>0</v>
      </c>
      <c r="AD5925" s="47"/>
      <c r="AE5925" s="44"/>
      <c r="AF5925" s="48"/>
    </row>
    <row r="5926" spans="1:32" ht="21" customHeight="1">
      <c r="A5926" s="45" t="str">
        <f>IF(G5926="","",VLOOKUP(G5926,#REF!,3,0))</f>
        <v/>
      </c>
      <c r="B5926" s="45" t="str">
        <f>IF(Table1[[#This Row],[Day]]="","",WEEKNUM(F5926))</f>
        <v/>
      </c>
      <c r="C5926" s="45" t="str">
        <f>IF(Table1[[#This Row],[Day]]="","",MONTH(F5926))</f>
        <v/>
      </c>
      <c r="D5926" s="45" t="str">
        <f>IF(Table1[[#This Row],[Day]]="","",YEAR(F5926))</f>
        <v/>
      </c>
      <c r="E5926" s="117" t="s">
        <v>329</v>
      </c>
      <c r="J5926" s="102"/>
      <c r="K5926" s="124"/>
      <c r="R5926" s="46"/>
      <c r="V5926" s="112"/>
      <c r="W5926" s="72"/>
      <c r="X5926" s="46"/>
      <c r="Y5926" s="46"/>
      <c r="AC5926" s="47">
        <f t="shared" si="89"/>
        <v>0</v>
      </c>
      <c r="AD5926" s="47"/>
      <c r="AE5926" s="44"/>
      <c r="AF5926" s="48"/>
    </row>
    <row r="5927" spans="1:32" ht="21" customHeight="1">
      <c r="A5927" s="45" t="str">
        <f>IF(G5927="","",VLOOKUP(G5927,#REF!,3,0))</f>
        <v/>
      </c>
      <c r="B5927" s="45" t="str">
        <f>IF(Table1[[#This Row],[Day]]="","",WEEKNUM(F5927))</f>
        <v/>
      </c>
      <c r="C5927" s="45" t="str">
        <f>IF(Table1[[#This Row],[Day]]="","",MONTH(F5927))</f>
        <v/>
      </c>
      <c r="D5927" s="45" t="str">
        <f>IF(Table1[[#This Row],[Day]]="","",YEAR(F5927))</f>
        <v/>
      </c>
      <c r="E5927" s="117" t="s">
        <v>329</v>
      </c>
      <c r="J5927" s="102"/>
      <c r="K5927" s="124"/>
      <c r="R5927" s="46"/>
      <c r="V5927" s="112"/>
      <c r="W5927" s="72"/>
      <c r="X5927" s="46"/>
      <c r="Y5927" s="46"/>
      <c r="AC5927" s="47">
        <f t="shared" si="89"/>
        <v>0</v>
      </c>
      <c r="AD5927" s="47"/>
      <c r="AE5927" s="44"/>
      <c r="AF5927" s="48"/>
    </row>
    <row r="5928" spans="1:32" ht="21" customHeight="1">
      <c r="A5928" s="45" t="str">
        <f>IF(G5928="","",VLOOKUP(G5928,#REF!,3,0))</f>
        <v/>
      </c>
      <c r="B5928" s="45" t="str">
        <f>IF(Table1[[#This Row],[Day]]="","",WEEKNUM(F5928))</f>
        <v/>
      </c>
      <c r="C5928" s="45" t="str">
        <f>IF(Table1[[#This Row],[Day]]="","",MONTH(F5928))</f>
        <v/>
      </c>
      <c r="D5928" s="45" t="str">
        <f>IF(Table1[[#This Row],[Day]]="","",YEAR(F5928))</f>
        <v/>
      </c>
      <c r="E5928" s="117" t="s">
        <v>329</v>
      </c>
      <c r="J5928" s="102"/>
      <c r="K5928" s="124"/>
      <c r="R5928" s="46"/>
      <c r="V5928" s="112"/>
      <c r="W5928" s="72"/>
      <c r="X5928" s="46"/>
      <c r="Y5928" s="46"/>
      <c r="AC5928" s="47">
        <f t="shared" si="89"/>
        <v>0</v>
      </c>
      <c r="AD5928" s="47"/>
      <c r="AE5928" s="44"/>
      <c r="AF5928" s="48"/>
    </row>
    <row r="5929" spans="1:32" ht="21" customHeight="1">
      <c r="A5929" s="45" t="str">
        <f>IF(G5929="","",VLOOKUP(G5929,#REF!,3,0))</f>
        <v/>
      </c>
      <c r="B5929" s="45" t="str">
        <f>IF(Table1[[#This Row],[Day]]="","",WEEKNUM(F5929))</f>
        <v/>
      </c>
      <c r="C5929" s="45" t="str">
        <f>IF(Table1[[#This Row],[Day]]="","",MONTH(F5929))</f>
        <v/>
      </c>
      <c r="D5929" s="45" t="str">
        <f>IF(Table1[[#This Row],[Day]]="","",YEAR(F5929))</f>
        <v/>
      </c>
      <c r="E5929" s="117" t="s">
        <v>329</v>
      </c>
      <c r="J5929" s="102"/>
      <c r="K5929" s="124"/>
      <c r="R5929" s="46"/>
      <c r="V5929" s="112"/>
      <c r="W5929" s="72"/>
      <c r="X5929" s="46"/>
      <c r="Y5929" s="46"/>
      <c r="AC5929" s="47">
        <f t="shared" si="89"/>
        <v>0</v>
      </c>
      <c r="AD5929" s="47"/>
      <c r="AE5929" s="44"/>
      <c r="AF5929" s="48"/>
    </row>
    <row r="5930" spans="1:32" ht="21" customHeight="1">
      <c r="A5930" s="45" t="str">
        <f>IF(G5930="","",VLOOKUP(G5930,#REF!,3,0))</f>
        <v/>
      </c>
      <c r="B5930" s="45" t="str">
        <f>IF(Table1[[#This Row],[Day]]="","",WEEKNUM(F5930))</f>
        <v/>
      </c>
      <c r="C5930" s="45" t="str">
        <f>IF(Table1[[#This Row],[Day]]="","",MONTH(F5930))</f>
        <v/>
      </c>
      <c r="D5930" s="45" t="str">
        <f>IF(Table1[[#This Row],[Day]]="","",YEAR(F5930))</f>
        <v/>
      </c>
      <c r="E5930" s="117" t="s">
        <v>329</v>
      </c>
      <c r="J5930" s="102"/>
      <c r="K5930" s="124"/>
      <c r="R5930" s="46"/>
      <c r="V5930" s="112"/>
      <c r="W5930" s="72"/>
      <c r="X5930" s="46"/>
      <c r="Y5930" s="46"/>
      <c r="AC5930" s="47">
        <f t="shared" si="89"/>
        <v>0</v>
      </c>
      <c r="AD5930" s="47"/>
      <c r="AE5930" s="44"/>
      <c r="AF5930" s="48"/>
    </row>
    <row r="5931" spans="1:32" ht="21" customHeight="1">
      <c r="A5931" s="45" t="str">
        <f>IF(G5931="","",VLOOKUP(G5931,#REF!,3,0))</f>
        <v/>
      </c>
      <c r="B5931" s="45" t="str">
        <f>IF(Table1[[#This Row],[Day]]="","",WEEKNUM(F5931))</f>
        <v/>
      </c>
      <c r="C5931" s="45" t="str">
        <f>IF(Table1[[#This Row],[Day]]="","",MONTH(F5931))</f>
        <v/>
      </c>
      <c r="D5931" s="45" t="str">
        <f>IF(Table1[[#This Row],[Day]]="","",YEAR(F5931))</f>
        <v/>
      </c>
      <c r="E5931" s="117" t="s">
        <v>329</v>
      </c>
      <c r="J5931" s="102"/>
      <c r="K5931" s="124"/>
      <c r="R5931" s="46"/>
      <c r="V5931" s="112"/>
      <c r="W5931" s="72"/>
      <c r="X5931" s="46"/>
      <c r="Y5931" s="46"/>
      <c r="AC5931" s="47">
        <f t="shared" si="89"/>
        <v>0</v>
      </c>
      <c r="AD5931" s="47"/>
      <c r="AE5931" s="44"/>
      <c r="AF5931" s="48"/>
    </row>
    <row r="5932" spans="1:32" ht="21" customHeight="1">
      <c r="A5932" s="45" t="str">
        <f>IF(G5932="","",VLOOKUP(G5932,#REF!,3,0))</f>
        <v/>
      </c>
      <c r="B5932" s="45" t="str">
        <f>IF(Table1[[#This Row],[Day]]="","",WEEKNUM(F5932))</f>
        <v/>
      </c>
      <c r="C5932" s="45" t="str">
        <f>IF(Table1[[#This Row],[Day]]="","",MONTH(F5932))</f>
        <v/>
      </c>
      <c r="D5932" s="45" t="str">
        <f>IF(Table1[[#This Row],[Day]]="","",YEAR(F5932))</f>
        <v/>
      </c>
      <c r="E5932" s="117" t="s">
        <v>329</v>
      </c>
      <c r="J5932" s="102"/>
      <c r="K5932" s="124"/>
      <c r="R5932" s="46"/>
      <c r="V5932" s="112"/>
      <c r="W5932" s="72"/>
      <c r="X5932" s="46"/>
      <c r="Y5932" s="46"/>
      <c r="AC5932" s="47">
        <f t="shared" si="89"/>
        <v>0</v>
      </c>
      <c r="AD5932" s="47"/>
      <c r="AE5932" s="44"/>
      <c r="AF5932" s="48"/>
    </row>
    <row r="5933" spans="1:32" ht="21" customHeight="1">
      <c r="A5933" s="45" t="str">
        <f>IF(G5933="","",VLOOKUP(G5933,#REF!,3,0))</f>
        <v/>
      </c>
      <c r="B5933" s="45" t="str">
        <f>IF(Table1[[#This Row],[Day]]="","",WEEKNUM(F5933))</f>
        <v/>
      </c>
      <c r="C5933" s="45" t="str">
        <f>IF(Table1[[#This Row],[Day]]="","",MONTH(F5933))</f>
        <v/>
      </c>
      <c r="D5933" s="45" t="str">
        <f>IF(Table1[[#This Row],[Day]]="","",YEAR(F5933))</f>
        <v/>
      </c>
      <c r="E5933" s="117" t="s">
        <v>329</v>
      </c>
      <c r="J5933" s="102"/>
      <c r="K5933" s="124"/>
      <c r="R5933" s="46"/>
      <c r="V5933" s="112"/>
      <c r="W5933" s="72"/>
      <c r="X5933" s="46"/>
      <c r="Y5933" s="46"/>
      <c r="AC5933" s="47">
        <f t="shared" si="89"/>
        <v>0</v>
      </c>
      <c r="AD5933" s="47"/>
      <c r="AE5933" s="44"/>
      <c r="AF5933" s="48"/>
    </row>
    <row r="5934" spans="1:32" ht="21" customHeight="1">
      <c r="A5934" s="45" t="str">
        <f>IF(G5934="","",VLOOKUP(G5934,#REF!,3,0))</f>
        <v/>
      </c>
      <c r="B5934" s="45" t="str">
        <f>IF(Table1[[#This Row],[Day]]="","",WEEKNUM(F5934))</f>
        <v/>
      </c>
      <c r="C5934" s="45" t="str">
        <f>IF(Table1[[#This Row],[Day]]="","",MONTH(F5934))</f>
        <v/>
      </c>
      <c r="D5934" s="45" t="str">
        <f>IF(Table1[[#This Row],[Day]]="","",YEAR(F5934))</f>
        <v/>
      </c>
      <c r="E5934" s="117" t="s">
        <v>329</v>
      </c>
      <c r="J5934" s="102"/>
      <c r="K5934" s="124"/>
      <c r="R5934" s="46"/>
      <c r="V5934" s="112"/>
      <c r="W5934" s="72"/>
      <c r="X5934" s="46"/>
      <c r="Y5934" s="46"/>
      <c r="AC5934" s="47">
        <f t="shared" si="89"/>
        <v>0</v>
      </c>
      <c r="AD5934" s="47"/>
      <c r="AE5934" s="44"/>
      <c r="AF5934" s="48"/>
    </row>
    <row r="5935" spans="1:32" ht="21" customHeight="1">
      <c r="A5935" s="45" t="str">
        <f>IF(G5935="","",VLOOKUP(G5935,#REF!,3,0))</f>
        <v/>
      </c>
      <c r="B5935" s="45" t="str">
        <f>IF(Table1[[#This Row],[Day]]="","",WEEKNUM(F5935))</f>
        <v/>
      </c>
      <c r="C5935" s="45" t="str">
        <f>IF(Table1[[#This Row],[Day]]="","",MONTH(F5935))</f>
        <v/>
      </c>
      <c r="D5935" s="45" t="str">
        <f>IF(Table1[[#This Row],[Day]]="","",YEAR(F5935))</f>
        <v/>
      </c>
      <c r="E5935" s="117" t="s">
        <v>329</v>
      </c>
      <c r="J5935" s="102"/>
      <c r="K5935" s="124"/>
      <c r="R5935" s="46"/>
      <c r="V5935" s="112"/>
      <c r="W5935" s="72"/>
      <c r="X5935" s="46"/>
      <c r="Y5935" s="46"/>
      <c r="AC5935" s="47">
        <f t="shared" si="89"/>
        <v>0</v>
      </c>
      <c r="AD5935" s="47"/>
      <c r="AE5935" s="44"/>
      <c r="AF5935" s="48"/>
    </row>
    <row r="5936" spans="1:32" ht="21" customHeight="1">
      <c r="A5936" s="45" t="str">
        <f>IF(G5936="","",VLOOKUP(G5936,#REF!,3,0))</f>
        <v/>
      </c>
      <c r="B5936" s="45" t="str">
        <f>IF(Table1[[#This Row],[Day]]="","",WEEKNUM(F5936))</f>
        <v/>
      </c>
      <c r="C5936" s="45" t="str">
        <f>IF(Table1[[#This Row],[Day]]="","",MONTH(F5936))</f>
        <v/>
      </c>
      <c r="D5936" s="45" t="str">
        <f>IF(Table1[[#This Row],[Day]]="","",YEAR(F5936))</f>
        <v/>
      </c>
      <c r="E5936" s="117" t="s">
        <v>329</v>
      </c>
      <c r="J5936" s="102"/>
      <c r="K5936" s="124"/>
      <c r="R5936" s="46"/>
      <c r="V5936" s="112"/>
      <c r="W5936" s="72"/>
      <c r="X5936" s="46"/>
      <c r="Y5936" s="46"/>
      <c r="AC5936" s="47">
        <f t="shared" si="89"/>
        <v>0</v>
      </c>
      <c r="AD5936" s="47"/>
      <c r="AE5936" s="44"/>
      <c r="AF5936" s="48"/>
    </row>
    <row r="5937" spans="1:32" ht="21" customHeight="1">
      <c r="A5937" s="45" t="str">
        <f>IF(G5937="","",VLOOKUP(G5937,#REF!,3,0))</f>
        <v/>
      </c>
      <c r="B5937" s="45" t="str">
        <f>IF(Table1[[#This Row],[Day]]="","",WEEKNUM(F5937))</f>
        <v/>
      </c>
      <c r="C5937" s="45" t="str">
        <f>IF(Table1[[#This Row],[Day]]="","",MONTH(F5937))</f>
        <v/>
      </c>
      <c r="D5937" s="45" t="str">
        <f>IF(Table1[[#This Row],[Day]]="","",YEAR(F5937))</f>
        <v/>
      </c>
      <c r="E5937" s="117" t="s">
        <v>329</v>
      </c>
      <c r="J5937" s="102"/>
      <c r="K5937" s="124"/>
      <c r="R5937" s="46"/>
      <c r="V5937" s="112"/>
      <c r="W5937" s="72"/>
      <c r="X5937" s="46"/>
      <c r="Y5937" s="46"/>
      <c r="AC5937" s="47">
        <f t="shared" si="89"/>
        <v>0</v>
      </c>
      <c r="AD5937" s="47"/>
      <c r="AE5937" s="44"/>
      <c r="AF5937" s="48"/>
    </row>
    <row r="5938" spans="1:32" ht="21" customHeight="1">
      <c r="A5938" s="45" t="str">
        <f>IF(G5938="","",VLOOKUP(G5938,#REF!,3,0))</f>
        <v/>
      </c>
      <c r="B5938" s="45" t="str">
        <f>IF(Table1[[#This Row],[Day]]="","",WEEKNUM(F5938))</f>
        <v/>
      </c>
      <c r="C5938" s="45" t="str">
        <f>IF(Table1[[#This Row],[Day]]="","",MONTH(F5938))</f>
        <v/>
      </c>
      <c r="D5938" s="45" t="str">
        <f>IF(Table1[[#This Row],[Day]]="","",YEAR(F5938))</f>
        <v/>
      </c>
      <c r="E5938" s="117" t="s">
        <v>329</v>
      </c>
      <c r="J5938" s="102"/>
      <c r="K5938" s="124"/>
      <c r="R5938" s="46"/>
      <c r="V5938" s="112"/>
      <c r="W5938" s="72"/>
      <c r="X5938" s="46"/>
      <c r="Y5938" s="46"/>
      <c r="AC5938" s="47">
        <f t="shared" si="89"/>
        <v>0</v>
      </c>
      <c r="AD5938" s="47"/>
      <c r="AE5938" s="44"/>
      <c r="AF5938" s="48"/>
    </row>
    <row r="5939" spans="1:32" ht="21" customHeight="1">
      <c r="A5939" s="45" t="str">
        <f>IF(G5939="","",VLOOKUP(G5939,#REF!,3,0))</f>
        <v/>
      </c>
      <c r="B5939" s="45" t="str">
        <f>IF(Table1[[#This Row],[Day]]="","",WEEKNUM(F5939))</f>
        <v/>
      </c>
      <c r="C5939" s="45" t="str">
        <f>IF(Table1[[#This Row],[Day]]="","",MONTH(F5939))</f>
        <v/>
      </c>
      <c r="D5939" s="45" t="str">
        <f>IF(Table1[[#This Row],[Day]]="","",YEAR(F5939))</f>
        <v/>
      </c>
      <c r="E5939" s="117" t="s">
        <v>329</v>
      </c>
      <c r="J5939" s="102"/>
      <c r="K5939" s="124"/>
      <c r="R5939" s="46"/>
      <c r="V5939" s="112"/>
      <c r="W5939" s="72"/>
      <c r="X5939" s="46"/>
      <c r="Y5939" s="46"/>
      <c r="AC5939" s="47">
        <f t="shared" si="89"/>
        <v>0</v>
      </c>
      <c r="AD5939" s="47"/>
      <c r="AE5939" s="44"/>
      <c r="AF5939" s="48"/>
    </row>
    <row r="5940" spans="1:32" ht="21" customHeight="1">
      <c r="A5940" s="45" t="str">
        <f>IF(G5940="","",VLOOKUP(G5940,#REF!,3,0))</f>
        <v/>
      </c>
      <c r="B5940" s="45" t="str">
        <f>IF(Table1[[#This Row],[Day]]="","",WEEKNUM(F5940))</f>
        <v/>
      </c>
      <c r="C5940" s="45" t="str">
        <f>IF(Table1[[#This Row],[Day]]="","",MONTH(F5940))</f>
        <v/>
      </c>
      <c r="D5940" s="45" t="str">
        <f>IF(Table1[[#This Row],[Day]]="","",YEAR(F5940))</f>
        <v/>
      </c>
      <c r="E5940" s="117" t="s">
        <v>329</v>
      </c>
      <c r="J5940" s="102"/>
      <c r="K5940" s="124"/>
      <c r="R5940" s="46"/>
      <c r="V5940" s="112"/>
      <c r="W5940" s="72"/>
      <c r="X5940" s="46"/>
      <c r="Y5940" s="46"/>
      <c r="AC5940" s="47">
        <f t="shared" si="89"/>
        <v>0</v>
      </c>
      <c r="AD5940" s="47"/>
      <c r="AE5940" s="44"/>
      <c r="AF5940" s="48"/>
    </row>
    <row r="5941" spans="1:32" ht="21" customHeight="1">
      <c r="A5941" s="45" t="str">
        <f>IF(G5941="","",VLOOKUP(G5941,#REF!,3,0))</f>
        <v/>
      </c>
      <c r="B5941" s="45" t="str">
        <f>IF(Table1[[#This Row],[Day]]="","",WEEKNUM(F5941))</f>
        <v/>
      </c>
      <c r="C5941" s="45" t="str">
        <f>IF(Table1[[#This Row],[Day]]="","",MONTH(F5941))</f>
        <v/>
      </c>
      <c r="D5941" s="45" t="str">
        <f>IF(Table1[[#This Row],[Day]]="","",YEAR(F5941))</f>
        <v/>
      </c>
      <c r="E5941" s="117" t="s">
        <v>329</v>
      </c>
      <c r="J5941" s="102"/>
      <c r="K5941" s="124"/>
      <c r="R5941" s="46"/>
      <c r="V5941" s="112"/>
      <c r="W5941" s="72"/>
      <c r="X5941" s="46"/>
      <c r="Y5941" s="46"/>
      <c r="AC5941" s="47">
        <f t="shared" si="89"/>
        <v>0</v>
      </c>
      <c r="AD5941" s="47"/>
      <c r="AE5941" s="44"/>
      <c r="AF5941" s="48"/>
    </row>
    <row r="5942" spans="1:32" ht="21" customHeight="1">
      <c r="A5942" s="45" t="str">
        <f>IF(G5942="","",VLOOKUP(G5942,#REF!,3,0))</f>
        <v/>
      </c>
      <c r="B5942" s="45" t="str">
        <f>IF(Table1[[#This Row],[Day]]="","",WEEKNUM(F5942))</f>
        <v/>
      </c>
      <c r="C5942" s="45" t="str">
        <f>IF(Table1[[#This Row],[Day]]="","",MONTH(F5942))</f>
        <v/>
      </c>
      <c r="D5942" s="45" t="str">
        <f>IF(Table1[[#This Row],[Day]]="","",YEAR(F5942))</f>
        <v/>
      </c>
      <c r="E5942" s="117" t="s">
        <v>329</v>
      </c>
      <c r="J5942" s="102"/>
      <c r="K5942" s="124"/>
      <c r="R5942" s="46"/>
      <c r="V5942" s="112"/>
      <c r="W5942" s="72"/>
      <c r="X5942" s="46"/>
      <c r="Y5942" s="46"/>
      <c r="AC5942" s="47">
        <f t="shared" si="89"/>
        <v>0</v>
      </c>
      <c r="AD5942" s="47"/>
      <c r="AE5942" s="44"/>
      <c r="AF5942" s="48"/>
    </row>
    <row r="5943" spans="1:32" ht="21" customHeight="1">
      <c r="A5943" s="45" t="str">
        <f>IF(G5943="","",VLOOKUP(G5943,#REF!,3,0))</f>
        <v/>
      </c>
      <c r="B5943" s="45" t="str">
        <f>IF(Table1[[#This Row],[Day]]="","",WEEKNUM(F5943))</f>
        <v/>
      </c>
      <c r="C5943" s="45" t="str">
        <f>IF(Table1[[#This Row],[Day]]="","",MONTH(F5943))</f>
        <v/>
      </c>
      <c r="D5943" s="45" t="str">
        <f>IF(Table1[[#This Row],[Day]]="","",YEAR(F5943))</f>
        <v/>
      </c>
      <c r="E5943" s="117" t="s">
        <v>329</v>
      </c>
      <c r="J5943" s="102"/>
      <c r="K5943" s="124"/>
      <c r="R5943" s="46"/>
      <c r="V5943" s="112"/>
      <c r="W5943" s="72"/>
      <c r="X5943" s="46"/>
      <c r="Y5943" s="46"/>
      <c r="AC5943" s="47">
        <f t="shared" si="89"/>
        <v>0</v>
      </c>
      <c r="AD5943" s="47"/>
      <c r="AE5943" s="44"/>
      <c r="AF5943" s="48"/>
    </row>
    <row r="5944" spans="1:32" ht="21" customHeight="1">
      <c r="A5944" s="45" t="str">
        <f>IF(G5944="","",VLOOKUP(G5944,#REF!,3,0))</f>
        <v/>
      </c>
      <c r="B5944" s="45" t="str">
        <f>IF(Table1[[#This Row],[Day]]="","",WEEKNUM(F5944))</f>
        <v/>
      </c>
      <c r="C5944" s="45" t="str">
        <f>IF(Table1[[#This Row],[Day]]="","",MONTH(F5944))</f>
        <v/>
      </c>
      <c r="D5944" s="45" t="str">
        <f>IF(Table1[[#This Row],[Day]]="","",YEAR(F5944))</f>
        <v/>
      </c>
      <c r="E5944" s="117" t="s">
        <v>329</v>
      </c>
      <c r="J5944" s="102"/>
      <c r="K5944" s="124"/>
      <c r="R5944" s="46"/>
      <c r="V5944" s="112"/>
      <c r="W5944" s="72"/>
      <c r="X5944" s="46"/>
      <c r="Y5944" s="46"/>
      <c r="AC5944" s="47">
        <f t="shared" si="89"/>
        <v>0</v>
      </c>
      <c r="AD5944" s="47"/>
      <c r="AE5944" s="44"/>
      <c r="AF5944" s="48"/>
    </row>
    <row r="5945" spans="1:32" ht="21" customHeight="1">
      <c r="A5945" s="45" t="str">
        <f>IF(G5945="","",VLOOKUP(G5945,#REF!,3,0))</f>
        <v/>
      </c>
      <c r="B5945" s="45" t="str">
        <f>IF(Table1[[#This Row],[Day]]="","",WEEKNUM(F5945))</f>
        <v/>
      </c>
      <c r="C5945" s="45" t="str">
        <f>IF(Table1[[#This Row],[Day]]="","",MONTH(F5945))</f>
        <v/>
      </c>
      <c r="D5945" s="45" t="str">
        <f>IF(Table1[[#This Row],[Day]]="","",YEAR(F5945))</f>
        <v/>
      </c>
      <c r="E5945" s="117" t="s">
        <v>329</v>
      </c>
      <c r="J5945" s="102"/>
      <c r="K5945" s="124"/>
      <c r="R5945" s="46"/>
      <c r="V5945" s="112"/>
      <c r="W5945" s="72"/>
      <c r="X5945" s="46"/>
      <c r="Y5945" s="46"/>
      <c r="AC5945" s="47">
        <f t="shared" si="89"/>
        <v>0</v>
      </c>
      <c r="AD5945" s="47"/>
      <c r="AE5945" s="44"/>
      <c r="AF5945" s="48"/>
    </row>
    <row r="5946" spans="1:32" ht="21" customHeight="1">
      <c r="A5946" s="45" t="str">
        <f>IF(G5946="","",VLOOKUP(G5946,#REF!,3,0))</f>
        <v/>
      </c>
      <c r="B5946" s="45" t="str">
        <f>IF(Table1[[#This Row],[Day]]="","",WEEKNUM(F5946))</f>
        <v/>
      </c>
      <c r="C5946" s="45" t="str">
        <f>IF(Table1[[#This Row],[Day]]="","",MONTH(F5946))</f>
        <v/>
      </c>
      <c r="D5946" s="45" t="str">
        <f>IF(Table1[[#This Row],[Day]]="","",YEAR(F5946))</f>
        <v/>
      </c>
      <c r="E5946" s="117" t="s">
        <v>329</v>
      </c>
      <c r="J5946" s="102"/>
      <c r="K5946" s="124"/>
      <c r="R5946" s="46"/>
      <c r="V5946" s="112"/>
      <c r="W5946" s="72"/>
      <c r="X5946" s="46"/>
      <c r="Y5946" s="46"/>
      <c r="AC5946" s="47">
        <f t="shared" si="89"/>
        <v>0</v>
      </c>
      <c r="AD5946" s="47"/>
      <c r="AE5946" s="44"/>
      <c r="AF5946" s="48"/>
    </row>
    <row r="5947" spans="1:32" ht="21" customHeight="1">
      <c r="A5947" s="45" t="str">
        <f>IF(G5947="","",VLOOKUP(G5947,#REF!,3,0))</f>
        <v/>
      </c>
      <c r="B5947" s="45" t="str">
        <f>IF(Table1[[#This Row],[Day]]="","",WEEKNUM(F5947))</f>
        <v/>
      </c>
      <c r="C5947" s="45" t="str">
        <f>IF(Table1[[#This Row],[Day]]="","",MONTH(F5947))</f>
        <v/>
      </c>
      <c r="D5947" s="45" t="str">
        <f>IF(Table1[[#This Row],[Day]]="","",YEAR(F5947))</f>
        <v/>
      </c>
      <c r="E5947" s="117" t="s">
        <v>329</v>
      </c>
      <c r="J5947" s="102"/>
      <c r="K5947" s="124"/>
      <c r="R5947" s="46"/>
      <c r="V5947" s="112"/>
      <c r="W5947" s="72"/>
      <c r="X5947" s="46"/>
      <c r="Y5947" s="46"/>
      <c r="AC5947" s="47">
        <f t="shared" si="89"/>
        <v>0</v>
      </c>
      <c r="AD5947" s="47"/>
      <c r="AE5947" s="44"/>
      <c r="AF5947" s="48"/>
    </row>
    <row r="5948" spans="1:32" ht="21" customHeight="1">
      <c r="A5948" s="45" t="str">
        <f>IF(G5948="","",VLOOKUP(G5948,#REF!,3,0))</f>
        <v/>
      </c>
      <c r="B5948" s="45" t="str">
        <f>IF(Table1[[#This Row],[Day]]="","",WEEKNUM(F5948))</f>
        <v/>
      </c>
      <c r="C5948" s="45" t="str">
        <f>IF(Table1[[#This Row],[Day]]="","",MONTH(F5948))</f>
        <v/>
      </c>
      <c r="D5948" s="45" t="str">
        <f>IF(Table1[[#This Row],[Day]]="","",YEAR(F5948))</f>
        <v/>
      </c>
      <c r="E5948" s="117" t="s">
        <v>329</v>
      </c>
      <c r="J5948" s="102"/>
      <c r="K5948" s="124"/>
      <c r="R5948" s="46"/>
      <c r="V5948" s="112"/>
      <c r="W5948" s="72"/>
      <c r="X5948" s="46"/>
      <c r="Y5948" s="46"/>
      <c r="AC5948" s="47">
        <f t="shared" si="89"/>
        <v>0</v>
      </c>
      <c r="AD5948" s="47"/>
      <c r="AE5948" s="44"/>
      <c r="AF5948" s="48"/>
    </row>
    <row r="5949" spans="1:32" ht="21" customHeight="1">
      <c r="A5949" s="45" t="str">
        <f>IF(G5949="","",VLOOKUP(G5949,#REF!,3,0))</f>
        <v/>
      </c>
      <c r="B5949" s="45" t="str">
        <f>IF(Table1[[#This Row],[Day]]="","",WEEKNUM(F5949))</f>
        <v/>
      </c>
      <c r="C5949" s="45" t="str">
        <f>IF(Table1[[#This Row],[Day]]="","",MONTH(F5949))</f>
        <v/>
      </c>
      <c r="D5949" s="45" t="str">
        <f>IF(Table1[[#This Row],[Day]]="","",YEAR(F5949))</f>
        <v/>
      </c>
      <c r="E5949" s="117" t="s">
        <v>329</v>
      </c>
      <c r="J5949" s="102"/>
      <c r="K5949" s="124"/>
      <c r="R5949" s="46"/>
      <c r="V5949" s="112"/>
      <c r="W5949" s="72"/>
      <c r="X5949" s="46"/>
      <c r="Y5949" s="46"/>
      <c r="AC5949" s="47">
        <f t="shared" si="89"/>
        <v>0</v>
      </c>
      <c r="AD5949" s="47"/>
      <c r="AE5949" s="44"/>
      <c r="AF5949" s="48"/>
    </row>
    <row r="5950" spans="1:32" ht="21" customHeight="1">
      <c r="A5950" s="45" t="str">
        <f>IF(G5950="","",VLOOKUP(G5950,#REF!,3,0))</f>
        <v/>
      </c>
      <c r="B5950" s="45" t="str">
        <f>IF(Table1[[#This Row],[Day]]="","",WEEKNUM(F5950))</f>
        <v/>
      </c>
      <c r="C5950" s="45" t="str">
        <f>IF(Table1[[#This Row],[Day]]="","",MONTH(F5950))</f>
        <v/>
      </c>
      <c r="D5950" s="45" t="str">
        <f>IF(Table1[[#This Row],[Day]]="","",YEAR(F5950))</f>
        <v/>
      </c>
      <c r="E5950" s="117" t="s">
        <v>329</v>
      </c>
      <c r="J5950" s="102"/>
      <c r="K5950" s="124"/>
      <c r="R5950" s="46"/>
      <c r="V5950" s="112"/>
      <c r="W5950" s="72"/>
      <c r="X5950" s="46"/>
      <c r="Y5950" s="46"/>
      <c r="AC5950" s="47">
        <f t="shared" si="89"/>
        <v>0</v>
      </c>
      <c r="AD5950" s="47"/>
      <c r="AE5950" s="44"/>
      <c r="AF5950" s="48"/>
    </row>
    <row r="5951" spans="1:32" ht="21" customHeight="1">
      <c r="A5951" s="45" t="str">
        <f>IF(G5951="","",VLOOKUP(G5951,#REF!,3,0))</f>
        <v/>
      </c>
      <c r="B5951" s="45" t="str">
        <f>IF(Table1[[#This Row],[Day]]="","",WEEKNUM(F5951))</f>
        <v/>
      </c>
      <c r="C5951" s="45" t="str">
        <f>IF(Table1[[#This Row],[Day]]="","",MONTH(F5951))</f>
        <v/>
      </c>
      <c r="D5951" s="45" t="str">
        <f>IF(Table1[[#This Row],[Day]]="","",YEAR(F5951))</f>
        <v/>
      </c>
      <c r="E5951" s="117" t="s">
        <v>329</v>
      </c>
      <c r="J5951" s="102"/>
      <c r="K5951" s="124"/>
      <c r="R5951" s="46"/>
      <c r="V5951" s="112"/>
      <c r="W5951" s="72"/>
      <c r="X5951" s="46"/>
      <c r="Y5951" s="46"/>
      <c r="AC5951" s="47">
        <f t="shared" si="89"/>
        <v>0</v>
      </c>
      <c r="AD5951" s="47"/>
      <c r="AE5951" s="44"/>
      <c r="AF5951" s="48"/>
    </row>
    <row r="5952" spans="1:32" ht="21" customHeight="1">
      <c r="A5952" s="45" t="str">
        <f>IF(G5952="","",VLOOKUP(G5952,#REF!,3,0))</f>
        <v/>
      </c>
      <c r="B5952" s="45" t="str">
        <f>IF(Table1[[#This Row],[Day]]="","",WEEKNUM(F5952))</f>
        <v/>
      </c>
      <c r="C5952" s="45" t="str">
        <f>IF(Table1[[#This Row],[Day]]="","",MONTH(F5952))</f>
        <v/>
      </c>
      <c r="D5952" s="45" t="str">
        <f>IF(Table1[[#This Row],[Day]]="","",YEAR(F5952))</f>
        <v/>
      </c>
      <c r="E5952" s="117" t="s">
        <v>329</v>
      </c>
      <c r="J5952" s="102"/>
      <c r="K5952" s="124"/>
      <c r="R5952" s="46"/>
      <c r="V5952" s="112"/>
      <c r="W5952" s="72"/>
      <c r="X5952" s="46"/>
      <c r="Y5952" s="46"/>
      <c r="AC5952" s="47">
        <f t="shared" si="89"/>
        <v>0</v>
      </c>
      <c r="AD5952" s="47"/>
      <c r="AE5952" s="44"/>
      <c r="AF5952" s="48"/>
    </row>
    <row r="5953" spans="1:32" ht="21" customHeight="1">
      <c r="A5953" s="45" t="str">
        <f>IF(G5953="","",VLOOKUP(G5953,#REF!,3,0))</f>
        <v/>
      </c>
      <c r="B5953" s="45" t="str">
        <f>IF(Table1[[#This Row],[Day]]="","",WEEKNUM(F5953))</f>
        <v/>
      </c>
      <c r="C5953" s="45" t="str">
        <f>IF(Table1[[#This Row],[Day]]="","",MONTH(F5953))</f>
        <v/>
      </c>
      <c r="D5953" s="45" t="str">
        <f>IF(Table1[[#This Row],[Day]]="","",YEAR(F5953))</f>
        <v/>
      </c>
      <c r="E5953" s="117" t="s">
        <v>329</v>
      </c>
      <c r="J5953" s="102"/>
      <c r="K5953" s="124"/>
      <c r="R5953" s="46"/>
      <c r="V5953" s="112"/>
      <c r="W5953" s="72"/>
      <c r="X5953" s="46"/>
      <c r="Y5953" s="46"/>
      <c r="AC5953" s="47">
        <f t="shared" si="89"/>
        <v>0</v>
      </c>
      <c r="AD5953" s="47"/>
      <c r="AE5953" s="44"/>
      <c r="AF5953" s="48"/>
    </row>
    <row r="5954" spans="1:32" ht="21" customHeight="1">
      <c r="A5954" s="45" t="str">
        <f>IF(G5954="","",VLOOKUP(G5954,#REF!,3,0))</f>
        <v/>
      </c>
      <c r="B5954" s="45" t="str">
        <f>IF(Table1[[#This Row],[Day]]="","",WEEKNUM(F5954))</f>
        <v/>
      </c>
      <c r="C5954" s="45" t="str">
        <f>IF(Table1[[#This Row],[Day]]="","",MONTH(F5954))</f>
        <v/>
      </c>
      <c r="D5954" s="45" t="str">
        <f>IF(Table1[[#This Row],[Day]]="","",YEAR(F5954))</f>
        <v/>
      </c>
      <c r="E5954" s="117" t="s">
        <v>329</v>
      </c>
      <c r="J5954" s="102"/>
      <c r="K5954" s="124"/>
      <c r="R5954" s="46"/>
      <c r="V5954" s="112"/>
      <c r="W5954" s="72"/>
      <c r="X5954" s="46"/>
      <c r="Y5954" s="46"/>
      <c r="AC5954" s="47">
        <f t="shared" si="89"/>
        <v>0</v>
      </c>
      <c r="AD5954" s="47"/>
      <c r="AE5954" s="44"/>
      <c r="AF5954" s="48"/>
    </row>
    <row r="5955" spans="1:32" ht="21" customHeight="1">
      <c r="A5955" s="45" t="str">
        <f>IF(G5955="","",VLOOKUP(G5955,#REF!,3,0))</f>
        <v/>
      </c>
      <c r="B5955" s="45" t="str">
        <f>IF(Table1[[#This Row],[Day]]="","",WEEKNUM(F5955))</f>
        <v/>
      </c>
      <c r="C5955" s="45" t="str">
        <f>IF(Table1[[#This Row],[Day]]="","",MONTH(F5955))</f>
        <v/>
      </c>
      <c r="D5955" s="45" t="str">
        <f>IF(Table1[[#This Row],[Day]]="","",YEAR(F5955))</f>
        <v/>
      </c>
      <c r="E5955" s="117" t="s">
        <v>329</v>
      </c>
      <c r="J5955" s="102"/>
      <c r="K5955" s="124"/>
      <c r="R5955" s="46"/>
      <c r="V5955" s="112"/>
      <c r="W5955" s="72"/>
      <c r="X5955" s="46"/>
      <c r="Y5955" s="46"/>
      <c r="AC5955" s="47">
        <f t="shared" si="89"/>
        <v>0</v>
      </c>
      <c r="AD5955" s="47"/>
      <c r="AE5955" s="44"/>
      <c r="AF5955" s="48"/>
    </row>
    <row r="5956" spans="1:32" ht="21" customHeight="1">
      <c r="A5956" s="45" t="str">
        <f>IF(G5956="","",VLOOKUP(G5956,#REF!,3,0))</f>
        <v/>
      </c>
      <c r="B5956" s="45" t="str">
        <f>IF(Table1[[#This Row],[Day]]="","",WEEKNUM(F5956))</f>
        <v/>
      </c>
      <c r="C5956" s="45" t="str">
        <f>IF(Table1[[#This Row],[Day]]="","",MONTH(F5956))</f>
        <v/>
      </c>
      <c r="D5956" s="45" t="str">
        <f>IF(Table1[[#This Row],[Day]]="","",YEAR(F5956))</f>
        <v/>
      </c>
      <c r="E5956" s="117" t="s">
        <v>329</v>
      </c>
      <c r="J5956" s="102"/>
      <c r="K5956" s="124"/>
      <c r="R5956" s="46"/>
      <c r="V5956" s="112"/>
      <c r="W5956" s="72"/>
      <c r="X5956" s="46"/>
      <c r="Y5956" s="46"/>
      <c r="AC5956" s="47">
        <f t="shared" si="89"/>
        <v>0</v>
      </c>
      <c r="AD5956" s="47"/>
      <c r="AE5956" s="44"/>
      <c r="AF5956" s="48"/>
    </row>
    <row r="5957" spans="1:32" ht="21" customHeight="1">
      <c r="A5957" s="45" t="str">
        <f>IF(G5957="","",VLOOKUP(G5957,#REF!,3,0))</f>
        <v/>
      </c>
      <c r="B5957" s="45" t="str">
        <f>IF(Table1[[#This Row],[Day]]="","",WEEKNUM(F5957))</f>
        <v/>
      </c>
      <c r="C5957" s="45" t="str">
        <f>IF(Table1[[#This Row],[Day]]="","",MONTH(F5957))</f>
        <v/>
      </c>
      <c r="D5957" s="45" t="str">
        <f>IF(Table1[[#This Row],[Day]]="","",YEAR(F5957))</f>
        <v/>
      </c>
      <c r="E5957" s="117" t="s">
        <v>329</v>
      </c>
      <c r="J5957" s="102"/>
      <c r="K5957" s="124"/>
      <c r="R5957" s="46"/>
      <c r="V5957" s="112"/>
      <c r="W5957" s="72"/>
      <c r="X5957" s="46"/>
      <c r="Y5957" s="46"/>
      <c r="AC5957" s="47">
        <f t="shared" si="89"/>
        <v>0</v>
      </c>
      <c r="AD5957" s="47"/>
      <c r="AE5957" s="44"/>
      <c r="AF5957" s="48"/>
    </row>
    <row r="5958" spans="1:32" ht="21" customHeight="1">
      <c r="A5958" s="45" t="str">
        <f>IF(G5958="","",VLOOKUP(G5958,#REF!,3,0))</f>
        <v/>
      </c>
      <c r="B5958" s="45" t="str">
        <f>IF(Table1[[#This Row],[Day]]="","",WEEKNUM(F5958))</f>
        <v/>
      </c>
      <c r="C5958" s="45" t="str">
        <f>IF(Table1[[#This Row],[Day]]="","",MONTH(F5958))</f>
        <v/>
      </c>
      <c r="D5958" s="45" t="str">
        <f>IF(Table1[[#This Row],[Day]]="","",YEAR(F5958))</f>
        <v/>
      </c>
      <c r="E5958" s="117" t="s">
        <v>329</v>
      </c>
      <c r="J5958" s="102"/>
      <c r="K5958" s="124"/>
      <c r="R5958" s="46"/>
      <c r="V5958" s="112"/>
      <c r="W5958" s="72"/>
      <c r="X5958" s="46"/>
      <c r="Y5958" s="46"/>
      <c r="AC5958" s="47">
        <f t="shared" si="89"/>
        <v>0</v>
      </c>
      <c r="AD5958" s="47"/>
      <c r="AE5958" s="44"/>
      <c r="AF5958" s="48"/>
    </row>
    <row r="5959" spans="1:32" ht="21" customHeight="1">
      <c r="A5959" s="45" t="str">
        <f>IF(G5959="","",VLOOKUP(G5959,#REF!,3,0))</f>
        <v/>
      </c>
      <c r="B5959" s="45" t="str">
        <f>IF(Table1[[#This Row],[Day]]="","",WEEKNUM(F5959))</f>
        <v/>
      </c>
      <c r="C5959" s="45" t="str">
        <f>IF(Table1[[#This Row],[Day]]="","",MONTH(F5959))</f>
        <v/>
      </c>
      <c r="D5959" s="45" t="str">
        <f>IF(Table1[[#This Row],[Day]]="","",YEAR(F5959))</f>
        <v/>
      </c>
      <c r="E5959" s="117" t="s">
        <v>329</v>
      </c>
      <c r="J5959" s="102"/>
      <c r="K5959" s="124"/>
      <c r="R5959" s="46"/>
      <c r="V5959" s="112"/>
      <c r="W5959" s="72"/>
      <c r="X5959" s="46"/>
      <c r="Y5959" s="46"/>
      <c r="AC5959" s="47">
        <f t="shared" si="89"/>
        <v>0</v>
      </c>
      <c r="AD5959" s="47"/>
      <c r="AE5959" s="44"/>
      <c r="AF5959" s="48"/>
    </row>
    <row r="5960" spans="1:32" ht="21" customHeight="1">
      <c r="A5960" s="45" t="str">
        <f>IF(G5960="","",VLOOKUP(G5960,#REF!,3,0))</f>
        <v/>
      </c>
      <c r="B5960" s="45" t="str">
        <f>IF(Table1[[#This Row],[Day]]="","",WEEKNUM(F5960))</f>
        <v/>
      </c>
      <c r="C5960" s="45" t="str">
        <f>IF(Table1[[#This Row],[Day]]="","",MONTH(F5960))</f>
        <v/>
      </c>
      <c r="D5960" s="45" t="str">
        <f>IF(Table1[[#This Row],[Day]]="","",YEAR(F5960))</f>
        <v/>
      </c>
      <c r="E5960" s="117" t="s">
        <v>329</v>
      </c>
      <c r="J5960" s="102"/>
      <c r="K5960" s="124"/>
      <c r="R5960" s="46"/>
      <c r="V5960" s="112"/>
      <c r="W5960" s="72"/>
      <c r="X5960" s="46"/>
      <c r="Y5960" s="46"/>
      <c r="AC5960" s="47">
        <f t="shared" si="89"/>
        <v>0</v>
      </c>
      <c r="AD5960" s="47"/>
      <c r="AE5960" s="44"/>
      <c r="AF5960" s="48"/>
    </row>
    <row r="5961" spans="1:32" ht="21" customHeight="1">
      <c r="A5961" s="45" t="str">
        <f>IF(G5961="","",VLOOKUP(G5961,#REF!,3,0))</f>
        <v/>
      </c>
      <c r="B5961" s="45" t="str">
        <f>IF(Table1[[#This Row],[Day]]="","",WEEKNUM(F5961))</f>
        <v/>
      </c>
      <c r="C5961" s="45" t="str">
        <f>IF(Table1[[#This Row],[Day]]="","",MONTH(F5961))</f>
        <v/>
      </c>
      <c r="D5961" s="45" t="str">
        <f>IF(Table1[[#This Row],[Day]]="","",YEAR(F5961))</f>
        <v/>
      </c>
      <c r="E5961" s="117" t="s">
        <v>329</v>
      </c>
      <c r="J5961" s="102"/>
      <c r="K5961" s="124"/>
      <c r="R5961" s="46"/>
      <c r="V5961" s="112"/>
      <c r="W5961" s="72"/>
      <c r="X5961" s="46"/>
      <c r="Y5961" s="46"/>
      <c r="AC5961" s="47">
        <f t="shared" si="89"/>
        <v>0</v>
      </c>
      <c r="AD5961" s="47"/>
      <c r="AE5961" s="44"/>
      <c r="AF5961" s="48"/>
    </row>
    <row r="5962" spans="1:32" ht="21" customHeight="1">
      <c r="A5962" s="45" t="str">
        <f>IF(G5962="","",VLOOKUP(G5962,#REF!,3,0))</f>
        <v/>
      </c>
      <c r="B5962" s="45" t="str">
        <f>IF(Table1[[#This Row],[Day]]="","",WEEKNUM(F5962))</f>
        <v/>
      </c>
      <c r="C5962" s="45" t="str">
        <f>IF(Table1[[#This Row],[Day]]="","",MONTH(F5962))</f>
        <v/>
      </c>
      <c r="D5962" s="45" t="str">
        <f>IF(Table1[[#This Row],[Day]]="","",YEAR(F5962))</f>
        <v/>
      </c>
      <c r="E5962" s="117" t="s">
        <v>329</v>
      </c>
      <c r="J5962" s="102"/>
      <c r="K5962" s="124"/>
      <c r="R5962" s="46"/>
      <c r="V5962" s="112"/>
      <c r="W5962" s="72"/>
      <c r="X5962" s="46"/>
      <c r="Y5962" s="46"/>
      <c r="AC5962" s="47">
        <f t="shared" si="89"/>
        <v>0</v>
      </c>
      <c r="AD5962" s="47"/>
      <c r="AE5962" s="44"/>
      <c r="AF5962" s="48"/>
    </row>
    <row r="5963" spans="1:32" ht="21" customHeight="1">
      <c r="A5963" s="45" t="str">
        <f>IF(G5963="","",VLOOKUP(G5963,#REF!,3,0))</f>
        <v/>
      </c>
      <c r="B5963" s="45" t="str">
        <f>IF(Table1[[#This Row],[Day]]="","",WEEKNUM(F5963))</f>
        <v/>
      </c>
      <c r="C5963" s="45" t="str">
        <f>IF(Table1[[#This Row],[Day]]="","",MONTH(F5963))</f>
        <v/>
      </c>
      <c r="D5963" s="45" t="str">
        <f>IF(Table1[[#This Row],[Day]]="","",YEAR(F5963))</f>
        <v/>
      </c>
      <c r="E5963" s="117" t="s">
        <v>329</v>
      </c>
      <c r="J5963" s="102"/>
      <c r="K5963" s="124"/>
      <c r="R5963" s="46"/>
      <c r="V5963" s="112"/>
      <c r="W5963" s="72"/>
      <c r="X5963" s="46"/>
      <c r="Y5963" s="46"/>
      <c r="AC5963" s="47">
        <f t="shared" si="89"/>
        <v>0</v>
      </c>
      <c r="AD5963" s="47"/>
      <c r="AE5963" s="44"/>
      <c r="AF5963" s="48"/>
    </row>
    <row r="5964" spans="1:32" ht="21" customHeight="1">
      <c r="A5964" s="45" t="str">
        <f>IF(G5964="","",VLOOKUP(G5964,#REF!,3,0))</f>
        <v/>
      </c>
      <c r="B5964" s="45" t="str">
        <f>IF(Table1[[#This Row],[Day]]="","",WEEKNUM(F5964))</f>
        <v/>
      </c>
      <c r="C5964" s="45" t="str">
        <f>IF(Table1[[#This Row],[Day]]="","",MONTH(F5964))</f>
        <v/>
      </c>
      <c r="D5964" s="45" t="str">
        <f>IF(Table1[[#This Row],[Day]]="","",YEAR(F5964))</f>
        <v/>
      </c>
      <c r="E5964" s="117" t="s">
        <v>329</v>
      </c>
      <c r="J5964" s="102"/>
      <c r="K5964" s="124"/>
      <c r="R5964" s="46"/>
      <c r="V5964" s="112"/>
      <c r="W5964" s="72"/>
      <c r="X5964" s="46"/>
      <c r="Y5964" s="46"/>
      <c r="AC5964" s="47">
        <f t="shared" si="89"/>
        <v>0</v>
      </c>
      <c r="AD5964" s="47"/>
      <c r="AE5964" s="44"/>
      <c r="AF5964" s="48"/>
    </row>
    <row r="5965" spans="1:32" ht="21" customHeight="1">
      <c r="A5965" s="45" t="str">
        <f>IF(G5965="","",VLOOKUP(G5965,#REF!,3,0))</f>
        <v/>
      </c>
      <c r="B5965" s="45" t="str">
        <f>IF(Table1[[#This Row],[Day]]="","",WEEKNUM(F5965))</f>
        <v/>
      </c>
      <c r="C5965" s="45" t="str">
        <f>IF(Table1[[#This Row],[Day]]="","",MONTH(F5965))</f>
        <v/>
      </c>
      <c r="D5965" s="45" t="str">
        <f>IF(Table1[[#This Row],[Day]]="","",YEAR(F5965))</f>
        <v/>
      </c>
      <c r="E5965" s="117" t="s">
        <v>329</v>
      </c>
      <c r="J5965" s="102"/>
      <c r="K5965" s="124"/>
      <c r="R5965" s="46"/>
      <c r="V5965" s="112"/>
      <c r="W5965" s="72"/>
      <c r="X5965" s="46"/>
      <c r="Y5965" s="46"/>
      <c r="AC5965" s="47">
        <f t="shared" si="89"/>
        <v>0</v>
      </c>
      <c r="AD5965" s="47"/>
      <c r="AE5965" s="44"/>
      <c r="AF5965" s="48"/>
    </row>
    <row r="5966" spans="1:32" ht="21" customHeight="1">
      <c r="A5966" s="45" t="str">
        <f>IF(G5966="","",VLOOKUP(G5966,#REF!,3,0))</f>
        <v/>
      </c>
      <c r="B5966" s="45" t="str">
        <f>IF(Table1[[#This Row],[Day]]="","",WEEKNUM(F5966))</f>
        <v/>
      </c>
      <c r="C5966" s="45" t="str">
        <f>IF(Table1[[#This Row],[Day]]="","",MONTH(F5966))</f>
        <v/>
      </c>
      <c r="D5966" s="45" t="str">
        <f>IF(Table1[[#This Row],[Day]]="","",YEAR(F5966))</f>
        <v/>
      </c>
      <c r="E5966" s="117" t="s">
        <v>329</v>
      </c>
      <c r="J5966" s="102"/>
      <c r="K5966" s="124"/>
      <c r="R5966" s="46"/>
      <c r="V5966" s="112"/>
      <c r="W5966" s="72"/>
      <c r="X5966" s="46"/>
      <c r="Y5966" s="46"/>
      <c r="AC5966" s="47">
        <f t="shared" si="89"/>
        <v>0</v>
      </c>
      <c r="AD5966" s="47"/>
      <c r="AE5966" s="44"/>
      <c r="AF5966" s="48"/>
    </row>
    <row r="5967" spans="1:32" ht="21" customHeight="1">
      <c r="A5967" s="45" t="str">
        <f>IF(G5967="","",VLOOKUP(G5967,#REF!,3,0))</f>
        <v/>
      </c>
      <c r="B5967" s="45" t="str">
        <f>IF(Table1[[#This Row],[Day]]="","",WEEKNUM(F5967))</f>
        <v/>
      </c>
      <c r="C5967" s="45" t="str">
        <f>IF(Table1[[#This Row],[Day]]="","",MONTH(F5967))</f>
        <v/>
      </c>
      <c r="D5967" s="45" t="str">
        <f>IF(Table1[[#This Row],[Day]]="","",YEAR(F5967))</f>
        <v/>
      </c>
      <c r="E5967" s="117" t="s">
        <v>329</v>
      </c>
      <c r="J5967" s="102"/>
      <c r="K5967" s="124"/>
      <c r="R5967" s="46"/>
      <c r="V5967" s="112"/>
      <c r="W5967" s="72"/>
      <c r="X5967" s="46"/>
      <c r="Y5967" s="46"/>
      <c r="AC5967" s="47">
        <f t="shared" si="89"/>
        <v>0</v>
      </c>
      <c r="AD5967" s="47"/>
      <c r="AE5967" s="44"/>
      <c r="AF5967" s="48"/>
    </row>
    <row r="5968" spans="1:32" ht="21" customHeight="1">
      <c r="A5968" s="45" t="str">
        <f>IF(G5968="","",VLOOKUP(G5968,#REF!,3,0))</f>
        <v/>
      </c>
      <c r="B5968" s="45" t="str">
        <f>IF(Table1[[#This Row],[Day]]="","",WEEKNUM(F5968))</f>
        <v/>
      </c>
      <c r="C5968" s="45" t="str">
        <f>IF(Table1[[#This Row],[Day]]="","",MONTH(F5968))</f>
        <v/>
      </c>
      <c r="D5968" s="45" t="str">
        <f>IF(Table1[[#This Row],[Day]]="","",YEAR(F5968))</f>
        <v/>
      </c>
      <c r="E5968" s="117" t="s">
        <v>329</v>
      </c>
      <c r="J5968" s="102"/>
      <c r="K5968" s="124"/>
      <c r="R5968" s="46"/>
      <c r="V5968" s="112"/>
      <c r="W5968" s="72"/>
      <c r="X5968" s="46"/>
      <c r="Y5968" s="46"/>
      <c r="AC5968" s="47">
        <f t="shared" si="89"/>
        <v>0</v>
      </c>
      <c r="AD5968" s="47"/>
      <c r="AE5968" s="44"/>
      <c r="AF5968" s="48"/>
    </row>
    <row r="5969" spans="1:32" ht="21" customHeight="1">
      <c r="A5969" s="45" t="str">
        <f>IF(G5969="","",VLOOKUP(G5969,#REF!,3,0))</f>
        <v/>
      </c>
      <c r="B5969" s="45" t="str">
        <f>IF(Table1[[#This Row],[Day]]="","",WEEKNUM(F5969))</f>
        <v/>
      </c>
      <c r="C5969" s="45" t="str">
        <f>IF(Table1[[#This Row],[Day]]="","",MONTH(F5969))</f>
        <v/>
      </c>
      <c r="D5969" s="45" t="str">
        <f>IF(Table1[[#This Row],[Day]]="","",YEAR(F5969))</f>
        <v/>
      </c>
      <c r="E5969" s="117" t="s">
        <v>329</v>
      </c>
      <c r="J5969" s="102"/>
      <c r="K5969" s="124"/>
      <c r="R5969" s="46"/>
      <c r="V5969" s="112"/>
      <c r="W5969" s="72"/>
      <c r="X5969" s="46"/>
      <c r="Y5969" s="46"/>
      <c r="AC5969" s="47">
        <f t="shared" si="89"/>
        <v>0</v>
      </c>
      <c r="AD5969" s="47"/>
      <c r="AE5969" s="44"/>
      <c r="AF5969" s="48"/>
    </row>
    <row r="5970" spans="1:32" ht="21" customHeight="1">
      <c r="A5970" s="45" t="str">
        <f>IF(G5970="","",VLOOKUP(G5970,#REF!,3,0))</f>
        <v/>
      </c>
      <c r="B5970" s="45" t="str">
        <f>IF(Table1[[#This Row],[Day]]="","",WEEKNUM(F5970))</f>
        <v/>
      </c>
      <c r="C5970" s="45" t="str">
        <f>IF(Table1[[#This Row],[Day]]="","",MONTH(F5970))</f>
        <v/>
      </c>
      <c r="D5970" s="45" t="str">
        <f>IF(Table1[[#This Row],[Day]]="","",YEAR(F5970))</f>
        <v/>
      </c>
      <c r="E5970" s="117" t="s">
        <v>329</v>
      </c>
      <c r="J5970" s="102"/>
      <c r="K5970" s="124"/>
      <c r="R5970" s="46"/>
      <c r="V5970" s="112"/>
      <c r="W5970" s="72"/>
      <c r="X5970" s="46"/>
      <c r="Y5970" s="46"/>
      <c r="AC5970" s="47">
        <f t="shared" si="89"/>
        <v>0</v>
      </c>
      <c r="AD5970" s="47"/>
      <c r="AE5970" s="44"/>
      <c r="AF5970" s="48"/>
    </row>
    <row r="5971" spans="1:32" ht="21" customHeight="1">
      <c r="A5971" s="45" t="str">
        <f>IF(G5971="","",VLOOKUP(G5971,#REF!,3,0))</f>
        <v/>
      </c>
      <c r="B5971" s="45" t="str">
        <f>IF(Table1[[#This Row],[Day]]="","",WEEKNUM(F5971))</f>
        <v/>
      </c>
      <c r="C5971" s="45" t="str">
        <f>IF(Table1[[#This Row],[Day]]="","",MONTH(F5971))</f>
        <v/>
      </c>
      <c r="D5971" s="45" t="str">
        <f>IF(Table1[[#This Row],[Day]]="","",YEAR(F5971))</f>
        <v/>
      </c>
      <c r="E5971" s="117" t="s">
        <v>329</v>
      </c>
      <c r="J5971" s="102"/>
      <c r="K5971" s="124"/>
      <c r="R5971" s="46"/>
      <c r="V5971" s="112"/>
      <c r="W5971" s="72"/>
      <c r="X5971" s="46"/>
      <c r="Y5971" s="46"/>
      <c r="AC5971" s="47">
        <f t="shared" si="89"/>
        <v>0</v>
      </c>
      <c r="AD5971" s="47"/>
      <c r="AE5971" s="44"/>
      <c r="AF5971" s="48"/>
    </row>
    <row r="5972" spans="1:32" ht="21" customHeight="1">
      <c r="A5972" s="45" t="str">
        <f>IF(G5972="","",VLOOKUP(G5972,#REF!,3,0))</f>
        <v/>
      </c>
      <c r="B5972" s="45" t="str">
        <f>IF(Table1[[#This Row],[Day]]="","",WEEKNUM(F5972))</f>
        <v/>
      </c>
      <c r="C5972" s="45" t="str">
        <f>IF(Table1[[#This Row],[Day]]="","",MONTH(F5972))</f>
        <v/>
      </c>
      <c r="D5972" s="45" t="str">
        <f>IF(Table1[[#This Row],[Day]]="","",YEAR(F5972))</f>
        <v/>
      </c>
      <c r="E5972" s="117" t="s">
        <v>329</v>
      </c>
      <c r="J5972" s="102"/>
      <c r="K5972" s="124"/>
      <c r="R5972" s="46"/>
      <c r="V5972" s="112"/>
      <c r="W5972" s="72"/>
      <c r="X5972" s="46"/>
      <c r="Y5972" s="46"/>
      <c r="AC5972" s="47">
        <f t="shared" si="89"/>
        <v>0</v>
      </c>
      <c r="AD5972" s="47"/>
      <c r="AE5972" s="44"/>
      <c r="AF5972" s="48"/>
    </row>
    <row r="5973" spans="1:32" ht="21" customHeight="1">
      <c r="A5973" s="45" t="str">
        <f>IF(G5973="","",VLOOKUP(G5973,#REF!,3,0))</f>
        <v/>
      </c>
      <c r="B5973" s="45" t="str">
        <f>IF(Table1[[#This Row],[Day]]="","",WEEKNUM(F5973))</f>
        <v/>
      </c>
      <c r="C5973" s="45" t="str">
        <f>IF(Table1[[#This Row],[Day]]="","",MONTH(F5973))</f>
        <v/>
      </c>
      <c r="D5973" s="45" t="str">
        <f>IF(Table1[[#This Row],[Day]]="","",YEAR(F5973))</f>
        <v/>
      </c>
      <c r="E5973" s="117" t="s">
        <v>329</v>
      </c>
      <c r="J5973" s="102"/>
      <c r="K5973" s="124"/>
      <c r="R5973" s="46"/>
      <c r="V5973" s="112"/>
      <c r="W5973" s="72"/>
      <c r="X5973" s="46"/>
      <c r="Y5973" s="46"/>
      <c r="AC5973" s="47">
        <f t="shared" si="89"/>
        <v>0</v>
      </c>
      <c r="AD5973" s="47"/>
      <c r="AE5973" s="44"/>
      <c r="AF5973" s="48"/>
    </row>
    <row r="5974" spans="1:32" ht="21" customHeight="1">
      <c r="A5974" s="45" t="str">
        <f>IF(G5974="","",VLOOKUP(G5974,#REF!,3,0))</f>
        <v/>
      </c>
      <c r="B5974" s="45" t="str">
        <f>IF(Table1[[#This Row],[Day]]="","",WEEKNUM(F5974))</f>
        <v/>
      </c>
      <c r="C5974" s="45" t="str">
        <f>IF(Table1[[#This Row],[Day]]="","",MONTH(F5974))</f>
        <v/>
      </c>
      <c r="D5974" s="45" t="str">
        <f>IF(Table1[[#This Row],[Day]]="","",YEAR(F5974))</f>
        <v/>
      </c>
      <c r="E5974" s="117" t="s">
        <v>329</v>
      </c>
      <c r="J5974" s="102"/>
      <c r="K5974" s="124"/>
      <c r="R5974" s="46"/>
      <c r="V5974" s="112"/>
      <c r="W5974" s="72"/>
      <c r="X5974" s="46"/>
      <c r="Y5974" s="46"/>
      <c r="AC5974" s="47">
        <f t="shared" si="89"/>
        <v>0</v>
      </c>
      <c r="AD5974" s="47"/>
      <c r="AE5974" s="44"/>
      <c r="AF5974" s="48"/>
    </row>
    <row r="5975" spans="1:32" ht="21" customHeight="1">
      <c r="A5975" s="45" t="str">
        <f>IF(G5975="","",VLOOKUP(G5975,#REF!,3,0))</f>
        <v/>
      </c>
      <c r="B5975" s="45" t="str">
        <f>IF(Table1[[#This Row],[Day]]="","",WEEKNUM(F5975))</f>
        <v/>
      </c>
      <c r="C5975" s="45" t="str">
        <f>IF(Table1[[#This Row],[Day]]="","",MONTH(F5975))</f>
        <v/>
      </c>
      <c r="D5975" s="45" t="str">
        <f>IF(Table1[[#This Row],[Day]]="","",YEAR(F5975))</f>
        <v/>
      </c>
      <c r="E5975" s="117" t="s">
        <v>329</v>
      </c>
      <c r="J5975" s="102"/>
      <c r="K5975" s="124"/>
      <c r="R5975" s="46"/>
      <c r="V5975" s="112"/>
      <c r="W5975" s="72"/>
      <c r="X5975" s="46"/>
      <c r="Y5975" s="46"/>
      <c r="AC5975" s="47">
        <f t="shared" si="89"/>
        <v>0</v>
      </c>
      <c r="AD5975" s="47"/>
      <c r="AE5975" s="44"/>
      <c r="AF5975" s="48"/>
    </row>
    <row r="5976" spans="1:32" ht="21" customHeight="1">
      <c r="A5976" s="45" t="str">
        <f>IF(G5976="","",VLOOKUP(G5976,#REF!,3,0))</f>
        <v/>
      </c>
      <c r="B5976" s="45" t="str">
        <f>IF(Table1[[#This Row],[Day]]="","",WEEKNUM(F5976))</f>
        <v/>
      </c>
      <c r="C5976" s="45" t="str">
        <f>IF(Table1[[#This Row],[Day]]="","",MONTH(F5976))</f>
        <v/>
      </c>
      <c r="D5976" s="45" t="str">
        <f>IF(Table1[[#This Row],[Day]]="","",YEAR(F5976))</f>
        <v/>
      </c>
      <c r="E5976" s="117" t="s">
        <v>329</v>
      </c>
      <c r="J5976" s="102"/>
      <c r="K5976" s="124"/>
      <c r="R5976" s="46"/>
      <c r="V5976" s="112"/>
      <c r="W5976" s="72"/>
      <c r="X5976" s="46"/>
      <c r="Y5976" s="46"/>
      <c r="AC5976" s="47">
        <f t="shared" si="89"/>
        <v>0</v>
      </c>
      <c r="AD5976" s="47"/>
      <c r="AE5976" s="44"/>
      <c r="AF5976" s="48"/>
    </row>
    <row r="5977" spans="1:32" ht="21" customHeight="1">
      <c r="A5977" s="45" t="str">
        <f>IF(G5977="","",VLOOKUP(G5977,#REF!,3,0))</f>
        <v/>
      </c>
      <c r="B5977" s="45" t="str">
        <f>IF(Table1[[#This Row],[Day]]="","",WEEKNUM(F5977))</f>
        <v/>
      </c>
      <c r="C5977" s="45" t="str">
        <f>IF(Table1[[#This Row],[Day]]="","",MONTH(F5977))</f>
        <v/>
      </c>
      <c r="D5977" s="45" t="str">
        <f>IF(Table1[[#This Row],[Day]]="","",YEAR(F5977))</f>
        <v/>
      </c>
      <c r="E5977" s="117" t="s">
        <v>329</v>
      </c>
      <c r="J5977" s="102"/>
      <c r="K5977" s="124"/>
      <c r="R5977" s="46"/>
      <c r="V5977" s="112"/>
      <c r="W5977" s="72"/>
      <c r="X5977" s="46"/>
      <c r="Y5977" s="46"/>
      <c r="AC5977" s="47">
        <f t="shared" si="89"/>
        <v>0</v>
      </c>
      <c r="AD5977" s="47"/>
      <c r="AE5977" s="44"/>
      <c r="AF5977" s="48"/>
    </row>
    <row r="5978" spans="1:32" ht="21" customHeight="1">
      <c r="A5978" s="45" t="str">
        <f>IF(G5978="","",VLOOKUP(G5978,#REF!,3,0))</f>
        <v/>
      </c>
      <c r="B5978" s="45" t="str">
        <f>IF(Table1[[#This Row],[Day]]="","",WEEKNUM(F5978))</f>
        <v/>
      </c>
      <c r="C5978" s="45" t="str">
        <f>IF(Table1[[#This Row],[Day]]="","",MONTH(F5978))</f>
        <v/>
      </c>
      <c r="D5978" s="45" t="str">
        <f>IF(Table1[[#This Row],[Day]]="","",YEAR(F5978))</f>
        <v/>
      </c>
      <c r="E5978" s="117" t="s">
        <v>329</v>
      </c>
      <c r="J5978" s="102"/>
      <c r="K5978" s="124"/>
      <c r="R5978" s="46"/>
      <c r="V5978" s="112"/>
      <c r="W5978" s="72"/>
      <c r="X5978" s="46"/>
      <c r="Y5978" s="46"/>
      <c r="AC5978" s="47">
        <f t="shared" si="89"/>
        <v>0</v>
      </c>
      <c r="AD5978" s="47"/>
      <c r="AE5978" s="44"/>
      <c r="AF5978" s="48"/>
    </row>
    <row r="5979" spans="1:32" ht="21" customHeight="1">
      <c r="A5979" s="45" t="str">
        <f>IF(G5979="","",VLOOKUP(G5979,#REF!,3,0))</f>
        <v/>
      </c>
      <c r="B5979" s="45" t="str">
        <f>IF(Table1[[#This Row],[Day]]="","",WEEKNUM(F5979))</f>
        <v/>
      </c>
      <c r="C5979" s="45" t="str">
        <f>IF(Table1[[#This Row],[Day]]="","",MONTH(F5979))</f>
        <v/>
      </c>
      <c r="D5979" s="45" t="str">
        <f>IF(Table1[[#This Row],[Day]]="","",YEAR(F5979))</f>
        <v/>
      </c>
      <c r="E5979" s="117" t="s">
        <v>329</v>
      </c>
      <c r="J5979" s="102"/>
      <c r="K5979" s="124"/>
      <c r="R5979" s="46"/>
      <c r="V5979" s="112"/>
      <c r="W5979" s="72"/>
      <c r="X5979" s="46"/>
      <c r="Y5979" s="46"/>
      <c r="AC5979" s="47">
        <f t="shared" si="89"/>
        <v>0</v>
      </c>
      <c r="AD5979" s="47"/>
      <c r="AE5979" s="44"/>
      <c r="AF5979" s="48"/>
    </row>
    <row r="5980" spans="1:32" ht="21" customHeight="1">
      <c r="A5980" s="45" t="str">
        <f>IF(G5980="","",VLOOKUP(G5980,#REF!,3,0))</f>
        <v/>
      </c>
      <c r="B5980" s="45" t="str">
        <f>IF(Table1[[#This Row],[Day]]="","",WEEKNUM(F5980))</f>
        <v/>
      </c>
      <c r="C5980" s="45" t="str">
        <f>IF(Table1[[#This Row],[Day]]="","",MONTH(F5980))</f>
        <v/>
      </c>
      <c r="D5980" s="45" t="str">
        <f>IF(Table1[[#This Row],[Day]]="","",YEAR(F5980))</f>
        <v/>
      </c>
      <c r="E5980" s="117" t="s">
        <v>329</v>
      </c>
      <c r="J5980" s="102"/>
      <c r="K5980" s="124"/>
      <c r="R5980" s="46"/>
      <c r="V5980" s="112"/>
      <c r="W5980" s="72"/>
      <c r="X5980" s="46"/>
      <c r="Y5980" s="46"/>
      <c r="AC5980" s="47">
        <f t="shared" ref="AC5980:AC6043" si="90">SUM(I5980:AB5980)</f>
        <v>0</v>
      </c>
      <c r="AD5980" s="47"/>
      <c r="AE5980" s="44"/>
      <c r="AF5980" s="48"/>
    </row>
    <row r="5981" spans="1:32" ht="21" customHeight="1">
      <c r="A5981" s="45" t="str">
        <f>IF(G5981="","",VLOOKUP(G5981,#REF!,3,0))</f>
        <v/>
      </c>
      <c r="B5981" s="45" t="str">
        <f>IF(Table1[[#This Row],[Day]]="","",WEEKNUM(F5981))</f>
        <v/>
      </c>
      <c r="C5981" s="45" t="str">
        <f>IF(Table1[[#This Row],[Day]]="","",MONTH(F5981))</f>
        <v/>
      </c>
      <c r="D5981" s="45" t="str">
        <f>IF(Table1[[#This Row],[Day]]="","",YEAR(F5981))</f>
        <v/>
      </c>
      <c r="E5981" s="117" t="s">
        <v>329</v>
      </c>
      <c r="J5981" s="102"/>
      <c r="K5981" s="124"/>
      <c r="R5981" s="46"/>
      <c r="V5981" s="112"/>
      <c r="W5981" s="72"/>
      <c r="X5981" s="46"/>
      <c r="Y5981" s="46"/>
      <c r="AC5981" s="47">
        <f t="shared" si="90"/>
        <v>0</v>
      </c>
      <c r="AD5981" s="47"/>
      <c r="AE5981" s="44"/>
      <c r="AF5981" s="48"/>
    </row>
    <row r="5982" spans="1:32" ht="21" customHeight="1">
      <c r="A5982" s="45" t="str">
        <f>IF(G5982="","",VLOOKUP(G5982,#REF!,3,0))</f>
        <v/>
      </c>
      <c r="B5982" s="45" t="str">
        <f>IF(Table1[[#This Row],[Day]]="","",WEEKNUM(F5982))</f>
        <v/>
      </c>
      <c r="C5982" s="45" t="str">
        <f>IF(Table1[[#This Row],[Day]]="","",MONTH(F5982))</f>
        <v/>
      </c>
      <c r="D5982" s="45" t="str">
        <f>IF(Table1[[#This Row],[Day]]="","",YEAR(F5982))</f>
        <v/>
      </c>
      <c r="E5982" s="117" t="s">
        <v>329</v>
      </c>
      <c r="J5982" s="102"/>
      <c r="K5982" s="124"/>
      <c r="R5982" s="46"/>
      <c r="V5982" s="112"/>
      <c r="W5982" s="72"/>
      <c r="X5982" s="46"/>
      <c r="Y5982" s="46"/>
      <c r="AC5982" s="47">
        <f t="shared" si="90"/>
        <v>0</v>
      </c>
      <c r="AD5982" s="47"/>
      <c r="AE5982" s="44"/>
      <c r="AF5982" s="48"/>
    </row>
    <row r="5983" spans="1:32" ht="21" customHeight="1">
      <c r="A5983" s="45" t="str">
        <f>IF(G5983="","",VLOOKUP(G5983,#REF!,3,0))</f>
        <v/>
      </c>
      <c r="B5983" s="45" t="str">
        <f>IF(Table1[[#This Row],[Day]]="","",WEEKNUM(F5983))</f>
        <v/>
      </c>
      <c r="C5983" s="45" t="str">
        <f>IF(Table1[[#This Row],[Day]]="","",MONTH(F5983))</f>
        <v/>
      </c>
      <c r="D5983" s="45" t="str">
        <f>IF(Table1[[#This Row],[Day]]="","",YEAR(F5983))</f>
        <v/>
      </c>
      <c r="E5983" s="117" t="s">
        <v>329</v>
      </c>
      <c r="J5983" s="102"/>
      <c r="K5983" s="124"/>
      <c r="R5983" s="46"/>
      <c r="V5983" s="112"/>
      <c r="W5983" s="72"/>
      <c r="X5983" s="46"/>
      <c r="Y5983" s="46"/>
      <c r="AC5983" s="47">
        <f t="shared" si="90"/>
        <v>0</v>
      </c>
      <c r="AD5983" s="47"/>
      <c r="AE5983" s="44"/>
      <c r="AF5983" s="48"/>
    </row>
    <row r="5984" spans="1:32" ht="21" customHeight="1">
      <c r="A5984" s="45" t="str">
        <f>IF(G5984="","",VLOOKUP(G5984,#REF!,3,0))</f>
        <v/>
      </c>
      <c r="B5984" s="45" t="str">
        <f>IF(Table1[[#This Row],[Day]]="","",WEEKNUM(F5984))</f>
        <v/>
      </c>
      <c r="C5984" s="45" t="str">
        <f>IF(Table1[[#This Row],[Day]]="","",MONTH(F5984))</f>
        <v/>
      </c>
      <c r="D5984" s="45" t="str">
        <f>IF(Table1[[#This Row],[Day]]="","",YEAR(F5984))</f>
        <v/>
      </c>
      <c r="E5984" s="117" t="s">
        <v>329</v>
      </c>
      <c r="J5984" s="102"/>
      <c r="K5984" s="124"/>
      <c r="R5984" s="46"/>
      <c r="V5984" s="112"/>
      <c r="W5984" s="72"/>
      <c r="X5984" s="46"/>
      <c r="Y5984" s="46"/>
      <c r="AC5984" s="47">
        <f t="shared" si="90"/>
        <v>0</v>
      </c>
      <c r="AD5984" s="47"/>
      <c r="AE5984" s="44"/>
      <c r="AF5984" s="48"/>
    </row>
    <row r="5985" spans="1:32" ht="21" customHeight="1">
      <c r="A5985" s="45" t="str">
        <f>IF(G5985="","",VLOOKUP(G5985,#REF!,3,0))</f>
        <v/>
      </c>
      <c r="B5985" s="45" t="str">
        <f>IF(Table1[[#This Row],[Day]]="","",WEEKNUM(F5985))</f>
        <v/>
      </c>
      <c r="C5985" s="45" t="str">
        <f>IF(Table1[[#This Row],[Day]]="","",MONTH(F5985))</f>
        <v/>
      </c>
      <c r="D5985" s="45" t="str">
        <f>IF(Table1[[#This Row],[Day]]="","",YEAR(F5985))</f>
        <v/>
      </c>
      <c r="E5985" s="117" t="s">
        <v>329</v>
      </c>
      <c r="J5985" s="102"/>
      <c r="K5985" s="124"/>
      <c r="R5985" s="46"/>
      <c r="V5985" s="112"/>
      <c r="W5985" s="72"/>
      <c r="X5985" s="46"/>
      <c r="Y5985" s="46"/>
      <c r="AC5985" s="47">
        <f t="shared" si="90"/>
        <v>0</v>
      </c>
      <c r="AD5985" s="47"/>
      <c r="AE5985" s="44"/>
      <c r="AF5985" s="48"/>
    </row>
    <row r="5986" spans="1:32" ht="21" customHeight="1">
      <c r="A5986" s="45" t="str">
        <f>IF(G5986="","",VLOOKUP(G5986,#REF!,3,0))</f>
        <v/>
      </c>
      <c r="B5986" s="45" t="str">
        <f>IF(Table1[[#This Row],[Day]]="","",WEEKNUM(F5986))</f>
        <v/>
      </c>
      <c r="C5986" s="45" t="str">
        <f>IF(Table1[[#This Row],[Day]]="","",MONTH(F5986))</f>
        <v/>
      </c>
      <c r="D5986" s="45" t="str">
        <f>IF(Table1[[#This Row],[Day]]="","",YEAR(F5986))</f>
        <v/>
      </c>
      <c r="E5986" s="117" t="s">
        <v>329</v>
      </c>
      <c r="J5986" s="102"/>
      <c r="K5986" s="124"/>
      <c r="R5986" s="46"/>
      <c r="V5986" s="112"/>
      <c r="W5986" s="72"/>
      <c r="X5986" s="46"/>
      <c r="Y5986" s="46"/>
      <c r="AC5986" s="47">
        <f t="shared" si="90"/>
        <v>0</v>
      </c>
      <c r="AD5986" s="47"/>
      <c r="AE5986" s="44"/>
      <c r="AF5986" s="48"/>
    </row>
    <row r="5987" spans="1:32" ht="21" customHeight="1">
      <c r="A5987" s="45" t="str">
        <f>IF(G5987="","",VLOOKUP(G5987,#REF!,3,0))</f>
        <v/>
      </c>
      <c r="B5987" s="45" t="str">
        <f>IF(Table1[[#This Row],[Day]]="","",WEEKNUM(F5987))</f>
        <v/>
      </c>
      <c r="C5987" s="45" t="str">
        <f>IF(Table1[[#This Row],[Day]]="","",MONTH(F5987))</f>
        <v/>
      </c>
      <c r="D5987" s="45" t="str">
        <f>IF(Table1[[#This Row],[Day]]="","",YEAR(F5987))</f>
        <v/>
      </c>
      <c r="E5987" s="117" t="s">
        <v>329</v>
      </c>
      <c r="J5987" s="102"/>
      <c r="K5987" s="124"/>
      <c r="R5987" s="46"/>
      <c r="V5987" s="112"/>
      <c r="W5987" s="72"/>
      <c r="X5987" s="46"/>
      <c r="Y5987" s="46"/>
      <c r="AC5987" s="47">
        <f t="shared" si="90"/>
        <v>0</v>
      </c>
      <c r="AD5987" s="47"/>
      <c r="AE5987" s="44"/>
      <c r="AF5987" s="48"/>
    </row>
    <row r="5988" spans="1:32" ht="21" customHeight="1">
      <c r="A5988" s="45" t="str">
        <f>IF(G5988="","",VLOOKUP(G5988,#REF!,3,0))</f>
        <v/>
      </c>
      <c r="B5988" s="45" t="str">
        <f>IF(Table1[[#This Row],[Day]]="","",WEEKNUM(F5988))</f>
        <v/>
      </c>
      <c r="C5988" s="45" t="str">
        <f>IF(Table1[[#This Row],[Day]]="","",MONTH(F5988))</f>
        <v/>
      </c>
      <c r="D5988" s="45" t="str">
        <f>IF(Table1[[#This Row],[Day]]="","",YEAR(F5988))</f>
        <v/>
      </c>
      <c r="E5988" s="117" t="s">
        <v>329</v>
      </c>
      <c r="J5988" s="102"/>
      <c r="K5988" s="124"/>
      <c r="R5988" s="46"/>
      <c r="V5988" s="112"/>
      <c r="W5988" s="72"/>
      <c r="X5988" s="46"/>
      <c r="Y5988" s="46"/>
      <c r="AC5988" s="47">
        <f t="shared" si="90"/>
        <v>0</v>
      </c>
      <c r="AD5988" s="47"/>
      <c r="AE5988" s="44"/>
      <c r="AF5988" s="48"/>
    </row>
    <row r="5989" spans="1:32" ht="21" customHeight="1">
      <c r="A5989" s="45" t="str">
        <f>IF(G5989="","",VLOOKUP(G5989,#REF!,3,0))</f>
        <v/>
      </c>
      <c r="B5989" s="45" t="str">
        <f>IF(Table1[[#This Row],[Day]]="","",WEEKNUM(F5989))</f>
        <v/>
      </c>
      <c r="C5989" s="45" t="str">
        <f>IF(Table1[[#This Row],[Day]]="","",MONTH(F5989))</f>
        <v/>
      </c>
      <c r="D5989" s="45" t="str">
        <f>IF(Table1[[#This Row],[Day]]="","",YEAR(F5989))</f>
        <v/>
      </c>
      <c r="E5989" s="117" t="s">
        <v>329</v>
      </c>
      <c r="J5989" s="102"/>
      <c r="K5989" s="124"/>
      <c r="R5989" s="46"/>
      <c r="V5989" s="112"/>
      <c r="W5989" s="72"/>
      <c r="X5989" s="46"/>
      <c r="Y5989" s="46"/>
      <c r="AC5989" s="47">
        <f t="shared" si="90"/>
        <v>0</v>
      </c>
      <c r="AD5989" s="47"/>
      <c r="AE5989" s="44"/>
      <c r="AF5989" s="48"/>
    </row>
    <row r="5990" spans="1:32" ht="21" customHeight="1">
      <c r="A5990" s="45" t="str">
        <f>IF(G5990="","",VLOOKUP(G5990,#REF!,3,0))</f>
        <v/>
      </c>
      <c r="B5990" s="45" t="str">
        <f>IF(Table1[[#This Row],[Day]]="","",WEEKNUM(F5990))</f>
        <v/>
      </c>
      <c r="C5990" s="45" t="str">
        <f>IF(Table1[[#This Row],[Day]]="","",MONTH(F5990))</f>
        <v/>
      </c>
      <c r="D5990" s="45" t="str">
        <f>IF(Table1[[#This Row],[Day]]="","",YEAR(F5990))</f>
        <v/>
      </c>
      <c r="E5990" s="117" t="s">
        <v>329</v>
      </c>
      <c r="J5990" s="102"/>
      <c r="K5990" s="124"/>
      <c r="R5990" s="46"/>
      <c r="V5990" s="112"/>
      <c r="W5990" s="72"/>
      <c r="X5990" s="46"/>
      <c r="Y5990" s="46"/>
      <c r="AC5990" s="47">
        <f t="shared" si="90"/>
        <v>0</v>
      </c>
      <c r="AD5990" s="47"/>
      <c r="AE5990" s="44"/>
      <c r="AF5990" s="48"/>
    </row>
    <row r="5991" spans="1:32" ht="21" customHeight="1">
      <c r="A5991" s="45" t="str">
        <f>IF(G5991="","",VLOOKUP(G5991,#REF!,3,0))</f>
        <v/>
      </c>
      <c r="B5991" s="45" t="str">
        <f>IF(Table1[[#This Row],[Day]]="","",WEEKNUM(F5991))</f>
        <v/>
      </c>
      <c r="C5991" s="45" t="str">
        <f>IF(Table1[[#This Row],[Day]]="","",MONTH(F5991))</f>
        <v/>
      </c>
      <c r="D5991" s="45" t="str">
        <f>IF(Table1[[#This Row],[Day]]="","",YEAR(F5991))</f>
        <v/>
      </c>
      <c r="E5991" s="117" t="s">
        <v>329</v>
      </c>
      <c r="J5991" s="102"/>
      <c r="K5991" s="124"/>
      <c r="R5991" s="46"/>
      <c r="V5991" s="112"/>
      <c r="W5991" s="72"/>
      <c r="X5991" s="46"/>
      <c r="Y5991" s="46"/>
      <c r="AC5991" s="47">
        <f t="shared" si="90"/>
        <v>0</v>
      </c>
      <c r="AD5991" s="47"/>
      <c r="AE5991" s="44"/>
      <c r="AF5991" s="48"/>
    </row>
    <row r="5992" spans="1:32" ht="21" customHeight="1">
      <c r="A5992" s="45" t="str">
        <f>IF(G5992="","",VLOOKUP(G5992,#REF!,3,0))</f>
        <v/>
      </c>
      <c r="B5992" s="45" t="str">
        <f>IF(Table1[[#This Row],[Day]]="","",WEEKNUM(F5992))</f>
        <v/>
      </c>
      <c r="C5992" s="45" t="str">
        <f>IF(Table1[[#This Row],[Day]]="","",MONTH(F5992))</f>
        <v/>
      </c>
      <c r="D5992" s="45" t="str">
        <f>IF(Table1[[#This Row],[Day]]="","",YEAR(F5992))</f>
        <v/>
      </c>
      <c r="E5992" s="117" t="s">
        <v>329</v>
      </c>
      <c r="J5992" s="102"/>
      <c r="K5992" s="124"/>
      <c r="R5992" s="46"/>
      <c r="V5992" s="112"/>
      <c r="W5992" s="72"/>
      <c r="X5992" s="46"/>
      <c r="Y5992" s="46"/>
      <c r="AC5992" s="47">
        <f t="shared" si="90"/>
        <v>0</v>
      </c>
      <c r="AD5992" s="47"/>
      <c r="AE5992" s="44"/>
      <c r="AF5992" s="48"/>
    </row>
    <row r="5993" spans="1:32" ht="21" customHeight="1">
      <c r="A5993" s="45" t="str">
        <f>IF(G5993="","",VLOOKUP(G5993,#REF!,3,0))</f>
        <v/>
      </c>
      <c r="B5993" s="45" t="str">
        <f>IF(Table1[[#This Row],[Day]]="","",WEEKNUM(F5993))</f>
        <v/>
      </c>
      <c r="C5993" s="45" t="str">
        <f>IF(Table1[[#This Row],[Day]]="","",MONTH(F5993))</f>
        <v/>
      </c>
      <c r="D5993" s="45" t="str">
        <f>IF(Table1[[#This Row],[Day]]="","",YEAR(F5993))</f>
        <v/>
      </c>
      <c r="E5993" s="117" t="s">
        <v>329</v>
      </c>
      <c r="J5993" s="102"/>
      <c r="K5993" s="124"/>
      <c r="R5993" s="46"/>
      <c r="V5993" s="112"/>
      <c r="W5993" s="72"/>
      <c r="X5993" s="46"/>
      <c r="Y5993" s="46"/>
      <c r="AC5993" s="47">
        <f t="shared" si="90"/>
        <v>0</v>
      </c>
      <c r="AD5993" s="47"/>
      <c r="AE5993" s="44"/>
      <c r="AF5993" s="48"/>
    </row>
    <row r="5994" spans="1:32" ht="21" customHeight="1">
      <c r="A5994" s="45" t="str">
        <f>IF(G5994="","",VLOOKUP(G5994,#REF!,3,0))</f>
        <v/>
      </c>
      <c r="B5994" s="45" t="str">
        <f>IF(Table1[[#This Row],[Day]]="","",WEEKNUM(F5994))</f>
        <v/>
      </c>
      <c r="C5994" s="45" t="str">
        <f>IF(Table1[[#This Row],[Day]]="","",MONTH(F5994))</f>
        <v/>
      </c>
      <c r="D5994" s="45" t="str">
        <f>IF(Table1[[#This Row],[Day]]="","",YEAR(F5994))</f>
        <v/>
      </c>
      <c r="E5994" s="117" t="s">
        <v>329</v>
      </c>
      <c r="J5994" s="102"/>
      <c r="K5994" s="124"/>
      <c r="R5994" s="46"/>
      <c r="V5994" s="112"/>
      <c r="W5994" s="72"/>
      <c r="X5994" s="46"/>
      <c r="Y5994" s="46"/>
      <c r="AC5994" s="47">
        <f t="shared" si="90"/>
        <v>0</v>
      </c>
      <c r="AD5994" s="47"/>
      <c r="AE5994" s="44"/>
      <c r="AF5994" s="48"/>
    </row>
    <row r="5995" spans="1:32" ht="21" customHeight="1">
      <c r="A5995" s="45" t="str">
        <f>IF(G5995="","",VLOOKUP(G5995,#REF!,3,0))</f>
        <v/>
      </c>
      <c r="B5995" s="45" t="str">
        <f>IF(Table1[[#This Row],[Day]]="","",WEEKNUM(F5995))</f>
        <v/>
      </c>
      <c r="C5995" s="45" t="str">
        <f>IF(Table1[[#This Row],[Day]]="","",MONTH(F5995))</f>
        <v/>
      </c>
      <c r="D5995" s="45" t="str">
        <f>IF(Table1[[#This Row],[Day]]="","",YEAR(F5995))</f>
        <v/>
      </c>
      <c r="E5995" s="117" t="s">
        <v>329</v>
      </c>
      <c r="J5995" s="102"/>
      <c r="K5995" s="124"/>
      <c r="R5995" s="46"/>
      <c r="V5995" s="112"/>
      <c r="W5995" s="72"/>
      <c r="X5995" s="46"/>
      <c r="Y5995" s="46"/>
      <c r="AC5995" s="47">
        <f t="shared" si="90"/>
        <v>0</v>
      </c>
      <c r="AD5995" s="47"/>
      <c r="AE5995" s="44"/>
      <c r="AF5995" s="48"/>
    </row>
    <row r="5996" spans="1:32" ht="21" customHeight="1">
      <c r="A5996" s="45" t="str">
        <f>IF(G5996="","",VLOOKUP(G5996,#REF!,3,0))</f>
        <v/>
      </c>
      <c r="B5996" s="45" t="str">
        <f>IF(Table1[[#This Row],[Day]]="","",WEEKNUM(F5996))</f>
        <v/>
      </c>
      <c r="C5996" s="45" t="str">
        <f>IF(Table1[[#This Row],[Day]]="","",MONTH(F5996))</f>
        <v/>
      </c>
      <c r="D5996" s="45" t="str">
        <f>IF(Table1[[#This Row],[Day]]="","",YEAR(F5996))</f>
        <v/>
      </c>
      <c r="E5996" s="117" t="s">
        <v>329</v>
      </c>
      <c r="J5996" s="102"/>
      <c r="K5996" s="124"/>
      <c r="R5996" s="46"/>
      <c r="V5996" s="112"/>
      <c r="W5996" s="72"/>
      <c r="X5996" s="46"/>
      <c r="Y5996" s="46"/>
      <c r="AC5996" s="47">
        <f t="shared" si="90"/>
        <v>0</v>
      </c>
      <c r="AD5996" s="47"/>
      <c r="AE5996" s="44"/>
      <c r="AF5996" s="48"/>
    </row>
    <row r="5997" spans="1:32" ht="21" customHeight="1">
      <c r="A5997" s="45" t="str">
        <f>IF(G5997="","",VLOOKUP(G5997,#REF!,3,0))</f>
        <v/>
      </c>
      <c r="B5997" s="45" t="str">
        <f>IF(Table1[[#This Row],[Day]]="","",WEEKNUM(F5997))</f>
        <v/>
      </c>
      <c r="C5997" s="45" t="str">
        <f>IF(Table1[[#This Row],[Day]]="","",MONTH(F5997))</f>
        <v/>
      </c>
      <c r="D5997" s="45" t="str">
        <f>IF(Table1[[#This Row],[Day]]="","",YEAR(F5997))</f>
        <v/>
      </c>
      <c r="E5997" s="117" t="s">
        <v>329</v>
      </c>
      <c r="J5997" s="102"/>
      <c r="K5997" s="124"/>
      <c r="R5997" s="46"/>
      <c r="V5997" s="112"/>
      <c r="W5997" s="72"/>
      <c r="X5997" s="46"/>
      <c r="Y5997" s="46"/>
      <c r="AC5997" s="47">
        <f t="shared" si="90"/>
        <v>0</v>
      </c>
      <c r="AD5997" s="47"/>
      <c r="AE5997" s="44"/>
      <c r="AF5997" s="48"/>
    </row>
    <row r="5998" spans="1:32" ht="21" customHeight="1">
      <c r="A5998" s="45" t="str">
        <f>IF(G5998="","",VLOOKUP(G5998,#REF!,3,0))</f>
        <v/>
      </c>
      <c r="B5998" s="45" t="str">
        <f>IF(Table1[[#This Row],[Day]]="","",WEEKNUM(F5998))</f>
        <v/>
      </c>
      <c r="C5998" s="45" t="str">
        <f>IF(Table1[[#This Row],[Day]]="","",MONTH(F5998))</f>
        <v/>
      </c>
      <c r="D5998" s="45" t="str">
        <f>IF(Table1[[#This Row],[Day]]="","",YEAR(F5998))</f>
        <v/>
      </c>
      <c r="E5998" s="117" t="s">
        <v>329</v>
      </c>
      <c r="J5998" s="102"/>
      <c r="K5998" s="124"/>
      <c r="R5998" s="46"/>
      <c r="V5998" s="112"/>
      <c r="W5998" s="72"/>
      <c r="X5998" s="46"/>
      <c r="Y5998" s="46"/>
      <c r="AC5998" s="47">
        <f t="shared" si="90"/>
        <v>0</v>
      </c>
      <c r="AD5998" s="47"/>
      <c r="AE5998" s="44"/>
      <c r="AF5998" s="48"/>
    </row>
    <row r="5999" spans="1:32" ht="21" customHeight="1">
      <c r="A5999" s="45" t="str">
        <f>IF(G5999="","",VLOOKUP(G5999,#REF!,3,0))</f>
        <v/>
      </c>
      <c r="B5999" s="45" t="str">
        <f>IF(Table1[[#This Row],[Day]]="","",WEEKNUM(F5999))</f>
        <v/>
      </c>
      <c r="C5999" s="45" t="str">
        <f>IF(Table1[[#This Row],[Day]]="","",MONTH(F5999))</f>
        <v/>
      </c>
      <c r="D5999" s="45" t="str">
        <f>IF(Table1[[#This Row],[Day]]="","",YEAR(F5999))</f>
        <v/>
      </c>
      <c r="E5999" s="117" t="s">
        <v>329</v>
      </c>
      <c r="J5999" s="102"/>
      <c r="K5999" s="124"/>
      <c r="R5999" s="46"/>
      <c r="V5999" s="112"/>
      <c r="W5999" s="72"/>
      <c r="X5999" s="46"/>
      <c r="Y5999" s="46"/>
      <c r="AC5999" s="47">
        <f t="shared" si="90"/>
        <v>0</v>
      </c>
      <c r="AD5999" s="47"/>
      <c r="AE5999" s="44"/>
      <c r="AF5999" s="48"/>
    </row>
    <row r="6000" spans="1:32" ht="21" customHeight="1">
      <c r="A6000" s="45" t="str">
        <f>IF(G6000="","",VLOOKUP(G6000,#REF!,3,0))</f>
        <v/>
      </c>
      <c r="B6000" s="45" t="str">
        <f>IF(Table1[[#This Row],[Day]]="","",WEEKNUM(F6000))</f>
        <v/>
      </c>
      <c r="C6000" s="45" t="str">
        <f>IF(Table1[[#This Row],[Day]]="","",MONTH(F6000))</f>
        <v/>
      </c>
      <c r="D6000" s="45" t="str">
        <f>IF(Table1[[#This Row],[Day]]="","",YEAR(F6000))</f>
        <v/>
      </c>
      <c r="E6000" s="117" t="s">
        <v>329</v>
      </c>
      <c r="J6000" s="102"/>
      <c r="K6000" s="124"/>
      <c r="R6000" s="46"/>
      <c r="V6000" s="112"/>
      <c r="W6000" s="72"/>
      <c r="X6000" s="46"/>
      <c r="Y6000" s="46"/>
      <c r="AC6000" s="47">
        <f t="shared" si="90"/>
        <v>0</v>
      </c>
      <c r="AD6000" s="47"/>
      <c r="AE6000" s="44"/>
      <c r="AF6000" s="48"/>
    </row>
    <row r="6001" spans="1:32" ht="21" customHeight="1">
      <c r="A6001" s="45" t="str">
        <f>IF(G6001="","",VLOOKUP(G6001,#REF!,3,0))</f>
        <v/>
      </c>
      <c r="B6001" s="45" t="str">
        <f>IF(Table1[[#This Row],[Day]]="","",WEEKNUM(F6001))</f>
        <v/>
      </c>
      <c r="C6001" s="45" t="str">
        <f>IF(Table1[[#This Row],[Day]]="","",MONTH(F6001))</f>
        <v/>
      </c>
      <c r="D6001" s="45" t="str">
        <f>IF(Table1[[#This Row],[Day]]="","",YEAR(F6001))</f>
        <v/>
      </c>
      <c r="E6001" s="117" t="s">
        <v>329</v>
      </c>
      <c r="J6001" s="102"/>
      <c r="K6001" s="124"/>
      <c r="R6001" s="46"/>
      <c r="V6001" s="112"/>
      <c r="W6001" s="72"/>
      <c r="X6001" s="46"/>
      <c r="Y6001" s="46"/>
      <c r="AC6001" s="47">
        <f t="shared" si="90"/>
        <v>0</v>
      </c>
      <c r="AD6001" s="47"/>
      <c r="AE6001" s="44"/>
      <c r="AF6001" s="48"/>
    </row>
    <row r="6002" spans="1:32" ht="21" customHeight="1">
      <c r="A6002" s="45" t="str">
        <f>IF(G6002="","",VLOOKUP(G6002,#REF!,3,0))</f>
        <v/>
      </c>
      <c r="B6002" s="45" t="str">
        <f>IF(Table1[[#This Row],[Day]]="","",WEEKNUM(F6002))</f>
        <v/>
      </c>
      <c r="C6002" s="45" t="str">
        <f>IF(Table1[[#This Row],[Day]]="","",MONTH(F6002))</f>
        <v/>
      </c>
      <c r="D6002" s="45" t="str">
        <f>IF(Table1[[#This Row],[Day]]="","",YEAR(F6002))</f>
        <v/>
      </c>
      <c r="E6002" s="117" t="s">
        <v>329</v>
      </c>
      <c r="J6002" s="102"/>
      <c r="K6002" s="124"/>
      <c r="R6002" s="46"/>
      <c r="V6002" s="112"/>
      <c r="W6002" s="72"/>
      <c r="X6002" s="46"/>
      <c r="Y6002" s="46"/>
      <c r="AC6002" s="47">
        <f t="shared" si="90"/>
        <v>0</v>
      </c>
      <c r="AD6002" s="47"/>
      <c r="AE6002" s="44"/>
      <c r="AF6002" s="48"/>
    </row>
    <row r="6003" spans="1:32" ht="21" customHeight="1">
      <c r="A6003" s="45" t="str">
        <f>IF(G6003="","",VLOOKUP(G6003,#REF!,3,0))</f>
        <v/>
      </c>
      <c r="B6003" s="45" t="str">
        <f>IF(Table1[[#This Row],[Day]]="","",WEEKNUM(F6003))</f>
        <v/>
      </c>
      <c r="C6003" s="45" t="str">
        <f>IF(Table1[[#This Row],[Day]]="","",MONTH(F6003))</f>
        <v/>
      </c>
      <c r="D6003" s="45" t="str">
        <f>IF(Table1[[#This Row],[Day]]="","",YEAR(F6003))</f>
        <v/>
      </c>
      <c r="E6003" s="117" t="s">
        <v>329</v>
      </c>
      <c r="J6003" s="102"/>
      <c r="K6003" s="124"/>
      <c r="R6003" s="46"/>
      <c r="V6003" s="112"/>
      <c r="W6003" s="72"/>
      <c r="X6003" s="46"/>
      <c r="Y6003" s="46"/>
      <c r="AC6003" s="47">
        <f t="shared" si="90"/>
        <v>0</v>
      </c>
      <c r="AD6003" s="47"/>
      <c r="AE6003" s="44"/>
      <c r="AF6003" s="48"/>
    </row>
    <row r="6004" spans="1:32" ht="21" customHeight="1">
      <c r="A6004" s="45" t="str">
        <f>IF(G6004="","",VLOOKUP(G6004,#REF!,3,0))</f>
        <v/>
      </c>
      <c r="B6004" s="45" t="str">
        <f>IF(Table1[[#This Row],[Day]]="","",WEEKNUM(F6004))</f>
        <v/>
      </c>
      <c r="C6004" s="45" t="str">
        <f>IF(Table1[[#This Row],[Day]]="","",MONTH(F6004))</f>
        <v/>
      </c>
      <c r="D6004" s="45" t="str">
        <f>IF(Table1[[#This Row],[Day]]="","",YEAR(F6004))</f>
        <v/>
      </c>
      <c r="E6004" s="117" t="s">
        <v>329</v>
      </c>
      <c r="J6004" s="102"/>
      <c r="K6004" s="124"/>
      <c r="R6004" s="46"/>
      <c r="V6004" s="112"/>
      <c r="W6004" s="72"/>
      <c r="X6004" s="46"/>
      <c r="Y6004" s="46"/>
      <c r="AC6004" s="47">
        <f t="shared" si="90"/>
        <v>0</v>
      </c>
      <c r="AD6004" s="47"/>
      <c r="AE6004" s="44"/>
      <c r="AF6004" s="48"/>
    </row>
    <row r="6005" spans="1:32" ht="21" customHeight="1">
      <c r="A6005" s="45" t="str">
        <f>IF(G6005="","",VLOOKUP(G6005,#REF!,3,0))</f>
        <v/>
      </c>
      <c r="B6005" s="45" t="str">
        <f>IF(Table1[[#This Row],[Day]]="","",WEEKNUM(F6005))</f>
        <v/>
      </c>
      <c r="C6005" s="45" t="str">
        <f>IF(Table1[[#This Row],[Day]]="","",MONTH(F6005))</f>
        <v/>
      </c>
      <c r="D6005" s="45" t="str">
        <f>IF(Table1[[#This Row],[Day]]="","",YEAR(F6005))</f>
        <v/>
      </c>
      <c r="E6005" s="117" t="s">
        <v>329</v>
      </c>
      <c r="J6005" s="102"/>
      <c r="K6005" s="124"/>
      <c r="R6005" s="46"/>
      <c r="V6005" s="112"/>
      <c r="W6005" s="72"/>
      <c r="X6005" s="46"/>
      <c r="Y6005" s="46"/>
      <c r="AC6005" s="47">
        <f t="shared" si="90"/>
        <v>0</v>
      </c>
      <c r="AD6005" s="47"/>
      <c r="AE6005" s="44"/>
      <c r="AF6005" s="48"/>
    </row>
    <row r="6006" spans="1:32" ht="21" customHeight="1">
      <c r="A6006" s="45" t="str">
        <f>IF(G6006="","",VLOOKUP(G6006,#REF!,3,0))</f>
        <v/>
      </c>
      <c r="B6006" s="45" t="str">
        <f>IF(Table1[[#This Row],[Day]]="","",WEEKNUM(F6006))</f>
        <v/>
      </c>
      <c r="C6006" s="45" t="str">
        <f>IF(Table1[[#This Row],[Day]]="","",MONTH(F6006))</f>
        <v/>
      </c>
      <c r="D6006" s="45" t="str">
        <f>IF(Table1[[#This Row],[Day]]="","",YEAR(F6006))</f>
        <v/>
      </c>
      <c r="E6006" s="117" t="s">
        <v>329</v>
      </c>
      <c r="J6006" s="102"/>
      <c r="K6006" s="124"/>
      <c r="R6006" s="46"/>
      <c r="V6006" s="112"/>
      <c r="W6006" s="72"/>
      <c r="X6006" s="46"/>
      <c r="Y6006" s="46"/>
      <c r="AC6006" s="47">
        <f t="shared" si="90"/>
        <v>0</v>
      </c>
      <c r="AD6006" s="47"/>
      <c r="AE6006" s="44"/>
      <c r="AF6006" s="48"/>
    </row>
    <row r="6007" spans="1:32" ht="21" customHeight="1">
      <c r="A6007" s="45" t="str">
        <f>IF(G6007="","",VLOOKUP(G6007,#REF!,3,0))</f>
        <v/>
      </c>
      <c r="B6007" s="45" t="str">
        <f>IF(Table1[[#This Row],[Day]]="","",WEEKNUM(F6007))</f>
        <v/>
      </c>
      <c r="C6007" s="45" t="str">
        <f>IF(Table1[[#This Row],[Day]]="","",MONTH(F6007))</f>
        <v/>
      </c>
      <c r="D6007" s="45" t="str">
        <f>IF(Table1[[#This Row],[Day]]="","",YEAR(F6007))</f>
        <v/>
      </c>
      <c r="E6007" s="117" t="s">
        <v>329</v>
      </c>
      <c r="J6007" s="102"/>
      <c r="K6007" s="124"/>
      <c r="R6007" s="46"/>
      <c r="V6007" s="112"/>
      <c r="W6007" s="72"/>
      <c r="X6007" s="46"/>
      <c r="Y6007" s="46"/>
      <c r="AC6007" s="47">
        <f t="shared" si="90"/>
        <v>0</v>
      </c>
      <c r="AD6007" s="47"/>
      <c r="AE6007" s="44"/>
      <c r="AF6007" s="48"/>
    </row>
    <row r="6008" spans="1:32" ht="21" customHeight="1">
      <c r="A6008" s="45" t="str">
        <f>IF(G6008="","",VLOOKUP(G6008,#REF!,3,0))</f>
        <v/>
      </c>
      <c r="B6008" s="45" t="str">
        <f>IF(Table1[[#This Row],[Day]]="","",WEEKNUM(F6008))</f>
        <v/>
      </c>
      <c r="C6008" s="45" t="str">
        <f>IF(Table1[[#This Row],[Day]]="","",MONTH(F6008))</f>
        <v/>
      </c>
      <c r="D6008" s="45" t="str">
        <f>IF(Table1[[#This Row],[Day]]="","",YEAR(F6008))</f>
        <v/>
      </c>
      <c r="E6008" s="117" t="s">
        <v>329</v>
      </c>
      <c r="J6008" s="102"/>
      <c r="K6008" s="124"/>
      <c r="R6008" s="46"/>
      <c r="V6008" s="112"/>
      <c r="W6008" s="72"/>
      <c r="X6008" s="46"/>
      <c r="Y6008" s="46"/>
      <c r="AC6008" s="47">
        <f t="shared" si="90"/>
        <v>0</v>
      </c>
      <c r="AD6008" s="47"/>
      <c r="AE6008" s="44"/>
      <c r="AF6008" s="48"/>
    </row>
    <row r="6009" spans="1:32" ht="21" customHeight="1">
      <c r="A6009" s="45" t="str">
        <f>IF(G6009="","",VLOOKUP(G6009,#REF!,3,0))</f>
        <v/>
      </c>
      <c r="B6009" s="45" t="str">
        <f>IF(Table1[[#This Row],[Day]]="","",WEEKNUM(F6009))</f>
        <v/>
      </c>
      <c r="C6009" s="45" t="str">
        <f>IF(Table1[[#This Row],[Day]]="","",MONTH(F6009))</f>
        <v/>
      </c>
      <c r="D6009" s="45" t="str">
        <f>IF(Table1[[#This Row],[Day]]="","",YEAR(F6009))</f>
        <v/>
      </c>
      <c r="E6009" s="117" t="s">
        <v>329</v>
      </c>
      <c r="J6009" s="102"/>
      <c r="K6009" s="124"/>
      <c r="R6009" s="46"/>
      <c r="V6009" s="112"/>
      <c r="W6009" s="72"/>
      <c r="X6009" s="46"/>
      <c r="Y6009" s="46"/>
      <c r="AC6009" s="47">
        <f t="shared" si="90"/>
        <v>0</v>
      </c>
      <c r="AD6009" s="47"/>
      <c r="AE6009" s="44"/>
      <c r="AF6009" s="48"/>
    </row>
    <row r="6010" spans="1:32" ht="21" customHeight="1">
      <c r="A6010" s="45" t="str">
        <f>IF(G6010="","",VLOOKUP(G6010,#REF!,3,0))</f>
        <v/>
      </c>
      <c r="B6010" s="45" t="str">
        <f>IF(Table1[[#This Row],[Day]]="","",WEEKNUM(F6010))</f>
        <v/>
      </c>
      <c r="C6010" s="45" t="str">
        <f>IF(Table1[[#This Row],[Day]]="","",MONTH(F6010))</f>
        <v/>
      </c>
      <c r="D6010" s="45" t="str">
        <f>IF(Table1[[#This Row],[Day]]="","",YEAR(F6010))</f>
        <v/>
      </c>
      <c r="E6010" s="117" t="s">
        <v>329</v>
      </c>
      <c r="J6010" s="102"/>
      <c r="K6010" s="124"/>
      <c r="R6010" s="46"/>
      <c r="V6010" s="112"/>
      <c r="W6010" s="72"/>
      <c r="X6010" s="46"/>
      <c r="Y6010" s="46"/>
      <c r="AC6010" s="47">
        <f t="shared" si="90"/>
        <v>0</v>
      </c>
      <c r="AD6010" s="47"/>
      <c r="AE6010" s="44"/>
      <c r="AF6010" s="48"/>
    </row>
    <row r="6011" spans="1:32" ht="21" customHeight="1">
      <c r="A6011" s="45" t="str">
        <f>IF(G6011="","",VLOOKUP(G6011,#REF!,3,0))</f>
        <v/>
      </c>
      <c r="B6011" s="45" t="str">
        <f>IF(Table1[[#This Row],[Day]]="","",WEEKNUM(F6011))</f>
        <v/>
      </c>
      <c r="C6011" s="45" t="str">
        <f>IF(Table1[[#This Row],[Day]]="","",MONTH(F6011))</f>
        <v/>
      </c>
      <c r="D6011" s="45" t="str">
        <f>IF(Table1[[#This Row],[Day]]="","",YEAR(F6011))</f>
        <v/>
      </c>
      <c r="E6011" s="117" t="s">
        <v>329</v>
      </c>
      <c r="J6011" s="102"/>
      <c r="K6011" s="124"/>
      <c r="R6011" s="46"/>
      <c r="V6011" s="112"/>
      <c r="W6011" s="72"/>
      <c r="X6011" s="46"/>
      <c r="Y6011" s="46"/>
      <c r="AC6011" s="47">
        <f t="shared" si="90"/>
        <v>0</v>
      </c>
      <c r="AD6011" s="47"/>
      <c r="AE6011" s="44"/>
      <c r="AF6011" s="48"/>
    </row>
    <row r="6012" spans="1:32" ht="21" customHeight="1">
      <c r="A6012" s="45" t="str">
        <f>IF(G6012="","",VLOOKUP(G6012,#REF!,3,0))</f>
        <v/>
      </c>
      <c r="B6012" s="45" t="str">
        <f>IF(Table1[[#This Row],[Day]]="","",WEEKNUM(F6012))</f>
        <v/>
      </c>
      <c r="C6012" s="45" t="str">
        <f>IF(Table1[[#This Row],[Day]]="","",MONTH(F6012))</f>
        <v/>
      </c>
      <c r="D6012" s="45" t="str">
        <f>IF(Table1[[#This Row],[Day]]="","",YEAR(F6012))</f>
        <v/>
      </c>
      <c r="E6012" s="117" t="s">
        <v>329</v>
      </c>
      <c r="J6012" s="102"/>
      <c r="K6012" s="124"/>
      <c r="R6012" s="46"/>
      <c r="V6012" s="112"/>
      <c r="W6012" s="72"/>
      <c r="X6012" s="46"/>
      <c r="Y6012" s="46"/>
      <c r="AC6012" s="47">
        <f t="shared" si="90"/>
        <v>0</v>
      </c>
      <c r="AD6012" s="47"/>
      <c r="AE6012" s="44"/>
      <c r="AF6012" s="48"/>
    </row>
    <row r="6013" spans="1:32" ht="21" customHeight="1">
      <c r="A6013" s="45" t="str">
        <f>IF(G6013="","",VLOOKUP(G6013,#REF!,3,0))</f>
        <v/>
      </c>
      <c r="B6013" s="45" t="str">
        <f>IF(Table1[[#This Row],[Day]]="","",WEEKNUM(F6013))</f>
        <v/>
      </c>
      <c r="C6013" s="45" t="str">
        <f>IF(Table1[[#This Row],[Day]]="","",MONTH(F6013))</f>
        <v/>
      </c>
      <c r="D6013" s="45" t="str">
        <f>IF(Table1[[#This Row],[Day]]="","",YEAR(F6013))</f>
        <v/>
      </c>
      <c r="E6013" s="117" t="s">
        <v>329</v>
      </c>
      <c r="J6013" s="102"/>
      <c r="K6013" s="124"/>
      <c r="R6013" s="46"/>
      <c r="V6013" s="112"/>
      <c r="W6013" s="72"/>
      <c r="X6013" s="46"/>
      <c r="Y6013" s="46"/>
      <c r="AC6013" s="47">
        <f t="shared" si="90"/>
        <v>0</v>
      </c>
      <c r="AD6013" s="47"/>
      <c r="AE6013" s="44"/>
      <c r="AF6013" s="48"/>
    </row>
    <row r="6014" spans="1:32" ht="21" customHeight="1">
      <c r="A6014" s="45" t="str">
        <f>IF(G6014="","",VLOOKUP(G6014,#REF!,3,0))</f>
        <v/>
      </c>
      <c r="B6014" s="45" t="str">
        <f>IF(Table1[[#This Row],[Day]]="","",WEEKNUM(F6014))</f>
        <v/>
      </c>
      <c r="C6014" s="45" t="str">
        <f>IF(Table1[[#This Row],[Day]]="","",MONTH(F6014))</f>
        <v/>
      </c>
      <c r="D6014" s="45" t="str">
        <f>IF(Table1[[#This Row],[Day]]="","",YEAR(F6014))</f>
        <v/>
      </c>
      <c r="E6014" s="117" t="s">
        <v>329</v>
      </c>
      <c r="J6014" s="102"/>
      <c r="K6014" s="124"/>
      <c r="R6014" s="46"/>
      <c r="V6014" s="112"/>
      <c r="W6014" s="72"/>
      <c r="X6014" s="46"/>
      <c r="Y6014" s="46"/>
      <c r="AC6014" s="47">
        <f t="shared" si="90"/>
        <v>0</v>
      </c>
      <c r="AD6014" s="47"/>
      <c r="AE6014" s="44"/>
      <c r="AF6014" s="48"/>
    </row>
    <row r="6015" spans="1:32" ht="21" customHeight="1">
      <c r="A6015" s="45" t="str">
        <f>IF(G6015="","",VLOOKUP(G6015,#REF!,3,0))</f>
        <v/>
      </c>
      <c r="B6015" s="45" t="str">
        <f>IF(Table1[[#This Row],[Day]]="","",WEEKNUM(F6015))</f>
        <v/>
      </c>
      <c r="C6015" s="45" t="str">
        <f>IF(Table1[[#This Row],[Day]]="","",MONTH(F6015))</f>
        <v/>
      </c>
      <c r="D6015" s="45" t="str">
        <f>IF(Table1[[#This Row],[Day]]="","",YEAR(F6015))</f>
        <v/>
      </c>
      <c r="E6015" s="117" t="s">
        <v>329</v>
      </c>
      <c r="J6015" s="102"/>
      <c r="K6015" s="124"/>
      <c r="R6015" s="46"/>
      <c r="V6015" s="112"/>
      <c r="W6015" s="72"/>
      <c r="X6015" s="46"/>
      <c r="Y6015" s="46"/>
      <c r="AC6015" s="47">
        <f t="shared" si="90"/>
        <v>0</v>
      </c>
      <c r="AD6015" s="47"/>
      <c r="AE6015" s="44"/>
      <c r="AF6015" s="48"/>
    </row>
    <row r="6016" spans="1:32" ht="21" customHeight="1">
      <c r="A6016" s="45" t="str">
        <f>IF(G6016="","",VLOOKUP(G6016,#REF!,3,0))</f>
        <v/>
      </c>
      <c r="B6016" s="45" t="str">
        <f>IF(Table1[[#This Row],[Day]]="","",WEEKNUM(F6016))</f>
        <v/>
      </c>
      <c r="C6016" s="45" t="str">
        <f>IF(Table1[[#This Row],[Day]]="","",MONTH(F6016))</f>
        <v/>
      </c>
      <c r="D6016" s="45" t="str">
        <f>IF(Table1[[#This Row],[Day]]="","",YEAR(F6016))</f>
        <v/>
      </c>
      <c r="E6016" s="117" t="s">
        <v>329</v>
      </c>
      <c r="J6016" s="102"/>
      <c r="K6016" s="124"/>
      <c r="R6016" s="46"/>
      <c r="V6016" s="112"/>
      <c r="W6016" s="72"/>
      <c r="X6016" s="46"/>
      <c r="Y6016" s="46"/>
      <c r="AC6016" s="47">
        <f t="shared" si="90"/>
        <v>0</v>
      </c>
      <c r="AD6016" s="47"/>
      <c r="AE6016" s="44"/>
      <c r="AF6016" s="48"/>
    </row>
    <row r="6017" spans="1:32" ht="21" customHeight="1">
      <c r="A6017" s="45" t="str">
        <f>IF(G6017="","",VLOOKUP(G6017,#REF!,3,0))</f>
        <v/>
      </c>
      <c r="B6017" s="45" t="str">
        <f>IF(Table1[[#This Row],[Day]]="","",WEEKNUM(F6017))</f>
        <v/>
      </c>
      <c r="C6017" s="45" t="str">
        <f>IF(Table1[[#This Row],[Day]]="","",MONTH(F6017))</f>
        <v/>
      </c>
      <c r="D6017" s="45" t="str">
        <f>IF(Table1[[#This Row],[Day]]="","",YEAR(F6017))</f>
        <v/>
      </c>
      <c r="E6017" s="117" t="s">
        <v>329</v>
      </c>
      <c r="J6017" s="102"/>
      <c r="K6017" s="124"/>
      <c r="R6017" s="46"/>
      <c r="V6017" s="112"/>
      <c r="W6017" s="72"/>
      <c r="X6017" s="46"/>
      <c r="Y6017" s="46"/>
      <c r="AC6017" s="47">
        <f t="shared" si="90"/>
        <v>0</v>
      </c>
      <c r="AD6017" s="47"/>
      <c r="AE6017" s="44"/>
      <c r="AF6017" s="48"/>
    </row>
    <row r="6018" spans="1:32" ht="21" customHeight="1">
      <c r="A6018" s="45" t="str">
        <f>IF(G6018="","",VLOOKUP(G6018,#REF!,3,0))</f>
        <v/>
      </c>
      <c r="B6018" s="45" t="str">
        <f>IF(Table1[[#This Row],[Day]]="","",WEEKNUM(F6018))</f>
        <v/>
      </c>
      <c r="C6018" s="45" t="str">
        <f>IF(Table1[[#This Row],[Day]]="","",MONTH(F6018))</f>
        <v/>
      </c>
      <c r="D6018" s="45" t="str">
        <f>IF(Table1[[#This Row],[Day]]="","",YEAR(F6018))</f>
        <v/>
      </c>
      <c r="E6018" s="117" t="s">
        <v>329</v>
      </c>
      <c r="J6018" s="102"/>
      <c r="K6018" s="124"/>
      <c r="R6018" s="46"/>
      <c r="V6018" s="112"/>
      <c r="W6018" s="72"/>
      <c r="X6018" s="46"/>
      <c r="Y6018" s="46"/>
      <c r="AC6018" s="47">
        <f t="shared" si="90"/>
        <v>0</v>
      </c>
      <c r="AD6018" s="47"/>
      <c r="AE6018" s="44"/>
      <c r="AF6018" s="48"/>
    </row>
    <row r="6019" spans="1:32" ht="21" customHeight="1">
      <c r="A6019" s="45" t="str">
        <f>IF(G6019="","",VLOOKUP(G6019,#REF!,3,0))</f>
        <v/>
      </c>
      <c r="B6019" s="45" t="str">
        <f>IF(Table1[[#This Row],[Day]]="","",WEEKNUM(F6019))</f>
        <v/>
      </c>
      <c r="C6019" s="45" t="str">
        <f>IF(Table1[[#This Row],[Day]]="","",MONTH(F6019))</f>
        <v/>
      </c>
      <c r="D6019" s="45" t="str">
        <f>IF(Table1[[#This Row],[Day]]="","",YEAR(F6019))</f>
        <v/>
      </c>
      <c r="E6019" s="117" t="s">
        <v>329</v>
      </c>
      <c r="J6019" s="102"/>
      <c r="K6019" s="124"/>
      <c r="R6019" s="46"/>
      <c r="V6019" s="112"/>
      <c r="W6019" s="72"/>
      <c r="X6019" s="46"/>
      <c r="Y6019" s="46"/>
      <c r="AC6019" s="47">
        <f t="shared" si="90"/>
        <v>0</v>
      </c>
      <c r="AD6019" s="47"/>
      <c r="AE6019" s="44"/>
      <c r="AF6019" s="48"/>
    </row>
    <row r="6020" spans="1:32" ht="21" customHeight="1">
      <c r="A6020" s="45" t="str">
        <f>IF(G6020="","",VLOOKUP(G6020,#REF!,3,0))</f>
        <v/>
      </c>
      <c r="B6020" s="45" t="str">
        <f>IF(Table1[[#This Row],[Day]]="","",WEEKNUM(F6020))</f>
        <v/>
      </c>
      <c r="C6020" s="45" t="str">
        <f>IF(Table1[[#This Row],[Day]]="","",MONTH(F6020))</f>
        <v/>
      </c>
      <c r="D6020" s="45" t="str">
        <f>IF(Table1[[#This Row],[Day]]="","",YEAR(F6020))</f>
        <v/>
      </c>
      <c r="E6020" s="117" t="s">
        <v>329</v>
      </c>
      <c r="J6020" s="102"/>
      <c r="K6020" s="124"/>
      <c r="R6020" s="46"/>
      <c r="V6020" s="112"/>
      <c r="W6020" s="72"/>
      <c r="X6020" s="46"/>
      <c r="Y6020" s="46"/>
      <c r="AC6020" s="47">
        <f t="shared" si="90"/>
        <v>0</v>
      </c>
      <c r="AD6020" s="47"/>
      <c r="AE6020" s="44"/>
      <c r="AF6020" s="48"/>
    </row>
    <row r="6021" spans="1:32" ht="21" customHeight="1">
      <c r="A6021" s="45" t="str">
        <f>IF(G6021="","",VLOOKUP(G6021,#REF!,3,0))</f>
        <v/>
      </c>
      <c r="B6021" s="45" t="str">
        <f>IF(Table1[[#This Row],[Day]]="","",WEEKNUM(F6021))</f>
        <v/>
      </c>
      <c r="C6021" s="45" t="str">
        <f>IF(Table1[[#This Row],[Day]]="","",MONTH(F6021))</f>
        <v/>
      </c>
      <c r="D6021" s="45" t="str">
        <f>IF(Table1[[#This Row],[Day]]="","",YEAR(F6021))</f>
        <v/>
      </c>
      <c r="E6021" s="117" t="s">
        <v>329</v>
      </c>
      <c r="J6021" s="102"/>
      <c r="K6021" s="124"/>
      <c r="R6021" s="46"/>
      <c r="V6021" s="112"/>
      <c r="W6021" s="72"/>
      <c r="X6021" s="46"/>
      <c r="Y6021" s="46"/>
      <c r="AC6021" s="47">
        <f t="shared" si="90"/>
        <v>0</v>
      </c>
      <c r="AD6021" s="47"/>
      <c r="AE6021" s="44"/>
      <c r="AF6021" s="48"/>
    </row>
    <row r="6022" spans="1:32" ht="21" customHeight="1">
      <c r="A6022" s="45" t="str">
        <f>IF(G6022="","",VLOOKUP(G6022,#REF!,3,0))</f>
        <v/>
      </c>
      <c r="B6022" s="45" t="str">
        <f>IF(Table1[[#This Row],[Day]]="","",WEEKNUM(F6022))</f>
        <v/>
      </c>
      <c r="C6022" s="45" t="str">
        <f>IF(Table1[[#This Row],[Day]]="","",MONTH(F6022))</f>
        <v/>
      </c>
      <c r="D6022" s="45" t="str">
        <f>IF(Table1[[#This Row],[Day]]="","",YEAR(F6022))</f>
        <v/>
      </c>
      <c r="E6022" s="117" t="s">
        <v>329</v>
      </c>
      <c r="J6022" s="102"/>
      <c r="K6022" s="124"/>
      <c r="R6022" s="46"/>
      <c r="V6022" s="112"/>
      <c r="W6022" s="72"/>
      <c r="X6022" s="46"/>
      <c r="Y6022" s="46"/>
      <c r="AC6022" s="47">
        <f t="shared" si="90"/>
        <v>0</v>
      </c>
      <c r="AD6022" s="47"/>
      <c r="AE6022" s="44"/>
      <c r="AF6022" s="48"/>
    </row>
    <row r="6023" spans="1:32" ht="21" customHeight="1">
      <c r="A6023" s="45" t="str">
        <f>IF(G6023="","",VLOOKUP(G6023,#REF!,3,0))</f>
        <v/>
      </c>
      <c r="B6023" s="45" t="str">
        <f>IF(Table1[[#This Row],[Day]]="","",WEEKNUM(F6023))</f>
        <v/>
      </c>
      <c r="C6023" s="45" t="str">
        <f>IF(Table1[[#This Row],[Day]]="","",MONTH(F6023))</f>
        <v/>
      </c>
      <c r="D6023" s="45" t="str">
        <f>IF(Table1[[#This Row],[Day]]="","",YEAR(F6023))</f>
        <v/>
      </c>
      <c r="E6023" s="117" t="s">
        <v>329</v>
      </c>
      <c r="J6023" s="102"/>
      <c r="K6023" s="124"/>
      <c r="R6023" s="46"/>
      <c r="V6023" s="112"/>
      <c r="W6023" s="72"/>
      <c r="X6023" s="46"/>
      <c r="Y6023" s="46"/>
      <c r="AC6023" s="47">
        <f t="shared" si="90"/>
        <v>0</v>
      </c>
      <c r="AD6023" s="47"/>
      <c r="AE6023" s="44"/>
      <c r="AF6023" s="48"/>
    </row>
    <row r="6024" spans="1:32" ht="21" customHeight="1">
      <c r="A6024" s="45" t="str">
        <f>IF(G6024="","",VLOOKUP(G6024,#REF!,3,0))</f>
        <v/>
      </c>
      <c r="B6024" s="45" t="str">
        <f>IF(Table1[[#This Row],[Day]]="","",WEEKNUM(F6024))</f>
        <v/>
      </c>
      <c r="C6024" s="45" t="str">
        <f>IF(Table1[[#This Row],[Day]]="","",MONTH(F6024))</f>
        <v/>
      </c>
      <c r="D6024" s="45" t="str">
        <f>IF(Table1[[#This Row],[Day]]="","",YEAR(F6024))</f>
        <v/>
      </c>
      <c r="E6024" s="117" t="s">
        <v>329</v>
      </c>
      <c r="J6024" s="102"/>
      <c r="K6024" s="124"/>
      <c r="R6024" s="46"/>
      <c r="V6024" s="112"/>
      <c r="W6024" s="72"/>
      <c r="X6024" s="46"/>
      <c r="Y6024" s="46"/>
      <c r="AC6024" s="47">
        <f t="shared" si="90"/>
        <v>0</v>
      </c>
      <c r="AD6024" s="47"/>
      <c r="AE6024" s="44"/>
      <c r="AF6024" s="48"/>
    </row>
    <row r="6025" spans="1:32" ht="21" customHeight="1">
      <c r="A6025" s="45" t="str">
        <f>IF(G6025="","",VLOOKUP(G6025,#REF!,3,0))</f>
        <v/>
      </c>
      <c r="B6025" s="45" t="str">
        <f>IF(Table1[[#This Row],[Day]]="","",WEEKNUM(F6025))</f>
        <v/>
      </c>
      <c r="C6025" s="45" t="str">
        <f>IF(Table1[[#This Row],[Day]]="","",MONTH(F6025))</f>
        <v/>
      </c>
      <c r="D6025" s="45" t="str">
        <f>IF(Table1[[#This Row],[Day]]="","",YEAR(F6025))</f>
        <v/>
      </c>
      <c r="E6025" s="117" t="s">
        <v>329</v>
      </c>
      <c r="J6025" s="102"/>
      <c r="K6025" s="124"/>
      <c r="R6025" s="46"/>
      <c r="V6025" s="112"/>
      <c r="W6025" s="72"/>
      <c r="X6025" s="46"/>
      <c r="Y6025" s="46"/>
      <c r="AC6025" s="47">
        <f t="shared" si="90"/>
        <v>0</v>
      </c>
      <c r="AD6025" s="47"/>
      <c r="AE6025" s="44"/>
      <c r="AF6025" s="48"/>
    </row>
    <row r="6026" spans="1:32" ht="21" customHeight="1">
      <c r="A6026" s="45" t="str">
        <f>IF(G6026="","",VLOOKUP(G6026,#REF!,3,0))</f>
        <v/>
      </c>
      <c r="B6026" s="45" t="str">
        <f>IF(Table1[[#This Row],[Day]]="","",WEEKNUM(F6026))</f>
        <v/>
      </c>
      <c r="C6026" s="45" t="str">
        <f>IF(Table1[[#This Row],[Day]]="","",MONTH(F6026))</f>
        <v/>
      </c>
      <c r="D6026" s="45" t="str">
        <f>IF(Table1[[#This Row],[Day]]="","",YEAR(F6026))</f>
        <v/>
      </c>
      <c r="E6026" s="117" t="s">
        <v>329</v>
      </c>
      <c r="J6026" s="102"/>
      <c r="K6026" s="124"/>
      <c r="R6026" s="46"/>
      <c r="V6026" s="112"/>
      <c r="W6026" s="72"/>
      <c r="X6026" s="46"/>
      <c r="Y6026" s="46"/>
      <c r="AC6026" s="47">
        <f t="shared" si="90"/>
        <v>0</v>
      </c>
      <c r="AD6026" s="47"/>
      <c r="AE6026" s="44"/>
      <c r="AF6026" s="48"/>
    </row>
    <row r="6027" spans="1:32" ht="21" customHeight="1">
      <c r="A6027" s="45" t="str">
        <f>IF(G6027="","",VLOOKUP(G6027,#REF!,3,0))</f>
        <v/>
      </c>
      <c r="B6027" s="45" t="str">
        <f>IF(Table1[[#This Row],[Day]]="","",WEEKNUM(F6027))</f>
        <v/>
      </c>
      <c r="C6027" s="45" t="str">
        <f>IF(Table1[[#This Row],[Day]]="","",MONTH(F6027))</f>
        <v/>
      </c>
      <c r="D6027" s="45" t="str">
        <f>IF(Table1[[#This Row],[Day]]="","",YEAR(F6027))</f>
        <v/>
      </c>
      <c r="E6027" s="117" t="s">
        <v>329</v>
      </c>
      <c r="J6027" s="102"/>
      <c r="K6027" s="124"/>
      <c r="R6027" s="46"/>
      <c r="V6027" s="112"/>
      <c r="W6027" s="72"/>
      <c r="X6027" s="46"/>
      <c r="Y6027" s="46"/>
      <c r="AC6027" s="47">
        <f t="shared" si="90"/>
        <v>0</v>
      </c>
      <c r="AD6027" s="47"/>
      <c r="AE6027" s="44"/>
      <c r="AF6027" s="48"/>
    </row>
    <row r="6028" spans="1:32" ht="21" customHeight="1">
      <c r="A6028" s="45" t="str">
        <f>IF(G6028="","",VLOOKUP(G6028,#REF!,3,0))</f>
        <v/>
      </c>
      <c r="B6028" s="45" t="str">
        <f>IF(Table1[[#This Row],[Day]]="","",WEEKNUM(F6028))</f>
        <v/>
      </c>
      <c r="C6028" s="45" t="str">
        <f>IF(Table1[[#This Row],[Day]]="","",MONTH(F6028))</f>
        <v/>
      </c>
      <c r="D6028" s="45" t="str">
        <f>IF(Table1[[#This Row],[Day]]="","",YEAR(F6028))</f>
        <v/>
      </c>
      <c r="E6028" s="117" t="s">
        <v>329</v>
      </c>
      <c r="J6028" s="102"/>
      <c r="K6028" s="124"/>
      <c r="R6028" s="46"/>
      <c r="V6028" s="112"/>
      <c r="W6028" s="72"/>
      <c r="X6028" s="46"/>
      <c r="Y6028" s="46"/>
      <c r="AC6028" s="47">
        <f t="shared" si="90"/>
        <v>0</v>
      </c>
      <c r="AD6028" s="47"/>
      <c r="AE6028" s="44"/>
      <c r="AF6028" s="48"/>
    </row>
    <row r="6029" spans="1:32" ht="21" customHeight="1">
      <c r="A6029" s="45" t="str">
        <f>IF(G6029="","",VLOOKUP(G6029,#REF!,3,0))</f>
        <v/>
      </c>
      <c r="B6029" s="45" t="str">
        <f>IF(Table1[[#This Row],[Day]]="","",WEEKNUM(F6029))</f>
        <v/>
      </c>
      <c r="C6029" s="45" t="str">
        <f>IF(Table1[[#This Row],[Day]]="","",MONTH(F6029))</f>
        <v/>
      </c>
      <c r="D6029" s="45" t="str">
        <f>IF(Table1[[#This Row],[Day]]="","",YEAR(F6029))</f>
        <v/>
      </c>
      <c r="E6029" s="117" t="s">
        <v>329</v>
      </c>
      <c r="J6029" s="102"/>
      <c r="K6029" s="124"/>
      <c r="R6029" s="46"/>
      <c r="V6029" s="112"/>
      <c r="W6029" s="72"/>
      <c r="X6029" s="46"/>
      <c r="Y6029" s="46"/>
      <c r="AC6029" s="47">
        <f t="shared" si="90"/>
        <v>0</v>
      </c>
      <c r="AD6029" s="47"/>
      <c r="AE6029" s="44"/>
      <c r="AF6029" s="48"/>
    </row>
    <row r="6030" spans="1:32" ht="21" customHeight="1">
      <c r="A6030" s="45" t="str">
        <f>IF(G6030="","",VLOOKUP(G6030,#REF!,3,0))</f>
        <v/>
      </c>
      <c r="B6030" s="45" t="str">
        <f>IF(Table1[[#This Row],[Day]]="","",WEEKNUM(F6030))</f>
        <v/>
      </c>
      <c r="C6030" s="45" t="str">
        <f>IF(Table1[[#This Row],[Day]]="","",MONTH(F6030))</f>
        <v/>
      </c>
      <c r="D6030" s="45" t="str">
        <f>IF(Table1[[#This Row],[Day]]="","",YEAR(F6030))</f>
        <v/>
      </c>
      <c r="E6030" s="117" t="s">
        <v>329</v>
      </c>
      <c r="J6030" s="102"/>
      <c r="K6030" s="124"/>
      <c r="R6030" s="46"/>
      <c r="V6030" s="112"/>
      <c r="W6030" s="72"/>
      <c r="X6030" s="46"/>
      <c r="Y6030" s="46"/>
      <c r="AC6030" s="47">
        <f t="shared" si="90"/>
        <v>0</v>
      </c>
      <c r="AD6030" s="47"/>
      <c r="AE6030" s="44"/>
      <c r="AF6030" s="48"/>
    </row>
    <row r="6031" spans="1:32" ht="21" customHeight="1">
      <c r="A6031" s="45" t="str">
        <f>IF(G6031="","",VLOOKUP(G6031,#REF!,3,0))</f>
        <v/>
      </c>
      <c r="B6031" s="45" t="str">
        <f>IF(Table1[[#This Row],[Day]]="","",WEEKNUM(F6031))</f>
        <v/>
      </c>
      <c r="C6031" s="45" t="str">
        <f>IF(Table1[[#This Row],[Day]]="","",MONTH(F6031))</f>
        <v/>
      </c>
      <c r="D6031" s="45" t="str">
        <f>IF(Table1[[#This Row],[Day]]="","",YEAR(F6031))</f>
        <v/>
      </c>
      <c r="E6031" s="117" t="s">
        <v>329</v>
      </c>
      <c r="J6031" s="102"/>
      <c r="K6031" s="124"/>
      <c r="R6031" s="46"/>
      <c r="V6031" s="112"/>
      <c r="W6031" s="72"/>
      <c r="X6031" s="46"/>
      <c r="Y6031" s="46"/>
      <c r="AC6031" s="47">
        <f t="shared" si="90"/>
        <v>0</v>
      </c>
      <c r="AD6031" s="47"/>
      <c r="AE6031" s="44"/>
      <c r="AF6031" s="48"/>
    </row>
    <row r="6032" spans="1:32" ht="21" customHeight="1">
      <c r="A6032" s="45" t="str">
        <f>IF(G6032="","",VLOOKUP(G6032,#REF!,3,0))</f>
        <v/>
      </c>
      <c r="B6032" s="45" t="str">
        <f>IF(Table1[[#This Row],[Day]]="","",WEEKNUM(F6032))</f>
        <v/>
      </c>
      <c r="C6032" s="45" t="str">
        <f>IF(Table1[[#This Row],[Day]]="","",MONTH(F6032))</f>
        <v/>
      </c>
      <c r="D6032" s="45" t="str">
        <f>IF(Table1[[#This Row],[Day]]="","",YEAR(F6032))</f>
        <v/>
      </c>
      <c r="E6032" s="117" t="s">
        <v>329</v>
      </c>
      <c r="J6032" s="102"/>
      <c r="K6032" s="124"/>
      <c r="R6032" s="46"/>
      <c r="V6032" s="112"/>
      <c r="W6032" s="72"/>
      <c r="X6032" s="46"/>
      <c r="Y6032" s="46"/>
      <c r="AC6032" s="47">
        <f t="shared" si="90"/>
        <v>0</v>
      </c>
      <c r="AD6032" s="47"/>
      <c r="AE6032" s="44"/>
      <c r="AF6032" s="48"/>
    </row>
    <row r="6033" spans="1:32" ht="21" customHeight="1">
      <c r="A6033" s="45" t="str">
        <f>IF(G6033="","",VLOOKUP(G6033,#REF!,3,0))</f>
        <v/>
      </c>
      <c r="B6033" s="45" t="str">
        <f>IF(Table1[[#This Row],[Day]]="","",WEEKNUM(F6033))</f>
        <v/>
      </c>
      <c r="C6033" s="45" t="str">
        <f>IF(Table1[[#This Row],[Day]]="","",MONTH(F6033))</f>
        <v/>
      </c>
      <c r="D6033" s="45" t="str">
        <f>IF(Table1[[#This Row],[Day]]="","",YEAR(F6033))</f>
        <v/>
      </c>
      <c r="E6033" s="117" t="s">
        <v>329</v>
      </c>
      <c r="J6033" s="102"/>
      <c r="K6033" s="124"/>
      <c r="R6033" s="46"/>
      <c r="V6033" s="112"/>
      <c r="W6033" s="72"/>
      <c r="X6033" s="46"/>
      <c r="Y6033" s="46"/>
      <c r="AC6033" s="47">
        <f t="shared" si="90"/>
        <v>0</v>
      </c>
      <c r="AD6033" s="47"/>
      <c r="AE6033" s="44"/>
      <c r="AF6033" s="48"/>
    </row>
    <row r="6034" spans="1:32" ht="21" customHeight="1">
      <c r="A6034" s="45" t="str">
        <f>IF(G6034="","",VLOOKUP(G6034,#REF!,3,0))</f>
        <v/>
      </c>
      <c r="B6034" s="45" t="str">
        <f>IF(Table1[[#This Row],[Day]]="","",WEEKNUM(F6034))</f>
        <v/>
      </c>
      <c r="C6034" s="45" t="str">
        <f>IF(Table1[[#This Row],[Day]]="","",MONTH(F6034))</f>
        <v/>
      </c>
      <c r="D6034" s="45" t="str">
        <f>IF(Table1[[#This Row],[Day]]="","",YEAR(F6034))</f>
        <v/>
      </c>
      <c r="E6034" s="117" t="s">
        <v>329</v>
      </c>
      <c r="J6034" s="102"/>
      <c r="K6034" s="124"/>
      <c r="R6034" s="46"/>
      <c r="V6034" s="112"/>
      <c r="W6034" s="72"/>
      <c r="X6034" s="46"/>
      <c r="Y6034" s="46"/>
      <c r="AC6034" s="47">
        <f t="shared" si="90"/>
        <v>0</v>
      </c>
      <c r="AD6034" s="47"/>
      <c r="AE6034" s="44"/>
      <c r="AF6034" s="48"/>
    </row>
    <row r="6035" spans="1:32" ht="21" customHeight="1">
      <c r="A6035" s="45" t="str">
        <f>IF(G6035="","",VLOOKUP(G6035,#REF!,3,0))</f>
        <v/>
      </c>
      <c r="B6035" s="45" t="str">
        <f>IF(Table1[[#This Row],[Day]]="","",WEEKNUM(F6035))</f>
        <v/>
      </c>
      <c r="C6035" s="45" t="str">
        <f>IF(Table1[[#This Row],[Day]]="","",MONTH(F6035))</f>
        <v/>
      </c>
      <c r="D6035" s="45" t="str">
        <f>IF(Table1[[#This Row],[Day]]="","",YEAR(F6035))</f>
        <v/>
      </c>
      <c r="E6035" s="117" t="s">
        <v>329</v>
      </c>
      <c r="J6035" s="102"/>
      <c r="K6035" s="124"/>
      <c r="R6035" s="46"/>
      <c r="V6035" s="112"/>
      <c r="W6035" s="72"/>
      <c r="X6035" s="46"/>
      <c r="Y6035" s="46"/>
      <c r="AC6035" s="47">
        <f t="shared" si="90"/>
        <v>0</v>
      </c>
      <c r="AD6035" s="47"/>
      <c r="AE6035" s="44"/>
      <c r="AF6035" s="48"/>
    </row>
    <row r="6036" spans="1:32" ht="21" customHeight="1">
      <c r="A6036" s="45" t="str">
        <f>IF(G6036="","",VLOOKUP(G6036,#REF!,3,0))</f>
        <v/>
      </c>
      <c r="B6036" s="45" t="str">
        <f>IF(Table1[[#This Row],[Day]]="","",WEEKNUM(F6036))</f>
        <v/>
      </c>
      <c r="C6036" s="45" t="str">
        <f>IF(Table1[[#This Row],[Day]]="","",MONTH(F6036))</f>
        <v/>
      </c>
      <c r="D6036" s="45" t="str">
        <f>IF(Table1[[#This Row],[Day]]="","",YEAR(F6036))</f>
        <v/>
      </c>
      <c r="E6036" s="117" t="s">
        <v>329</v>
      </c>
      <c r="J6036" s="102"/>
      <c r="K6036" s="124"/>
      <c r="R6036" s="46"/>
      <c r="V6036" s="112"/>
      <c r="W6036" s="72"/>
      <c r="X6036" s="46"/>
      <c r="Y6036" s="46"/>
      <c r="AC6036" s="47">
        <f t="shared" si="90"/>
        <v>0</v>
      </c>
      <c r="AD6036" s="47"/>
      <c r="AE6036" s="44"/>
      <c r="AF6036" s="48"/>
    </row>
    <row r="6037" spans="1:32" ht="21" customHeight="1">
      <c r="A6037" s="45" t="str">
        <f>IF(G6037="","",VLOOKUP(G6037,#REF!,3,0))</f>
        <v/>
      </c>
      <c r="B6037" s="45" t="str">
        <f>IF(Table1[[#This Row],[Day]]="","",WEEKNUM(F6037))</f>
        <v/>
      </c>
      <c r="C6037" s="45" t="str">
        <f>IF(Table1[[#This Row],[Day]]="","",MONTH(F6037))</f>
        <v/>
      </c>
      <c r="D6037" s="45" t="str">
        <f>IF(Table1[[#This Row],[Day]]="","",YEAR(F6037))</f>
        <v/>
      </c>
      <c r="E6037" s="117" t="s">
        <v>329</v>
      </c>
      <c r="J6037" s="102"/>
      <c r="K6037" s="124"/>
      <c r="R6037" s="46"/>
      <c r="V6037" s="112"/>
      <c r="W6037" s="72"/>
      <c r="X6037" s="46"/>
      <c r="Y6037" s="46"/>
      <c r="AC6037" s="47">
        <f t="shared" si="90"/>
        <v>0</v>
      </c>
      <c r="AD6037" s="47"/>
      <c r="AE6037" s="44"/>
      <c r="AF6037" s="48"/>
    </row>
    <row r="6038" spans="1:32" ht="21" customHeight="1">
      <c r="A6038" s="45" t="str">
        <f>IF(G6038="","",VLOOKUP(G6038,#REF!,3,0))</f>
        <v/>
      </c>
      <c r="B6038" s="45" t="str">
        <f>IF(Table1[[#This Row],[Day]]="","",WEEKNUM(F6038))</f>
        <v/>
      </c>
      <c r="C6038" s="45" t="str">
        <f>IF(Table1[[#This Row],[Day]]="","",MONTH(F6038))</f>
        <v/>
      </c>
      <c r="D6038" s="45" t="str">
        <f>IF(Table1[[#This Row],[Day]]="","",YEAR(F6038))</f>
        <v/>
      </c>
      <c r="E6038" s="117" t="s">
        <v>329</v>
      </c>
      <c r="J6038" s="102"/>
      <c r="K6038" s="124"/>
      <c r="R6038" s="46"/>
      <c r="V6038" s="112"/>
      <c r="W6038" s="72"/>
      <c r="X6038" s="46"/>
      <c r="Y6038" s="46"/>
      <c r="AC6038" s="47">
        <f t="shared" si="90"/>
        <v>0</v>
      </c>
      <c r="AD6038" s="47"/>
      <c r="AE6038" s="44"/>
      <c r="AF6038" s="48"/>
    </row>
    <row r="6039" spans="1:32" ht="21" customHeight="1">
      <c r="A6039" s="45" t="str">
        <f>IF(G6039="","",VLOOKUP(G6039,#REF!,3,0))</f>
        <v/>
      </c>
      <c r="B6039" s="45" t="str">
        <f>IF(Table1[[#This Row],[Day]]="","",WEEKNUM(F6039))</f>
        <v/>
      </c>
      <c r="C6039" s="45" t="str">
        <f>IF(Table1[[#This Row],[Day]]="","",MONTH(F6039))</f>
        <v/>
      </c>
      <c r="D6039" s="45" t="str">
        <f>IF(Table1[[#This Row],[Day]]="","",YEAR(F6039))</f>
        <v/>
      </c>
      <c r="E6039" s="117" t="s">
        <v>329</v>
      </c>
      <c r="J6039" s="102"/>
      <c r="K6039" s="124"/>
      <c r="R6039" s="46"/>
      <c r="V6039" s="112"/>
      <c r="W6039" s="72"/>
      <c r="X6039" s="46"/>
      <c r="Y6039" s="46"/>
      <c r="AC6039" s="47">
        <f t="shared" si="90"/>
        <v>0</v>
      </c>
      <c r="AD6039" s="47"/>
      <c r="AE6039" s="44"/>
      <c r="AF6039" s="48"/>
    </row>
    <row r="6040" spans="1:32" ht="21" customHeight="1">
      <c r="A6040" s="45" t="str">
        <f>IF(G6040="","",VLOOKUP(G6040,#REF!,3,0))</f>
        <v/>
      </c>
      <c r="B6040" s="45" t="str">
        <f>IF(Table1[[#This Row],[Day]]="","",WEEKNUM(F6040))</f>
        <v/>
      </c>
      <c r="C6040" s="45" t="str">
        <f>IF(Table1[[#This Row],[Day]]="","",MONTH(F6040))</f>
        <v/>
      </c>
      <c r="D6040" s="45" t="str">
        <f>IF(Table1[[#This Row],[Day]]="","",YEAR(F6040))</f>
        <v/>
      </c>
      <c r="E6040" s="117" t="s">
        <v>329</v>
      </c>
      <c r="J6040" s="102"/>
      <c r="K6040" s="124"/>
      <c r="R6040" s="46"/>
      <c r="V6040" s="112"/>
      <c r="W6040" s="72"/>
      <c r="X6040" s="46"/>
      <c r="Y6040" s="46"/>
      <c r="AC6040" s="47">
        <f t="shared" si="90"/>
        <v>0</v>
      </c>
      <c r="AD6040" s="47"/>
      <c r="AE6040" s="44"/>
      <c r="AF6040" s="48"/>
    </row>
    <row r="6041" spans="1:32" ht="21" customHeight="1">
      <c r="A6041" s="45" t="str">
        <f>IF(G6041="","",VLOOKUP(G6041,#REF!,3,0))</f>
        <v/>
      </c>
      <c r="B6041" s="45" t="str">
        <f>IF(Table1[[#This Row],[Day]]="","",WEEKNUM(F6041))</f>
        <v/>
      </c>
      <c r="C6041" s="45" t="str">
        <f>IF(Table1[[#This Row],[Day]]="","",MONTH(F6041))</f>
        <v/>
      </c>
      <c r="D6041" s="45" t="str">
        <f>IF(Table1[[#This Row],[Day]]="","",YEAR(F6041))</f>
        <v/>
      </c>
      <c r="E6041" s="117" t="s">
        <v>329</v>
      </c>
      <c r="J6041" s="102"/>
      <c r="K6041" s="124"/>
      <c r="R6041" s="46"/>
      <c r="V6041" s="112"/>
      <c r="W6041" s="72"/>
      <c r="X6041" s="46"/>
      <c r="Y6041" s="46"/>
      <c r="AC6041" s="47">
        <f t="shared" si="90"/>
        <v>0</v>
      </c>
      <c r="AD6041" s="47"/>
      <c r="AE6041" s="44"/>
      <c r="AF6041" s="48"/>
    </row>
    <row r="6042" spans="1:32" ht="21" customHeight="1">
      <c r="A6042" s="45" t="str">
        <f>IF(G6042="","",VLOOKUP(G6042,#REF!,3,0))</f>
        <v/>
      </c>
      <c r="B6042" s="45" t="str">
        <f>IF(Table1[[#This Row],[Day]]="","",WEEKNUM(F6042))</f>
        <v/>
      </c>
      <c r="C6042" s="45" t="str">
        <f>IF(Table1[[#This Row],[Day]]="","",MONTH(F6042))</f>
        <v/>
      </c>
      <c r="D6042" s="45" t="str">
        <f>IF(Table1[[#This Row],[Day]]="","",YEAR(F6042))</f>
        <v/>
      </c>
      <c r="E6042" s="117" t="s">
        <v>329</v>
      </c>
      <c r="J6042" s="102"/>
      <c r="K6042" s="124"/>
      <c r="R6042" s="46"/>
      <c r="V6042" s="112"/>
      <c r="W6042" s="72"/>
      <c r="X6042" s="46"/>
      <c r="Y6042" s="46"/>
      <c r="AC6042" s="47">
        <f t="shared" si="90"/>
        <v>0</v>
      </c>
      <c r="AD6042" s="47"/>
      <c r="AE6042" s="44"/>
      <c r="AF6042" s="48"/>
    </row>
    <row r="6043" spans="1:32" ht="21" customHeight="1">
      <c r="A6043" s="45" t="str">
        <f>IF(G6043="","",VLOOKUP(G6043,#REF!,3,0))</f>
        <v/>
      </c>
      <c r="B6043" s="45" t="str">
        <f>IF(Table1[[#This Row],[Day]]="","",WEEKNUM(F6043))</f>
        <v/>
      </c>
      <c r="C6043" s="45" t="str">
        <f>IF(Table1[[#This Row],[Day]]="","",MONTH(F6043))</f>
        <v/>
      </c>
      <c r="D6043" s="45" t="str">
        <f>IF(Table1[[#This Row],[Day]]="","",YEAR(F6043))</f>
        <v/>
      </c>
      <c r="E6043" s="117" t="s">
        <v>329</v>
      </c>
      <c r="J6043" s="102"/>
      <c r="K6043" s="124"/>
      <c r="R6043" s="46"/>
      <c r="V6043" s="112"/>
      <c r="W6043" s="72"/>
      <c r="X6043" s="46"/>
      <c r="Y6043" s="46"/>
      <c r="AC6043" s="47">
        <f t="shared" si="90"/>
        <v>0</v>
      </c>
      <c r="AD6043" s="47"/>
      <c r="AE6043" s="44"/>
      <c r="AF6043" s="48"/>
    </row>
    <row r="6044" spans="1:32" ht="21" customHeight="1">
      <c r="A6044" s="45" t="str">
        <f>IF(G6044="","",VLOOKUP(G6044,#REF!,3,0))</f>
        <v/>
      </c>
      <c r="B6044" s="45" t="str">
        <f>IF(Table1[[#This Row],[Day]]="","",WEEKNUM(F6044))</f>
        <v/>
      </c>
      <c r="C6044" s="45" t="str">
        <f>IF(Table1[[#This Row],[Day]]="","",MONTH(F6044))</f>
        <v/>
      </c>
      <c r="D6044" s="45" t="str">
        <f>IF(Table1[[#This Row],[Day]]="","",YEAR(F6044))</f>
        <v/>
      </c>
      <c r="E6044" s="117" t="s">
        <v>329</v>
      </c>
      <c r="J6044" s="102"/>
      <c r="K6044" s="124"/>
      <c r="R6044" s="46"/>
      <c r="V6044" s="112"/>
      <c r="W6044" s="72"/>
      <c r="X6044" s="46"/>
      <c r="Y6044" s="46"/>
      <c r="AC6044" s="47">
        <f t="shared" ref="AC6044:AC6107" si="91">SUM(I6044:AB6044)</f>
        <v>0</v>
      </c>
      <c r="AD6044" s="47"/>
      <c r="AE6044" s="44"/>
      <c r="AF6044" s="48"/>
    </row>
    <row r="6045" spans="1:32" ht="21" customHeight="1">
      <c r="A6045" s="45" t="str">
        <f>IF(G6045="","",VLOOKUP(G6045,#REF!,3,0))</f>
        <v/>
      </c>
      <c r="B6045" s="45" t="str">
        <f>IF(Table1[[#This Row],[Day]]="","",WEEKNUM(F6045))</f>
        <v/>
      </c>
      <c r="C6045" s="45" t="str">
        <f>IF(Table1[[#This Row],[Day]]="","",MONTH(F6045))</f>
        <v/>
      </c>
      <c r="D6045" s="45" t="str">
        <f>IF(Table1[[#This Row],[Day]]="","",YEAR(F6045))</f>
        <v/>
      </c>
      <c r="E6045" s="117" t="s">
        <v>329</v>
      </c>
      <c r="J6045" s="102"/>
      <c r="K6045" s="124"/>
      <c r="R6045" s="46"/>
      <c r="V6045" s="112"/>
      <c r="W6045" s="72"/>
      <c r="X6045" s="46"/>
      <c r="Y6045" s="46"/>
      <c r="AC6045" s="47">
        <f t="shared" si="91"/>
        <v>0</v>
      </c>
      <c r="AD6045" s="47"/>
      <c r="AE6045" s="44"/>
      <c r="AF6045" s="48"/>
    </row>
    <row r="6046" spans="1:32" ht="21" customHeight="1">
      <c r="A6046" s="45" t="str">
        <f>IF(G6046="","",VLOOKUP(G6046,#REF!,3,0))</f>
        <v/>
      </c>
      <c r="B6046" s="45" t="str">
        <f>IF(Table1[[#This Row],[Day]]="","",WEEKNUM(F6046))</f>
        <v/>
      </c>
      <c r="C6046" s="45" t="str">
        <f>IF(Table1[[#This Row],[Day]]="","",MONTH(F6046))</f>
        <v/>
      </c>
      <c r="D6046" s="45" t="str">
        <f>IF(Table1[[#This Row],[Day]]="","",YEAR(F6046))</f>
        <v/>
      </c>
      <c r="E6046" s="117" t="s">
        <v>329</v>
      </c>
      <c r="J6046" s="102"/>
      <c r="K6046" s="124"/>
      <c r="R6046" s="46"/>
      <c r="V6046" s="112"/>
      <c r="W6046" s="72"/>
      <c r="X6046" s="46"/>
      <c r="Y6046" s="46"/>
      <c r="AC6046" s="47">
        <f t="shared" si="91"/>
        <v>0</v>
      </c>
      <c r="AD6046" s="47"/>
      <c r="AE6046" s="44"/>
      <c r="AF6046" s="48"/>
    </row>
    <row r="6047" spans="1:32" ht="21" customHeight="1">
      <c r="A6047" s="45" t="str">
        <f>IF(G6047="","",VLOOKUP(G6047,#REF!,3,0))</f>
        <v/>
      </c>
      <c r="B6047" s="45" t="str">
        <f>IF(Table1[[#This Row],[Day]]="","",WEEKNUM(F6047))</f>
        <v/>
      </c>
      <c r="C6047" s="45" t="str">
        <f>IF(Table1[[#This Row],[Day]]="","",MONTH(F6047))</f>
        <v/>
      </c>
      <c r="D6047" s="45" t="str">
        <f>IF(Table1[[#This Row],[Day]]="","",YEAR(F6047))</f>
        <v/>
      </c>
      <c r="E6047" s="117" t="s">
        <v>329</v>
      </c>
      <c r="J6047" s="102"/>
      <c r="K6047" s="124"/>
      <c r="R6047" s="46"/>
      <c r="V6047" s="112"/>
      <c r="W6047" s="72"/>
      <c r="X6047" s="46"/>
      <c r="Y6047" s="46"/>
      <c r="AC6047" s="47">
        <f t="shared" si="91"/>
        <v>0</v>
      </c>
      <c r="AD6047" s="47"/>
      <c r="AE6047" s="44"/>
      <c r="AF6047" s="48"/>
    </row>
    <row r="6048" spans="1:32" ht="21" customHeight="1">
      <c r="A6048" s="45" t="str">
        <f>IF(G6048="","",VLOOKUP(G6048,#REF!,3,0))</f>
        <v/>
      </c>
      <c r="B6048" s="45" t="str">
        <f>IF(Table1[[#This Row],[Day]]="","",WEEKNUM(F6048))</f>
        <v/>
      </c>
      <c r="C6048" s="45" t="str">
        <f>IF(Table1[[#This Row],[Day]]="","",MONTH(F6048))</f>
        <v/>
      </c>
      <c r="D6048" s="45" t="str">
        <f>IF(Table1[[#This Row],[Day]]="","",YEAR(F6048))</f>
        <v/>
      </c>
      <c r="E6048" s="117" t="s">
        <v>329</v>
      </c>
      <c r="J6048" s="102"/>
      <c r="K6048" s="124"/>
      <c r="R6048" s="46"/>
      <c r="V6048" s="112"/>
      <c r="W6048" s="72"/>
      <c r="X6048" s="46"/>
      <c r="Y6048" s="46"/>
      <c r="AC6048" s="47">
        <f t="shared" si="91"/>
        <v>0</v>
      </c>
      <c r="AD6048" s="47"/>
      <c r="AE6048" s="44"/>
      <c r="AF6048" s="48"/>
    </row>
    <row r="6049" spans="1:32" ht="21" customHeight="1">
      <c r="A6049" s="45" t="str">
        <f>IF(G6049="","",VLOOKUP(G6049,#REF!,3,0))</f>
        <v/>
      </c>
      <c r="B6049" s="45" t="str">
        <f>IF(Table1[[#This Row],[Day]]="","",WEEKNUM(F6049))</f>
        <v/>
      </c>
      <c r="C6049" s="45" t="str">
        <f>IF(Table1[[#This Row],[Day]]="","",MONTH(F6049))</f>
        <v/>
      </c>
      <c r="D6049" s="45" t="str">
        <f>IF(Table1[[#This Row],[Day]]="","",YEAR(F6049))</f>
        <v/>
      </c>
      <c r="E6049" s="117" t="s">
        <v>329</v>
      </c>
      <c r="J6049" s="102"/>
      <c r="K6049" s="124"/>
      <c r="R6049" s="46"/>
      <c r="V6049" s="112"/>
      <c r="W6049" s="72"/>
      <c r="X6049" s="46"/>
      <c r="Y6049" s="46"/>
      <c r="AC6049" s="47">
        <f t="shared" si="91"/>
        <v>0</v>
      </c>
      <c r="AD6049" s="47"/>
      <c r="AE6049" s="44"/>
      <c r="AF6049" s="48"/>
    </row>
    <row r="6050" spans="1:32" ht="21" customHeight="1">
      <c r="A6050" s="45" t="str">
        <f>IF(G6050="","",VLOOKUP(G6050,#REF!,3,0))</f>
        <v/>
      </c>
      <c r="B6050" s="45" t="str">
        <f>IF(Table1[[#This Row],[Day]]="","",WEEKNUM(F6050))</f>
        <v/>
      </c>
      <c r="C6050" s="45" t="str">
        <f>IF(Table1[[#This Row],[Day]]="","",MONTH(F6050))</f>
        <v/>
      </c>
      <c r="D6050" s="45" t="str">
        <f>IF(Table1[[#This Row],[Day]]="","",YEAR(F6050))</f>
        <v/>
      </c>
      <c r="E6050" s="117" t="s">
        <v>329</v>
      </c>
      <c r="J6050" s="102"/>
      <c r="K6050" s="124"/>
      <c r="R6050" s="46"/>
      <c r="V6050" s="112"/>
      <c r="W6050" s="72"/>
      <c r="X6050" s="46"/>
      <c r="Y6050" s="46"/>
      <c r="AC6050" s="47">
        <f t="shared" si="91"/>
        <v>0</v>
      </c>
      <c r="AD6050" s="47"/>
      <c r="AE6050" s="44"/>
      <c r="AF6050" s="48"/>
    </row>
    <row r="6051" spans="1:32" ht="21" customHeight="1">
      <c r="A6051" s="45" t="str">
        <f>IF(G6051="","",VLOOKUP(G6051,#REF!,3,0))</f>
        <v/>
      </c>
      <c r="B6051" s="45" t="str">
        <f>IF(Table1[[#This Row],[Day]]="","",WEEKNUM(F6051))</f>
        <v/>
      </c>
      <c r="C6051" s="45" t="str">
        <f>IF(Table1[[#This Row],[Day]]="","",MONTH(F6051))</f>
        <v/>
      </c>
      <c r="D6051" s="45" t="str">
        <f>IF(Table1[[#This Row],[Day]]="","",YEAR(F6051))</f>
        <v/>
      </c>
      <c r="E6051" s="117" t="s">
        <v>329</v>
      </c>
      <c r="J6051" s="102"/>
      <c r="K6051" s="124"/>
      <c r="R6051" s="46"/>
      <c r="V6051" s="112"/>
      <c r="W6051" s="72"/>
      <c r="X6051" s="46"/>
      <c r="Y6051" s="46"/>
      <c r="AC6051" s="47">
        <f t="shared" si="91"/>
        <v>0</v>
      </c>
      <c r="AD6051" s="47"/>
      <c r="AE6051" s="44"/>
      <c r="AF6051" s="48"/>
    </row>
    <row r="6052" spans="1:32" ht="21" customHeight="1">
      <c r="A6052" s="45" t="str">
        <f>IF(G6052="","",VLOOKUP(G6052,#REF!,3,0))</f>
        <v/>
      </c>
      <c r="B6052" s="45" t="str">
        <f>IF(Table1[[#This Row],[Day]]="","",WEEKNUM(F6052))</f>
        <v/>
      </c>
      <c r="C6052" s="45" t="str">
        <f>IF(Table1[[#This Row],[Day]]="","",MONTH(F6052))</f>
        <v/>
      </c>
      <c r="D6052" s="45" t="str">
        <f>IF(Table1[[#This Row],[Day]]="","",YEAR(F6052))</f>
        <v/>
      </c>
      <c r="E6052" s="117" t="s">
        <v>329</v>
      </c>
      <c r="J6052" s="102"/>
      <c r="K6052" s="124"/>
      <c r="R6052" s="46"/>
      <c r="V6052" s="112"/>
      <c r="W6052" s="72"/>
      <c r="X6052" s="46"/>
      <c r="Y6052" s="46"/>
      <c r="AC6052" s="47">
        <f t="shared" si="91"/>
        <v>0</v>
      </c>
      <c r="AD6052" s="47"/>
      <c r="AE6052" s="44"/>
      <c r="AF6052" s="48"/>
    </row>
    <row r="6053" spans="1:32" ht="21" customHeight="1">
      <c r="A6053" s="45" t="str">
        <f>IF(G6053="","",VLOOKUP(G6053,#REF!,3,0))</f>
        <v/>
      </c>
      <c r="B6053" s="45" t="str">
        <f>IF(Table1[[#This Row],[Day]]="","",WEEKNUM(F6053))</f>
        <v/>
      </c>
      <c r="C6053" s="45" t="str">
        <f>IF(Table1[[#This Row],[Day]]="","",MONTH(F6053))</f>
        <v/>
      </c>
      <c r="D6053" s="45" t="str">
        <f>IF(Table1[[#This Row],[Day]]="","",YEAR(F6053))</f>
        <v/>
      </c>
      <c r="E6053" s="117" t="s">
        <v>329</v>
      </c>
      <c r="J6053" s="102"/>
      <c r="K6053" s="124"/>
      <c r="R6053" s="46"/>
      <c r="V6053" s="112"/>
      <c r="W6053" s="72"/>
      <c r="X6053" s="46"/>
      <c r="Y6053" s="46"/>
      <c r="AC6053" s="47">
        <f t="shared" si="91"/>
        <v>0</v>
      </c>
      <c r="AD6053" s="47"/>
      <c r="AE6053" s="44"/>
      <c r="AF6053" s="48"/>
    </row>
    <row r="6054" spans="1:32" ht="21" customHeight="1">
      <c r="A6054" s="45" t="str">
        <f>IF(G6054="","",VLOOKUP(G6054,#REF!,3,0))</f>
        <v/>
      </c>
      <c r="B6054" s="45" t="str">
        <f>IF(Table1[[#This Row],[Day]]="","",WEEKNUM(F6054))</f>
        <v/>
      </c>
      <c r="C6054" s="45" t="str">
        <f>IF(Table1[[#This Row],[Day]]="","",MONTH(F6054))</f>
        <v/>
      </c>
      <c r="D6054" s="45" t="str">
        <f>IF(Table1[[#This Row],[Day]]="","",YEAR(F6054))</f>
        <v/>
      </c>
      <c r="E6054" s="117" t="s">
        <v>329</v>
      </c>
      <c r="J6054" s="102"/>
      <c r="K6054" s="124"/>
      <c r="R6054" s="46"/>
      <c r="V6054" s="112"/>
      <c r="W6054" s="72"/>
      <c r="X6054" s="46"/>
      <c r="Y6054" s="46"/>
      <c r="AC6054" s="47">
        <f t="shared" si="91"/>
        <v>0</v>
      </c>
      <c r="AD6054" s="47"/>
      <c r="AE6054" s="44"/>
      <c r="AF6054" s="48"/>
    </row>
    <row r="6055" spans="1:32" ht="21" customHeight="1">
      <c r="A6055" s="45" t="str">
        <f>IF(G6055="","",VLOOKUP(G6055,#REF!,3,0))</f>
        <v/>
      </c>
      <c r="B6055" s="45" t="str">
        <f>IF(Table1[[#This Row],[Day]]="","",WEEKNUM(F6055))</f>
        <v/>
      </c>
      <c r="C6055" s="45" t="str">
        <f>IF(Table1[[#This Row],[Day]]="","",MONTH(F6055))</f>
        <v/>
      </c>
      <c r="D6055" s="45" t="str">
        <f>IF(Table1[[#This Row],[Day]]="","",YEAR(F6055))</f>
        <v/>
      </c>
      <c r="E6055" s="117" t="s">
        <v>329</v>
      </c>
      <c r="J6055" s="102"/>
      <c r="K6055" s="124"/>
      <c r="R6055" s="46"/>
      <c r="V6055" s="112"/>
      <c r="W6055" s="72"/>
      <c r="X6055" s="46"/>
      <c r="Y6055" s="46"/>
      <c r="AC6055" s="47">
        <f t="shared" si="91"/>
        <v>0</v>
      </c>
      <c r="AD6055" s="47"/>
      <c r="AE6055" s="44"/>
      <c r="AF6055" s="48"/>
    </row>
    <row r="6056" spans="1:32" ht="21" customHeight="1">
      <c r="A6056" s="45" t="str">
        <f>IF(G6056="","",VLOOKUP(G6056,#REF!,3,0))</f>
        <v/>
      </c>
      <c r="B6056" s="45" t="str">
        <f>IF(Table1[[#This Row],[Day]]="","",WEEKNUM(F6056))</f>
        <v/>
      </c>
      <c r="C6056" s="45" t="str">
        <f>IF(Table1[[#This Row],[Day]]="","",MONTH(F6056))</f>
        <v/>
      </c>
      <c r="D6056" s="45" t="str">
        <f>IF(Table1[[#This Row],[Day]]="","",YEAR(F6056))</f>
        <v/>
      </c>
      <c r="E6056" s="117" t="s">
        <v>329</v>
      </c>
      <c r="J6056" s="102"/>
      <c r="K6056" s="124"/>
      <c r="R6056" s="46"/>
      <c r="V6056" s="112"/>
      <c r="W6056" s="72"/>
      <c r="X6056" s="46"/>
      <c r="Y6056" s="46"/>
      <c r="AC6056" s="47">
        <f t="shared" si="91"/>
        <v>0</v>
      </c>
      <c r="AD6056" s="47"/>
      <c r="AE6056" s="44"/>
      <c r="AF6056" s="48"/>
    </row>
    <row r="6057" spans="1:32" ht="21" customHeight="1">
      <c r="A6057" s="45" t="str">
        <f>IF(G6057="","",VLOOKUP(G6057,#REF!,3,0))</f>
        <v/>
      </c>
      <c r="B6057" s="45" t="str">
        <f>IF(Table1[[#This Row],[Day]]="","",WEEKNUM(F6057))</f>
        <v/>
      </c>
      <c r="C6057" s="45" t="str">
        <f>IF(Table1[[#This Row],[Day]]="","",MONTH(F6057))</f>
        <v/>
      </c>
      <c r="D6057" s="45" t="str">
        <f>IF(Table1[[#This Row],[Day]]="","",YEAR(F6057))</f>
        <v/>
      </c>
      <c r="E6057" s="117" t="s">
        <v>329</v>
      </c>
      <c r="J6057" s="102"/>
      <c r="K6057" s="124"/>
      <c r="R6057" s="46"/>
      <c r="V6057" s="112"/>
      <c r="W6057" s="72"/>
      <c r="X6057" s="46"/>
      <c r="Y6057" s="46"/>
      <c r="AC6057" s="47">
        <f t="shared" si="91"/>
        <v>0</v>
      </c>
      <c r="AD6057" s="47"/>
      <c r="AE6057" s="44"/>
      <c r="AF6057" s="48"/>
    </row>
    <row r="6058" spans="1:32" ht="21" customHeight="1">
      <c r="A6058" s="45" t="str">
        <f>IF(G6058="","",VLOOKUP(G6058,#REF!,3,0))</f>
        <v/>
      </c>
      <c r="B6058" s="45" t="str">
        <f>IF(Table1[[#This Row],[Day]]="","",WEEKNUM(F6058))</f>
        <v/>
      </c>
      <c r="C6058" s="45" t="str">
        <f>IF(Table1[[#This Row],[Day]]="","",MONTH(F6058))</f>
        <v/>
      </c>
      <c r="D6058" s="45" t="str">
        <f>IF(Table1[[#This Row],[Day]]="","",YEAR(F6058))</f>
        <v/>
      </c>
      <c r="E6058" s="117" t="s">
        <v>329</v>
      </c>
      <c r="J6058" s="102"/>
      <c r="K6058" s="124"/>
      <c r="R6058" s="46"/>
      <c r="V6058" s="112"/>
      <c r="W6058" s="72"/>
      <c r="X6058" s="46"/>
      <c r="Y6058" s="46"/>
      <c r="AC6058" s="47">
        <f t="shared" si="91"/>
        <v>0</v>
      </c>
      <c r="AD6058" s="47"/>
      <c r="AE6058" s="44"/>
      <c r="AF6058" s="48"/>
    </row>
    <row r="6059" spans="1:32" ht="21" customHeight="1">
      <c r="A6059" s="45" t="str">
        <f>IF(G6059="","",VLOOKUP(G6059,#REF!,3,0))</f>
        <v/>
      </c>
      <c r="B6059" s="45" t="str">
        <f>IF(Table1[[#This Row],[Day]]="","",WEEKNUM(F6059))</f>
        <v/>
      </c>
      <c r="C6059" s="45" t="str">
        <f>IF(Table1[[#This Row],[Day]]="","",MONTH(F6059))</f>
        <v/>
      </c>
      <c r="D6059" s="45" t="str">
        <f>IF(Table1[[#This Row],[Day]]="","",YEAR(F6059))</f>
        <v/>
      </c>
      <c r="E6059" s="117" t="s">
        <v>329</v>
      </c>
      <c r="J6059" s="102"/>
      <c r="K6059" s="124"/>
      <c r="R6059" s="46"/>
      <c r="V6059" s="112"/>
      <c r="W6059" s="72"/>
      <c r="X6059" s="46"/>
      <c r="Y6059" s="46"/>
      <c r="AC6059" s="47">
        <f t="shared" si="91"/>
        <v>0</v>
      </c>
      <c r="AD6059" s="47"/>
      <c r="AE6059" s="44"/>
      <c r="AF6059" s="48"/>
    </row>
    <row r="6060" spans="1:32" ht="21" customHeight="1">
      <c r="A6060" s="45" t="str">
        <f>IF(G6060="","",VLOOKUP(G6060,#REF!,3,0))</f>
        <v/>
      </c>
      <c r="B6060" s="45" t="str">
        <f>IF(Table1[[#This Row],[Day]]="","",WEEKNUM(F6060))</f>
        <v/>
      </c>
      <c r="C6060" s="45" t="str">
        <f>IF(Table1[[#This Row],[Day]]="","",MONTH(F6060))</f>
        <v/>
      </c>
      <c r="D6060" s="45" t="str">
        <f>IF(Table1[[#This Row],[Day]]="","",YEAR(F6060))</f>
        <v/>
      </c>
      <c r="E6060" s="117" t="s">
        <v>329</v>
      </c>
      <c r="J6060" s="102"/>
      <c r="K6060" s="124"/>
      <c r="R6060" s="46"/>
      <c r="V6060" s="112"/>
      <c r="W6060" s="72"/>
      <c r="X6060" s="46"/>
      <c r="Y6060" s="46"/>
      <c r="AC6060" s="47">
        <f t="shared" si="91"/>
        <v>0</v>
      </c>
      <c r="AD6060" s="47"/>
      <c r="AE6060" s="44"/>
      <c r="AF6060" s="48"/>
    </row>
    <row r="6061" spans="1:32" ht="21" customHeight="1">
      <c r="A6061" s="45" t="str">
        <f>IF(G6061="","",VLOOKUP(G6061,#REF!,3,0))</f>
        <v/>
      </c>
      <c r="B6061" s="45" t="str">
        <f>IF(Table1[[#This Row],[Day]]="","",WEEKNUM(F6061))</f>
        <v/>
      </c>
      <c r="C6061" s="45" t="str">
        <f>IF(Table1[[#This Row],[Day]]="","",MONTH(F6061))</f>
        <v/>
      </c>
      <c r="D6061" s="45" t="str">
        <f>IF(Table1[[#This Row],[Day]]="","",YEAR(F6061))</f>
        <v/>
      </c>
      <c r="E6061" s="117" t="s">
        <v>329</v>
      </c>
      <c r="J6061" s="102"/>
      <c r="K6061" s="124"/>
      <c r="R6061" s="46"/>
      <c r="V6061" s="112"/>
      <c r="W6061" s="72"/>
      <c r="X6061" s="46"/>
      <c r="Y6061" s="46"/>
      <c r="AC6061" s="47">
        <f t="shared" si="91"/>
        <v>0</v>
      </c>
      <c r="AD6061" s="47"/>
      <c r="AE6061" s="44"/>
      <c r="AF6061" s="48"/>
    </row>
    <row r="6062" spans="1:32" ht="21" customHeight="1">
      <c r="A6062" s="45" t="str">
        <f>IF(G6062="","",VLOOKUP(G6062,#REF!,3,0))</f>
        <v/>
      </c>
      <c r="B6062" s="45" t="str">
        <f>IF(Table1[[#This Row],[Day]]="","",WEEKNUM(F6062))</f>
        <v/>
      </c>
      <c r="C6062" s="45" t="str">
        <f>IF(Table1[[#This Row],[Day]]="","",MONTH(F6062))</f>
        <v/>
      </c>
      <c r="D6062" s="45" t="str">
        <f>IF(Table1[[#This Row],[Day]]="","",YEAR(F6062))</f>
        <v/>
      </c>
      <c r="E6062" s="117" t="s">
        <v>329</v>
      </c>
      <c r="J6062" s="102"/>
      <c r="K6062" s="124"/>
      <c r="R6062" s="46"/>
      <c r="V6062" s="112"/>
      <c r="W6062" s="72"/>
      <c r="X6062" s="46"/>
      <c r="Y6062" s="46"/>
      <c r="AC6062" s="47">
        <f t="shared" si="91"/>
        <v>0</v>
      </c>
      <c r="AD6062" s="47"/>
      <c r="AE6062" s="44"/>
      <c r="AF6062" s="48"/>
    </row>
    <row r="6063" spans="1:32" ht="21" customHeight="1">
      <c r="A6063" s="45" t="str">
        <f>IF(G6063="","",VLOOKUP(G6063,#REF!,3,0))</f>
        <v/>
      </c>
      <c r="B6063" s="45" t="str">
        <f>IF(Table1[[#This Row],[Day]]="","",WEEKNUM(F6063))</f>
        <v/>
      </c>
      <c r="C6063" s="45" t="str">
        <f>IF(Table1[[#This Row],[Day]]="","",MONTH(F6063))</f>
        <v/>
      </c>
      <c r="D6063" s="45" t="str">
        <f>IF(Table1[[#This Row],[Day]]="","",YEAR(F6063))</f>
        <v/>
      </c>
      <c r="E6063" s="117" t="s">
        <v>329</v>
      </c>
      <c r="J6063" s="102"/>
      <c r="K6063" s="124"/>
      <c r="R6063" s="46"/>
      <c r="V6063" s="112"/>
      <c r="W6063" s="72"/>
      <c r="X6063" s="46"/>
      <c r="Y6063" s="46"/>
      <c r="AC6063" s="47">
        <f t="shared" si="91"/>
        <v>0</v>
      </c>
      <c r="AD6063" s="47"/>
      <c r="AE6063" s="44"/>
      <c r="AF6063" s="48"/>
    </row>
    <row r="6064" spans="1:32" ht="21" customHeight="1">
      <c r="A6064" s="45" t="str">
        <f>IF(G6064="","",VLOOKUP(G6064,#REF!,3,0))</f>
        <v/>
      </c>
      <c r="B6064" s="45" t="str">
        <f>IF(Table1[[#This Row],[Day]]="","",WEEKNUM(F6064))</f>
        <v/>
      </c>
      <c r="C6064" s="45" t="str">
        <f>IF(Table1[[#This Row],[Day]]="","",MONTH(F6064))</f>
        <v/>
      </c>
      <c r="D6064" s="45" t="str">
        <f>IF(Table1[[#This Row],[Day]]="","",YEAR(F6064))</f>
        <v/>
      </c>
      <c r="E6064" s="117" t="s">
        <v>329</v>
      </c>
      <c r="J6064" s="102"/>
      <c r="K6064" s="124"/>
      <c r="R6064" s="46"/>
      <c r="V6064" s="112"/>
      <c r="W6064" s="72"/>
      <c r="X6064" s="46"/>
      <c r="Y6064" s="46"/>
      <c r="AC6064" s="47">
        <f t="shared" si="91"/>
        <v>0</v>
      </c>
      <c r="AD6064" s="47"/>
      <c r="AE6064" s="44"/>
      <c r="AF6064" s="48"/>
    </row>
    <row r="6065" spans="1:32" ht="21" customHeight="1">
      <c r="A6065" s="45" t="str">
        <f>IF(G6065="","",VLOOKUP(G6065,#REF!,3,0))</f>
        <v/>
      </c>
      <c r="B6065" s="45" t="str">
        <f>IF(Table1[[#This Row],[Day]]="","",WEEKNUM(F6065))</f>
        <v/>
      </c>
      <c r="C6065" s="45" t="str">
        <f>IF(Table1[[#This Row],[Day]]="","",MONTH(F6065))</f>
        <v/>
      </c>
      <c r="D6065" s="45" t="str">
        <f>IF(Table1[[#This Row],[Day]]="","",YEAR(F6065))</f>
        <v/>
      </c>
      <c r="E6065" s="117" t="s">
        <v>329</v>
      </c>
      <c r="J6065" s="102"/>
      <c r="K6065" s="124"/>
      <c r="R6065" s="46"/>
      <c r="V6065" s="112"/>
      <c r="W6065" s="72"/>
      <c r="X6065" s="46"/>
      <c r="Y6065" s="46"/>
      <c r="AC6065" s="47">
        <f t="shared" si="91"/>
        <v>0</v>
      </c>
      <c r="AD6065" s="47"/>
      <c r="AE6065" s="44"/>
      <c r="AF6065" s="48"/>
    </row>
    <row r="6066" spans="1:32" ht="21" customHeight="1">
      <c r="A6066" s="45" t="str">
        <f>IF(G6066="","",VLOOKUP(G6066,#REF!,3,0))</f>
        <v/>
      </c>
      <c r="B6066" s="45" t="str">
        <f>IF(Table1[[#This Row],[Day]]="","",WEEKNUM(F6066))</f>
        <v/>
      </c>
      <c r="C6066" s="45" t="str">
        <f>IF(Table1[[#This Row],[Day]]="","",MONTH(F6066))</f>
        <v/>
      </c>
      <c r="D6066" s="45" t="str">
        <f>IF(Table1[[#This Row],[Day]]="","",YEAR(F6066))</f>
        <v/>
      </c>
      <c r="E6066" s="117" t="s">
        <v>329</v>
      </c>
      <c r="J6066" s="102"/>
      <c r="K6066" s="124"/>
      <c r="R6066" s="46"/>
      <c r="V6066" s="112"/>
      <c r="W6066" s="72"/>
      <c r="X6066" s="46"/>
      <c r="Y6066" s="46"/>
      <c r="AC6066" s="47">
        <f t="shared" si="91"/>
        <v>0</v>
      </c>
      <c r="AD6066" s="47"/>
      <c r="AE6066" s="44"/>
      <c r="AF6066" s="48"/>
    </row>
    <row r="6067" spans="1:32" ht="21" customHeight="1">
      <c r="A6067" s="45" t="str">
        <f>IF(G6067="","",VLOOKUP(G6067,#REF!,3,0))</f>
        <v/>
      </c>
      <c r="B6067" s="45" t="str">
        <f>IF(Table1[[#This Row],[Day]]="","",WEEKNUM(F6067))</f>
        <v/>
      </c>
      <c r="C6067" s="45" t="str">
        <f>IF(Table1[[#This Row],[Day]]="","",MONTH(F6067))</f>
        <v/>
      </c>
      <c r="D6067" s="45" t="str">
        <f>IF(Table1[[#This Row],[Day]]="","",YEAR(F6067))</f>
        <v/>
      </c>
      <c r="E6067" s="117" t="s">
        <v>329</v>
      </c>
      <c r="J6067" s="102"/>
      <c r="K6067" s="124"/>
      <c r="R6067" s="46"/>
      <c r="V6067" s="112"/>
      <c r="W6067" s="72"/>
      <c r="X6067" s="46"/>
      <c r="Y6067" s="46"/>
      <c r="AC6067" s="47">
        <f t="shared" si="91"/>
        <v>0</v>
      </c>
      <c r="AD6067" s="47"/>
      <c r="AE6067" s="44"/>
      <c r="AF6067" s="48"/>
    </row>
    <row r="6068" spans="1:32" ht="21" customHeight="1">
      <c r="A6068" s="45" t="str">
        <f>IF(G6068="","",VLOOKUP(G6068,#REF!,3,0))</f>
        <v/>
      </c>
      <c r="B6068" s="45" t="str">
        <f>IF(Table1[[#This Row],[Day]]="","",WEEKNUM(F6068))</f>
        <v/>
      </c>
      <c r="C6068" s="45" t="str">
        <f>IF(Table1[[#This Row],[Day]]="","",MONTH(F6068))</f>
        <v/>
      </c>
      <c r="D6068" s="45" t="str">
        <f>IF(Table1[[#This Row],[Day]]="","",YEAR(F6068))</f>
        <v/>
      </c>
      <c r="E6068" s="117" t="s">
        <v>329</v>
      </c>
      <c r="J6068" s="102"/>
      <c r="K6068" s="124"/>
      <c r="R6068" s="46"/>
      <c r="V6068" s="112"/>
      <c r="W6068" s="72"/>
      <c r="X6068" s="46"/>
      <c r="Y6068" s="46"/>
      <c r="AC6068" s="47">
        <f t="shared" si="91"/>
        <v>0</v>
      </c>
      <c r="AD6068" s="47"/>
      <c r="AE6068" s="44"/>
      <c r="AF6068" s="48"/>
    </row>
    <row r="6069" spans="1:32" ht="21" customHeight="1">
      <c r="A6069" s="45" t="str">
        <f>IF(G6069="","",VLOOKUP(G6069,#REF!,3,0))</f>
        <v/>
      </c>
      <c r="B6069" s="45" t="str">
        <f>IF(Table1[[#This Row],[Day]]="","",WEEKNUM(F6069))</f>
        <v/>
      </c>
      <c r="C6069" s="45" t="str">
        <f>IF(Table1[[#This Row],[Day]]="","",MONTH(F6069))</f>
        <v/>
      </c>
      <c r="D6069" s="45" t="str">
        <f>IF(Table1[[#This Row],[Day]]="","",YEAR(F6069))</f>
        <v/>
      </c>
      <c r="E6069" s="117" t="s">
        <v>329</v>
      </c>
      <c r="J6069" s="102"/>
      <c r="K6069" s="124"/>
      <c r="R6069" s="46"/>
      <c r="V6069" s="112"/>
      <c r="W6069" s="72"/>
      <c r="X6069" s="46"/>
      <c r="Y6069" s="46"/>
      <c r="AC6069" s="47">
        <f t="shared" si="91"/>
        <v>0</v>
      </c>
      <c r="AD6069" s="47"/>
      <c r="AE6069" s="44"/>
      <c r="AF6069" s="48"/>
    </row>
    <row r="6070" spans="1:32" ht="21" customHeight="1">
      <c r="A6070" s="45" t="str">
        <f>IF(G6070="","",VLOOKUP(G6070,#REF!,3,0))</f>
        <v/>
      </c>
      <c r="B6070" s="45" t="str">
        <f>IF(Table1[[#This Row],[Day]]="","",WEEKNUM(F6070))</f>
        <v/>
      </c>
      <c r="C6070" s="45" t="str">
        <f>IF(Table1[[#This Row],[Day]]="","",MONTH(F6070))</f>
        <v/>
      </c>
      <c r="D6070" s="45" t="str">
        <f>IF(Table1[[#This Row],[Day]]="","",YEAR(F6070))</f>
        <v/>
      </c>
      <c r="E6070" s="117" t="s">
        <v>329</v>
      </c>
      <c r="J6070" s="102"/>
      <c r="K6070" s="124"/>
      <c r="R6070" s="46"/>
      <c r="V6070" s="112"/>
      <c r="W6070" s="72"/>
      <c r="X6070" s="46"/>
      <c r="Y6070" s="46"/>
      <c r="AC6070" s="47">
        <f t="shared" si="91"/>
        <v>0</v>
      </c>
      <c r="AD6070" s="47"/>
      <c r="AE6070" s="44"/>
      <c r="AF6070" s="48"/>
    </row>
    <row r="6071" spans="1:32" ht="21" customHeight="1">
      <c r="A6071" s="45" t="str">
        <f>IF(G6071="","",VLOOKUP(G6071,#REF!,3,0))</f>
        <v/>
      </c>
      <c r="B6071" s="45" t="str">
        <f>IF(Table1[[#This Row],[Day]]="","",WEEKNUM(F6071))</f>
        <v/>
      </c>
      <c r="C6071" s="45" t="str">
        <f>IF(Table1[[#This Row],[Day]]="","",MONTH(F6071))</f>
        <v/>
      </c>
      <c r="D6071" s="45" t="str">
        <f>IF(Table1[[#This Row],[Day]]="","",YEAR(F6071))</f>
        <v/>
      </c>
      <c r="E6071" s="117" t="s">
        <v>329</v>
      </c>
      <c r="J6071" s="102"/>
      <c r="K6071" s="124"/>
      <c r="R6071" s="46"/>
      <c r="V6071" s="112"/>
      <c r="W6071" s="72"/>
      <c r="X6071" s="46"/>
      <c r="Y6071" s="46"/>
      <c r="AC6071" s="47">
        <f t="shared" si="91"/>
        <v>0</v>
      </c>
      <c r="AD6071" s="47"/>
      <c r="AE6071" s="44"/>
      <c r="AF6071" s="48"/>
    </row>
    <row r="6072" spans="1:32" ht="21" customHeight="1">
      <c r="A6072" s="45" t="str">
        <f>IF(G6072="","",VLOOKUP(G6072,#REF!,3,0))</f>
        <v/>
      </c>
      <c r="B6072" s="45" t="str">
        <f>IF(Table1[[#This Row],[Day]]="","",WEEKNUM(F6072))</f>
        <v/>
      </c>
      <c r="C6072" s="45" t="str">
        <f>IF(Table1[[#This Row],[Day]]="","",MONTH(F6072))</f>
        <v/>
      </c>
      <c r="D6072" s="45" t="str">
        <f>IF(Table1[[#This Row],[Day]]="","",YEAR(F6072))</f>
        <v/>
      </c>
      <c r="E6072" s="117" t="s">
        <v>329</v>
      </c>
      <c r="J6072" s="102"/>
      <c r="K6072" s="124"/>
      <c r="R6072" s="46"/>
      <c r="V6072" s="112"/>
      <c r="W6072" s="72"/>
      <c r="X6072" s="46"/>
      <c r="Y6072" s="46"/>
      <c r="AC6072" s="47">
        <f t="shared" si="91"/>
        <v>0</v>
      </c>
      <c r="AD6072" s="47"/>
      <c r="AE6072" s="44"/>
      <c r="AF6072" s="48"/>
    </row>
    <row r="6073" spans="1:32" ht="21" customHeight="1">
      <c r="A6073" s="45" t="str">
        <f>IF(G6073="","",VLOOKUP(G6073,#REF!,3,0))</f>
        <v/>
      </c>
      <c r="B6073" s="45" t="str">
        <f>IF(Table1[[#This Row],[Day]]="","",WEEKNUM(F6073))</f>
        <v/>
      </c>
      <c r="C6073" s="45" t="str">
        <f>IF(Table1[[#This Row],[Day]]="","",MONTH(F6073))</f>
        <v/>
      </c>
      <c r="D6073" s="45" t="str">
        <f>IF(Table1[[#This Row],[Day]]="","",YEAR(F6073))</f>
        <v/>
      </c>
      <c r="E6073" s="117" t="s">
        <v>329</v>
      </c>
      <c r="J6073" s="102"/>
      <c r="K6073" s="124"/>
      <c r="R6073" s="46"/>
      <c r="V6073" s="112"/>
      <c r="W6073" s="72"/>
      <c r="X6073" s="46"/>
      <c r="Y6073" s="46"/>
      <c r="AC6073" s="47">
        <f t="shared" si="91"/>
        <v>0</v>
      </c>
      <c r="AD6073" s="47"/>
      <c r="AE6073" s="44"/>
      <c r="AF6073" s="48"/>
    </row>
    <row r="6074" spans="1:32" ht="21" customHeight="1">
      <c r="A6074" s="45" t="str">
        <f>IF(G6074="","",VLOOKUP(G6074,#REF!,3,0))</f>
        <v/>
      </c>
      <c r="B6074" s="45" t="str">
        <f>IF(Table1[[#This Row],[Day]]="","",WEEKNUM(F6074))</f>
        <v/>
      </c>
      <c r="C6074" s="45" t="str">
        <f>IF(Table1[[#This Row],[Day]]="","",MONTH(F6074))</f>
        <v/>
      </c>
      <c r="D6074" s="45" t="str">
        <f>IF(Table1[[#This Row],[Day]]="","",YEAR(F6074))</f>
        <v/>
      </c>
      <c r="E6074" s="117" t="s">
        <v>329</v>
      </c>
      <c r="J6074" s="102"/>
      <c r="K6074" s="124"/>
      <c r="R6074" s="46"/>
      <c r="V6074" s="112"/>
      <c r="W6074" s="72"/>
      <c r="X6074" s="46"/>
      <c r="Y6074" s="46"/>
      <c r="AC6074" s="47">
        <f t="shared" si="91"/>
        <v>0</v>
      </c>
      <c r="AD6074" s="47"/>
      <c r="AE6074" s="44"/>
      <c r="AF6074" s="48"/>
    </row>
    <row r="6075" spans="1:32" ht="21" customHeight="1">
      <c r="A6075" s="45" t="str">
        <f>IF(G6075="","",VLOOKUP(G6075,#REF!,3,0))</f>
        <v/>
      </c>
      <c r="B6075" s="45" t="str">
        <f>IF(Table1[[#This Row],[Day]]="","",WEEKNUM(F6075))</f>
        <v/>
      </c>
      <c r="C6075" s="45" t="str">
        <f>IF(Table1[[#This Row],[Day]]="","",MONTH(F6075))</f>
        <v/>
      </c>
      <c r="D6075" s="45" t="str">
        <f>IF(Table1[[#This Row],[Day]]="","",YEAR(F6075))</f>
        <v/>
      </c>
      <c r="E6075" s="117" t="s">
        <v>329</v>
      </c>
      <c r="J6075" s="102"/>
      <c r="K6075" s="124"/>
      <c r="R6075" s="46"/>
      <c r="V6075" s="112"/>
      <c r="W6075" s="72"/>
      <c r="X6075" s="46"/>
      <c r="Y6075" s="46"/>
      <c r="AC6075" s="47">
        <f t="shared" si="91"/>
        <v>0</v>
      </c>
      <c r="AD6075" s="47"/>
      <c r="AE6075" s="44"/>
      <c r="AF6075" s="48"/>
    </row>
    <row r="6076" spans="1:32" ht="21" customHeight="1">
      <c r="A6076" s="45" t="str">
        <f>IF(G6076="","",VLOOKUP(G6076,#REF!,3,0))</f>
        <v/>
      </c>
      <c r="B6076" s="45" t="str">
        <f>IF(Table1[[#This Row],[Day]]="","",WEEKNUM(F6076))</f>
        <v/>
      </c>
      <c r="C6076" s="45" t="str">
        <f>IF(Table1[[#This Row],[Day]]="","",MONTH(F6076))</f>
        <v/>
      </c>
      <c r="D6076" s="45" t="str">
        <f>IF(Table1[[#This Row],[Day]]="","",YEAR(F6076))</f>
        <v/>
      </c>
      <c r="E6076" s="117" t="s">
        <v>329</v>
      </c>
      <c r="J6076" s="102"/>
      <c r="K6076" s="124"/>
      <c r="R6076" s="46"/>
      <c r="V6076" s="112"/>
      <c r="W6076" s="72"/>
      <c r="X6076" s="46"/>
      <c r="Y6076" s="46"/>
      <c r="AC6076" s="47">
        <f t="shared" si="91"/>
        <v>0</v>
      </c>
      <c r="AD6076" s="47"/>
      <c r="AE6076" s="44"/>
      <c r="AF6076" s="48"/>
    </row>
    <row r="6077" spans="1:32" ht="21" customHeight="1">
      <c r="A6077" s="45" t="str">
        <f>IF(G6077="","",VLOOKUP(G6077,#REF!,3,0))</f>
        <v/>
      </c>
      <c r="B6077" s="45" t="str">
        <f>IF(Table1[[#This Row],[Day]]="","",WEEKNUM(F6077))</f>
        <v/>
      </c>
      <c r="C6077" s="45" t="str">
        <f>IF(Table1[[#This Row],[Day]]="","",MONTH(F6077))</f>
        <v/>
      </c>
      <c r="D6077" s="45" t="str">
        <f>IF(Table1[[#This Row],[Day]]="","",YEAR(F6077))</f>
        <v/>
      </c>
      <c r="E6077" s="117" t="s">
        <v>329</v>
      </c>
      <c r="J6077" s="102"/>
      <c r="K6077" s="124"/>
      <c r="R6077" s="46"/>
      <c r="V6077" s="112"/>
      <c r="W6077" s="72"/>
      <c r="X6077" s="46"/>
      <c r="Y6077" s="46"/>
      <c r="AC6077" s="47">
        <f t="shared" si="91"/>
        <v>0</v>
      </c>
      <c r="AD6077" s="47"/>
      <c r="AE6077" s="44"/>
      <c r="AF6077" s="48"/>
    </row>
    <row r="6078" spans="1:32" ht="21" customHeight="1">
      <c r="A6078" s="45" t="str">
        <f>IF(G6078="","",VLOOKUP(G6078,#REF!,3,0))</f>
        <v/>
      </c>
      <c r="B6078" s="45" t="str">
        <f>IF(Table1[[#This Row],[Day]]="","",WEEKNUM(F6078))</f>
        <v/>
      </c>
      <c r="C6078" s="45" t="str">
        <f>IF(Table1[[#This Row],[Day]]="","",MONTH(F6078))</f>
        <v/>
      </c>
      <c r="D6078" s="45" t="str">
        <f>IF(Table1[[#This Row],[Day]]="","",YEAR(F6078))</f>
        <v/>
      </c>
      <c r="E6078" s="117" t="s">
        <v>329</v>
      </c>
      <c r="J6078" s="102"/>
      <c r="K6078" s="124"/>
      <c r="R6078" s="46"/>
      <c r="V6078" s="112"/>
      <c r="W6078" s="72"/>
      <c r="X6078" s="46"/>
      <c r="Y6078" s="46"/>
      <c r="AC6078" s="47">
        <f t="shared" si="91"/>
        <v>0</v>
      </c>
      <c r="AD6078" s="47"/>
      <c r="AE6078" s="44"/>
      <c r="AF6078" s="48"/>
    </row>
    <row r="6079" spans="1:32" ht="21" customHeight="1">
      <c r="A6079" s="45" t="str">
        <f>IF(G6079="","",VLOOKUP(G6079,#REF!,3,0))</f>
        <v/>
      </c>
      <c r="B6079" s="45" t="str">
        <f>IF(Table1[[#This Row],[Day]]="","",WEEKNUM(F6079))</f>
        <v/>
      </c>
      <c r="C6079" s="45" t="str">
        <f>IF(Table1[[#This Row],[Day]]="","",MONTH(F6079))</f>
        <v/>
      </c>
      <c r="D6079" s="45" t="str">
        <f>IF(Table1[[#This Row],[Day]]="","",YEAR(F6079))</f>
        <v/>
      </c>
      <c r="E6079" s="117" t="s">
        <v>329</v>
      </c>
      <c r="J6079" s="102"/>
      <c r="K6079" s="124"/>
      <c r="R6079" s="46"/>
      <c r="V6079" s="112"/>
      <c r="W6079" s="72"/>
      <c r="X6079" s="46"/>
      <c r="Y6079" s="46"/>
      <c r="AC6079" s="47">
        <f t="shared" si="91"/>
        <v>0</v>
      </c>
      <c r="AD6079" s="47"/>
      <c r="AE6079" s="44"/>
      <c r="AF6079" s="48"/>
    </row>
    <row r="6080" spans="1:32" ht="21" customHeight="1">
      <c r="A6080" s="45" t="str">
        <f>IF(G6080="","",VLOOKUP(G6080,#REF!,3,0))</f>
        <v/>
      </c>
      <c r="B6080" s="45" t="str">
        <f>IF(Table1[[#This Row],[Day]]="","",WEEKNUM(F6080))</f>
        <v/>
      </c>
      <c r="C6080" s="45" t="str">
        <f>IF(Table1[[#This Row],[Day]]="","",MONTH(F6080))</f>
        <v/>
      </c>
      <c r="D6080" s="45" t="str">
        <f>IF(Table1[[#This Row],[Day]]="","",YEAR(F6080))</f>
        <v/>
      </c>
      <c r="E6080" s="117" t="s">
        <v>329</v>
      </c>
      <c r="J6080" s="102"/>
      <c r="K6080" s="124"/>
      <c r="R6080" s="46"/>
      <c r="V6080" s="112"/>
      <c r="W6080" s="72"/>
      <c r="X6080" s="46"/>
      <c r="Y6080" s="46"/>
      <c r="AC6080" s="47">
        <f t="shared" si="91"/>
        <v>0</v>
      </c>
      <c r="AD6080" s="47"/>
      <c r="AE6080" s="44"/>
      <c r="AF6080" s="48"/>
    </row>
    <row r="6081" spans="1:32" ht="21" customHeight="1">
      <c r="A6081" s="45" t="str">
        <f>IF(G6081="","",VLOOKUP(G6081,#REF!,3,0))</f>
        <v/>
      </c>
      <c r="B6081" s="45" t="str">
        <f>IF(Table1[[#This Row],[Day]]="","",WEEKNUM(F6081))</f>
        <v/>
      </c>
      <c r="C6081" s="45" t="str">
        <f>IF(Table1[[#This Row],[Day]]="","",MONTH(F6081))</f>
        <v/>
      </c>
      <c r="D6081" s="45" t="str">
        <f>IF(Table1[[#This Row],[Day]]="","",YEAR(F6081))</f>
        <v/>
      </c>
      <c r="E6081" s="117" t="s">
        <v>329</v>
      </c>
      <c r="J6081" s="102"/>
      <c r="K6081" s="124"/>
      <c r="R6081" s="46"/>
      <c r="V6081" s="112"/>
      <c r="W6081" s="72"/>
      <c r="X6081" s="46"/>
      <c r="Y6081" s="46"/>
      <c r="AC6081" s="47">
        <f t="shared" si="91"/>
        <v>0</v>
      </c>
      <c r="AD6081" s="47"/>
      <c r="AE6081" s="44"/>
      <c r="AF6081" s="48"/>
    </row>
    <row r="6082" spans="1:32" ht="21" customHeight="1">
      <c r="A6082" s="45" t="str">
        <f>IF(G6082="","",VLOOKUP(G6082,#REF!,3,0))</f>
        <v/>
      </c>
      <c r="B6082" s="45" t="str">
        <f>IF(Table1[[#This Row],[Day]]="","",WEEKNUM(F6082))</f>
        <v/>
      </c>
      <c r="C6082" s="45" t="str">
        <f>IF(Table1[[#This Row],[Day]]="","",MONTH(F6082))</f>
        <v/>
      </c>
      <c r="D6082" s="45" t="str">
        <f>IF(Table1[[#This Row],[Day]]="","",YEAR(F6082))</f>
        <v/>
      </c>
      <c r="E6082" s="117" t="s">
        <v>329</v>
      </c>
      <c r="J6082" s="102"/>
      <c r="K6082" s="124"/>
      <c r="R6082" s="46"/>
      <c r="V6082" s="112"/>
      <c r="W6082" s="72"/>
      <c r="X6082" s="46"/>
      <c r="Y6082" s="46"/>
      <c r="AC6082" s="47">
        <f t="shared" si="91"/>
        <v>0</v>
      </c>
      <c r="AD6082" s="47"/>
      <c r="AE6082" s="44"/>
      <c r="AF6082" s="48"/>
    </row>
    <row r="6083" spans="1:32" ht="21" customHeight="1">
      <c r="A6083" s="45" t="str">
        <f>IF(G6083="","",VLOOKUP(G6083,#REF!,3,0))</f>
        <v/>
      </c>
      <c r="B6083" s="45" t="str">
        <f>IF(Table1[[#This Row],[Day]]="","",WEEKNUM(F6083))</f>
        <v/>
      </c>
      <c r="C6083" s="45" t="str">
        <f>IF(Table1[[#This Row],[Day]]="","",MONTH(F6083))</f>
        <v/>
      </c>
      <c r="D6083" s="45" t="str">
        <f>IF(Table1[[#This Row],[Day]]="","",YEAR(F6083))</f>
        <v/>
      </c>
      <c r="E6083" s="117" t="s">
        <v>329</v>
      </c>
      <c r="J6083" s="102"/>
      <c r="K6083" s="124"/>
      <c r="R6083" s="46"/>
      <c r="V6083" s="112"/>
      <c r="W6083" s="72"/>
      <c r="X6083" s="46"/>
      <c r="Y6083" s="46"/>
      <c r="AC6083" s="47">
        <f t="shared" si="91"/>
        <v>0</v>
      </c>
      <c r="AD6083" s="47"/>
      <c r="AE6083" s="44"/>
      <c r="AF6083" s="48"/>
    </row>
    <row r="6084" spans="1:32" ht="21" customHeight="1">
      <c r="A6084" s="45" t="str">
        <f>IF(G6084="","",VLOOKUP(G6084,#REF!,3,0))</f>
        <v/>
      </c>
      <c r="B6084" s="45" t="str">
        <f>IF(Table1[[#This Row],[Day]]="","",WEEKNUM(F6084))</f>
        <v/>
      </c>
      <c r="C6084" s="45" t="str">
        <f>IF(Table1[[#This Row],[Day]]="","",MONTH(F6084))</f>
        <v/>
      </c>
      <c r="D6084" s="45" t="str">
        <f>IF(Table1[[#This Row],[Day]]="","",YEAR(F6084))</f>
        <v/>
      </c>
      <c r="E6084" s="117" t="s">
        <v>329</v>
      </c>
      <c r="J6084" s="102"/>
      <c r="K6084" s="124"/>
      <c r="R6084" s="46"/>
      <c r="V6084" s="112"/>
      <c r="W6084" s="72"/>
      <c r="X6084" s="46"/>
      <c r="Y6084" s="46"/>
      <c r="AC6084" s="47">
        <f t="shared" si="91"/>
        <v>0</v>
      </c>
      <c r="AD6084" s="47"/>
      <c r="AE6084" s="44"/>
      <c r="AF6084" s="48"/>
    </row>
    <row r="6085" spans="1:32" ht="21" customHeight="1">
      <c r="A6085" s="45" t="str">
        <f>IF(G6085="","",VLOOKUP(G6085,#REF!,3,0))</f>
        <v/>
      </c>
      <c r="B6085" s="45" t="str">
        <f>IF(Table1[[#This Row],[Day]]="","",WEEKNUM(F6085))</f>
        <v/>
      </c>
      <c r="C6085" s="45" t="str">
        <f>IF(Table1[[#This Row],[Day]]="","",MONTH(F6085))</f>
        <v/>
      </c>
      <c r="D6085" s="45" t="str">
        <f>IF(Table1[[#This Row],[Day]]="","",YEAR(F6085))</f>
        <v/>
      </c>
      <c r="E6085" s="117" t="s">
        <v>329</v>
      </c>
      <c r="J6085" s="102"/>
      <c r="K6085" s="124"/>
      <c r="R6085" s="46"/>
      <c r="V6085" s="112"/>
      <c r="W6085" s="72"/>
      <c r="X6085" s="46"/>
      <c r="Y6085" s="46"/>
      <c r="AC6085" s="47">
        <f t="shared" si="91"/>
        <v>0</v>
      </c>
      <c r="AD6085" s="47"/>
      <c r="AE6085" s="44"/>
      <c r="AF6085" s="48"/>
    </row>
    <row r="6086" spans="1:32" ht="21" customHeight="1">
      <c r="A6086" s="45" t="str">
        <f>IF(G6086="","",VLOOKUP(G6086,#REF!,3,0))</f>
        <v/>
      </c>
      <c r="B6086" s="45" t="str">
        <f>IF(Table1[[#This Row],[Day]]="","",WEEKNUM(F6086))</f>
        <v/>
      </c>
      <c r="C6086" s="45" t="str">
        <f>IF(Table1[[#This Row],[Day]]="","",MONTH(F6086))</f>
        <v/>
      </c>
      <c r="D6086" s="45" t="str">
        <f>IF(Table1[[#This Row],[Day]]="","",YEAR(F6086))</f>
        <v/>
      </c>
      <c r="E6086" s="117" t="s">
        <v>329</v>
      </c>
      <c r="J6086" s="102"/>
      <c r="K6086" s="124"/>
      <c r="R6086" s="46"/>
      <c r="V6086" s="112"/>
      <c r="W6086" s="72"/>
      <c r="X6086" s="46"/>
      <c r="Y6086" s="46"/>
      <c r="AC6086" s="47">
        <f t="shared" si="91"/>
        <v>0</v>
      </c>
      <c r="AD6086" s="47"/>
      <c r="AE6086" s="44"/>
      <c r="AF6086" s="48"/>
    </row>
    <row r="6087" spans="1:32" ht="21" customHeight="1">
      <c r="A6087" s="45" t="str">
        <f>IF(G6087="","",VLOOKUP(G6087,#REF!,3,0))</f>
        <v/>
      </c>
      <c r="B6087" s="45" t="str">
        <f>IF(Table1[[#This Row],[Day]]="","",WEEKNUM(F6087))</f>
        <v/>
      </c>
      <c r="C6087" s="45" t="str">
        <f>IF(Table1[[#This Row],[Day]]="","",MONTH(F6087))</f>
        <v/>
      </c>
      <c r="D6087" s="45" t="str">
        <f>IF(Table1[[#This Row],[Day]]="","",YEAR(F6087))</f>
        <v/>
      </c>
      <c r="E6087" s="117" t="s">
        <v>329</v>
      </c>
      <c r="J6087" s="102"/>
      <c r="K6087" s="124"/>
      <c r="R6087" s="46"/>
      <c r="V6087" s="112"/>
      <c r="W6087" s="72"/>
      <c r="X6087" s="46"/>
      <c r="Y6087" s="46"/>
      <c r="AC6087" s="47">
        <f t="shared" si="91"/>
        <v>0</v>
      </c>
      <c r="AD6087" s="47"/>
      <c r="AE6087" s="44"/>
      <c r="AF6087" s="48"/>
    </row>
    <row r="6088" spans="1:32" ht="21" customHeight="1">
      <c r="A6088" s="45" t="str">
        <f>IF(G6088="","",VLOOKUP(G6088,#REF!,3,0))</f>
        <v/>
      </c>
      <c r="B6088" s="45" t="str">
        <f>IF(Table1[[#This Row],[Day]]="","",WEEKNUM(F6088))</f>
        <v/>
      </c>
      <c r="C6088" s="45" t="str">
        <f>IF(Table1[[#This Row],[Day]]="","",MONTH(F6088))</f>
        <v/>
      </c>
      <c r="D6088" s="45" t="str">
        <f>IF(Table1[[#This Row],[Day]]="","",YEAR(F6088))</f>
        <v/>
      </c>
      <c r="E6088" s="117" t="s">
        <v>329</v>
      </c>
      <c r="J6088" s="102"/>
      <c r="K6088" s="124"/>
      <c r="R6088" s="46"/>
      <c r="V6088" s="112"/>
      <c r="W6088" s="72"/>
      <c r="X6088" s="46"/>
      <c r="Y6088" s="46"/>
      <c r="AC6088" s="47">
        <f t="shared" si="91"/>
        <v>0</v>
      </c>
      <c r="AD6088" s="47"/>
      <c r="AE6088" s="44"/>
      <c r="AF6088" s="48"/>
    </row>
    <row r="6089" spans="1:32" ht="21" customHeight="1">
      <c r="A6089" s="45" t="str">
        <f>IF(G6089="","",VLOOKUP(G6089,#REF!,3,0))</f>
        <v/>
      </c>
      <c r="B6089" s="45" t="str">
        <f>IF(Table1[[#This Row],[Day]]="","",WEEKNUM(F6089))</f>
        <v/>
      </c>
      <c r="C6089" s="45" t="str">
        <f>IF(Table1[[#This Row],[Day]]="","",MONTH(F6089))</f>
        <v/>
      </c>
      <c r="D6089" s="45" t="str">
        <f>IF(Table1[[#This Row],[Day]]="","",YEAR(F6089))</f>
        <v/>
      </c>
      <c r="E6089" s="117" t="s">
        <v>329</v>
      </c>
      <c r="J6089" s="102"/>
      <c r="K6089" s="124"/>
      <c r="R6089" s="46"/>
      <c r="V6089" s="112"/>
      <c r="W6089" s="72"/>
      <c r="X6089" s="46"/>
      <c r="Y6089" s="46"/>
      <c r="AC6089" s="47">
        <f t="shared" si="91"/>
        <v>0</v>
      </c>
      <c r="AD6089" s="47"/>
      <c r="AE6089" s="44"/>
      <c r="AF6089" s="48"/>
    </row>
    <row r="6090" spans="1:32" ht="21" customHeight="1">
      <c r="A6090" s="45" t="str">
        <f>IF(G6090="","",VLOOKUP(G6090,#REF!,3,0))</f>
        <v/>
      </c>
      <c r="B6090" s="45" t="str">
        <f>IF(Table1[[#This Row],[Day]]="","",WEEKNUM(F6090))</f>
        <v/>
      </c>
      <c r="C6090" s="45" t="str">
        <f>IF(Table1[[#This Row],[Day]]="","",MONTH(F6090))</f>
        <v/>
      </c>
      <c r="D6090" s="45" t="str">
        <f>IF(Table1[[#This Row],[Day]]="","",YEAR(F6090))</f>
        <v/>
      </c>
      <c r="E6090" s="117" t="s">
        <v>329</v>
      </c>
      <c r="J6090" s="102"/>
      <c r="K6090" s="124"/>
      <c r="R6090" s="46"/>
      <c r="V6090" s="112"/>
      <c r="W6090" s="72"/>
      <c r="X6090" s="46"/>
      <c r="Y6090" s="46"/>
      <c r="AC6090" s="47">
        <f t="shared" si="91"/>
        <v>0</v>
      </c>
      <c r="AD6090" s="47"/>
      <c r="AE6090" s="44"/>
      <c r="AF6090" s="48"/>
    </row>
    <row r="6091" spans="1:32" ht="21" customHeight="1">
      <c r="A6091" s="45" t="str">
        <f>IF(G6091="","",VLOOKUP(G6091,#REF!,3,0))</f>
        <v/>
      </c>
      <c r="B6091" s="45" t="str">
        <f>IF(Table1[[#This Row],[Day]]="","",WEEKNUM(F6091))</f>
        <v/>
      </c>
      <c r="C6091" s="45" t="str">
        <f>IF(Table1[[#This Row],[Day]]="","",MONTH(F6091))</f>
        <v/>
      </c>
      <c r="D6091" s="45" t="str">
        <f>IF(Table1[[#This Row],[Day]]="","",YEAR(F6091))</f>
        <v/>
      </c>
      <c r="E6091" s="117" t="s">
        <v>329</v>
      </c>
      <c r="J6091" s="102"/>
      <c r="K6091" s="124"/>
      <c r="R6091" s="46"/>
      <c r="V6091" s="112"/>
      <c r="W6091" s="72"/>
      <c r="X6091" s="46"/>
      <c r="Y6091" s="46"/>
      <c r="AC6091" s="47">
        <f t="shared" si="91"/>
        <v>0</v>
      </c>
      <c r="AD6091" s="47"/>
      <c r="AE6091" s="44"/>
      <c r="AF6091" s="48"/>
    </row>
    <row r="6092" spans="1:32" ht="21" customHeight="1">
      <c r="A6092" s="45" t="str">
        <f>IF(G6092="","",VLOOKUP(G6092,#REF!,3,0))</f>
        <v/>
      </c>
      <c r="B6092" s="45" t="str">
        <f>IF(Table1[[#This Row],[Day]]="","",WEEKNUM(F6092))</f>
        <v/>
      </c>
      <c r="C6092" s="45" t="str">
        <f>IF(Table1[[#This Row],[Day]]="","",MONTH(F6092))</f>
        <v/>
      </c>
      <c r="D6092" s="45" t="str">
        <f>IF(Table1[[#This Row],[Day]]="","",YEAR(F6092))</f>
        <v/>
      </c>
      <c r="E6092" s="117" t="s">
        <v>329</v>
      </c>
      <c r="J6092" s="102"/>
      <c r="K6092" s="124"/>
      <c r="R6092" s="46"/>
      <c r="V6092" s="112"/>
      <c r="W6092" s="72"/>
      <c r="X6092" s="46"/>
      <c r="Y6092" s="46"/>
      <c r="AC6092" s="47">
        <f t="shared" si="91"/>
        <v>0</v>
      </c>
      <c r="AD6092" s="47"/>
      <c r="AE6092" s="44"/>
      <c r="AF6092" s="48"/>
    </row>
    <row r="6093" spans="1:32" ht="21" customHeight="1">
      <c r="A6093" s="45" t="str">
        <f>IF(G6093="","",VLOOKUP(G6093,#REF!,3,0))</f>
        <v/>
      </c>
      <c r="B6093" s="45" t="str">
        <f>IF(Table1[[#This Row],[Day]]="","",WEEKNUM(F6093))</f>
        <v/>
      </c>
      <c r="C6093" s="45" t="str">
        <f>IF(Table1[[#This Row],[Day]]="","",MONTH(F6093))</f>
        <v/>
      </c>
      <c r="D6093" s="45" t="str">
        <f>IF(Table1[[#This Row],[Day]]="","",YEAR(F6093))</f>
        <v/>
      </c>
      <c r="E6093" s="117" t="s">
        <v>329</v>
      </c>
      <c r="J6093" s="102"/>
      <c r="K6093" s="124"/>
      <c r="R6093" s="46"/>
      <c r="V6093" s="112"/>
      <c r="W6093" s="72"/>
      <c r="X6093" s="46"/>
      <c r="Y6093" s="46"/>
      <c r="AC6093" s="47">
        <f t="shared" si="91"/>
        <v>0</v>
      </c>
      <c r="AD6093" s="47"/>
      <c r="AE6093" s="44"/>
      <c r="AF6093" s="48"/>
    </row>
    <row r="6094" spans="1:32" ht="21" customHeight="1">
      <c r="A6094" s="45" t="str">
        <f>IF(G6094="","",VLOOKUP(G6094,#REF!,3,0))</f>
        <v/>
      </c>
      <c r="B6094" s="45" t="str">
        <f>IF(Table1[[#This Row],[Day]]="","",WEEKNUM(F6094))</f>
        <v/>
      </c>
      <c r="C6094" s="45" t="str">
        <f>IF(Table1[[#This Row],[Day]]="","",MONTH(F6094))</f>
        <v/>
      </c>
      <c r="D6094" s="45" t="str">
        <f>IF(Table1[[#This Row],[Day]]="","",YEAR(F6094))</f>
        <v/>
      </c>
      <c r="E6094" s="117" t="s">
        <v>329</v>
      </c>
      <c r="J6094" s="102"/>
      <c r="K6094" s="124"/>
      <c r="R6094" s="46"/>
      <c r="V6094" s="112"/>
      <c r="W6094" s="72"/>
      <c r="X6094" s="46"/>
      <c r="Y6094" s="46"/>
      <c r="AC6094" s="47">
        <f t="shared" si="91"/>
        <v>0</v>
      </c>
      <c r="AD6094" s="47"/>
      <c r="AE6094" s="44"/>
      <c r="AF6094" s="48"/>
    </row>
    <row r="6095" spans="1:32" ht="21" customHeight="1">
      <c r="A6095" s="45" t="str">
        <f>IF(G6095="","",VLOOKUP(G6095,#REF!,3,0))</f>
        <v/>
      </c>
      <c r="B6095" s="45" t="str">
        <f>IF(Table1[[#This Row],[Day]]="","",WEEKNUM(F6095))</f>
        <v/>
      </c>
      <c r="C6095" s="45" t="str">
        <f>IF(Table1[[#This Row],[Day]]="","",MONTH(F6095))</f>
        <v/>
      </c>
      <c r="D6095" s="45" t="str">
        <f>IF(Table1[[#This Row],[Day]]="","",YEAR(F6095))</f>
        <v/>
      </c>
      <c r="E6095" s="117" t="s">
        <v>329</v>
      </c>
      <c r="J6095" s="102"/>
      <c r="K6095" s="124"/>
      <c r="R6095" s="46"/>
      <c r="V6095" s="112"/>
      <c r="W6095" s="72"/>
      <c r="X6095" s="46"/>
      <c r="Y6095" s="46"/>
      <c r="AC6095" s="47">
        <f t="shared" si="91"/>
        <v>0</v>
      </c>
      <c r="AD6095" s="47"/>
      <c r="AE6095" s="44"/>
      <c r="AF6095" s="48"/>
    </row>
    <row r="6096" spans="1:32" ht="21" customHeight="1">
      <c r="A6096" s="45" t="str">
        <f>IF(G6096="","",VLOOKUP(G6096,#REF!,3,0))</f>
        <v/>
      </c>
      <c r="B6096" s="45" t="str">
        <f>IF(Table1[[#This Row],[Day]]="","",WEEKNUM(F6096))</f>
        <v/>
      </c>
      <c r="C6096" s="45" t="str">
        <f>IF(Table1[[#This Row],[Day]]="","",MONTH(F6096))</f>
        <v/>
      </c>
      <c r="D6096" s="45" t="str">
        <f>IF(Table1[[#This Row],[Day]]="","",YEAR(F6096))</f>
        <v/>
      </c>
      <c r="E6096" s="117" t="s">
        <v>329</v>
      </c>
      <c r="J6096" s="102"/>
      <c r="K6096" s="124"/>
      <c r="R6096" s="46"/>
      <c r="V6096" s="112"/>
      <c r="W6096" s="72"/>
      <c r="X6096" s="46"/>
      <c r="Y6096" s="46"/>
      <c r="AC6096" s="47">
        <f t="shared" si="91"/>
        <v>0</v>
      </c>
      <c r="AD6096" s="47"/>
      <c r="AE6096" s="44"/>
      <c r="AF6096" s="48"/>
    </row>
    <row r="6097" spans="1:32" ht="21" customHeight="1">
      <c r="A6097" s="45" t="str">
        <f>IF(G6097="","",VLOOKUP(G6097,#REF!,3,0))</f>
        <v/>
      </c>
      <c r="B6097" s="45" t="str">
        <f>IF(Table1[[#This Row],[Day]]="","",WEEKNUM(F6097))</f>
        <v/>
      </c>
      <c r="C6097" s="45" t="str">
        <f>IF(Table1[[#This Row],[Day]]="","",MONTH(F6097))</f>
        <v/>
      </c>
      <c r="D6097" s="45" t="str">
        <f>IF(Table1[[#This Row],[Day]]="","",YEAR(F6097))</f>
        <v/>
      </c>
      <c r="E6097" s="117" t="s">
        <v>329</v>
      </c>
      <c r="J6097" s="102"/>
      <c r="K6097" s="124"/>
      <c r="R6097" s="46"/>
      <c r="V6097" s="112"/>
      <c r="W6097" s="72"/>
      <c r="X6097" s="46"/>
      <c r="Y6097" s="46"/>
      <c r="AC6097" s="47">
        <f t="shared" si="91"/>
        <v>0</v>
      </c>
      <c r="AD6097" s="47"/>
      <c r="AE6097" s="44"/>
      <c r="AF6097" s="48"/>
    </row>
    <row r="6098" spans="1:32" ht="21" customHeight="1">
      <c r="A6098" s="45" t="str">
        <f>IF(G6098="","",VLOOKUP(G6098,#REF!,3,0))</f>
        <v/>
      </c>
      <c r="B6098" s="45" t="str">
        <f>IF(Table1[[#This Row],[Day]]="","",WEEKNUM(F6098))</f>
        <v/>
      </c>
      <c r="C6098" s="45" t="str">
        <f>IF(Table1[[#This Row],[Day]]="","",MONTH(F6098))</f>
        <v/>
      </c>
      <c r="D6098" s="45" t="str">
        <f>IF(Table1[[#This Row],[Day]]="","",YEAR(F6098))</f>
        <v/>
      </c>
      <c r="E6098" s="117" t="s">
        <v>329</v>
      </c>
      <c r="J6098" s="102"/>
      <c r="K6098" s="124"/>
      <c r="R6098" s="46"/>
      <c r="V6098" s="112"/>
      <c r="W6098" s="72"/>
      <c r="X6098" s="46"/>
      <c r="Y6098" s="46"/>
      <c r="AC6098" s="47">
        <f t="shared" si="91"/>
        <v>0</v>
      </c>
      <c r="AD6098" s="47"/>
      <c r="AE6098" s="44"/>
      <c r="AF6098" s="48"/>
    </row>
    <row r="6099" spans="1:32" ht="21" customHeight="1">
      <c r="A6099" s="45" t="str">
        <f>IF(G6099="","",VLOOKUP(G6099,#REF!,3,0))</f>
        <v/>
      </c>
      <c r="B6099" s="45" t="str">
        <f>IF(Table1[[#This Row],[Day]]="","",WEEKNUM(F6099))</f>
        <v/>
      </c>
      <c r="C6099" s="45" t="str">
        <f>IF(Table1[[#This Row],[Day]]="","",MONTH(F6099))</f>
        <v/>
      </c>
      <c r="D6099" s="45" t="str">
        <f>IF(Table1[[#This Row],[Day]]="","",YEAR(F6099))</f>
        <v/>
      </c>
      <c r="E6099" s="117" t="s">
        <v>329</v>
      </c>
      <c r="J6099" s="102"/>
      <c r="K6099" s="124"/>
      <c r="R6099" s="46"/>
      <c r="V6099" s="112"/>
      <c r="W6099" s="72"/>
      <c r="X6099" s="46"/>
      <c r="Y6099" s="46"/>
      <c r="AC6099" s="47">
        <f t="shared" si="91"/>
        <v>0</v>
      </c>
      <c r="AD6099" s="47"/>
      <c r="AE6099" s="44"/>
      <c r="AF6099" s="48"/>
    </row>
    <row r="6100" spans="1:32" ht="21" customHeight="1">
      <c r="A6100" s="45" t="str">
        <f>IF(G6100="","",VLOOKUP(G6100,#REF!,3,0))</f>
        <v/>
      </c>
      <c r="B6100" s="45" t="str">
        <f>IF(Table1[[#This Row],[Day]]="","",WEEKNUM(F6100))</f>
        <v/>
      </c>
      <c r="C6100" s="45" t="str">
        <f>IF(Table1[[#This Row],[Day]]="","",MONTH(F6100))</f>
        <v/>
      </c>
      <c r="D6100" s="45" t="str">
        <f>IF(Table1[[#This Row],[Day]]="","",YEAR(F6100))</f>
        <v/>
      </c>
      <c r="E6100" s="117" t="s">
        <v>329</v>
      </c>
      <c r="J6100" s="102"/>
      <c r="K6100" s="124"/>
      <c r="R6100" s="46"/>
      <c r="V6100" s="112"/>
      <c r="W6100" s="72"/>
      <c r="X6100" s="46"/>
      <c r="Y6100" s="46"/>
      <c r="AC6100" s="47">
        <f t="shared" si="91"/>
        <v>0</v>
      </c>
      <c r="AD6100" s="47"/>
      <c r="AE6100" s="44"/>
      <c r="AF6100" s="48"/>
    </row>
    <row r="6101" spans="1:32" ht="21" customHeight="1">
      <c r="A6101" s="45" t="str">
        <f>IF(G6101="","",VLOOKUP(G6101,#REF!,3,0))</f>
        <v/>
      </c>
      <c r="B6101" s="45" t="str">
        <f>IF(Table1[[#This Row],[Day]]="","",WEEKNUM(F6101))</f>
        <v/>
      </c>
      <c r="C6101" s="45" t="str">
        <f>IF(Table1[[#This Row],[Day]]="","",MONTH(F6101))</f>
        <v/>
      </c>
      <c r="D6101" s="45" t="str">
        <f>IF(Table1[[#This Row],[Day]]="","",YEAR(F6101))</f>
        <v/>
      </c>
      <c r="E6101" s="117" t="s">
        <v>329</v>
      </c>
      <c r="J6101" s="102"/>
      <c r="K6101" s="124"/>
      <c r="R6101" s="46"/>
      <c r="V6101" s="112"/>
      <c r="W6101" s="72"/>
      <c r="X6101" s="46"/>
      <c r="Y6101" s="46"/>
      <c r="AC6101" s="47">
        <f t="shared" si="91"/>
        <v>0</v>
      </c>
      <c r="AD6101" s="47"/>
      <c r="AE6101" s="44"/>
      <c r="AF6101" s="48"/>
    </row>
    <row r="6102" spans="1:32" ht="21" customHeight="1">
      <c r="A6102" s="45" t="str">
        <f>IF(G6102="","",VLOOKUP(G6102,#REF!,3,0))</f>
        <v/>
      </c>
      <c r="B6102" s="45" t="str">
        <f>IF(Table1[[#This Row],[Day]]="","",WEEKNUM(F6102))</f>
        <v/>
      </c>
      <c r="C6102" s="45" t="str">
        <f>IF(Table1[[#This Row],[Day]]="","",MONTH(F6102))</f>
        <v/>
      </c>
      <c r="D6102" s="45" t="str">
        <f>IF(Table1[[#This Row],[Day]]="","",YEAR(F6102))</f>
        <v/>
      </c>
      <c r="E6102" s="117" t="s">
        <v>329</v>
      </c>
      <c r="J6102" s="102"/>
      <c r="K6102" s="124"/>
      <c r="R6102" s="46"/>
      <c r="V6102" s="112"/>
      <c r="W6102" s="72"/>
      <c r="X6102" s="46"/>
      <c r="Y6102" s="46"/>
      <c r="AC6102" s="47">
        <f t="shared" si="91"/>
        <v>0</v>
      </c>
      <c r="AD6102" s="47"/>
      <c r="AE6102" s="44"/>
      <c r="AF6102" s="48"/>
    </row>
    <row r="6103" spans="1:32" ht="21" customHeight="1">
      <c r="A6103" s="45" t="str">
        <f>IF(G6103="","",VLOOKUP(G6103,#REF!,3,0))</f>
        <v/>
      </c>
      <c r="B6103" s="45" t="str">
        <f>IF(Table1[[#This Row],[Day]]="","",WEEKNUM(F6103))</f>
        <v/>
      </c>
      <c r="C6103" s="45" t="str">
        <f>IF(Table1[[#This Row],[Day]]="","",MONTH(F6103))</f>
        <v/>
      </c>
      <c r="D6103" s="45" t="str">
        <f>IF(Table1[[#This Row],[Day]]="","",YEAR(F6103))</f>
        <v/>
      </c>
      <c r="E6103" s="117" t="s">
        <v>329</v>
      </c>
      <c r="J6103" s="102"/>
      <c r="K6103" s="124"/>
      <c r="R6103" s="46"/>
      <c r="V6103" s="112"/>
      <c r="W6103" s="72"/>
      <c r="X6103" s="46"/>
      <c r="Y6103" s="46"/>
      <c r="AC6103" s="47">
        <f t="shared" si="91"/>
        <v>0</v>
      </c>
      <c r="AD6103" s="47"/>
      <c r="AE6103" s="44"/>
      <c r="AF6103" s="48"/>
    </row>
    <row r="6104" spans="1:32" ht="21" customHeight="1">
      <c r="A6104" s="45" t="str">
        <f>IF(G6104="","",VLOOKUP(G6104,#REF!,3,0))</f>
        <v/>
      </c>
      <c r="B6104" s="45" t="str">
        <f>IF(Table1[[#This Row],[Day]]="","",WEEKNUM(F6104))</f>
        <v/>
      </c>
      <c r="C6104" s="45" t="str">
        <f>IF(Table1[[#This Row],[Day]]="","",MONTH(F6104))</f>
        <v/>
      </c>
      <c r="D6104" s="45" t="str">
        <f>IF(Table1[[#This Row],[Day]]="","",YEAR(F6104))</f>
        <v/>
      </c>
      <c r="E6104" s="117" t="s">
        <v>329</v>
      </c>
      <c r="J6104" s="102"/>
      <c r="K6104" s="124"/>
      <c r="R6104" s="46"/>
      <c r="V6104" s="112"/>
      <c r="W6104" s="72"/>
      <c r="X6104" s="46"/>
      <c r="Y6104" s="46"/>
      <c r="AC6104" s="47">
        <f t="shared" si="91"/>
        <v>0</v>
      </c>
      <c r="AD6104" s="47"/>
      <c r="AE6104" s="44"/>
      <c r="AF6104" s="48"/>
    </row>
    <row r="6105" spans="1:32" ht="21" customHeight="1">
      <c r="A6105" s="45" t="str">
        <f>IF(G6105="","",VLOOKUP(G6105,#REF!,3,0))</f>
        <v/>
      </c>
      <c r="B6105" s="45" t="str">
        <f>IF(Table1[[#This Row],[Day]]="","",WEEKNUM(F6105))</f>
        <v/>
      </c>
      <c r="C6105" s="45" t="str">
        <f>IF(Table1[[#This Row],[Day]]="","",MONTH(F6105))</f>
        <v/>
      </c>
      <c r="D6105" s="45" t="str">
        <f>IF(Table1[[#This Row],[Day]]="","",YEAR(F6105))</f>
        <v/>
      </c>
      <c r="E6105" s="117" t="s">
        <v>329</v>
      </c>
      <c r="J6105" s="102"/>
      <c r="K6105" s="124"/>
      <c r="R6105" s="46"/>
      <c r="V6105" s="112"/>
      <c r="W6105" s="72"/>
      <c r="X6105" s="46"/>
      <c r="Y6105" s="46"/>
      <c r="AC6105" s="47">
        <f t="shared" si="91"/>
        <v>0</v>
      </c>
      <c r="AD6105" s="47"/>
      <c r="AE6105" s="44"/>
      <c r="AF6105" s="48"/>
    </row>
    <row r="6106" spans="1:32" ht="21" customHeight="1">
      <c r="A6106" s="45" t="str">
        <f>IF(G6106="","",VLOOKUP(G6106,#REF!,3,0))</f>
        <v/>
      </c>
      <c r="B6106" s="45" t="str">
        <f>IF(Table1[[#This Row],[Day]]="","",WEEKNUM(F6106))</f>
        <v/>
      </c>
      <c r="C6106" s="45" t="str">
        <f>IF(Table1[[#This Row],[Day]]="","",MONTH(F6106))</f>
        <v/>
      </c>
      <c r="D6106" s="45" t="str">
        <f>IF(Table1[[#This Row],[Day]]="","",YEAR(F6106))</f>
        <v/>
      </c>
      <c r="E6106" s="117" t="s">
        <v>329</v>
      </c>
      <c r="J6106" s="102"/>
      <c r="K6106" s="124"/>
      <c r="R6106" s="46"/>
      <c r="V6106" s="112"/>
      <c r="W6106" s="72"/>
      <c r="X6106" s="46"/>
      <c r="Y6106" s="46"/>
      <c r="AC6106" s="47">
        <f t="shared" si="91"/>
        <v>0</v>
      </c>
      <c r="AD6106" s="47"/>
      <c r="AE6106" s="44"/>
      <c r="AF6106" s="48"/>
    </row>
    <row r="6107" spans="1:32" ht="21" customHeight="1">
      <c r="A6107" s="45" t="str">
        <f>IF(G6107="","",VLOOKUP(G6107,#REF!,3,0))</f>
        <v/>
      </c>
      <c r="B6107" s="45" t="str">
        <f>IF(Table1[[#This Row],[Day]]="","",WEEKNUM(F6107))</f>
        <v/>
      </c>
      <c r="C6107" s="45" t="str">
        <f>IF(Table1[[#This Row],[Day]]="","",MONTH(F6107))</f>
        <v/>
      </c>
      <c r="D6107" s="45" t="str">
        <f>IF(Table1[[#This Row],[Day]]="","",YEAR(F6107))</f>
        <v/>
      </c>
      <c r="E6107" s="117" t="s">
        <v>329</v>
      </c>
      <c r="J6107" s="102"/>
      <c r="K6107" s="124"/>
      <c r="R6107" s="46"/>
      <c r="V6107" s="112"/>
      <c r="W6107" s="72"/>
      <c r="X6107" s="46"/>
      <c r="Y6107" s="46"/>
      <c r="AC6107" s="47">
        <f t="shared" si="91"/>
        <v>0</v>
      </c>
      <c r="AD6107" s="47"/>
      <c r="AE6107" s="44"/>
      <c r="AF6107" s="48"/>
    </row>
    <row r="6108" spans="1:32" ht="21" customHeight="1">
      <c r="A6108" s="45" t="str">
        <f>IF(G6108="","",VLOOKUP(G6108,#REF!,3,0))</f>
        <v/>
      </c>
      <c r="B6108" s="45" t="str">
        <f>IF(Table1[[#This Row],[Day]]="","",WEEKNUM(F6108))</f>
        <v/>
      </c>
      <c r="C6108" s="45" t="str">
        <f>IF(Table1[[#This Row],[Day]]="","",MONTH(F6108))</f>
        <v/>
      </c>
      <c r="D6108" s="45" t="str">
        <f>IF(Table1[[#This Row],[Day]]="","",YEAR(F6108))</f>
        <v/>
      </c>
      <c r="E6108" s="117" t="s">
        <v>329</v>
      </c>
      <c r="J6108" s="102"/>
      <c r="K6108" s="124"/>
      <c r="R6108" s="46"/>
      <c r="V6108" s="112"/>
      <c r="W6108" s="72"/>
      <c r="X6108" s="46"/>
      <c r="Y6108" s="46"/>
      <c r="AC6108" s="47">
        <f t="shared" ref="AC6108:AC6171" si="92">SUM(I6108:AB6108)</f>
        <v>0</v>
      </c>
      <c r="AD6108" s="47"/>
      <c r="AE6108" s="44"/>
      <c r="AF6108" s="48"/>
    </row>
    <row r="6109" spans="1:32" ht="21" customHeight="1">
      <c r="A6109" s="45" t="str">
        <f>IF(G6109="","",VLOOKUP(G6109,#REF!,3,0))</f>
        <v/>
      </c>
      <c r="B6109" s="45" t="str">
        <f>IF(Table1[[#This Row],[Day]]="","",WEEKNUM(F6109))</f>
        <v/>
      </c>
      <c r="C6109" s="45" t="str">
        <f>IF(Table1[[#This Row],[Day]]="","",MONTH(F6109))</f>
        <v/>
      </c>
      <c r="D6109" s="45" t="str">
        <f>IF(Table1[[#This Row],[Day]]="","",YEAR(F6109))</f>
        <v/>
      </c>
      <c r="E6109" s="117" t="s">
        <v>329</v>
      </c>
      <c r="J6109" s="102"/>
      <c r="K6109" s="124"/>
      <c r="R6109" s="46"/>
      <c r="V6109" s="112"/>
      <c r="W6109" s="72"/>
      <c r="X6109" s="46"/>
      <c r="Y6109" s="46"/>
      <c r="AC6109" s="47">
        <f t="shared" si="92"/>
        <v>0</v>
      </c>
      <c r="AD6109" s="47"/>
      <c r="AE6109" s="44"/>
      <c r="AF6109" s="48"/>
    </row>
    <row r="6110" spans="1:32" ht="21" customHeight="1">
      <c r="A6110" s="45" t="str">
        <f>IF(G6110="","",VLOOKUP(G6110,#REF!,3,0))</f>
        <v/>
      </c>
      <c r="B6110" s="45" t="str">
        <f>IF(Table1[[#This Row],[Day]]="","",WEEKNUM(F6110))</f>
        <v/>
      </c>
      <c r="C6110" s="45" t="str">
        <f>IF(Table1[[#This Row],[Day]]="","",MONTH(F6110))</f>
        <v/>
      </c>
      <c r="D6110" s="45" t="str">
        <f>IF(Table1[[#This Row],[Day]]="","",YEAR(F6110))</f>
        <v/>
      </c>
      <c r="E6110" s="117" t="s">
        <v>329</v>
      </c>
      <c r="J6110" s="102"/>
      <c r="K6110" s="124"/>
      <c r="R6110" s="46"/>
      <c r="V6110" s="112"/>
      <c r="W6110" s="72"/>
      <c r="X6110" s="46"/>
      <c r="Y6110" s="46"/>
      <c r="AC6110" s="47">
        <f t="shared" si="92"/>
        <v>0</v>
      </c>
      <c r="AD6110" s="47"/>
      <c r="AE6110" s="44"/>
      <c r="AF6110" s="48"/>
    </row>
    <row r="6111" spans="1:32" ht="21" customHeight="1">
      <c r="A6111" s="45" t="str">
        <f>IF(G6111="","",VLOOKUP(G6111,#REF!,3,0))</f>
        <v/>
      </c>
      <c r="B6111" s="45" t="str">
        <f>IF(Table1[[#This Row],[Day]]="","",WEEKNUM(F6111))</f>
        <v/>
      </c>
      <c r="C6111" s="45" t="str">
        <f>IF(Table1[[#This Row],[Day]]="","",MONTH(F6111))</f>
        <v/>
      </c>
      <c r="D6111" s="45" t="str">
        <f>IF(Table1[[#This Row],[Day]]="","",YEAR(F6111))</f>
        <v/>
      </c>
      <c r="E6111" s="117" t="s">
        <v>329</v>
      </c>
      <c r="J6111" s="102"/>
      <c r="K6111" s="124"/>
      <c r="R6111" s="46"/>
      <c r="V6111" s="112"/>
      <c r="W6111" s="72"/>
      <c r="X6111" s="46"/>
      <c r="Y6111" s="46"/>
      <c r="AC6111" s="47">
        <f t="shared" si="92"/>
        <v>0</v>
      </c>
      <c r="AD6111" s="47"/>
      <c r="AE6111" s="44"/>
      <c r="AF6111" s="48"/>
    </row>
    <row r="6112" spans="1:32" ht="21" customHeight="1">
      <c r="A6112" s="45" t="str">
        <f>IF(G6112="","",VLOOKUP(G6112,#REF!,3,0))</f>
        <v/>
      </c>
      <c r="B6112" s="45" t="str">
        <f>IF(Table1[[#This Row],[Day]]="","",WEEKNUM(F6112))</f>
        <v/>
      </c>
      <c r="C6112" s="45" t="str">
        <f>IF(Table1[[#This Row],[Day]]="","",MONTH(F6112))</f>
        <v/>
      </c>
      <c r="D6112" s="45" t="str">
        <f>IF(Table1[[#This Row],[Day]]="","",YEAR(F6112))</f>
        <v/>
      </c>
      <c r="E6112" s="117" t="s">
        <v>329</v>
      </c>
      <c r="J6112" s="102"/>
      <c r="K6112" s="124"/>
      <c r="R6112" s="46"/>
      <c r="V6112" s="112"/>
      <c r="W6112" s="72"/>
      <c r="X6112" s="46"/>
      <c r="Y6112" s="46"/>
      <c r="AC6112" s="47">
        <f t="shared" si="92"/>
        <v>0</v>
      </c>
      <c r="AD6112" s="47"/>
      <c r="AE6112" s="44"/>
      <c r="AF6112" s="48"/>
    </row>
    <row r="6113" spans="1:32" ht="21" customHeight="1">
      <c r="A6113" s="45" t="str">
        <f>IF(G6113="","",VLOOKUP(G6113,#REF!,3,0))</f>
        <v/>
      </c>
      <c r="B6113" s="45" t="str">
        <f>IF(Table1[[#This Row],[Day]]="","",WEEKNUM(F6113))</f>
        <v/>
      </c>
      <c r="C6113" s="45" t="str">
        <f>IF(Table1[[#This Row],[Day]]="","",MONTH(F6113))</f>
        <v/>
      </c>
      <c r="D6113" s="45" t="str">
        <f>IF(Table1[[#This Row],[Day]]="","",YEAR(F6113))</f>
        <v/>
      </c>
      <c r="E6113" s="117" t="s">
        <v>329</v>
      </c>
      <c r="J6113" s="102"/>
      <c r="K6113" s="124"/>
      <c r="R6113" s="46"/>
      <c r="V6113" s="112"/>
      <c r="W6113" s="72"/>
      <c r="X6113" s="46"/>
      <c r="Y6113" s="46"/>
      <c r="AC6113" s="47">
        <f t="shared" si="92"/>
        <v>0</v>
      </c>
      <c r="AD6113" s="47"/>
      <c r="AE6113" s="44"/>
      <c r="AF6113" s="48"/>
    </row>
    <row r="6114" spans="1:32" ht="21" customHeight="1">
      <c r="A6114" s="45" t="str">
        <f>IF(G6114="","",VLOOKUP(G6114,#REF!,3,0))</f>
        <v/>
      </c>
      <c r="B6114" s="45" t="str">
        <f>IF(Table1[[#This Row],[Day]]="","",WEEKNUM(F6114))</f>
        <v/>
      </c>
      <c r="C6114" s="45" t="str">
        <f>IF(Table1[[#This Row],[Day]]="","",MONTH(F6114))</f>
        <v/>
      </c>
      <c r="D6114" s="45" t="str">
        <f>IF(Table1[[#This Row],[Day]]="","",YEAR(F6114))</f>
        <v/>
      </c>
      <c r="E6114" s="117" t="s">
        <v>329</v>
      </c>
      <c r="J6114" s="102"/>
      <c r="K6114" s="124"/>
      <c r="R6114" s="46"/>
      <c r="V6114" s="112"/>
      <c r="W6114" s="72"/>
      <c r="X6114" s="46"/>
      <c r="Y6114" s="46"/>
      <c r="AC6114" s="47">
        <f t="shared" si="92"/>
        <v>0</v>
      </c>
      <c r="AD6114" s="47"/>
      <c r="AE6114" s="44"/>
      <c r="AF6114" s="48"/>
    </row>
    <row r="6115" spans="1:32" ht="21" customHeight="1">
      <c r="A6115" s="45" t="str">
        <f>IF(G6115="","",VLOOKUP(G6115,#REF!,3,0))</f>
        <v/>
      </c>
      <c r="B6115" s="45" t="str">
        <f>IF(Table1[[#This Row],[Day]]="","",WEEKNUM(F6115))</f>
        <v/>
      </c>
      <c r="C6115" s="45" t="str">
        <f>IF(Table1[[#This Row],[Day]]="","",MONTH(F6115))</f>
        <v/>
      </c>
      <c r="D6115" s="45" t="str">
        <f>IF(Table1[[#This Row],[Day]]="","",YEAR(F6115))</f>
        <v/>
      </c>
      <c r="E6115" s="117" t="s">
        <v>329</v>
      </c>
      <c r="J6115" s="102"/>
      <c r="K6115" s="124"/>
      <c r="R6115" s="46"/>
      <c r="V6115" s="112"/>
      <c r="W6115" s="72"/>
      <c r="X6115" s="46"/>
      <c r="Y6115" s="46"/>
      <c r="AC6115" s="47">
        <f t="shared" si="92"/>
        <v>0</v>
      </c>
      <c r="AD6115" s="47"/>
      <c r="AE6115" s="44"/>
      <c r="AF6115" s="48"/>
    </row>
    <row r="6116" spans="1:32" ht="21" customHeight="1">
      <c r="A6116" s="45" t="str">
        <f>IF(G6116="","",VLOOKUP(G6116,#REF!,3,0))</f>
        <v/>
      </c>
      <c r="B6116" s="45" t="str">
        <f>IF(Table1[[#This Row],[Day]]="","",WEEKNUM(F6116))</f>
        <v/>
      </c>
      <c r="C6116" s="45" t="str">
        <f>IF(Table1[[#This Row],[Day]]="","",MONTH(F6116))</f>
        <v/>
      </c>
      <c r="D6116" s="45" t="str">
        <f>IF(Table1[[#This Row],[Day]]="","",YEAR(F6116))</f>
        <v/>
      </c>
      <c r="E6116" s="117" t="s">
        <v>329</v>
      </c>
      <c r="J6116" s="102"/>
      <c r="K6116" s="124"/>
      <c r="R6116" s="46"/>
      <c r="V6116" s="112"/>
      <c r="W6116" s="72"/>
      <c r="X6116" s="46"/>
      <c r="Y6116" s="46"/>
      <c r="AC6116" s="47">
        <f t="shared" si="92"/>
        <v>0</v>
      </c>
      <c r="AD6116" s="47"/>
      <c r="AE6116" s="44"/>
      <c r="AF6116" s="48"/>
    </row>
    <row r="6117" spans="1:32" ht="21" customHeight="1">
      <c r="A6117" s="45" t="str">
        <f>IF(G6117="","",VLOOKUP(G6117,#REF!,3,0))</f>
        <v/>
      </c>
      <c r="B6117" s="45" t="str">
        <f>IF(Table1[[#This Row],[Day]]="","",WEEKNUM(F6117))</f>
        <v/>
      </c>
      <c r="C6117" s="45" t="str">
        <f>IF(Table1[[#This Row],[Day]]="","",MONTH(F6117))</f>
        <v/>
      </c>
      <c r="D6117" s="45" t="str">
        <f>IF(Table1[[#This Row],[Day]]="","",YEAR(F6117))</f>
        <v/>
      </c>
      <c r="E6117" s="117" t="s">
        <v>329</v>
      </c>
      <c r="J6117" s="102"/>
      <c r="K6117" s="124"/>
      <c r="R6117" s="46"/>
      <c r="V6117" s="112"/>
      <c r="W6117" s="72"/>
      <c r="X6117" s="46"/>
      <c r="Y6117" s="46"/>
      <c r="AC6117" s="47">
        <f t="shared" si="92"/>
        <v>0</v>
      </c>
      <c r="AD6117" s="47"/>
      <c r="AE6117" s="44"/>
      <c r="AF6117" s="48"/>
    </row>
    <row r="6118" spans="1:32" ht="21" customHeight="1">
      <c r="A6118" s="45" t="str">
        <f>IF(G6118="","",VLOOKUP(G6118,#REF!,3,0))</f>
        <v/>
      </c>
      <c r="B6118" s="45" t="str">
        <f>IF(Table1[[#This Row],[Day]]="","",WEEKNUM(F6118))</f>
        <v/>
      </c>
      <c r="C6118" s="45" t="str">
        <f>IF(Table1[[#This Row],[Day]]="","",MONTH(F6118))</f>
        <v/>
      </c>
      <c r="D6118" s="45" t="str">
        <f>IF(Table1[[#This Row],[Day]]="","",YEAR(F6118))</f>
        <v/>
      </c>
      <c r="E6118" s="117" t="s">
        <v>329</v>
      </c>
      <c r="J6118" s="102"/>
      <c r="K6118" s="124"/>
      <c r="R6118" s="46"/>
      <c r="V6118" s="112"/>
      <c r="W6118" s="72"/>
      <c r="X6118" s="46"/>
      <c r="Y6118" s="46"/>
      <c r="AC6118" s="47">
        <f t="shared" si="92"/>
        <v>0</v>
      </c>
      <c r="AD6118" s="47"/>
      <c r="AE6118" s="44"/>
      <c r="AF6118" s="48"/>
    </row>
    <row r="6119" spans="1:32" ht="21" customHeight="1">
      <c r="A6119" s="45" t="str">
        <f>IF(G6119="","",VLOOKUP(G6119,#REF!,3,0))</f>
        <v/>
      </c>
      <c r="B6119" s="45" t="str">
        <f>IF(Table1[[#This Row],[Day]]="","",WEEKNUM(F6119))</f>
        <v/>
      </c>
      <c r="C6119" s="45" t="str">
        <f>IF(Table1[[#This Row],[Day]]="","",MONTH(F6119))</f>
        <v/>
      </c>
      <c r="D6119" s="45" t="str">
        <f>IF(Table1[[#This Row],[Day]]="","",YEAR(F6119))</f>
        <v/>
      </c>
      <c r="E6119" s="117" t="s">
        <v>329</v>
      </c>
      <c r="J6119" s="102"/>
      <c r="K6119" s="124"/>
      <c r="R6119" s="46"/>
      <c r="V6119" s="112"/>
      <c r="W6119" s="72"/>
      <c r="X6119" s="46"/>
      <c r="Y6119" s="46"/>
      <c r="AC6119" s="47">
        <f t="shared" si="92"/>
        <v>0</v>
      </c>
      <c r="AD6119" s="47"/>
      <c r="AE6119" s="44"/>
      <c r="AF6119" s="48"/>
    </row>
    <row r="6120" spans="1:32" ht="21" customHeight="1">
      <c r="A6120" s="45" t="str">
        <f>IF(G6120="","",VLOOKUP(G6120,#REF!,3,0))</f>
        <v/>
      </c>
      <c r="B6120" s="45" t="str">
        <f>IF(Table1[[#This Row],[Day]]="","",WEEKNUM(F6120))</f>
        <v/>
      </c>
      <c r="C6120" s="45" t="str">
        <f>IF(Table1[[#This Row],[Day]]="","",MONTH(F6120))</f>
        <v/>
      </c>
      <c r="D6120" s="45" t="str">
        <f>IF(Table1[[#This Row],[Day]]="","",YEAR(F6120))</f>
        <v/>
      </c>
      <c r="E6120" s="117" t="s">
        <v>329</v>
      </c>
      <c r="J6120" s="102"/>
      <c r="K6120" s="124"/>
      <c r="R6120" s="46"/>
      <c r="V6120" s="112"/>
      <c r="W6120" s="72"/>
      <c r="X6120" s="46"/>
      <c r="Y6120" s="46"/>
      <c r="AC6120" s="47">
        <f t="shared" si="92"/>
        <v>0</v>
      </c>
      <c r="AD6120" s="47"/>
      <c r="AE6120" s="44"/>
      <c r="AF6120" s="48"/>
    </row>
    <row r="6121" spans="1:32" ht="21" customHeight="1">
      <c r="A6121" s="45" t="str">
        <f>IF(G6121="","",VLOOKUP(G6121,#REF!,3,0))</f>
        <v/>
      </c>
      <c r="B6121" s="45" t="str">
        <f>IF(Table1[[#This Row],[Day]]="","",WEEKNUM(F6121))</f>
        <v/>
      </c>
      <c r="C6121" s="45" t="str">
        <f>IF(Table1[[#This Row],[Day]]="","",MONTH(F6121))</f>
        <v/>
      </c>
      <c r="D6121" s="45" t="str">
        <f>IF(Table1[[#This Row],[Day]]="","",YEAR(F6121))</f>
        <v/>
      </c>
      <c r="E6121" s="117" t="s">
        <v>329</v>
      </c>
      <c r="J6121" s="102"/>
      <c r="K6121" s="124"/>
      <c r="R6121" s="46"/>
      <c r="V6121" s="112"/>
      <c r="W6121" s="72"/>
      <c r="X6121" s="46"/>
      <c r="Y6121" s="46"/>
      <c r="AC6121" s="47">
        <f t="shared" si="92"/>
        <v>0</v>
      </c>
      <c r="AD6121" s="47"/>
      <c r="AE6121" s="44"/>
      <c r="AF6121" s="48"/>
    </row>
    <row r="6122" spans="1:32" ht="21" customHeight="1">
      <c r="A6122" s="45" t="str">
        <f>IF(G6122="","",VLOOKUP(G6122,#REF!,3,0))</f>
        <v/>
      </c>
      <c r="B6122" s="45" t="str">
        <f>IF(Table1[[#This Row],[Day]]="","",WEEKNUM(F6122))</f>
        <v/>
      </c>
      <c r="C6122" s="45" t="str">
        <f>IF(Table1[[#This Row],[Day]]="","",MONTH(F6122))</f>
        <v/>
      </c>
      <c r="D6122" s="45" t="str">
        <f>IF(Table1[[#This Row],[Day]]="","",YEAR(F6122))</f>
        <v/>
      </c>
      <c r="E6122" s="117" t="s">
        <v>329</v>
      </c>
      <c r="J6122" s="102"/>
      <c r="K6122" s="124"/>
      <c r="R6122" s="46"/>
      <c r="V6122" s="112"/>
      <c r="W6122" s="72"/>
      <c r="X6122" s="46"/>
      <c r="Y6122" s="46"/>
      <c r="AC6122" s="47">
        <f t="shared" si="92"/>
        <v>0</v>
      </c>
      <c r="AD6122" s="47"/>
      <c r="AE6122" s="44"/>
      <c r="AF6122" s="48"/>
    </row>
    <row r="6123" spans="1:32" ht="21" customHeight="1">
      <c r="A6123" s="45" t="str">
        <f>IF(G6123="","",VLOOKUP(G6123,#REF!,3,0))</f>
        <v/>
      </c>
      <c r="B6123" s="45" t="str">
        <f>IF(Table1[[#This Row],[Day]]="","",WEEKNUM(F6123))</f>
        <v/>
      </c>
      <c r="C6123" s="45" t="str">
        <f>IF(Table1[[#This Row],[Day]]="","",MONTH(F6123))</f>
        <v/>
      </c>
      <c r="D6123" s="45" t="str">
        <f>IF(Table1[[#This Row],[Day]]="","",YEAR(F6123))</f>
        <v/>
      </c>
      <c r="E6123" s="117" t="s">
        <v>329</v>
      </c>
      <c r="J6123" s="102"/>
      <c r="K6123" s="124"/>
      <c r="R6123" s="46"/>
      <c r="V6123" s="112"/>
      <c r="W6123" s="72"/>
      <c r="X6123" s="46"/>
      <c r="Y6123" s="46"/>
      <c r="AC6123" s="47">
        <f t="shared" si="92"/>
        <v>0</v>
      </c>
      <c r="AD6123" s="47"/>
      <c r="AE6123" s="44"/>
      <c r="AF6123" s="48"/>
    </row>
    <row r="6124" spans="1:32" ht="21" customHeight="1">
      <c r="A6124" s="45" t="str">
        <f>IF(G6124="","",VLOOKUP(G6124,#REF!,3,0))</f>
        <v/>
      </c>
      <c r="B6124" s="45" t="str">
        <f>IF(Table1[[#This Row],[Day]]="","",WEEKNUM(F6124))</f>
        <v/>
      </c>
      <c r="C6124" s="45" t="str">
        <f>IF(Table1[[#This Row],[Day]]="","",MONTH(F6124))</f>
        <v/>
      </c>
      <c r="D6124" s="45" t="str">
        <f>IF(Table1[[#This Row],[Day]]="","",YEAR(F6124))</f>
        <v/>
      </c>
      <c r="E6124" s="117" t="s">
        <v>329</v>
      </c>
      <c r="J6124" s="102"/>
      <c r="K6124" s="124"/>
      <c r="R6124" s="46"/>
      <c r="V6124" s="112"/>
      <c r="W6124" s="72"/>
      <c r="X6124" s="46"/>
      <c r="Y6124" s="46"/>
      <c r="AC6124" s="47">
        <f t="shared" si="92"/>
        <v>0</v>
      </c>
      <c r="AD6124" s="47"/>
      <c r="AE6124" s="44"/>
      <c r="AF6124" s="48"/>
    </row>
    <row r="6125" spans="1:32" ht="21" customHeight="1">
      <c r="A6125" s="45" t="str">
        <f>IF(G6125="","",VLOOKUP(G6125,#REF!,3,0))</f>
        <v/>
      </c>
      <c r="B6125" s="45" t="str">
        <f>IF(Table1[[#This Row],[Day]]="","",WEEKNUM(F6125))</f>
        <v/>
      </c>
      <c r="C6125" s="45" t="str">
        <f>IF(Table1[[#This Row],[Day]]="","",MONTH(F6125))</f>
        <v/>
      </c>
      <c r="D6125" s="45" t="str">
        <f>IF(Table1[[#This Row],[Day]]="","",YEAR(F6125))</f>
        <v/>
      </c>
      <c r="E6125" s="117" t="s">
        <v>329</v>
      </c>
      <c r="J6125" s="102"/>
      <c r="K6125" s="124"/>
      <c r="R6125" s="46"/>
      <c r="V6125" s="112"/>
      <c r="W6125" s="72"/>
      <c r="X6125" s="46"/>
      <c r="Y6125" s="46"/>
      <c r="AC6125" s="47">
        <f t="shared" si="92"/>
        <v>0</v>
      </c>
      <c r="AD6125" s="47"/>
      <c r="AE6125" s="44"/>
      <c r="AF6125" s="48"/>
    </row>
    <row r="6126" spans="1:32" ht="21" customHeight="1">
      <c r="A6126" s="45" t="str">
        <f>IF(G6126="","",VLOOKUP(G6126,#REF!,3,0))</f>
        <v/>
      </c>
      <c r="B6126" s="45" t="str">
        <f>IF(Table1[[#This Row],[Day]]="","",WEEKNUM(F6126))</f>
        <v/>
      </c>
      <c r="C6126" s="45" t="str">
        <f>IF(Table1[[#This Row],[Day]]="","",MONTH(F6126))</f>
        <v/>
      </c>
      <c r="D6126" s="45" t="str">
        <f>IF(Table1[[#This Row],[Day]]="","",YEAR(F6126))</f>
        <v/>
      </c>
      <c r="E6126" s="117" t="s">
        <v>329</v>
      </c>
      <c r="J6126" s="102"/>
      <c r="K6126" s="124"/>
      <c r="R6126" s="46"/>
      <c r="V6126" s="112"/>
      <c r="W6126" s="72"/>
      <c r="X6126" s="46"/>
      <c r="Y6126" s="46"/>
      <c r="AC6126" s="47">
        <f t="shared" si="92"/>
        <v>0</v>
      </c>
      <c r="AD6126" s="47"/>
      <c r="AE6126" s="44"/>
      <c r="AF6126" s="48"/>
    </row>
    <row r="6127" spans="1:32" ht="21" customHeight="1">
      <c r="A6127" s="45" t="str">
        <f>IF(G6127="","",VLOOKUP(G6127,#REF!,3,0))</f>
        <v/>
      </c>
      <c r="B6127" s="45" t="str">
        <f>IF(Table1[[#This Row],[Day]]="","",WEEKNUM(F6127))</f>
        <v/>
      </c>
      <c r="C6127" s="45" t="str">
        <f>IF(Table1[[#This Row],[Day]]="","",MONTH(F6127))</f>
        <v/>
      </c>
      <c r="D6127" s="45" t="str">
        <f>IF(Table1[[#This Row],[Day]]="","",YEAR(F6127))</f>
        <v/>
      </c>
      <c r="E6127" s="117" t="s">
        <v>329</v>
      </c>
      <c r="J6127" s="102"/>
      <c r="K6127" s="124"/>
      <c r="R6127" s="46"/>
      <c r="V6127" s="112"/>
      <c r="W6127" s="72"/>
      <c r="X6127" s="46"/>
      <c r="Y6127" s="46"/>
      <c r="AC6127" s="47">
        <f t="shared" si="92"/>
        <v>0</v>
      </c>
      <c r="AD6127" s="47"/>
      <c r="AE6127" s="44"/>
      <c r="AF6127" s="48"/>
    </row>
    <row r="6128" spans="1:32" ht="21" customHeight="1">
      <c r="A6128" s="45" t="str">
        <f>IF(G6128="","",VLOOKUP(G6128,#REF!,3,0))</f>
        <v/>
      </c>
      <c r="B6128" s="45" t="str">
        <f>IF(Table1[[#This Row],[Day]]="","",WEEKNUM(F6128))</f>
        <v/>
      </c>
      <c r="C6128" s="45" t="str">
        <f>IF(Table1[[#This Row],[Day]]="","",MONTH(F6128))</f>
        <v/>
      </c>
      <c r="D6128" s="45" t="str">
        <f>IF(Table1[[#This Row],[Day]]="","",YEAR(F6128))</f>
        <v/>
      </c>
      <c r="E6128" s="117" t="s">
        <v>329</v>
      </c>
      <c r="J6128" s="102"/>
      <c r="K6128" s="124"/>
      <c r="R6128" s="46"/>
      <c r="V6128" s="112"/>
      <c r="W6128" s="72"/>
      <c r="X6128" s="46"/>
      <c r="Y6128" s="46"/>
      <c r="AC6128" s="47">
        <f t="shared" si="92"/>
        <v>0</v>
      </c>
      <c r="AD6128" s="47"/>
      <c r="AE6128" s="44"/>
      <c r="AF6128" s="48"/>
    </row>
    <row r="6129" spans="1:32" ht="21" customHeight="1">
      <c r="A6129" s="45" t="str">
        <f>IF(G6129="","",VLOOKUP(G6129,#REF!,3,0))</f>
        <v/>
      </c>
      <c r="B6129" s="45" t="str">
        <f>IF(Table1[[#This Row],[Day]]="","",WEEKNUM(F6129))</f>
        <v/>
      </c>
      <c r="C6129" s="45" t="str">
        <f>IF(Table1[[#This Row],[Day]]="","",MONTH(F6129))</f>
        <v/>
      </c>
      <c r="D6129" s="45" t="str">
        <f>IF(Table1[[#This Row],[Day]]="","",YEAR(F6129))</f>
        <v/>
      </c>
      <c r="E6129" s="117" t="s">
        <v>329</v>
      </c>
      <c r="J6129" s="102"/>
      <c r="K6129" s="124"/>
      <c r="R6129" s="46"/>
      <c r="V6129" s="112"/>
      <c r="W6129" s="72"/>
      <c r="X6129" s="46"/>
      <c r="Y6129" s="46"/>
      <c r="AC6129" s="47">
        <f t="shared" si="92"/>
        <v>0</v>
      </c>
      <c r="AD6129" s="47"/>
      <c r="AE6129" s="44"/>
      <c r="AF6129" s="48"/>
    </row>
    <row r="6130" spans="1:32" ht="21" customHeight="1">
      <c r="A6130" s="45" t="str">
        <f>IF(G6130="","",VLOOKUP(G6130,#REF!,3,0))</f>
        <v/>
      </c>
      <c r="B6130" s="45" t="str">
        <f>IF(Table1[[#This Row],[Day]]="","",WEEKNUM(F6130))</f>
        <v/>
      </c>
      <c r="C6130" s="45" t="str">
        <f>IF(Table1[[#This Row],[Day]]="","",MONTH(F6130))</f>
        <v/>
      </c>
      <c r="D6130" s="45" t="str">
        <f>IF(Table1[[#This Row],[Day]]="","",YEAR(F6130))</f>
        <v/>
      </c>
      <c r="E6130" s="117" t="s">
        <v>329</v>
      </c>
      <c r="J6130" s="102"/>
      <c r="K6130" s="124"/>
      <c r="R6130" s="46"/>
      <c r="V6130" s="112"/>
      <c r="W6130" s="72"/>
      <c r="X6130" s="46"/>
      <c r="Y6130" s="46"/>
      <c r="AC6130" s="47">
        <f t="shared" si="92"/>
        <v>0</v>
      </c>
      <c r="AD6130" s="47"/>
      <c r="AE6130" s="44"/>
      <c r="AF6130" s="48"/>
    </row>
    <row r="6131" spans="1:32" ht="21" customHeight="1">
      <c r="A6131" s="45" t="str">
        <f>IF(G6131="","",VLOOKUP(G6131,#REF!,3,0))</f>
        <v/>
      </c>
      <c r="B6131" s="45" t="str">
        <f>IF(Table1[[#This Row],[Day]]="","",WEEKNUM(F6131))</f>
        <v/>
      </c>
      <c r="C6131" s="45" t="str">
        <f>IF(Table1[[#This Row],[Day]]="","",MONTH(F6131))</f>
        <v/>
      </c>
      <c r="D6131" s="45" t="str">
        <f>IF(Table1[[#This Row],[Day]]="","",YEAR(F6131))</f>
        <v/>
      </c>
      <c r="E6131" s="117" t="s">
        <v>329</v>
      </c>
      <c r="J6131" s="102"/>
      <c r="K6131" s="124"/>
      <c r="R6131" s="46"/>
      <c r="V6131" s="112"/>
      <c r="W6131" s="72"/>
      <c r="X6131" s="46"/>
      <c r="Y6131" s="46"/>
      <c r="AC6131" s="47">
        <f t="shared" si="92"/>
        <v>0</v>
      </c>
      <c r="AD6131" s="47"/>
      <c r="AE6131" s="44"/>
      <c r="AF6131" s="48"/>
    </row>
    <row r="6132" spans="1:32" ht="21" customHeight="1">
      <c r="A6132" s="45" t="str">
        <f>IF(G6132="","",VLOOKUP(G6132,#REF!,3,0))</f>
        <v/>
      </c>
      <c r="B6132" s="45" t="str">
        <f>IF(Table1[[#This Row],[Day]]="","",WEEKNUM(F6132))</f>
        <v/>
      </c>
      <c r="C6132" s="45" t="str">
        <f>IF(Table1[[#This Row],[Day]]="","",MONTH(F6132))</f>
        <v/>
      </c>
      <c r="D6132" s="45" t="str">
        <f>IF(Table1[[#This Row],[Day]]="","",YEAR(F6132))</f>
        <v/>
      </c>
      <c r="E6132" s="117" t="s">
        <v>329</v>
      </c>
      <c r="J6132" s="102"/>
      <c r="K6132" s="124"/>
      <c r="R6132" s="46"/>
      <c r="V6132" s="112"/>
      <c r="W6132" s="72"/>
      <c r="X6132" s="46"/>
      <c r="Y6132" s="46"/>
      <c r="AC6132" s="47">
        <f t="shared" si="92"/>
        <v>0</v>
      </c>
      <c r="AD6132" s="47"/>
      <c r="AE6132" s="44"/>
      <c r="AF6132" s="48"/>
    </row>
    <row r="6133" spans="1:32" ht="21" customHeight="1">
      <c r="A6133" s="45" t="str">
        <f>IF(G6133="","",VLOOKUP(G6133,#REF!,3,0))</f>
        <v/>
      </c>
      <c r="B6133" s="45" t="str">
        <f>IF(Table1[[#This Row],[Day]]="","",WEEKNUM(F6133))</f>
        <v/>
      </c>
      <c r="C6133" s="45" t="str">
        <f>IF(Table1[[#This Row],[Day]]="","",MONTH(F6133))</f>
        <v/>
      </c>
      <c r="D6133" s="45" t="str">
        <f>IF(Table1[[#This Row],[Day]]="","",YEAR(F6133))</f>
        <v/>
      </c>
      <c r="E6133" s="117" t="s">
        <v>329</v>
      </c>
      <c r="J6133" s="102"/>
      <c r="K6133" s="124"/>
      <c r="R6133" s="46"/>
      <c r="V6133" s="112"/>
      <c r="W6133" s="72"/>
      <c r="X6133" s="46"/>
      <c r="Y6133" s="46"/>
      <c r="AC6133" s="47">
        <f t="shared" si="92"/>
        <v>0</v>
      </c>
      <c r="AD6133" s="47"/>
      <c r="AE6133" s="44"/>
      <c r="AF6133" s="48"/>
    </row>
    <row r="6134" spans="1:32" ht="21" customHeight="1">
      <c r="A6134" s="45" t="str">
        <f>IF(G6134="","",VLOOKUP(G6134,#REF!,3,0))</f>
        <v/>
      </c>
      <c r="B6134" s="45" t="str">
        <f>IF(Table1[[#This Row],[Day]]="","",WEEKNUM(F6134))</f>
        <v/>
      </c>
      <c r="C6134" s="45" t="str">
        <f>IF(Table1[[#This Row],[Day]]="","",MONTH(F6134))</f>
        <v/>
      </c>
      <c r="D6134" s="45" t="str">
        <f>IF(Table1[[#This Row],[Day]]="","",YEAR(F6134))</f>
        <v/>
      </c>
      <c r="E6134" s="117" t="s">
        <v>329</v>
      </c>
      <c r="J6134" s="102"/>
      <c r="K6134" s="124"/>
      <c r="R6134" s="46"/>
      <c r="V6134" s="112"/>
      <c r="W6134" s="72"/>
      <c r="X6134" s="46"/>
      <c r="Y6134" s="46"/>
      <c r="AC6134" s="47">
        <f t="shared" si="92"/>
        <v>0</v>
      </c>
      <c r="AD6134" s="47"/>
      <c r="AE6134" s="44"/>
      <c r="AF6134" s="48"/>
    </row>
    <row r="6135" spans="1:32" ht="21" customHeight="1">
      <c r="A6135" s="45" t="str">
        <f>IF(G6135="","",VLOOKUP(G6135,#REF!,3,0))</f>
        <v/>
      </c>
      <c r="B6135" s="45" t="str">
        <f>IF(Table1[[#This Row],[Day]]="","",WEEKNUM(F6135))</f>
        <v/>
      </c>
      <c r="C6135" s="45" t="str">
        <f>IF(Table1[[#This Row],[Day]]="","",MONTH(F6135))</f>
        <v/>
      </c>
      <c r="D6135" s="45" t="str">
        <f>IF(Table1[[#This Row],[Day]]="","",YEAR(F6135))</f>
        <v/>
      </c>
      <c r="E6135" s="117" t="s">
        <v>329</v>
      </c>
      <c r="J6135" s="102"/>
      <c r="K6135" s="124"/>
      <c r="R6135" s="46"/>
      <c r="V6135" s="112"/>
      <c r="W6135" s="72"/>
      <c r="X6135" s="46"/>
      <c r="Y6135" s="46"/>
      <c r="AC6135" s="47">
        <f t="shared" si="92"/>
        <v>0</v>
      </c>
      <c r="AD6135" s="47"/>
      <c r="AE6135" s="44"/>
      <c r="AF6135" s="48"/>
    </row>
    <row r="6136" spans="1:32" ht="21" customHeight="1">
      <c r="A6136" s="45" t="str">
        <f>IF(G6136="","",VLOOKUP(G6136,#REF!,3,0))</f>
        <v/>
      </c>
      <c r="B6136" s="45" t="str">
        <f>IF(Table1[[#This Row],[Day]]="","",WEEKNUM(F6136))</f>
        <v/>
      </c>
      <c r="C6136" s="45" t="str">
        <f>IF(Table1[[#This Row],[Day]]="","",MONTH(F6136))</f>
        <v/>
      </c>
      <c r="D6136" s="45" t="str">
        <f>IF(Table1[[#This Row],[Day]]="","",YEAR(F6136))</f>
        <v/>
      </c>
      <c r="E6136" s="117" t="s">
        <v>329</v>
      </c>
      <c r="J6136" s="102"/>
      <c r="K6136" s="124"/>
      <c r="R6136" s="46"/>
      <c r="V6136" s="112"/>
      <c r="W6136" s="72"/>
      <c r="X6136" s="46"/>
      <c r="Y6136" s="46"/>
      <c r="AC6136" s="47">
        <f t="shared" si="92"/>
        <v>0</v>
      </c>
      <c r="AD6136" s="47"/>
      <c r="AE6136" s="44"/>
      <c r="AF6136" s="48"/>
    </row>
    <row r="6137" spans="1:32" ht="21" customHeight="1">
      <c r="A6137" s="45" t="str">
        <f>IF(G6137="","",VLOOKUP(G6137,#REF!,3,0))</f>
        <v/>
      </c>
      <c r="B6137" s="45" t="str">
        <f>IF(Table1[[#This Row],[Day]]="","",WEEKNUM(F6137))</f>
        <v/>
      </c>
      <c r="C6137" s="45" t="str">
        <f>IF(Table1[[#This Row],[Day]]="","",MONTH(F6137))</f>
        <v/>
      </c>
      <c r="D6137" s="45" t="str">
        <f>IF(Table1[[#This Row],[Day]]="","",YEAR(F6137))</f>
        <v/>
      </c>
      <c r="E6137" s="117" t="s">
        <v>329</v>
      </c>
      <c r="J6137" s="102"/>
      <c r="K6137" s="124"/>
      <c r="R6137" s="46"/>
      <c r="V6137" s="112"/>
      <c r="W6137" s="72"/>
      <c r="X6137" s="46"/>
      <c r="Y6137" s="46"/>
      <c r="AC6137" s="47">
        <f t="shared" si="92"/>
        <v>0</v>
      </c>
      <c r="AD6137" s="47"/>
      <c r="AE6137" s="44"/>
      <c r="AF6137" s="48"/>
    </row>
    <row r="6138" spans="1:32" ht="21" customHeight="1">
      <c r="A6138" s="45" t="str">
        <f>IF(G6138="","",VLOOKUP(G6138,#REF!,3,0))</f>
        <v/>
      </c>
      <c r="B6138" s="45" t="str">
        <f>IF(Table1[[#This Row],[Day]]="","",WEEKNUM(F6138))</f>
        <v/>
      </c>
      <c r="C6138" s="45" t="str">
        <f>IF(Table1[[#This Row],[Day]]="","",MONTH(F6138))</f>
        <v/>
      </c>
      <c r="D6138" s="45" t="str">
        <f>IF(Table1[[#This Row],[Day]]="","",YEAR(F6138))</f>
        <v/>
      </c>
      <c r="E6138" s="117" t="s">
        <v>329</v>
      </c>
      <c r="J6138" s="102"/>
      <c r="K6138" s="124"/>
      <c r="R6138" s="46"/>
      <c r="V6138" s="112"/>
      <c r="W6138" s="72"/>
      <c r="X6138" s="46"/>
      <c r="Y6138" s="46"/>
      <c r="AC6138" s="47">
        <f t="shared" si="92"/>
        <v>0</v>
      </c>
      <c r="AD6138" s="47"/>
      <c r="AE6138" s="44"/>
      <c r="AF6138" s="48"/>
    </row>
    <row r="6139" spans="1:32" ht="21" customHeight="1">
      <c r="A6139" s="45" t="str">
        <f>IF(G6139="","",VLOOKUP(G6139,#REF!,3,0))</f>
        <v/>
      </c>
      <c r="B6139" s="45" t="str">
        <f>IF(Table1[[#This Row],[Day]]="","",WEEKNUM(F6139))</f>
        <v/>
      </c>
      <c r="C6139" s="45" t="str">
        <f>IF(Table1[[#This Row],[Day]]="","",MONTH(F6139))</f>
        <v/>
      </c>
      <c r="D6139" s="45" t="str">
        <f>IF(Table1[[#This Row],[Day]]="","",YEAR(F6139))</f>
        <v/>
      </c>
      <c r="E6139" s="117" t="s">
        <v>329</v>
      </c>
      <c r="J6139" s="102"/>
      <c r="K6139" s="124"/>
      <c r="R6139" s="46"/>
      <c r="V6139" s="112"/>
      <c r="W6139" s="72"/>
      <c r="X6139" s="46"/>
      <c r="Y6139" s="46"/>
      <c r="AC6139" s="47">
        <f t="shared" si="92"/>
        <v>0</v>
      </c>
      <c r="AD6139" s="47"/>
      <c r="AE6139" s="44"/>
      <c r="AF6139" s="48"/>
    </row>
    <row r="6140" spans="1:32" ht="21" customHeight="1">
      <c r="A6140" s="45" t="str">
        <f>IF(G6140="","",VLOOKUP(G6140,#REF!,3,0))</f>
        <v/>
      </c>
      <c r="B6140" s="45" t="str">
        <f>IF(Table1[[#This Row],[Day]]="","",WEEKNUM(F6140))</f>
        <v/>
      </c>
      <c r="C6140" s="45" t="str">
        <f>IF(Table1[[#This Row],[Day]]="","",MONTH(F6140))</f>
        <v/>
      </c>
      <c r="D6140" s="45" t="str">
        <f>IF(Table1[[#This Row],[Day]]="","",YEAR(F6140))</f>
        <v/>
      </c>
      <c r="E6140" s="117" t="s">
        <v>329</v>
      </c>
      <c r="J6140" s="102"/>
      <c r="K6140" s="124"/>
      <c r="R6140" s="46"/>
      <c r="V6140" s="112"/>
      <c r="W6140" s="72"/>
      <c r="X6140" s="46"/>
      <c r="Y6140" s="46"/>
      <c r="AC6140" s="47">
        <f t="shared" si="92"/>
        <v>0</v>
      </c>
      <c r="AD6140" s="47"/>
      <c r="AE6140" s="44"/>
      <c r="AF6140" s="48"/>
    </row>
    <row r="6141" spans="1:32" ht="21" customHeight="1">
      <c r="A6141" s="45" t="str">
        <f>IF(G6141="","",VLOOKUP(G6141,#REF!,3,0))</f>
        <v/>
      </c>
      <c r="B6141" s="45" t="str">
        <f>IF(Table1[[#This Row],[Day]]="","",WEEKNUM(F6141))</f>
        <v/>
      </c>
      <c r="C6141" s="45" t="str">
        <f>IF(Table1[[#This Row],[Day]]="","",MONTH(F6141))</f>
        <v/>
      </c>
      <c r="D6141" s="45" t="str">
        <f>IF(Table1[[#This Row],[Day]]="","",YEAR(F6141))</f>
        <v/>
      </c>
      <c r="E6141" s="117" t="s">
        <v>329</v>
      </c>
      <c r="J6141" s="102"/>
      <c r="K6141" s="124"/>
      <c r="R6141" s="46"/>
      <c r="V6141" s="112"/>
      <c r="W6141" s="72"/>
      <c r="X6141" s="46"/>
      <c r="Y6141" s="46"/>
      <c r="AC6141" s="47">
        <f t="shared" si="92"/>
        <v>0</v>
      </c>
      <c r="AD6141" s="47"/>
      <c r="AE6141" s="44"/>
      <c r="AF6141" s="48"/>
    </row>
    <row r="6142" spans="1:32" ht="21" customHeight="1">
      <c r="A6142" s="45" t="str">
        <f>IF(G6142="","",VLOOKUP(G6142,#REF!,3,0))</f>
        <v/>
      </c>
      <c r="B6142" s="45" t="str">
        <f>IF(Table1[[#This Row],[Day]]="","",WEEKNUM(F6142))</f>
        <v/>
      </c>
      <c r="C6142" s="45" t="str">
        <f>IF(Table1[[#This Row],[Day]]="","",MONTH(F6142))</f>
        <v/>
      </c>
      <c r="D6142" s="45" t="str">
        <f>IF(Table1[[#This Row],[Day]]="","",YEAR(F6142))</f>
        <v/>
      </c>
      <c r="E6142" s="117" t="s">
        <v>329</v>
      </c>
      <c r="J6142" s="102"/>
      <c r="K6142" s="124"/>
      <c r="R6142" s="46"/>
      <c r="V6142" s="112"/>
      <c r="W6142" s="72"/>
      <c r="X6142" s="46"/>
      <c r="Y6142" s="46"/>
      <c r="AC6142" s="47">
        <f t="shared" si="92"/>
        <v>0</v>
      </c>
      <c r="AD6142" s="47"/>
      <c r="AE6142" s="44"/>
      <c r="AF6142" s="48"/>
    </row>
    <row r="6143" spans="1:32" ht="21" customHeight="1">
      <c r="A6143" s="45" t="str">
        <f>IF(G6143="","",VLOOKUP(G6143,#REF!,3,0))</f>
        <v/>
      </c>
      <c r="B6143" s="45" t="str">
        <f>IF(Table1[[#This Row],[Day]]="","",WEEKNUM(F6143))</f>
        <v/>
      </c>
      <c r="C6143" s="45" t="str">
        <f>IF(Table1[[#This Row],[Day]]="","",MONTH(F6143))</f>
        <v/>
      </c>
      <c r="D6143" s="45" t="str">
        <f>IF(Table1[[#This Row],[Day]]="","",YEAR(F6143))</f>
        <v/>
      </c>
      <c r="E6143" s="117" t="s">
        <v>329</v>
      </c>
      <c r="J6143" s="102"/>
      <c r="K6143" s="124"/>
      <c r="R6143" s="46"/>
      <c r="V6143" s="112"/>
      <c r="W6143" s="72"/>
      <c r="X6143" s="46"/>
      <c r="Y6143" s="46"/>
      <c r="AC6143" s="47">
        <f t="shared" si="92"/>
        <v>0</v>
      </c>
      <c r="AD6143" s="47"/>
      <c r="AE6143" s="44"/>
      <c r="AF6143" s="48"/>
    </row>
    <row r="6144" spans="1:32" ht="21" customHeight="1">
      <c r="A6144" s="45" t="str">
        <f>IF(G6144="","",VLOOKUP(G6144,#REF!,3,0))</f>
        <v/>
      </c>
      <c r="B6144" s="45" t="str">
        <f>IF(Table1[[#This Row],[Day]]="","",WEEKNUM(F6144))</f>
        <v/>
      </c>
      <c r="C6144" s="45" t="str">
        <f>IF(Table1[[#This Row],[Day]]="","",MONTH(F6144))</f>
        <v/>
      </c>
      <c r="D6144" s="45" t="str">
        <f>IF(Table1[[#This Row],[Day]]="","",YEAR(F6144))</f>
        <v/>
      </c>
      <c r="E6144" s="117" t="s">
        <v>329</v>
      </c>
      <c r="J6144" s="102"/>
      <c r="K6144" s="124"/>
      <c r="R6144" s="46"/>
      <c r="V6144" s="112"/>
      <c r="W6144" s="72"/>
      <c r="X6144" s="46"/>
      <c r="Y6144" s="46"/>
      <c r="AC6144" s="47">
        <f t="shared" si="92"/>
        <v>0</v>
      </c>
      <c r="AD6144" s="47"/>
      <c r="AE6144" s="44"/>
      <c r="AF6144" s="48"/>
    </row>
    <row r="6145" spans="1:32" ht="21" customHeight="1">
      <c r="A6145" s="45" t="str">
        <f>IF(G6145="","",VLOOKUP(G6145,#REF!,3,0))</f>
        <v/>
      </c>
      <c r="B6145" s="45" t="str">
        <f>IF(Table1[[#This Row],[Day]]="","",WEEKNUM(F6145))</f>
        <v/>
      </c>
      <c r="C6145" s="45" t="str">
        <f>IF(Table1[[#This Row],[Day]]="","",MONTH(F6145))</f>
        <v/>
      </c>
      <c r="D6145" s="45" t="str">
        <f>IF(Table1[[#This Row],[Day]]="","",YEAR(F6145))</f>
        <v/>
      </c>
      <c r="E6145" s="117" t="s">
        <v>329</v>
      </c>
      <c r="J6145" s="102"/>
      <c r="K6145" s="124"/>
      <c r="R6145" s="46"/>
      <c r="V6145" s="112"/>
      <c r="W6145" s="72"/>
      <c r="X6145" s="46"/>
      <c r="Y6145" s="46"/>
      <c r="AC6145" s="47">
        <f t="shared" si="92"/>
        <v>0</v>
      </c>
      <c r="AD6145" s="47"/>
      <c r="AE6145" s="44"/>
      <c r="AF6145" s="48"/>
    </row>
    <row r="6146" spans="1:32" ht="21" customHeight="1">
      <c r="A6146" s="45" t="str">
        <f>IF(G6146="","",VLOOKUP(G6146,#REF!,3,0))</f>
        <v/>
      </c>
      <c r="B6146" s="45" t="str">
        <f>IF(Table1[[#This Row],[Day]]="","",WEEKNUM(F6146))</f>
        <v/>
      </c>
      <c r="C6146" s="45" t="str">
        <f>IF(Table1[[#This Row],[Day]]="","",MONTH(F6146))</f>
        <v/>
      </c>
      <c r="D6146" s="45" t="str">
        <f>IF(Table1[[#This Row],[Day]]="","",YEAR(F6146))</f>
        <v/>
      </c>
      <c r="E6146" s="117" t="s">
        <v>329</v>
      </c>
      <c r="J6146" s="102"/>
      <c r="K6146" s="124"/>
      <c r="R6146" s="46"/>
      <c r="V6146" s="112"/>
      <c r="W6146" s="72"/>
      <c r="X6146" s="46"/>
      <c r="Y6146" s="46"/>
      <c r="AC6146" s="47">
        <f t="shared" si="92"/>
        <v>0</v>
      </c>
      <c r="AD6146" s="47"/>
      <c r="AE6146" s="44"/>
      <c r="AF6146" s="48"/>
    </row>
    <row r="6147" spans="1:32" ht="21" customHeight="1">
      <c r="A6147" s="45" t="str">
        <f>IF(G6147="","",VLOOKUP(G6147,#REF!,3,0))</f>
        <v/>
      </c>
      <c r="B6147" s="45" t="str">
        <f>IF(Table1[[#This Row],[Day]]="","",WEEKNUM(F6147))</f>
        <v/>
      </c>
      <c r="C6147" s="45" t="str">
        <f>IF(Table1[[#This Row],[Day]]="","",MONTH(F6147))</f>
        <v/>
      </c>
      <c r="D6147" s="45" t="str">
        <f>IF(Table1[[#This Row],[Day]]="","",YEAR(F6147))</f>
        <v/>
      </c>
      <c r="E6147" s="117" t="s">
        <v>329</v>
      </c>
      <c r="J6147" s="102"/>
      <c r="K6147" s="124"/>
      <c r="R6147" s="46"/>
      <c r="V6147" s="112"/>
      <c r="W6147" s="72"/>
      <c r="X6147" s="46"/>
      <c r="Y6147" s="46"/>
      <c r="AC6147" s="47">
        <f t="shared" si="92"/>
        <v>0</v>
      </c>
      <c r="AD6147" s="47"/>
      <c r="AE6147" s="44"/>
      <c r="AF6147" s="48"/>
    </row>
    <row r="6148" spans="1:32" ht="21" customHeight="1">
      <c r="A6148" s="45" t="str">
        <f>IF(G6148="","",VLOOKUP(G6148,#REF!,3,0))</f>
        <v/>
      </c>
      <c r="B6148" s="45" t="str">
        <f>IF(Table1[[#This Row],[Day]]="","",WEEKNUM(F6148))</f>
        <v/>
      </c>
      <c r="C6148" s="45" t="str">
        <f>IF(Table1[[#This Row],[Day]]="","",MONTH(F6148))</f>
        <v/>
      </c>
      <c r="D6148" s="45" t="str">
        <f>IF(Table1[[#This Row],[Day]]="","",YEAR(F6148))</f>
        <v/>
      </c>
      <c r="E6148" s="117" t="s">
        <v>329</v>
      </c>
      <c r="J6148" s="102"/>
      <c r="K6148" s="124"/>
      <c r="R6148" s="46"/>
      <c r="V6148" s="112"/>
      <c r="W6148" s="72"/>
      <c r="X6148" s="46"/>
      <c r="Y6148" s="46"/>
      <c r="AC6148" s="47">
        <f t="shared" si="92"/>
        <v>0</v>
      </c>
      <c r="AD6148" s="47"/>
      <c r="AE6148" s="44"/>
      <c r="AF6148" s="48"/>
    </row>
    <row r="6149" spans="1:32" ht="21" customHeight="1">
      <c r="A6149" s="45" t="str">
        <f>IF(G6149="","",VLOOKUP(G6149,#REF!,3,0))</f>
        <v/>
      </c>
      <c r="B6149" s="45" t="str">
        <f>IF(Table1[[#This Row],[Day]]="","",WEEKNUM(F6149))</f>
        <v/>
      </c>
      <c r="C6149" s="45" t="str">
        <f>IF(Table1[[#This Row],[Day]]="","",MONTH(F6149))</f>
        <v/>
      </c>
      <c r="D6149" s="45" t="str">
        <f>IF(Table1[[#This Row],[Day]]="","",YEAR(F6149))</f>
        <v/>
      </c>
      <c r="E6149" s="117" t="s">
        <v>329</v>
      </c>
      <c r="J6149" s="102"/>
      <c r="K6149" s="124"/>
      <c r="R6149" s="46"/>
      <c r="V6149" s="112"/>
      <c r="W6149" s="72"/>
      <c r="X6149" s="46"/>
      <c r="Y6149" s="46"/>
      <c r="AC6149" s="47">
        <f t="shared" si="92"/>
        <v>0</v>
      </c>
      <c r="AD6149" s="47"/>
      <c r="AE6149" s="44"/>
      <c r="AF6149" s="48"/>
    </row>
    <row r="6150" spans="1:32" ht="21" customHeight="1">
      <c r="A6150" s="45" t="str">
        <f>IF(G6150="","",VLOOKUP(G6150,#REF!,3,0))</f>
        <v/>
      </c>
      <c r="B6150" s="45" t="str">
        <f>IF(Table1[[#This Row],[Day]]="","",WEEKNUM(F6150))</f>
        <v/>
      </c>
      <c r="C6150" s="45" t="str">
        <f>IF(Table1[[#This Row],[Day]]="","",MONTH(F6150))</f>
        <v/>
      </c>
      <c r="D6150" s="45" t="str">
        <f>IF(Table1[[#This Row],[Day]]="","",YEAR(F6150))</f>
        <v/>
      </c>
      <c r="E6150" s="117" t="s">
        <v>329</v>
      </c>
      <c r="J6150" s="102"/>
      <c r="K6150" s="124"/>
      <c r="R6150" s="46"/>
      <c r="V6150" s="112"/>
      <c r="W6150" s="72"/>
      <c r="X6150" s="46"/>
      <c r="Y6150" s="46"/>
      <c r="AC6150" s="47">
        <f t="shared" si="92"/>
        <v>0</v>
      </c>
      <c r="AD6150" s="47"/>
      <c r="AE6150" s="44"/>
      <c r="AF6150" s="48"/>
    </row>
    <row r="6151" spans="1:32" ht="21" customHeight="1">
      <c r="A6151" s="45" t="str">
        <f>IF(G6151="","",VLOOKUP(G6151,#REF!,3,0))</f>
        <v/>
      </c>
      <c r="B6151" s="45" t="str">
        <f>IF(Table1[[#This Row],[Day]]="","",WEEKNUM(F6151))</f>
        <v/>
      </c>
      <c r="C6151" s="45" t="str">
        <f>IF(Table1[[#This Row],[Day]]="","",MONTH(F6151))</f>
        <v/>
      </c>
      <c r="D6151" s="45" t="str">
        <f>IF(Table1[[#This Row],[Day]]="","",YEAR(F6151))</f>
        <v/>
      </c>
      <c r="E6151" s="117" t="s">
        <v>329</v>
      </c>
      <c r="J6151" s="102"/>
      <c r="K6151" s="124"/>
      <c r="R6151" s="46"/>
      <c r="V6151" s="112"/>
      <c r="W6151" s="72"/>
      <c r="X6151" s="46"/>
      <c r="Y6151" s="46"/>
      <c r="AC6151" s="47">
        <f t="shared" si="92"/>
        <v>0</v>
      </c>
      <c r="AD6151" s="47"/>
      <c r="AE6151" s="44"/>
      <c r="AF6151" s="48"/>
    </row>
    <row r="6152" spans="1:32" ht="21" customHeight="1">
      <c r="A6152" s="45" t="str">
        <f>IF(G6152="","",VLOOKUP(G6152,#REF!,3,0))</f>
        <v/>
      </c>
      <c r="B6152" s="45" t="str">
        <f>IF(Table1[[#This Row],[Day]]="","",WEEKNUM(F6152))</f>
        <v/>
      </c>
      <c r="C6152" s="45" t="str">
        <f>IF(Table1[[#This Row],[Day]]="","",MONTH(F6152))</f>
        <v/>
      </c>
      <c r="D6152" s="45" t="str">
        <f>IF(Table1[[#This Row],[Day]]="","",YEAR(F6152))</f>
        <v/>
      </c>
      <c r="E6152" s="117" t="s">
        <v>329</v>
      </c>
      <c r="J6152" s="102"/>
      <c r="K6152" s="124"/>
      <c r="R6152" s="46"/>
      <c r="V6152" s="112"/>
      <c r="W6152" s="72"/>
      <c r="X6152" s="46"/>
      <c r="Y6152" s="46"/>
      <c r="AC6152" s="47">
        <f t="shared" si="92"/>
        <v>0</v>
      </c>
      <c r="AD6152" s="47"/>
      <c r="AE6152" s="44"/>
      <c r="AF6152" s="48"/>
    </row>
    <row r="6153" spans="1:32" ht="21" customHeight="1">
      <c r="A6153" s="45" t="str">
        <f>IF(G6153="","",VLOOKUP(G6153,#REF!,3,0))</f>
        <v/>
      </c>
      <c r="B6153" s="45" t="str">
        <f>IF(Table1[[#This Row],[Day]]="","",WEEKNUM(F6153))</f>
        <v/>
      </c>
      <c r="C6153" s="45" t="str">
        <f>IF(Table1[[#This Row],[Day]]="","",MONTH(F6153))</f>
        <v/>
      </c>
      <c r="D6153" s="45" t="str">
        <f>IF(Table1[[#This Row],[Day]]="","",YEAR(F6153))</f>
        <v/>
      </c>
      <c r="E6153" s="117" t="s">
        <v>329</v>
      </c>
      <c r="J6153" s="102"/>
      <c r="K6153" s="124"/>
      <c r="R6153" s="46"/>
      <c r="V6153" s="112"/>
      <c r="W6153" s="72"/>
      <c r="X6153" s="46"/>
      <c r="Y6153" s="46"/>
      <c r="AC6153" s="47">
        <f t="shared" si="92"/>
        <v>0</v>
      </c>
      <c r="AD6153" s="47"/>
      <c r="AE6153" s="44"/>
      <c r="AF6153" s="48"/>
    </row>
    <row r="6154" spans="1:32" ht="21" customHeight="1">
      <c r="A6154" s="45" t="str">
        <f>IF(G6154="","",VLOOKUP(G6154,#REF!,3,0))</f>
        <v/>
      </c>
      <c r="B6154" s="45" t="str">
        <f>IF(Table1[[#This Row],[Day]]="","",WEEKNUM(F6154))</f>
        <v/>
      </c>
      <c r="C6154" s="45" t="str">
        <f>IF(Table1[[#This Row],[Day]]="","",MONTH(F6154))</f>
        <v/>
      </c>
      <c r="D6154" s="45" t="str">
        <f>IF(Table1[[#This Row],[Day]]="","",YEAR(F6154))</f>
        <v/>
      </c>
      <c r="E6154" s="117" t="s">
        <v>329</v>
      </c>
      <c r="J6154" s="102"/>
      <c r="K6154" s="124"/>
      <c r="R6154" s="46"/>
      <c r="V6154" s="112"/>
      <c r="W6154" s="72"/>
      <c r="X6154" s="46"/>
      <c r="Y6154" s="46"/>
      <c r="AC6154" s="47">
        <f t="shared" si="92"/>
        <v>0</v>
      </c>
      <c r="AD6154" s="47"/>
      <c r="AE6154" s="44"/>
      <c r="AF6154" s="48"/>
    </row>
    <row r="6155" spans="1:32" ht="21" customHeight="1">
      <c r="A6155" s="45" t="str">
        <f>IF(G6155="","",VLOOKUP(G6155,#REF!,3,0))</f>
        <v/>
      </c>
      <c r="B6155" s="45" t="str">
        <f>IF(Table1[[#This Row],[Day]]="","",WEEKNUM(F6155))</f>
        <v/>
      </c>
      <c r="C6155" s="45" t="str">
        <f>IF(Table1[[#This Row],[Day]]="","",MONTH(F6155))</f>
        <v/>
      </c>
      <c r="D6155" s="45" t="str">
        <f>IF(Table1[[#This Row],[Day]]="","",YEAR(F6155))</f>
        <v/>
      </c>
      <c r="E6155" s="117" t="s">
        <v>329</v>
      </c>
      <c r="J6155" s="102"/>
      <c r="K6155" s="124"/>
      <c r="R6155" s="46"/>
      <c r="V6155" s="112"/>
      <c r="W6155" s="72"/>
      <c r="X6155" s="46"/>
      <c r="Y6155" s="46"/>
      <c r="AC6155" s="47">
        <f t="shared" si="92"/>
        <v>0</v>
      </c>
      <c r="AD6155" s="47"/>
      <c r="AE6155" s="44"/>
      <c r="AF6155" s="48"/>
    </row>
    <row r="6156" spans="1:32" ht="21" customHeight="1">
      <c r="A6156" s="45" t="str">
        <f>IF(G6156="","",VLOOKUP(G6156,#REF!,3,0))</f>
        <v/>
      </c>
      <c r="B6156" s="45" t="str">
        <f>IF(Table1[[#This Row],[Day]]="","",WEEKNUM(F6156))</f>
        <v/>
      </c>
      <c r="C6156" s="45" t="str">
        <f>IF(Table1[[#This Row],[Day]]="","",MONTH(F6156))</f>
        <v/>
      </c>
      <c r="D6156" s="45" t="str">
        <f>IF(Table1[[#This Row],[Day]]="","",YEAR(F6156))</f>
        <v/>
      </c>
      <c r="E6156" s="117" t="s">
        <v>329</v>
      </c>
      <c r="J6156" s="102"/>
      <c r="K6156" s="124"/>
      <c r="R6156" s="46"/>
      <c r="V6156" s="112"/>
      <c r="W6156" s="72"/>
      <c r="X6156" s="46"/>
      <c r="Y6156" s="46"/>
      <c r="AC6156" s="47">
        <f t="shared" si="92"/>
        <v>0</v>
      </c>
      <c r="AD6156" s="47"/>
      <c r="AE6156" s="44"/>
      <c r="AF6156" s="48"/>
    </row>
    <row r="6157" spans="1:32" ht="21" customHeight="1">
      <c r="A6157" s="45" t="str">
        <f>IF(G6157="","",VLOOKUP(G6157,#REF!,3,0))</f>
        <v/>
      </c>
      <c r="B6157" s="45" t="str">
        <f>IF(Table1[[#This Row],[Day]]="","",WEEKNUM(F6157))</f>
        <v/>
      </c>
      <c r="C6157" s="45" t="str">
        <f>IF(Table1[[#This Row],[Day]]="","",MONTH(F6157))</f>
        <v/>
      </c>
      <c r="D6157" s="45" t="str">
        <f>IF(Table1[[#This Row],[Day]]="","",YEAR(F6157))</f>
        <v/>
      </c>
      <c r="E6157" s="117" t="s">
        <v>329</v>
      </c>
      <c r="J6157" s="102"/>
      <c r="K6157" s="124"/>
      <c r="R6157" s="46"/>
      <c r="V6157" s="112"/>
      <c r="W6157" s="72"/>
      <c r="X6157" s="46"/>
      <c r="Y6157" s="46"/>
      <c r="AC6157" s="47">
        <f t="shared" si="92"/>
        <v>0</v>
      </c>
      <c r="AD6157" s="47"/>
      <c r="AE6157" s="44"/>
      <c r="AF6157" s="48"/>
    </row>
    <row r="6158" spans="1:32" ht="21" customHeight="1">
      <c r="A6158" s="45" t="str">
        <f>IF(G6158="","",VLOOKUP(G6158,#REF!,3,0))</f>
        <v/>
      </c>
      <c r="B6158" s="45" t="str">
        <f>IF(Table1[[#This Row],[Day]]="","",WEEKNUM(F6158))</f>
        <v/>
      </c>
      <c r="C6158" s="45" t="str">
        <f>IF(Table1[[#This Row],[Day]]="","",MONTH(F6158))</f>
        <v/>
      </c>
      <c r="D6158" s="45" t="str">
        <f>IF(Table1[[#This Row],[Day]]="","",YEAR(F6158))</f>
        <v/>
      </c>
      <c r="E6158" s="117" t="s">
        <v>329</v>
      </c>
      <c r="J6158" s="102"/>
      <c r="K6158" s="124"/>
      <c r="R6158" s="46"/>
      <c r="V6158" s="112"/>
      <c r="W6158" s="72"/>
      <c r="X6158" s="46"/>
      <c r="Y6158" s="46"/>
      <c r="AC6158" s="47">
        <f t="shared" si="92"/>
        <v>0</v>
      </c>
      <c r="AD6158" s="47"/>
      <c r="AE6158" s="44"/>
      <c r="AF6158" s="48"/>
    </row>
    <row r="6159" spans="1:32" ht="21" customHeight="1">
      <c r="A6159" s="45" t="str">
        <f>IF(G6159="","",VLOOKUP(G6159,#REF!,3,0))</f>
        <v/>
      </c>
      <c r="B6159" s="45" t="str">
        <f>IF(Table1[[#This Row],[Day]]="","",WEEKNUM(F6159))</f>
        <v/>
      </c>
      <c r="C6159" s="45" t="str">
        <f>IF(Table1[[#This Row],[Day]]="","",MONTH(F6159))</f>
        <v/>
      </c>
      <c r="D6159" s="45" t="str">
        <f>IF(Table1[[#This Row],[Day]]="","",YEAR(F6159))</f>
        <v/>
      </c>
      <c r="E6159" s="117" t="s">
        <v>329</v>
      </c>
      <c r="J6159" s="102"/>
      <c r="K6159" s="124"/>
      <c r="R6159" s="46"/>
      <c r="V6159" s="112"/>
      <c r="W6159" s="72"/>
      <c r="X6159" s="46"/>
      <c r="Y6159" s="46"/>
      <c r="AC6159" s="47">
        <f t="shared" si="92"/>
        <v>0</v>
      </c>
      <c r="AD6159" s="47"/>
      <c r="AE6159" s="44"/>
      <c r="AF6159" s="48"/>
    </row>
    <row r="6160" spans="1:32" ht="21" customHeight="1">
      <c r="A6160" s="45" t="str">
        <f>IF(G6160="","",VLOOKUP(G6160,#REF!,3,0))</f>
        <v/>
      </c>
      <c r="B6160" s="45" t="str">
        <f>IF(Table1[[#This Row],[Day]]="","",WEEKNUM(F6160))</f>
        <v/>
      </c>
      <c r="C6160" s="45" t="str">
        <f>IF(Table1[[#This Row],[Day]]="","",MONTH(F6160))</f>
        <v/>
      </c>
      <c r="D6160" s="45" t="str">
        <f>IF(Table1[[#This Row],[Day]]="","",YEAR(F6160))</f>
        <v/>
      </c>
      <c r="E6160" s="117" t="s">
        <v>329</v>
      </c>
      <c r="J6160" s="102"/>
      <c r="K6160" s="124"/>
      <c r="R6160" s="46"/>
      <c r="V6160" s="112"/>
      <c r="W6160" s="72"/>
      <c r="X6160" s="46"/>
      <c r="Y6160" s="46"/>
      <c r="AC6160" s="47">
        <f t="shared" si="92"/>
        <v>0</v>
      </c>
      <c r="AD6160" s="47"/>
      <c r="AE6160" s="44"/>
      <c r="AF6160" s="48"/>
    </row>
    <row r="6161" spans="1:32" ht="21" customHeight="1">
      <c r="A6161" s="45" t="str">
        <f>IF(G6161="","",VLOOKUP(G6161,#REF!,3,0))</f>
        <v/>
      </c>
      <c r="B6161" s="45" t="str">
        <f>IF(Table1[[#This Row],[Day]]="","",WEEKNUM(F6161))</f>
        <v/>
      </c>
      <c r="C6161" s="45" t="str">
        <f>IF(Table1[[#This Row],[Day]]="","",MONTH(F6161))</f>
        <v/>
      </c>
      <c r="D6161" s="45" t="str">
        <f>IF(Table1[[#This Row],[Day]]="","",YEAR(F6161))</f>
        <v/>
      </c>
      <c r="E6161" s="117" t="s">
        <v>329</v>
      </c>
      <c r="J6161" s="102"/>
      <c r="K6161" s="124"/>
      <c r="R6161" s="46"/>
      <c r="V6161" s="112"/>
      <c r="W6161" s="72"/>
      <c r="X6161" s="46"/>
      <c r="Y6161" s="46"/>
      <c r="AC6161" s="47">
        <f t="shared" si="92"/>
        <v>0</v>
      </c>
      <c r="AD6161" s="47"/>
      <c r="AE6161" s="44"/>
      <c r="AF6161" s="48"/>
    </row>
    <row r="6162" spans="1:32" ht="21" customHeight="1">
      <c r="A6162" s="45" t="str">
        <f>IF(G6162="","",VLOOKUP(G6162,#REF!,3,0))</f>
        <v/>
      </c>
      <c r="B6162" s="45" t="str">
        <f>IF(Table1[[#This Row],[Day]]="","",WEEKNUM(F6162))</f>
        <v/>
      </c>
      <c r="C6162" s="45" t="str">
        <f>IF(Table1[[#This Row],[Day]]="","",MONTH(F6162))</f>
        <v/>
      </c>
      <c r="D6162" s="45" t="str">
        <f>IF(Table1[[#This Row],[Day]]="","",YEAR(F6162))</f>
        <v/>
      </c>
      <c r="E6162" s="117" t="s">
        <v>329</v>
      </c>
      <c r="J6162" s="102"/>
      <c r="K6162" s="124"/>
      <c r="R6162" s="46"/>
      <c r="V6162" s="112"/>
      <c r="W6162" s="72"/>
      <c r="X6162" s="46"/>
      <c r="Y6162" s="46"/>
      <c r="AC6162" s="47">
        <f t="shared" si="92"/>
        <v>0</v>
      </c>
      <c r="AD6162" s="47"/>
      <c r="AE6162" s="44"/>
      <c r="AF6162" s="48"/>
    </row>
    <row r="6163" spans="1:32" ht="21" customHeight="1">
      <c r="A6163" s="45" t="str">
        <f>IF(G6163="","",VLOOKUP(G6163,#REF!,3,0))</f>
        <v/>
      </c>
      <c r="B6163" s="45" t="str">
        <f>IF(Table1[[#This Row],[Day]]="","",WEEKNUM(F6163))</f>
        <v/>
      </c>
      <c r="C6163" s="45" t="str">
        <f>IF(Table1[[#This Row],[Day]]="","",MONTH(F6163))</f>
        <v/>
      </c>
      <c r="D6163" s="45" t="str">
        <f>IF(Table1[[#This Row],[Day]]="","",YEAR(F6163))</f>
        <v/>
      </c>
      <c r="E6163" s="117" t="s">
        <v>329</v>
      </c>
      <c r="J6163" s="102"/>
      <c r="K6163" s="124"/>
      <c r="R6163" s="46"/>
      <c r="V6163" s="112"/>
      <c r="W6163" s="72"/>
      <c r="X6163" s="46"/>
      <c r="Y6163" s="46"/>
      <c r="AC6163" s="47">
        <f t="shared" si="92"/>
        <v>0</v>
      </c>
      <c r="AD6163" s="47"/>
      <c r="AE6163" s="44"/>
      <c r="AF6163" s="48"/>
    </row>
    <row r="6164" spans="1:32" ht="21" customHeight="1">
      <c r="A6164" s="45" t="str">
        <f>IF(G6164="","",VLOOKUP(G6164,#REF!,3,0))</f>
        <v/>
      </c>
      <c r="B6164" s="45" t="str">
        <f>IF(Table1[[#This Row],[Day]]="","",WEEKNUM(F6164))</f>
        <v/>
      </c>
      <c r="C6164" s="45" t="str">
        <f>IF(Table1[[#This Row],[Day]]="","",MONTH(F6164))</f>
        <v/>
      </c>
      <c r="D6164" s="45" t="str">
        <f>IF(Table1[[#This Row],[Day]]="","",YEAR(F6164))</f>
        <v/>
      </c>
      <c r="E6164" s="117" t="s">
        <v>329</v>
      </c>
      <c r="J6164" s="102"/>
      <c r="K6164" s="124"/>
      <c r="R6164" s="46"/>
      <c r="V6164" s="112"/>
      <c r="W6164" s="72"/>
      <c r="X6164" s="46"/>
      <c r="Y6164" s="46"/>
      <c r="AC6164" s="47">
        <f t="shared" si="92"/>
        <v>0</v>
      </c>
      <c r="AD6164" s="47"/>
      <c r="AE6164" s="44"/>
      <c r="AF6164" s="48"/>
    </row>
    <row r="6165" spans="1:32" ht="21" customHeight="1">
      <c r="A6165" s="45" t="str">
        <f>IF(G6165="","",VLOOKUP(G6165,#REF!,3,0))</f>
        <v/>
      </c>
      <c r="B6165" s="45" t="str">
        <f>IF(Table1[[#This Row],[Day]]="","",WEEKNUM(F6165))</f>
        <v/>
      </c>
      <c r="C6165" s="45" t="str">
        <f>IF(Table1[[#This Row],[Day]]="","",MONTH(F6165))</f>
        <v/>
      </c>
      <c r="D6165" s="45" t="str">
        <f>IF(Table1[[#This Row],[Day]]="","",YEAR(F6165))</f>
        <v/>
      </c>
      <c r="E6165" s="117" t="s">
        <v>329</v>
      </c>
      <c r="J6165" s="102"/>
      <c r="K6165" s="124"/>
      <c r="R6165" s="46"/>
      <c r="V6165" s="112"/>
      <c r="W6165" s="72"/>
      <c r="X6165" s="46"/>
      <c r="Y6165" s="46"/>
      <c r="AC6165" s="47">
        <f t="shared" si="92"/>
        <v>0</v>
      </c>
      <c r="AD6165" s="47"/>
      <c r="AE6165" s="44"/>
      <c r="AF6165" s="48"/>
    </row>
    <row r="6166" spans="1:32" ht="21" customHeight="1">
      <c r="A6166" s="45" t="str">
        <f>IF(G6166="","",VLOOKUP(G6166,#REF!,3,0))</f>
        <v/>
      </c>
      <c r="B6166" s="45" t="str">
        <f>IF(Table1[[#This Row],[Day]]="","",WEEKNUM(F6166))</f>
        <v/>
      </c>
      <c r="C6166" s="45" t="str">
        <f>IF(Table1[[#This Row],[Day]]="","",MONTH(F6166))</f>
        <v/>
      </c>
      <c r="D6166" s="45" t="str">
        <f>IF(Table1[[#This Row],[Day]]="","",YEAR(F6166))</f>
        <v/>
      </c>
      <c r="E6166" s="117" t="s">
        <v>329</v>
      </c>
      <c r="J6166" s="102"/>
      <c r="K6166" s="124"/>
      <c r="R6166" s="46"/>
      <c r="V6166" s="112"/>
      <c r="W6166" s="72"/>
      <c r="X6166" s="46"/>
      <c r="Y6166" s="46"/>
      <c r="AC6166" s="47">
        <f t="shared" si="92"/>
        <v>0</v>
      </c>
      <c r="AD6166" s="47"/>
      <c r="AE6166" s="44"/>
      <c r="AF6166" s="48"/>
    </row>
    <row r="6167" spans="1:32" ht="21" customHeight="1">
      <c r="A6167" s="45" t="str">
        <f>IF(G6167="","",VLOOKUP(G6167,#REF!,3,0))</f>
        <v/>
      </c>
      <c r="B6167" s="45" t="str">
        <f>IF(Table1[[#This Row],[Day]]="","",WEEKNUM(F6167))</f>
        <v/>
      </c>
      <c r="C6167" s="45" t="str">
        <f>IF(Table1[[#This Row],[Day]]="","",MONTH(F6167))</f>
        <v/>
      </c>
      <c r="D6167" s="45" t="str">
        <f>IF(Table1[[#This Row],[Day]]="","",YEAR(F6167))</f>
        <v/>
      </c>
      <c r="E6167" s="117" t="s">
        <v>329</v>
      </c>
      <c r="J6167" s="102"/>
      <c r="K6167" s="124"/>
      <c r="R6167" s="46"/>
      <c r="V6167" s="112"/>
      <c r="W6167" s="72"/>
      <c r="X6167" s="46"/>
      <c r="Y6167" s="46"/>
      <c r="AC6167" s="47">
        <f t="shared" si="92"/>
        <v>0</v>
      </c>
      <c r="AD6167" s="47"/>
      <c r="AE6167" s="44"/>
      <c r="AF6167" s="48"/>
    </row>
    <row r="6168" spans="1:32" ht="21" customHeight="1">
      <c r="A6168" s="45" t="str">
        <f>IF(G6168="","",VLOOKUP(G6168,#REF!,3,0))</f>
        <v/>
      </c>
      <c r="B6168" s="45" t="str">
        <f>IF(Table1[[#This Row],[Day]]="","",WEEKNUM(F6168))</f>
        <v/>
      </c>
      <c r="C6168" s="45" t="str">
        <f>IF(Table1[[#This Row],[Day]]="","",MONTH(F6168))</f>
        <v/>
      </c>
      <c r="D6168" s="45" t="str">
        <f>IF(Table1[[#This Row],[Day]]="","",YEAR(F6168))</f>
        <v/>
      </c>
      <c r="E6168" s="117" t="s">
        <v>329</v>
      </c>
      <c r="J6168" s="102"/>
      <c r="K6168" s="124"/>
      <c r="R6168" s="46"/>
      <c r="V6168" s="112"/>
      <c r="W6168" s="72"/>
      <c r="X6168" s="46"/>
      <c r="Y6168" s="46"/>
      <c r="AC6168" s="47">
        <f t="shared" si="92"/>
        <v>0</v>
      </c>
      <c r="AD6168" s="47"/>
      <c r="AE6168" s="44"/>
      <c r="AF6168" s="48"/>
    </row>
    <row r="6169" spans="1:32" ht="21" customHeight="1">
      <c r="A6169" s="45" t="str">
        <f>IF(G6169="","",VLOOKUP(G6169,#REF!,3,0))</f>
        <v/>
      </c>
      <c r="B6169" s="45" t="str">
        <f>IF(Table1[[#This Row],[Day]]="","",WEEKNUM(F6169))</f>
        <v/>
      </c>
      <c r="C6169" s="45" t="str">
        <f>IF(Table1[[#This Row],[Day]]="","",MONTH(F6169))</f>
        <v/>
      </c>
      <c r="D6169" s="45" t="str">
        <f>IF(Table1[[#This Row],[Day]]="","",YEAR(F6169))</f>
        <v/>
      </c>
      <c r="E6169" s="117" t="s">
        <v>329</v>
      </c>
      <c r="J6169" s="102"/>
      <c r="K6169" s="124"/>
      <c r="R6169" s="46"/>
      <c r="V6169" s="112"/>
      <c r="W6169" s="72"/>
      <c r="X6169" s="46"/>
      <c r="Y6169" s="46"/>
      <c r="AC6169" s="47">
        <f t="shared" si="92"/>
        <v>0</v>
      </c>
      <c r="AD6169" s="47"/>
      <c r="AE6169" s="44"/>
      <c r="AF6169" s="48"/>
    </row>
    <row r="6170" spans="1:32" ht="21" customHeight="1">
      <c r="A6170" s="45" t="str">
        <f>IF(G6170="","",VLOOKUP(G6170,#REF!,3,0))</f>
        <v/>
      </c>
      <c r="B6170" s="45" t="str">
        <f>IF(Table1[[#This Row],[Day]]="","",WEEKNUM(F6170))</f>
        <v/>
      </c>
      <c r="C6170" s="45" t="str">
        <f>IF(Table1[[#This Row],[Day]]="","",MONTH(F6170))</f>
        <v/>
      </c>
      <c r="D6170" s="45" t="str">
        <f>IF(Table1[[#This Row],[Day]]="","",YEAR(F6170))</f>
        <v/>
      </c>
      <c r="E6170" s="117" t="s">
        <v>329</v>
      </c>
      <c r="J6170" s="102"/>
      <c r="K6170" s="124"/>
      <c r="R6170" s="46"/>
      <c r="V6170" s="112"/>
      <c r="W6170" s="72"/>
      <c r="X6170" s="46"/>
      <c r="Y6170" s="46"/>
      <c r="AC6170" s="47">
        <f t="shared" si="92"/>
        <v>0</v>
      </c>
      <c r="AD6170" s="47"/>
      <c r="AE6170" s="44"/>
      <c r="AF6170" s="48"/>
    </row>
    <row r="6171" spans="1:32" ht="21" customHeight="1">
      <c r="A6171" s="45" t="str">
        <f>IF(G6171="","",VLOOKUP(G6171,#REF!,3,0))</f>
        <v/>
      </c>
      <c r="B6171" s="45" t="str">
        <f>IF(Table1[[#This Row],[Day]]="","",WEEKNUM(F6171))</f>
        <v/>
      </c>
      <c r="C6171" s="45" t="str">
        <f>IF(Table1[[#This Row],[Day]]="","",MONTH(F6171))</f>
        <v/>
      </c>
      <c r="D6171" s="45" t="str">
        <f>IF(Table1[[#This Row],[Day]]="","",YEAR(F6171))</f>
        <v/>
      </c>
      <c r="E6171" s="117" t="s">
        <v>329</v>
      </c>
      <c r="J6171" s="102"/>
      <c r="K6171" s="124"/>
      <c r="R6171" s="46"/>
      <c r="V6171" s="112"/>
      <c r="W6171" s="72"/>
      <c r="X6171" s="46"/>
      <c r="Y6171" s="46"/>
      <c r="AC6171" s="47">
        <f t="shared" si="92"/>
        <v>0</v>
      </c>
      <c r="AD6171" s="47"/>
      <c r="AE6171" s="44"/>
      <c r="AF6171" s="48"/>
    </row>
    <row r="6172" spans="1:32" ht="21" customHeight="1">
      <c r="A6172" s="45" t="str">
        <f>IF(G6172="","",VLOOKUP(G6172,#REF!,3,0))</f>
        <v/>
      </c>
      <c r="B6172" s="45" t="str">
        <f>IF(Table1[[#This Row],[Day]]="","",WEEKNUM(F6172))</f>
        <v/>
      </c>
      <c r="C6172" s="45" t="str">
        <f>IF(Table1[[#This Row],[Day]]="","",MONTH(F6172))</f>
        <v/>
      </c>
      <c r="D6172" s="45" t="str">
        <f>IF(Table1[[#This Row],[Day]]="","",YEAR(F6172))</f>
        <v/>
      </c>
      <c r="E6172" s="117" t="s">
        <v>329</v>
      </c>
      <c r="J6172" s="102"/>
      <c r="K6172" s="124"/>
      <c r="R6172" s="46"/>
      <c r="V6172" s="112"/>
      <c r="W6172" s="72"/>
      <c r="X6172" s="46"/>
      <c r="Y6172" s="46"/>
      <c r="AC6172" s="47">
        <f t="shared" ref="AC6172:AC6235" si="93">SUM(I6172:AB6172)</f>
        <v>0</v>
      </c>
      <c r="AD6172" s="47"/>
      <c r="AE6172" s="44"/>
      <c r="AF6172" s="48"/>
    </row>
    <row r="6173" spans="1:32" ht="21" customHeight="1">
      <c r="A6173" s="45" t="str">
        <f>IF(G6173="","",VLOOKUP(G6173,#REF!,3,0))</f>
        <v/>
      </c>
      <c r="B6173" s="45" t="str">
        <f>IF(Table1[[#This Row],[Day]]="","",WEEKNUM(F6173))</f>
        <v/>
      </c>
      <c r="C6173" s="45" t="str">
        <f>IF(Table1[[#This Row],[Day]]="","",MONTH(F6173))</f>
        <v/>
      </c>
      <c r="D6173" s="45" t="str">
        <f>IF(Table1[[#This Row],[Day]]="","",YEAR(F6173))</f>
        <v/>
      </c>
      <c r="E6173" s="117" t="s">
        <v>329</v>
      </c>
      <c r="J6173" s="102"/>
      <c r="K6173" s="124"/>
      <c r="R6173" s="46"/>
      <c r="V6173" s="112"/>
      <c r="W6173" s="72"/>
      <c r="X6173" s="46"/>
      <c r="Y6173" s="46"/>
      <c r="AC6173" s="47">
        <f t="shared" si="93"/>
        <v>0</v>
      </c>
      <c r="AD6173" s="47"/>
      <c r="AE6173" s="44"/>
      <c r="AF6173" s="48"/>
    </row>
    <row r="6174" spans="1:32" ht="21" customHeight="1">
      <c r="A6174" s="45" t="str">
        <f>IF(G6174="","",VLOOKUP(G6174,#REF!,3,0))</f>
        <v/>
      </c>
      <c r="B6174" s="45" t="str">
        <f>IF(Table1[[#This Row],[Day]]="","",WEEKNUM(F6174))</f>
        <v/>
      </c>
      <c r="C6174" s="45" t="str">
        <f>IF(Table1[[#This Row],[Day]]="","",MONTH(F6174))</f>
        <v/>
      </c>
      <c r="D6174" s="45" t="str">
        <f>IF(Table1[[#This Row],[Day]]="","",YEAR(F6174))</f>
        <v/>
      </c>
      <c r="E6174" s="117" t="s">
        <v>329</v>
      </c>
      <c r="J6174" s="102"/>
      <c r="K6174" s="124"/>
      <c r="R6174" s="46"/>
      <c r="V6174" s="112"/>
      <c r="W6174" s="72"/>
      <c r="X6174" s="46"/>
      <c r="Y6174" s="46"/>
      <c r="AC6174" s="47">
        <f t="shared" si="93"/>
        <v>0</v>
      </c>
      <c r="AD6174" s="47"/>
      <c r="AE6174" s="44"/>
      <c r="AF6174" s="48"/>
    </row>
    <row r="6175" spans="1:32" ht="21" customHeight="1">
      <c r="A6175" s="45" t="str">
        <f>IF(G6175="","",VLOOKUP(G6175,#REF!,3,0))</f>
        <v/>
      </c>
      <c r="B6175" s="45" t="str">
        <f>IF(Table1[[#This Row],[Day]]="","",WEEKNUM(F6175))</f>
        <v/>
      </c>
      <c r="C6175" s="45" t="str">
        <f>IF(Table1[[#This Row],[Day]]="","",MONTH(F6175))</f>
        <v/>
      </c>
      <c r="D6175" s="45" t="str">
        <f>IF(Table1[[#This Row],[Day]]="","",YEAR(F6175))</f>
        <v/>
      </c>
      <c r="E6175" s="117" t="s">
        <v>329</v>
      </c>
      <c r="J6175" s="102"/>
      <c r="K6175" s="124"/>
      <c r="R6175" s="46"/>
      <c r="V6175" s="112"/>
      <c r="W6175" s="72"/>
      <c r="X6175" s="46"/>
      <c r="Y6175" s="46"/>
      <c r="AC6175" s="47">
        <f t="shared" si="93"/>
        <v>0</v>
      </c>
      <c r="AD6175" s="47"/>
      <c r="AE6175" s="44"/>
      <c r="AF6175" s="48"/>
    </row>
    <row r="6176" spans="1:32" ht="21" customHeight="1">
      <c r="A6176" s="45" t="str">
        <f>IF(G6176="","",VLOOKUP(G6176,#REF!,3,0))</f>
        <v/>
      </c>
      <c r="B6176" s="45" t="str">
        <f>IF(Table1[[#This Row],[Day]]="","",WEEKNUM(F6176))</f>
        <v/>
      </c>
      <c r="C6176" s="45" t="str">
        <f>IF(Table1[[#This Row],[Day]]="","",MONTH(F6176))</f>
        <v/>
      </c>
      <c r="D6176" s="45" t="str">
        <f>IF(Table1[[#This Row],[Day]]="","",YEAR(F6176))</f>
        <v/>
      </c>
      <c r="E6176" s="117" t="s">
        <v>329</v>
      </c>
      <c r="J6176" s="102"/>
      <c r="K6176" s="124"/>
      <c r="R6176" s="46"/>
      <c r="V6176" s="112"/>
      <c r="W6176" s="72"/>
      <c r="X6176" s="46"/>
      <c r="Y6176" s="46"/>
      <c r="AC6176" s="47">
        <f t="shared" si="93"/>
        <v>0</v>
      </c>
      <c r="AD6176" s="47"/>
      <c r="AE6176" s="44"/>
      <c r="AF6176" s="48"/>
    </row>
    <row r="6177" spans="1:32" ht="21" customHeight="1">
      <c r="A6177" s="45" t="str">
        <f>IF(G6177="","",VLOOKUP(G6177,#REF!,3,0))</f>
        <v/>
      </c>
      <c r="B6177" s="45" t="str">
        <f>IF(Table1[[#This Row],[Day]]="","",WEEKNUM(F6177))</f>
        <v/>
      </c>
      <c r="C6177" s="45" t="str">
        <f>IF(Table1[[#This Row],[Day]]="","",MONTH(F6177))</f>
        <v/>
      </c>
      <c r="D6177" s="45" t="str">
        <f>IF(Table1[[#This Row],[Day]]="","",YEAR(F6177))</f>
        <v/>
      </c>
      <c r="E6177" s="117" t="s">
        <v>329</v>
      </c>
      <c r="J6177" s="102"/>
      <c r="K6177" s="124"/>
      <c r="R6177" s="46"/>
      <c r="V6177" s="112"/>
      <c r="W6177" s="72"/>
      <c r="X6177" s="46"/>
      <c r="Y6177" s="46"/>
      <c r="AC6177" s="47">
        <f t="shared" si="93"/>
        <v>0</v>
      </c>
      <c r="AD6177" s="47"/>
      <c r="AE6177" s="44"/>
      <c r="AF6177" s="48"/>
    </row>
    <row r="6178" spans="1:32" ht="21" customHeight="1">
      <c r="A6178" s="45" t="str">
        <f>IF(G6178="","",VLOOKUP(G6178,#REF!,3,0))</f>
        <v/>
      </c>
      <c r="B6178" s="45" t="str">
        <f>IF(Table1[[#This Row],[Day]]="","",WEEKNUM(F6178))</f>
        <v/>
      </c>
      <c r="C6178" s="45" t="str">
        <f>IF(Table1[[#This Row],[Day]]="","",MONTH(F6178))</f>
        <v/>
      </c>
      <c r="D6178" s="45" t="str">
        <f>IF(Table1[[#This Row],[Day]]="","",YEAR(F6178))</f>
        <v/>
      </c>
      <c r="E6178" s="117" t="s">
        <v>329</v>
      </c>
      <c r="J6178" s="102"/>
      <c r="K6178" s="124"/>
      <c r="R6178" s="46"/>
      <c r="V6178" s="112"/>
      <c r="W6178" s="72"/>
      <c r="X6178" s="46"/>
      <c r="Y6178" s="46"/>
      <c r="AC6178" s="47">
        <f t="shared" si="93"/>
        <v>0</v>
      </c>
      <c r="AD6178" s="47"/>
      <c r="AE6178" s="44"/>
      <c r="AF6178" s="48"/>
    </row>
    <row r="6179" spans="1:32" ht="21" customHeight="1">
      <c r="A6179" s="45" t="str">
        <f>IF(G6179="","",VLOOKUP(G6179,#REF!,3,0))</f>
        <v/>
      </c>
      <c r="B6179" s="45" t="str">
        <f>IF(Table1[[#This Row],[Day]]="","",WEEKNUM(F6179))</f>
        <v/>
      </c>
      <c r="C6179" s="45" t="str">
        <f>IF(Table1[[#This Row],[Day]]="","",MONTH(F6179))</f>
        <v/>
      </c>
      <c r="D6179" s="45" t="str">
        <f>IF(Table1[[#This Row],[Day]]="","",YEAR(F6179))</f>
        <v/>
      </c>
      <c r="E6179" s="117" t="s">
        <v>329</v>
      </c>
      <c r="J6179" s="102"/>
      <c r="K6179" s="124"/>
      <c r="R6179" s="46"/>
      <c r="V6179" s="112"/>
      <c r="W6179" s="72"/>
      <c r="X6179" s="46"/>
      <c r="Y6179" s="46"/>
      <c r="AC6179" s="47">
        <f t="shared" si="93"/>
        <v>0</v>
      </c>
      <c r="AD6179" s="47"/>
      <c r="AE6179" s="44"/>
      <c r="AF6179" s="48"/>
    </row>
    <row r="6180" spans="1:32" ht="21" customHeight="1">
      <c r="A6180" s="45" t="str">
        <f>IF(G6180="","",VLOOKUP(G6180,#REF!,3,0))</f>
        <v/>
      </c>
      <c r="B6180" s="45" t="str">
        <f>IF(Table1[[#This Row],[Day]]="","",WEEKNUM(F6180))</f>
        <v/>
      </c>
      <c r="C6180" s="45" t="str">
        <f>IF(Table1[[#This Row],[Day]]="","",MONTH(F6180))</f>
        <v/>
      </c>
      <c r="D6180" s="45" t="str">
        <f>IF(Table1[[#This Row],[Day]]="","",YEAR(F6180))</f>
        <v/>
      </c>
      <c r="E6180" s="117" t="s">
        <v>329</v>
      </c>
      <c r="J6180" s="102"/>
      <c r="K6180" s="124"/>
      <c r="R6180" s="46"/>
      <c r="V6180" s="112"/>
      <c r="W6180" s="72"/>
      <c r="X6180" s="46"/>
      <c r="Y6180" s="46"/>
      <c r="AC6180" s="47">
        <f t="shared" si="93"/>
        <v>0</v>
      </c>
      <c r="AD6180" s="47"/>
      <c r="AE6180" s="44"/>
      <c r="AF6180" s="48"/>
    </row>
    <row r="6181" spans="1:32" ht="21" customHeight="1">
      <c r="A6181" s="45" t="str">
        <f>IF(G6181="","",VLOOKUP(G6181,#REF!,3,0))</f>
        <v/>
      </c>
      <c r="B6181" s="45" t="str">
        <f>IF(Table1[[#This Row],[Day]]="","",WEEKNUM(F6181))</f>
        <v/>
      </c>
      <c r="C6181" s="45" t="str">
        <f>IF(Table1[[#This Row],[Day]]="","",MONTH(F6181))</f>
        <v/>
      </c>
      <c r="D6181" s="45" t="str">
        <f>IF(Table1[[#This Row],[Day]]="","",YEAR(F6181))</f>
        <v/>
      </c>
      <c r="E6181" s="117" t="s">
        <v>329</v>
      </c>
      <c r="J6181" s="102"/>
      <c r="K6181" s="124"/>
      <c r="R6181" s="46"/>
      <c r="V6181" s="112"/>
      <c r="W6181" s="72"/>
      <c r="X6181" s="46"/>
      <c r="Y6181" s="46"/>
      <c r="AC6181" s="47">
        <f t="shared" si="93"/>
        <v>0</v>
      </c>
      <c r="AD6181" s="47"/>
      <c r="AE6181" s="44"/>
      <c r="AF6181" s="48"/>
    </row>
    <row r="6182" spans="1:32" ht="21" customHeight="1">
      <c r="A6182" s="45" t="str">
        <f>IF(G6182="","",VLOOKUP(G6182,#REF!,3,0))</f>
        <v/>
      </c>
      <c r="B6182" s="45" t="str">
        <f>IF(Table1[[#This Row],[Day]]="","",WEEKNUM(F6182))</f>
        <v/>
      </c>
      <c r="C6182" s="45" t="str">
        <f>IF(Table1[[#This Row],[Day]]="","",MONTH(F6182))</f>
        <v/>
      </c>
      <c r="D6182" s="45" t="str">
        <f>IF(Table1[[#This Row],[Day]]="","",YEAR(F6182))</f>
        <v/>
      </c>
      <c r="E6182" s="117" t="s">
        <v>329</v>
      </c>
      <c r="J6182" s="102"/>
      <c r="K6182" s="124"/>
      <c r="R6182" s="46"/>
      <c r="V6182" s="112"/>
      <c r="W6182" s="72"/>
      <c r="X6182" s="46"/>
      <c r="Y6182" s="46"/>
      <c r="AC6182" s="47">
        <f t="shared" si="93"/>
        <v>0</v>
      </c>
      <c r="AD6182" s="47"/>
      <c r="AE6182" s="44"/>
      <c r="AF6182" s="48"/>
    </row>
    <row r="6183" spans="1:32" ht="21" customHeight="1">
      <c r="A6183" s="45" t="str">
        <f>IF(G6183="","",VLOOKUP(G6183,#REF!,3,0))</f>
        <v/>
      </c>
      <c r="B6183" s="45" t="str">
        <f>IF(Table1[[#This Row],[Day]]="","",WEEKNUM(F6183))</f>
        <v/>
      </c>
      <c r="C6183" s="45" t="str">
        <f>IF(Table1[[#This Row],[Day]]="","",MONTH(F6183))</f>
        <v/>
      </c>
      <c r="D6183" s="45" t="str">
        <f>IF(Table1[[#This Row],[Day]]="","",YEAR(F6183))</f>
        <v/>
      </c>
      <c r="E6183" s="117" t="s">
        <v>329</v>
      </c>
      <c r="J6183" s="102"/>
      <c r="K6183" s="124"/>
      <c r="R6183" s="46"/>
      <c r="V6183" s="112"/>
      <c r="W6183" s="72"/>
      <c r="X6183" s="46"/>
      <c r="Y6183" s="46"/>
      <c r="AC6183" s="47">
        <f t="shared" si="93"/>
        <v>0</v>
      </c>
      <c r="AD6183" s="47"/>
      <c r="AE6183" s="44"/>
      <c r="AF6183" s="48"/>
    </row>
    <row r="6184" spans="1:32" ht="21" customHeight="1">
      <c r="A6184" s="45" t="str">
        <f>IF(G6184="","",VLOOKUP(G6184,#REF!,3,0))</f>
        <v/>
      </c>
      <c r="B6184" s="45" t="str">
        <f>IF(Table1[[#This Row],[Day]]="","",WEEKNUM(F6184))</f>
        <v/>
      </c>
      <c r="C6184" s="45" t="str">
        <f>IF(Table1[[#This Row],[Day]]="","",MONTH(F6184))</f>
        <v/>
      </c>
      <c r="D6184" s="45" t="str">
        <f>IF(Table1[[#This Row],[Day]]="","",YEAR(F6184))</f>
        <v/>
      </c>
      <c r="E6184" s="117" t="s">
        <v>329</v>
      </c>
      <c r="J6184" s="102"/>
      <c r="K6184" s="124"/>
      <c r="R6184" s="46"/>
      <c r="V6184" s="112"/>
      <c r="W6184" s="72"/>
      <c r="X6184" s="46"/>
      <c r="Y6184" s="46"/>
      <c r="AC6184" s="47">
        <f t="shared" si="93"/>
        <v>0</v>
      </c>
      <c r="AD6184" s="47"/>
      <c r="AE6184" s="44"/>
      <c r="AF6184" s="48"/>
    </row>
    <row r="6185" spans="1:32" ht="21" customHeight="1">
      <c r="A6185" s="45" t="str">
        <f>IF(G6185="","",VLOOKUP(G6185,#REF!,3,0))</f>
        <v/>
      </c>
      <c r="B6185" s="45" t="str">
        <f>IF(Table1[[#This Row],[Day]]="","",WEEKNUM(F6185))</f>
        <v/>
      </c>
      <c r="C6185" s="45" t="str">
        <f>IF(Table1[[#This Row],[Day]]="","",MONTH(F6185))</f>
        <v/>
      </c>
      <c r="D6185" s="45" t="str">
        <f>IF(Table1[[#This Row],[Day]]="","",YEAR(F6185))</f>
        <v/>
      </c>
      <c r="E6185" s="117" t="s">
        <v>329</v>
      </c>
      <c r="J6185" s="102"/>
      <c r="K6185" s="124"/>
      <c r="R6185" s="46"/>
      <c r="V6185" s="112"/>
      <c r="W6185" s="72"/>
      <c r="X6185" s="46"/>
      <c r="Y6185" s="46"/>
      <c r="AC6185" s="47">
        <f t="shared" si="93"/>
        <v>0</v>
      </c>
      <c r="AD6185" s="47"/>
      <c r="AE6185" s="44"/>
      <c r="AF6185" s="48"/>
    </row>
    <row r="6186" spans="1:32" ht="21" customHeight="1">
      <c r="A6186" s="45" t="str">
        <f>IF(G6186="","",VLOOKUP(G6186,#REF!,3,0))</f>
        <v/>
      </c>
      <c r="B6186" s="45" t="str">
        <f>IF(Table1[[#This Row],[Day]]="","",WEEKNUM(F6186))</f>
        <v/>
      </c>
      <c r="C6186" s="45" t="str">
        <f>IF(Table1[[#This Row],[Day]]="","",MONTH(F6186))</f>
        <v/>
      </c>
      <c r="D6186" s="45" t="str">
        <f>IF(Table1[[#This Row],[Day]]="","",YEAR(F6186))</f>
        <v/>
      </c>
      <c r="E6186" s="117" t="s">
        <v>329</v>
      </c>
      <c r="J6186" s="102"/>
      <c r="K6186" s="124"/>
      <c r="R6186" s="46"/>
      <c r="V6186" s="112"/>
      <c r="W6186" s="72"/>
      <c r="X6186" s="46"/>
      <c r="Y6186" s="46"/>
      <c r="AC6186" s="47">
        <f t="shared" si="93"/>
        <v>0</v>
      </c>
      <c r="AD6186" s="47"/>
      <c r="AE6186" s="44"/>
      <c r="AF6186" s="48"/>
    </row>
    <row r="6187" spans="1:32" ht="21" customHeight="1">
      <c r="A6187" s="45" t="str">
        <f>IF(G6187="","",VLOOKUP(G6187,#REF!,3,0))</f>
        <v/>
      </c>
      <c r="B6187" s="45" t="str">
        <f>IF(Table1[[#This Row],[Day]]="","",WEEKNUM(F6187))</f>
        <v/>
      </c>
      <c r="C6187" s="45" t="str">
        <f>IF(Table1[[#This Row],[Day]]="","",MONTH(F6187))</f>
        <v/>
      </c>
      <c r="D6187" s="45" t="str">
        <f>IF(Table1[[#This Row],[Day]]="","",YEAR(F6187))</f>
        <v/>
      </c>
      <c r="E6187" s="117" t="s">
        <v>329</v>
      </c>
      <c r="J6187" s="102"/>
      <c r="K6187" s="124"/>
      <c r="R6187" s="46"/>
      <c r="V6187" s="112"/>
      <c r="W6187" s="72"/>
      <c r="X6187" s="46"/>
      <c r="Y6187" s="46"/>
      <c r="AC6187" s="47">
        <f t="shared" si="93"/>
        <v>0</v>
      </c>
      <c r="AD6187" s="47"/>
      <c r="AE6187" s="44"/>
      <c r="AF6187" s="48"/>
    </row>
    <row r="6188" spans="1:32" ht="21" customHeight="1">
      <c r="A6188" s="45" t="str">
        <f>IF(G6188="","",VLOOKUP(G6188,#REF!,3,0))</f>
        <v/>
      </c>
      <c r="B6188" s="45" t="str">
        <f>IF(Table1[[#This Row],[Day]]="","",WEEKNUM(F6188))</f>
        <v/>
      </c>
      <c r="C6188" s="45" t="str">
        <f>IF(Table1[[#This Row],[Day]]="","",MONTH(F6188))</f>
        <v/>
      </c>
      <c r="D6188" s="45" t="str">
        <f>IF(Table1[[#This Row],[Day]]="","",YEAR(F6188))</f>
        <v/>
      </c>
      <c r="E6188" s="117" t="s">
        <v>329</v>
      </c>
      <c r="J6188" s="102"/>
      <c r="K6188" s="124"/>
      <c r="R6188" s="46"/>
      <c r="V6188" s="112"/>
      <c r="W6188" s="72"/>
      <c r="X6188" s="46"/>
      <c r="Y6188" s="46"/>
      <c r="AC6188" s="47">
        <f t="shared" si="93"/>
        <v>0</v>
      </c>
      <c r="AD6188" s="47"/>
      <c r="AE6188" s="44"/>
      <c r="AF6188" s="48"/>
    </row>
    <row r="6189" spans="1:32" ht="21" customHeight="1">
      <c r="A6189" s="45" t="str">
        <f>IF(G6189="","",VLOOKUP(G6189,#REF!,3,0))</f>
        <v/>
      </c>
      <c r="B6189" s="45" t="str">
        <f>IF(Table1[[#This Row],[Day]]="","",WEEKNUM(F6189))</f>
        <v/>
      </c>
      <c r="C6189" s="45" t="str">
        <f>IF(Table1[[#This Row],[Day]]="","",MONTH(F6189))</f>
        <v/>
      </c>
      <c r="D6189" s="45" t="str">
        <f>IF(Table1[[#This Row],[Day]]="","",YEAR(F6189))</f>
        <v/>
      </c>
      <c r="E6189" s="117" t="s">
        <v>329</v>
      </c>
      <c r="J6189" s="102"/>
      <c r="K6189" s="124"/>
      <c r="R6189" s="46"/>
      <c r="V6189" s="112"/>
      <c r="W6189" s="72"/>
      <c r="X6189" s="46"/>
      <c r="Y6189" s="46"/>
      <c r="AC6189" s="47">
        <f t="shared" si="93"/>
        <v>0</v>
      </c>
      <c r="AD6189" s="47"/>
      <c r="AE6189" s="44"/>
      <c r="AF6189" s="48"/>
    </row>
    <row r="6190" spans="1:32" ht="21" customHeight="1">
      <c r="A6190" s="45" t="str">
        <f>IF(G6190="","",VLOOKUP(G6190,#REF!,3,0))</f>
        <v/>
      </c>
      <c r="B6190" s="45" t="str">
        <f>IF(Table1[[#This Row],[Day]]="","",WEEKNUM(F6190))</f>
        <v/>
      </c>
      <c r="C6190" s="45" t="str">
        <f>IF(Table1[[#This Row],[Day]]="","",MONTH(F6190))</f>
        <v/>
      </c>
      <c r="D6190" s="45" t="str">
        <f>IF(Table1[[#This Row],[Day]]="","",YEAR(F6190))</f>
        <v/>
      </c>
      <c r="E6190" s="117" t="s">
        <v>329</v>
      </c>
      <c r="J6190" s="102"/>
      <c r="K6190" s="124"/>
      <c r="R6190" s="46"/>
      <c r="V6190" s="112"/>
      <c r="W6190" s="72"/>
      <c r="X6190" s="46"/>
      <c r="Y6190" s="46"/>
      <c r="AC6190" s="47">
        <f t="shared" si="93"/>
        <v>0</v>
      </c>
      <c r="AD6190" s="47"/>
      <c r="AE6190" s="44"/>
      <c r="AF6190" s="48"/>
    </row>
    <row r="6191" spans="1:32" ht="21" customHeight="1">
      <c r="A6191" s="45" t="str">
        <f>IF(G6191="","",VLOOKUP(G6191,#REF!,3,0))</f>
        <v/>
      </c>
      <c r="B6191" s="45" t="str">
        <f>IF(Table1[[#This Row],[Day]]="","",WEEKNUM(F6191))</f>
        <v/>
      </c>
      <c r="C6191" s="45" t="str">
        <f>IF(Table1[[#This Row],[Day]]="","",MONTH(F6191))</f>
        <v/>
      </c>
      <c r="D6191" s="45" t="str">
        <f>IF(Table1[[#This Row],[Day]]="","",YEAR(F6191))</f>
        <v/>
      </c>
      <c r="E6191" s="117" t="s">
        <v>329</v>
      </c>
      <c r="J6191" s="102"/>
      <c r="K6191" s="124"/>
      <c r="R6191" s="46"/>
      <c r="V6191" s="112"/>
      <c r="W6191" s="72"/>
      <c r="X6191" s="46"/>
      <c r="Y6191" s="46"/>
      <c r="AC6191" s="47">
        <f t="shared" si="93"/>
        <v>0</v>
      </c>
      <c r="AD6191" s="47"/>
      <c r="AE6191" s="44"/>
      <c r="AF6191" s="48"/>
    </row>
    <row r="6192" spans="1:32" ht="21" customHeight="1">
      <c r="A6192" s="45" t="str">
        <f>IF(G6192="","",VLOOKUP(G6192,#REF!,3,0))</f>
        <v/>
      </c>
      <c r="B6192" s="45" t="str">
        <f>IF(Table1[[#This Row],[Day]]="","",WEEKNUM(F6192))</f>
        <v/>
      </c>
      <c r="C6192" s="45" t="str">
        <f>IF(Table1[[#This Row],[Day]]="","",MONTH(F6192))</f>
        <v/>
      </c>
      <c r="D6192" s="45" t="str">
        <f>IF(Table1[[#This Row],[Day]]="","",YEAR(F6192))</f>
        <v/>
      </c>
      <c r="E6192" s="117" t="s">
        <v>329</v>
      </c>
      <c r="J6192" s="102"/>
      <c r="K6192" s="124"/>
      <c r="R6192" s="46"/>
      <c r="V6192" s="112"/>
      <c r="W6192" s="72"/>
      <c r="X6192" s="46"/>
      <c r="Y6192" s="46"/>
      <c r="AC6192" s="47">
        <f t="shared" si="93"/>
        <v>0</v>
      </c>
      <c r="AD6192" s="47"/>
      <c r="AE6192" s="44"/>
      <c r="AF6192" s="48"/>
    </row>
    <row r="6193" spans="1:32" ht="21" customHeight="1">
      <c r="A6193" s="45" t="str">
        <f>IF(G6193="","",VLOOKUP(G6193,#REF!,3,0))</f>
        <v/>
      </c>
      <c r="B6193" s="45" t="str">
        <f>IF(Table1[[#This Row],[Day]]="","",WEEKNUM(F6193))</f>
        <v/>
      </c>
      <c r="C6193" s="45" t="str">
        <f>IF(Table1[[#This Row],[Day]]="","",MONTH(F6193))</f>
        <v/>
      </c>
      <c r="D6193" s="45" t="str">
        <f>IF(Table1[[#This Row],[Day]]="","",YEAR(F6193))</f>
        <v/>
      </c>
      <c r="E6193" s="117" t="s">
        <v>329</v>
      </c>
      <c r="J6193" s="102"/>
      <c r="K6193" s="124"/>
      <c r="R6193" s="46"/>
      <c r="V6193" s="112"/>
      <c r="W6193" s="72"/>
      <c r="X6193" s="46"/>
      <c r="Y6193" s="46"/>
      <c r="AC6193" s="47">
        <f t="shared" si="93"/>
        <v>0</v>
      </c>
      <c r="AD6193" s="47"/>
      <c r="AE6193" s="44"/>
      <c r="AF6193" s="48"/>
    </row>
    <row r="6194" spans="1:32" ht="21" customHeight="1">
      <c r="A6194" s="45" t="str">
        <f>IF(G6194="","",VLOOKUP(G6194,#REF!,3,0))</f>
        <v/>
      </c>
      <c r="B6194" s="45" t="str">
        <f>IF(Table1[[#This Row],[Day]]="","",WEEKNUM(F6194))</f>
        <v/>
      </c>
      <c r="C6194" s="45" t="str">
        <f>IF(Table1[[#This Row],[Day]]="","",MONTH(F6194))</f>
        <v/>
      </c>
      <c r="D6194" s="45" t="str">
        <f>IF(Table1[[#This Row],[Day]]="","",YEAR(F6194))</f>
        <v/>
      </c>
      <c r="E6194" s="117" t="s">
        <v>329</v>
      </c>
      <c r="J6194" s="102"/>
      <c r="K6194" s="124"/>
      <c r="R6194" s="46"/>
      <c r="V6194" s="112"/>
      <c r="W6194" s="72"/>
      <c r="X6194" s="46"/>
      <c r="Y6194" s="46"/>
      <c r="AC6194" s="47">
        <f t="shared" si="93"/>
        <v>0</v>
      </c>
      <c r="AD6194" s="47"/>
      <c r="AE6194" s="44"/>
      <c r="AF6194" s="48"/>
    </row>
    <row r="6195" spans="1:32" ht="21" customHeight="1">
      <c r="A6195" s="45" t="str">
        <f>IF(G6195="","",VLOOKUP(G6195,#REF!,3,0))</f>
        <v/>
      </c>
      <c r="B6195" s="45" t="str">
        <f>IF(Table1[[#This Row],[Day]]="","",WEEKNUM(F6195))</f>
        <v/>
      </c>
      <c r="C6195" s="45" t="str">
        <f>IF(Table1[[#This Row],[Day]]="","",MONTH(F6195))</f>
        <v/>
      </c>
      <c r="D6195" s="45" t="str">
        <f>IF(Table1[[#This Row],[Day]]="","",YEAR(F6195))</f>
        <v/>
      </c>
      <c r="E6195" s="117" t="s">
        <v>329</v>
      </c>
      <c r="J6195" s="102"/>
      <c r="K6195" s="124"/>
      <c r="R6195" s="46"/>
      <c r="V6195" s="112"/>
      <c r="W6195" s="72"/>
      <c r="X6195" s="46"/>
      <c r="Y6195" s="46"/>
      <c r="AC6195" s="47">
        <f t="shared" si="93"/>
        <v>0</v>
      </c>
      <c r="AD6195" s="47"/>
      <c r="AE6195" s="44"/>
      <c r="AF6195" s="48"/>
    </row>
    <row r="6196" spans="1:32" ht="21" customHeight="1">
      <c r="A6196" s="45" t="str">
        <f>IF(G6196="","",VLOOKUP(G6196,#REF!,3,0))</f>
        <v/>
      </c>
      <c r="B6196" s="45" t="str">
        <f>IF(Table1[[#This Row],[Day]]="","",WEEKNUM(F6196))</f>
        <v/>
      </c>
      <c r="C6196" s="45" t="str">
        <f>IF(Table1[[#This Row],[Day]]="","",MONTH(F6196))</f>
        <v/>
      </c>
      <c r="D6196" s="45" t="str">
        <f>IF(Table1[[#This Row],[Day]]="","",YEAR(F6196))</f>
        <v/>
      </c>
      <c r="E6196" s="117" t="s">
        <v>329</v>
      </c>
      <c r="J6196" s="102"/>
      <c r="K6196" s="124"/>
      <c r="R6196" s="46"/>
      <c r="V6196" s="112"/>
      <c r="W6196" s="72"/>
      <c r="X6196" s="46"/>
      <c r="Y6196" s="46"/>
      <c r="AC6196" s="47">
        <f t="shared" si="93"/>
        <v>0</v>
      </c>
      <c r="AD6196" s="47"/>
      <c r="AE6196" s="44"/>
      <c r="AF6196" s="48"/>
    </row>
    <row r="6197" spans="1:32" ht="21" customHeight="1">
      <c r="A6197" s="45" t="str">
        <f>IF(G6197="","",VLOOKUP(G6197,#REF!,3,0))</f>
        <v/>
      </c>
      <c r="B6197" s="45" t="str">
        <f>IF(Table1[[#This Row],[Day]]="","",WEEKNUM(F6197))</f>
        <v/>
      </c>
      <c r="C6197" s="45" t="str">
        <f>IF(Table1[[#This Row],[Day]]="","",MONTH(F6197))</f>
        <v/>
      </c>
      <c r="D6197" s="45" t="str">
        <f>IF(Table1[[#This Row],[Day]]="","",YEAR(F6197))</f>
        <v/>
      </c>
      <c r="E6197" s="117" t="s">
        <v>329</v>
      </c>
      <c r="J6197" s="102"/>
      <c r="K6197" s="124"/>
      <c r="R6197" s="46"/>
      <c r="V6197" s="112"/>
      <c r="W6197" s="72"/>
      <c r="X6197" s="46"/>
      <c r="Y6197" s="46"/>
      <c r="AC6197" s="47">
        <f t="shared" si="93"/>
        <v>0</v>
      </c>
      <c r="AD6197" s="47"/>
      <c r="AE6197" s="44"/>
      <c r="AF6197" s="48"/>
    </row>
    <row r="6198" spans="1:32" ht="21" customHeight="1">
      <c r="A6198" s="45" t="str">
        <f>IF(G6198="","",VLOOKUP(G6198,#REF!,3,0))</f>
        <v/>
      </c>
      <c r="B6198" s="45" t="str">
        <f>IF(Table1[[#This Row],[Day]]="","",WEEKNUM(F6198))</f>
        <v/>
      </c>
      <c r="C6198" s="45" t="str">
        <f>IF(Table1[[#This Row],[Day]]="","",MONTH(F6198))</f>
        <v/>
      </c>
      <c r="D6198" s="45" t="str">
        <f>IF(Table1[[#This Row],[Day]]="","",YEAR(F6198))</f>
        <v/>
      </c>
      <c r="E6198" s="117" t="s">
        <v>329</v>
      </c>
      <c r="J6198" s="102"/>
      <c r="K6198" s="124"/>
      <c r="R6198" s="46"/>
      <c r="V6198" s="112"/>
      <c r="W6198" s="72"/>
      <c r="X6198" s="46"/>
      <c r="Y6198" s="46"/>
      <c r="AC6198" s="47">
        <f t="shared" si="93"/>
        <v>0</v>
      </c>
      <c r="AD6198" s="47"/>
      <c r="AE6198" s="44"/>
      <c r="AF6198" s="48"/>
    </row>
    <row r="6199" spans="1:32" ht="21" customHeight="1">
      <c r="A6199" s="45" t="str">
        <f>IF(G6199="","",VLOOKUP(G6199,#REF!,3,0))</f>
        <v/>
      </c>
      <c r="B6199" s="45" t="str">
        <f>IF(Table1[[#This Row],[Day]]="","",WEEKNUM(F6199))</f>
        <v/>
      </c>
      <c r="C6199" s="45" t="str">
        <f>IF(Table1[[#This Row],[Day]]="","",MONTH(F6199))</f>
        <v/>
      </c>
      <c r="D6199" s="45" t="str">
        <f>IF(Table1[[#This Row],[Day]]="","",YEAR(F6199))</f>
        <v/>
      </c>
      <c r="E6199" s="117" t="s">
        <v>329</v>
      </c>
      <c r="J6199" s="102"/>
      <c r="K6199" s="124"/>
      <c r="R6199" s="46"/>
      <c r="V6199" s="112"/>
      <c r="W6199" s="72"/>
      <c r="X6199" s="46"/>
      <c r="Y6199" s="46"/>
      <c r="AC6199" s="47">
        <f t="shared" si="93"/>
        <v>0</v>
      </c>
      <c r="AD6199" s="47"/>
      <c r="AE6199" s="44"/>
      <c r="AF6199" s="48"/>
    </row>
    <row r="6200" spans="1:32" ht="21" customHeight="1">
      <c r="A6200" s="45" t="str">
        <f>IF(G6200="","",VLOOKUP(G6200,#REF!,3,0))</f>
        <v/>
      </c>
      <c r="B6200" s="45" t="str">
        <f>IF(Table1[[#This Row],[Day]]="","",WEEKNUM(F6200))</f>
        <v/>
      </c>
      <c r="C6200" s="45" t="str">
        <f>IF(Table1[[#This Row],[Day]]="","",MONTH(F6200))</f>
        <v/>
      </c>
      <c r="D6200" s="45" t="str">
        <f>IF(Table1[[#This Row],[Day]]="","",YEAR(F6200))</f>
        <v/>
      </c>
      <c r="E6200" s="117" t="s">
        <v>329</v>
      </c>
      <c r="J6200" s="102"/>
      <c r="K6200" s="124"/>
      <c r="R6200" s="46"/>
      <c r="V6200" s="112"/>
      <c r="W6200" s="72"/>
      <c r="X6200" s="46"/>
      <c r="Y6200" s="46"/>
      <c r="AC6200" s="47">
        <f t="shared" si="93"/>
        <v>0</v>
      </c>
      <c r="AD6200" s="47"/>
      <c r="AE6200" s="44"/>
      <c r="AF6200" s="48"/>
    </row>
    <row r="6201" spans="1:32" ht="21" customHeight="1">
      <c r="A6201" s="45" t="str">
        <f>IF(G6201="","",VLOOKUP(G6201,#REF!,3,0))</f>
        <v/>
      </c>
      <c r="B6201" s="45" t="str">
        <f>IF(Table1[[#This Row],[Day]]="","",WEEKNUM(F6201))</f>
        <v/>
      </c>
      <c r="C6201" s="45" t="str">
        <f>IF(Table1[[#This Row],[Day]]="","",MONTH(F6201))</f>
        <v/>
      </c>
      <c r="D6201" s="45" t="str">
        <f>IF(Table1[[#This Row],[Day]]="","",YEAR(F6201))</f>
        <v/>
      </c>
      <c r="E6201" s="117" t="s">
        <v>329</v>
      </c>
      <c r="J6201" s="102"/>
      <c r="K6201" s="124"/>
      <c r="R6201" s="46"/>
      <c r="V6201" s="112"/>
      <c r="W6201" s="72"/>
      <c r="X6201" s="46"/>
      <c r="Y6201" s="46"/>
      <c r="AC6201" s="47">
        <f t="shared" si="93"/>
        <v>0</v>
      </c>
      <c r="AD6201" s="47"/>
      <c r="AE6201" s="44"/>
      <c r="AF6201" s="48"/>
    </row>
    <row r="6202" spans="1:32" ht="21" customHeight="1">
      <c r="A6202" s="45" t="str">
        <f>IF(G6202="","",VLOOKUP(G6202,#REF!,3,0))</f>
        <v/>
      </c>
      <c r="B6202" s="45" t="str">
        <f>IF(Table1[[#This Row],[Day]]="","",WEEKNUM(F6202))</f>
        <v/>
      </c>
      <c r="C6202" s="45" t="str">
        <f>IF(Table1[[#This Row],[Day]]="","",MONTH(F6202))</f>
        <v/>
      </c>
      <c r="D6202" s="45" t="str">
        <f>IF(Table1[[#This Row],[Day]]="","",YEAR(F6202))</f>
        <v/>
      </c>
      <c r="E6202" s="117" t="s">
        <v>329</v>
      </c>
      <c r="J6202" s="102"/>
      <c r="K6202" s="124"/>
      <c r="R6202" s="46"/>
      <c r="V6202" s="112"/>
      <c r="W6202" s="72"/>
      <c r="X6202" s="46"/>
      <c r="Y6202" s="46"/>
      <c r="AC6202" s="47">
        <f t="shared" si="93"/>
        <v>0</v>
      </c>
      <c r="AD6202" s="47"/>
      <c r="AE6202" s="44"/>
      <c r="AF6202" s="48"/>
    </row>
    <row r="6203" spans="1:32" ht="21" customHeight="1">
      <c r="A6203" s="45" t="str">
        <f>IF(G6203="","",VLOOKUP(G6203,#REF!,3,0))</f>
        <v/>
      </c>
      <c r="B6203" s="45" t="str">
        <f>IF(Table1[[#This Row],[Day]]="","",WEEKNUM(F6203))</f>
        <v/>
      </c>
      <c r="C6203" s="45" t="str">
        <f>IF(Table1[[#This Row],[Day]]="","",MONTH(F6203))</f>
        <v/>
      </c>
      <c r="D6203" s="45" t="str">
        <f>IF(Table1[[#This Row],[Day]]="","",YEAR(F6203))</f>
        <v/>
      </c>
      <c r="E6203" s="117" t="s">
        <v>329</v>
      </c>
      <c r="J6203" s="102"/>
      <c r="K6203" s="124"/>
      <c r="R6203" s="46"/>
      <c r="V6203" s="112"/>
      <c r="W6203" s="72"/>
      <c r="X6203" s="46"/>
      <c r="Y6203" s="46"/>
      <c r="AC6203" s="47">
        <f t="shared" si="93"/>
        <v>0</v>
      </c>
      <c r="AD6203" s="47"/>
      <c r="AE6203" s="44"/>
      <c r="AF6203" s="48"/>
    </row>
    <row r="6204" spans="1:32" ht="21" customHeight="1">
      <c r="A6204" s="45" t="str">
        <f>IF(G6204="","",VLOOKUP(G6204,#REF!,3,0))</f>
        <v/>
      </c>
      <c r="B6204" s="45" t="str">
        <f>IF(Table1[[#This Row],[Day]]="","",WEEKNUM(F6204))</f>
        <v/>
      </c>
      <c r="C6204" s="45" t="str">
        <f>IF(Table1[[#This Row],[Day]]="","",MONTH(F6204))</f>
        <v/>
      </c>
      <c r="D6204" s="45" t="str">
        <f>IF(Table1[[#This Row],[Day]]="","",YEAR(F6204))</f>
        <v/>
      </c>
      <c r="E6204" s="117" t="s">
        <v>329</v>
      </c>
      <c r="J6204" s="102"/>
      <c r="K6204" s="124"/>
      <c r="R6204" s="46"/>
      <c r="V6204" s="112"/>
      <c r="W6204" s="72"/>
      <c r="X6204" s="46"/>
      <c r="Y6204" s="46"/>
      <c r="AC6204" s="47">
        <f t="shared" si="93"/>
        <v>0</v>
      </c>
      <c r="AD6204" s="47"/>
      <c r="AE6204" s="44"/>
      <c r="AF6204" s="48"/>
    </row>
    <row r="6205" spans="1:32" ht="21" customHeight="1">
      <c r="A6205" s="45" t="str">
        <f>IF(G6205="","",VLOOKUP(G6205,#REF!,3,0))</f>
        <v/>
      </c>
      <c r="B6205" s="45" t="str">
        <f>IF(Table1[[#This Row],[Day]]="","",WEEKNUM(F6205))</f>
        <v/>
      </c>
      <c r="C6205" s="45" t="str">
        <f>IF(Table1[[#This Row],[Day]]="","",MONTH(F6205))</f>
        <v/>
      </c>
      <c r="D6205" s="45" t="str">
        <f>IF(Table1[[#This Row],[Day]]="","",YEAR(F6205))</f>
        <v/>
      </c>
      <c r="E6205" s="117" t="s">
        <v>329</v>
      </c>
      <c r="J6205" s="102"/>
      <c r="K6205" s="124"/>
      <c r="R6205" s="46"/>
      <c r="V6205" s="112"/>
      <c r="W6205" s="72"/>
      <c r="X6205" s="46"/>
      <c r="Y6205" s="46"/>
      <c r="AC6205" s="47">
        <f t="shared" si="93"/>
        <v>0</v>
      </c>
      <c r="AD6205" s="47"/>
      <c r="AE6205" s="44"/>
      <c r="AF6205" s="48"/>
    </row>
    <row r="6206" spans="1:32" ht="21" customHeight="1">
      <c r="A6206" s="45" t="str">
        <f>IF(G6206="","",VLOOKUP(G6206,#REF!,3,0))</f>
        <v/>
      </c>
      <c r="B6206" s="45" t="str">
        <f>IF(Table1[[#This Row],[Day]]="","",WEEKNUM(F6206))</f>
        <v/>
      </c>
      <c r="C6206" s="45" t="str">
        <f>IF(Table1[[#This Row],[Day]]="","",MONTH(F6206))</f>
        <v/>
      </c>
      <c r="D6206" s="45" t="str">
        <f>IF(Table1[[#This Row],[Day]]="","",YEAR(F6206))</f>
        <v/>
      </c>
      <c r="E6206" s="117" t="s">
        <v>329</v>
      </c>
      <c r="J6206" s="102"/>
      <c r="K6206" s="124"/>
      <c r="R6206" s="46"/>
      <c r="V6206" s="112"/>
      <c r="W6206" s="72"/>
      <c r="X6206" s="46"/>
      <c r="Y6206" s="46"/>
      <c r="AC6206" s="47">
        <f t="shared" si="93"/>
        <v>0</v>
      </c>
      <c r="AD6206" s="47"/>
      <c r="AE6206" s="44"/>
      <c r="AF6206" s="48"/>
    </row>
    <row r="6207" spans="1:32" ht="21" customHeight="1">
      <c r="A6207" s="45" t="str">
        <f>IF(G6207="","",VLOOKUP(G6207,#REF!,3,0))</f>
        <v/>
      </c>
      <c r="B6207" s="45" t="str">
        <f>IF(Table1[[#This Row],[Day]]="","",WEEKNUM(F6207))</f>
        <v/>
      </c>
      <c r="C6207" s="45" t="str">
        <f>IF(Table1[[#This Row],[Day]]="","",MONTH(F6207))</f>
        <v/>
      </c>
      <c r="D6207" s="45" t="str">
        <f>IF(Table1[[#This Row],[Day]]="","",YEAR(F6207))</f>
        <v/>
      </c>
      <c r="E6207" s="117" t="s">
        <v>329</v>
      </c>
      <c r="J6207" s="102"/>
      <c r="K6207" s="124"/>
      <c r="R6207" s="46"/>
      <c r="V6207" s="112"/>
      <c r="W6207" s="72"/>
      <c r="X6207" s="46"/>
      <c r="Y6207" s="46"/>
      <c r="AC6207" s="47">
        <f t="shared" si="93"/>
        <v>0</v>
      </c>
      <c r="AD6207" s="47"/>
      <c r="AE6207" s="44"/>
      <c r="AF6207" s="48"/>
    </row>
    <row r="6208" spans="1:32" ht="21" customHeight="1">
      <c r="A6208" s="45" t="str">
        <f>IF(G6208="","",VLOOKUP(G6208,#REF!,3,0))</f>
        <v/>
      </c>
      <c r="B6208" s="45" t="str">
        <f>IF(Table1[[#This Row],[Day]]="","",WEEKNUM(F6208))</f>
        <v/>
      </c>
      <c r="C6208" s="45" t="str">
        <f>IF(Table1[[#This Row],[Day]]="","",MONTH(F6208))</f>
        <v/>
      </c>
      <c r="D6208" s="45" t="str">
        <f>IF(Table1[[#This Row],[Day]]="","",YEAR(F6208))</f>
        <v/>
      </c>
      <c r="E6208" s="117" t="s">
        <v>329</v>
      </c>
      <c r="J6208" s="102"/>
      <c r="K6208" s="124"/>
      <c r="R6208" s="46"/>
      <c r="V6208" s="112"/>
      <c r="W6208" s="72"/>
      <c r="X6208" s="46"/>
      <c r="Y6208" s="46"/>
      <c r="AC6208" s="47">
        <f t="shared" si="93"/>
        <v>0</v>
      </c>
      <c r="AD6208" s="47"/>
      <c r="AE6208" s="44"/>
      <c r="AF6208" s="48"/>
    </row>
    <row r="6209" spans="1:32" ht="21" customHeight="1">
      <c r="A6209" s="45" t="str">
        <f>IF(G6209="","",VLOOKUP(G6209,#REF!,3,0))</f>
        <v/>
      </c>
      <c r="B6209" s="45" t="str">
        <f>IF(Table1[[#This Row],[Day]]="","",WEEKNUM(F6209))</f>
        <v/>
      </c>
      <c r="C6209" s="45" t="str">
        <f>IF(Table1[[#This Row],[Day]]="","",MONTH(F6209))</f>
        <v/>
      </c>
      <c r="D6209" s="45" t="str">
        <f>IF(Table1[[#This Row],[Day]]="","",YEAR(F6209))</f>
        <v/>
      </c>
      <c r="E6209" s="117" t="s">
        <v>329</v>
      </c>
      <c r="J6209" s="102"/>
      <c r="K6209" s="124"/>
      <c r="R6209" s="46"/>
      <c r="V6209" s="112"/>
      <c r="W6209" s="72"/>
      <c r="X6209" s="46"/>
      <c r="Y6209" s="46"/>
      <c r="AC6209" s="47">
        <f t="shared" si="93"/>
        <v>0</v>
      </c>
      <c r="AD6209" s="47"/>
      <c r="AE6209" s="44"/>
      <c r="AF6209" s="48"/>
    </row>
    <row r="6210" spans="1:32" ht="21" customHeight="1">
      <c r="A6210" s="45" t="str">
        <f>IF(G6210="","",VLOOKUP(G6210,#REF!,3,0))</f>
        <v/>
      </c>
      <c r="B6210" s="45" t="str">
        <f>IF(Table1[[#This Row],[Day]]="","",WEEKNUM(F6210))</f>
        <v/>
      </c>
      <c r="C6210" s="45" t="str">
        <f>IF(Table1[[#This Row],[Day]]="","",MONTH(F6210))</f>
        <v/>
      </c>
      <c r="D6210" s="45" t="str">
        <f>IF(Table1[[#This Row],[Day]]="","",YEAR(F6210))</f>
        <v/>
      </c>
      <c r="E6210" s="117" t="s">
        <v>329</v>
      </c>
      <c r="J6210" s="102"/>
      <c r="K6210" s="124"/>
      <c r="R6210" s="46"/>
      <c r="V6210" s="112"/>
      <c r="W6210" s="72"/>
      <c r="X6210" s="46"/>
      <c r="Y6210" s="46"/>
      <c r="AC6210" s="47">
        <f t="shared" si="93"/>
        <v>0</v>
      </c>
      <c r="AD6210" s="47"/>
      <c r="AE6210" s="44"/>
      <c r="AF6210" s="48"/>
    </row>
    <row r="6211" spans="1:32" ht="21" customHeight="1">
      <c r="A6211" s="45" t="str">
        <f>IF(G6211="","",VLOOKUP(G6211,#REF!,3,0))</f>
        <v/>
      </c>
      <c r="B6211" s="45" t="str">
        <f>IF(Table1[[#This Row],[Day]]="","",WEEKNUM(F6211))</f>
        <v/>
      </c>
      <c r="C6211" s="45" t="str">
        <f>IF(Table1[[#This Row],[Day]]="","",MONTH(F6211))</f>
        <v/>
      </c>
      <c r="D6211" s="45" t="str">
        <f>IF(Table1[[#This Row],[Day]]="","",YEAR(F6211))</f>
        <v/>
      </c>
      <c r="E6211" s="117" t="s">
        <v>329</v>
      </c>
      <c r="J6211" s="102"/>
      <c r="K6211" s="124"/>
      <c r="R6211" s="46"/>
      <c r="V6211" s="112"/>
      <c r="W6211" s="72"/>
      <c r="X6211" s="46"/>
      <c r="Y6211" s="46"/>
      <c r="AC6211" s="47">
        <f t="shared" si="93"/>
        <v>0</v>
      </c>
      <c r="AD6211" s="47"/>
      <c r="AE6211" s="44"/>
      <c r="AF6211" s="48"/>
    </row>
    <row r="6212" spans="1:32" ht="21" customHeight="1">
      <c r="A6212" s="45" t="str">
        <f>IF(G6212="","",VLOOKUP(G6212,#REF!,3,0))</f>
        <v/>
      </c>
      <c r="B6212" s="45" t="str">
        <f>IF(Table1[[#This Row],[Day]]="","",WEEKNUM(F6212))</f>
        <v/>
      </c>
      <c r="C6212" s="45" t="str">
        <f>IF(Table1[[#This Row],[Day]]="","",MONTH(F6212))</f>
        <v/>
      </c>
      <c r="D6212" s="45" t="str">
        <f>IF(Table1[[#This Row],[Day]]="","",YEAR(F6212))</f>
        <v/>
      </c>
      <c r="E6212" s="117" t="s">
        <v>329</v>
      </c>
      <c r="J6212" s="102"/>
      <c r="K6212" s="124"/>
      <c r="R6212" s="46"/>
      <c r="V6212" s="112"/>
      <c r="W6212" s="72"/>
      <c r="X6212" s="46"/>
      <c r="Y6212" s="46"/>
      <c r="AC6212" s="47">
        <f t="shared" si="93"/>
        <v>0</v>
      </c>
      <c r="AD6212" s="47"/>
      <c r="AE6212" s="44"/>
      <c r="AF6212" s="48"/>
    </row>
    <row r="6213" spans="1:32" ht="21" customHeight="1">
      <c r="A6213" s="45" t="str">
        <f>IF(G6213="","",VLOOKUP(G6213,#REF!,3,0))</f>
        <v/>
      </c>
      <c r="B6213" s="45" t="str">
        <f>IF(Table1[[#This Row],[Day]]="","",WEEKNUM(F6213))</f>
        <v/>
      </c>
      <c r="C6213" s="45" t="str">
        <f>IF(Table1[[#This Row],[Day]]="","",MONTH(F6213))</f>
        <v/>
      </c>
      <c r="D6213" s="45" t="str">
        <f>IF(Table1[[#This Row],[Day]]="","",YEAR(F6213))</f>
        <v/>
      </c>
      <c r="E6213" s="117" t="s">
        <v>329</v>
      </c>
      <c r="J6213" s="102"/>
      <c r="K6213" s="124"/>
      <c r="R6213" s="46"/>
      <c r="V6213" s="112"/>
      <c r="W6213" s="72"/>
      <c r="X6213" s="46"/>
      <c r="Y6213" s="46"/>
      <c r="AC6213" s="47">
        <f t="shared" si="93"/>
        <v>0</v>
      </c>
      <c r="AD6213" s="47"/>
      <c r="AE6213" s="44"/>
      <c r="AF6213" s="48"/>
    </row>
    <row r="6214" spans="1:32" ht="21" customHeight="1">
      <c r="A6214" s="45" t="str">
        <f>IF(G6214="","",VLOOKUP(G6214,#REF!,3,0))</f>
        <v/>
      </c>
      <c r="B6214" s="45" t="str">
        <f>IF(Table1[[#This Row],[Day]]="","",WEEKNUM(F6214))</f>
        <v/>
      </c>
      <c r="C6214" s="45" t="str">
        <f>IF(Table1[[#This Row],[Day]]="","",MONTH(F6214))</f>
        <v/>
      </c>
      <c r="D6214" s="45" t="str">
        <f>IF(Table1[[#This Row],[Day]]="","",YEAR(F6214))</f>
        <v/>
      </c>
      <c r="E6214" s="117" t="s">
        <v>329</v>
      </c>
      <c r="J6214" s="102"/>
      <c r="K6214" s="124"/>
      <c r="R6214" s="46"/>
      <c r="V6214" s="112"/>
      <c r="W6214" s="72"/>
      <c r="X6214" s="46"/>
      <c r="Y6214" s="46"/>
      <c r="AC6214" s="47">
        <f t="shared" si="93"/>
        <v>0</v>
      </c>
      <c r="AD6214" s="47"/>
      <c r="AE6214" s="44"/>
      <c r="AF6214" s="48"/>
    </row>
    <row r="6215" spans="1:32" ht="21" customHeight="1">
      <c r="A6215" s="45" t="str">
        <f>IF(G6215="","",VLOOKUP(G6215,#REF!,3,0))</f>
        <v/>
      </c>
      <c r="B6215" s="45" t="str">
        <f>IF(Table1[[#This Row],[Day]]="","",WEEKNUM(F6215))</f>
        <v/>
      </c>
      <c r="C6215" s="45" t="str">
        <f>IF(Table1[[#This Row],[Day]]="","",MONTH(F6215))</f>
        <v/>
      </c>
      <c r="D6215" s="45" t="str">
        <f>IF(Table1[[#This Row],[Day]]="","",YEAR(F6215))</f>
        <v/>
      </c>
      <c r="E6215" s="117" t="s">
        <v>329</v>
      </c>
      <c r="J6215" s="102"/>
      <c r="K6215" s="124"/>
      <c r="R6215" s="46"/>
      <c r="V6215" s="112"/>
      <c r="W6215" s="72"/>
      <c r="X6215" s="46"/>
      <c r="Y6215" s="46"/>
      <c r="AC6215" s="47">
        <f t="shared" si="93"/>
        <v>0</v>
      </c>
      <c r="AD6215" s="47"/>
      <c r="AE6215" s="44"/>
      <c r="AF6215" s="48"/>
    </row>
    <row r="6216" spans="1:32" ht="21" customHeight="1">
      <c r="A6216" s="45" t="str">
        <f>IF(G6216="","",VLOOKUP(G6216,#REF!,3,0))</f>
        <v/>
      </c>
      <c r="B6216" s="45" t="str">
        <f>IF(Table1[[#This Row],[Day]]="","",WEEKNUM(F6216))</f>
        <v/>
      </c>
      <c r="C6216" s="45" t="str">
        <f>IF(Table1[[#This Row],[Day]]="","",MONTH(F6216))</f>
        <v/>
      </c>
      <c r="D6216" s="45" t="str">
        <f>IF(Table1[[#This Row],[Day]]="","",YEAR(F6216))</f>
        <v/>
      </c>
      <c r="E6216" s="117" t="s">
        <v>329</v>
      </c>
      <c r="J6216" s="102"/>
      <c r="K6216" s="124"/>
      <c r="R6216" s="46"/>
      <c r="V6216" s="112"/>
      <c r="W6216" s="72"/>
      <c r="X6216" s="46"/>
      <c r="Y6216" s="46"/>
      <c r="AC6216" s="47">
        <f t="shared" si="93"/>
        <v>0</v>
      </c>
      <c r="AD6216" s="47"/>
      <c r="AE6216" s="44"/>
      <c r="AF6216" s="48"/>
    </row>
    <row r="6217" spans="1:32" ht="21" customHeight="1">
      <c r="A6217" s="45" t="str">
        <f>IF(G6217="","",VLOOKUP(G6217,#REF!,3,0))</f>
        <v/>
      </c>
      <c r="B6217" s="45" t="str">
        <f>IF(Table1[[#This Row],[Day]]="","",WEEKNUM(F6217))</f>
        <v/>
      </c>
      <c r="C6217" s="45" t="str">
        <f>IF(Table1[[#This Row],[Day]]="","",MONTH(F6217))</f>
        <v/>
      </c>
      <c r="D6217" s="45" t="str">
        <f>IF(Table1[[#This Row],[Day]]="","",YEAR(F6217))</f>
        <v/>
      </c>
      <c r="E6217" s="117" t="s">
        <v>329</v>
      </c>
      <c r="J6217" s="102"/>
      <c r="K6217" s="124"/>
      <c r="R6217" s="46"/>
      <c r="V6217" s="112"/>
      <c r="W6217" s="72"/>
      <c r="X6217" s="46"/>
      <c r="Y6217" s="46"/>
      <c r="AC6217" s="47">
        <f t="shared" si="93"/>
        <v>0</v>
      </c>
      <c r="AD6217" s="47"/>
      <c r="AE6217" s="44"/>
      <c r="AF6217" s="48"/>
    </row>
    <row r="6218" spans="1:32" ht="21" customHeight="1">
      <c r="A6218" s="45" t="str">
        <f>IF(G6218="","",VLOOKUP(G6218,#REF!,3,0))</f>
        <v/>
      </c>
      <c r="B6218" s="45" t="str">
        <f>IF(Table1[[#This Row],[Day]]="","",WEEKNUM(F6218))</f>
        <v/>
      </c>
      <c r="C6218" s="45" t="str">
        <f>IF(Table1[[#This Row],[Day]]="","",MONTH(F6218))</f>
        <v/>
      </c>
      <c r="D6218" s="45" t="str">
        <f>IF(Table1[[#This Row],[Day]]="","",YEAR(F6218))</f>
        <v/>
      </c>
      <c r="E6218" s="117" t="s">
        <v>329</v>
      </c>
      <c r="J6218" s="102"/>
      <c r="K6218" s="124"/>
      <c r="R6218" s="46"/>
      <c r="V6218" s="112"/>
      <c r="W6218" s="72"/>
      <c r="X6218" s="46"/>
      <c r="Y6218" s="46"/>
      <c r="AC6218" s="47">
        <f t="shared" si="93"/>
        <v>0</v>
      </c>
      <c r="AD6218" s="47"/>
      <c r="AE6218" s="44"/>
      <c r="AF6218" s="48"/>
    </row>
    <row r="6219" spans="1:32" ht="21" customHeight="1">
      <c r="A6219" s="45" t="str">
        <f>IF(G6219="","",VLOOKUP(G6219,#REF!,3,0))</f>
        <v/>
      </c>
      <c r="B6219" s="45" t="str">
        <f>IF(Table1[[#This Row],[Day]]="","",WEEKNUM(F6219))</f>
        <v/>
      </c>
      <c r="C6219" s="45" t="str">
        <f>IF(Table1[[#This Row],[Day]]="","",MONTH(F6219))</f>
        <v/>
      </c>
      <c r="D6219" s="45" t="str">
        <f>IF(Table1[[#This Row],[Day]]="","",YEAR(F6219))</f>
        <v/>
      </c>
      <c r="E6219" s="117" t="s">
        <v>329</v>
      </c>
      <c r="J6219" s="102"/>
      <c r="K6219" s="124"/>
      <c r="R6219" s="46"/>
      <c r="V6219" s="112"/>
      <c r="W6219" s="72"/>
      <c r="X6219" s="46"/>
      <c r="Y6219" s="46"/>
      <c r="AC6219" s="47">
        <f t="shared" si="93"/>
        <v>0</v>
      </c>
      <c r="AD6219" s="47"/>
      <c r="AE6219" s="44"/>
      <c r="AF6219" s="48"/>
    </row>
    <row r="6220" spans="1:32" ht="21" customHeight="1">
      <c r="A6220" s="45" t="str">
        <f>IF(G6220="","",VLOOKUP(G6220,#REF!,3,0))</f>
        <v/>
      </c>
      <c r="B6220" s="45" t="str">
        <f>IF(Table1[[#This Row],[Day]]="","",WEEKNUM(F6220))</f>
        <v/>
      </c>
      <c r="C6220" s="45" t="str">
        <f>IF(Table1[[#This Row],[Day]]="","",MONTH(F6220))</f>
        <v/>
      </c>
      <c r="D6220" s="45" t="str">
        <f>IF(Table1[[#This Row],[Day]]="","",YEAR(F6220))</f>
        <v/>
      </c>
      <c r="E6220" s="117" t="s">
        <v>329</v>
      </c>
      <c r="J6220" s="102"/>
      <c r="K6220" s="124"/>
      <c r="R6220" s="46"/>
      <c r="V6220" s="112"/>
      <c r="W6220" s="72"/>
      <c r="X6220" s="46"/>
      <c r="Y6220" s="46"/>
      <c r="AC6220" s="47">
        <f t="shared" si="93"/>
        <v>0</v>
      </c>
      <c r="AD6220" s="47"/>
      <c r="AE6220" s="44"/>
      <c r="AF6220" s="48"/>
    </row>
    <row r="6221" spans="1:32" ht="21" customHeight="1">
      <c r="A6221" s="45" t="str">
        <f>IF(G6221="","",VLOOKUP(G6221,#REF!,3,0))</f>
        <v/>
      </c>
      <c r="B6221" s="45" t="str">
        <f>IF(Table1[[#This Row],[Day]]="","",WEEKNUM(F6221))</f>
        <v/>
      </c>
      <c r="C6221" s="45" t="str">
        <f>IF(Table1[[#This Row],[Day]]="","",MONTH(F6221))</f>
        <v/>
      </c>
      <c r="D6221" s="45" t="str">
        <f>IF(Table1[[#This Row],[Day]]="","",YEAR(F6221))</f>
        <v/>
      </c>
      <c r="E6221" s="117" t="s">
        <v>329</v>
      </c>
      <c r="J6221" s="102"/>
      <c r="K6221" s="124"/>
      <c r="R6221" s="46"/>
      <c r="V6221" s="112"/>
      <c r="W6221" s="72"/>
      <c r="X6221" s="46"/>
      <c r="Y6221" s="46"/>
      <c r="AC6221" s="47">
        <f t="shared" si="93"/>
        <v>0</v>
      </c>
      <c r="AD6221" s="47"/>
      <c r="AE6221" s="44"/>
      <c r="AF6221" s="48"/>
    </row>
    <row r="6222" spans="1:32" ht="21" customHeight="1">
      <c r="A6222" s="45" t="str">
        <f>IF(G6222="","",VLOOKUP(G6222,#REF!,3,0))</f>
        <v/>
      </c>
      <c r="B6222" s="45" t="str">
        <f>IF(Table1[[#This Row],[Day]]="","",WEEKNUM(F6222))</f>
        <v/>
      </c>
      <c r="C6222" s="45" t="str">
        <f>IF(Table1[[#This Row],[Day]]="","",MONTH(F6222))</f>
        <v/>
      </c>
      <c r="D6222" s="45" t="str">
        <f>IF(Table1[[#This Row],[Day]]="","",YEAR(F6222))</f>
        <v/>
      </c>
      <c r="E6222" s="117" t="s">
        <v>329</v>
      </c>
      <c r="J6222" s="102"/>
      <c r="K6222" s="124"/>
      <c r="R6222" s="46"/>
      <c r="V6222" s="112"/>
      <c r="W6222" s="72"/>
      <c r="X6222" s="46"/>
      <c r="Y6222" s="46"/>
      <c r="AC6222" s="47">
        <f t="shared" si="93"/>
        <v>0</v>
      </c>
      <c r="AD6222" s="47"/>
      <c r="AE6222" s="44"/>
      <c r="AF6222" s="48"/>
    </row>
    <row r="6223" spans="1:32" ht="21" customHeight="1">
      <c r="A6223" s="45" t="str">
        <f>IF(G6223="","",VLOOKUP(G6223,#REF!,3,0))</f>
        <v/>
      </c>
      <c r="B6223" s="45" t="str">
        <f>IF(Table1[[#This Row],[Day]]="","",WEEKNUM(F6223))</f>
        <v/>
      </c>
      <c r="C6223" s="45" t="str">
        <f>IF(Table1[[#This Row],[Day]]="","",MONTH(F6223))</f>
        <v/>
      </c>
      <c r="D6223" s="45" t="str">
        <f>IF(Table1[[#This Row],[Day]]="","",YEAR(F6223))</f>
        <v/>
      </c>
      <c r="E6223" s="117" t="s">
        <v>329</v>
      </c>
      <c r="J6223" s="102"/>
      <c r="K6223" s="124"/>
      <c r="R6223" s="46"/>
      <c r="V6223" s="112"/>
      <c r="W6223" s="72"/>
      <c r="X6223" s="46"/>
      <c r="Y6223" s="46"/>
      <c r="AC6223" s="47">
        <f t="shared" si="93"/>
        <v>0</v>
      </c>
      <c r="AD6223" s="47"/>
      <c r="AE6223" s="44"/>
      <c r="AF6223" s="48"/>
    </row>
    <row r="6224" spans="1:32" ht="21" customHeight="1">
      <c r="A6224" s="45" t="str">
        <f>IF(G6224="","",VLOOKUP(G6224,#REF!,3,0))</f>
        <v/>
      </c>
      <c r="B6224" s="45" t="str">
        <f>IF(Table1[[#This Row],[Day]]="","",WEEKNUM(F6224))</f>
        <v/>
      </c>
      <c r="C6224" s="45" t="str">
        <f>IF(Table1[[#This Row],[Day]]="","",MONTH(F6224))</f>
        <v/>
      </c>
      <c r="D6224" s="45" t="str">
        <f>IF(Table1[[#This Row],[Day]]="","",YEAR(F6224))</f>
        <v/>
      </c>
      <c r="E6224" s="117" t="s">
        <v>329</v>
      </c>
      <c r="J6224" s="102"/>
      <c r="K6224" s="124"/>
      <c r="R6224" s="46"/>
      <c r="V6224" s="112"/>
      <c r="W6224" s="72"/>
      <c r="X6224" s="46"/>
      <c r="Y6224" s="46"/>
      <c r="AC6224" s="47">
        <f t="shared" si="93"/>
        <v>0</v>
      </c>
      <c r="AD6224" s="47"/>
      <c r="AE6224" s="44"/>
      <c r="AF6224" s="48"/>
    </row>
    <row r="6225" spans="1:32" ht="21" customHeight="1">
      <c r="A6225" s="45" t="str">
        <f>IF(G6225="","",VLOOKUP(G6225,#REF!,3,0))</f>
        <v/>
      </c>
      <c r="B6225" s="45" t="str">
        <f>IF(Table1[[#This Row],[Day]]="","",WEEKNUM(F6225))</f>
        <v/>
      </c>
      <c r="C6225" s="45" t="str">
        <f>IF(Table1[[#This Row],[Day]]="","",MONTH(F6225))</f>
        <v/>
      </c>
      <c r="D6225" s="45" t="str">
        <f>IF(Table1[[#This Row],[Day]]="","",YEAR(F6225))</f>
        <v/>
      </c>
      <c r="E6225" s="117" t="s">
        <v>329</v>
      </c>
      <c r="J6225" s="102"/>
      <c r="K6225" s="124"/>
      <c r="R6225" s="46"/>
      <c r="V6225" s="112"/>
      <c r="W6225" s="72"/>
      <c r="X6225" s="46"/>
      <c r="Y6225" s="46"/>
      <c r="AC6225" s="47">
        <f t="shared" si="93"/>
        <v>0</v>
      </c>
      <c r="AD6225" s="47"/>
      <c r="AE6225" s="44"/>
      <c r="AF6225" s="48"/>
    </row>
    <row r="6226" spans="1:32" ht="21" customHeight="1">
      <c r="A6226" s="45" t="str">
        <f>IF(G6226="","",VLOOKUP(G6226,#REF!,3,0))</f>
        <v/>
      </c>
      <c r="B6226" s="45" t="str">
        <f>IF(Table1[[#This Row],[Day]]="","",WEEKNUM(F6226))</f>
        <v/>
      </c>
      <c r="C6226" s="45" t="str">
        <f>IF(Table1[[#This Row],[Day]]="","",MONTH(F6226))</f>
        <v/>
      </c>
      <c r="D6226" s="45" t="str">
        <f>IF(Table1[[#This Row],[Day]]="","",YEAR(F6226))</f>
        <v/>
      </c>
      <c r="E6226" s="117" t="s">
        <v>329</v>
      </c>
      <c r="J6226" s="102"/>
      <c r="K6226" s="124"/>
      <c r="R6226" s="46"/>
      <c r="V6226" s="112"/>
      <c r="W6226" s="72"/>
      <c r="X6226" s="46"/>
      <c r="Y6226" s="46"/>
      <c r="AC6226" s="47">
        <f t="shared" si="93"/>
        <v>0</v>
      </c>
      <c r="AD6226" s="47"/>
      <c r="AE6226" s="44"/>
      <c r="AF6226" s="48"/>
    </row>
    <row r="6227" spans="1:32" ht="21" customHeight="1">
      <c r="A6227" s="45" t="str">
        <f>IF(G6227="","",VLOOKUP(G6227,#REF!,3,0))</f>
        <v/>
      </c>
      <c r="B6227" s="45" t="str">
        <f>IF(Table1[[#This Row],[Day]]="","",WEEKNUM(F6227))</f>
        <v/>
      </c>
      <c r="C6227" s="45" t="str">
        <f>IF(Table1[[#This Row],[Day]]="","",MONTH(F6227))</f>
        <v/>
      </c>
      <c r="D6227" s="45" t="str">
        <f>IF(Table1[[#This Row],[Day]]="","",YEAR(F6227))</f>
        <v/>
      </c>
      <c r="E6227" s="117" t="s">
        <v>329</v>
      </c>
      <c r="J6227" s="102"/>
      <c r="K6227" s="124"/>
      <c r="R6227" s="46"/>
      <c r="V6227" s="112"/>
      <c r="W6227" s="72"/>
      <c r="X6227" s="46"/>
      <c r="Y6227" s="46"/>
      <c r="AC6227" s="47">
        <f t="shared" si="93"/>
        <v>0</v>
      </c>
      <c r="AD6227" s="47"/>
      <c r="AE6227" s="44"/>
      <c r="AF6227" s="48"/>
    </row>
    <row r="6228" spans="1:32" ht="21" customHeight="1">
      <c r="A6228" s="45" t="str">
        <f>IF(G6228="","",VLOOKUP(G6228,#REF!,3,0))</f>
        <v/>
      </c>
      <c r="B6228" s="45" t="str">
        <f>IF(Table1[[#This Row],[Day]]="","",WEEKNUM(F6228))</f>
        <v/>
      </c>
      <c r="C6228" s="45" t="str">
        <f>IF(Table1[[#This Row],[Day]]="","",MONTH(F6228))</f>
        <v/>
      </c>
      <c r="D6228" s="45" t="str">
        <f>IF(Table1[[#This Row],[Day]]="","",YEAR(F6228))</f>
        <v/>
      </c>
      <c r="E6228" s="117" t="s">
        <v>329</v>
      </c>
      <c r="J6228" s="102"/>
      <c r="K6228" s="124"/>
      <c r="R6228" s="46"/>
      <c r="V6228" s="112"/>
      <c r="W6228" s="72"/>
      <c r="X6228" s="46"/>
      <c r="Y6228" s="46"/>
      <c r="AC6228" s="47">
        <f t="shared" si="93"/>
        <v>0</v>
      </c>
      <c r="AD6228" s="47"/>
      <c r="AE6228" s="44"/>
      <c r="AF6228" s="48"/>
    </row>
    <row r="6229" spans="1:32" ht="21" customHeight="1">
      <c r="A6229" s="45" t="str">
        <f>IF(G6229="","",VLOOKUP(G6229,#REF!,3,0))</f>
        <v/>
      </c>
      <c r="B6229" s="45" t="str">
        <f>IF(Table1[[#This Row],[Day]]="","",WEEKNUM(F6229))</f>
        <v/>
      </c>
      <c r="C6229" s="45" t="str">
        <f>IF(Table1[[#This Row],[Day]]="","",MONTH(F6229))</f>
        <v/>
      </c>
      <c r="D6229" s="45" t="str">
        <f>IF(Table1[[#This Row],[Day]]="","",YEAR(F6229))</f>
        <v/>
      </c>
      <c r="E6229" s="117" t="s">
        <v>329</v>
      </c>
      <c r="J6229" s="102"/>
      <c r="K6229" s="124"/>
      <c r="R6229" s="46"/>
      <c r="V6229" s="112"/>
      <c r="W6229" s="72"/>
      <c r="X6229" s="46"/>
      <c r="Y6229" s="46"/>
      <c r="AC6229" s="47">
        <f t="shared" si="93"/>
        <v>0</v>
      </c>
      <c r="AD6229" s="47"/>
      <c r="AE6229" s="44"/>
      <c r="AF6229" s="48"/>
    </row>
    <row r="6230" spans="1:32" ht="21" customHeight="1">
      <c r="A6230" s="45" t="str">
        <f>IF(G6230="","",VLOOKUP(G6230,#REF!,3,0))</f>
        <v/>
      </c>
      <c r="B6230" s="45" t="str">
        <f>IF(Table1[[#This Row],[Day]]="","",WEEKNUM(F6230))</f>
        <v/>
      </c>
      <c r="C6230" s="45" t="str">
        <f>IF(Table1[[#This Row],[Day]]="","",MONTH(F6230))</f>
        <v/>
      </c>
      <c r="D6230" s="45" t="str">
        <f>IF(Table1[[#This Row],[Day]]="","",YEAR(F6230))</f>
        <v/>
      </c>
      <c r="E6230" s="117" t="s">
        <v>329</v>
      </c>
      <c r="J6230" s="102"/>
      <c r="K6230" s="124"/>
      <c r="R6230" s="46"/>
      <c r="V6230" s="112"/>
      <c r="W6230" s="72"/>
      <c r="X6230" s="46"/>
      <c r="Y6230" s="46"/>
      <c r="AC6230" s="47">
        <f t="shared" si="93"/>
        <v>0</v>
      </c>
      <c r="AD6230" s="47"/>
      <c r="AE6230" s="44"/>
      <c r="AF6230" s="48"/>
    </row>
    <row r="6231" spans="1:32" ht="21" customHeight="1">
      <c r="A6231" s="45" t="str">
        <f>IF(G6231="","",VLOOKUP(G6231,#REF!,3,0))</f>
        <v/>
      </c>
      <c r="B6231" s="45" t="str">
        <f>IF(Table1[[#This Row],[Day]]="","",WEEKNUM(F6231))</f>
        <v/>
      </c>
      <c r="C6231" s="45" t="str">
        <f>IF(Table1[[#This Row],[Day]]="","",MONTH(F6231))</f>
        <v/>
      </c>
      <c r="D6231" s="45" t="str">
        <f>IF(Table1[[#This Row],[Day]]="","",YEAR(F6231))</f>
        <v/>
      </c>
      <c r="E6231" s="117" t="s">
        <v>329</v>
      </c>
      <c r="J6231" s="102"/>
      <c r="K6231" s="124"/>
      <c r="R6231" s="46"/>
      <c r="V6231" s="112"/>
      <c r="W6231" s="72"/>
      <c r="X6231" s="46"/>
      <c r="Y6231" s="46"/>
      <c r="AC6231" s="47">
        <f t="shared" si="93"/>
        <v>0</v>
      </c>
      <c r="AD6231" s="47"/>
      <c r="AE6231" s="44"/>
      <c r="AF6231" s="48"/>
    </row>
    <row r="6232" spans="1:32" ht="21" customHeight="1">
      <c r="A6232" s="45" t="str">
        <f>IF(G6232="","",VLOOKUP(G6232,#REF!,3,0))</f>
        <v/>
      </c>
      <c r="B6232" s="45" t="str">
        <f>IF(Table1[[#This Row],[Day]]="","",WEEKNUM(F6232))</f>
        <v/>
      </c>
      <c r="C6232" s="45" t="str">
        <f>IF(Table1[[#This Row],[Day]]="","",MONTH(F6232))</f>
        <v/>
      </c>
      <c r="D6232" s="45" t="str">
        <f>IF(Table1[[#This Row],[Day]]="","",YEAR(F6232))</f>
        <v/>
      </c>
      <c r="E6232" s="117" t="s">
        <v>329</v>
      </c>
      <c r="J6232" s="102"/>
      <c r="K6232" s="124"/>
      <c r="R6232" s="46"/>
      <c r="V6232" s="112"/>
      <c r="W6232" s="72"/>
      <c r="X6232" s="46"/>
      <c r="Y6232" s="46"/>
      <c r="AC6232" s="47">
        <f t="shared" si="93"/>
        <v>0</v>
      </c>
      <c r="AD6232" s="47"/>
      <c r="AE6232" s="44"/>
      <c r="AF6232" s="48"/>
    </row>
    <row r="6233" spans="1:32" ht="21" customHeight="1">
      <c r="A6233" s="45" t="str">
        <f>IF(G6233="","",VLOOKUP(G6233,#REF!,3,0))</f>
        <v/>
      </c>
      <c r="B6233" s="45" t="str">
        <f>IF(Table1[[#This Row],[Day]]="","",WEEKNUM(F6233))</f>
        <v/>
      </c>
      <c r="C6233" s="45" t="str">
        <f>IF(Table1[[#This Row],[Day]]="","",MONTH(F6233))</f>
        <v/>
      </c>
      <c r="D6233" s="45" t="str">
        <f>IF(Table1[[#This Row],[Day]]="","",YEAR(F6233))</f>
        <v/>
      </c>
      <c r="E6233" s="117" t="s">
        <v>329</v>
      </c>
      <c r="J6233" s="102"/>
      <c r="K6233" s="124"/>
      <c r="R6233" s="46"/>
      <c r="V6233" s="112"/>
      <c r="W6233" s="72"/>
      <c r="X6233" s="46"/>
      <c r="Y6233" s="46"/>
      <c r="AC6233" s="47">
        <f t="shared" si="93"/>
        <v>0</v>
      </c>
      <c r="AD6233" s="47"/>
      <c r="AE6233" s="44"/>
      <c r="AF6233" s="48"/>
    </row>
    <row r="6234" spans="1:32" ht="21" customHeight="1">
      <c r="A6234" s="45" t="str">
        <f>IF(G6234="","",VLOOKUP(G6234,#REF!,3,0))</f>
        <v/>
      </c>
      <c r="B6234" s="45" t="str">
        <f>IF(Table1[[#This Row],[Day]]="","",WEEKNUM(F6234))</f>
        <v/>
      </c>
      <c r="C6234" s="45" t="str">
        <f>IF(Table1[[#This Row],[Day]]="","",MONTH(F6234))</f>
        <v/>
      </c>
      <c r="D6234" s="45" t="str">
        <f>IF(Table1[[#This Row],[Day]]="","",YEAR(F6234))</f>
        <v/>
      </c>
      <c r="E6234" s="117" t="s">
        <v>329</v>
      </c>
      <c r="J6234" s="102"/>
      <c r="K6234" s="124"/>
      <c r="R6234" s="46"/>
      <c r="V6234" s="112"/>
      <c r="W6234" s="72"/>
      <c r="X6234" s="46"/>
      <c r="Y6234" s="46"/>
      <c r="AC6234" s="47">
        <f t="shared" si="93"/>
        <v>0</v>
      </c>
      <c r="AD6234" s="47"/>
      <c r="AE6234" s="44"/>
      <c r="AF6234" s="48"/>
    </row>
    <row r="6235" spans="1:32" ht="21" customHeight="1">
      <c r="A6235" s="45" t="str">
        <f>IF(G6235="","",VLOOKUP(G6235,#REF!,3,0))</f>
        <v/>
      </c>
      <c r="B6235" s="45" t="str">
        <f>IF(Table1[[#This Row],[Day]]="","",WEEKNUM(F6235))</f>
        <v/>
      </c>
      <c r="C6235" s="45" t="str">
        <f>IF(Table1[[#This Row],[Day]]="","",MONTH(F6235))</f>
        <v/>
      </c>
      <c r="D6235" s="45" t="str">
        <f>IF(Table1[[#This Row],[Day]]="","",YEAR(F6235))</f>
        <v/>
      </c>
      <c r="E6235" s="117" t="s">
        <v>329</v>
      </c>
      <c r="J6235" s="102"/>
      <c r="K6235" s="124"/>
      <c r="R6235" s="46"/>
      <c r="V6235" s="112"/>
      <c r="W6235" s="72"/>
      <c r="X6235" s="46"/>
      <c r="Y6235" s="46"/>
      <c r="AC6235" s="47">
        <f t="shared" si="93"/>
        <v>0</v>
      </c>
      <c r="AD6235" s="47"/>
      <c r="AE6235" s="44"/>
      <c r="AF6235" s="48"/>
    </row>
    <row r="6236" spans="1:32" ht="21" customHeight="1">
      <c r="A6236" s="45" t="str">
        <f>IF(G6236="","",VLOOKUP(G6236,#REF!,3,0))</f>
        <v/>
      </c>
      <c r="B6236" s="45" t="str">
        <f>IF(Table1[[#This Row],[Day]]="","",WEEKNUM(F6236))</f>
        <v/>
      </c>
      <c r="C6236" s="45" t="str">
        <f>IF(Table1[[#This Row],[Day]]="","",MONTH(F6236))</f>
        <v/>
      </c>
      <c r="D6236" s="45" t="str">
        <f>IF(Table1[[#This Row],[Day]]="","",YEAR(F6236))</f>
        <v/>
      </c>
      <c r="E6236" s="117" t="s">
        <v>329</v>
      </c>
      <c r="J6236" s="102"/>
      <c r="K6236" s="124"/>
      <c r="R6236" s="46"/>
      <c r="V6236" s="112"/>
      <c r="W6236" s="72"/>
      <c r="X6236" s="46"/>
      <c r="Y6236" s="46"/>
      <c r="AC6236" s="47">
        <f t="shared" ref="AC6236:AC6299" si="94">SUM(I6236:AB6236)</f>
        <v>0</v>
      </c>
      <c r="AD6236" s="47"/>
      <c r="AE6236" s="44"/>
      <c r="AF6236" s="48"/>
    </row>
    <row r="6237" spans="1:32" ht="21" customHeight="1">
      <c r="A6237" s="45" t="str">
        <f>IF(G6237="","",VLOOKUP(G6237,#REF!,3,0))</f>
        <v/>
      </c>
      <c r="B6237" s="45" t="str">
        <f>IF(Table1[[#This Row],[Day]]="","",WEEKNUM(F6237))</f>
        <v/>
      </c>
      <c r="C6237" s="45" t="str">
        <f>IF(Table1[[#This Row],[Day]]="","",MONTH(F6237))</f>
        <v/>
      </c>
      <c r="D6237" s="45" t="str">
        <f>IF(Table1[[#This Row],[Day]]="","",YEAR(F6237))</f>
        <v/>
      </c>
      <c r="E6237" s="117" t="s">
        <v>329</v>
      </c>
      <c r="J6237" s="102"/>
      <c r="K6237" s="124"/>
      <c r="R6237" s="46"/>
      <c r="V6237" s="112"/>
      <c r="W6237" s="72"/>
      <c r="X6237" s="46"/>
      <c r="Y6237" s="46"/>
      <c r="AC6237" s="47">
        <f t="shared" si="94"/>
        <v>0</v>
      </c>
      <c r="AD6237" s="47"/>
      <c r="AE6237" s="44"/>
      <c r="AF6237" s="48"/>
    </row>
    <row r="6238" spans="1:32" ht="21" customHeight="1">
      <c r="A6238" s="45" t="str">
        <f>IF(G6238="","",VLOOKUP(G6238,#REF!,3,0))</f>
        <v/>
      </c>
      <c r="B6238" s="45" t="str">
        <f>IF(Table1[[#This Row],[Day]]="","",WEEKNUM(F6238))</f>
        <v/>
      </c>
      <c r="C6238" s="45" t="str">
        <f>IF(Table1[[#This Row],[Day]]="","",MONTH(F6238))</f>
        <v/>
      </c>
      <c r="D6238" s="45" t="str">
        <f>IF(Table1[[#This Row],[Day]]="","",YEAR(F6238))</f>
        <v/>
      </c>
      <c r="E6238" s="117" t="s">
        <v>329</v>
      </c>
      <c r="J6238" s="102"/>
      <c r="K6238" s="124"/>
      <c r="R6238" s="46"/>
      <c r="V6238" s="112"/>
      <c r="W6238" s="72"/>
      <c r="X6238" s="46"/>
      <c r="Y6238" s="46"/>
      <c r="AC6238" s="47">
        <f t="shared" si="94"/>
        <v>0</v>
      </c>
      <c r="AD6238" s="47"/>
      <c r="AE6238" s="44"/>
      <c r="AF6238" s="48"/>
    </row>
    <row r="6239" spans="1:32" ht="21" customHeight="1">
      <c r="A6239" s="45" t="str">
        <f>IF(G6239="","",VLOOKUP(G6239,#REF!,3,0))</f>
        <v/>
      </c>
      <c r="B6239" s="45" t="str">
        <f>IF(Table1[[#This Row],[Day]]="","",WEEKNUM(F6239))</f>
        <v/>
      </c>
      <c r="C6239" s="45" t="str">
        <f>IF(Table1[[#This Row],[Day]]="","",MONTH(F6239))</f>
        <v/>
      </c>
      <c r="D6239" s="45" t="str">
        <f>IF(Table1[[#This Row],[Day]]="","",YEAR(F6239))</f>
        <v/>
      </c>
      <c r="E6239" s="117" t="s">
        <v>329</v>
      </c>
      <c r="J6239" s="102"/>
      <c r="K6239" s="124"/>
      <c r="R6239" s="46"/>
      <c r="V6239" s="112"/>
      <c r="W6239" s="72"/>
      <c r="X6239" s="46"/>
      <c r="Y6239" s="46"/>
      <c r="AC6239" s="47">
        <f t="shared" si="94"/>
        <v>0</v>
      </c>
      <c r="AD6239" s="47"/>
      <c r="AE6239" s="44"/>
      <c r="AF6239" s="48"/>
    </row>
    <row r="6240" spans="1:32" ht="21" customHeight="1">
      <c r="A6240" s="45" t="str">
        <f>IF(G6240="","",VLOOKUP(G6240,#REF!,3,0))</f>
        <v/>
      </c>
      <c r="B6240" s="45" t="str">
        <f>IF(Table1[[#This Row],[Day]]="","",WEEKNUM(F6240))</f>
        <v/>
      </c>
      <c r="C6240" s="45" t="str">
        <f>IF(Table1[[#This Row],[Day]]="","",MONTH(F6240))</f>
        <v/>
      </c>
      <c r="D6240" s="45" t="str">
        <f>IF(Table1[[#This Row],[Day]]="","",YEAR(F6240))</f>
        <v/>
      </c>
      <c r="E6240" s="117" t="s">
        <v>329</v>
      </c>
      <c r="J6240" s="102"/>
      <c r="K6240" s="124"/>
      <c r="R6240" s="46"/>
      <c r="V6240" s="112"/>
      <c r="W6240" s="72"/>
      <c r="X6240" s="46"/>
      <c r="Y6240" s="46"/>
      <c r="AC6240" s="47">
        <f t="shared" si="94"/>
        <v>0</v>
      </c>
      <c r="AD6240" s="47"/>
      <c r="AE6240" s="44"/>
      <c r="AF6240" s="48"/>
    </row>
    <row r="6241" spans="1:32" ht="21" customHeight="1">
      <c r="A6241" s="45" t="str">
        <f>IF(G6241="","",VLOOKUP(G6241,#REF!,3,0))</f>
        <v/>
      </c>
      <c r="B6241" s="45" t="str">
        <f>IF(Table1[[#This Row],[Day]]="","",WEEKNUM(F6241))</f>
        <v/>
      </c>
      <c r="C6241" s="45" t="str">
        <f>IF(Table1[[#This Row],[Day]]="","",MONTH(F6241))</f>
        <v/>
      </c>
      <c r="D6241" s="45" t="str">
        <f>IF(Table1[[#This Row],[Day]]="","",YEAR(F6241))</f>
        <v/>
      </c>
      <c r="E6241" s="117" t="s">
        <v>329</v>
      </c>
      <c r="J6241" s="102"/>
      <c r="K6241" s="124"/>
      <c r="R6241" s="46"/>
      <c r="V6241" s="112"/>
      <c r="W6241" s="72"/>
      <c r="X6241" s="46"/>
      <c r="Y6241" s="46"/>
      <c r="AC6241" s="47">
        <f t="shared" si="94"/>
        <v>0</v>
      </c>
      <c r="AD6241" s="47"/>
      <c r="AE6241" s="44"/>
      <c r="AF6241" s="48"/>
    </row>
    <row r="6242" spans="1:32" ht="21" customHeight="1">
      <c r="A6242" s="45" t="str">
        <f>IF(G6242="","",VLOOKUP(G6242,#REF!,3,0))</f>
        <v/>
      </c>
      <c r="B6242" s="45" t="str">
        <f>IF(Table1[[#This Row],[Day]]="","",WEEKNUM(F6242))</f>
        <v/>
      </c>
      <c r="C6242" s="45" t="str">
        <f>IF(Table1[[#This Row],[Day]]="","",MONTH(F6242))</f>
        <v/>
      </c>
      <c r="D6242" s="45" t="str">
        <f>IF(Table1[[#This Row],[Day]]="","",YEAR(F6242))</f>
        <v/>
      </c>
      <c r="E6242" s="117" t="s">
        <v>329</v>
      </c>
      <c r="J6242" s="102"/>
      <c r="K6242" s="124"/>
      <c r="R6242" s="46"/>
      <c r="V6242" s="112"/>
      <c r="W6242" s="72"/>
      <c r="X6242" s="46"/>
      <c r="Y6242" s="46"/>
      <c r="AC6242" s="47">
        <f t="shared" si="94"/>
        <v>0</v>
      </c>
      <c r="AD6242" s="47"/>
      <c r="AE6242" s="44"/>
      <c r="AF6242" s="48"/>
    </row>
    <row r="6243" spans="1:32" ht="21" customHeight="1">
      <c r="A6243" s="45" t="str">
        <f>IF(G6243="","",VLOOKUP(G6243,#REF!,3,0))</f>
        <v/>
      </c>
      <c r="B6243" s="45" t="str">
        <f>IF(Table1[[#This Row],[Day]]="","",WEEKNUM(F6243))</f>
        <v/>
      </c>
      <c r="C6243" s="45" t="str">
        <f>IF(Table1[[#This Row],[Day]]="","",MONTH(F6243))</f>
        <v/>
      </c>
      <c r="D6243" s="45" t="str">
        <f>IF(Table1[[#This Row],[Day]]="","",YEAR(F6243))</f>
        <v/>
      </c>
      <c r="E6243" s="117" t="s">
        <v>329</v>
      </c>
      <c r="J6243" s="102"/>
      <c r="K6243" s="124"/>
      <c r="R6243" s="46"/>
      <c r="V6243" s="112"/>
      <c r="W6243" s="72"/>
      <c r="X6243" s="46"/>
      <c r="Y6243" s="46"/>
      <c r="AC6243" s="47">
        <f t="shared" si="94"/>
        <v>0</v>
      </c>
      <c r="AD6243" s="47"/>
      <c r="AE6243" s="44"/>
      <c r="AF6243" s="48"/>
    </row>
    <row r="6244" spans="1:32" ht="21" customHeight="1">
      <c r="A6244" s="45" t="str">
        <f>IF(G6244="","",VLOOKUP(G6244,#REF!,3,0))</f>
        <v/>
      </c>
      <c r="B6244" s="45" t="str">
        <f>IF(Table1[[#This Row],[Day]]="","",WEEKNUM(F6244))</f>
        <v/>
      </c>
      <c r="C6244" s="45" t="str">
        <f>IF(Table1[[#This Row],[Day]]="","",MONTH(F6244))</f>
        <v/>
      </c>
      <c r="D6244" s="45" t="str">
        <f>IF(Table1[[#This Row],[Day]]="","",YEAR(F6244))</f>
        <v/>
      </c>
      <c r="E6244" s="117" t="s">
        <v>329</v>
      </c>
      <c r="J6244" s="102"/>
      <c r="K6244" s="124"/>
      <c r="R6244" s="46"/>
      <c r="V6244" s="112"/>
      <c r="W6244" s="72"/>
      <c r="X6244" s="46"/>
      <c r="Y6244" s="46"/>
      <c r="AC6244" s="47">
        <f t="shared" si="94"/>
        <v>0</v>
      </c>
      <c r="AD6244" s="47"/>
      <c r="AE6244" s="44"/>
      <c r="AF6244" s="48"/>
    </row>
    <row r="6245" spans="1:32" ht="21" customHeight="1">
      <c r="A6245" s="45" t="str">
        <f>IF(G6245="","",VLOOKUP(G6245,#REF!,3,0))</f>
        <v/>
      </c>
      <c r="B6245" s="45" t="str">
        <f>IF(Table1[[#This Row],[Day]]="","",WEEKNUM(F6245))</f>
        <v/>
      </c>
      <c r="C6245" s="45" t="str">
        <f>IF(Table1[[#This Row],[Day]]="","",MONTH(F6245))</f>
        <v/>
      </c>
      <c r="D6245" s="45" t="str">
        <f>IF(Table1[[#This Row],[Day]]="","",YEAR(F6245))</f>
        <v/>
      </c>
      <c r="E6245" s="117" t="s">
        <v>329</v>
      </c>
      <c r="J6245" s="102"/>
      <c r="K6245" s="124"/>
      <c r="R6245" s="46"/>
      <c r="V6245" s="112"/>
      <c r="W6245" s="72"/>
      <c r="X6245" s="46"/>
      <c r="Y6245" s="46"/>
      <c r="AC6245" s="47">
        <f t="shared" si="94"/>
        <v>0</v>
      </c>
      <c r="AD6245" s="47"/>
      <c r="AE6245" s="44"/>
      <c r="AF6245" s="48"/>
    </row>
    <row r="6246" spans="1:32" ht="21" customHeight="1">
      <c r="A6246" s="45" t="str">
        <f>IF(G6246="","",VLOOKUP(G6246,#REF!,3,0))</f>
        <v/>
      </c>
      <c r="B6246" s="45" t="str">
        <f>IF(Table1[[#This Row],[Day]]="","",WEEKNUM(F6246))</f>
        <v/>
      </c>
      <c r="C6246" s="45" t="str">
        <f>IF(Table1[[#This Row],[Day]]="","",MONTH(F6246))</f>
        <v/>
      </c>
      <c r="D6246" s="45" t="str">
        <f>IF(Table1[[#This Row],[Day]]="","",YEAR(F6246))</f>
        <v/>
      </c>
      <c r="E6246" s="117" t="s">
        <v>329</v>
      </c>
      <c r="J6246" s="102"/>
      <c r="K6246" s="124"/>
      <c r="R6246" s="46"/>
      <c r="V6246" s="112"/>
      <c r="W6246" s="72"/>
      <c r="X6246" s="46"/>
      <c r="Y6246" s="46"/>
      <c r="AC6246" s="47">
        <f t="shared" si="94"/>
        <v>0</v>
      </c>
      <c r="AD6246" s="47"/>
      <c r="AE6246" s="44"/>
      <c r="AF6246" s="48"/>
    </row>
    <row r="6247" spans="1:32" ht="21" customHeight="1">
      <c r="A6247" s="45" t="str">
        <f>IF(G6247="","",VLOOKUP(G6247,#REF!,3,0))</f>
        <v/>
      </c>
      <c r="B6247" s="45" t="str">
        <f>IF(Table1[[#This Row],[Day]]="","",WEEKNUM(F6247))</f>
        <v/>
      </c>
      <c r="C6247" s="45" t="str">
        <f>IF(Table1[[#This Row],[Day]]="","",MONTH(F6247))</f>
        <v/>
      </c>
      <c r="D6247" s="45" t="str">
        <f>IF(Table1[[#This Row],[Day]]="","",YEAR(F6247))</f>
        <v/>
      </c>
      <c r="E6247" s="117" t="s">
        <v>329</v>
      </c>
      <c r="J6247" s="102"/>
      <c r="K6247" s="124"/>
      <c r="R6247" s="46"/>
      <c r="V6247" s="112"/>
      <c r="W6247" s="72"/>
      <c r="X6247" s="46"/>
      <c r="Y6247" s="46"/>
      <c r="AC6247" s="47">
        <f t="shared" si="94"/>
        <v>0</v>
      </c>
      <c r="AD6247" s="47"/>
      <c r="AE6247" s="44"/>
      <c r="AF6247" s="48"/>
    </row>
    <row r="6248" spans="1:32" ht="21" customHeight="1">
      <c r="A6248" s="45" t="str">
        <f>IF(G6248="","",VLOOKUP(G6248,#REF!,3,0))</f>
        <v/>
      </c>
      <c r="B6248" s="45" t="str">
        <f>IF(Table1[[#This Row],[Day]]="","",WEEKNUM(F6248))</f>
        <v/>
      </c>
      <c r="C6248" s="45" t="str">
        <f>IF(Table1[[#This Row],[Day]]="","",MONTH(F6248))</f>
        <v/>
      </c>
      <c r="D6248" s="45" t="str">
        <f>IF(Table1[[#This Row],[Day]]="","",YEAR(F6248))</f>
        <v/>
      </c>
      <c r="E6248" s="117" t="s">
        <v>329</v>
      </c>
      <c r="J6248" s="102"/>
      <c r="K6248" s="124"/>
      <c r="R6248" s="46"/>
      <c r="V6248" s="112"/>
      <c r="W6248" s="72"/>
      <c r="X6248" s="46"/>
      <c r="Y6248" s="46"/>
      <c r="AC6248" s="47">
        <f t="shared" si="94"/>
        <v>0</v>
      </c>
      <c r="AD6248" s="47"/>
      <c r="AE6248" s="44"/>
      <c r="AF6248" s="48"/>
    </row>
    <row r="6249" spans="1:32" ht="21" customHeight="1">
      <c r="A6249" s="45" t="str">
        <f>IF(G6249="","",VLOOKUP(G6249,#REF!,3,0))</f>
        <v/>
      </c>
      <c r="B6249" s="45" t="str">
        <f>IF(Table1[[#This Row],[Day]]="","",WEEKNUM(F6249))</f>
        <v/>
      </c>
      <c r="C6249" s="45" t="str">
        <f>IF(Table1[[#This Row],[Day]]="","",MONTH(F6249))</f>
        <v/>
      </c>
      <c r="D6249" s="45" t="str">
        <f>IF(Table1[[#This Row],[Day]]="","",YEAR(F6249))</f>
        <v/>
      </c>
      <c r="E6249" s="117" t="s">
        <v>329</v>
      </c>
      <c r="J6249" s="102"/>
      <c r="K6249" s="124"/>
      <c r="R6249" s="46"/>
      <c r="V6249" s="112"/>
      <c r="W6249" s="72"/>
      <c r="X6249" s="46"/>
      <c r="Y6249" s="46"/>
      <c r="AC6249" s="47">
        <f t="shared" si="94"/>
        <v>0</v>
      </c>
      <c r="AD6249" s="47"/>
      <c r="AE6249" s="44"/>
      <c r="AF6249" s="48"/>
    </row>
    <row r="6250" spans="1:32" ht="21" customHeight="1">
      <c r="A6250" s="45" t="str">
        <f>IF(G6250="","",VLOOKUP(G6250,#REF!,3,0))</f>
        <v/>
      </c>
      <c r="B6250" s="45" t="str">
        <f>IF(Table1[[#This Row],[Day]]="","",WEEKNUM(F6250))</f>
        <v/>
      </c>
      <c r="C6250" s="45" t="str">
        <f>IF(Table1[[#This Row],[Day]]="","",MONTH(F6250))</f>
        <v/>
      </c>
      <c r="D6250" s="45" t="str">
        <f>IF(Table1[[#This Row],[Day]]="","",YEAR(F6250))</f>
        <v/>
      </c>
      <c r="E6250" s="117" t="s">
        <v>329</v>
      </c>
      <c r="J6250" s="102"/>
      <c r="K6250" s="124"/>
      <c r="R6250" s="46"/>
      <c r="V6250" s="112"/>
      <c r="W6250" s="72"/>
      <c r="X6250" s="46"/>
      <c r="Y6250" s="46"/>
      <c r="AC6250" s="47">
        <f t="shared" si="94"/>
        <v>0</v>
      </c>
      <c r="AD6250" s="47"/>
      <c r="AE6250" s="44"/>
      <c r="AF6250" s="48"/>
    </row>
    <row r="6251" spans="1:32" ht="21" customHeight="1">
      <c r="A6251" s="45" t="str">
        <f>IF(G6251="","",VLOOKUP(G6251,#REF!,3,0))</f>
        <v/>
      </c>
      <c r="B6251" s="45" t="str">
        <f>IF(Table1[[#This Row],[Day]]="","",WEEKNUM(F6251))</f>
        <v/>
      </c>
      <c r="C6251" s="45" t="str">
        <f>IF(Table1[[#This Row],[Day]]="","",MONTH(F6251))</f>
        <v/>
      </c>
      <c r="D6251" s="45" t="str">
        <f>IF(Table1[[#This Row],[Day]]="","",YEAR(F6251))</f>
        <v/>
      </c>
      <c r="E6251" s="117" t="s">
        <v>329</v>
      </c>
      <c r="J6251" s="102"/>
      <c r="K6251" s="124"/>
      <c r="R6251" s="46"/>
      <c r="V6251" s="112"/>
      <c r="W6251" s="72"/>
      <c r="X6251" s="46"/>
      <c r="Y6251" s="46"/>
      <c r="AC6251" s="47">
        <f t="shared" si="94"/>
        <v>0</v>
      </c>
      <c r="AD6251" s="47"/>
      <c r="AE6251" s="44"/>
      <c r="AF6251" s="48"/>
    </row>
    <row r="6252" spans="1:32" ht="21" customHeight="1">
      <c r="A6252" s="45" t="str">
        <f>IF(G6252="","",VLOOKUP(G6252,#REF!,3,0))</f>
        <v/>
      </c>
      <c r="B6252" s="45" t="str">
        <f>IF(Table1[[#This Row],[Day]]="","",WEEKNUM(F6252))</f>
        <v/>
      </c>
      <c r="C6252" s="45" t="str">
        <f>IF(Table1[[#This Row],[Day]]="","",MONTH(F6252))</f>
        <v/>
      </c>
      <c r="D6252" s="45" t="str">
        <f>IF(Table1[[#This Row],[Day]]="","",YEAR(F6252))</f>
        <v/>
      </c>
      <c r="E6252" s="117" t="s">
        <v>329</v>
      </c>
      <c r="J6252" s="102"/>
      <c r="K6252" s="124"/>
      <c r="R6252" s="46"/>
      <c r="V6252" s="112"/>
      <c r="W6252" s="72"/>
      <c r="X6252" s="46"/>
      <c r="Y6252" s="46"/>
      <c r="AC6252" s="47">
        <f t="shared" si="94"/>
        <v>0</v>
      </c>
      <c r="AD6252" s="47"/>
      <c r="AE6252" s="44"/>
      <c r="AF6252" s="48"/>
    </row>
    <row r="6253" spans="1:32" ht="21" customHeight="1">
      <c r="A6253" s="45" t="str">
        <f>IF(G6253="","",VLOOKUP(G6253,#REF!,3,0))</f>
        <v/>
      </c>
      <c r="B6253" s="45" t="str">
        <f>IF(Table1[[#This Row],[Day]]="","",WEEKNUM(F6253))</f>
        <v/>
      </c>
      <c r="C6253" s="45" t="str">
        <f>IF(Table1[[#This Row],[Day]]="","",MONTH(F6253))</f>
        <v/>
      </c>
      <c r="D6253" s="45" t="str">
        <f>IF(Table1[[#This Row],[Day]]="","",YEAR(F6253))</f>
        <v/>
      </c>
      <c r="E6253" s="117" t="s">
        <v>329</v>
      </c>
      <c r="J6253" s="102"/>
      <c r="K6253" s="124"/>
      <c r="R6253" s="46"/>
      <c r="V6253" s="112"/>
      <c r="W6253" s="72"/>
      <c r="X6253" s="46"/>
      <c r="Y6253" s="46"/>
      <c r="AC6253" s="47">
        <f t="shared" si="94"/>
        <v>0</v>
      </c>
      <c r="AD6253" s="47"/>
      <c r="AE6253" s="44"/>
      <c r="AF6253" s="48"/>
    </row>
    <row r="6254" spans="1:32" ht="21" customHeight="1">
      <c r="A6254" s="45" t="str">
        <f>IF(G6254="","",VLOOKUP(G6254,#REF!,3,0))</f>
        <v/>
      </c>
      <c r="B6254" s="45" t="str">
        <f>IF(Table1[[#This Row],[Day]]="","",WEEKNUM(F6254))</f>
        <v/>
      </c>
      <c r="C6254" s="45" t="str">
        <f>IF(Table1[[#This Row],[Day]]="","",MONTH(F6254))</f>
        <v/>
      </c>
      <c r="D6254" s="45" t="str">
        <f>IF(Table1[[#This Row],[Day]]="","",YEAR(F6254))</f>
        <v/>
      </c>
      <c r="E6254" s="117" t="s">
        <v>329</v>
      </c>
      <c r="J6254" s="102"/>
      <c r="K6254" s="124"/>
      <c r="R6254" s="46"/>
      <c r="V6254" s="112"/>
      <c r="W6254" s="72"/>
      <c r="X6254" s="46"/>
      <c r="Y6254" s="46"/>
      <c r="AC6254" s="47">
        <f t="shared" si="94"/>
        <v>0</v>
      </c>
      <c r="AD6254" s="47"/>
      <c r="AE6254" s="44"/>
      <c r="AF6254" s="48"/>
    </row>
    <row r="6255" spans="1:32" ht="21" customHeight="1">
      <c r="A6255" s="45" t="str">
        <f>IF(G6255="","",VLOOKUP(G6255,#REF!,3,0))</f>
        <v/>
      </c>
      <c r="B6255" s="45" t="str">
        <f>IF(Table1[[#This Row],[Day]]="","",WEEKNUM(F6255))</f>
        <v/>
      </c>
      <c r="C6255" s="45" t="str">
        <f>IF(Table1[[#This Row],[Day]]="","",MONTH(F6255))</f>
        <v/>
      </c>
      <c r="D6255" s="45" t="str">
        <f>IF(Table1[[#This Row],[Day]]="","",YEAR(F6255))</f>
        <v/>
      </c>
      <c r="E6255" s="117" t="s">
        <v>329</v>
      </c>
      <c r="J6255" s="102"/>
      <c r="K6255" s="124"/>
      <c r="R6255" s="46"/>
      <c r="V6255" s="112"/>
      <c r="W6255" s="72"/>
      <c r="X6255" s="46"/>
      <c r="Y6255" s="46"/>
      <c r="AC6255" s="47">
        <f t="shared" si="94"/>
        <v>0</v>
      </c>
      <c r="AD6255" s="47"/>
      <c r="AE6255" s="44"/>
      <c r="AF6255" s="48"/>
    </row>
    <row r="6256" spans="1:32" ht="21" customHeight="1">
      <c r="A6256" s="45" t="str">
        <f>IF(G6256="","",VLOOKUP(G6256,#REF!,3,0))</f>
        <v/>
      </c>
      <c r="B6256" s="45" t="str">
        <f>IF(Table1[[#This Row],[Day]]="","",WEEKNUM(F6256))</f>
        <v/>
      </c>
      <c r="C6256" s="45" t="str">
        <f>IF(Table1[[#This Row],[Day]]="","",MONTH(F6256))</f>
        <v/>
      </c>
      <c r="D6256" s="45" t="str">
        <f>IF(Table1[[#This Row],[Day]]="","",YEAR(F6256))</f>
        <v/>
      </c>
      <c r="E6256" s="117" t="s">
        <v>329</v>
      </c>
      <c r="J6256" s="102"/>
      <c r="K6256" s="124"/>
      <c r="R6256" s="46"/>
      <c r="V6256" s="112"/>
      <c r="W6256" s="72"/>
      <c r="X6256" s="46"/>
      <c r="Y6256" s="46"/>
      <c r="AC6256" s="47">
        <f t="shared" si="94"/>
        <v>0</v>
      </c>
      <c r="AD6256" s="47"/>
      <c r="AE6256" s="44"/>
      <c r="AF6256" s="48"/>
    </row>
    <row r="6257" spans="1:32" ht="21" customHeight="1">
      <c r="A6257" s="45" t="str">
        <f>IF(G6257="","",VLOOKUP(G6257,#REF!,3,0))</f>
        <v/>
      </c>
      <c r="B6257" s="45" t="str">
        <f>IF(Table1[[#This Row],[Day]]="","",WEEKNUM(F6257))</f>
        <v/>
      </c>
      <c r="C6257" s="45" t="str">
        <f>IF(Table1[[#This Row],[Day]]="","",MONTH(F6257))</f>
        <v/>
      </c>
      <c r="D6257" s="45" t="str">
        <f>IF(Table1[[#This Row],[Day]]="","",YEAR(F6257))</f>
        <v/>
      </c>
      <c r="E6257" s="117" t="s">
        <v>329</v>
      </c>
      <c r="J6257" s="102"/>
      <c r="K6257" s="124"/>
      <c r="R6257" s="46"/>
      <c r="V6257" s="112"/>
      <c r="W6257" s="72"/>
      <c r="X6257" s="46"/>
      <c r="Y6257" s="46"/>
      <c r="AC6257" s="47">
        <f t="shared" si="94"/>
        <v>0</v>
      </c>
      <c r="AD6257" s="47"/>
      <c r="AE6257" s="44"/>
      <c r="AF6257" s="48"/>
    </row>
    <row r="6258" spans="1:32" ht="21" customHeight="1">
      <c r="A6258" s="45" t="str">
        <f>IF(G6258="","",VLOOKUP(G6258,#REF!,3,0))</f>
        <v/>
      </c>
      <c r="B6258" s="45" t="str">
        <f>IF(Table1[[#This Row],[Day]]="","",WEEKNUM(F6258))</f>
        <v/>
      </c>
      <c r="C6258" s="45" t="str">
        <f>IF(Table1[[#This Row],[Day]]="","",MONTH(F6258))</f>
        <v/>
      </c>
      <c r="D6258" s="45" t="str">
        <f>IF(Table1[[#This Row],[Day]]="","",YEAR(F6258))</f>
        <v/>
      </c>
      <c r="E6258" s="117" t="s">
        <v>329</v>
      </c>
      <c r="J6258" s="102"/>
      <c r="K6258" s="124"/>
      <c r="R6258" s="46"/>
      <c r="V6258" s="112"/>
      <c r="W6258" s="72"/>
      <c r="X6258" s="46"/>
      <c r="Y6258" s="46"/>
      <c r="AC6258" s="47">
        <f t="shared" si="94"/>
        <v>0</v>
      </c>
      <c r="AD6258" s="47"/>
      <c r="AE6258" s="44"/>
      <c r="AF6258" s="48"/>
    </row>
    <row r="6259" spans="1:32" ht="21" customHeight="1">
      <c r="A6259" s="45" t="str">
        <f>IF(G6259="","",VLOOKUP(G6259,#REF!,3,0))</f>
        <v/>
      </c>
      <c r="B6259" s="45" t="str">
        <f>IF(Table1[[#This Row],[Day]]="","",WEEKNUM(F6259))</f>
        <v/>
      </c>
      <c r="C6259" s="45" t="str">
        <f>IF(Table1[[#This Row],[Day]]="","",MONTH(F6259))</f>
        <v/>
      </c>
      <c r="D6259" s="45" t="str">
        <f>IF(Table1[[#This Row],[Day]]="","",YEAR(F6259))</f>
        <v/>
      </c>
      <c r="E6259" s="117" t="s">
        <v>329</v>
      </c>
      <c r="J6259" s="102"/>
      <c r="K6259" s="124"/>
      <c r="R6259" s="46"/>
      <c r="V6259" s="112"/>
      <c r="W6259" s="72"/>
      <c r="X6259" s="46"/>
      <c r="Y6259" s="46"/>
      <c r="AC6259" s="47">
        <f t="shared" si="94"/>
        <v>0</v>
      </c>
      <c r="AD6259" s="47"/>
      <c r="AE6259" s="44"/>
      <c r="AF6259" s="48"/>
    </row>
    <row r="6260" spans="1:32" ht="21" customHeight="1">
      <c r="A6260" s="45" t="str">
        <f>IF(G6260="","",VLOOKUP(G6260,#REF!,3,0))</f>
        <v/>
      </c>
      <c r="B6260" s="45" t="str">
        <f>IF(Table1[[#This Row],[Day]]="","",WEEKNUM(F6260))</f>
        <v/>
      </c>
      <c r="C6260" s="45" t="str">
        <f>IF(Table1[[#This Row],[Day]]="","",MONTH(F6260))</f>
        <v/>
      </c>
      <c r="D6260" s="45" t="str">
        <f>IF(Table1[[#This Row],[Day]]="","",YEAR(F6260))</f>
        <v/>
      </c>
      <c r="E6260" s="117" t="s">
        <v>329</v>
      </c>
      <c r="J6260" s="102"/>
      <c r="K6260" s="124"/>
      <c r="R6260" s="46"/>
      <c r="V6260" s="112"/>
      <c r="W6260" s="72"/>
      <c r="X6260" s="46"/>
      <c r="Y6260" s="46"/>
      <c r="AC6260" s="47">
        <f t="shared" si="94"/>
        <v>0</v>
      </c>
      <c r="AD6260" s="47"/>
      <c r="AE6260" s="44"/>
      <c r="AF6260" s="48"/>
    </row>
    <row r="6261" spans="1:32" ht="21" customHeight="1">
      <c r="A6261" s="45" t="str">
        <f>IF(G6261="","",VLOOKUP(G6261,#REF!,3,0))</f>
        <v/>
      </c>
      <c r="B6261" s="45" t="str">
        <f>IF(Table1[[#This Row],[Day]]="","",WEEKNUM(F6261))</f>
        <v/>
      </c>
      <c r="C6261" s="45" t="str">
        <f>IF(Table1[[#This Row],[Day]]="","",MONTH(F6261))</f>
        <v/>
      </c>
      <c r="D6261" s="45" t="str">
        <f>IF(Table1[[#This Row],[Day]]="","",YEAR(F6261))</f>
        <v/>
      </c>
      <c r="E6261" s="117" t="s">
        <v>329</v>
      </c>
      <c r="J6261" s="102"/>
      <c r="K6261" s="124"/>
      <c r="R6261" s="46"/>
      <c r="V6261" s="112"/>
      <c r="W6261" s="72"/>
      <c r="X6261" s="46"/>
      <c r="Y6261" s="46"/>
      <c r="AC6261" s="47">
        <f t="shared" si="94"/>
        <v>0</v>
      </c>
      <c r="AD6261" s="47"/>
      <c r="AE6261" s="44"/>
      <c r="AF6261" s="48"/>
    </row>
    <row r="6262" spans="1:32" ht="21" customHeight="1">
      <c r="A6262" s="45" t="str">
        <f>IF(G6262="","",VLOOKUP(G6262,#REF!,3,0))</f>
        <v/>
      </c>
      <c r="B6262" s="45" t="str">
        <f>IF(Table1[[#This Row],[Day]]="","",WEEKNUM(F6262))</f>
        <v/>
      </c>
      <c r="C6262" s="45" t="str">
        <f>IF(Table1[[#This Row],[Day]]="","",MONTH(F6262))</f>
        <v/>
      </c>
      <c r="D6262" s="45" t="str">
        <f>IF(Table1[[#This Row],[Day]]="","",YEAR(F6262))</f>
        <v/>
      </c>
      <c r="E6262" s="117" t="s">
        <v>329</v>
      </c>
      <c r="J6262" s="102"/>
      <c r="K6262" s="124"/>
      <c r="R6262" s="46"/>
      <c r="V6262" s="112"/>
      <c r="W6262" s="72"/>
      <c r="X6262" s="46"/>
      <c r="Y6262" s="46"/>
      <c r="AC6262" s="47">
        <f t="shared" si="94"/>
        <v>0</v>
      </c>
      <c r="AD6262" s="47"/>
      <c r="AE6262" s="44"/>
      <c r="AF6262" s="48"/>
    </row>
    <row r="6263" spans="1:32" ht="21" customHeight="1">
      <c r="A6263" s="45" t="str">
        <f>IF(G6263="","",VLOOKUP(G6263,#REF!,3,0))</f>
        <v/>
      </c>
      <c r="B6263" s="45" t="str">
        <f>IF(Table1[[#This Row],[Day]]="","",WEEKNUM(F6263))</f>
        <v/>
      </c>
      <c r="C6263" s="45" t="str">
        <f>IF(Table1[[#This Row],[Day]]="","",MONTH(F6263))</f>
        <v/>
      </c>
      <c r="D6263" s="45" t="str">
        <f>IF(Table1[[#This Row],[Day]]="","",YEAR(F6263))</f>
        <v/>
      </c>
      <c r="E6263" s="117" t="s">
        <v>329</v>
      </c>
      <c r="J6263" s="102"/>
      <c r="K6263" s="124"/>
      <c r="R6263" s="46"/>
      <c r="V6263" s="112"/>
      <c r="W6263" s="72"/>
      <c r="X6263" s="46"/>
      <c r="Y6263" s="46"/>
      <c r="AC6263" s="47">
        <f t="shared" si="94"/>
        <v>0</v>
      </c>
      <c r="AD6263" s="47"/>
      <c r="AE6263" s="44"/>
      <c r="AF6263" s="48"/>
    </row>
    <row r="6264" spans="1:32" ht="21" customHeight="1">
      <c r="A6264" s="45" t="str">
        <f>IF(G6264="","",VLOOKUP(G6264,#REF!,3,0))</f>
        <v/>
      </c>
      <c r="B6264" s="45" t="str">
        <f>IF(Table1[[#This Row],[Day]]="","",WEEKNUM(F6264))</f>
        <v/>
      </c>
      <c r="C6264" s="45" t="str">
        <f>IF(Table1[[#This Row],[Day]]="","",MONTH(F6264))</f>
        <v/>
      </c>
      <c r="D6264" s="45" t="str">
        <f>IF(Table1[[#This Row],[Day]]="","",YEAR(F6264))</f>
        <v/>
      </c>
      <c r="E6264" s="117" t="s">
        <v>329</v>
      </c>
      <c r="J6264" s="102"/>
      <c r="K6264" s="124"/>
      <c r="R6264" s="46"/>
      <c r="V6264" s="112"/>
      <c r="W6264" s="72"/>
      <c r="X6264" s="46"/>
      <c r="Y6264" s="46"/>
      <c r="AC6264" s="47">
        <f t="shared" si="94"/>
        <v>0</v>
      </c>
      <c r="AD6264" s="47"/>
      <c r="AE6264" s="44"/>
      <c r="AF6264" s="48"/>
    </row>
    <row r="6265" spans="1:32" ht="21" customHeight="1">
      <c r="A6265" s="45" t="str">
        <f>IF(G6265="","",VLOOKUP(G6265,#REF!,3,0))</f>
        <v/>
      </c>
      <c r="B6265" s="45" t="str">
        <f>IF(Table1[[#This Row],[Day]]="","",WEEKNUM(F6265))</f>
        <v/>
      </c>
      <c r="C6265" s="45" t="str">
        <f>IF(Table1[[#This Row],[Day]]="","",MONTH(F6265))</f>
        <v/>
      </c>
      <c r="D6265" s="45" t="str">
        <f>IF(Table1[[#This Row],[Day]]="","",YEAR(F6265))</f>
        <v/>
      </c>
      <c r="E6265" s="117" t="s">
        <v>329</v>
      </c>
      <c r="J6265" s="102"/>
      <c r="K6265" s="124"/>
      <c r="R6265" s="46"/>
      <c r="V6265" s="112"/>
      <c r="W6265" s="72"/>
      <c r="X6265" s="46"/>
      <c r="Y6265" s="46"/>
      <c r="AC6265" s="47">
        <f t="shared" si="94"/>
        <v>0</v>
      </c>
      <c r="AD6265" s="47"/>
      <c r="AE6265" s="44"/>
      <c r="AF6265" s="48"/>
    </row>
    <row r="6266" spans="1:32" ht="21" customHeight="1">
      <c r="A6266" s="45" t="str">
        <f>IF(G6266="","",VLOOKUP(G6266,#REF!,3,0))</f>
        <v/>
      </c>
      <c r="B6266" s="45" t="str">
        <f>IF(Table1[[#This Row],[Day]]="","",WEEKNUM(F6266))</f>
        <v/>
      </c>
      <c r="C6266" s="45" t="str">
        <f>IF(Table1[[#This Row],[Day]]="","",MONTH(F6266))</f>
        <v/>
      </c>
      <c r="D6266" s="45" t="str">
        <f>IF(Table1[[#This Row],[Day]]="","",YEAR(F6266))</f>
        <v/>
      </c>
      <c r="E6266" s="117" t="s">
        <v>329</v>
      </c>
      <c r="J6266" s="102"/>
      <c r="K6266" s="124"/>
      <c r="R6266" s="46"/>
      <c r="V6266" s="112"/>
      <c r="W6266" s="72"/>
      <c r="X6266" s="46"/>
      <c r="Y6266" s="46"/>
      <c r="AC6266" s="47">
        <f t="shared" si="94"/>
        <v>0</v>
      </c>
      <c r="AD6266" s="47"/>
      <c r="AE6266" s="44"/>
      <c r="AF6266" s="48"/>
    </row>
    <row r="6267" spans="1:32" ht="21" customHeight="1">
      <c r="A6267" s="45" t="str">
        <f>IF(G6267="","",VLOOKUP(G6267,#REF!,3,0))</f>
        <v/>
      </c>
      <c r="B6267" s="45" t="str">
        <f>IF(Table1[[#This Row],[Day]]="","",WEEKNUM(F6267))</f>
        <v/>
      </c>
      <c r="C6267" s="45" t="str">
        <f>IF(Table1[[#This Row],[Day]]="","",MONTH(F6267))</f>
        <v/>
      </c>
      <c r="D6267" s="45" t="str">
        <f>IF(Table1[[#This Row],[Day]]="","",YEAR(F6267))</f>
        <v/>
      </c>
      <c r="E6267" s="117" t="s">
        <v>329</v>
      </c>
      <c r="J6267" s="102"/>
      <c r="K6267" s="124"/>
      <c r="R6267" s="46"/>
      <c r="V6267" s="112"/>
      <c r="W6267" s="72"/>
      <c r="X6267" s="46"/>
      <c r="Y6267" s="46"/>
      <c r="AC6267" s="47">
        <f t="shared" si="94"/>
        <v>0</v>
      </c>
      <c r="AD6267" s="47"/>
      <c r="AE6267" s="44"/>
      <c r="AF6267" s="48"/>
    </row>
    <row r="6268" spans="1:32" ht="21" customHeight="1">
      <c r="A6268" s="45" t="str">
        <f>IF(G6268="","",VLOOKUP(G6268,#REF!,3,0))</f>
        <v/>
      </c>
      <c r="B6268" s="45" t="str">
        <f>IF(Table1[[#This Row],[Day]]="","",WEEKNUM(F6268))</f>
        <v/>
      </c>
      <c r="C6268" s="45" t="str">
        <f>IF(Table1[[#This Row],[Day]]="","",MONTH(F6268))</f>
        <v/>
      </c>
      <c r="D6268" s="45" t="str">
        <f>IF(Table1[[#This Row],[Day]]="","",YEAR(F6268))</f>
        <v/>
      </c>
      <c r="E6268" s="117" t="s">
        <v>329</v>
      </c>
      <c r="J6268" s="102"/>
      <c r="K6268" s="124"/>
      <c r="R6268" s="46"/>
      <c r="V6268" s="112"/>
      <c r="W6268" s="72"/>
      <c r="X6268" s="46"/>
      <c r="Y6268" s="46"/>
      <c r="AC6268" s="47">
        <f t="shared" si="94"/>
        <v>0</v>
      </c>
      <c r="AD6268" s="47"/>
      <c r="AE6268" s="44"/>
      <c r="AF6268" s="48"/>
    </row>
    <row r="6269" spans="1:32" ht="21" customHeight="1">
      <c r="A6269" s="45" t="str">
        <f>IF(G6269="","",VLOOKUP(G6269,#REF!,3,0))</f>
        <v/>
      </c>
      <c r="B6269" s="45" t="str">
        <f>IF(Table1[[#This Row],[Day]]="","",WEEKNUM(F6269))</f>
        <v/>
      </c>
      <c r="C6269" s="45" t="str">
        <f>IF(Table1[[#This Row],[Day]]="","",MONTH(F6269))</f>
        <v/>
      </c>
      <c r="D6269" s="45" t="str">
        <f>IF(Table1[[#This Row],[Day]]="","",YEAR(F6269))</f>
        <v/>
      </c>
      <c r="E6269" s="117" t="s">
        <v>329</v>
      </c>
      <c r="J6269" s="102"/>
      <c r="K6269" s="124"/>
      <c r="R6269" s="46"/>
      <c r="V6269" s="112"/>
      <c r="W6269" s="72"/>
      <c r="X6269" s="46"/>
      <c r="Y6269" s="46"/>
      <c r="AC6269" s="47">
        <f t="shared" si="94"/>
        <v>0</v>
      </c>
      <c r="AD6269" s="47"/>
      <c r="AE6269" s="44"/>
      <c r="AF6269" s="48"/>
    </row>
    <row r="6270" spans="1:32" ht="21" customHeight="1">
      <c r="A6270" s="45" t="str">
        <f>IF(G6270="","",VLOOKUP(G6270,#REF!,3,0))</f>
        <v/>
      </c>
      <c r="B6270" s="45" t="str">
        <f>IF(Table1[[#This Row],[Day]]="","",WEEKNUM(F6270))</f>
        <v/>
      </c>
      <c r="C6270" s="45" t="str">
        <f>IF(Table1[[#This Row],[Day]]="","",MONTH(F6270))</f>
        <v/>
      </c>
      <c r="D6270" s="45" t="str">
        <f>IF(Table1[[#This Row],[Day]]="","",YEAR(F6270))</f>
        <v/>
      </c>
      <c r="E6270" s="117" t="s">
        <v>329</v>
      </c>
      <c r="J6270" s="102"/>
      <c r="K6270" s="124"/>
      <c r="R6270" s="46"/>
      <c r="V6270" s="112"/>
      <c r="W6270" s="72"/>
      <c r="X6270" s="46"/>
      <c r="Y6270" s="46"/>
      <c r="AC6270" s="47">
        <f t="shared" si="94"/>
        <v>0</v>
      </c>
      <c r="AD6270" s="47"/>
      <c r="AE6270" s="44"/>
      <c r="AF6270" s="48"/>
    </row>
    <row r="6271" spans="1:32" ht="21" customHeight="1">
      <c r="A6271" s="45" t="str">
        <f>IF(G6271="","",VLOOKUP(G6271,#REF!,3,0))</f>
        <v/>
      </c>
      <c r="B6271" s="45" t="str">
        <f>IF(Table1[[#This Row],[Day]]="","",WEEKNUM(F6271))</f>
        <v/>
      </c>
      <c r="C6271" s="45" t="str">
        <f>IF(Table1[[#This Row],[Day]]="","",MONTH(F6271))</f>
        <v/>
      </c>
      <c r="D6271" s="45" t="str">
        <f>IF(Table1[[#This Row],[Day]]="","",YEAR(F6271))</f>
        <v/>
      </c>
      <c r="E6271" s="117" t="s">
        <v>329</v>
      </c>
      <c r="J6271" s="102"/>
      <c r="K6271" s="124"/>
      <c r="R6271" s="46"/>
      <c r="V6271" s="112"/>
      <c r="W6271" s="72"/>
      <c r="X6271" s="46"/>
      <c r="Y6271" s="46"/>
      <c r="AC6271" s="47">
        <f t="shared" si="94"/>
        <v>0</v>
      </c>
      <c r="AD6271" s="47"/>
      <c r="AE6271" s="44"/>
      <c r="AF6271" s="48"/>
    </row>
    <row r="6272" spans="1:32" ht="21" customHeight="1">
      <c r="A6272" s="45" t="str">
        <f>IF(G6272="","",VLOOKUP(G6272,#REF!,3,0))</f>
        <v/>
      </c>
      <c r="B6272" s="45" t="str">
        <f>IF(Table1[[#This Row],[Day]]="","",WEEKNUM(F6272))</f>
        <v/>
      </c>
      <c r="C6272" s="45" t="str">
        <f>IF(Table1[[#This Row],[Day]]="","",MONTH(F6272))</f>
        <v/>
      </c>
      <c r="D6272" s="45" t="str">
        <f>IF(Table1[[#This Row],[Day]]="","",YEAR(F6272))</f>
        <v/>
      </c>
      <c r="E6272" s="117" t="s">
        <v>329</v>
      </c>
      <c r="J6272" s="102"/>
      <c r="K6272" s="124"/>
      <c r="R6272" s="46"/>
      <c r="V6272" s="112"/>
      <c r="W6272" s="72"/>
      <c r="X6272" s="46"/>
      <c r="Y6272" s="46"/>
      <c r="AC6272" s="47">
        <f t="shared" si="94"/>
        <v>0</v>
      </c>
      <c r="AD6272" s="47"/>
      <c r="AE6272" s="44"/>
      <c r="AF6272" s="48"/>
    </row>
    <row r="6273" spans="1:32" ht="21" customHeight="1">
      <c r="A6273" s="45" t="str">
        <f>IF(G6273="","",VLOOKUP(G6273,#REF!,3,0))</f>
        <v/>
      </c>
      <c r="B6273" s="45" t="str">
        <f>IF(Table1[[#This Row],[Day]]="","",WEEKNUM(F6273))</f>
        <v/>
      </c>
      <c r="C6273" s="45" t="str">
        <f>IF(Table1[[#This Row],[Day]]="","",MONTH(F6273))</f>
        <v/>
      </c>
      <c r="D6273" s="45" t="str">
        <f>IF(Table1[[#This Row],[Day]]="","",YEAR(F6273))</f>
        <v/>
      </c>
      <c r="E6273" s="117" t="s">
        <v>329</v>
      </c>
      <c r="J6273" s="102"/>
      <c r="K6273" s="124"/>
      <c r="R6273" s="46"/>
      <c r="V6273" s="112"/>
      <c r="W6273" s="72"/>
      <c r="X6273" s="46"/>
      <c r="Y6273" s="46"/>
      <c r="AC6273" s="47">
        <f t="shared" si="94"/>
        <v>0</v>
      </c>
      <c r="AD6273" s="47"/>
      <c r="AE6273" s="44"/>
      <c r="AF6273" s="48"/>
    </row>
    <row r="6274" spans="1:32" ht="21" customHeight="1">
      <c r="A6274" s="45" t="str">
        <f>IF(G6274="","",VLOOKUP(G6274,#REF!,3,0))</f>
        <v/>
      </c>
      <c r="B6274" s="45" t="str">
        <f>IF(Table1[[#This Row],[Day]]="","",WEEKNUM(F6274))</f>
        <v/>
      </c>
      <c r="C6274" s="45" t="str">
        <f>IF(Table1[[#This Row],[Day]]="","",MONTH(F6274))</f>
        <v/>
      </c>
      <c r="D6274" s="45" t="str">
        <f>IF(Table1[[#This Row],[Day]]="","",YEAR(F6274))</f>
        <v/>
      </c>
      <c r="E6274" s="117" t="s">
        <v>329</v>
      </c>
      <c r="J6274" s="102"/>
      <c r="K6274" s="124"/>
      <c r="R6274" s="46"/>
      <c r="V6274" s="112"/>
      <c r="W6274" s="72"/>
      <c r="X6274" s="46"/>
      <c r="Y6274" s="46"/>
      <c r="AC6274" s="47">
        <f t="shared" si="94"/>
        <v>0</v>
      </c>
      <c r="AD6274" s="47"/>
      <c r="AE6274" s="44"/>
      <c r="AF6274" s="48"/>
    </row>
    <row r="6275" spans="1:32" ht="21" customHeight="1">
      <c r="A6275" s="45" t="str">
        <f>IF(G6275="","",VLOOKUP(G6275,#REF!,3,0))</f>
        <v/>
      </c>
      <c r="B6275" s="45" t="str">
        <f>IF(Table1[[#This Row],[Day]]="","",WEEKNUM(F6275))</f>
        <v/>
      </c>
      <c r="C6275" s="45" t="str">
        <f>IF(Table1[[#This Row],[Day]]="","",MONTH(F6275))</f>
        <v/>
      </c>
      <c r="D6275" s="45" t="str">
        <f>IF(Table1[[#This Row],[Day]]="","",YEAR(F6275))</f>
        <v/>
      </c>
      <c r="E6275" s="117" t="s">
        <v>329</v>
      </c>
      <c r="J6275" s="102"/>
      <c r="K6275" s="124"/>
      <c r="R6275" s="46"/>
      <c r="V6275" s="112"/>
      <c r="W6275" s="72"/>
      <c r="X6275" s="46"/>
      <c r="Y6275" s="46"/>
      <c r="AC6275" s="47">
        <f t="shared" si="94"/>
        <v>0</v>
      </c>
      <c r="AD6275" s="47"/>
      <c r="AE6275" s="44"/>
      <c r="AF6275" s="48"/>
    </row>
    <row r="6276" spans="1:32" ht="21" customHeight="1">
      <c r="A6276" s="45" t="str">
        <f>IF(G6276="","",VLOOKUP(G6276,#REF!,3,0))</f>
        <v/>
      </c>
      <c r="B6276" s="45" t="str">
        <f>IF(Table1[[#This Row],[Day]]="","",WEEKNUM(F6276))</f>
        <v/>
      </c>
      <c r="C6276" s="45" t="str">
        <f>IF(Table1[[#This Row],[Day]]="","",MONTH(F6276))</f>
        <v/>
      </c>
      <c r="D6276" s="45" t="str">
        <f>IF(Table1[[#This Row],[Day]]="","",YEAR(F6276))</f>
        <v/>
      </c>
      <c r="E6276" s="117" t="s">
        <v>329</v>
      </c>
      <c r="J6276" s="102"/>
      <c r="K6276" s="124"/>
      <c r="R6276" s="46"/>
      <c r="V6276" s="112"/>
      <c r="W6276" s="72"/>
      <c r="X6276" s="46"/>
      <c r="Y6276" s="46"/>
      <c r="AC6276" s="47">
        <f t="shared" si="94"/>
        <v>0</v>
      </c>
      <c r="AD6276" s="47"/>
      <c r="AE6276" s="44"/>
      <c r="AF6276" s="48"/>
    </row>
    <row r="6277" spans="1:32" ht="21" customHeight="1">
      <c r="A6277" s="45" t="str">
        <f>IF(G6277="","",VLOOKUP(G6277,#REF!,3,0))</f>
        <v/>
      </c>
      <c r="B6277" s="45" t="str">
        <f>IF(Table1[[#This Row],[Day]]="","",WEEKNUM(F6277))</f>
        <v/>
      </c>
      <c r="C6277" s="45" t="str">
        <f>IF(Table1[[#This Row],[Day]]="","",MONTH(F6277))</f>
        <v/>
      </c>
      <c r="D6277" s="45" t="str">
        <f>IF(Table1[[#This Row],[Day]]="","",YEAR(F6277))</f>
        <v/>
      </c>
      <c r="E6277" s="117" t="s">
        <v>329</v>
      </c>
      <c r="J6277" s="102"/>
      <c r="K6277" s="124"/>
      <c r="R6277" s="46"/>
      <c r="V6277" s="112"/>
      <c r="W6277" s="72"/>
      <c r="X6277" s="46"/>
      <c r="Y6277" s="46"/>
      <c r="AC6277" s="47">
        <f t="shared" si="94"/>
        <v>0</v>
      </c>
      <c r="AD6277" s="47"/>
      <c r="AE6277" s="44"/>
      <c r="AF6277" s="48"/>
    </row>
    <row r="6278" spans="1:32" ht="21" customHeight="1">
      <c r="A6278" s="45" t="str">
        <f>IF(G6278="","",VLOOKUP(G6278,#REF!,3,0))</f>
        <v/>
      </c>
      <c r="B6278" s="45" t="str">
        <f>IF(Table1[[#This Row],[Day]]="","",WEEKNUM(F6278))</f>
        <v/>
      </c>
      <c r="C6278" s="45" t="str">
        <f>IF(Table1[[#This Row],[Day]]="","",MONTH(F6278))</f>
        <v/>
      </c>
      <c r="D6278" s="45" t="str">
        <f>IF(Table1[[#This Row],[Day]]="","",YEAR(F6278))</f>
        <v/>
      </c>
      <c r="E6278" s="117" t="s">
        <v>329</v>
      </c>
      <c r="J6278" s="102"/>
      <c r="K6278" s="124"/>
      <c r="R6278" s="46"/>
      <c r="V6278" s="112"/>
      <c r="W6278" s="72"/>
      <c r="X6278" s="46"/>
      <c r="Y6278" s="46"/>
      <c r="AC6278" s="47">
        <f t="shared" si="94"/>
        <v>0</v>
      </c>
      <c r="AD6278" s="47"/>
      <c r="AE6278" s="44"/>
      <c r="AF6278" s="48"/>
    </row>
    <row r="6279" spans="1:32" ht="21" customHeight="1">
      <c r="A6279" s="45" t="str">
        <f>IF(G6279="","",VLOOKUP(G6279,#REF!,3,0))</f>
        <v/>
      </c>
      <c r="B6279" s="45" t="str">
        <f>IF(Table1[[#This Row],[Day]]="","",WEEKNUM(F6279))</f>
        <v/>
      </c>
      <c r="C6279" s="45" t="str">
        <f>IF(Table1[[#This Row],[Day]]="","",MONTH(F6279))</f>
        <v/>
      </c>
      <c r="D6279" s="45" t="str">
        <f>IF(Table1[[#This Row],[Day]]="","",YEAR(F6279))</f>
        <v/>
      </c>
      <c r="E6279" s="117" t="s">
        <v>329</v>
      </c>
      <c r="J6279" s="102"/>
      <c r="K6279" s="124"/>
      <c r="R6279" s="46"/>
      <c r="V6279" s="112"/>
      <c r="W6279" s="72"/>
      <c r="X6279" s="46"/>
      <c r="Y6279" s="46"/>
      <c r="AC6279" s="47">
        <f t="shared" si="94"/>
        <v>0</v>
      </c>
      <c r="AD6279" s="47"/>
      <c r="AE6279" s="44"/>
      <c r="AF6279" s="48"/>
    </row>
    <row r="6280" spans="1:32" ht="21" customHeight="1">
      <c r="A6280" s="45" t="str">
        <f>IF(G6280="","",VLOOKUP(G6280,#REF!,3,0))</f>
        <v/>
      </c>
      <c r="B6280" s="45" t="str">
        <f>IF(Table1[[#This Row],[Day]]="","",WEEKNUM(F6280))</f>
        <v/>
      </c>
      <c r="C6280" s="45" t="str">
        <f>IF(Table1[[#This Row],[Day]]="","",MONTH(F6280))</f>
        <v/>
      </c>
      <c r="D6280" s="45" t="str">
        <f>IF(Table1[[#This Row],[Day]]="","",YEAR(F6280))</f>
        <v/>
      </c>
      <c r="E6280" s="117" t="s">
        <v>329</v>
      </c>
      <c r="J6280" s="102"/>
      <c r="K6280" s="124"/>
      <c r="R6280" s="46"/>
      <c r="V6280" s="112"/>
      <c r="W6280" s="72"/>
      <c r="X6280" s="46"/>
      <c r="Y6280" s="46"/>
      <c r="AC6280" s="47">
        <f t="shared" si="94"/>
        <v>0</v>
      </c>
      <c r="AD6280" s="47"/>
      <c r="AE6280" s="44"/>
      <c r="AF6280" s="48"/>
    </row>
    <row r="6281" spans="1:32" ht="21" customHeight="1">
      <c r="A6281" s="45" t="str">
        <f>IF(G6281="","",VLOOKUP(G6281,#REF!,3,0))</f>
        <v/>
      </c>
      <c r="B6281" s="45" t="str">
        <f>IF(Table1[[#This Row],[Day]]="","",WEEKNUM(F6281))</f>
        <v/>
      </c>
      <c r="C6281" s="45" t="str">
        <f>IF(Table1[[#This Row],[Day]]="","",MONTH(F6281))</f>
        <v/>
      </c>
      <c r="D6281" s="45" t="str">
        <f>IF(Table1[[#This Row],[Day]]="","",YEAR(F6281))</f>
        <v/>
      </c>
      <c r="E6281" s="117" t="s">
        <v>329</v>
      </c>
      <c r="J6281" s="102"/>
      <c r="K6281" s="124"/>
      <c r="R6281" s="46"/>
      <c r="V6281" s="112"/>
      <c r="W6281" s="72"/>
      <c r="X6281" s="46"/>
      <c r="Y6281" s="46"/>
      <c r="AC6281" s="47">
        <f t="shared" si="94"/>
        <v>0</v>
      </c>
      <c r="AD6281" s="47"/>
      <c r="AE6281" s="44"/>
      <c r="AF6281" s="48"/>
    </row>
    <row r="6282" spans="1:32" ht="21" customHeight="1">
      <c r="A6282" s="45" t="str">
        <f>IF(G6282="","",VLOOKUP(G6282,#REF!,3,0))</f>
        <v/>
      </c>
      <c r="B6282" s="45" t="str">
        <f>IF(Table1[[#This Row],[Day]]="","",WEEKNUM(F6282))</f>
        <v/>
      </c>
      <c r="C6282" s="45" t="str">
        <f>IF(Table1[[#This Row],[Day]]="","",MONTH(F6282))</f>
        <v/>
      </c>
      <c r="D6282" s="45" t="str">
        <f>IF(Table1[[#This Row],[Day]]="","",YEAR(F6282))</f>
        <v/>
      </c>
      <c r="E6282" s="117" t="s">
        <v>329</v>
      </c>
      <c r="J6282" s="102"/>
      <c r="K6282" s="124"/>
      <c r="R6282" s="46"/>
      <c r="V6282" s="112"/>
      <c r="W6282" s="72"/>
      <c r="X6282" s="46"/>
      <c r="Y6282" s="46"/>
      <c r="AC6282" s="47">
        <f t="shared" si="94"/>
        <v>0</v>
      </c>
      <c r="AD6282" s="47"/>
      <c r="AE6282" s="44"/>
      <c r="AF6282" s="48"/>
    </row>
    <row r="6283" spans="1:32" ht="21" customHeight="1">
      <c r="A6283" s="45" t="str">
        <f>IF(G6283="","",VLOOKUP(G6283,#REF!,3,0))</f>
        <v/>
      </c>
      <c r="B6283" s="45" t="str">
        <f>IF(Table1[[#This Row],[Day]]="","",WEEKNUM(F6283))</f>
        <v/>
      </c>
      <c r="C6283" s="45" t="str">
        <f>IF(Table1[[#This Row],[Day]]="","",MONTH(F6283))</f>
        <v/>
      </c>
      <c r="D6283" s="45" t="str">
        <f>IF(Table1[[#This Row],[Day]]="","",YEAR(F6283))</f>
        <v/>
      </c>
      <c r="E6283" s="117" t="s">
        <v>329</v>
      </c>
      <c r="J6283" s="102"/>
      <c r="K6283" s="124"/>
      <c r="R6283" s="46"/>
      <c r="V6283" s="112"/>
      <c r="W6283" s="72"/>
      <c r="X6283" s="46"/>
      <c r="Y6283" s="46"/>
      <c r="AC6283" s="47">
        <f t="shared" si="94"/>
        <v>0</v>
      </c>
      <c r="AD6283" s="47"/>
      <c r="AE6283" s="44"/>
      <c r="AF6283" s="48"/>
    </row>
    <row r="6284" spans="1:32" ht="21" customHeight="1">
      <c r="A6284" s="45" t="str">
        <f>IF(G6284="","",VLOOKUP(G6284,#REF!,3,0))</f>
        <v/>
      </c>
      <c r="B6284" s="45" t="str">
        <f>IF(Table1[[#This Row],[Day]]="","",WEEKNUM(F6284))</f>
        <v/>
      </c>
      <c r="C6284" s="45" t="str">
        <f>IF(Table1[[#This Row],[Day]]="","",MONTH(F6284))</f>
        <v/>
      </c>
      <c r="D6284" s="45" t="str">
        <f>IF(Table1[[#This Row],[Day]]="","",YEAR(F6284))</f>
        <v/>
      </c>
      <c r="E6284" s="117" t="s">
        <v>329</v>
      </c>
      <c r="J6284" s="102"/>
      <c r="K6284" s="124"/>
      <c r="R6284" s="46"/>
      <c r="V6284" s="112"/>
      <c r="W6284" s="72"/>
      <c r="X6284" s="46"/>
      <c r="Y6284" s="46"/>
      <c r="AC6284" s="47">
        <f t="shared" si="94"/>
        <v>0</v>
      </c>
      <c r="AD6284" s="47"/>
      <c r="AE6284" s="44"/>
      <c r="AF6284" s="48"/>
    </row>
    <row r="6285" spans="1:32" ht="21" customHeight="1">
      <c r="A6285" s="45" t="str">
        <f>IF(G6285="","",VLOOKUP(G6285,#REF!,3,0))</f>
        <v/>
      </c>
      <c r="B6285" s="45" t="str">
        <f>IF(Table1[[#This Row],[Day]]="","",WEEKNUM(F6285))</f>
        <v/>
      </c>
      <c r="C6285" s="45" t="str">
        <f>IF(Table1[[#This Row],[Day]]="","",MONTH(F6285))</f>
        <v/>
      </c>
      <c r="D6285" s="45" t="str">
        <f>IF(Table1[[#This Row],[Day]]="","",YEAR(F6285))</f>
        <v/>
      </c>
      <c r="E6285" s="117" t="s">
        <v>329</v>
      </c>
      <c r="J6285" s="102"/>
      <c r="K6285" s="124"/>
      <c r="R6285" s="46"/>
      <c r="V6285" s="112"/>
      <c r="W6285" s="72"/>
      <c r="X6285" s="46"/>
      <c r="Y6285" s="46"/>
      <c r="AC6285" s="47">
        <f t="shared" si="94"/>
        <v>0</v>
      </c>
      <c r="AD6285" s="47"/>
      <c r="AE6285" s="44"/>
      <c r="AF6285" s="48"/>
    </row>
    <row r="6286" spans="1:32" ht="21" customHeight="1">
      <c r="A6286" s="45" t="str">
        <f>IF(G6286="","",VLOOKUP(G6286,#REF!,3,0))</f>
        <v/>
      </c>
      <c r="B6286" s="45" t="str">
        <f>IF(Table1[[#This Row],[Day]]="","",WEEKNUM(F6286))</f>
        <v/>
      </c>
      <c r="C6286" s="45" t="str">
        <f>IF(Table1[[#This Row],[Day]]="","",MONTH(F6286))</f>
        <v/>
      </c>
      <c r="D6286" s="45" t="str">
        <f>IF(Table1[[#This Row],[Day]]="","",YEAR(F6286))</f>
        <v/>
      </c>
      <c r="E6286" s="117" t="s">
        <v>329</v>
      </c>
      <c r="J6286" s="102"/>
      <c r="K6286" s="124"/>
      <c r="R6286" s="46"/>
      <c r="V6286" s="112"/>
      <c r="W6286" s="72"/>
      <c r="X6286" s="46"/>
      <c r="Y6286" s="46"/>
      <c r="AC6286" s="47">
        <f t="shared" si="94"/>
        <v>0</v>
      </c>
      <c r="AD6286" s="47"/>
      <c r="AE6286" s="44"/>
      <c r="AF6286" s="48"/>
    </row>
    <row r="6287" spans="1:32" ht="21" customHeight="1">
      <c r="A6287" s="45" t="str">
        <f>IF(G6287="","",VLOOKUP(G6287,#REF!,3,0))</f>
        <v/>
      </c>
      <c r="B6287" s="45" t="str">
        <f>IF(Table1[[#This Row],[Day]]="","",WEEKNUM(F6287))</f>
        <v/>
      </c>
      <c r="C6287" s="45" t="str">
        <f>IF(Table1[[#This Row],[Day]]="","",MONTH(F6287))</f>
        <v/>
      </c>
      <c r="D6287" s="45" t="str">
        <f>IF(Table1[[#This Row],[Day]]="","",YEAR(F6287))</f>
        <v/>
      </c>
      <c r="E6287" s="117" t="s">
        <v>329</v>
      </c>
      <c r="J6287" s="102"/>
      <c r="K6287" s="124"/>
      <c r="R6287" s="46"/>
      <c r="V6287" s="112"/>
      <c r="W6287" s="72"/>
      <c r="X6287" s="46"/>
      <c r="Y6287" s="46"/>
      <c r="AC6287" s="47">
        <f t="shared" si="94"/>
        <v>0</v>
      </c>
      <c r="AD6287" s="47"/>
      <c r="AE6287" s="44"/>
      <c r="AF6287" s="48"/>
    </row>
    <row r="6288" spans="1:32" ht="21" customHeight="1">
      <c r="A6288" s="45" t="str">
        <f>IF(G6288="","",VLOOKUP(G6288,#REF!,3,0))</f>
        <v/>
      </c>
      <c r="B6288" s="45" t="str">
        <f>IF(Table1[[#This Row],[Day]]="","",WEEKNUM(F6288))</f>
        <v/>
      </c>
      <c r="C6288" s="45" t="str">
        <f>IF(Table1[[#This Row],[Day]]="","",MONTH(F6288))</f>
        <v/>
      </c>
      <c r="D6288" s="45" t="str">
        <f>IF(Table1[[#This Row],[Day]]="","",YEAR(F6288))</f>
        <v/>
      </c>
      <c r="E6288" s="117" t="s">
        <v>329</v>
      </c>
      <c r="J6288" s="102"/>
      <c r="K6288" s="124"/>
      <c r="R6288" s="46"/>
      <c r="V6288" s="112"/>
      <c r="W6288" s="72"/>
      <c r="X6288" s="46"/>
      <c r="Y6288" s="46"/>
      <c r="AC6288" s="47">
        <f t="shared" si="94"/>
        <v>0</v>
      </c>
      <c r="AD6288" s="47"/>
      <c r="AE6288" s="44"/>
      <c r="AF6288" s="48"/>
    </row>
    <row r="6289" spans="1:32" ht="21" customHeight="1">
      <c r="A6289" s="45" t="str">
        <f>IF(G6289="","",VLOOKUP(G6289,#REF!,3,0))</f>
        <v/>
      </c>
      <c r="B6289" s="45" t="str">
        <f>IF(Table1[[#This Row],[Day]]="","",WEEKNUM(F6289))</f>
        <v/>
      </c>
      <c r="C6289" s="45" t="str">
        <f>IF(Table1[[#This Row],[Day]]="","",MONTH(F6289))</f>
        <v/>
      </c>
      <c r="D6289" s="45" t="str">
        <f>IF(Table1[[#This Row],[Day]]="","",YEAR(F6289))</f>
        <v/>
      </c>
      <c r="E6289" s="117" t="s">
        <v>329</v>
      </c>
      <c r="J6289" s="102"/>
      <c r="K6289" s="124"/>
      <c r="R6289" s="46"/>
      <c r="V6289" s="112"/>
      <c r="W6289" s="72"/>
      <c r="X6289" s="46"/>
      <c r="Y6289" s="46"/>
      <c r="AC6289" s="47">
        <f t="shared" si="94"/>
        <v>0</v>
      </c>
      <c r="AD6289" s="47"/>
      <c r="AE6289" s="44"/>
      <c r="AF6289" s="48"/>
    </row>
    <row r="6290" spans="1:32" ht="21" customHeight="1">
      <c r="A6290" s="45" t="str">
        <f>IF(G6290="","",VLOOKUP(G6290,#REF!,3,0))</f>
        <v/>
      </c>
      <c r="B6290" s="45" t="str">
        <f>IF(Table1[[#This Row],[Day]]="","",WEEKNUM(F6290))</f>
        <v/>
      </c>
      <c r="C6290" s="45" t="str">
        <f>IF(Table1[[#This Row],[Day]]="","",MONTH(F6290))</f>
        <v/>
      </c>
      <c r="D6290" s="45" t="str">
        <f>IF(Table1[[#This Row],[Day]]="","",YEAR(F6290))</f>
        <v/>
      </c>
      <c r="E6290" s="117" t="s">
        <v>329</v>
      </c>
      <c r="J6290" s="102"/>
      <c r="K6290" s="124"/>
      <c r="R6290" s="46"/>
      <c r="V6290" s="112"/>
      <c r="W6290" s="72"/>
      <c r="X6290" s="46"/>
      <c r="Y6290" s="46"/>
      <c r="AC6290" s="47">
        <f t="shared" si="94"/>
        <v>0</v>
      </c>
      <c r="AD6290" s="47"/>
      <c r="AE6290" s="44"/>
      <c r="AF6290" s="48"/>
    </row>
    <row r="6291" spans="1:32" ht="21" customHeight="1">
      <c r="A6291" s="45" t="str">
        <f>IF(G6291="","",VLOOKUP(G6291,#REF!,3,0))</f>
        <v/>
      </c>
      <c r="B6291" s="45" t="str">
        <f>IF(Table1[[#This Row],[Day]]="","",WEEKNUM(F6291))</f>
        <v/>
      </c>
      <c r="C6291" s="45" t="str">
        <f>IF(Table1[[#This Row],[Day]]="","",MONTH(F6291))</f>
        <v/>
      </c>
      <c r="D6291" s="45" t="str">
        <f>IF(Table1[[#This Row],[Day]]="","",YEAR(F6291))</f>
        <v/>
      </c>
      <c r="E6291" s="117" t="s">
        <v>329</v>
      </c>
      <c r="J6291" s="102"/>
      <c r="K6291" s="124"/>
      <c r="R6291" s="46"/>
      <c r="V6291" s="112"/>
      <c r="W6291" s="72"/>
      <c r="X6291" s="46"/>
      <c r="Y6291" s="46"/>
      <c r="AC6291" s="47">
        <f t="shared" si="94"/>
        <v>0</v>
      </c>
      <c r="AD6291" s="47"/>
      <c r="AE6291" s="44"/>
      <c r="AF6291" s="48"/>
    </row>
    <row r="6292" spans="1:32" ht="21" customHeight="1">
      <c r="A6292" s="45" t="str">
        <f>IF(G6292="","",VLOOKUP(G6292,#REF!,3,0))</f>
        <v/>
      </c>
      <c r="B6292" s="45" t="str">
        <f>IF(Table1[[#This Row],[Day]]="","",WEEKNUM(F6292))</f>
        <v/>
      </c>
      <c r="C6292" s="45" t="str">
        <f>IF(Table1[[#This Row],[Day]]="","",MONTH(F6292))</f>
        <v/>
      </c>
      <c r="D6292" s="45" t="str">
        <f>IF(Table1[[#This Row],[Day]]="","",YEAR(F6292))</f>
        <v/>
      </c>
      <c r="E6292" s="117" t="s">
        <v>329</v>
      </c>
      <c r="J6292" s="102"/>
      <c r="K6292" s="124"/>
      <c r="R6292" s="46"/>
      <c r="V6292" s="112"/>
      <c r="W6292" s="72"/>
      <c r="X6292" s="46"/>
      <c r="Y6292" s="46"/>
      <c r="AC6292" s="47">
        <f t="shared" si="94"/>
        <v>0</v>
      </c>
      <c r="AD6292" s="47"/>
      <c r="AE6292" s="44"/>
      <c r="AF6292" s="48"/>
    </row>
    <row r="6293" spans="1:32" ht="21" customHeight="1">
      <c r="A6293" s="45" t="str">
        <f>IF(G6293="","",VLOOKUP(G6293,#REF!,3,0))</f>
        <v/>
      </c>
      <c r="B6293" s="45" t="str">
        <f>IF(Table1[[#This Row],[Day]]="","",WEEKNUM(F6293))</f>
        <v/>
      </c>
      <c r="C6293" s="45" t="str">
        <f>IF(Table1[[#This Row],[Day]]="","",MONTH(F6293))</f>
        <v/>
      </c>
      <c r="D6293" s="45" t="str">
        <f>IF(Table1[[#This Row],[Day]]="","",YEAR(F6293))</f>
        <v/>
      </c>
      <c r="E6293" s="117" t="s">
        <v>329</v>
      </c>
      <c r="J6293" s="102"/>
      <c r="K6293" s="124"/>
      <c r="R6293" s="46"/>
      <c r="V6293" s="112"/>
      <c r="W6293" s="72"/>
      <c r="X6293" s="46"/>
      <c r="Y6293" s="46"/>
      <c r="AC6293" s="47">
        <f t="shared" si="94"/>
        <v>0</v>
      </c>
      <c r="AD6293" s="47"/>
      <c r="AE6293" s="44"/>
      <c r="AF6293" s="48"/>
    </row>
    <row r="6294" spans="1:32" ht="21" customHeight="1">
      <c r="A6294" s="45" t="str">
        <f>IF(G6294="","",VLOOKUP(G6294,#REF!,3,0))</f>
        <v/>
      </c>
      <c r="B6294" s="45" t="str">
        <f>IF(Table1[[#This Row],[Day]]="","",WEEKNUM(F6294))</f>
        <v/>
      </c>
      <c r="C6294" s="45" t="str">
        <f>IF(Table1[[#This Row],[Day]]="","",MONTH(F6294))</f>
        <v/>
      </c>
      <c r="D6294" s="45" t="str">
        <f>IF(Table1[[#This Row],[Day]]="","",YEAR(F6294))</f>
        <v/>
      </c>
      <c r="E6294" s="117" t="s">
        <v>329</v>
      </c>
      <c r="J6294" s="102"/>
      <c r="K6294" s="124"/>
      <c r="R6294" s="46"/>
      <c r="V6294" s="112"/>
      <c r="W6294" s="72"/>
      <c r="X6294" s="46"/>
      <c r="Y6294" s="46"/>
      <c r="AC6294" s="47">
        <f t="shared" si="94"/>
        <v>0</v>
      </c>
      <c r="AD6294" s="47"/>
      <c r="AE6294" s="44"/>
      <c r="AF6294" s="48"/>
    </row>
    <row r="6295" spans="1:32" ht="21" customHeight="1">
      <c r="A6295" s="45" t="str">
        <f>IF(G6295="","",VLOOKUP(G6295,#REF!,3,0))</f>
        <v/>
      </c>
      <c r="B6295" s="45" t="str">
        <f>IF(Table1[[#This Row],[Day]]="","",WEEKNUM(F6295))</f>
        <v/>
      </c>
      <c r="C6295" s="45" t="str">
        <f>IF(Table1[[#This Row],[Day]]="","",MONTH(F6295))</f>
        <v/>
      </c>
      <c r="D6295" s="45" t="str">
        <f>IF(Table1[[#This Row],[Day]]="","",YEAR(F6295))</f>
        <v/>
      </c>
      <c r="E6295" s="117" t="s">
        <v>329</v>
      </c>
      <c r="J6295" s="102"/>
      <c r="K6295" s="124"/>
      <c r="R6295" s="46"/>
      <c r="V6295" s="112"/>
      <c r="W6295" s="72"/>
      <c r="X6295" s="46"/>
      <c r="Y6295" s="46"/>
      <c r="AC6295" s="47">
        <f t="shared" si="94"/>
        <v>0</v>
      </c>
      <c r="AD6295" s="47"/>
      <c r="AE6295" s="44"/>
      <c r="AF6295" s="48"/>
    </row>
    <row r="6296" spans="1:32" ht="21" customHeight="1">
      <c r="A6296" s="45" t="str">
        <f>IF(G6296="","",VLOOKUP(G6296,#REF!,3,0))</f>
        <v/>
      </c>
      <c r="B6296" s="45" t="str">
        <f>IF(Table1[[#This Row],[Day]]="","",WEEKNUM(F6296))</f>
        <v/>
      </c>
      <c r="C6296" s="45" t="str">
        <f>IF(Table1[[#This Row],[Day]]="","",MONTH(F6296))</f>
        <v/>
      </c>
      <c r="D6296" s="45" t="str">
        <f>IF(Table1[[#This Row],[Day]]="","",YEAR(F6296))</f>
        <v/>
      </c>
      <c r="E6296" s="117" t="s">
        <v>329</v>
      </c>
      <c r="J6296" s="102"/>
      <c r="K6296" s="124"/>
      <c r="R6296" s="46"/>
      <c r="V6296" s="112"/>
      <c r="W6296" s="72"/>
      <c r="X6296" s="46"/>
      <c r="Y6296" s="46"/>
      <c r="AC6296" s="47">
        <f t="shared" si="94"/>
        <v>0</v>
      </c>
      <c r="AD6296" s="47"/>
      <c r="AE6296" s="44"/>
      <c r="AF6296" s="48"/>
    </row>
    <row r="6297" spans="1:32" ht="21" customHeight="1">
      <c r="A6297" s="45" t="str">
        <f>IF(G6297="","",VLOOKUP(G6297,#REF!,3,0))</f>
        <v/>
      </c>
      <c r="B6297" s="45" t="str">
        <f>IF(Table1[[#This Row],[Day]]="","",WEEKNUM(F6297))</f>
        <v/>
      </c>
      <c r="C6297" s="45" t="str">
        <f>IF(Table1[[#This Row],[Day]]="","",MONTH(F6297))</f>
        <v/>
      </c>
      <c r="D6297" s="45" t="str">
        <f>IF(Table1[[#This Row],[Day]]="","",YEAR(F6297))</f>
        <v/>
      </c>
      <c r="E6297" s="117" t="s">
        <v>329</v>
      </c>
      <c r="J6297" s="102"/>
      <c r="K6297" s="124"/>
      <c r="R6297" s="46"/>
      <c r="V6297" s="112"/>
      <c r="W6297" s="72"/>
      <c r="X6297" s="46"/>
      <c r="Y6297" s="46"/>
      <c r="AC6297" s="47">
        <f t="shared" si="94"/>
        <v>0</v>
      </c>
      <c r="AD6297" s="47"/>
      <c r="AE6297" s="44"/>
      <c r="AF6297" s="48"/>
    </row>
    <row r="6298" spans="1:32" ht="21" customHeight="1">
      <c r="A6298" s="45" t="str">
        <f>IF(G6298="","",VLOOKUP(G6298,#REF!,3,0))</f>
        <v/>
      </c>
      <c r="B6298" s="45" t="str">
        <f>IF(Table1[[#This Row],[Day]]="","",WEEKNUM(F6298))</f>
        <v/>
      </c>
      <c r="C6298" s="45" t="str">
        <f>IF(Table1[[#This Row],[Day]]="","",MONTH(F6298))</f>
        <v/>
      </c>
      <c r="D6298" s="45" t="str">
        <f>IF(Table1[[#This Row],[Day]]="","",YEAR(F6298))</f>
        <v/>
      </c>
      <c r="E6298" s="117" t="s">
        <v>329</v>
      </c>
      <c r="J6298" s="102"/>
      <c r="K6298" s="124"/>
      <c r="R6298" s="46"/>
      <c r="V6298" s="112"/>
      <c r="W6298" s="72"/>
      <c r="X6298" s="46"/>
      <c r="Y6298" s="46"/>
      <c r="AC6298" s="47">
        <f t="shared" si="94"/>
        <v>0</v>
      </c>
      <c r="AD6298" s="47"/>
      <c r="AE6298" s="44"/>
      <c r="AF6298" s="48"/>
    </row>
    <row r="6299" spans="1:32" ht="21" customHeight="1">
      <c r="A6299" s="45" t="str">
        <f>IF(G6299="","",VLOOKUP(G6299,#REF!,3,0))</f>
        <v/>
      </c>
      <c r="B6299" s="45" t="str">
        <f>IF(Table1[[#This Row],[Day]]="","",WEEKNUM(F6299))</f>
        <v/>
      </c>
      <c r="C6299" s="45" t="str">
        <f>IF(Table1[[#This Row],[Day]]="","",MONTH(F6299))</f>
        <v/>
      </c>
      <c r="D6299" s="45" t="str">
        <f>IF(Table1[[#This Row],[Day]]="","",YEAR(F6299))</f>
        <v/>
      </c>
      <c r="E6299" s="117" t="s">
        <v>329</v>
      </c>
      <c r="J6299" s="102"/>
      <c r="K6299" s="124"/>
      <c r="R6299" s="46"/>
      <c r="V6299" s="112"/>
      <c r="W6299" s="72"/>
      <c r="X6299" s="46"/>
      <c r="Y6299" s="46"/>
      <c r="AC6299" s="47">
        <f t="shared" si="94"/>
        <v>0</v>
      </c>
      <c r="AD6299" s="47"/>
      <c r="AE6299" s="44"/>
      <c r="AF6299" s="48"/>
    </row>
    <row r="6300" spans="1:32" ht="21" customHeight="1">
      <c r="A6300" s="45" t="str">
        <f>IF(G6300="","",VLOOKUP(G6300,#REF!,3,0))</f>
        <v/>
      </c>
      <c r="B6300" s="45" t="str">
        <f>IF(Table1[[#This Row],[Day]]="","",WEEKNUM(F6300))</f>
        <v/>
      </c>
      <c r="C6300" s="45" t="str">
        <f>IF(Table1[[#This Row],[Day]]="","",MONTH(F6300))</f>
        <v/>
      </c>
      <c r="D6300" s="45" t="str">
        <f>IF(Table1[[#This Row],[Day]]="","",YEAR(F6300))</f>
        <v/>
      </c>
      <c r="E6300" s="117" t="s">
        <v>329</v>
      </c>
      <c r="J6300" s="102"/>
      <c r="K6300" s="124"/>
      <c r="R6300" s="46"/>
      <c r="V6300" s="112"/>
      <c r="W6300" s="72"/>
      <c r="X6300" s="46"/>
      <c r="Y6300" s="46"/>
      <c r="AC6300" s="47">
        <f t="shared" ref="AC6300:AC6363" si="95">SUM(I6300:AB6300)</f>
        <v>0</v>
      </c>
      <c r="AD6300" s="47"/>
      <c r="AE6300" s="44"/>
      <c r="AF6300" s="48"/>
    </row>
    <row r="6301" spans="1:32" ht="21" customHeight="1">
      <c r="A6301" s="45" t="str">
        <f>IF(G6301="","",VLOOKUP(G6301,#REF!,3,0))</f>
        <v/>
      </c>
      <c r="B6301" s="45" t="str">
        <f>IF(Table1[[#This Row],[Day]]="","",WEEKNUM(F6301))</f>
        <v/>
      </c>
      <c r="C6301" s="45" t="str">
        <f>IF(Table1[[#This Row],[Day]]="","",MONTH(F6301))</f>
        <v/>
      </c>
      <c r="D6301" s="45" t="str">
        <f>IF(Table1[[#This Row],[Day]]="","",YEAR(F6301))</f>
        <v/>
      </c>
      <c r="E6301" s="117" t="s">
        <v>329</v>
      </c>
      <c r="J6301" s="102"/>
      <c r="K6301" s="124"/>
      <c r="R6301" s="46"/>
      <c r="V6301" s="112"/>
      <c r="W6301" s="72"/>
      <c r="X6301" s="46"/>
      <c r="Y6301" s="46"/>
      <c r="AC6301" s="47">
        <f t="shared" si="95"/>
        <v>0</v>
      </c>
      <c r="AD6301" s="47"/>
      <c r="AE6301" s="44"/>
      <c r="AF6301" s="48"/>
    </row>
    <row r="6302" spans="1:32" ht="21" customHeight="1">
      <c r="A6302" s="45" t="str">
        <f>IF(G6302="","",VLOOKUP(G6302,#REF!,3,0))</f>
        <v/>
      </c>
      <c r="B6302" s="45" t="str">
        <f>IF(Table1[[#This Row],[Day]]="","",WEEKNUM(F6302))</f>
        <v/>
      </c>
      <c r="C6302" s="45" t="str">
        <f>IF(Table1[[#This Row],[Day]]="","",MONTH(F6302))</f>
        <v/>
      </c>
      <c r="D6302" s="45" t="str">
        <f>IF(Table1[[#This Row],[Day]]="","",YEAR(F6302))</f>
        <v/>
      </c>
      <c r="E6302" s="117" t="s">
        <v>329</v>
      </c>
      <c r="J6302" s="102"/>
      <c r="K6302" s="124"/>
      <c r="R6302" s="46"/>
      <c r="V6302" s="112"/>
      <c r="W6302" s="72"/>
      <c r="X6302" s="46"/>
      <c r="Y6302" s="46"/>
      <c r="AC6302" s="47">
        <f t="shared" si="95"/>
        <v>0</v>
      </c>
      <c r="AD6302" s="47"/>
      <c r="AE6302" s="44"/>
      <c r="AF6302" s="48"/>
    </row>
    <row r="6303" spans="1:32" ht="21" customHeight="1">
      <c r="A6303" s="45" t="str">
        <f>IF(G6303="","",VLOOKUP(G6303,#REF!,3,0))</f>
        <v/>
      </c>
      <c r="B6303" s="45" t="str">
        <f>IF(Table1[[#This Row],[Day]]="","",WEEKNUM(F6303))</f>
        <v/>
      </c>
      <c r="C6303" s="45" t="str">
        <f>IF(Table1[[#This Row],[Day]]="","",MONTH(F6303))</f>
        <v/>
      </c>
      <c r="D6303" s="45" t="str">
        <f>IF(Table1[[#This Row],[Day]]="","",YEAR(F6303))</f>
        <v/>
      </c>
      <c r="E6303" s="117" t="s">
        <v>329</v>
      </c>
      <c r="J6303" s="102"/>
      <c r="K6303" s="124"/>
      <c r="R6303" s="46"/>
      <c r="V6303" s="112"/>
      <c r="W6303" s="72"/>
      <c r="X6303" s="46"/>
      <c r="Y6303" s="46"/>
      <c r="AC6303" s="47">
        <f t="shared" si="95"/>
        <v>0</v>
      </c>
      <c r="AD6303" s="47"/>
      <c r="AE6303" s="44"/>
      <c r="AF6303" s="48"/>
    </row>
    <row r="6304" spans="1:32" ht="21" customHeight="1">
      <c r="A6304" s="45" t="str">
        <f>IF(G6304="","",VLOOKUP(G6304,#REF!,3,0))</f>
        <v/>
      </c>
      <c r="B6304" s="45" t="str">
        <f>IF(Table1[[#This Row],[Day]]="","",WEEKNUM(F6304))</f>
        <v/>
      </c>
      <c r="C6304" s="45" t="str">
        <f>IF(Table1[[#This Row],[Day]]="","",MONTH(F6304))</f>
        <v/>
      </c>
      <c r="D6304" s="45" t="str">
        <f>IF(Table1[[#This Row],[Day]]="","",YEAR(F6304))</f>
        <v/>
      </c>
      <c r="E6304" s="117" t="s">
        <v>329</v>
      </c>
      <c r="J6304" s="102"/>
      <c r="K6304" s="124"/>
      <c r="R6304" s="46"/>
      <c r="V6304" s="112"/>
      <c r="W6304" s="72"/>
      <c r="X6304" s="46"/>
      <c r="Y6304" s="46"/>
      <c r="AC6304" s="47">
        <f t="shared" si="95"/>
        <v>0</v>
      </c>
      <c r="AD6304" s="47"/>
      <c r="AE6304" s="44"/>
      <c r="AF6304" s="48"/>
    </row>
    <row r="6305" spans="1:32" ht="21" customHeight="1">
      <c r="A6305" s="45" t="str">
        <f>IF(G6305="","",VLOOKUP(G6305,#REF!,3,0))</f>
        <v/>
      </c>
      <c r="B6305" s="45" t="str">
        <f>IF(Table1[[#This Row],[Day]]="","",WEEKNUM(F6305))</f>
        <v/>
      </c>
      <c r="C6305" s="45" t="str">
        <f>IF(Table1[[#This Row],[Day]]="","",MONTH(F6305))</f>
        <v/>
      </c>
      <c r="D6305" s="45" t="str">
        <f>IF(Table1[[#This Row],[Day]]="","",YEAR(F6305))</f>
        <v/>
      </c>
      <c r="E6305" s="117" t="s">
        <v>329</v>
      </c>
      <c r="J6305" s="102"/>
      <c r="K6305" s="124"/>
      <c r="R6305" s="46"/>
      <c r="V6305" s="112"/>
      <c r="W6305" s="72"/>
      <c r="X6305" s="46"/>
      <c r="Y6305" s="46"/>
      <c r="AC6305" s="47">
        <f t="shared" si="95"/>
        <v>0</v>
      </c>
      <c r="AD6305" s="47"/>
      <c r="AE6305" s="44"/>
      <c r="AF6305" s="48"/>
    </row>
    <row r="6306" spans="1:32" ht="21" customHeight="1">
      <c r="A6306" s="45" t="str">
        <f>IF(G6306="","",VLOOKUP(G6306,#REF!,3,0))</f>
        <v/>
      </c>
      <c r="B6306" s="45" t="str">
        <f>IF(Table1[[#This Row],[Day]]="","",WEEKNUM(F6306))</f>
        <v/>
      </c>
      <c r="C6306" s="45" t="str">
        <f>IF(Table1[[#This Row],[Day]]="","",MONTH(F6306))</f>
        <v/>
      </c>
      <c r="D6306" s="45" t="str">
        <f>IF(Table1[[#This Row],[Day]]="","",YEAR(F6306))</f>
        <v/>
      </c>
      <c r="E6306" s="117" t="s">
        <v>329</v>
      </c>
      <c r="J6306" s="102"/>
      <c r="K6306" s="124"/>
      <c r="R6306" s="46"/>
      <c r="V6306" s="112"/>
      <c r="W6306" s="72"/>
      <c r="X6306" s="46"/>
      <c r="Y6306" s="46"/>
      <c r="AC6306" s="47">
        <f t="shared" si="95"/>
        <v>0</v>
      </c>
      <c r="AD6306" s="47"/>
      <c r="AE6306" s="44"/>
      <c r="AF6306" s="48"/>
    </row>
    <row r="6307" spans="1:32" ht="21" customHeight="1">
      <c r="A6307" s="45" t="str">
        <f>IF(G6307="","",VLOOKUP(G6307,#REF!,3,0))</f>
        <v/>
      </c>
      <c r="B6307" s="45" t="str">
        <f>IF(Table1[[#This Row],[Day]]="","",WEEKNUM(F6307))</f>
        <v/>
      </c>
      <c r="C6307" s="45" t="str">
        <f>IF(Table1[[#This Row],[Day]]="","",MONTH(F6307))</f>
        <v/>
      </c>
      <c r="D6307" s="45" t="str">
        <f>IF(Table1[[#This Row],[Day]]="","",YEAR(F6307))</f>
        <v/>
      </c>
      <c r="E6307" s="117" t="s">
        <v>329</v>
      </c>
      <c r="J6307" s="102"/>
      <c r="K6307" s="124"/>
      <c r="R6307" s="46"/>
      <c r="V6307" s="112"/>
      <c r="W6307" s="72"/>
      <c r="X6307" s="46"/>
      <c r="Y6307" s="46"/>
      <c r="AC6307" s="47">
        <f t="shared" si="95"/>
        <v>0</v>
      </c>
      <c r="AD6307" s="47"/>
      <c r="AE6307" s="44"/>
      <c r="AF6307" s="48"/>
    </row>
    <row r="6308" spans="1:32" ht="21" customHeight="1">
      <c r="A6308" s="45" t="str">
        <f>IF(G6308="","",VLOOKUP(G6308,#REF!,3,0))</f>
        <v/>
      </c>
      <c r="B6308" s="45" t="str">
        <f>IF(Table1[[#This Row],[Day]]="","",WEEKNUM(F6308))</f>
        <v/>
      </c>
      <c r="C6308" s="45" t="str">
        <f>IF(Table1[[#This Row],[Day]]="","",MONTH(F6308))</f>
        <v/>
      </c>
      <c r="D6308" s="45" t="str">
        <f>IF(Table1[[#This Row],[Day]]="","",YEAR(F6308))</f>
        <v/>
      </c>
      <c r="E6308" s="117" t="s">
        <v>329</v>
      </c>
      <c r="J6308" s="102"/>
      <c r="K6308" s="124"/>
      <c r="R6308" s="46"/>
      <c r="V6308" s="112"/>
      <c r="W6308" s="72"/>
      <c r="X6308" s="46"/>
      <c r="Y6308" s="46"/>
      <c r="AC6308" s="47">
        <f t="shared" si="95"/>
        <v>0</v>
      </c>
      <c r="AD6308" s="47"/>
      <c r="AE6308" s="44"/>
      <c r="AF6308" s="48"/>
    </row>
    <row r="6309" spans="1:32" ht="21" customHeight="1">
      <c r="A6309" s="45" t="str">
        <f>IF(G6309="","",VLOOKUP(G6309,#REF!,3,0))</f>
        <v/>
      </c>
      <c r="B6309" s="45" t="str">
        <f>IF(Table1[[#This Row],[Day]]="","",WEEKNUM(F6309))</f>
        <v/>
      </c>
      <c r="C6309" s="45" t="str">
        <f>IF(Table1[[#This Row],[Day]]="","",MONTH(F6309))</f>
        <v/>
      </c>
      <c r="D6309" s="45" t="str">
        <f>IF(Table1[[#This Row],[Day]]="","",YEAR(F6309))</f>
        <v/>
      </c>
      <c r="E6309" s="117" t="s">
        <v>329</v>
      </c>
      <c r="J6309" s="102"/>
      <c r="K6309" s="124"/>
      <c r="R6309" s="46"/>
      <c r="V6309" s="112"/>
      <c r="W6309" s="72"/>
      <c r="X6309" s="46"/>
      <c r="Y6309" s="46"/>
      <c r="AC6309" s="47">
        <f t="shared" si="95"/>
        <v>0</v>
      </c>
      <c r="AD6309" s="47"/>
      <c r="AE6309" s="44"/>
      <c r="AF6309" s="48"/>
    </row>
    <row r="6310" spans="1:32" ht="21" customHeight="1">
      <c r="A6310" s="45" t="str">
        <f>IF(G6310="","",VLOOKUP(G6310,#REF!,3,0))</f>
        <v/>
      </c>
      <c r="B6310" s="45" t="str">
        <f>IF(Table1[[#This Row],[Day]]="","",WEEKNUM(F6310))</f>
        <v/>
      </c>
      <c r="C6310" s="45" t="str">
        <f>IF(Table1[[#This Row],[Day]]="","",MONTH(F6310))</f>
        <v/>
      </c>
      <c r="D6310" s="45" t="str">
        <f>IF(Table1[[#This Row],[Day]]="","",YEAR(F6310))</f>
        <v/>
      </c>
      <c r="E6310" s="117" t="s">
        <v>329</v>
      </c>
      <c r="J6310" s="102"/>
      <c r="K6310" s="124"/>
      <c r="R6310" s="46"/>
      <c r="V6310" s="112"/>
      <c r="W6310" s="72"/>
      <c r="X6310" s="46"/>
      <c r="Y6310" s="46"/>
      <c r="AC6310" s="47">
        <f t="shared" si="95"/>
        <v>0</v>
      </c>
      <c r="AD6310" s="47"/>
      <c r="AE6310" s="44"/>
      <c r="AF6310" s="48"/>
    </row>
    <row r="6311" spans="1:32" ht="21" customHeight="1">
      <c r="A6311" s="45" t="str">
        <f>IF(G6311="","",VLOOKUP(G6311,#REF!,3,0))</f>
        <v/>
      </c>
      <c r="B6311" s="45" t="str">
        <f>IF(Table1[[#This Row],[Day]]="","",WEEKNUM(F6311))</f>
        <v/>
      </c>
      <c r="C6311" s="45" t="str">
        <f>IF(Table1[[#This Row],[Day]]="","",MONTH(F6311))</f>
        <v/>
      </c>
      <c r="D6311" s="45" t="str">
        <f>IF(Table1[[#This Row],[Day]]="","",YEAR(F6311))</f>
        <v/>
      </c>
      <c r="E6311" s="117" t="s">
        <v>329</v>
      </c>
      <c r="J6311" s="102"/>
      <c r="K6311" s="124"/>
      <c r="R6311" s="46"/>
      <c r="V6311" s="112"/>
      <c r="W6311" s="72"/>
      <c r="X6311" s="46"/>
      <c r="Y6311" s="46"/>
      <c r="AC6311" s="47">
        <f t="shared" si="95"/>
        <v>0</v>
      </c>
      <c r="AD6311" s="47"/>
      <c r="AE6311" s="44"/>
      <c r="AF6311" s="48"/>
    </row>
    <row r="6312" spans="1:32" ht="21" customHeight="1">
      <c r="A6312" s="45" t="str">
        <f>IF(G6312="","",VLOOKUP(G6312,#REF!,3,0))</f>
        <v/>
      </c>
      <c r="B6312" s="45" t="str">
        <f>IF(Table1[[#This Row],[Day]]="","",WEEKNUM(F6312))</f>
        <v/>
      </c>
      <c r="C6312" s="45" t="str">
        <f>IF(Table1[[#This Row],[Day]]="","",MONTH(F6312))</f>
        <v/>
      </c>
      <c r="D6312" s="45" t="str">
        <f>IF(Table1[[#This Row],[Day]]="","",YEAR(F6312))</f>
        <v/>
      </c>
      <c r="E6312" s="117" t="s">
        <v>329</v>
      </c>
      <c r="J6312" s="102"/>
      <c r="K6312" s="124"/>
      <c r="R6312" s="46"/>
      <c r="V6312" s="112"/>
      <c r="W6312" s="72"/>
      <c r="X6312" s="46"/>
      <c r="Y6312" s="46"/>
      <c r="AC6312" s="47">
        <f t="shared" si="95"/>
        <v>0</v>
      </c>
      <c r="AD6312" s="47"/>
      <c r="AE6312" s="44"/>
      <c r="AF6312" s="48"/>
    </row>
    <row r="6313" spans="1:32" ht="21" customHeight="1">
      <c r="A6313" s="45" t="str">
        <f>IF(G6313="","",VLOOKUP(G6313,#REF!,3,0))</f>
        <v/>
      </c>
      <c r="B6313" s="45" t="str">
        <f>IF(Table1[[#This Row],[Day]]="","",WEEKNUM(F6313))</f>
        <v/>
      </c>
      <c r="C6313" s="45" t="str">
        <f>IF(Table1[[#This Row],[Day]]="","",MONTH(F6313))</f>
        <v/>
      </c>
      <c r="D6313" s="45" t="str">
        <f>IF(Table1[[#This Row],[Day]]="","",YEAR(F6313))</f>
        <v/>
      </c>
      <c r="E6313" s="117" t="s">
        <v>329</v>
      </c>
      <c r="J6313" s="102"/>
      <c r="K6313" s="124"/>
      <c r="R6313" s="46"/>
      <c r="V6313" s="112"/>
      <c r="W6313" s="72"/>
      <c r="X6313" s="46"/>
      <c r="Y6313" s="46"/>
      <c r="AC6313" s="47">
        <f t="shared" si="95"/>
        <v>0</v>
      </c>
      <c r="AD6313" s="47"/>
      <c r="AE6313" s="44"/>
      <c r="AF6313" s="48"/>
    </row>
    <row r="6314" spans="1:32" ht="21" customHeight="1">
      <c r="A6314" s="45" t="str">
        <f>IF(G6314="","",VLOOKUP(G6314,#REF!,3,0))</f>
        <v/>
      </c>
      <c r="B6314" s="45" t="str">
        <f>IF(Table1[[#This Row],[Day]]="","",WEEKNUM(F6314))</f>
        <v/>
      </c>
      <c r="C6314" s="45" t="str">
        <f>IF(Table1[[#This Row],[Day]]="","",MONTH(F6314))</f>
        <v/>
      </c>
      <c r="D6314" s="45" t="str">
        <f>IF(Table1[[#This Row],[Day]]="","",YEAR(F6314))</f>
        <v/>
      </c>
      <c r="E6314" s="117" t="s">
        <v>329</v>
      </c>
      <c r="J6314" s="102"/>
      <c r="K6314" s="124"/>
      <c r="R6314" s="46"/>
      <c r="V6314" s="112"/>
      <c r="W6314" s="72"/>
      <c r="X6314" s="46"/>
      <c r="Y6314" s="46"/>
      <c r="AC6314" s="47">
        <f t="shared" si="95"/>
        <v>0</v>
      </c>
      <c r="AD6314" s="47"/>
      <c r="AE6314" s="44"/>
      <c r="AF6314" s="48"/>
    </row>
    <row r="6315" spans="1:32" ht="21" customHeight="1">
      <c r="A6315" s="45" t="str">
        <f>IF(G6315="","",VLOOKUP(G6315,#REF!,3,0))</f>
        <v/>
      </c>
      <c r="B6315" s="45" t="str">
        <f>IF(Table1[[#This Row],[Day]]="","",WEEKNUM(F6315))</f>
        <v/>
      </c>
      <c r="C6315" s="45" t="str">
        <f>IF(Table1[[#This Row],[Day]]="","",MONTH(F6315))</f>
        <v/>
      </c>
      <c r="D6315" s="45" t="str">
        <f>IF(Table1[[#This Row],[Day]]="","",YEAR(F6315))</f>
        <v/>
      </c>
      <c r="E6315" s="117" t="s">
        <v>329</v>
      </c>
      <c r="J6315" s="102"/>
      <c r="K6315" s="124"/>
      <c r="R6315" s="46"/>
      <c r="V6315" s="112"/>
      <c r="W6315" s="72"/>
      <c r="X6315" s="46"/>
      <c r="Y6315" s="46"/>
      <c r="AC6315" s="47">
        <f t="shared" si="95"/>
        <v>0</v>
      </c>
      <c r="AD6315" s="47"/>
      <c r="AE6315" s="44"/>
      <c r="AF6315" s="48"/>
    </row>
    <row r="6316" spans="1:32" ht="21" customHeight="1">
      <c r="A6316" s="45" t="str">
        <f>IF(G6316="","",VLOOKUP(G6316,#REF!,3,0))</f>
        <v/>
      </c>
      <c r="B6316" s="45" t="str">
        <f>IF(Table1[[#This Row],[Day]]="","",WEEKNUM(F6316))</f>
        <v/>
      </c>
      <c r="C6316" s="45" t="str">
        <f>IF(Table1[[#This Row],[Day]]="","",MONTH(F6316))</f>
        <v/>
      </c>
      <c r="D6316" s="45" t="str">
        <f>IF(Table1[[#This Row],[Day]]="","",YEAR(F6316))</f>
        <v/>
      </c>
      <c r="E6316" s="117" t="s">
        <v>329</v>
      </c>
      <c r="J6316" s="102"/>
      <c r="K6316" s="124"/>
      <c r="R6316" s="46"/>
      <c r="V6316" s="112"/>
      <c r="W6316" s="72"/>
      <c r="X6316" s="46"/>
      <c r="Y6316" s="46"/>
      <c r="AC6316" s="47">
        <f t="shared" si="95"/>
        <v>0</v>
      </c>
      <c r="AD6316" s="47"/>
      <c r="AE6316" s="44"/>
      <c r="AF6316" s="48"/>
    </row>
    <row r="6317" spans="1:32" ht="21" customHeight="1">
      <c r="A6317" s="45" t="str">
        <f>IF(G6317="","",VLOOKUP(G6317,#REF!,3,0))</f>
        <v/>
      </c>
      <c r="B6317" s="45" t="str">
        <f>IF(Table1[[#This Row],[Day]]="","",WEEKNUM(F6317))</f>
        <v/>
      </c>
      <c r="C6317" s="45" t="str">
        <f>IF(Table1[[#This Row],[Day]]="","",MONTH(F6317))</f>
        <v/>
      </c>
      <c r="D6317" s="45" t="str">
        <f>IF(Table1[[#This Row],[Day]]="","",YEAR(F6317))</f>
        <v/>
      </c>
      <c r="E6317" s="117" t="s">
        <v>329</v>
      </c>
      <c r="J6317" s="102"/>
      <c r="K6317" s="124"/>
      <c r="R6317" s="46"/>
      <c r="V6317" s="112"/>
      <c r="W6317" s="72"/>
      <c r="X6317" s="46"/>
      <c r="Y6317" s="46"/>
      <c r="AC6317" s="47">
        <f t="shared" si="95"/>
        <v>0</v>
      </c>
      <c r="AD6317" s="47"/>
      <c r="AE6317" s="44"/>
      <c r="AF6317" s="48"/>
    </row>
    <row r="6318" spans="1:32" ht="21" customHeight="1">
      <c r="A6318" s="45" t="str">
        <f>IF(G6318="","",VLOOKUP(G6318,#REF!,3,0))</f>
        <v/>
      </c>
      <c r="B6318" s="45" t="str">
        <f>IF(Table1[[#This Row],[Day]]="","",WEEKNUM(F6318))</f>
        <v/>
      </c>
      <c r="C6318" s="45" t="str">
        <f>IF(Table1[[#This Row],[Day]]="","",MONTH(F6318))</f>
        <v/>
      </c>
      <c r="D6318" s="45" t="str">
        <f>IF(Table1[[#This Row],[Day]]="","",YEAR(F6318))</f>
        <v/>
      </c>
      <c r="E6318" s="117" t="s">
        <v>329</v>
      </c>
      <c r="J6318" s="102"/>
      <c r="K6318" s="124"/>
      <c r="R6318" s="46"/>
      <c r="V6318" s="112"/>
      <c r="W6318" s="72"/>
      <c r="X6318" s="46"/>
      <c r="Y6318" s="46"/>
      <c r="AC6318" s="47">
        <f t="shared" si="95"/>
        <v>0</v>
      </c>
      <c r="AD6318" s="47"/>
      <c r="AE6318" s="44"/>
      <c r="AF6318" s="48"/>
    </row>
    <row r="6319" spans="1:32" ht="21" customHeight="1">
      <c r="A6319" s="45" t="str">
        <f>IF(G6319="","",VLOOKUP(G6319,#REF!,3,0))</f>
        <v/>
      </c>
      <c r="B6319" s="45" t="str">
        <f>IF(Table1[[#This Row],[Day]]="","",WEEKNUM(F6319))</f>
        <v/>
      </c>
      <c r="C6319" s="45" t="str">
        <f>IF(Table1[[#This Row],[Day]]="","",MONTH(F6319))</f>
        <v/>
      </c>
      <c r="D6319" s="45" t="str">
        <f>IF(Table1[[#This Row],[Day]]="","",YEAR(F6319))</f>
        <v/>
      </c>
      <c r="E6319" s="117" t="s">
        <v>329</v>
      </c>
      <c r="J6319" s="102"/>
      <c r="K6319" s="124"/>
      <c r="R6319" s="46"/>
      <c r="V6319" s="112"/>
      <c r="W6319" s="72"/>
      <c r="X6319" s="46"/>
      <c r="Y6319" s="46"/>
      <c r="AC6319" s="47">
        <f t="shared" si="95"/>
        <v>0</v>
      </c>
      <c r="AD6319" s="47"/>
      <c r="AE6319" s="44"/>
      <c r="AF6319" s="48"/>
    </row>
    <row r="6320" spans="1:32" ht="21" customHeight="1">
      <c r="A6320" s="45" t="str">
        <f>IF(G6320="","",VLOOKUP(G6320,#REF!,3,0))</f>
        <v/>
      </c>
      <c r="B6320" s="45" t="str">
        <f>IF(Table1[[#This Row],[Day]]="","",WEEKNUM(F6320))</f>
        <v/>
      </c>
      <c r="C6320" s="45" t="str">
        <f>IF(Table1[[#This Row],[Day]]="","",MONTH(F6320))</f>
        <v/>
      </c>
      <c r="D6320" s="45" t="str">
        <f>IF(Table1[[#This Row],[Day]]="","",YEAR(F6320))</f>
        <v/>
      </c>
      <c r="E6320" s="117" t="s">
        <v>329</v>
      </c>
      <c r="J6320" s="102"/>
      <c r="K6320" s="124"/>
      <c r="R6320" s="46"/>
      <c r="V6320" s="112"/>
      <c r="W6320" s="72"/>
      <c r="X6320" s="46"/>
      <c r="Y6320" s="46"/>
      <c r="AC6320" s="47">
        <f t="shared" si="95"/>
        <v>0</v>
      </c>
      <c r="AD6320" s="47"/>
      <c r="AE6320" s="44"/>
      <c r="AF6320" s="48"/>
    </row>
    <row r="6321" spans="1:32" ht="21" customHeight="1">
      <c r="A6321" s="45" t="str">
        <f>IF(G6321="","",VLOOKUP(G6321,#REF!,3,0))</f>
        <v/>
      </c>
      <c r="B6321" s="45" t="str">
        <f>IF(Table1[[#This Row],[Day]]="","",WEEKNUM(F6321))</f>
        <v/>
      </c>
      <c r="C6321" s="45" t="str">
        <f>IF(Table1[[#This Row],[Day]]="","",MONTH(F6321))</f>
        <v/>
      </c>
      <c r="D6321" s="45" t="str">
        <f>IF(Table1[[#This Row],[Day]]="","",YEAR(F6321))</f>
        <v/>
      </c>
      <c r="E6321" s="117" t="s">
        <v>329</v>
      </c>
      <c r="J6321" s="102"/>
      <c r="K6321" s="124"/>
      <c r="R6321" s="46"/>
      <c r="V6321" s="112"/>
      <c r="W6321" s="72"/>
      <c r="X6321" s="46"/>
      <c r="Y6321" s="46"/>
      <c r="AC6321" s="47">
        <f t="shared" si="95"/>
        <v>0</v>
      </c>
      <c r="AD6321" s="47"/>
      <c r="AE6321" s="44"/>
      <c r="AF6321" s="48"/>
    </row>
    <row r="6322" spans="1:32" ht="21" customHeight="1">
      <c r="A6322" s="45" t="str">
        <f>IF(G6322="","",VLOOKUP(G6322,#REF!,3,0))</f>
        <v/>
      </c>
      <c r="B6322" s="45" t="str">
        <f>IF(Table1[[#This Row],[Day]]="","",WEEKNUM(F6322))</f>
        <v/>
      </c>
      <c r="C6322" s="45" t="str">
        <f>IF(Table1[[#This Row],[Day]]="","",MONTH(F6322))</f>
        <v/>
      </c>
      <c r="D6322" s="45" t="str">
        <f>IF(Table1[[#This Row],[Day]]="","",YEAR(F6322))</f>
        <v/>
      </c>
      <c r="E6322" s="117" t="s">
        <v>329</v>
      </c>
      <c r="J6322" s="102"/>
      <c r="K6322" s="124"/>
      <c r="R6322" s="46"/>
      <c r="V6322" s="112"/>
      <c r="W6322" s="72"/>
      <c r="X6322" s="46"/>
      <c r="Y6322" s="46"/>
      <c r="AC6322" s="47">
        <f t="shared" si="95"/>
        <v>0</v>
      </c>
      <c r="AD6322" s="47"/>
      <c r="AE6322" s="44"/>
      <c r="AF6322" s="48"/>
    </row>
    <row r="6323" spans="1:32" ht="21" customHeight="1">
      <c r="A6323" s="45" t="str">
        <f>IF(G6323="","",VLOOKUP(G6323,#REF!,3,0))</f>
        <v/>
      </c>
      <c r="B6323" s="45" t="str">
        <f>IF(Table1[[#This Row],[Day]]="","",WEEKNUM(F6323))</f>
        <v/>
      </c>
      <c r="C6323" s="45" t="str">
        <f>IF(Table1[[#This Row],[Day]]="","",MONTH(F6323))</f>
        <v/>
      </c>
      <c r="D6323" s="45" t="str">
        <f>IF(Table1[[#This Row],[Day]]="","",YEAR(F6323))</f>
        <v/>
      </c>
      <c r="E6323" s="117" t="s">
        <v>329</v>
      </c>
      <c r="J6323" s="102"/>
      <c r="K6323" s="124"/>
      <c r="R6323" s="46"/>
      <c r="V6323" s="112"/>
      <c r="W6323" s="72"/>
      <c r="X6323" s="46"/>
      <c r="Y6323" s="46"/>
      <c r="AC6323" s="47">
        <f t="shared" si="95"/>
        <v>0</v>
      </c>
      <c r="AD6323" s="47"/>
      <c r="AE6323" s="44"/>
      <c r="AF6323" s="48"/>
    </row>
    <row r="6324" spans="1:32" ht="21" customHeight="1">
      <c r="A6324" s="45" t="str">
        <f>IF(G6324="","",VLOOKUP(G6324,#REF!,3,0))</f>
        <v/>
      </c>
      <c r="B6324" s="45" t="str">
        <f>IF(Table1[[#This Row],[Day]]="","",WEEKNUM(F6324))</f>
        <v/>
      </c>
      <c r="C6324" s="45" t="str">
        <f>IF(Table1[[#This Row],[Day]]="","",MONTH(F6324))</f>
        <v/>
      </c>
      <c r="D6324" s="45" t="str">
        <f>IF(Table1[[#This Row],[Day]]="","",YEAR(F6324))</f>
        <v/>
      </c>
      <c r="E6324" s="117" t="s">
        <v>329</v>
      </c>
      <c r="J6324" s="102"/>
      <c r="K6324" s="124"/>
      <c r="R6324" s="46"/>
      <c r="V6324" s="112"/>
      <c r="W6324" s="72"/>
      <c r="X6324" s="46"/>
      <c r="Y6324" s="46"/>
      <c r="AC6324" s="47">
        <f t="shared" si="95"/>
        <v>0</v>
      </c>
      <c r="AD6324" s="47"/>
      <c r="AE6324" s="44"/>
      <c r="AF6324" s="48"/>
    </row>
    <row r="6325" spans="1:32" ht="21" customHeight="1">
      <c r="A6325" s="45" t="str">
        <f>IF(G6325="","",VLOOKUP(G6325,#REF!,3,0))</f>
        <v/>
      </c>
      <c r="B6325" s="45" t="str">
        <f>IF(Table1[[#This Row],[Day]]="","",WEEKNUM(F6325))</f>
        <v/>
      </c>
      <c r="C6325" s="45" t="str">
        <f>IF(Table1[[#This Row],[Day]]="","",MONTH(F6325))</f>
        <v/>
      </c>
      <c r="D6325" s="45" t="str">
        <f>IF(Table1[[#This Row],[Day]]="","",YEAR(F6325))</f>
        <v/>
      </c>
      <c r="E6325" s="117" t="s">
        <v>329</v>
      </c>
      <c r="J6325" s="102"/>
      <c r="K6325" s="124"/>
      <c r="R6325" s="46"/>
      <c r="V6325" s="112"/>
      <c r="W6325" s="72"/>
      <c r="X6325" s="46"/>
      <c r="Y6325" s="46"/>
      <c r="AC6325" s="47">
        <f t="shared" si="95"/>
        <v>0</v>
      </c>
      <c r="AD6325" s="47"/>
      <c r="AE6325" s="44"/>
      <c r="AF6325" s="48"/>
    </row>
    <row r="6326" spans="1:32" ht="21" customHeight="1">
      <c r="A6326" s="45" t="str">
        <f>IF(G6326="","",VLOOKUP(G6326,#REF!,3,0))</f>
        <v/>
      </c>
      <c r="B6326" s="45" t="str">
        <f>IF(Table1[[#This Row],[Day]]="","",WEEKNUM(F6326))</f>
        <v/>
      </c>
      <c r="C6326" s="45" t="str">
        <f>IF(Table1[[#This Row],[Day]]="","",MONTH(F6326))</f>
        <v/>
      </c>
      <c r="D6326" s="45" t="str">
        <f>IF(Table1[[#This Row],[Day]]="","",YEAR(F6326))</f>
        <v/>
      </c>
      <c r="E6326" s="117" t="s">
        <v>329</v>
      </c>
      <c r="J6326" s="102"/>
      <c r="K6326" s="124"/>
      <c r="R6326" s="46"/>
      <c r="V6326" s="112"/>
      <c r="W6326" s="72"/>
      <c r="X6326" s="46"/>
      <c r="Y6326" s="46"/>
      <c r="AC6326" s="47">
        <f t="shared" si="95"/>
        <v>0</v>
      </c>
      <c r="AD6326" s="47"/>
      <c r="AE6326" s="44"/>
      <c r="AF6326" s="48"/>
    </row>
    <row r="6327" spans="1:32" ht="21" customHeight="1">
      <c r="A6327" s="45" t="str">
        <f>IF(G6327="","",VLOOKUP(G6327,#REF!,3,0))</f>
        <v/>
      </c>
      <c r="B6327" s="45" t="str">
        <f>IF(Table1[[#This Row],[Day]]="","",WEEKNUM(F6327))</f>
        <v/>
      </c>
      <c r="C6327" s="45" t="str">
        <f>IF(Table1[[#This Row],[Day]]="","",MONTH(F6327))</f>
        <v/>
      </c>
      <c r="D6327" s="45" t="str">
        <f>IF(Table1[[#This Row],[Day]]="","",YEAR(F6327))</f>
        <v/>
      </c>
      <c r="E6327" s="117" t="s">
        <v>329</v>
      </c>
      <c r="J6327" s="102"/>
      <c r="K6327" s="124"/>
      <c r="R6327" s="46"/>
      <c r="V6327" s="112"/>
      <c r="W6327" s="72"/>
      <c r="X6327" s="46"/>
      <c r="Y6327" s="46"/>
      <c r="AC6327" s="47">
        <f t="shared" si="95"/>
        <v>0</v>
      </c>
      <c r="AD6327" s="47"/>
      <c r="AE6327" s="44"/>
      <c r="AF6327" s="48"/>
    </row>
    <row r="6328" spans="1:32" ht="21" customHeight="1">
      <c r="A6328" s="45" t="str">
        <f>IF(G6328="","",VLOOKUP(G6328,#REF!,3,0))</f>
        <v/>
      </c>
      <c r="B6328" s="45" t="str">
        <f>IF(Table1[[#This Row],[Day]]="","",WEEKNUM(F6328))</f>
        <v/>
      </c>
      <c r="C6328" s="45" t="str">
        <f>IF(Table1[[#This Row],[Day]]="","",MONTH(F6328))</f>
        <v/>
      </c>
      <c r="D6328" s="45" t="str">
        <f>IF(Table1[[#This Row],[Day]]="","",YEAR(F6328))</f>
        <v/>
      </c>
      <c r="E6328" s="117" t="s">
        <v>329</v>
      </c>
      <c r="J6328" s="102"/>
      <c r="K6328" s="124"/>
      <c r="R6328" s="46"/>
      <c r="V6328" s="112"/>
      <c r="W6328" s="72"/>
      <c r="X6328" s="46"/>
      <c r="Y6328" s="46"/>
      <c r="AC6328" s="47">
        <f t="shared" si="95"/>
        <v>0</v>
      </c>
      <c r="AD6328" s="47"/>
      <c r="AE6328" s="44"/>
      <c r="AF6328" s="48"/>
    </row>
    <row r="6329" spans="1:32" ht="21" customHeight="1">
      <c r="A6329" s="45" t="str">
        <f>IF(G6329="","",VLOOKUP(G6329,#REF!,3,0))</f>
        <v/>
      </c>
      <c r="B6329" s="45" t="str">
        <f>IF(Table1[[#This Row],[Day]]="","",WEEKNUM(F6329))</f>
        <v/>
      </c>
      <c r="C6329" s="45" t="str">
        <f>IF(Table1[[#This Row],[Day]]="","",MONTH(F6329))</f>
        <v/>
      </c>
      <c r="D6329" s="45" t="str">
        <f>IF(Table1[[#This Row],[Day]]="","",YEAR(F6329))</f>
        <v/>
      </c>
      <c r="E6329" s="117" t="s">
        <v>329</v>
      </c>
      <c r="J6329" s="102"/>
      <c r="K6329" s="124"/>
      <c r="R6329" s="46"/>
      <c r="V6329" s="112"/>
      <c r="W6329" s="72"/>
      <c r="X6329" s="46"/>
      <c r="Y6329" s="46"/>
      <c r="AC6329" s="47">
        <f t="shared" si="95"/>
        <v>0</v>
      </c>
      <c r="AD6329" s="47"/>
      <c r="AE6329" s="44"/>
      <c r="AF6329" s="48"/>
    </row>
    <row r="6330" spans="1:32" ht="21" customHeight="1">
      <c r="A6330" s="45" t="str">
        <f>IF(G6330="","",VLOOKUP(G6330,#REF!,3,0))</f>
        <v/>
      </c>
      <c r="B6330" s="45" t="str">
        <f>IF(Table1[[#This Row],[Day]]="","",WEEKNUM(F6330))</f>
        <v/>
      </c>
      <c r="C6330" s="45" t="str">
        <f>IF(Table1[[#This Row],[Day]]="","",MONTH(F6330))</f>
        <v/>
      </c>
      <c r="D6330" s="45" t="str">
        <f>IF(Table1[[#This Row],[Day]]="","",YEAR(F6330))</f>
        <v/>
      </c>
      <c r="E6330" s="117" t="s">
        <v>329</v>
      </c>
      <c r="J6330" s="102"/>
      <c r="K6330" s="124"/>
      <c r="R6330" s="46"/>
      <c r="V6330" s="112"/>
      <c r="W6330" s="72"/>
      <c r="X6330" s="46"/>
      <c r="Y6330" s="46"/>
      <c r="AC6330" s="47">
        <f t="shared" si="95"/>
        <v>0</v>
      </c>
      <c r="AD6330" s="47"/>
      <c r="AE6330" s="44"/>
      <c r="AF6330" s="48"/>
    </row>
    <row r="6331" spans="1:32" ht="21" customHeight="1">
      <c r="A6331" s="45" t="str">
        <f>IF(G6331="","",VLOOKUP(G6331,#REF!,3,0))</f>
        <v/>
      </c>
      <c r="B6331" s="45" t="str">
        <f>IF(Table1[[#This Row],[Day]]="","",WEEKNUM(F6331))</f>
        <v/>
      </c>
      <c r="C6331" s="45" t="str">
        <f>IF(Table1[[#This Row],[Day]]="","",MONTH(F6331))</f>
        <v/>
      </c>
      <c r="D6331" s="45" t="str">
        <f>IF(Table1[[#This Row],[Day]]="","",YEAR(F6331))</f>
        <v/>
      </c>
      <c r="E6331" s="117" t="s">
        <v>329</v>
      </c>
      <c r="J6331" s="102"/>
      <c r="K6331" s="124"/>
      <c r="R6331" s="46"/>
      <c r="V6331" s="112"/>
      <c r="W6331" s="72"/>
      <c r="X6331" s="46"/>
      <c r="Y6331" s="46"/>
      <c r="AC6331" s="47">
        <f t="shared" si="95"/>
        <v>0</v>
      </c>
      <c r="AD6331" s="47"/>
      <c r="AE6331" s="44"/>
      <c r="AF6331" s="48"/>
    </row>
    <row r="6332" spans="1:32" ht="21" customHeight="1">
      <c r="A6332" s="45" t="str">
        <f>IF(G6332="","",VLOOKUP(G6332,#REF!,3,0))</f>
        <v/>
      </c>
      <c r="B6332" s="45" t="str">
        <f>IF(Table1[[#This Row],[Day]]="","",WEEKNUM(F6332))</f>
        <v/>
      </c>
      <c r="C6332" s="45" t="str">
        <f>IF(Table1[[#This Row],[Day]]="","",MONTH(F6332))</f>
        <v/>
      </c>
      <c r="D6332" s="45" t="str">
        <f>IF(Table1[[#This Row],[Day]]="","",YEAR(F6332))</f>
        <v/>
      </c>
      <c r="E6332" s="117" t="s">
        <v>329</v>
      </c>
      <c r="J6332" s="102"/>
      <c r="K6332" s="124"/>
      <c r="R6332" s="46"/>
      <c r="V6332" s="112"/>
      <c r="W6332" s="72"/>
      <c r="X6332" s="46"/>
      <c r="Y6332" s="46"/>
      <c r="AC6332" s="47">
        <f t="shared" si="95"/>
        <v>0</v>
      </c>
      <c r="AD6332" s="47"/>
      <c r="AE6332" s="44"/>
      <c r="AF6332" s="48"/>
    </row>
    <row r="6333" spans="1:32" ht="21" customHeight="1">
      <c r="A6333" s="45" t="str">
        <f>IF(G6333="","",VLOOKUP(G6333,#REF!,3,0))</f>
        <v/>
      </c>
      <c r="B6333" s="45" t="str">
        <f>IF(Table1[[#This Row],[Day]]="","",WEEKNUM(F6333))</f>
        <v/>
      </c>
      <c r="C6333" s="45" t="str">
        <f>IF(Table1[[#This Row],[Day]]="","",MONTH(F6333))</f>
        <v/>
      </c>
      <c r="D6333" s="45" t="str">
        <f>IF(Table1[[#This Row],[Day]]="","",YEAR(F6333))</f>
        <v/>
      </c>
      <c r="E6333" s="117" t="s">
        <v>329</v>
      </c>
      <c r="J6333" s="102"/>
      <c r="K6333" s="124"/>
      <c r="R6333" s="46"/>
      <c r="V6333" s="112"/>
      <c r="W6333" s="72"/>
      <c r="X6333" s="46"/>
      <c r="Y6333" s="46"/>
      <c r="AC6333" s="47">
        <f t="shared" si="95"/>
        <v>0</v>
      </c>
      <c r="AD6333" s="47"/>
      <c r="AE6333" s="44"/>
      <c r="AF6333" s="48"/>
    </row>
    <row r="6334" spans="1:32" ht="21" customHeight="1">
      <c r="A6334" s="45" t="str">
        <f>IF(G6334="","",VLOOKUP(G6334,#REF!,3,0))</f>
        <v/>
      </c>
      <c r="B6334" s="45" t="str">
        <f>IF(Table1[[#This Row],[Day]]="","",WEEKNUM(F6334))</f>
        <v/>
      </c>
      <c r="C6334" s="45" t="str">
        <f>IF(Table1[[#This Row],[Day]]="","",MONTH(F6334))</f>
        <v/>
      </c>
      <c r="D6334" s="45" t="str">
        <f>IF(Table1[[#This Row],[Day]]="","",YEAR(F6334))</f>
        <v/>
      </c>
      <c r="E6334" s="117" t="s">
        <v>329</v>
      </c>
      <c r="J6334" s="102"/>
      <c r="K6334" s="124"/>
      <c r="R6334" s="46"/>
      <c r="V6334" s="112"/>
      <c r="W6334" s="72"/>
      <c r="X6334" s="46"/>
      <c r="Y6334" s="46"/>
      <c r="AC6334" s="47">
        <f t="shared" si="95"/>
        <v>0</v>
      </c>
      <c r="AD6334" s="47"/>
      <c r="AE6334" s="44"/>
      <c r="AF6334" s="48"/>
    </row>
    <row r="6335" spans="1:32" ht="21" customHeight="1">
      <c r="A6335" s="45" t="str">
        <f>IF(G6335="","",VLOOKUP(G6335,#REF!,3,0))</f>
        <v/>
      </c>
      <c r="B6335" s="45" t="str">
        <f>IF(Table1[[#This Row],[Day]]="","",WEEKNUM(F6335))</f>
        <v/>
      </c>
      <c r="C6335" s="45" t="str">
        <f>IF(Table1[[#This Row],[Day]]="","",MONTH(F6335))</f>
        <v/>
      </c>
      <c r="D6335" s="45" t="str">
        <f>IF(Table1[[#This Row],[Day]]="","",YEAR(F6335))</f>
        <v/>
      </c>
      <c r="E6335" s="117" t="s">
        <v>329</v>
      </c>
      <c r="J6335" s="102"/>
      <c r="K6335" s="124"/>
      <c r="R6335" s="46"/>
      <c r="V6335" s="112"/>
      <c r="W6335" s="72"/>
      <c r="X6335" s="46"/>
      <c r="Y6335" s="46"/>
      <c r="AC6335" s="47">
        <f t="shared" si="95"/>
        <v>0</v>
      </c>
      <c r="AD6335" s="47"/>
      <c r="AE6335" s="44"/>
      <c r="AF6335" s="48"/>
    </row>
    <row r="6336" spans="1:32" ht="21" customHeight="1">
      <c r="A6336" s="45" t="str">
        <f>IF(G6336="","",VLOOKUP(G6336,#REF!,3,0))</f>
        <v/>
      </c>
      <c r="B6336" s="45" t="str">
        <f>IF(Table1[[#This Row],[Day]]="","",WEEKNUM(F6336))</f>
        <v/>
      </c>
      <c r="C6336" s="45" t="str">
        <f>IF(Table1[[#This Row],[Day]]="","",MONTH(F6336))</f>
        <v/>
      </c>
      <c r="D6336" s="45" t="str">
        <f>IF(Table1[[#This Row],[Day]]="","",YEAR(F6336))</f>
        <v/>
      </c>
      <c r="E6336" s="117" t="s">
        <v>329</v>
      </c>
      <c r="J6336" s="102"/>
      <c r="K6336" s="124"/>
      <c r="R6336" s="46"/>
      <c r="V6336" s="112"/>
      <c r="W6336" s="72"/>
      <c r="X6336" s="46"/>
      <c r="Y6336" s="46"/>
      <c r="AC6336" s="47">
        <f t="shared" si="95"/>
        <v>0</v>
      </c>
      <c r="AD6336" s="47"/>
      <c r="AE6336" s="44"/>
      <c r="AF6336" s="48"/>
    </row>
    <row r="6337" spans="1:32" ht="21" customHeight="1">
      <c r="A6337" s="45" t="str">
        <f>IF(G6337="","",VLOOKUP(G6337,#REF!,3,0))</f>
        <v/>
      </c>
      <c r="B6337" s="45" t="str">
        <f>IF(Table1[[#This Row],[Day]]="","",WEEKNUM(F6337))</f>
        <v/>
      </c>
      <c r="C6337" s="45" t="str">
        <f>IF(Table1[[#This Row],[Day]]="","",MONTH(F6337))</f>
        <v/>
      </c>
      <c r="D6337" s="45" t="str">
        <f>IF(Table1[[#This Row],[Day]]="","",YEAR(F6337))</f>
        <v/>
      </c>
      <c r="E6337" s="117" t="s">
        <v>329</v>
      </c>
      <c r="J6337" s="102"/>
      <c r="K6337" s="124"/>
      <c r="R6337" s="46"/>
      <c r="V6337" s="112"/>
      <c r="W6337" s="72"/>
      <c r="X6337" s="46"/>
      <c r="Y6337" s="46"/>
      <c r="AC6337" s="47">
        <f t="shared" si="95"/>
        <v>0</v>
      </c>
      <c r="AD6337" s="47"/>
      <c r="AE6337" s="44"/>
      <c r="AF6337" s="48"/>
    </row>
    <row r="6338" spans="1:32" ht="21" customHeight="1">
      <c r="A6338" s="45" t="str">
        <f>IF(G6338="","",VLOOKUP(G6338,#REF!,3,0))</f>
        <v/>
      </c>
      <c r="B6338" s="45" t="str">
        <f>IF(Table1[[#This Row],[Day]]="","",WEEKNUM(F6338))</f>
        <v/>
      </c>
      <c r="C6338" s="45" t="str">
        <f>IF(Table1[[#This Row],[Day]]="","",MONTH(F6338))</f>
        <v/>
      </c>
      <c r="D6338" s="45" t="str">
        <f>IF(Table1[[#This Row],[Day]]="","",YEAR(F6338))</f>
        <v/>
      </c>
      <c r="E6338" s="117" t="s">
        <v>329</v>
      </c>
      <c r="J6338" s="102"/>
      <c r="K6338" s="124"/>
      <c r="R6338" s="46"/>
      <c r="V6338" s="112"/>
      <c r="W6338" s="72"/>
      <c r="X6338" s="46"/>
      <c r="Y6338" s="46"/>
      <c r="AC6338" s="47">
        <f t="shared" si="95"/>
        <v>0</v>
      </c>
      <c r="AD6338" s="47"/>
      <c r="AE6338" s="44"/>
      <c r="AF6338" s="48"/>
    </row>
    <row r="6339" spans="1:32" ht="21" customHeight="1">
      <c r="A6339" s="45" t="str">
        <f>IF(G6339="","",VLOOKUP(G6339,#REF!,3,0))</f>
        <v/>
      </c>
      <c r="B6339" s="45" t="str">
        <f>IF(Table1[[#This Row],[Day]]="","",WEEKNUM(F6339))</f>
        <v/>
      </c>
      <c r="C6339" s="45" t="str">
        <f>IF(Table1[[#This Row],[Day]]="","",MONTH(F6339))</f>
        <v/>
      </c>
      <c r="D6339" s="45" t="str">
        <f>IF(Table1[[#This Row],[Day]]="","",YEAR(F6339))</f>
        <v/>
      </c>
      <c r="E6339" s="117" t="s">
        <v>329</v>
      </c>
      <c r="J6339" s="102"/>
      <c r="K6339" s="124"/>
      <c r="R6339" s="46"/>
      <c r="V6339" s="112"/>
      <c r="W6339" s="72"/>
      <c r="X6339" s="46"/>
      <c r="Y6339" s="46"/>
      <c r="AC6339" s="47">
        <f t="shared" si="95"/>
        <v>0</v>
      </c>
      <c r="AD6339" s="47"/>
      <c r="AE6339" s="44"/>
      <c r="AF6339" s="48"/>
    </row>
    <row r="6340" spans="1:32" ht="21" customHeight="1">
      <c r="A6340" s="45" t="str">
        <f>IF(G6340="","",VLOOKUP(G6340,#REF!,3,0))</f>
        <v/>
      </c>
      <c r="B6340" s="45" t="str">
        <f>IF(Table1[[#This Row],[Day]]="","",WEEKNUM(F6340))</f>
        <v/>
      </c>
      <c r="C6340" s="45" t="str">
        <f>IF(Table1[[#This Row],[Day]]="","",MONTH(F6340))</f>
        <v/>
      </c>
      <c r="D6340" s="45" t="str">
        <f>IF(Table1[[#This Row],[Day]]="","",YEAR(F6340))</f>
        <v/>
      </c>
      <c r="E6340" s="117" t="s">
        <v>329</v>
      </c>
      <c r="J6340" s="102"/>
      <c r="K6340" s="124"/>
      <c r="R6340" s="46"/>
      <c r="V6340" s="112"/>
      <c r="W6340" s="72"/>
      <c r="X6340" s="46"/>
      <c r="Y6340" s="46"/>
      <c r="AC6340" s="47">
        <f t="shared" si="95"/>
        <v>0</v>
      </c>
      <c r="AD6340" s="47"/>
      <c r="AE6340" s="44"/>
      <c r="AF6340" s="48"/>
    </row>
    <row r="6341" spans="1:32" ht="21" customHeight="1">
      <c r="A6341" s="45" t="str">
        <f>IF(G6341="","",VLOOKUP(G6341,#REF!,3,0))</f>
        <v/>
      </c>
      <c r="B6341" s="45" t="str">
        <f>IF(Table1[[#This Row],[Day]]="","",WEEKNUM(F6341))</f>
        <v/>
      </c>
      <c r="C6341" s="45" t="str">
        <f>IF(Table1[[#This Row],[Day]]="","",MONTH(F6341))</f>
        <v/>
      </c>
      <c r="D6341" s="45" t="str">
        <f>IF(Table1[[#This Row],[Day]]="","",YEAR(F6341))</f>
        <v/>
      </c>
      <c r="E6341" s="117" t="s">
        <v>329</v>
      </c>
      <c r="J6341" s="102"/>
      <c r="K6341" s="124"/>
      <c r="R6341" s="46"/>
      <c r="V6341" s="112"/>
      <c r="W6341" s="72"/>
      <c r="X6341" s="46"/>
      <c r="Y6341" s="46"/>
      <c r="AC6341" s="47">
        <f t="shared" si="95"/>
        <v>0</v>
      </c>
      <c r="AD6341" s="47"/>
      <c r="AE6341" s="44"/>
      <c r="AF6341" s="48"/>
    </row>
    <row r="6342" spans="1:32" ht="21" customHeight="1">
      <c r="A6342" s="45" t="str">
        <f>IF(G6342="","",VLOOKUP(G6342,#REF!,3,0))</f>
        <v/>
      </c>
      <c r="B6342" s="45" t="str">
        <f>IF(Table1[[#This Row],[Day]]="","",WEEKNUM(F6342))</f>
        <v/>
      </c>
      <c r="C6342" s="45" t="str">
        <f>IF(Table1[[#This Row],[Day]]="","",MONTH(F6342))</f>
        <v/>
      </c>
      <c r="D6342" s="45" t="str">
        <f>IF(Table1[[#This Row],[Day]]="","",YEAR(F6342))</f>
        <v/>
      </c>
      <c r="E6342" s="117" t="s">
        <v>329</v>
      </c>
      <c r="J6342" s="102"/>
      <c r="K6342" s="124"/>
      <c r="R6342" s="46"/>
      <c r="V6342" s="112"/>
      <c r="W6342" s="72"/>
      <c r="X6342" s="46"/>
      <c r="Y6342" s="46"/>
      <c r="AC6342" s="47">
        <f t="shared" si="95"/>
        <v>0</v>
      </c>
      <c r="AD6342" s="47"/>
      <c r="AE6342" s="44"/>
      <c r="AF6342" s="48"/>
    </row>
    <row r="6343" spans="1:32" ht="21" customHeight="1">
      <c r="A6343" s="45" t="str">
        <f>IF(G6343="","",VLOOKUP(G6343,#REF!,3,0))</f>
        <v/>
      </c>
      <c r="B6343" s="45" t="str">
        <f>IF(Table1[[#This Row],[Day]]="","",WEEKNUM(F6343))</f>
        <v/>
      </c>
      <c r="C6343" s="45" t="str">
        <f>IF(Table1[[#This Row],[Day]]="","",MONTH(F6343))</f>
        <v/>
      </c>
      <c r="D6343" s="45" t="str">
        <f>IF(Table1[[#This Row],[Day]]="","",YEAR(F6343))</f>
        <v/>
      </c>
      <c r="E6343" s="117" t="s">
        <v>329</v>
      </c>
      <c r="J6343" s="102"/>
      <c r="K6343" s="124"/>
      <c r="R6343" s="46"/>
      <c r="V6343" s="112"/>
      <c r="W6343" s="72"/>
      <c r="X6343" s="46"/>
      <c r="Y6343" s="46"/>
      <c r="AC6343" s="47">
        <f t="shared" si="95"/>
        <v>0</v>
      </c>
      <c r="AD6343" s="47"/>
      <c r="AE6343" s="44"/>
      <c r="AF6343" s="48"/>
    </row>
    <row r="6344" spans="1:32" ht="21" customHeight="1">
      <c r="A6344" s="45" t="str">
        <f>IF(G6344="","",VLOOKUP(G6344,#REF!,3,0))</f>
        <v/>
      </c>
      <c r="B6344" s="45" t="str">
        <f>IF(Table1[[#This Row],[Day]]="","",WEEKNUM(F6344))</f>
        <v/>
      </c>
      <c r="C6344" s="45" t="str">
        <f>IF(Table1[[#This Row],[Day]]="","",MONTH(F6344))</f>
        <v/>
      </c>
      <c r="D6344" s="45" t="str">
        <f>IF(Table1[[#This Row],[Day]]="","",YEAR(F6344))</f>
        <v/>
      </c>
      <c r="E6344" s="117" t="s">
        <v>329</v>
      </c>
      <c r="J6344" s="102"/>
      <c r="K6344" s="124"/>
      <c r="R6344" s="46"/>
      <c r="V6344" s="112"/>
      <c r="W6344" s="72"/>
      <c r="X6344" s="46"/>
      <c r="Y6344" s="46"/>
      <c r="AC6344" s="47">
        <f t="shared" si="95"/>
        <v>0</v>
      </c>
      <c r="AD6344" s="47"/>
      <c r="AE6344" s="44"/>
      <c r="AF6344" s="48"/>
    </row>
    <row r="6345" spans="1:32" ht="21" customHeight="1">
      <c r="A6345" s="45" t="str">
        <f>IF(G6345="","",VLOOKUP(G6345,#REF!,3,0))</f>
        <v/>
      </c>
      <c r="B6345" s="45" t="str">
        <f>IF(Table1[[#This Row],[Day]]="","",WEEKNUM(F6345))</f>
        <v/>
      </c>
      <c r="C6345" s="45" t="str">
        <f>IF(Table1[[#This Row],[Day]]="","",MONTH(F6345))</f>
        <v/>
      </c>
      <c r="D6345" s="45" t="str">
        <f>IF(Table1[[#This Row],[Day]]="","",YEAR(F6345))</f>
        <v/>
      </c>
      <c r="E6345" s="117" t="s">
        <v>329</v>
      </c>
      <c r="J6345" s="102"/>
      <c r="K6345" s="124"/>
      <c r="R6345" s="46"/>
      <c r="V6345" s="112"/>
      <c r="W6345" s="72"/>
      <c r="X6345" s="46"/>
      <c r="Y6345" s="46"/>
      <c r="AC6345" s="47">
        <f t="shared" si="95"/>
        <v>0</v>
      </c>
      <c r="AD6345" s="47"/>
      <c r="AE6345" s="44"/>
      <c r="AF6345" s="48"/>
    </row>
    <row r="6346" spans="1:32" ht="21" customHeight="1">
      <c r="A6346" s="45" t="str">
        <f>IF(G6346="","",VLOOKUP(G6346,#REF!,3,0))</f>
        <v/>
      </c>
      <c r="B6346" s="45" t="str">
        <f>IF(Table1[[#This Row],[Day]]="","",WEEKNUM(F6346))</f>
        <v/>
      </c>
      <c r="C6346" s="45" t="str">
        <f>IF(Table1[[#This Row],[Day]]="","",MONTH(F6346))</f>
        <v/>
      </c>
      <c r="D6346" s="45" t="str">
        <f>IF(Table1[[#This Row],[Day]]="","",YEAR(F6346))</f>
        <v/>
      </c>
      <c r="E6346" s="117" t="s">
        <v>329</v>
      </c>
      <c r="J6346" s="102"/>
      <c r="K6346" s="124"/>
      <c r="R6346" s="46"/>
      <c r="V6346" s="112"/>
      <c r="W6346" s="72"/>
      <c r="X6346" s="46"/>
      <c r="Y6346" s="46"/>
      <c r="AC6346" s="47">
        <f t="shared" si="95"/>
        <v>0</v>
      </c>
      <c r="AD6346" s="47"/>
      <c r="AE6346" s="44"/>
      <c r="AF6346" s="48"/>
    </row>
    <row r="6347" spans="1:32" ht="21" customHeight="1">
      <c r="A6347" s="45" t="str">
        <f>IF(G6347="","",VLOOKUP(G6347,#REF!,3,0))</f>
        <v/>
      </c>
      <c r="B6347" s="45" t="str">
        <f>IF(Table1[[#This Row],[Day]]="","",WEEKNUM(F6347))</f>
        <v/>
      </c>
      <c r="C6347" s="45" t="str">
        <f>IF(Table1[[#This Row],[Day]]="","",MONTH(F6347))</f>
        <v/>
      </c>
      <c r="D6347" s="45" t="str">
        <f>IF(Table1[[#This Row],[Day]]="","",YEAR(F6347))</f>
        <v/>
      </c>
      <c r="E6347" s="117" t="s">
        <v>329</v>
      </c>
      <c r="J6347" s="102"/>
      <c r="K6347" s="124"/>
      <c r="R6347" s="46"/>
      <c r="V6347" s="112"/>
      <c r="W6347" s="72"/>
      <c r="X6347" s="46"/>
      <c r="Y6347" s="46"/>
      <c r="AC6347" s="47">
        <f t="shared" si="95"/>
        <v>0</v>
      </c>
      <c r="AD6347" s="47"/>
      <c r="AE6347" s="44"/>
      <c r="AF6347" s="48"/>
    </row>
    <row r="6348" spans="1:32" ht="21" customHeight="1">
      <c r="A6348" s="45" t="str">
        <f>IF(G6348="","",VLOOKUP(G6348,#REF!,3,0))</f>
        <v/>
      </c>
      <c r="B6348" s="45" t="str">
        <f>IF(Table1[[#This Row],[Day]]="","",WEEKNUM(F6348))</f>
        <v/>
      </c>
      <c r="C6348" s="45" t="str">
        <f>IF(Table1[[#This Row],[Day]]="","",MONTH(F6348))</f>
        <v/>
      </c>
      <c r="D6348" s="45" t="str">
        <f>IF(Table1[[#This Row],[Day]]="","",YEAR(F6348))</f>
        <v/>
      </c>
      <c r="E6348" s="117" t="s">
        <v>329</v>
      </c>
      <c r="J6348" s="102"/>
      <c r="K6348" s="124"/>
      <c r="R6348" s="46"/>
      <c r="V6348" s="112"/>
      <c r="W6348" s="72"/>
      <c r="X6348" s="46"/>
      <c r="Y6348" s="46"/>
      <c r="AC6348" s="47">
        <f t="shared" si="95"/>
        <v>0</v>
      </c>
      <c r="AD6348" s="47"/>
      <c r="AE6348" s="44"/>
      <c r="AF6348" s="48"/>
    </row>
    <row r="6349" spans="1:32" ht="21" customHeight="1">
      <c r="A6349" s="45" t="str">
        <f>IF(G6349="","",VLOOKUP(G6349,#REF!,3,0))</f>
        <v/>
      </c>
      <c r="B6349" s="45" t="str">
        <f>IF(Table1[[#This Row],[Day]]="","",WEEKNUM(F6349))</f>
        <v/>
      </c>
      <c r="C6349" s="45" t="str">
        <f>IF(Table1[[#This Row],[Day]]="","",MONTH(F6349))</f>
        <v/>
      </c>
      <c r="D6349" s="45" t="str">
        <f>IF(Table1[[#This Row],[Day]]="","",YEAR(F6349))</f>
        <v/>
      </c>
      <c r="E6349" s="117" t="s">
        <v>329</v>
      </c>
      <c r="J6349" s="102"/>
      <c r="K6349" s="124"/>
      <c r="R6349" s="46"/>
      <c r="V6349" s="112"/>
      <c r="W6349" s="72"/>
      <c r="X6349" s="46"/>
      <c r="Y6349" s="46"/>
      <c r="AC6349" s="47">
        <f t="shared" si="95"/>
        <v>0</v>
      </c>
      <c r="AD6349" s="47"/>
      <c r="AE6349" s="44"/>
      <c r="AF6349" s="48"/>
    </row>
    <row r="6350" spans="1:32" ht="21" customHeight="1">
      <c r="A6350" s="45" t="str">
        <f>IF(G6350="","",VLOOKUP(G6350,#REF!,3,0))</f>
        <v/>
      </c>
      <c r="B6350" s="45" t="str">
        <f>IF(Table1[[#This Row],[Day]]="","",WEEKNUM(F6350))</f>
        <v/>
      </c>
      <c r="C6350" s="45" t="str">
        <f>IF(Table1[[#This Row],[Day]]="","",MONTH(F6350))</f>
        <v/>
      </c>
      <c r="D6350" s="45" t="str">
        <f>IF(Table1[[#This Row],[Day]]="","",YEAR(F6350))</f>
        <v/>
      </c>
      <c r="E6350" s="117" t="s">
        <v>329</v>
      </c>
      <c r="J6350" s="102"/>
      <c r="K6350" s="124"/>
      <c r="R6350" s="46"/>
      <c r="V6350" s="112"/>
      <c r="W6350" s="72"/>
      <c r="X6350" s="46"/>
      <c r="Y6350" s="46"/>
      <c r="AC6350" s="47">
        <f t="shared" si="95"/>
        <v>0</v>
      </c>
      <c r="AD6350" s="47"/>
      <c r="AE6350" s="44"/>
      <c r="AF6350" s="48"/>
    </row>
    <row r="6351" spans="1:32" ht="21" customHeight="1">
      <c r="A6351" s="45" t="str">
        <f>IF(G6351="","",VLOOKUP(G6351,#REF!,3,0))</f>
        <v/>
      </c>
      <c r="B6351" s="45" t="str">
        <f>IF(Table1[[#This Row],[Day]]="","",WEEKNUM(F6351))</f>
        <v/>
      </c>
      <c r="C6351" s="45" t="str">
        <f>IF(Table1[[#This Row],[Day]]="","",MONTH(F6351))</f>
        <v/>
      </c>
      <c r="D6351" s="45" t="str">
        <f>IF(Table1[[#This Row],[Day]]="","",YEAR(F6351))</f>
        <v/>
      </c>
      <c r="E6351" s="117" t="s">
        <v>329</v>
      </c>
      <c r="J6351" s="102"/>
      <c r="K6351" s="124"/>
      <c r="R6351" s="46"/>
      <c r="V6351" s="112"/>
      <c r="W6351" s="72"/>
      <c r="X6351" s="46"/>
      <c r="Y6351" s="46"/>
      <c r="AC6351" s="47">
        <f t="shared" si="95"/>
        <v>0</v>
      </c>
      <c r="AD6351" s="47"/>
      <c r="AE6351" s="44"/>
      <c r="AF6351" s="48"/>
    </row>
    <row r="6352" spans="1:32" ht="21" customHeight="1">
      <c r="A6352" s="45" t="str">
        <f>IF(G6352="","",VLOOKUP(G6352,#REF!,3,0))</f>
        <v/>
      </c>
      <c r="B6352" s="45" t="str">
        <f>IF(Table1[[#This Row],[Day]]="","",WEEKNUM(F6352))</f>
        <v/>
      </c>
      <c r="C6352" s="45" t="str">
        <f>IF(Table1[[#This Row],[Day]]="","",MONTH(F6352))</f>
        <v/>
      </c>
      <c r="D6352" s="45" t="str">
        <f>IF(Table1[[#This Row],[Day]]="","",YEAR(F6352))</f>
        <v/>
      </c>
      <c r="E6352" s="117" t="s">
        <v>329</v>
      </c>
      <c r="J6352" s="102"/>
      <c r="K6352" s="124"/>
      <c r="R6352" s="46"/>
      <c r="V6352" s="112"/>
      <c r="W6352" s="72"/>
      <c r="X6352" s="46"/>
      <c r="Y6352" s="46"/>
      <c r="AC6352" s="47">
        <f t="shared" si="95"/>
        <v>0</v>
      </c>
      <c r="AD6352" s="47"/>
      <c r="AE6352" s="44"/>
      <c r="AF6352" s="48"/>
    </row>
    <row r="6353" spans="1:32" ht="21" customHeight="1">
      <c r="A6353" s="45" t="str">
        <f>IF(G6353="","",VLOOKUP(G6353,#REF!,3,0))</f>
        <v/>
      </c>
      <c r="B6353" s="45" t="str">
        <f>IF(Table1[[#This Row],[Day]]="","",WEEKNUM(F6353))</f>
        <v/>
      </c>
      <c r="C6353" s="45" t="str">
        <f>IF(Table1[[#This Row],[Day]]="","",MONTH(F6353))</f>
        <v/>
      </c>
      <c r="D6353" s="45" t="str">
        <f>IF(Table1[[#This Row],[Day]]="","",YEAR(F6353))</f>
        <v/>
      </c>
      <c r="E6353" s="117" t="s">
        <v>329</v>
      </c>
      <c r="J6353" s="102"/>
      <c r="K6353" s="124"/>
      <c r="R6353" s="46"/>
      <c r="V6353" s="112"/>
      <c r="W6353" s="72"/>
      <c r="X6353" s="46"/>
      <c r="Y6353" s="46"/>
      <c r="AC6353" s="47">
        <f t="shared" si="95"/>
        <v>0</v>
      </c>
      <c r="AD6353" s="47"/>
      <c r="AE6353" s="44"/>
      <c r="AF6353" s="48"/>
    </row>
    <row r="6354" spans="1:32" ht="21" customHeight="1">
      <c r="A6354" s="45" t="str">
        <f>IF(G6354="","",VLOOKUP(G6354,#REF!,3,0))</f>
        <v/>
      </c>
      <c r="B6354" s="45" t="str">
        <f>IF(Table1[[#This Row],[Day]]="","",WEEKNUM(F6354))</f>
        <v/>
      </c>
      <c r="C6354" s="45" t="str">
        <f>IF(Table1[[#This Row],[Day]]="","",MONTH(F6354))</f>
        <v/>
      </c>
      <c r="D6354" s="45" t="str">
        <f>IF(Table1[[#This Row],[Day]]="","",YEAR(F6354))</f>
        <v/>
      </c>
      <c r="E6354" s="117" t="s">
        <v>329</v>
      </c>
      <c r="J6354" s="102"/>
      <c r="K6354" s="124"/>
      <c r="R6354" s="46"/>
      <c r="V6354" s="112"/>
      <c r="W6354" s="72"/>
      <c r="X6354" s="46"/>
      <c r="Y6354" s="46"/>
      <c r="AC6354" s="47">
        <f t="shared" si="95"/>
        <v>0</v>
      </c>
      <c r="AD6354" s="47"/>
      <c r="AE6354" s="44"/>
      <c r="AF6354" s="48"/>
    </row>
    <row r="6355" spans="1:32" ht="21" customHeight="1">
      <c r="A6355" s="45" t="str">
        <f>IF(G6355="","",VLOOKUP(G6355,#REF!,3,0))</f>
        <v/>
      </c>
      <c r="B6355" s="45" t="str">
        <f>IF(Table1[[#This Row],[Day]]="","",WEEKNUM(F6355))</f>
        <v/>
      </c>
      <c r="C6355" s="45" t="str">
        <f>IF(Table1[[#This Row],[Day]]="","",MONTH(F6355))</f>
        <v/>
      </c>
      <c r="D6355" s="45" t="str">
        <f>IF(Table1[[#This Row],[Day]]="","",YEAR(F6355))</f>
        <v/>
      </c>
      <c r="E6355" s="117" t="s">
        <v>329</v>
      </c>
      <c r="J6355" s="102"/>
      <c r="K6355" s="124"/>
      <c r="R6355" s="46"/>
      <c r="V6355" s="112"/>
      <c r="W6355" s="72"/>
      <c r="X6355" s="46"/>
      <c r="Y6355" s="46"/>
      <c r="AC6355" s="47">
        <f t="shared" si="95"/>
        <v>0</v>
      </c>
      <c r="AD6355" s="47"/>
      <c r="AE6355" s="44"/>
      <c r="AF6355" s="48"/>
    </row>
    <row r="6356" spans="1:32" ht="21" customHeight="1">
      <c r="A6356" s="45" t="str">
        <f>IF(G6356="","",VLOOKUP(G6356,#REF!,3,0))</f>
        <v/>
      </c>
      <c r="B6356" s="45" t="str">
        <f>IF(Table1[[#This Row],[Day]]="","",WEEKNUM(F6356))</f>
        <v/>
      </c>
      <c r="C6356" s="45" t="str">
        <f>IF(Table1[[#This Row],[Day]]="","",MONTH(F6356))</f>
        <v/>
      </c>
      <c r="D6356" s="45" t="str">
        <f>IF(Table1[[#This Row],[Day]]="","",YEAR(F6356))</f>
        <v/>
      </c>
      <c r="E6356" s="117" t="s">
        <v>329</v>
      </c>
      <c r="J6356" s="102"/>
      <c r="K6356" s="124"/>
      <c r="R6356" s="46"/>
      <c r="V6356" s="112"/>
      <c r="W6356" s="72"/>
      <c r="X6356" s="46"/>
      <c r="Y6356" s="46"/>
      <c r="AC6356" s="47">
        <f t="shared" si="95"/>
        <v>0</v>
      </c>
      <c r="AD6356" s="47"/>
      <c r="AE6356" s="44"/>
      <c r="AF6356" s="48"/>
    </row>
    <row r="6357" spans="1:32" ht="21" customHeight="1">
      <c r="A6357" s="45" t="str">
        <f>IF(G6357="","",VLOOKUP(G6357,#REF!,3,0))</f>
        <v/>
      </c>
      <c r="B6357" s="45" t="str">
        <f>IF(Table1[[#This Row],[Day]]="","",WEEKNUM(F6357))</f>
        <v/>
      </c>
      <c r="C6357" s="45" t="str">
        <f>IF(Table1[[#This Row],[Day]]="","",MONTH(F6357))</f>
        <v/>
      </c>
      <c r="D6357" s="45" t="str">
        <f>IF(Table1[[#This Row],[Day]]="","",YEAR(F6357))</f>
        <v/>
      </c>
      <c r="E6357" s="117" t="s">
        <v>329</v>
      </c>
      <c r="J6357" s="102"/>
      <c r="K6357" s="124"/>
      <c r="R6357" s="46"/>
      <c r="V6357" s="112"/>
      <c r="W6357" s="72"/>
      <c r="X6357" s="46"/>
      <c r="Y6357" s="46"/>
      <c r="AC6357" s="47">
        <f t="shared" si="95"/>
        <v>0</v>
      </c>
      <c r="AD6357" s="47"/>
      <c r="AE6357" s="44"/>
      <c r="AF6357" s="48"/>
    </row>
    <row r="6358" spans="1:32" ht="21" customHeight="1">
      <c r="A6358" s="45" t="str">
        <f>IF(G6358="","",VLOOKUP(G6358,#REF!,3,0))</f>
        <v/>
      </c>
      <c r="B6358" s="45" t="str">
        <f>IF(Table1[[#This Row],[Day]]="","",WEEKNUM(F6358))</f>
        <v/>
      </c>
      <c r="C6358" s="45" t="str">
        <f>IF(Table1[[#This Row],[Day]]="","",MONTH(F6358))</f>
        <v/>
      </c>
      <c r="D6358" s="45" t="str">
        <f>IF(Table1[[#This Row],[Day]]="","",YEAR(F6358))</f>
        <v/>
      </c>
      <c r="E6358" s="117" t="s">
        <v>329</v>
      </c>
      <c r="J6358" s="102"/>
      <c r="K6358" s="124"/>
      <c r="R6358" s="46"/>
      <c r="V6358" s="112"/>
      <c r="W6358" s="72"/>
      <c r="X6358" s="46"/>
      <c r="Y6358" s="46"/>
      <c r="AC6358" s="47">
        <f t="shared" si="95"/>
        <v>0</v>
      </c>
      <c r="AD6358" s="47"/>
      <c r="AE6358" s="44"/>
      <c r="AF6358" s="48"/>
    </row>
    <row r="6359" spans="1:32" ht="21" customHeight="1">
      <c r="A6359" s="45" t="str">
        <f>IF(G6359="","",VLOOKUP(G6359,#REF!,3,0))</f>
        <v/>
      </c>
      <c r="B6359" s="45" t="str">
        <f>IF(Table1[[#This Row],[Day]]="","",WEEKNUM(F6359))</f>
        <v/>
      </c>
      <c r="C6359" s="45" t="str">
        <f>IF(Table1[[#This Row],[Day]]="","",MONTH(F6359))</f>
        <v/>
      </c>
      <c r="D6359" s="45" t="str">
        <f>IF(Table1[[#This Row],[Day]]="","",YEAR(F6359))</f>
        <v/>
      </c>
      <c r="E6359" s="117" t="s">
        <v>329</v>
      </c>
      <c r="J6359" s="102"/>
      <c r="K6359" s="124"/>
      <c r="R6359" s="46"/>
      <c r="V6359" s="112"/>
      <c r="W6359" s="72"/>
      <c r="X6359" s="46"/>
      <c r="Y6359" s="46"/>
      <c r="AC6359" s="47">
        <f t="shared" si="95"/>
        <v>0</v>
      </c>
      <c r="AD6359" s="47"/>
      <c r="AE6359" s="44"/>
      <c r="AF6359" s="48"/>
    </row>
    <row r="6360" spans="1:32" ht="21" customHeight="1">
      <c r="A6360" s="45" t="str">
        <f>IF(G6360="","",VLOOKUP(G6360,#REF!,3,0))</f>
        <v/>
      </c>
      <c r="B6360" s="45" t="str">
        <f>IF(Table1[[#This Row],[Day]]="","",WEEKNUM(F6360))</f>
        <v/>
      </c>
      <c r="C6360" s="45" t="str">
        <f>IF(Table1[[#This Row],[Day]]="","",MONTH(F6360))</f>
        <v/>
      </c>
      <c r="D6360" s="45" t="str">
        <f>IF(Table1[[#This Row],[Day]]="","",YEAR(F6360))</f>
        <v/>
      </c>
      <c r="E6360" s="117" t="s">
        <v>329</v>
      </c>
      <c r="J6360" s="102"/>
      <c r="K6360" s="124"/>
      <c r="R6360" s="46"/>
      <c r="V6360" s="112"/>
      <c r="W6360" s="72"/>
      <c r="X6360" s="46"/>
      <c r="Y6360" s="46"/>
      <c r="AC6360" s="47">
        <f t="shared" si="95"/>
        <v>0</v>
      </c>
      <c r="AD6360" s="47"/>
      <c r="AE6360" s="44"/>
      <c r="AF6360" s="48"/>
    </row>
    <row r="6361" spans="1:32" ht="21" customHeight="1">
      <c r="A6361" s="45" t="str">
        <f>IF(G6361="","",VLOOKUP(G6361,#REF!,3,0))</f>
        <v/>
      </c>
      <c r="B6361" s="45" t="str">
        <f>IF(Table1[[#This Row],[Day]]="","",WEEKNUM(F6361))</f>
        <v/>
      </c>
      <c r="C6361" s="45" t="str">
        <f>IF(Table1[[#This Row],[Day]]="","",MONTH(F6361))</f>
        <v/>
      </c>
      <c r="D6361" s="45" t="str">
        <f>IF(Table1[[#This Row],[Day]]="","",YEAR(F6361))</f>
        <v/>
      </c>
      <c r="E6361" s="117" t="s">
        <v>329</v>
      </c>
      <c r="J6361" s="102"/>
      <c r="K6361" s="124"/>
      <c r="R6361" s="46"/>
      <c r="V6361" s="112"/>
      <c r="W6361" s="72"/>
      <c r="X6361" s="46"/>
      <c r="Y6361" s="46"/>
      <c r="AC6361" s="47">
        <f t="shared" si="95"/>
        <v>0</v>
      </c>
      <c r="AD6361" s="47"/>
      <c r="AE6361" s="44"/>
      <c r="AF6361" s="48"/>
    </row>
    <row r="6362" spans="1:32" ht="21" customHeight="1">
      <c r="A6362" s="45" t="str">
        <f>IF(G6362="","",VLOOKUP(G6362,#REF!,3,0))</f>
        <v/>
      </c>
      <c r="B6362" s="45" t="str">
        <f>IF(Table1[[#This Row],[Day]]="","",WEEKNUM(F6362))</f>
        <v/>
      </c>
      <c r="C6362" s="45" t="str">
        <f>IF(Table1[[#This Row],[Day]]="","",MONTH(F6362))</f>
        <v/>
      </c>
      <c r="D6362" s="45" t="str">
        <f>IF(Table1[[#This Row],[Day]]="","",YEAR(F6362))</f>
        <v/>
      </c>
      <c r="E6362" s="117" t="s">
        <v>329</v>
      </c>
      <c r="J6362" s="102"/>
      <c r="K6362" s="124"/>
      <c r="R6362" s="46"/>
      <c r="V6362" s="112"/>
      <c r="W6362" s="72"/>
      <c r="X6362" s="46"/>
      <c r="Y6362" s="46"/>
      <c r="AC6362" s="47">
        <f t="shared" si="95"/>
        <v>0</v>
      </c>
      <c r="AD6362" s="47"/>
      <c r="AE6362" s="44"/>
      <c r="AF6362" s="48"/>
    </row>
    <row r="6363" spans="1:32" ht="21" customHeight="1">
      <c r="A6363" s="45" t="str">
        <f>IF(G6363="","",VLOOKUP(G6363,#REF!,3,0))</f>
        <v/>
      </c>
      <c r="B6363" s="45" t="str">
        <f>IF(Table1[[#This Row],[Day]]="","",WEEKNUM(F6363))</f>
        <v/>
      </c>
      <c r="C6363" s="45" t="str">
        <f>IF(Table1[[#This Row],[Day]]="","",MONTH(F6363))</f>
        <v/>
      </c>
      <c r="D6363" s="45" t="str">
        <f>IF(Table1[[#This Row],[Day]]="","",YEAR(F6363))</f>
        <v/>
      </c>
      <c r="E6363" s="117" t="s">
        <v>329</v>
      </c>
      <c r="J6363" s="102"/>
      <c r="K6363" s="124"/>
      <c r="R6363" s="46"/>
      <c r="V6363" s="112"/>
      <c r="W6363" s="72"/>
      <c r="X6363" s="46"/>
      <c r="Y6363" s="46"/>
      <c r="AC6363" s="47">
        <f t="shared" si="95"/>
        <v>0</v>
      </c>
      <c r="AD6363" s="47"/>
      <c r="AE6363" s="44"/>
      <c r="AF6363" s="48"/>
    </row>
    <row r="6364" spans="1:32" ht="21" customHeight="1">
      <c r="A6364" s="45" t="str">
        <f>IF(G6364="","",VLOOKUP(G6364,#REF!,3,0))</f>
        <v/>
      </c>
      <c r="B6364" s="45" t="str">
        <f>IF(Table1[[#This Row],[Day]]="","",WEEKNUM(F6364))</f>
        <v/>
      </c>
      <c r="C6364" s="45" t="str">
        <f>IF(Table1[[#This Row],[Day]]="","",MONTH(F6364))</f>
        <v/>
      </c>
      <c r="D6364" s="45" t="str">
        <f>IF(Table1[[#This Row],[Day]]="","",YEAR(F6364))</f>
        <v/>
      </c>
      <c r="E6364" s="117" t="s">
        <v>329</v>
      </c>
      <c r="J6364" s="102"/>
      <c r="K6364" s="124"/>
      <c r="R6364" s="46"/>
      <c r="V6364" s="112"/>
      <c r="W6364" s="72"/>
      <c r="X6364" s="46"/>
      <c r="Y6364" s="46"/>
      <c r="AC6364" s="47">
        <f t="shared" ref="AC6364:AC6427" si="96">SUM(I6364:AB6364)</f>
        <v>0</v>
      </c>
      <c r="AD6364" s="47"/>
      <c r="AE6364" s="44"/>
      <c r="AF6364" s="48"/>
    </row>
    <row r="6365" spans="1:32" ht="21" customHeight="1">
      <c r="A6365" s="45" t="str">
        <f>IF(G6365="","",VLOOKUP(G6365,#REF!,3,0))</f>
        <v/>
      </c>
      <c r="B6365" s="45" t="str">
        <f>IF(Table1[[#This Row],[Day]]="","",WEEKNUM(F6365))</f>
        <v/>
      </c>
      <c r="C6365" s="45" t="str">
        <f>IF(Table1[[#This Row],[Day]]="","",MONTH(F6365))</f>
        <v/>
      </c>
      <c r="D6365" s="45" t="str">
        <f>IF(Table1[[#This Row],[Day]]="","",YEAR(F6365))</f>
        <v/>
      </c>
      <c r="E6365" s="117" t="s">
        <v>329</v>
      </c>
      <c r="J6365" s="102"/>
      <c r="K6365" s="124"/>
      <c r="R6365" s="46"/>
      <c r="V6365" s="112"/>
      <c r="W6365" s="72"/>
      <c r="X6365" s="46"/>
      <c r="Y6365" s="46"/>
      <c r="AC6365" s="47">
        <f t="shared" si="96"/>
        <v>0</v>
      </c>
      <c r="AD6365" s="47"/>
      <c r="AE6365" s="44"/>
      <c r="AF6365" s="48"/>
    </row>
    <row r="6366" spans="1:32" ht="21" customHeight="1">
      <c r="A6366" s="45" t="str">
        <f>IF(G6366="","",VLOOKUP(G6366,#REF!,3,0))</f>
        <v/>
      </c>
      <c r="B6366" s="45" t="str">
        <f>IF(Table1[[#This Row],[Day]]="","",WEEKNUM(F6366))</f>
        <v/>
      </c>
      <c r="C6366" s="45" t="str">
        <f>IF(Table1[[#This Row],[Day]]="","",MONTH(F6366))</f>
        <v/>
      </c>
      <c r="D6366" s="45" t="str">
        <f>IF(Table1[[#This Row],[Day]]="","",YEAR(F6366))</f>
        <v/>
      </c>
      <c r="E6366" s="117" t="s">
        <v>329</v>
      </c>
      <c r="J6366" s="102"/>
      <c r="K6366" s="124"/>
      <c r="R6366" s="46"/>
      <c r="V6366" s="112"/>
      <c r="W6366" s="72"/>
      <c r="X6366" s="46"/>
      <c r="Y6366" s="46"/>
      <c r="AC6366" s="47">
        <f t="shared" si="96"/>
        <v>0</v>
      </c>
      <c r="AD6366" s="47"/>
      <c r="AE6366" s="44"/>
      <c r="AF6366" s="48"/>
    </row>
    <row r="6367" spans="1:32" ht="21" customHeight="1">
      <c r="A6367" s="45" t="str">
        <f>IF(G6367="","",VLOOKUP(G6367,#REF!,3,0))</f>
        <v/>
      </c>
      <c r="B6367" s="45" t="str">
        <f>IF(Table1[[#This Row],[Day]]="","",WEEKNUM(F6367))</f>
        <v/>
      </c>
      <c r="C6367" s="45" t="str">
        <f>IF(Table1[[#This Row],[Day]]="","",MONTH(F6367))</f>
        <v/>
      </c>
      <c r="D6367" s="45" t="str">
        <f>IF(Table1[[#This Row],[Day]]="","",YEAR(F6367))</f>
        <v/>
      </c>
      <c r="E6367" s="117" t="s">
        <v>329</v>
      </c>
      <c r="J6367" s="102"/>
      <c r="K6367" s="124"/>
      <c r="R6367" s="46"/>
      <c r="V6367" s="112"/>
      <c r="W6367" s="72"/>
      <c r="X6367" s="46"/>
      <c r="Y6367" s="46"/>
      <c r="AC6367" s="47">
        <f t="shared" si="96"/>
        <v>0</v>
      </c>
      <c r="AD6367" s="47"/>
      <c r="AE6367" s="44"/>
      <c r="AF6367" s="48"/>
    </row>
    <row r="6368" spans="1:32" ht="21" customHeight="1">
      <c r="A6368" s="45" t="str">
        <f>IF(G6368="","",VLOOKUP(G6368,#REF!,3,0))</f>
        <v/>
      </c>
      <c r="B6368" s="45" t="str">
        <f>IF(Table1[[#This Row],[Day]]="","",WEEKNUM(F6368))</f>
        <v/>
      </c>
      <c r="C6368" s="45" t="str">
        <f>IF(Table1[[#This Row],[Day]]="","",MONTH(F6368))</f>
        <v/>
      </c>
      <c r="D6368" s="45" t="str">
        <f>IF(Table1[[#This Row],[Day]]="","",YEAR(F6368))</f>
        <v/>
      </c>
      <c r="E6368" s="117" t="s">
        <v>329</v>
      </c>
      <c r="J6368" s="102"/>
      <c r="K6368" s="124"/>
      <c r="R6368" s="46"/>
      <c r="V6368" s="112"/>
      <c r="W6368" s="72"/>
      <c r="X6368" s="46"/>
      <c r="Y6368" s="46"/>
      <c r="AC6368" s="47">
        <f t="shared" si="96"/>
        <v>0</v>
      </c>
      <c r="AD6368" s="47"/>
      <c r="AE6368" s="44"/>
      <c r="AF6368" s="48"/>
    </row>
    <row r="6369" spans="1:32" ht="21" customHeight="1">
      <c r="A6369" s="45" t="str">
        <f>IF(G6369="","",VLOOKUP(G6369,#REF!,3,0))</f>
        <v/>
      </c>
      <c r="B6369" s="45" t="str">
        <f>IF(Table1[[#This Row],[Day]]="","",WEEKNUM(F6369))</f>
        <v/>
      </c>
      <c r="C6369" s="45" t="str">
        <f>IF(Table1[[#This Row],[Day]]="","",MONTH(F6369))</f>
        <v/>
      </c>
      <c r="D6369" s="45" t="str">
        <f>IF(Table1[[#This Row],[Day]]="","",YEAR(F6369))</f>
        <v/>
      </c>
      <c r="E6369" s="117" t="s">
        <v>329</v>
      </c>
      <c r="J6369" s="102"/>
      <c r="K6369" s="124"/>
      <c r="R6369" s="46"/>
      <c r="V6369" s="112"/>
      <c r="W6369" s="72"/>
      <c r="X6369" s="46"/>
      <c r="Y6369" s="46"/>
      <c r="AC6369" s="47">
        <f t="shared" si="96"/>
        <v>0</v>
      </c>
      <c r="AD6369" s="47"/>
      <c r="AE6369" s="44"/>
      <c r="AF6369" s="48"/>
    </row>
    <row r="6370" spans="1:32" ht="21" customHeight="1">
      <c r="A6370" s="45" t="str">
        <f>IF(G6370="","",VLOOKUP(G6370,#REF!,3,0))</f>
        <v/>
      </c>
      <c r="B6370" s="45" t="str">
        <f>IF(Table1[[#This Row],[Day]]="","",WEEKNUM(F6370))</f>
        <v/>
      </c>
      <c r="C6370" s="45" t="str">
        <f>IF(Table1[[#This Row],[Day]]="","",MONTH(F6370))</f>
        <v/>
      </c>
      <c r="D6370" s="45" t="str">
        <f>IF(Table1[[#This Row],[Day]]="","",YEAR(F6370))</f>
        <v/>
      </c>
      <c r="E6370" s="117" t="s">
        <v>329</v>
      </c>
      <c r="J6370" s="102"/>
      <c r="K6370" s="124"/>
      <c r="R6370" s="46"/>
      <c r="V6370" s="112"/>
      <c r="W6370" s="72"/>
      <c r="X6370" s="46"/>
      <c r="Y6370" s="46"/>
      <c r="AC6370" s="47">
        <f t="shared" si="96"/>
        <v>0</v>
      </c>
      <c r="AD6370" s="47"/>
      <c r="AE6370" s="44"/>
      <c r="AF6370" s="48"/>
    </row>
    <row r="6371" spans="1:32" ht="21" customHeight="1">
      <c r="A6371" s="45" t="str">
        <f>IF(G6371="","",VLOOKUP(G6371,#REF!,3,0))</f>
        <v/>
      </c>
      <c r="B6371" s="45" t="str">
        <f>IF(Table1[[#This Row],[Day]]="","",WEEKNUM(F6371))</f>
        <v/>
      </c>
      <c r="C6371" s="45" t="str">
        <f>IF(Table1[[#This Row],[Day]]="","",MONTH(F6371))</f>
        <v/>
      </c>
      <c r="D6371" s="45" t="str">
        <f>IF(Table1[[#This Row],[Day]]="","",YEAR(F6371))</f>
        <v/>
      </c>
      <c r="E6371" s="117" t="s">
        <v>329</v>
      </c>
      <c r="J6371" s="102"/>
      <c r="K6371" s="124"/>
      <c r="R6371" s="46"/>
      <c r="V6371" s="112"/>
      <c r="W6371" s="72"/>
      <c r="X6371" s="46"/>
      <c r="Y6371" s="46"/>
      <c r="AC6371" s="47">
        <f t="shared" si="96"/>
        <v>0</v>
      </c>
      <c r="AD6371" s="47"/>
      <c r="AE6371" s="44"/>
      <c r="AF6371" s="48"/>
    </row>
    <row r="6372" spans="1:32" ht="21" customHeight="1">
      <c r="A6372" s="45" t="str">
        <f>IF(G6372="","",VLOOKUP(G6372,#REF!,3,0))</f>
        <v/>
      </c>
      <c r="B6372" s="45" t="str">
        <f>IF(Table1[[#This Row],[Day]]="","",WEEKNUM(F6372))</f>
        <v/>
      </c>
      <c r="C6372" s="45" t="str">
        <f>IF(Table1[[#This Row],[Day]]="","",MONTH(F6372))</f>
        <v/>
      </c>
      <c r="D6372" s="45" t="str">
        <f>IF(Table1[[#This Row],[Day]]="","",YEAR(F6372))</f>
        <v/>
      </c>
      <c r="E6372" s="117" t="s">
        <v>329</v>
      </c>
      <c r="J6372" s="102"/>
      <c r="K6372" s="124"/>
      <c r="R6372" s="46"/>
      <c r="V6372" s="112"/>
      <c r="W6372" s="72"/>
      <c r="X6372" s="46"/>
      <c r="Y6372" s="46"/>
      <c r="AC6372" s="47">
        <f t="shared" si="96"/>
        <v>0</v>
      </c>
      <c r="AD6372" s="47"/>
      <c r="AE6372" s="44"/>
      <c r="AF6372" s="48"/>
    </row>
    <row r="6373" spans="1:32" ht="21" customHeight="1">
      <c r="A6373" s="45" t="str">
        <f>IF(G6373="","",VLOOKUP(G6373,#REF!,3,0))</f>
        <v/>
      </c>
      <c r="B6373" s="45" t="str">
        <f>IF(Table1[[#This Row],[Day]]="","",WEEKNUM(F6373))</f>
        <v/>
      </c>
      <c r="C6373" s="45" t="str">
        <f>IF(Table1[[#This Row],[Day]]="","",MONTH(F6373))</f>
        <v/>
      </c>
      <c r="D6373" s="45" t="str">
        <f>IF(Table1[[#This Row],[Day]]="","",YEAR(F6373))</f>
        <v/>
      </c>
      <c r="E6373" s="117" t="s">
        <v>329</v>
      </c>
      <c r="J6373" s="102"/>
      <c r="K6373" s="124"/>
      <c r="R6373" s="46"/>
      <c r="V6373" s="112"/>
      <c r="W6373" s="72"/>
      <c r="X6373" s="46"/>
      <c r="Y6373" s="46"/>
      <c r="AC6373" s="47">
        <f t="shared" si="96"/>
        <v>0</v>
      </c>
      <c r="AD6373" s="47"/>
      <c r="AE6373" s="44"/>
      <c r="AF6373" s="48"/>
    </row>
    <row r="6374" spans="1:32" ht="21" customHeight="1">
      <c r="A6374" s="45" t="str">
        <f>IF(G6374="","",VLOOKUP(G6374,#REF!,3,0))</f>
        <v/>
      </c>
      <c r="B6374" s="45" t="str">
        <f>IF(Table1[[#This Row],[Day]]="","",WEEKNUM(F6374))</f>
        <v/>
      </c>
      <c r="C6374" s="45" t="str">
        <f>IF(Table1[[#This Row],[Day]]="","",MONTH(F6374))</f>
        <v/>
      </c>
      <c r="D6374" s="45" t="str">
        <f>IF(Table1[[#This Row],[Day]]="","",YEAR(F6374))</f>
        <v/>
      </c>
      <c r="E6374" s="117" t="s">
        <v>329</v>
      </c>
      <c r="J6374" s="102"/>
      <c r="K6374" s="124"/>
      <c r="R6374" s="46"/>
      <c r="V6374" s="112"/>
      <c r="W6374" s="72"/>
      <c r="X6374" s="46"/>
      <c r="Y6374" s="46"/>
      <c r="AC6374" s="47">
        <f t="shared" si="96"/>
        <v>0</v>
      </c>
      <c r="AD6374" s="47"/>
      <c r="AE6374" s="44"/>
      <c r="AF6374" s="48"/>
    </row>
    <row r="6375" spans="1:32" ht="21" customHeight="1">
      <c r="A6375" s="45" t="str">
        <f>IF(G6375="","",VLOOKUP(G6375,#REF!,3,0))</f>
        <v/>
      </c>
      <c r="B6375" s="45" t="str">
        <f>IF(Table1[[#This Row],[Day]]="","",WEEKNUM(F6375))</f>
        <v/>
      </c>
      <c r="C6375" s="45" t="str">
        <f>IF(Table1[[#This Row],[Day]]="","",MONTH(F6375))</f>
        <v/>
      </c>
      <c r="D6375" s="45" t="str">
        <f>IF(Table1[[#This Row],[Day]]="","",YEAR(F6375))</f>
        <v/>
      </c>
      <c r="E6375" s="117" t="s">
        <v>329</v>
      </c>
      <c r="J6375" s="102"/>
      <c r="K6375" s="124"/>
      <c r="R6375" s="46"/>
      <c r="V6375" s="112"/>
      <c r="W6375" s="72"/>
      <c r="X6375" s="46"/>
      <c r="Y6375" s="46"/>
      <c r="AC6375" s="47">
        <f t="shared" si="96"/>
        <v>0</v>
      </c>
      <c r="AD6375" s="47"/>
      <c r="AE6375" s="44"/>
      <c r="AF6375" s="48"/>
    </row>
    <row r="6376" spans="1:32" ht="21" customHeight="1">
      <c r="A6376" s="45" t="str">
        <f>IF(G6376="","",VLOOKUP(G6376,#REF!,3,0))</f>
        <v/>
      </c>
      <c r="B6376" s="45" t="str">
        <f>IF(Table1[[#This Row],[Day]]="","",WEEKNUM(F6376))</f>
        <v/>
      </c>
      <c r="C6376" s="45" t="str">
        <f>IF(Table1[[#This Row],[Day]]="","",MONTH(F6376))</f>
        <v/>
      </c>
      <c r="D6376" s="45" t="str">
        <f>IF(Table1[[#This Row],[Day]]="","",YEAR(F6376))</f>
        <v/>
      </c>
      <c r="E6376" s="117" t="s">
        <v>329</v>
      </c>
      <c r="J6376" s="102"/>
      <c r="K6376" s="124"/>
      <c r="R6376" s="46"/>
      <c r="V6376" s="112"/>
      <c r="W6376" s="72"/>
      <c r="X6376" s="46"/>
      <c r="Y6376" s="46"/>
      <c r="AC6376" s="47">
        <f t="shared" si="96"/>
        <v>0</v>
      </c>
      <c r="AD6376" s="47"/>
      <c r="AE6376" s="44"/>
      <c r="AF6376" s="48"/>
    </row>
    <row r="6377" spans="1:32" ht="21" customHeight="1">
      <c r="A6377" s="45" t="str">
        <f>IF(G6377="","",VLOOKUP(G6377,#REF!,3,0))</f>
        <v/>
      </c>
      <c r="B6377" s="45" t="str">
        <f>IF(Table1[[#This Row],[Day]]="","",WEEKNUM(F6377))</f>
        <v/>
      </c>
      <c r="C6377" s="45" t="str">
        <f>IF(Table1[[#This Row],[Day]]="","",MONTH(F6377))</f>
        <v/>
      </c>
      <c r="D6377" s="45" t="str">
        <f>IF(Table1[[#This Row],[Day]]="","",YEAR(F6377))</f>
        <v/>
      </c>
      <c r="E6377" s="117" t="s">
        <v>329</v>
      </c>
      <c r="J6377" s="102"/>
      <c r="K6377" s="124"/>
      <c r="R6377" s="46"/>
      <c r="V6377" s="112"/>
      <c r="W6377" s="72"/>
      <c r="X6377" s="46"/>
      <c r="Y6377" s="46"/>
      <c r="AC6377" s="47">
        <f t="shared" si="96"/>
        <v>0</v>
      </c>
      <c r="AD6377" s="47"/>
      <c r="AE6377" s="44"/>
      <c r="AF6377" s="48"/>
    </row>
    <row r="6378" spans="1:32" ht="21" customHeight="1">
      <c r="A6378" s="45" t="str">
        <f>IF(G6378="","",VLOOKUP(G6378,#REF!,3,0))</f>
        <v/>
      </c>
      <c r="B6378" s="45" t="str">
        <f>IF(Table1[[#This Row],[Day]]="","",WEEKNUM(F6378))</f>
        <v/>
      </c>
      <c r="C6378" s="45" t="str">
        <f>IF(Table1[[#This Row],[Day]]="","",MONTH(F6378))</f>
        <v/>
      </c>
      <c r="D6378" s="45" t="str">
        <f>IF(Table1[[#This Row],[Day]]="","",YEAR(F6378))</f>
        <v/>
      </c>
      <c r="E6378" s="117" t="s">
        <v>329</v>
      </c>
      <c r="J6378" s="102"/>
      <c r="K6378" s="124"/>
      <c r="R6378" s="46"/>
      <c r="V6378" s="112"/>
      <c r="W6378" s="72"/>
      <c r="X6378" s="46"/>
      <c r="Y6378" s="46"/>
      <c r="AC6378" s="47">
        <f t="shared" si="96"/>
        <v>0</v>
      </c>
      <c r="AD6378" s="47"/>
      <c r="AE6378" s="44"/>
      <c r="AF6378" s="48"/>
    </row>
    <row r="6379" spans="1:32" ht="21" customHeight="1">
      <c r="A6379" s="45" t="str">
        <f>IF(G6379="","",VLOOKUP(G6379,#REF!,3,0))</f>
        <v/>
      </c>
      <c r="B6379" s="45" t="str">
        <f>IF(Table1[[#This Row],[Day]]="","",WEEKNUM(F6379))</f>
        <v/>
      </c>
      <c r="C6379" s="45" t="str">
        <f>IF(Table1[[#This Row],[Day]]="","",MONTH(F6379))</f>
        <v/>
      </c>
      <c r="D6379" s="45" t="str">
        <f>IF(Table1[[#This Row],[Day]]="","",YEAR(F6379))</f>
        <v/>
      </c>
      <c r="E6379" s="117" t="s">
        <v>329</v>
      </c>
      <c r="J6379" s="102"/>
      <c r="K6379" s="124"/>
      <c r="R6379" s="46"/>
      <c r="V6379" s="112"/>
      <c r="W6379" s="72"/>
      <c r="X6379" s="46"/>
      <c r="Y6379" s="46"/>
      <c r="AC6379" s="47">
        <f t="shared" si="96"/>
        <v>0</v>
      </c>
      <c r="AD6379" s="47"/>
      <c r="AE6379" s="44"/>
      <c r="AF6379" s="48"/>
    </row>
    <row r="6380" spans="1:32" ht="21" customHeight="1">
      <c r="A6380" s="45" t="str">
        <f>IF(G6380="","",VLOOKUP(G6380,#REF!,3,0))</f>
        <v/>
      </c>
      <c r="B6380" s="45" t="str">
        <f>IF(Table1[[#This Row],[Day]]="","",WEEKNUM(F6380))</f>
        <v/>
      </c>
      <c r="C6380" s="45" t="str">
        <f>IF(Table1[[#This Row],[Day]]="","",MONTH(F6380))</f>
        <v/>
      </c>
      <c r="D6380" s="45" t="str">
        <f>IF(Table1[[#This Row],[Day]]="","",YEAR(F6380))</f>
        <v/>
      </c>
      <c r="E6380" s="117" t="s">
        <v>329</v>
      </c>
      <c r="J6380" s="102"/>
      <c r="K6380" s="124"/>
      <c r="R6380" s="46"/>
      <c r="V6380" s="112"/>
      <c r="W6380" s="72"/>
      <c r="X6380" s="46"/>
      <c r="Y6380" s="46"/>
      <c r="AC6380" s="47">
        <f t="shared" si="96"/>
        <v>0</v>
      </c>
      <c r="AD6380" s="47"/>
      <c r="AE6380" s="44"/>
      <c r="AF6380" s="48"/>
    </row>
    <row r="6381" spans="1:32" ht="21" customHeight="1">
      <c r="A6381" s="45" t="str">
        <f>IF(G6381="","",VLOOKUP(G6381,#REF!,3,0))</f>
        <v/>
      </c>
      <c r="B6381" s="45" t="str">
        <f>IF(Table1[[#This Row],[Day]]="","",WEEKNUM(F6381))</f>
        <v/>
      </c>
      <c r="C6381" s="45" t="str">
        <f>IF(Table1[[#This Row],[Day]]="","",MONTH(F6381))</f>
        <v/>
      </c>
      <c r="D6381" s="45" t="str">
        <f>IF(Table1[[#This Row],[Day]]="","",YEAR(F6381))</f>
        <v/>
      </c>
      <c r="E6381" s="117" t="s">
        <v>329</v>
      </c>
      <c r="J6381" s="102"/>
      <c r="K6381" s="124"/>
      <c r="R6381" s="46"/>
      <c r="V6381" s="112"/>
      <c r="W6381" s="72"/>
      <c r="X6381" s="46"/>
      <c r="Y6381" s="46"/>
      <c r="AC6381" s="47">
        <f t="shared" si="96"/>
        <v>0</v>
      </c>
      <c r="AD6381" s="47"/>
      <c r="AE6381" s="44"/>
      <c r="AF6381" s="48"/>
    </row>
    <row r="6382" spans="1:32" ht="21" customHeight="1">
      <c r="A6382" s="45" t="str">
        <f>IF(G6382="","",VLOOKUP(G6382,#REF!,3,0))</f>
        <v/>
      </c>
      <c r="B6382" s="45" t="str">
        <f>IF(Table1[[#This Row],[Day]]="","",WEEKNUM(F6382))</f>
        <v/>
      </c>
      <c r="C6382" s="45" t="str">
        <f>IF(Table1[[#This Row],[Day]]="","",MONTH(F6382))</f>
        <v/>
      </c>
      <c r="D6382" s="45" t="str">
        <f>IF(Table1[[#This Row],[Day]]="","",YEAR(F6382))</f>
        <v/>
      </c>
      <c r="E6382" s="117" t="s">
        <v>329</v>
      </c>
      <c r="J6382" s="102"/>
      <c r="K6382" s="124"/>
      <c r="R6382" s="46"/>
      <c r="V6382" s="112"/>
      <c r="W6382" s="72"/>
      <c r="X6382" s="46"/>
      <c r="Y6382" s="46"/>
      <c r="AC6382" s="47">
        <f t="shared" si="96"/>
        <v>0</v>
      </c>
      <c r="AD6382" s="47"/>
      <c r="AE6382" s="44"/>
      <c r="AF6382" s="48"/>
    </row>
    <row r="6383" spans="1:32" ht="21" customHeight="1">
      <c r="A6383" s="45" t="str">
        <f>IF(G6383="","",VLOOKUP(G6383,#REF!,3,0))</f>
        <v/>
      </c>
      <c r="B6383" s="45" t="str">
        <f>IF(Table1[[#This Row],[Day]]="","",WEEKNUM(F6383))</f>
        <v/>
      </c>
      <c r="C6383" s="45" t="str">
        <f>IF(Table1[[#This Row],[Day]]="","",MONTH(F6383))</f>
        <v/>
      </c>
      <c r="D6383" s="45" t="str">
        <f>IF(Table1[[#This Row],[Day]]="","",YEAR(F6383))</f>
        <v/>
      </c>
      <c r="E6383" s="117" t="s">
        <v>329</v>
      </c>
      <c r="J6383" s="102"/>
      <c r="K6383" s="124"/>
      <c r="R6383" s="46"/>
      <c r="V6383" s="112"/>
      <c r="W6383" s="72"/>
      <c r="X6383" s="46"/>
      <c r="Y6383" s="46"/>
      <c r="AC6383" s="47">
        <f t="shared" si="96"/>
        <v>0</v>
      </c>
      <c r="AD6383" s="47"/>
      <c r="AE6383" s="44"/>
      <c r="AF6383" s="48"/>
    </row>
    <row r="6384" spans="1:32" ht="21" customHeight="1">
      <c r="A6384" s="45" t="str">
        <f>IF(G6384="","",VLOOKUP(G6384,#REF!,3,0))</f>
        <v/>
      </c>
      <c r="B6384" s="45" t="str">
        <f>IF(Table1[[#This Row],[Day]]="","",WEEKNUM(F6384))</f>
        <v/>
      </c>
      <c r="C6384" s="45" t="str">
        <f>IF(Table1[[#This Row],[Day]]="","",MONTH(F6384))</f>
        <v/>
      </c>
      <c r="D6384" s="45" t="str">
        <f>IF(Table1[[#This Row],[Day]]="","",YEAR(F6384))</f>
        <v/>
      </c>
      <c r="E6384" s="117" t="s">
        <v>329</v>
      </c>
      <c r="J6384" s="102"/>
      <c r="K6384" s="124"/>
      <c r="R6384" s="46"/>
      <c r="V6384" s="112"/>
      <c r="W6384" s="72"/>
      <c r="X6384" s="46"/>
      <c r="Y6384" s="46"/>
      <c r="AC6384" s="47">
        <f t="shared" si="96"/>
        <v>0</v>
      </c>
      <c r="AD6384" s="47"/>
      <c r="AE6384" s="44"/>
      <c r="AF6384" s="48"/>
    </row>
    <row r="6385" spans="1:32" ht="21" customHeight="1">
      <c r="A6385" s="45" t="str">
        <f>IF(G6385="","",VLOOKUP(G6385,#REF!,3,0))</f>
        <v/>
      </c>
      <c r="B6385" s="45" t="str">
        <f>IF(Table1[[#This Row],[Day]]="","",WEEKNUM(F6385))</f>
        <v/>
      </c>
      <c r="C6385" s="45" t="str">
        <f>IF(Table1[[#This Row],[Day]]="","",MONTH(F6385))</f>
        <v/>
      </c>
      <c r="D6385" s="45" t="str">
        <f>IF(Table1[[#This Row],[Day]]="","",YEAR(F6385))</f>
        <v/>
      </c>
      <c r="E6385" s="117" t="s">
        <v>329</v>
      </c>
      <c r="J6385" s="102"/>
      <c r="K6385" s="124"/>
      <c r="R6385" s="46"/>
      <c r="V6385" s="112"/>
      <c r="W6385" s="72"/>
      <c r="X6385" s="46"/>
      <c r="Y6385" s="46"/>
      <c r="AC6385" s="47">
        <f t="shared" si="96"/>
        <v>0</v>
      </c>
      <c r="AD6385" s="47"/>
      <c r="AE6385" s="44"/>
      <c r="AF6385" s="48"/>
    </row>
    <row r="6386" spans="1:32" ht="21" customHeight="1">
      <c r="A6386" s="45" t="str">
        <f>IF(G6386="","",VLOOKUP(G6386,#REF!,3,0))</f>
        <v/>
      </c>
      <c r="B6386" s="45" t="str">
        <f>IF(Table1[[#This Row],[Day]]="","",WEEKNUM(F6386))</f>
        <v/>
      </c>
      <c r="C6386" s="45" t="str">
        <f>IF(Table1[[#This Row],[Day]]="","",MONTH(F6386))</f>
        <v/>
      </c>
      <c r="D6386" s="45" t="str">
        <f>IF(Table1[[#This Row],[Day]]="","",YEAR(F6386))</f>
        <v/>
      </c>
      <c r="E6386" s="117" t="s">
        <v>329</v>
      </c>
      <c r="J6386" s="102"/>
      <c r="K6386" s="124"/>
      <c r="R6386" s="46"/>
      <c r="V6386" s="112"/>
      <c r="W6386" s="72"/>
      <c r="X6386" s="46"/>
      <c r="Y6386" s="46"/>
      <c r="AC6386" s="47">
        <f t="shared" si="96"/>
        <v>0</v>
      </c>
      <c r="AD6386" s="47"/>
      <c r="AE6386" s="44"/>
      <c r="AF6386" s="48"/>
    </row>
    <row r="6387" spans="1:32" ht="21" customHeight="1">
      <c r="A6387" s="45" t="str">
        <f>IF(G6387="","",VLOOKUP(G6387,#REF!,3,0))</f>
        <v/>
      </c>
      <c r="B6387" s="45" t="str">
        <f>IF(Table1[[#This Row],[Day]]="","",WEEKNUM(F6387))</f>
        <v/>
      </c>
      <c r="C6387" s="45" t="str">
        <f>IF(Table1[[#This Row],[Day]]="","",MONTH(F6387))</f>
        <v/>
      </c>
      <c r="D6387" s="45" t="str">
        <f>IF(Table1[[#This Row],[Day]]="","",YEAR(F6387))</f>
        <v/>
      </c>
      <c r="E6387" s="117" t="s">
        <v>329</v>
      </c>
      <c r="J6387" s="102"/>
      <c r="K6387" s="124"/>
      <c r="R6387" s="46"/>
      <c r="V6387" s="112"/>
      <c r="W6387" s="72"/>
      <c r="X6387" s="46"/>
      <c r="Y6387" s="46"/>
      <c r="AC6387" s="47">
        <f t="shared" si="96"/>
        <v>0</v>
      </c>
      <c r="AD6387" s="47"/>
      <c r="AE6387" s="44"/>
      <c r="AF6387" s="48"/>
    </row>
    <row r="6388" spans="1:32" ht="21" customHeight="1">
      <c r="A6388" s="45" t="str">
        <f>IF(G6388="","",VLOOKUP(G6388,#REF!,3,0))</f>
        <v/>
      </c>
      <c r="B6388" s="45" t="str">
        <f>IF(Table1[[#This Row],[Day]]="","",WEEKNUM(F6388))</f>
        <v/>
      </c>
      <c r="C6388" s="45" t="str">
        <f>IF(Table1[[#This Row],[Day]]="","",MONTH(F6388))</f>
        <v/>
      </c>
      <c r="D6388" s="45" t="str">
        <f>IF(Table1[[#This Row],[Day]]="","",YEAR(F6388))</f>
        <v/>
      </c>
      <c r="E6388" s="117" t="s">
        <v>329</v>
      </c>
      <c r="J6388" s="102"/>
      <c r="K6388" s="124"/>
      <c r="R6388" s="46"/>
      <c r="V6388" s="112"/>
      <c r="W6388" s="72"/>
      <c r="X6388" s="46"/>
      <c r="Y6388" s="46"/>
      <c r="AC6388" s="47">
        <f t="shared" si="96"/>
        <v>0</v>
      </c>
      <c r="AD6388" s="47"/>
      <c r="AE6388" s="44"/>
      <c r="AF6388" s="48"/>
    </row>
    <row r="6389" spans="1:32" ht="21" customHeight="1">
      <c r="A6389" s="45" t="str">
        <f>IF(G6389="","",VLOOKUP(G6389,#REF!,3,0))</f>
        <v/>
      </c>
      <c r="B6389" s="45" t="str">
        <f>IF(Table1[[#This Row],[Day]]="","",WEEKNUM(F6389))</f>
        <v/>
      </c>
      <c r="C6389" s="45" t="str">
        <f>IF(Table1[[#This Row],[Day]]="","",MONTH(F6389))</f>
        <v/>
      </c>
      <c r="D6389" s="45" t="str">
        <f>IF(Table1[[#This Row],[Day]]="","",YEAR(F6389))</f>
        <v/>
      </c>
      <c r="E6389" s="117" t="s">
        <v>329</v>
      </c>
      <c r="J6389" s="102"/>
      <c r="K6389" s="124"/>
      <c r="R6389" s="46"/>
      <c r="V6389" s="112"/>
      <c r="W6389" s="72"/>
      <c r="X6389" s="46"/>
      <c r="Y6389" s="46"/>
      <c r="AC6389" s="47">
        <f t="shared" si="96"/>
        <v>0</v>
      </c>
      <c r="AD6389" s="47"/>
      <c r="AE6389" s="44"/>
      <c r="AF6389" s="48"/>
    </row>
    <row r="6390" spans="1:32" ht="21" customHeight="1">
      <c r="A6390" s="45" t="str">
        <f>IF(G6390="","",VLOOKUP(G6390,#REF!,3,0))</f>
        <v/>
      </c>
      <c r="B6390" s="45" t="str">
        <f>IF(Table1[[#This Row],[Day]]="","",WEEKNUM(F6390))</f>
        <v/>
      </c>
      <c r="C6390" s="45" t="str">
        <f>IF(Table1[[#This Row],[Day]]="","",MONTH(F6390))</f>
        <v/>
      </c>
      <c r="D6390" s="45" t="str">
        <f>IF(Table1[[#This Row],[Day]]="","",YEAR(F6390))</f>
        <v/>
      </c>
      <c r="E6390" s="117" t="s">
        <v>329</v>
      </c>
      <c r="J6390" s="102"/>
      <c r="K6390" s="124"/>
      <c r="R6390" s="46"/>
      <c r="V6390" s="112"/>
      <c r="W6390" s="72"/>
      <c r="X6390" s="46"/>
      <c r="Y6390" s="46"/>
      <c r="AC6390" s="47">
        <f t="shared" si="96"/>
        <v>0</v>
      </c>
      <c r="AD6390" s="47"/>
      <c r="AE6390" s="44"/>
      <c r="AF6390" s="48"/>
    </row>
    <row r="6391" spans="1:32" ht="21" customHeight="1">
      <c r="A6391" s="45" t="str">
        <f>IF(G6391="","",VLOOKUP(G6391,#REF!,3,0))</f>
        <v/>
      </c>
      <c r="B6391" s="45" t="str">
        <f>IF(Table1[[#This Row],[Day]]="","",WEEKNUM(F6391))</f>
        <v/>
      </c>
      <c r="C6391" s="45" t="str">
        <f>IF(Table1[[#This Row],[Day]]="","",MONTH(F6391))</f>
        <v/>
      </c>
      <c r="D6391" s="45" t="str">
        <f>IF(Table1[[#This Row],[Day]]="","",YEAR(F6391))</f>
        <v/>
      </c>
      <c r="E6391" s="117" t="s">
        <v>329</v>
      </c>
      <c r="J6391" s="102"/>
      <c r="K6391" s="124"/>
      <c r="R6391" s="46"/>
      <c r="V6391" s="112"/>
      <c r="W6391" s="72"/>
      <c r="X6391" s="46"/>
      <c r="Y6391" s="46"/>
      <c r="AC6391" s="47">
        <f t="shared" si="96"/>
        <v>0</v>
      </c>
      <c r="AD6391" s="47"/>
      <c r="AE6391" s="44"/>
      <c r="AF6391" s="48"/>
    </row>
    <row r="6392" spans="1:32" ht="21" customHeight="1">
      <c r="A6392" s="45" t="str">
        <f>IF(G6392="","",VLOOKUP(G6392,#REF!,3,0))</f>
        <v/>
      </c>
      <c r="B6392" s="45" t="str">
        <f>IF(Table1[[#This Row],[Day]]="","",WEEKNUM(F6392))</f>
        <v/>
      </c>
      <c r="C6392" s="45" t="str">
        <f>IF(Table1[[#This Row],[Day]]="","",MONTH(F6392))</f>
        <v/>
      </c>
      <c r="D6392" s="45" t="str">
        <f>IF(Table1[[#This Row],[Day]]="","",YEAR(F6392))</f>
        <v/>
      </c>
      <c r="E6392" s="117" t="s">
        <v>329</v>
      </c>
      <c r="J6392" s="102"/>
      <c r="K6392" s="124"/>
      <c r="R6392" s="46"/>
      <c r="V6392" s="112"/>
      <c r="W6392" s="72"/>
      <c r="X6392" s="46"/>
      <c r="Y6392" s="46"/>
      <c r="AC6392" s="47">
        <f t="shared" si="96"/>
        <v>0</v>
      </c>
      <c r="AD6392" s="47"/>
      <c r="AE6392" s="44"/>
      <c r="AF6392" s="48"/>
    </row>
    <row r="6393" spans="1:32" ht="21" customHeight="1">
      <c r="A6393" s="45" t="str">
        <f>IF(G6393="","",VLOOKUP(G6393,#REF!,3,0))</f>
        <v/>
      </c>
      <c r="B6393" s="45" t="str">
        <f>IF(Table1[[#This Row],[Day]]="","",WEEKNUM(F6393))</f>
        <v/>
      </c>
      <c r="C6393" s="45" t="str">
        <f>IF(Table1[[#This Row],[Day]]="","",MONTH(F6393))</f>
        <v/>
      </c>
      <c r="D6393" s="45" t="str">
        <f>IF(Table1[[#This Row],[Day]]="","",YEAR(F6393))</f>
        <v/>
      </c>
      <c r="E6393" s="117" t="s">
        <v>329</v>
      </c>
      <c r="J6393" s="102"/>
      <c r="K6393" s="124"/>
      <c r="R6393" s="46"/>
      <c r="V6393" s="112"/>
      <c r="W6393" s="72"/>
      <c r="X6393" s="46"/>
      <c r="Y6393" s="46"/>
      <c r="AC6393" s="47">
        <f t="shared" si="96"/>
        <v>0</v>
      </c>
      <c r="AD6393" s="47"/>
      <c r="AE6393" s="44"/>
      <c r="AF6393" s="48"/>
    </row>
    <row r="6394" spans="1:32" ht="21" customHeight="1">
      <c r="A6394" s="45" t="str">
        <f>IF(G6394="","",VLOOKUP(G6394,#REF!,3,0))</f>
        <v/>
      </c>
      <c r="B6394" s="45" t="str">
        <f>IF(Table1[[#This Row],[Day]]="","",WEEKNUM(F6394))</f>
        <v/>
      </c>
      <c r="C6394" s="45" t="str">
        <f>IF(Table1[[#This Row],[Day]]="","",MONTH(F6394))</f>
        <v/>
      </c>
      <c r="D6394" s="45" t="str">
        <f>IF(Table1[[#This Row],[Day]]="","",YEAR(F6394))</f>
        <v/>
      </c>
      <c r="E6394" s="117" t="s">
        <v>329</v>
      </c>
      <c r="J6394" s="102"/>
      <c r="K6394" s="124"/>
      <c r="R6394" s="46"/>
      <c r="V6394" s="112"/>
      <c r="W6394" s="72"/>
      <c r="X6394" s="46"/>
      <c r="Y6394" s="46"/>
      <c r="AC6394" s="47">
        <f t="shared" si="96"/>
        <v>0</v>
      </c>
      <c r="AD6394" s="47"/>
      <c r="AE6394" s="44"/>
      <c r="AF6394" s="48"/>
    </row>
    <row r="6395" spans="1:32" ht="21" customHeight="1">
      <c r="A6395" s="45" t="str">
        <f>IF(G6395="","",VLOOKUP(G6395,#REF!,3,0))</f>
        <v/>
      </c>
      <c r="B6395" s="45" t="str">
        <f>IF(Table1[[#This Row],[Day]]="","",WEEKNUM(F6395))</f>
        <v/>
      </c>
      <c r="C6395" s="45" t="str">
        <f>IF(Table1[[#This Row],[Day]]="","",MONTH(F6395))</f>
        <v/>
      </c>
      <c r="D6395" s="45" t="str">
        <f>IF(Table1[[#This Row],[Day]]="","",YEAR(F6395))</f>
        <v/>
      </c>
      <c r="E6395" s="117" t="s">
        <v>329</v>
      </c>
      <c r="J6395" s="102"/>
      <c r="K6395" s="124"/>
      <c r="R6395" s="46"/>
      <c r="V6395" s="112"/>
      <c r="W6395" s="72"/>
      <c r="X6395" s="46"/>
      <c r="Y6395" s="46"/>
      <c r="AC6395" s="47">
        <f t="shared" si="96"/>
        <v>0</v>
      </c>
      <c r="AD6395" s="47"/>
      <c r="AE6395" s="44"/>
      <c r="AF6395" s="48"/>
    </row>
    <row r="6396" spans="1:32" ht="21" customHeight="1">
      <c r="A6396" s="45" t="str">
        <f>IF(G6396="","",VLOOKUP(G6396,#REF!,3,0))</f>
        <v/>
      </c>
      <c r="B6396" s="45" t="str">
        <f>IF(Table1[[#This Row],[Day]]="","",WEEKNUM(F6396))</f>
        <v/>
      </c>
      <c r="C6396" s="45" t="str">
        <f>IF(Table1[[#This Row],[Day]]="","",MONTH(F6396))</f>
        <v/>
      </c>
      <c r="D6396" s="45" t="str">
        <f>IF(Table1[[#This Row],[Day]]="","",YEAR(F6396))</f>
        <v/>
      </c>
      <c r="E6396" s="117" t="s">
        <v>329</v>
      </c>
      <c r="J6396" s="102"/>
      <c r="K6396" s="124"/>
      <c r="R6396" s="46"/>
      <c r="V6396" s="112"/>
      <c r="W6396" s="72"/>
      <c r="X6396" s="46"/>
      <c r="Y6396" s="46"/>
      <c r="AC6396" s="47">
        <f t="shared" si="96"/>
        <v>0</v>
      </c>
      <c r="AD6396" s="47"/>
      <c r="AE6396" s="44"/>
      <c r="AF6396" s="48"/>
    </row>
    <row r="6397" spans="1:32" ht="21" customHeight="1">
      <c r="A6397" s="45" t="str">
        <f>IF(G6397="","",VLOOKUP(G6397,#REF!,3,0))</f>
        <v/>
      </c>
      <c r="B6397" s="45" t="str">
        <f>IF(Table1[[#This Row],[Day]]="","",WEEKNUM(F6397))</f>
        <v/>
      </c>
      <c r="C6397" s="45" t="str">
        <f>IF(Table1[[#This Row],[Day]]="","",MONTH(F6397))</f>
        <v/>
      </c>
      <c r="D6397" s="45" t="str">
        <f>IF(Table1[[#This Row],[Day]]="","",YEAR(F6397))</f>
        <v/>
      </c>
      <c r="E6397" s="117" t="s">
        <v>329</v>
      </c>
      <c r="J6397" s="102"/>
      <c r="K6397" s="124"/>
      <c r="R6397" s="46"/>
      <c r="V6397" s="112"/>
      <c r="W6397" s="72"/>
      <c r="X6397" s="46"/>
      <c r="Y6397" s="46"/>
      <c r="AC6397" s="47">
        <f t="shared" si="96"/>
        <v>0</v>
      </c>
      <c r="AD6397" s="47"/>
      <c r="AE6397" s="44"/>
      <c r="AF6397" s="48"/>
    </row>
    <row r="6398" spans="1:32" ht="21" customHeight="1">
      <c r="A6398" s="45" t="str">
        <f>IF(G6398="","",VLOOKUP(G6398,#REF!,3,0))</f>
        <v/>
      </c>
      <c r="B6398" s="45" t="str">
        <f>IF(Table1[[#This Row],[Day]]="","",WEEKNUM(F6398))</f>
        <v/>
      </c>
      <c r="C6398" s="45" t="str">
        <f>IF(Table1[[#This Row],[Day]]="","",MONTH(F6398))</f>
        <v/>
      </c>
      <c r="D6398" s="45" t="str">
        <f>IF(Table1[[#This Row],[Day]]="","",YEAR(F6398))</f>
        <v/>
      </c>
      <c r="E6398" s="117" t="s">
        <v>329</v>
      </c>
      <c r="J6398" s="102"/>
      <c r="K6398" s="124"/>
      <c r="R6398" s="46"/>
      <c r="V6398" s="112"/>
      <c r="W6398" s="72"/>
      <c r="X6398" s="46"/>
      <c r="Y6398" s="46"/>
      <c r="AC6398" s="47">
        <f t="shared" si="96"/>
        <v>0</v>
      </c>
      <c r="AD6398" s="47"/>
      <c r="AE6398" s="44"/>
      <c r="AF6398" s="48"/>
    </row>
    <row r="6399" spans="1:32" ht="21" customHeight="1">
      <c r="A6399" s="45" t="str">
        <f>IF(G6399="","",VLOOKUP(G6399,#REF!,3,0))</f>
        <v/>
      </c>
      <c r="B6399" s="45" t="str">
        <f>IF(Table1[[#This Row],[Day]]="","",WEEKNUM(F6399))</f>
        <v/>
      </c>
      <c r="C6399" s="45" t="str">
        <f>IF(Table1[[#This Row],[Day]]="","",MONTH(F6399))</f>
        <v/>
      </c>
      <c r="D6399" s="45" t="str">
        <f>IF(Table1[[#This Row],[Day]]="","",YEAR(F6399))</f>
        <v/>
      </c>
      <c r="E6399" s="117" t="s">
        <v>329</v>
      </c>
      <c r="J6399" s="102"/>
      <c r="K6399" s="124"/>
      <c r="R6399" s="46"/>
      <c r="V6399" s="112"/>
      <c r="W6399" s="72"/>
      <c r="X6399" s="46"/>
      <c r="Y6399" s="46"/>
      <c r="AC6399" s="47">
        <f t="shared" si="96"/>
        <v>0</v>
      </c>
      <c r="AD6399" s="47"/>
      <c r="AE6399" s="44"/>
      <c r="AF6399" s="48"/>
    </row>
    <row r="6400" spans="1:32" ht="21" customHeight="1">
      <c r="A6400" s="45" t="str">
        <f>IF(G6400="","",VLOOKUP(G6400,#REF!,3,0))</f>
        <v/>
      </c>
      <c r="B6400" s="45" t="str">
        <f>IF(Table1[[#This Row],[Day]]="","",WEEKNUM(F6400))</f>
        <v/>
      </c>
      <c r="C6400" s="45" t="str">
        <f>IF(Table1[[#This Row],[Day]]="","",MONTH(F6400))</f>
        <v/>
      </c>
      <c r="D6400" s="45" t="str">
        <f>IF(Table1[[#This Row],[Day]]="","",YEAR(F6400))</f>
        <v/>
      </c>
      <c r="E6400" s="117" t="s">
        <v>329</v>
      </c>
      <c r="J6400" s="102"/>
      <c r="K6400" s="124"/>
      <c r="R6400" s="46"/>
      <c r="V6400" s="112"/>
      <c r="W6400" s="72"/>
      <c r="X6400" s="46"/>
      <c r="Y6400" s="46"/>
      <c r="AC6400" s="47">
        <f t="shared" si="96"/>
        <v>0</v>
      </c>
      <c r="AD6400" s="47"/>
      <c r="AE6400" s="44"/>
      <c r="AF6400" s="48"/>
    </row>
    <row r="6401" spans="1:32" ht="21" customHeight="1">
      <c r="A6401" s="45" t="str">
        <f>IF(G6401="","",VLOOKUP(G6401,#REF!,3,0))</f>
        <v/>
      </c>
      <c r="B6401" s="45" t="str">
        <f>IF(Table1[[#This Row],[Day]]="","",WEEKNUM(F6401))</f>
        <v/>
      </c>
      <c r="C6401" s="45" t="str">
        <f>IF(Table1[[#This Row],[Day]]="","",MONTH(F6401))</f>
        <v/>
      </c>
      <c r="D6401" s="45" t="str">
        <f>IF(Table1[[#This Row],[Day]]="","",YEAR(F6401))</f>
        <v/>
      </c>
      <c r="E6401" s="117" t="s">
        <v>329</v>
      </c>
      <c r="J6401" s="102"/>
      <c r="K6401" s="124"/>
      <c r="R6401" s="46"/>
      <c r="V6401" s="112"/>
      <c r="W6401" s="72"/>
      <c r="X6401" s="46"/>
      <c r="Y6401" s="46"/>
      <c r="AC6401" s="47">
        <f t="shared" si="96"/>
        <v>0</v>
      </c>
      <c r="AD6401" s="47"/>
      <c r="AE6401" s="44"/>
      <c r="AF6401" s="48"/>
    </row>
    <row r="6402" spans="1:32" ht="21" customHeight="1">
      <c r="A6402" s="45" t="str">
        <f>IF(G6402="","",VLOOKUP(G6402,#REF!,3,0))</f>
        <v/>
      </c>
      <c r="B6402" s="45" t="str">
        <f>IF(Table1[[#This Row],[Day]]="","",WEEKNUM(F6402))</f>
        <v/>
      </c>
      <c r="C6402" s="45" t="str">
        <f>IF(Table1[[#This Row],[Day]]="","",MONTH(F6402))</f>
        <v/>
      </c>
      <c r="D6402" s="45" t="str">
        <f>IF(Table1[[#This Row],[Day]]="","",YEAR(F6402))</f>
        <v/>
      </c>
      <c r="E6402" s="117" t="s">
        <v>329</v>
      </c>
      <c r="J6402" s="102"/>
      <c r="K6402" s="124"/>
      <c r="R6402" s="46"/>
      <c r="V6402" s="112"/>
      <c r="W6402" s="72"/>
      <c r="X6402" s="46"/>
      <c r="Y6402" s="46"/>
      <c r="AC6402" s="47">
        <f t="shared" si="96"/>
        <v>0</v>
      </c>
      <c r="AD6402" s="47"/>
      <c r="AE6402" s="44"/>
      <c r="AF6402" s="48"/>
    </row>
    <row r="6403" spans="1:32" ht="21" customHeight="1">
      <c r="A6403" s="45" t="str">
        <f>IF(G6403="","",VLOOKUP(G6403,#REF!,3,0))</f>
        <v/>
      </c>
      <c r="B6403" s="45" t="str">
        <f>IF(Table1[[#This Row],[Day]]="","",WEEKNUM(F6403))</f>
        <v/>
      </c>
      <c r="C6403" s="45" t="str">
        <f>IF(Table1[[#This Row],[Day]]="","",MONTH(F6403))</f>
        <v/>
      </c>
      <c r="D6403" s="45" t="str">
        <f>IF(Table1[[#This Row],[Day]]="","",YEAR(F6403))</f>
        <v/>
      </c>
      <c r="E6403" s="117" t="s">
        <v>329</v>
      </c>
      <c r="J6403" s="102"/>
      <c r="K6403" s="124"/>
      <c r="R6403" s="46"/>
      <c r="V6403" s="112"/>
      <c r="W6403" s="72"/>
      <c r="X6403" s="46"/>
      <c r="Y6403" s="46"/>
      <c r="AC6403" s="47">
        <f t="shared" si="96"/>
        <v>0</v>
      </c>
      <c r="AD6403" s="47"/>
      <c r="AE6403" s="44"/>
      <c r="AF6403" s="48"/>
    </row>
    <row r="6404" spans="1:32" ht="21" customHeight="1">
      <c r="A6404" s="45" t="str">
        <f>IF(G6404="","",VLOOKUP(G6404,#REF!,3,0))</f>
        <v/>
      </c>
      <c r="B6404" s="45" t="str">
        <f>IF(Table1[[#This Row],[Day]]="","",WEEKNUM(F6404))</f>
        <v/>
      </c>
      <c r="C6404" s="45" t="str">
        <f>IF(Table1[[#This Row],[Day]]="","",MONTH(F6404))</f>
        <v/>
      </c>
      <c r="D6404" s="45" t="str">
        <f>IF(Table1[[#This Row],[Day]]="","",YEAR(F6404))</f>
        <v/>
      </c>
      <c r="E6404" s="117" t="s">
        <v>329</v>
      </c>
      <c r="J6404" s="102"/>
      <c r="K6404" s="124"/>
      <c r="R6404" s="46"/>
      <c r="V6404" s="112"/>
      <c r="W6404" s="72"/>
      <c r="X6404" s="46"/>
      <c r="Y6404" s="46"/>
      <c r="AC6404" s="47">
        <f t="shared" si="96"/>
        <v>0</v>
      </c>
      <c r="AD6404" s="47"/>
      <c r="AE6404" s="44"/>
      <c r="AF6404" s="48"/>
    </row>
    <row r="6405" spans="1:32" ht="21" customHeight="1">
      <c r="A6405" s="45" t="str">
        <f>IF(G6405="","",VLOOKUP(G6405,#REF!,3,0))</f>
        <v/>
      </c>
      <c r="B6405" s="45" t="str">
        <f>IF(Table1[[#This Row],[Day]]="","",WEEKNUM(F6405))</f>
        <v/>
      </c>
      <c r="C6405" s="45" t="str">
        <f>IF(Table1[[#This Row],[Day]]="","",MONTH(F6405))</f>
        <v/>
      </c>
      <c r="D6405" s="45" t="str">
        <f>IF(Table1[[#This Row],[Day]]="","",YEAR(F6405))</f>
        <v/>
      </c>
      <c r="E6405" s="117" t="s">
        <v>329</v>
      </c>
      <c r="J6405" s="102"/>
      <c r="K6405" s="124"/>
      <c r="R6405" s="46"/>
      <c r="V6405" s="112"/>
      <c r="W6405" s="72"/>
      <c r="X6405" s="46"/>
      <c r="Y6405" s="46"/>
      <c r="AC6405" s="47">
        <f t="shared" si="96"/>
        <v>0</v>
      </c>
      <c r="AD6405" s="47"/>
      <c r="AE6405" s="44"/>
      <c r="AF6405" s="48"/>
    </row>
    <row r="6406" spans="1:32" ht="21" customHeight="1">
      <c r="A6406" s="45" t="str">
        <f>IF(G6406="","",VLOOKUP(G6406,#REF!,3,0))</f>
        <v/>
      </c>
      <c r="B6406" s="45" t="str">
        <f>IF(Table1[[#This Row],[Day]]="","",WEEKNUM(F6406))</f>
        <v/>
      </c>
      <c r="C6406" s="45" t="str">
        <f>IF(Table1[[#This Row],[Day]]="","",MONTH(F6406))</f>
        <v/>
      </c>
      <c r="D6406" s="45" t="str">
        <f>IF(Table1[[#This Row],[Day]]="","",YEAR(F6406))</f>
        <v/>
      </c>
      <c r="E6406" s="117" t="s">
        <v>329</v>
      </c>
      <c r="J6406" s="102"/>
      <c r="K6406" s="124"/>
      <c r="R6406" s="46"/>
      <c r="V6406" s="112"/>
      <c r="W6406" s="72"/>
      <c r="X6406" s="46"/>
      <c r="Y6406" s="46"/>
      <c r="AC6406" s="47">
        <f t="shared" si="96"/>
        <v>0</v>
      </c>
      <c r="AD6406" s="47"/>
      <c r="AE6406" s="44"/>
      <c r="AF6406" s="48"/>
    </row>
    <row r="6407" spans="1:32" ht="21" customHeight="1">
      <c r="A6407" s="45" t="str">
        <f>IF(G6407="","",VLOOKUP(G6407,#REF!,3,0))</f>
        <v/>
      </c>
      <c r="B6407" s="45" t="str">
        <f>IF(Table1[[#This Row],[Day]]="","",WEEKNUM(F6407))</f>
        <v/>
      </c>
      <c r="C6407" s="45" t="str">
        <f>IF(Table1[[#This Row],[Day]]="","",MONTH(F6407))</f>
        <v/>
      </c>
      <c r="D6407" s="45" t="str">
        <f>IF(Table1[[#This Row],[Day]]="","",YEAR(F6407))</f>
        <v/>
      </c>
      <c r="E6407" s="117" t="s">
        <v>329</v>
      </c>
      <c r="J6407" s="102"/>
      <c r="K6407" s="124"/>
      <c r="R6407" s="46"/>
      <c r="V6407" s="112"/>
      <c r="W6407" s="72"/>
      <c r="X6407" s="46"/>
      <c r="Y6407" s="46"/>
      <c r="AC6407" s="47">
        <f t="shared" si="96"/>
        <v>0</v>
      </c>
      <c r="AD6407" s="47"/>
      <c r="AE6407" s="44"/>
      <c r="AF6407" s="48"/>
    </row>
    <row r="6408" spans="1:32" ht="21" customHeight="1">
      <c r="A6408" s="45" t="str">
        <f>IF(G6408="","",VLOOKUP(G6408,#REF!,3,0))</f>
        <v/>
      </c>
      <c r="B6408" s="45" t="str">
        <f>IF(Table1[[#This Row],[Day]]="","",WEEKNUM(F6408))</f>
        <v/>
      </c>
      <c r="C6408" s="45" t="str">
        <f>IF(Table1[[#This Row],[Day]]="","",MONTH(F6408))</f>
        <v/>
      </c>
      <c r="D6408" s="45" t="str">
        <f>IF(Table1[[#This Row],[Day]]="","",YEAR(F6408))</f>
        <v/>
      </c>
      <c r="E6408" s="117" t="s">
        <v>329</v>
      </c>
      <c r="J6408" s="102"/>
      <c r="K6408" s="124"/>
      <c r="R6408" s="46"/>
      <c r="V6408" s="112"/>
      <c r="W6408" s="72"/>
      <c r="X6408" s="46"/>
      <c r="Y6408" s="46"/>
      <c r="AC6408" s="47">
        <f t="shared" si="96"/>
        <v>0</v>
      </c>
      <c r="AD6408" s="47"/>
      <c r="AE6408" s="44"/>
      <c r="AF6408" s="48"/>
    </row>
    <row r="6409" spans="1:32" ht="21" customHeight="1">
      <c r="A6409" s="45" t="str">
        <f>IF(G6409="","",VLOOKUP(G6409,#REF!,3,0))</f>
        <v/>
      </c>
      <c r="B6409" s="45" t="str">
        <f>IF(Table1[[#This Row],[Day]]="","",WEEKNUM(F6409))</f>
        <v/>
      </c>
      <c r="C6409" s="45" t="str">
        <f>IF(Table1[[#This Row],[Day]]="","",MONTH(F6409))</f>
        <v/>
      </c>
      <c r="D6409" s="45" t="str">
        <f>IF(Table1[[#This Row],[Day]]="","",YEAR(F6409))</f>
        <v/>
      </c>
      <c r="E6409" s="117" t="s">
        <v>329</v>
      </c>
      <c r="J6409" s="102"/>
      <c r="K6409" s="124"/>
      <c r="R6409" s="46"/>
      <c r="V6409" s="112"/>
      <c r="W6409" s="72"/>
      <c r="X6409" s="46"/>
      <c r="Y6409" s="46"/>
      <c r="AC6409" s="47">
        <f t="shared" si="96"/>
        <v>0</v>
      </c>
      <c r="AD6409" s="47"/>
      <c r="AE6409" s="44"/>
      <c r="AF6409" s="48"/>
    </row>
    <row r="6410" spans="1:32" ht="21" customHeight="1">
      <c r="A6410" s="45" t="str">
        <f>IF(G6410="","",VLOOKUP(G6410,#REF!,3,0))</f>
        <v/>
      </c>
      <c r="B6410" s="45" t="str">
        <f>IF(Table1[[#This Row],[Day]]="","",WEEKNUM(F6410))</f>
        <v/>
      </c>
      <c r="C6410" s="45" t="str">
        <f>IF(Table1[[#This Row],[Day]]="","",MONTH(F6410))</f>
        <v/>
      </c>
      <c r="D6410" s="45" t="str">
        <f>IF(Table1[[#This Row],[Day]]="","",YEAR(F6410))</f>
        <v/>
      </c>
      <c r="E6410" s="117" t="s">
        <v>329</v>
      </c>
      <c r="J6410" s="102"/>
      <c r="K6410" s="124"/>
      <c r="R6410" s="46"/>
      <c r="V6410" s="112"/>
      <c r="W6410" s="72"/>
      <c r="X6410" s="46"/>
      <c r="Y6410" s="46"/>
      <c r="AC6410" s="47">
        <f t="shared" si="96"/>
        <v>0</v>
      </c>
      <c r="AD6410" s="47"/>
      <c r="AE6410" s="44"/>
      <c r="AF6410" s="48"/>
    </row>
    <row r="6411" spans="1:32" ht="21" customHeight="1">
      <c r="A6411" s="45" t="str">
        <f>IF(G6411="","",VLOOKUP(G6411,#REF!,3,0))</f>
        <v/>
      </c>
      <c r="B6411" s="45" t="str">
        <f>IF(Table1[[#This Row],[Day]]="","",WEEKNUM(F6411))</f>
        <v/>
      </c>
      <c r="C6411" s="45" t="str">
        <f>IF(Table1[[#This Row],[Day]]="","",MONTH(F6411))</f>
        <v/>
      </c>
      <c r="D6411" s="45" t="str">
        <f>IF(Table1[[#This Row],[Day]]="","",YEAR(F6411))</f>
        <v/>
      </c>
      <c r="E6411" s="117" t="s">
        <v>329</v>
      </c>
      <c r="J6411" s="102"/>
      <c r="K6411" s="124"/>
      <c r="R6411" s="46"/>
      <c r="V6411" s="112"/>
      <c r="W6411" s="72"/>
      <c r="X6411" s="46"/>
      <c r="Y6411" s="46"/>
      <c r="AC6411" s="47">
        <f t="shared" si="96"/>
        <v>0</v>
      </c>
      <c r="AD6411" s="47"/>
      <c r="AE6411" s="44"/>
      <c r="AF6411" s="48"/>
    </row>
    <row r="6412" spans="1:32" ht="21" customHeight="1">
      <c r="A6412" s="45" t="str">
        <f>IF(G6412="","",VLOOKUP(G6412,#REF!,3,0))</f>
        <v/>
      </c>
      <c r="B6412" s="45" t="str">
        <f>IF(Table1[[#This Row],[Day]]="","",WEEKNUM(F6412))</f>
        <v/>
      </c>
      <c r="C6412" s="45" t="str">
        <f>IF(Table1[[#This Row],[Day]]="","",MONTH(F6412))</f>
        <v/>
      </c>
      <c r="D6412" s="45" t="str">
        <f>IF(Table1[[#This Row],[Day]]="","",YEAR(F6412))</f>
        <v/>
      </c>
      <c r="E6412" s="117" t="s">
        <v>329</v>
      </c>
      <c r="J6412" s="102"/>
      <c r="K6412" s="124"/>
      <c r="R6412" s="46"/>
      <c r="V6412" s="112"/>
      <c r="W6412" s="72"/>
      <c r="X6412" s="46"/>
      <c r="Y6412" s="46"/>
      <c r="AC6412" s="47">
        <f t="shared" si="96"/>
        <v>0</v>
      </c>
      <c r="AD6412" s="47"/>
      <c r="AE6412" s="44"/>
      <c r="AF6412" s="48"/>
    </row>
    <row r="6413" spans="1:32" ht="21" customHeight="1">
      <c r="A6413" s="45" t="str">
        <f>IF(G6413="","",VLOOKUP(G6413,#REF!,3,0))</f>
        <v/>
      </c>
      <c r="B6413" s="45" t="str">
        <f>IF(Table1[[#This Row],[Day]]="","",WEEKNUM(F6413))</f>
        <v/>
      </c>
      <c r="C6413" s="45" t="str">
        <f>IF(Table1[[#This Row],[Day]]="","",MONTH(F6413))</f>
        <v/>
      </c>
      <c r="D6413" s="45" t="str">
        <f>IF(Table1[[#This Row],[Day]]="","",YEAR(F6413))</f>
        <v/>
      </c>
      <c r="E6413" s="117" t="s">
        <v>329</v>
      </c>
      <c r="J6413" s="102"/>
      <c r="K6413" s="124"/>
      <c r="R6413" s="46"/>
      <c r="V6413" s="112"/>
      <c r="W6413" s="72"/>
      <c r="X6413" s="46"/>
      <c r="Y6413" s="46"/>
      <c r="AC6413" s="47">
        <f t="shared" si="96"/>
        <v>0</v>
      </c>
      <c r="AD6413" s="47"/>
      <c r="AE6413" s="44"/>
      <c r="AF6413" s="48"/>
    </row>
    <row r="6414" spans="1:32" ht="21" customHeight="1">
      <c r="A6414" s="45" t="str">
        <f>IF(G6414="","",VLOOKUP(G6414,#REF!,3,0))</f>
        <v/>
      </c>
      <c r="B6414" s="45" t="str">
        <f>IF(Table1[[#This Row],[Day]]="","",WEEKNUM(F6414))</f>
        <v/>
      </c>
      <c r="C6414" s="45" t="str">
        <f>IF(Table1[[#This Row],[Day]]="","",MONTH(F6414))</f>
        <v/>
      </c>
      <c r="D6414" s="45" t="str">
        <f>IF(Table1[[#This Row],[Day]]="","",YEAR(F6414))</f>
        <v/>
      </c>
      <c r="E6414" s="117" t="s">
        <v>329</v>
      </c>
      <c r="J6414" s="102"/>
      <c r="K6414" s="124"/>
      <c r="R6414" s="46"/>
      <c r="V6414" s="112"/>
      <c r="W6414" s="72"/>
      <c r="X6414" s="46"/>
      <c r="Y6414" s="46"/>
      <c r="AC6414" s="47">
        <f t="shared" si="96"/>
        <v>0</v>
      </c>
      <c r="AD6414" s="47"/>
      <c r="AE6414" s="44"/>
      <c r="AF6414" s="48"/>
    </row>
    <row r="6415" spans="1:32" ht="21" customHeight="1">
      <c r="A6415" s="45" t="str">
        <f>IF(G6415="","",VLOOKUP(G6415,#REF!,3,0))</f>
        <v/>
      </c>
      <c r="B6415" s="45" t="str">
        <f>IF(Table1[[#This Row],[Day]]="","",WEEKNUM(F6415))</f>
        <v/>
      </c>
      <c r="C6415" s="45" t="str">
        <f>IF(Table1[[#This Row],[Day]]="","",MONTH(F6415))</f>
        <v/>
      </c>
      <c r="D6415" s="45" t="str">
        <f>IF(Table1[[#This Row],[Day]]="","",YEAR(F6415))</f>
        <v/>
      </c>
      <c r="E6415" s="117" t="s">
        <v>329</v>
      </c>
      <c r="J6415" s="102"/>
      <c r="K6415" s="124"/>
      <c r="R6415" s="46"/>
      <c r="V6415" s="112"/>
      <c r="W6415" s="72"/>
      <c r="X6415" s="46"/>
      <c r="Y6415" s="46"/>
      <c r="AC6415" s="47">
        <f t="shared" si="96"/>
        <v>0</v>
      </c>
      <c r="AD6415" s="47"/>
      <c r="AE6415" s="44"/>
      <c r="AF6415" s="48"/>
    </row>
    <row r="6416" spans="1:32" ht="21" customHeight="1">
      <c r="A6416" s="45" t="str">
        <f>IF(G6416="","",VLOOKUP(G6416,#REF!,3,0))</f>
        <v/>
      </c>
      <c r="B6416" s="45" t="str">
        <f>IF(Table1[[#This Row],[Day]]="","",WEEKNUM(F6416))</f>
        <v/>
      </c>
      <c r="C6416" s="45" t="str">
        <f>IF(Table1[[#This Row],[Day]]="","",MONTH(F6416))</f>
        <v/>
      </c>
      <c r="D6416" s="45" t="str">
        <f>IF(Table1[[#This Row],[Day]]="","",YEAR(F6416))</f>
        <v/>
      </c>
      <c r="E6416" s="117" t="s">
        <v>329</v>
      </c>
      <c r="J6416" s="102"/>
      <c r="K6416" s="124"/>
      <c r="R6416" s="46"/>
      <c r="V6416" s="112"/>
      <c r="W6416" s="72"/>
      <c r="X6416" s="46"/>
      <c r="Y6416" s="46"/>
      <c r="AC6416" s="47">
        <f t="shared" si="96"/>
        <v>0</v>
      </c>
      <c r="AD6416" s="47"/>
      <c r="AE6416" s="44"/>
      <c r="AF6416" s="48"/>
    </row>
    <row r="6417" spans="1:32" ht="21" customHeight="1">
      <c r="A6417" s="45" t="str">
        <f>IF(G6417="","",VLOOKUP(G6417,#REF!,3,0))</f>
        <v/>
      </c>
      <c r="B6417" s="45" t="str">
        <f>IF(Table1[[#This Row],[Day]]="","",WEEKNUM(F6417))</f>
        <v/>
      </c>
      <c r="C6417" s="45" t="str">
        <f>IF(Table1[[#This Row],[Day]]="","",MONTH(F6417))</f>
        <v/>
      </c>
      <c r="D6417" s="45" t="str">
        <f>IF(Table1[[#This Row],[Day]]="","",YEAR(F6417))</f>
        <v/>
      </c>
      <c r="E6417" s="117" t="s">
        <v>329</v>
      </c>
      <c r="J6417" s="102"/>
      <c r="K6417" s="124"/>
      <c r="R6417" s="46"/>
      <c r="V6417" s="112"/>
      <c r="W6417" s="72"/>
      <c r="X6417" s="46"/>
      <c r="Y6417" s="46"/>
      <c r="AC6417" s="47">
        <f t="shared" si="96"/>
        <v>0</v>
      </c>
      <c r="AD6417" s="47"/>
      <c r="AE6417" s="44"/>
      <c r="AF6417" s="48"/>
    </row>
    <row r="6418" spans="1:32" ht="21" customHeight="1">
      <c r="A6418" s="45" t="str">
        <f>IF(G6418="","",VLOOKUP(G6418,#REF!,3,0))</f>
        <v/>
      </c>
      <c r="B6418" s="45" t="str">
        <f>IF(Table1[[#This Row],[Day]]="","",WEEKNUM(F6418))</f>
        <v/>
      </c>
      <c r="C6418" s="45" t="str">
        <f>IF(Table1[[#This Row],[Day]]="","",MONTH(F6418))</f>
        <v/>
      </c>
      <c r="D6418" s="45" t="str">
        <f>IF(Table1[[#This Row],[Day]]="","",YEAR(F6418))</f>
        <v/>
      </c>
      <c r="E6418" s="117" t="s">
        <v>329</v>
      </c>
      <c r="J6418" s="102"/>
      <c r="K6418" s="124"/>
      <c r="R6418" s="46"/>
      <c r="V6418" s="112"/>
      <c r="W6418" s="72"/>
      <c r="X6418" s="46"/>
      <c r="Y6418" s="46"/>
      <c r="AC6418" s="47">
        <f t="shared" si="96"/>
        <v>0</v>
      </c>
      <c r="AD6418" s="47"/>
      <c r="AE6418" s="44"/>
      <c r="AF6418" s="48"/>
    </row>
    <row r="6419" spans="1:32" ht="21" customHeight="1">
      <c r="A6419" s="45" t="str">
        <f>IF(G6419="","",VLOOKUP(G6419,#REF!,3,0))</f>
        <v/>
      </c>
      <c r="B6419" s="45" t="str">
        <f>IF(Table1[[#This Row],[Day]]="","",WEEKNUM(F6419))</f>
        <v/>
      </c>
      <c r="C6419" s="45" t="str">
        <f>IF(Table1[[#This Row],[Day]]="","",MONTH(F6419))</f>
        <v/>
      </c>
      <c r="D6419" s="45" t="str">
        <f>IF(Table1[[#This Row],[Day]]="","",YEAR(F6419))</f>
        <v/>
      </c>
      <c r="E6419" s="117" t="s">
        <v>329</v>
      </c>
      <c r="J6419" s="102"/>
      <c r="K6419" s="124"/>
      <c r="R6419" s="46"/>
      <c r="V6419" s="112"/>
      <c r="W6419" s="72"/>
      <c r="X6419" s="46"/>
      <c r="Y6419" s="46"/>
      <c r="AC6419" s="47">
        <f t="shared" si="96"/>
        <v>0</v>
      </c>
      <c r="AD6419" s="47"/>
      <c r="AE6419" s="44"/>
      <c r="AF6419" s="48"/>
    </row>
    <row r="6420" spans="1:32" ht="21" customHeight="1">
      <c r="A6420" s="45" t="str">
        <f>IF(G6420="","",VLOOKUP(G6420,#REF!,3,0))</f>
        <v/>
      </c>
      <c r="B6420" s="45" t="str">
        <f>IF(Table1[[#This Row],[Day]]="","",WEEKNUM(F6420))</f>
        <v/>
      </c>
      <c r="C6420" s="45" t="str">
        <f>IF(Table1[[#This Row],[Day]]="","",MONTH(F6420))</f>
        <v/>
      </c>
      <c r="D6420" s="45" t="str">
        <f>IF(Table1[[#This Row],[Day]]="","",YEAR(F6420))</f>
        <v/>
      </c>
      <c r="E6420" s="117" t="s">
        <v>329</v>
      </c>
      <c r="J6420" s="102"/>
      <c r="K6420" s="124"/>
      <c r="R6420" s="46"/>
      <c r="V6420" s="112"/>
      <c r="W6420" s="72"/>
      <c r="X6420" s="46"/>
      <c r="Y6420" s="46"/>
      <c r="AC6420" s="47">
        <f t="shared" si="96"/>
        <v>0</v>
      </c>
      <c r="AD6420" s="47"/>
      <c r="AE6420" s="44"/>
      <c r="AF6420" s="48"/>
    </row>
    <row r="6421" spans="1:32" ht="21" customHeight="1">
      <c r="A6421" s="45" t="str">
        <f>IF(G6421="","",VLOOKUP(G6421,#REF!,3,0))</f>
        <v/>
      </c>
      <c r="B6421" s="45" t="str">
        <f>IF(Table1[[#This Row],[Day]]="","",WEEKNUM(F6421))</f>
        <v/>
      </c>
      <c r="C6421" s="45" t="str">
        <f>IF(Table1[[#This Row],[Day]]="","",MONTH(F6421))</f>
        <v/>
      </c>
      <c r="D6421" s="45" t="str">
        <f>IF(Table1[[#This Row],[Day]]="","",YEAR(F6421))</f>
        <v/>
      </c>
      <c r="E6421" s="117" t="s">
        <v>329</v>
      </c>
      <c r="J6421" s="102"/>
      <c r="K6421" s="124"/>
      <c r="R6421" s="46"/>
      <c r="V6421" s="112"/>
      <c r="W6421" s="72"/>
      <c r="X6421" s="46"/>
      <c r="Y6421" s="46"/>
      <c r="AC6421" s="47">
        <f t="shared" si="96"/>
        <v>0</v>
      </c>
      <c r="AD6421" s="47"/>
      <c r="AE6421" s="44"/>
      <c r="AF6421" s="48"/>
    </row>
    <row r="6422" spans="1:32" ht="21" customHeight="1">
      <c r="A6422" s="45" t="str">
        <f>IF(G6422="","",VLOOKUP(G6422,#REF!,3,0))</f>
        <v/>
      </c>
      <c r="B6422" s="45" t="str">
        <f>IF(Table1[[#This Row],[Day]]="","",WEEKNUM(F6422))</f>
        <v/>
      </c>
      <c r="C6422" s="45" t="str">
        <f>IF(Table1[[#This Row],[Day]]="","",MONTH(F6422))</f>
        <v/>
      </c>
      <c r="D6422" s="45" t="str">
        <f>IF(Table1[[#This Row],[Day]]="","",YEAR(F6422))</f>
        <v/>
      </c>
      <c r="E6422" s="117" t="s">
        <v>329</v>
      </c>
      <c r="J6422" s="102"/>
      <c r="K6422" s="124"/>
      <c r="R6422" s="46"/>
      <c r="V6422" s="112"/>
      <c r="W6422" s="72"/>
      <c r="X6422" s="46"/>
      <c r="Y6422" s="46"/>
      <c r="AC6422" s="47">
        <f t="shared" si="96"/>
        <v>0</v>
      </c>
      <c r="AD6422" s="47"/>
      <c r="AE6422" s="44"/>
      <c r="AF6422" s="48"/>
    </row>
    <row r="6423" spans="1:32" ht="21" customHeight="1">
      <c r="A6423" s="45" t="str">
        <f>IF(G6423="","",VLOOKUP(G6423,#REF!,3,0))</f>
        <v/>
      </c>
      <c r="B6423" s="45" t="str">
        <f>IF(Table1[[#This Row],[Day]]="","",WEEKNUM(F6423))</f>
        <v/>
      </c>
      <c r="C6423" s="45" t="str">
        <f>IF(Table1[[#This Row],[Day]]="","",MONTH(F6423))</f>
        <v/>
      </c>
      <c r="D6423" s="45" t="str">
        <f>IF(Table1[[#This Row],[Day]]="","",YEAR(F6423))</f>
        <v/>
      </c>
      <c r="E6423" s="117" t="s">
        <v>329</v>
      </c>
      <c r="J6423" s="102"/>
      <c r="K6423" s="124"/>
      <c r="R6423" s="46"/>
      <c r="V6423" s="112"/>
      <c r="W6423" s="72"/>
      <c r="X6423" s="46"/>
      <c r="Y6423" s="46"/>
      <c r="AC6423" s="47">
        <f t="shared" si="96"/>
        <v>0</v>
      </c>
      <c r="AD6423" s="47"/>
      <c r="AE6423" s="44"/>
      <c r="AF6423" s="48"/>
    </row>
    <row r="6424" spans="1:32" ht="21" customHeight="1">
      <c r="A6424" s="45" t="str">
        <f>IF(G6424="","",VLOOKUP(G6424,#REF!,3,0))</f>
        <v/>
      </c>
      <c r="B6424" s="45" t="str">
        <f>IF(Table1[[#This Row],[Day]]="","",WEEKNUM(F6424))</f>
        <v/>
      </c>
      <c r="C6424" s="45" t="str">
        <f>IF(Table1[[#This Row],[Day]]="","",MONTH(F6424))</f>
        <v/>
      </c>
      <c r="D6424" s="45" t="str">
        <f>IF(Table1[[#This Row],[Day]]="","",YEAR(F6424))</f>
        <v/>
      </c>
      <c r="E6424" s="117" t="s">
        <v>329</v>
      </c>
      <c r="J6424" s="102"/>
      <c r="K6424" s="124"/>
      <c r="R6424" s="46"/>
      <c r="V6424" s="112"/>
      <c r="W6424" s="72"/>
      <c r="X6424" s="46"/>
      <c r="Y6424" s="46"/>
      <c r="AC6424" s="47">
        <f t="shared" si="96"/>
        <v>0</v>
      </c>
      <c r="AD6424" s="47"/>
      <c r="AE6424" s="44"/>
      <c r="AF6424" s="48"/>
    </row>
    <row r="6425" spans="1:32" ht="21" customHeight="1">
      <c r="A6425" s="45" t="str">
        <f>IF(G6425="","",VLOOKUP(G6425,#REF!,3,0))</f>
        <v/>
      </c>
      <c r="B6425" s="45" t="str">
        <f>IF(Table1[[#This Row],[Day]]="","",WEEKNUM(F6425))</f>
        <v/>
      </c>
      <c r="C6425" s="45" t="str">
        <f>IF(Table1[[#This Row],[Day]]="","",MONTH(F6425))</f>
        <v/>
      </c>
      <c r="D6425" s="45" t="str">
        <f>IF(Table1[[#This Row],[Day]]="","",YEAR(F6425))</f>
        <v/>
      </c>
      <c r="E6425" s="117" t="s">
        <v>329</v>
      </c>
      <c r="J6425" s="102"/>
      <c r="K6425" s="124"/>
      <c r="R6425" s="46"/>
      <c r="V6425" s="112"/>
      <c r="W6425" s="72"/>
      <c r="X6425" s="46"/>
      <c r="Y6425" s="46"/>
      <c r="AC6425" s="47">
        <f t="shared" si="96"/>
        <v>0</v>
      </c>
      <c r="AD6425" s="47"/>
      <c r="AE6425" s="44"/>
      <c r="AF6425" s="48"/>
    </row>
    <row r="6426" spans="1:32" ht="21" customHeight="1">
      <c r="A6426" s="45" t="str">
        <f>IF(G6426="","",VLOOKUP(G6426,#REF!,3,0))</f>
        <v/>
      </c>
      <c r="B6426" s="45" t="str">
        <f>IF(Table1[[#This Row],[Day]]="","",WEEKNUM(F6426))</f>
        <v/>
      </c>
      <c r="C6426" s="45" t="str">
        <f>IF(Table1[[#This Row],[Day]]="","",MONTH(F6426))</f>
        <v/>
      </c>
      <c r="D6426" s="45" t="str">
        <f>IF(Table1[[#This Row],[Day]]="","",YEAR(F6426))</f>
        <v/>
      </c>
      <c r="E6426" s="117" t="s">
        <v>329</v>
      </c>
      <c r="J6426" s="102"/>
      <c r="K6426" s="124"/>
      <c r="R6426" s="46"/>
      <c r="V6426" s="112"/>
      <c r="W6426" s="72"/>
      <c r="X6426" s="46"/>
      <c r="Y6426" s="46"/>
      <c r="AC6426" s="47">
        <f t="shared" si="96"/>
        <v>0</v>
      </c>
      <c r="AD6426" s="47"/>
      <c r="AE6426" s="44"/>
      <c r="AF6426" s="48"/>
    </row>
    <row r="6427" spans="1:32" ht="21" customHeight="1">
      <c r="A6427" s="45" t="str">
        <f>IF(G6427="","",VLOOKUP(G6427,#REF!,3,0))</f>
        <v/>
      </c>
      <c r="B6427" s="45" t="str">
        <f>IF(Table1[[#This Row],[Day]]="","",WEEKNUM(F6427))</f>
        <v/>
      </c>
      <c r="C6427" s="45" t="str">
        <f>IF(Table1[[#This Row],[Day]]="","",MONTH(F6427))</f>
        <v/>
      </c>
      <c r="D6427" s="45" t="str">
        <f>IF(Table1[[#This Row],[Day]]="","",YEAR(F6427))</f>
        <v/>
      </c>
      <c r="E6427" s="117" t="s">
        <v>329</v>
      </c>
      <c r="J6427" s="102"/>
      <c r="K6427" s="124"/>
      <c r="R6427" s="46"/>
      <c r="V6427" s="112"/>
      <c r="W6427" s="72"/>
      <c r="X6427" s="46"/>
      <c r="Y6427" s="46"/>
      <c r="AC6427" s="47">
        <f t="shared" si="96"/>
        <v>0</v>
      </c>
      <c r="AD6427" s="47"/>
      <c r="AE6427" s="44"/>
      <c r="AF6427" s="48"/>
    </row>
    <row r="6428" spans="1:32" ht="21" customHeight="1">
      <c r="A6428" s="45" t="str">
        <f>IF(G6428="","",VLOOKUP(G6428,#REF!,3,0))</f>
        <v/>
      </c>
      <c r="B6428" s="45" t="str">
        <f>IF(Table1[[#This Row],[Day]]="","",WEEKNUM(F6428))</f>
        <v/>
      </c>
      <c r="C6428" s="45" t="str">
        <f>IF(Table1[[#This Row],[Day]]="","",MONTH(F6428))</f>
        <v/>
      </c>
      <c r="D6428" s="45" t="str">
        <f>IF(Table1[[#This Row],[Day]]="","",YEAR(F6428))</f>
        <v/>
      </c>
      <c r="E6428" s="117" t="s">
        <v>329</v>
      </c>
      <c r="J6428" s="102"/>
      <c r="K6428" s="124"/>
      <c r="R6428" s="46"/>
      <c r="V6428" s="112"/>
      <c r="W6428" s="72"/>
      <c r="X6428" s="46"/>
      <c r="Y6428" s="46"/>
      <c r="AC6428" s="47">
        <f t="shared" ref="AC6428:AC6491" si="97">SUM(I6428:AB6428)</f>
        <v>0</v>
      </c>
      <c r="AD6428" s="47"/>
      <c r="AE6428" s="44"/>
      <c r="AF6428" s="48"/>
    </row>
    <row r="6429" spans="1:32" ht="21" customHeight="1">
      <c r="A6429" s="45" t="str">
        <f>IF(G6429="","",VLOOKUP(G6429,#REF!,3,0))</f>
        <v/>
      </c>
      <c r="B6429" s="45" t="str">
        <f>IF(Table1[[#This Row],[Day]]="","",WEEKNUM(F6429))</f>
        <v/>
      </c>
      <c r="C6429" s="45" t="str">
        <f>IF(Table1[[#This Row],[Day]]="","",MONTH(F6429))</f>
        <v/>
      </c>
      <c r="D6429" s="45" t="str">
        <f>IF(Table1[[#This Row],[Day]]="","",YEAR(F6429))</f>
        <v/>
      </c>
      <c r="E6429" s="117" t="s">
        <v>329</v>
      </c>
      <c r="J6429" s="102"/>
      <c r="K6429" s="124"/>
      <c r="R6429" s="46"/>
      <c r="V6429" s="112"/>
      <c r="W6429" s="72"/>
      <c r="X6429" s="46"/>
      <c r="Y6429" s="46"/>
      <c r="AC6429" s="47">
        <f t="shared" si="97"/>
        <v>0</v>
      </c>
      <c r="AD6429" s="47"/>
      <c r="AE6429" s="44"/>
      <c r="AF6429" s="48"/>
    </row>
    <row r="6430" spans="1:32" ht="21" customHeight="1">
      <c r="A6430" s="45" t="str">
        <f>IF(G6430="","",VLOOKUP(G6430,#REF!,3,0))</f>
        <v/>
      </c>
      <c r="B6430" s="45" t="str">
        <f>IF(Table1[[#This Row],[Day]]="","",WEEKNUM(F6430))</f>
        <v/>
      </c>
      <c r="C6430" s="45" t="str">
        <f>IF(Table1[[#This Row],[Day]]="","",MONTH(F6430))</f>
        <v/>
      </c>
      <c r="D6430" s="45" t="str">
        <f>IF(Table1[[#This Row],[Day]]="","",YEAR(F6430))</f>
        <v/>
      </c>
      <c r="E6430" s="117" t="s">
        <v>329</v>
      </c>
      <c r="J6430" s="102"/>
      <c r="K6430" s="124"/>
      <c r="R6430" s="46"/>
      <c r="V6430" s="112"/>
      <c r="W6430" s="72"/>
      <c r="X6430" s="46"/>
      <c r="Y6430" s="46"/>
      <c r="AC6430" s="47">
        <f t="shared" si="97"/>
        <v>0</v>
      </c>
      <c r="AD6430" s="47"/>
      <c r="AE6430" s="44"/>
      <c r="AF6430" s="48"/>
    </row>
    <row r="6431" spans="1:32" ht="21" customHeight="1">
      <c r="A6431" s="45" t="str">
        <f>IF(G6431="","",VLOOKUP(G6431,#REF!,3,0))</f>
        <v/>
      </c>
      <c r="B6431" s="45" t="str">
        <f>IF(Table1[[#This Row],[Day]]="","",WEEKNUM(F6431))</f>
        <v/>
      </c>
      <c r="C6431" s="45" t="str">
        <f>IF(Table1[[#This Row],[Day]]="","",MONTH(F6431))</f>
        <v/>
      </c>
      <c r="D6431" s="45" t="str">
        <f>IF(Table1[[#This Row],[Day]]="","",YEAR(F6431))</f>
        <v/>
      </c>
      <c r="E6431" s="117" t="s">
        <v>329</v>
      </c>
      <c r="J6431" s="102"/>
      <c r="K6431" s="124"/>
      <c r="R6431" s="46"/>
      <c r="V6431" s="112"/>
      <c r="W6431" s="72"/>
      <c r="X6431" s="46"/>
      <c r="Y6431" s="46"/>
      <c r="AC6431" s="47">
        <f t="shared" si="97"/>
        <v>0</v>
      </c>
      <c r="AD6431" s="47"/>
      <c r="AE6431" s="44"/>
      <c r="AF6431" s="48"/>
    </row>
    <row r="6432" spans="1:32" ht="21" customHeight="1">
      <c r="A6432" s="45" t="str">
        <f>IF(G6432="","",VLOOKUP(G6432,#REF!,3,0))</f>
        <v/>
      </c>
      <c r="B6432" s="45" t="str">
        <f>IF(Table1[[#This Row],[Day]]="","",WEEKNUM(F6432))</f>
        <v/>
      </c>
      <c r="C6432" s="45" t="str">
        <f>IF(Table1[[#This Row],[Day]]="","",MONTH(F6432))</f>
        <v/>
      </c>
      <c r="D6432" s="45" t="str">
        <f>IF(Table1[[#This Row],[Day]]="","",YEAR(F6432))</f>
        <v/>
      </c>
      <c r="E6432" s="117" t="s">
        <v>329</v>
      </c>
      <c r="J6432" s="102"/>
      <c r="K6432" s="124"/>
      <c r="R6432" s="46"/>
      <c r="V6432" s="112"/>
      <c r="W6432" s="72"/>
      <c r="X6432" s="46"/>
      <c r="Y6432" s="46"/>
      <c r="AC6432" s="47">
        <f t="shared" si="97"/>
        <v>0</v>
      </c>
      <c r="AD6432" s="47"/>
      <c r="AE6432" s="44"/>
      <c r="AF6432" s="48"/>
    </row>
    <row r="6433" spans="1:32" ht="21" customHeight="1">
      <c r="A6433" s="45" t="str">
        <f>IF(G6433="","",VLOOKUP(G6433,#REF!,3,0))</f>
        <v/>
      </c>
      <c r="B6433" s="45" t="str">
        <f>IF(Table1[[#This Row],[Day]]="","",WEEKNUM(F6433))</f>
        <v/>
      </c>
      <c r="C6433" s="45" t="str">
        <f>IF(Table1[[#This Row],[Day]]="","",MONTH(F6433))</f>
        <v/>
      </c>
      <c r="D6433" s="45" t="str">
        <f>IF(Table1[[#This Row],[Day]]="","",YEAR(F6433))</f>
        <v/>
      </c>
      <c r="E6433" s="117" t="s">
        <v>329</v>
      </c>
      <c r="J6433" s="102"/>
      <c r="K6433" s="124"/>
      <c r="R6433" s="46"/>
      <c r="V6433" s="112"/>
      <c r="W6433" s="72"/>
      <c r="X6433" s="46"/>
      <c r="Y6433" s="46"/>
      <c r="AC6433" s="47">
        <f t="shared" si="97"/>
        <v>0</v>
      </c>
      <c r="AD6433" s="47"/>
      <c r="AE6433" s="44"/>
      <c r="AF6433" s="48"/>
    </row>
    <row r="6434" spans="1:32" ht="21" customHeight="1">
      <c r="A6434" s="45" t="str">
        <f>IF(G6434="","",VLOOKUP(G6434,#REF!,3,0))</f>
        <v/>
      </c>
      <c r="B6434" s="45" t="str">
        <f>IF(Table1[[#This Row],[Day]]="","",WEEKNUM(F6434))</f>
        <v/>
      </c>
      <c r="C6434" s="45" t="str">
        <f>IF(Table1[[#This Row],[Day]]="","",MONTH(F6434))</f>
        <v/>
      </c>
      <c r="D6434" s="45" t="str">
        <f>IF(Table1[[#This Row],[Day]]="","",YEAR(F6434))</f>
        <v/>
      </c>
      <c r="E6434" s="117" t="s">
        <v>329</v>
      </c>
      <c r="J6434" s="102"/>
      <c r="K6434" s="124"/>
      <c r="R6434" s="46"/>
      <c r="V6434" s="112"/>
      <c r="W6434" s="72"/>
      <c r="X6434" s="46"/>
      <c r="Y6434" s="46"/>
      <c r="AC6434" s="47">
        <f t="shared" si="97"/>
        <v>0</v>
      </c>
      <c r="AD6434" s="47"/>
      <c r="AE6434" s="44"/>
      <c r="AF6434" s="48"/>
    </row>
    <row r="6435" spans="1:32" ht="21" customHeight="1">
      <c r="A6435" s="45" t="str">
        <f>IF(G6435="","",VLOOKUP(G6435,#REF!,3,0))</f>
        <v/>
      </c>
      <c r="B6435" s="45" t="str">
        <f>IF(Table1[[#This Row],[Day]]="","",WEEKNUM(F6435))</f>
        <v/>
      </c>
      <c r="C6435" s="45" t="str">
        <f>IF(Table1[[#This Row],[Day]]="","",MONTH(F6435))</f>
        <v/>
      </c>
      <c r="D6435" s="45" t="str">
        <f>IF(Table1[[#This Row],[Day]]="","",YEAR(F6435))</f>
        <v/>
      </c>
      <c r="E6435" s="117" t="s">
        <v>329</v>
      </c>
      <c r="J6435" s="102"/>
      <c r="K6435" s="124"/>
      <c r="R6435" s="46"/>
      <c r="V6435" s="112"/>
      <c r="W6435" s="72"/>
      <c r="X6435" s="46"/>
      <c r="Y6435" s="46"/>
      <c r="AC6435" s="47">
        <f t="shared" si="97"/>
        <v>0</v>
      </c>
      <c r="AD6435" s="47"/>
      <c r="AE6435" s="44"/>
      <c r="AF6435" s="48"/>
    </row>
    <row r="6436" spans="1:32" ht="21" customHeight="1">
      <c r="A6436" s="45" t="str">
        <f>IF(G6436="","",VLOOKUP(G6436,#REF!,3,0))</f>
        <v/>
      </c>
      <c r="B6436" s="45" t="str">
        <f>IF(Table1[[#This Row],[Day]]="","",WEEKNUM(F6436))</f>
        <v/>
      </c>
      <c r="C6436" s="45" t="str">
        <f>IF(Table1[[#This Row],[Day]]="","",MONTH(F6436))</f>
        <v/>
      </c>
      <c r="D6436" s="45" t="str">
        <f>IF(Table1[[#This Row],[Day]]="","",YEAR(F6436))</f>
        <v/>
      </c>
      <c r="E6436" s="117" t="s">
        <v>329</v>
      </c>
      <c r="J6436" s="102"/>
      <c r="K6436" s="124"/>
      <c r="R6436" s="46"/>
      <c r="V6436" s="112"/>
      <c r="W6436" s="72"/>
      <c r="X6436" s="46"/>
      <c r="Y6436" s="46"/>
      <c r="AC6436" s="47">
        <f t="shared" si="97"/>
        <v>0</v>
      </c>
      <c r="AD6436" s="47"/>
      <c r="AE6436" s="44"/>
      <c r="AF6436" s="48"/>
    </row>
    <row r="6437" spans="1:32" ht="21" customHeight="1">
      <c r="A6437" s="45" t="str">
        <f>IF(G6437="","",VLOOKUP(G6437,#REF!,3,0))</f>
        <v/>
      </c>
      <c r="B6437" s="45" t="str">
        <f>IF(Table1[[#This Row],[Day]]="","",WEEKNUM(F6437))</f>
        <v/>
      </c>
      <c r="C6437" s="45" t="str">
        <f>IF(Table1[[#This Row],[Day]]="","",MONTH(F6437))</f>
        <v/>
      </c>
      <c r="D6437" s="45" t="str">
        <f>IF(Table1[[#This Row],[Day]]="","",YEAR(F6437))</f>
        <v/>
      </c>
      <c r="E6437" s="117" t="s">
        <v>329</v>
      </c>
      <c r="J6437" s="102"/>
      <c r="K6437" s="124"/>
      <c r="R6437" s="46"/>
      <c r="V6437" s="112"/>
      <c r="W6437" s="72"/>
      <c r="X6437" s="46"/>
      <c r="Y6437" s="46"/>
      <c r="AC6437" s="47">
        <f t="shared" si="97"/>
        <v>0</v>
      </c>
      <c r="AD6437" s="47"/>
      <c r="AE6437" s="44"/>
      <c r="AF6437" s="48"/>
    </row>
    <row r="6438" spans="1:32" ht="21" customHeight="1">
      <c r="A6438" s="45" t="str">
        <f>IF(G6438="","",VLOOKUP(G6438,#REF!,3,0))</f>
        <v/>
      </c>
      <c r="B6438" s="45" t="str">
        <f>IF(Table1[[#This Row],[Day]]="","",WEEKNUM(F6438))</f>
        <v/>
      </c>
      <c r="C6438" s="45" t="str">
        <f>IF(Table1[[#This Row],[Day]]="","",MONTH(F6438))</f>
        <v/>
      </c>
      <c r="D6438" s="45" t="str">
        <f>IF(Table1[[#This Row],[Day]]="","",YEAR(F6438))</f>
        <v/>
      </c>
      <c r="E6438" s="117" t="s">
        <v>329</v>
      </c>
      <c r="J6438" s="102"/>
      <c r="K6438" s="124"/>
      <c r="R6438" s="46"/>
      <c r="V6438" s="112"/>
      <c r="W6438" s="72"/>
      <c r="X6438" s="46"/>
      <c r="Y6438" s="46"/>
      <c r="AC6438" s="47">
        <f t="shared" si="97"/>
        <v>0</v>
      </c>
      <c r="AD6438" s="47"/>
      <c r="AE6438" s="44"/>
      <c r="AF6438" s="48"/>
    </row>
    <row r="6439" spans="1:32" ht="21" customHeight="1">
      <c r="A6439" s="45" t="str">
        <f>IF(G6439="","",VLOOKUP(G6439,#REF!,3,0))</f>
        <v/>
      </c>
      <c r="B6439" s="45" t="str">
        <f>IF(Table1[[#This Row],[Day]]="","",WEEKNUM(F6439))</f>
        <v/>
      </c>
      <c r="C6439" s="45" t="str">
        <f>IF(Table1[[#This Row],[Day]]="","",MONTH(F6439))</f>
        <v/>
      </c>
      <c r="D6439" s="45" t="str">
        <f>IF(Table1[[#This Row],[Day]]="","",YEAR(F6439))</f>
        <v/>
      </c>
      <c r="E6439" s="117" t="s">
        <v>329</v>
      </c>
      <c r="J6439" s="102"/>
      <c r="K6439" s="124"/>
      <c r="R6439" s="46"/>
      <c r="V6439" s="112"/>
      <c r="W6439" s="72"/>
      <c r="X6439" s="46"/>
      <c r="Y6439" s="46"/>
      <c r="AC6439" s="47">
        <f t="shared" si="97"/>
        <v>0</v>
      </c>
      <c r="AD6439" s="47"/>
      <c r="AE6439" s="44"/>
      <c r="AF6439" s="48"/>
    </row>
    <row r="6440" spans="1:32" ht="21" customHeight="1">
      <c r="A6440" s="45" t="str">
        <f>IF(G6440="","",VLOOKUP(G6440,#REF!,3,0))</f>
        <v/>
      </c>
      <c r="B6440" s="45" t="str">
        <f>IF(Table1[[#This Row],[Day]]="","",WEEKNUM(F6440))</f>
        <v/>
      </c>
      <c r="C6440" s="45" t="str">
        <f>IF(Table1[[#This Row],[Day]]="","",MONTH(F6440))</f>
        <v/>
      </c>
      <c r="D6440" s="45" t="str">
        <f>IF(Table1[[#This Row],[Day]]="","",YEAR(F6440))</f>
        <v/>
      </c>
      <c r="E6440" s="117" t="s">
        <v>329</v>
      </c>
      <c r="J6440" s="102"/>
      <c r="K6440" s="124"/>
      <c r="R6440" s="46"/>
      <c r="V6440" s="112"/>
      <c r="W6440" s="72"/>
      <c r="X6440" s="46"/>
      <c r="Y6440" s="46"/>
      <c r="AC6440" s="47">
        <f t="shared" si="97"/>
        <v>0</v>
      </c>
      <c r="AD6440" s="47"/>
      <c r="AE6440" s="44"/>
      <c r="AF6440" s="48"/>
    </row>
    <row r="6441" spans="1:32" ht="21" customHeight="1">
      <c r="A6441" s="45" t="str">
        <f>IF(G6441="","",VLOOKUP(G6441,#REF!,3,0))</f>
        <v/>
      </c>
      <c r="B6441" s="45" t="str">
        <f>IF(Table1[[#This Row],[Day]]="","",WEEKNUM(F6441))</f>
        <v/>
      </c>
      <c r="C6441" s="45" t="str">
        <f>IF(Table1[[#This Row],[Day]]="","",MONTH(F6441))</f>
        <v/>
      </c>
      <c r="D6441" s="45" t="str">
        <f>IF(Table1[[#This Row],[Day]]="","",YEAR(F6441))</f>
        <v/>
      </c>
      <c r="E6441" s="117" t="s">
        <v>329</v>
      </c>
      <c r="J6441" s="102"/>
      <c r="K6441" s="124"/>
      <c r="R6441" s="46"/>
      <c r="V6441" s="112"/>
      <c r="W6441" s="72"/>
      <c r="X6441" s="46"/>
      <c r="Y6441" s="46"/>
      <c r="AC6441" s="47">
        <f t="shared" si="97"/>
        <v>0</v>
      </c>
      <c r="AD6441" s="47"/>
      <c r="AE6441" s="44"/>
      <c r="AF6441" s="48"/>
    </row>
    <row r="6442" spans="1:32" ht="21" customHeight="1">
      <c r="A6442" s="45" t="str">
        <f>IF(G6442="","",VLOOKUP(G6442,#REF!,3,0))</f>
        <v/>
      </c>
      <c r="B6442" s="45" t="str">
        <f>IF(Table1[[#This Row],[Day]]="","",WEEKNUM(F6442))</f>
        <v/>
      </c>
      <c r="C6442" s="45" t="str">
        <f>IF(Table1[[#This Row],[Day]]="","",MONTH(F6442))</f>
        <v/>
      </c>
      <c r="D6442" s="45" t="str">
        <f>IF(Table1[[#This Row],[Day]]="","",YEAR(F6442))</f>
        <v/>
      </c>
      <c r="E6442" s="117" t="s">
        <v>329</v>
      </c>
      <c r="J6442" s="102"/>
      <c r="K6442" s="124"/>
      <c r="R6442" s="46"/>
      <c r="V6442" s="112"/>
      <c r="W6442" s="72"/>
      <c r="X6442" s="46"/>
      <c r="Y6442" s="46"/>
      <c r="AC6442" s="47">
        <f t="shared" si="97"/>
        <v>0</v>
      </c>
      <c r="AD6442" s="47"/>
      <c r="AE6442" s="44"/>
      <c r="AF6442" s="48"/>
    </row>
    <row r="6443" spans="1:32" ht="21" customHeight="1">
      <c r="A6443" s="45" t="str">
        <f>IF(G6443="","",VLOOKUP(G6443,#REF!,3,0))</f>
        <v/>
      </c>
      <c r="B6443" s="45" t="str">
        <f>IF(Table1[[#This Row],[Day]]="","",WEEKNUM(F6443))</f>
        <v/>
      </c>
      <c r="C6443" s="45" t="str">
        <f>IF(Table1[[#This Row],[Day]]="","",MONTH(F6443))</f>
        <v/>
      </c>
      <c r="D6443" s="45" t="str">
        <f>IF(Table1[[#This Row],[Day]]="","",YEAR(F6443))</f>
        <v/>
      </c>
      <c r="E6443" s="117" t="s">
        <v>329</v>
      </c>
      <c r="J6443" s="102"/>
      <c r="K6443" s="124"/>
      <c r="R6443" s="46"/>
      <c r="V6443" s="112"/>
      <c r="W6443" s="72"/>
      <c r="X6443" s="46"/>
      <c r="Y6443" s="46"/>
      <c r="AC6443" s="47">
        <f t="shared" si="97"/>
        <v>0</v>
      </c>
      <c r="AD6443" s="47"/>
      <c r="AE6443" s="44"/>
      <c r="AF6443" s="48"/>
    </row>
    <row r="6444" spans="1:32" ht="21" customHeight="1">
      <c r="A6444" s="45" t="str">
        <f>IF(G6444="","",VLOOKUP(G6444,#REF!,3,0))</f>
        <v/>
      </c>
      <c r="B6444" s="45" t="str">
        <f>IF(Table1[[#This Row],[Day]]="","",WEEKNUM(F6444))</f>
        <v/>
      </c>
      <c r="C6444" s="45" t="str">
        <f>IF(Table1[[#This Row],[Day]]="","",MONTH(F6444))</f>
        <v/>
      </c>
      <c r="D6444" s="45" t="str">
        <f>IF(Table1[[#This Row],[Day]]="","",YEAR(F6444))</f>
        <v/>
      </c>
      <c r="E6444" s="117" t="s">
        <v>329</v>
      </c>
      <c r="J6444" s="102"/>
      <c r="K6444" s="124"/>
      <c r="R6444" s="46"/>
      <c r="V6444" s="112"/>
      <c r="W6444" s="72"/>
      <c r="X6444" s="46"/>
      <c r="Y6444" s="46"/>
      <c r="AC6444" s="47">
        <f t="shared" si="97"/>
        <v>0</v>
      </c>
      <c r="AD6444" s="47"/>
      <c r="AE6444" s="44"/>
      <c r="AF6444" s="48"/>
    </row>
    <row r="6445" spans="1:32" ht="21" customHeight="1">
      <c r="A6445" s="45" t="str">
        <f>IF(G6445="","",VLOOKUP(G6445,#REF!,3,0))</f>
        <v/>
      </c>
      <c r="B6445" s="45" t="str">
        <f>IF(Table1[[#This Row],[Day]]="","",WEEKNUM(F6445))</f>
        <v/>
      </c>
      <c r="C6445" s="45" t="str">
        <f>IF(Table1[[#This Row],[Day]]="","",MONTH(F6445))</f>
        <v/>
      </c>
      <c r="D6445" s="45" t="str">
        <f>IF(Table1[[#This Row],[Day]]="","",YEAR(F6445))</f>
        <v/>
      </c>
      <c r="E6445" s="117" t="s">
        <v>329</v>
      </c>
      <c r="J6445" s="102"/>
      <c r="K6445" s="124"/>
      <c r="R6445" s="46"/>
      <c r="V6445" s="112"/>
      <c r="W6445" s="72"/>
      <c r="X6445" s="46"/>
      <c r="Y6445" s="46"/>
      <c r="AC6445" s="47">
        <f t="shared" si="97"/>
        <v>0</v>
      </c>
      <c r="AD6445" s="47"/>
      <c r="AE6445" s="44"/>
      <c r="AF6445" s="48"/>
    </row>
    <row r="6446" spans="1:32" ht="21" customHeight="1">
      <c r="A6446" s="45" t="str">
        <f>IF(G6446="","",VLOOKUP(G6446,#REF!,3,0))</f>
        <v/>
      </c>
      <c r="B6446" s="45" t="str">
        <f>IF(Table1[[#This Row],[Day]]="","",WEEKNUM(F6446))</f>
        <v/>
      </c>
      <c r="C6446" s="45" t="str">
        <f>IF(Table1[[#This Row],[Day]]="","",MONTH(F6446))</f>
        <v/>
      </c>
      <c r="D6446" s="45" t="str">
        <f>IF(Table1[[#This Row],[Day]]="","",YEAR(F6446))</f>
        <v/>
      </c>
      <c r="E6446" s="117" t="s">
        <v>329</v>
      </c>
      <c r="J6446" s="102"/>
      <c r="K6446" s="124"/>
      <c r="R6446" s="46"/>
      <c r="V6446" s="112"/>
      <c r="W6446" s="72"/>
      <c r="X6446" s="46"/>
      <c r="Y6446" s="46"/>
      <c r="AC6446" s="47">
        <f t="shared" si="97"/>
        <v>0</v>
      </c>
      <c r="AD6446" s="47"/>
      <c r="AE6446" s="44"/>
      <c r="AF6446" s="48"/>
    </row>
    <row r="6447" spans="1:32" ht="21" customHeight="1">
      <c r="A6447" s="45" t="str">
        <f>IF(G6447="","",VLOOKUP(G6447,#REF!,3,0))</f>
        <v/>
      </c>
      <c r="B6447" s="45" t="str">
        <f>IF(Table1[[#This Row],[Day]]="","",WEEKNUM(F6447))</f>
        <v/>
      </c>
      <c r="C6447" s="45" t="str">
        <f>IF(Table1[[#This Row],[Day]]="","",MONTH(F6447))</f>
        <v/>
      </c>
      <c r="D6447" s="45" t="str">
        <f>IF(Table1[[#This Row],[Day]]="","",YEAR(F6447))</f>
        <v/>
      </c>
      <c r="E6447" s="117" t="s">
        <v>329</v>
      </c>
      <c r="J6447" s="102"/>
      <c r="K6447" s="124"/>
      <c r="R6447" s="46"/>
      <c r="V6447" s="112"/>
      <c r="W6447" s="72"/>
      <c r="X6447" s="46"/>
      <c r="Y6447" s="46"/>
      <c r="AC6447" s="47">
        <f t="shared" si="97"/>
        <v>0</v>
      </c>
      <c r="AD6447" s="47"/>
      <c r="AE6447" s="44"/>
      <c r="AF6447" s="48"/>
    </row>
    <row r="6448" spans="1:32" ht="21" customHeight="1">
      <c r="A6448" s="45" t="str">
        <f>IF(G6448="","",VLOOKUP(G6448,#REF!,3,0))</f>
        <v/>
      </c>
      <c r="B6448" s="45" t="str">
        <f>IF(Table1[[#This Row],[Day]]="","",WEEKNUM(F6448))</f>
        <v/>
      </c>
      <c r="C6448" s="45" t="str">
        <f>IF(Table1[[#This Row],[Day]]="","",MONTH(F6448))</f>
        <v/>
      </c>
      <c r="D6448" s="45" t="str">
        <f>IF(Table1[[#This Row],[Day]]="","",YEAR(F6448))</f>
        <v/>
      </c>
      <c r="E6448" s="117" t="s">
        <v>329</v>
      </c>
      <c r="J6448" s="102"/>
      <c r="K6448" s="124"/>
      <c r="R6448" s="46"/>
      <c r="V6448" s="112"/>
      <c r="W6448" s="72"/>
      <c r="X6448" s="46"/>
      <c r="Y6448" s="46"/>
      <c r="AC6448" s="47">
        <f t="shared" si="97"/>
        <v>0</v>
      </c>
      <c r="AD6448" s="47"/>
      <c r="AE6448" s="44"/>
      <c r="AF6448" s="48"/>
    </row>
    <row r="6449" spans="1:32" ht="21" customHeight="1">
      <c r="A6449" s="45" t="str">
        <f>IF(G6449="","",VLOOKUP(G6449,#REF!,3,0))</f>
        <v/>
      </c>
      <c r="B6449" s="45" t="str">
        <f>IF(Table1[[#This Row],[Day]]="","",WEEKNUM(F6449))</f>
        <v/>
      </c>
      <c r="C6449" s="45" t="str">
        <f>IF(Table1[[#This Row],[Day]]="","",MONTH(F6449))</f>
        <v/>
      </c>
      <c r="D6449" s="45" t="str">
        <f>IF(Table1[[#This Row],[Day]]="","",YEAR(F6449))</f>
        <v/>
      </c>
      <c r="E6449" s="117" t="s">
        <v>329</v>
      </c>
      <c r="J6449" s="102"/>
      <c r="K6449" s="124"/>
      <c r="R6449" s="46"/>
      <c r="V6449" s="112"/>
      <c r="W6449" s="72"/>
      <c r="X6449" s="46"/>
      <c r="Y6449" s="46"/>
      <c r="AC6449" s="47">
        <f t="shared" si="97"/>
        <v>0</v>
      </c>
      <c r="AD6449" s="47"/>
      <c r="AE6449" s="44"/>
      <c r="AF6449" s="48"/>
    </row>
    <row r="6450" spans="1:32" ht="21" customHeight="1">
      <c r="A6450" s="45" t="str">
        <f>IF(G6450="","",VLOOKUP(G6450,#REF!,3,0))</f>
        <v/>
      </c>
      <c r="B6450" s="45" t="str">
        <f>IF(Table1[[#This Row],[Day]]="","",WEEKNUM(F6450))</f>
        <v/>
      </c>
      <c r="C6450" s="45" t="str">
        <f>IF(Table1[[#This Row],[Day]]="","",MONTH(F6450))</f>
        <v/>
      </c>
      <c r="D6450" s="45" t="str">
        <f>IF(Table1[[#This Row],[Day]]="","",YEAR(F6450))</f>
        <v/>
      </c>
      <c r="E6450" s="117" t="s">
        <v>329</v>
      </c>
      <c r="J6450" s="102"/>
      <c r="K6450" s="124"/>
      <c r="R6450" s="46"/>
      <c r="V6450" s="112"/>
      <c r="W6450" s="72"/>
      <c r="X6450" s="46"/>
      <c r="Y6450" s="46"/>
      <c r="AC6450" s="47">
        <f t="shared" si="97"/>
        <v>0</v>
      </c>
      <c r="AD6450" s="47"/>
      <c r="AE6450" s="44"/>
      <c r="AF6450" s="48"/>
    </row>
    <row r="6451" spans="1:32" ht="21" customHeight="1">
      <c r="A6451" s="45" t="str">
        <f>IF(G6451="","",VLOOKUP(G6451,#REF!,3,0))</f>
        <v/>
      </c>
      <c r="B6451" s="45" t="str">
        <f>IF(Table1[[#This Row],[Day]]="","",WEEKNUM(F6451))</f>
        <v/>
      </c>
      <c r="C6451" s="45" t="str">
        <f>IF(Table1[[#This Row],[Day]]="","",MONTH(F6451))</f>
        <v/>
      </c>
      <c r="D6451" s="45" t="str">
        <f>IF(Table1[[#This Row],[Day]]="","",YEAR(F6451))</f>
        <v/>
      </c>
      <c r="E6451" s="117" t="s">
        <v>329</v>
      </c>
      <c r="J6451" s="102"/>
      <c r="K6451" s="124"/>
      <c r="R6451" s="46"/>
      <c r="V6451" s="112"/>
      <c r="W6451" s="72"/>
      <c r="X6451" s="46"/>
      <c r="Y6451" s="46"/>
      <c r="AC6451" s="47">
        <f t="shared" si="97"/>
        <v>0</v>
      </c>
      <c r="AD6451" s="47"/>
      <c r="AE6451" s="44"/>
      <c r="AF6451" s="48"/>
    </row>
    <row r="6452" spans="1:32" ht="21" customHeight="1">
      <c r="A6452" s="45" t="str">
        <f>IF(G6452="","",VLOOKUP(G6452,#REF!,3,0))</f>
        <v/>
      </c>
      <c r="B6452" s="45" t="str">
        <f>IF(Table1[[#This Row],[Day]]="","",WEEKNUM(F6452))</f>
        <v/>
      </c>
      <c r="C6452" s="45" t="str">
        <f>IF(Table1[[#This Row],[Day]]="","",MONTH(F6452))</f>
        <v/>
      </c>
      <c r="D6452" s="45" t="str">
        <f>IF(Table1[[#This Row],[Day]]="","",YEAR(F6452))</f>
        <v/>
      </c>
      <c r="E6452" s="117" t="s">
        <v>329</v>
      </c>
      <c r="J6452" s="102"/>
      <c r="K6452" s="124"/>
      <c r="R6452" s="46"/>
      <c r="V6452" s="112"/>
      <c r="W6452" s="72"/>
      <c r="X6452" s="46"/>
      <c r="Y6452" s="46"/>
      <c r="AC6452" s="47">
        <f t="shared" si="97"/>
        <v>0</v>
      </c>
      <c r="AD6452" s="47"/>
      <c r="AE6452" s="44"/>
      <c r="AF6452" s="48"/>
    </row>
    <row r="6453" spans="1:32" ht="21" customHeight="1">
      <c r="A6453" s="45" t="str">
        <f>IF(G6453="","",VLOOKUP(G6453,#REF!,3,0))</f>
        <v/>
      </c>
      <c r="B6453" s="45" t="str">
        <f>IF(Table1[[#This Row],[Day]]="","",WEEKNUM(F6453))</f>
        <v/>
      </c>
      <c r="C6453" s="45" t="str">
        <f>IF(Table1[[#This Row],[Day]]="","",MONTH(F6453))</f>
        <v/>
      </c>
      <c r="D6453" s="45" t="str">
        <f>IF(Table1[[#This Row],[Day]]="","",YEAR(F6453))</f>
        <v/>
      </c>
      <c r="E6453" s="117" t="s">
        <v>329</v>
      </c>
      <c r="J6453" s="102"/>
      <c r="K6453" s="124"/>
      <c r="R6453" s="46"/>
      <c r="V6453" s="112"/>
      <c r="W6453" s="72"/>
      <c r="X6453" s="46"/>
      <c r="Y6453" s="46"/>
      <c r="AC6453" s="47">
        <f t="shared" si="97"/>
        <v>0</v>
      </c>
      <c r="AD6453" s="47"/>
      <c r="AE6453" s="44"/>
      <c r="AF6453" s="48"/>
    </row>
    <row r="6454" spans="1:32" ht="21" customHeight="1">
      <c r="A6454" s="45" t="str">
        <f>IF(G6454="","",VLOOKUP(G6454,#REF!,3,0))</f>
        <v/>
      </c>
      <c r="B6454" s="45" t="str">
        <f>IF(Table1[[#This Row],[Day]]="","",WEEKNUM(F6454))</f>
        <v/>
      </c>
      <c r="C6454" s="45" t="str">
        <f>IF(Table1[[#This Row],[Day]]="","",MONTH(F6454))</f>
        <v/>
      </c>
      <c r="D6454" s="45" t="str">
        <f>IF(Table1[[#This Row],[Day]]="","",YEAR(F6454))</f>
        <v/>
      </c>
      <c r="E6454" s="117" t="s">
        <v>329</v>
      </c>
      <c r="J6454" s="102"/>
      <c r="K6454" s="124"/>
      <c r="R6454" s="46"/>
      <c r="V6454" s="112"/>
      <c r="W6454" s="72"/>
      <c r="X6454" s="46"/>
      <c r="Y6454" s="46"/>
      <c r="AC6454" s="47">
        <f t="shared" si="97"/>
        <v>0</v>
      </c>
      <c r="AD6454" s="47"/>
      <c r="AE6454" s="44"/>
      <c r="AF6454" s="48"/>
    </row>
    <row r="6455" spans="1:32" ht="21" customHeight="1">
      <c r="A6455" s="45" t="str">
        <f>IF(G6455="","",VLOOKUP(G6455,#REF!,3,0))</f>
        <v/>
      </c>
      <c r="B6455" s="45" t="str">
        <f>IF(Table1[[#This Row],[Day]]="","",WEEKNUM(F6455))</f>
        <v/>
      </c>
      <c r="C6455" s="45" t="str">
        <f>IF(Table1[[#This Row],[Day]]="","",MONTH(F6455))</f>
        <v/>
      </c>
      <c r="D6455" s="45" t="str">
        <f>IF(Table1[[#This Row],[Day]]="","",YEAR(F6455))</f>
        <v/>
      </c>
      <c r="E6455" s="117" t="s">
        <v>329</v>
      </c>
      <c r="J6455" s="102"/>
      <c r="K6455" s="124"/>
      <c r="R6455" s="46"/>
      <c r="V6455" s="112"/>
      <c r="W6455" s="72"/>
      <c r="X6455" s="46"/>
      <c r="Y6455" s="46"/>
      <c r="AC6455" s="47">
        <f t="shared" si="97"/>
        <v>0</v>
      </c>
      <c r="AD6455" s="47"/>
      <c r="AE6455" s="44"/>
      <c r="AF6455" s="48"/>
    </row>
    <row r="6456" spans="1:32" ht="21" customHeight="1">
      <c r="A6456" s="45" t="str">
        <f>IF(G6456="","",VLOOKUP(G6456,#REF!,3,0))</f>
        <v/>
      </c>
      <c r="B6456" s="45" t="str">
        <f>IF(Table1[[#This Row],[Day]]="","",WEEKNUM(F6456))</f>
        <v/>
      </c>
      <c r="C6456" s="45" t="str">
        <f>IF(Table1[[#This Row],[Day]]="","",MONTH(F6456))</f>
        <v/>
      </c>
      <c r="D6456" s="45" t="str">
        <f>IF(Table1[[#This Row],[Day]]="","",YEAR(F6456))</f>
        <v/>
      </c>
      <c r="E6456" s="117" t="s">
        <v>329</v>
      </c>
      <c r="J6456" s="102"/>
      <c r="K6456" s="124"/>
      <c r="R6456" s="46"/>
      <c r="V6456" s="112"/>
      <c r="W6456" s="72"/>
      <c r="X6456" s="46"/>
      <c r="Y6456" s="46"/>
      <c r="AC6456" s="47">
        <f t="shared" si="97"/>
        <v>0</v>
      </c>
      <c r="AD6456" s="47"/>
      <c r="AE6456" s="44"/>
      <c r="AF6456" s="48"/>
    </row>
    <row r="6457" spans="1:32" ht="21" customHeight="1">
      <c r="A6457" s="45" t="str">
        <f>IF(G6457="","",VLOOKUP(G6457,#REF!,3,0))</f>
        <v/>
      </c>
      <c r="B6457" s="45" t="str">
        <f>IF(Table1[[#This Row],[Day]]="","",WEEKNUM(F6457))</f>
        <v/>
      </c>
      <c r="C6457" s="45" t="str">
        <f>IF(Table1[[#This Row],[Day]]="","",MONTH(F6457))</f>
        <v/>
      </c>
      <c r="D6457" s="45" t="str">
        <f>IF(Table1[[#This Row],[Day]]="","",YEAR(F6457))</f>
        <v/>
      </c>
      <c r="E6457" s="117" t="s">
        <v>329</v>
      </c>
      <c r="J6457" s="102"/>
      <c r="K6457" s="124"/>
      <c r="R6457" s="46"/>
      <c r="V6457" s="112"/>
      <c r="W6457" s="72"/>
      <c r="X6457" s="46"/>
      <c r="Y6457" s="46"/>
      <c r="AC6457" s="47">
        <f t="shared" si="97"/>
        <v>0</v>
      </c>
      <c r="AD6457" s="47"/>
      <c r="AE6457" s="44"/>
      <c r="AF6457" s="48"/>
    </row>
    <row r="6458" spans="1:32" ht="21" customHeight="1">
      <c r="A6458" s="45" t="str">
        <f>IF(G6458="","",VLOOKUP(G6458,#REF!,3,0))</f>
        <v/>
      </c>
      <c r="B6458" s="45" t="str">
        <f>IF(Table1[[#This Row],[Day]]="","",WEEKNUM(F6458))</f>
        <v/>
      </c>
      <c r="C6458" s="45" t="str">
        <f>IF(Table1[[#This Row],[Day]]="","",MONTH(F6458))</f>
        <v/>
      </c>
      <c r="D6458" s="45" t="str">
        <f>IF(Table1[[#This Row],[Day]]="","",YEAR(F6458))</f>
        <v/>
      </c>
      <c r="E6458" s="117" t="s">
        <v>329</v>
      </c>
      <c r="J6458" s="102"/>
      <c r="K6458" s="124"/>
      <c r="R6458" s="46"/>
      <c r="V6458" s="112"/>
      <c r="W6458" s="72"/>
      <c r="X6458" s="46"/>
      <c r="Y6458" s="46"/>
      <c r="AC6458" s="47">
        <f t="shared" si="97"/>
        <v>0</v>
      </c>
      <c r="AD6458" s="47"/>
      <c r="AE6458" s="44"/>
      <c r="AF6458" s="48"/>
    </row>
    <row r="6459" spans="1:32" ht="21" customHeight="1">
      <c r="A6459" s="45" t="str">
        <f>IF(G6459="","",VLOOKUP(G6459,#REF!,3,0))</f>
        <v/>
      </c>
      <c r="B6459" s="45" t="str">
        <f>IF(Table1[[#This Row],[Day]]="","",WEEKNUM(F6459))</f>
        <v/>
      </c>
      <c r="C6459" s="45" t="str">
        <f>IF(Table1[[#This Row],[Day]]="","",MONTH(F6459))</f>
        <v/>
      </c>
      <c r="D6459" s="45" t="str">
        <f>IF(Table1[[#This Row],[Day]]="","",YEAR(F6459))</f>
        <v/>
      </c>
      <c r="E6459" s="117" t="s">
        <v>329</v>
      </c>
      <c r="J6459" s="102"/>
      <c r="K6459" s="124"/>
      <c r="R6459" s="46"/>
      <c r="V6459" s="112"/>
      <c r="W6459" s="72"/>
      <c r="X6459" s="46"/>
      <c r="Y6459" s="46"/>
      <c r="AC6459" s="47">
        <f t="shared" si="97"/>
        <v>0</v>
      </c>
      <c r="AD6459" s="47"/>
      <c r="AE6459" s="44"/>
      <c r="AF6459" s="48"/>
    </row>
    <row r="6460" spans="1:32" ht="21" customHeight="1">
      <c r="A6460" s="45" t="str">
        <f>IF(G6460="","",VLOOKUP(G6460,#REF!,3,0))</f>
        <v/>
      </c>
      <c r="B6460" s="45" t="str">
        <f>IF(Table1[[#This Row],[Day]]="","",WEEKNUM(F6460))</f>
        <v/>
      </c>
      <c r="C6460" s="45" t="str">
        <f>IF(Table1[[#This Row],[Day]]="","",MONTH(F6460))</f>
        <v/>
      </c>
      <c r="D6460" s="45" t="str">
        <f>IF(Table1[[#This Row],[Day]]="","",YEAR(F6460))</f>
        <v/>
      </c>
      <c r="E6460" s="117" t="s">
        <v>329</v>
      </c>
      <c r="J6460" s="102"/>
      <c r="K6460" s="124"/>
      <c r="R6460" s="46"/>
      <c r="V6460" s="112"/>
      <c r="W6460" s="72"/>
      <c r="X6460" s="46"/>
      <c r="Y6460" s="46"/>
      <c r="AC6460" s="47">
        <f t="shared" si="97"/>
        <v>0</v>
      </c>
      <c r="AD6460" s="47"/>
      <c r="AE6460" s="44"/>
      <c r="AF6460" s="48"/>
    </row>
    <row r="6461" spans="1:32" ht="21" customHeight="1">
      <c r="A6461" s="45" t="str">
        <f>IF(G6461="","",VLOOKUP(G6461,#REF!,3,0))</f>
        <v/>
      </c>
      <c r="B6461" s="45" t="str">
        <f>IF(Table1[[#This Row],[Day]]="","",WEEKNUM(F6461))</f>
        <v/>
      </c>
      <c r="C6461" s="45" t="str">
        <f>IF(Table1[[#This Row],[Day]]="","",MONTH(F6461))</f>
        <v/>
      </c>
      <c r="D6461" s="45" t="str">
        <f>IF(Table1[[#This Row],[Day]]="","",YEAR(F6461))</f>
        <v/>
      </c>
      <c r="E6461" s="117" t="s">
        <v>329</v>
      </c>
      <c r="J6461" s="102"/>
      <c r="K6461" s="124"/>
      <c r="R6461" s="46"/>
      <c r="V6461" s="112"/>
      <c r="W6461" s="72"/>
      <c r="X6461" s="46"/>
      <c r="Y6461" s="46"/>
      <c r="AC6461" s="47">
        <f t="shared" si="97"/>
        <v>0</v>
      </c>
      <c r="AD6461" s="47"/>
      <c r="AE6461" s="44"/>
      <c r="AF6461" s="48"/>
    </row>
    <row r="6462" spans="1:32" ht="21" customHeight="1">
      <c r="A6462" s="45" t="str">
        <f>IF(G6462="","",VLOOKUP(G6462,#REF!,3,0))</f>
        <v/>
      </c>
      <c r="B6462" s="45" t="str">
        <f>IF(Table1[[#This Row],[Day]]="","",WEEKNUM(F6462))</f>
        <v/>
      </c>
      <c r="C6462" s="45" t="str">
        <f>IF(Table1[[#This Row],[Day]]="","",MONTH(F6462))</f>
        <v/>
      </c>
      <c r="D6462" s="45" t="str">
        <f>IF(Table1[[#This Row],[Day]]="","",YEAR(F6462))</f>
        <v/>
      </c>
      <c r="E6462" s="117" t="s">
        <v>329</v>
      </c>
      <c r="J6462" s="102"/>
      <c r="K6462" s="124"/>
      <c r="R6462" s="46"/>
      <c r="V6462" s="112"/>
      <c r="W6462" s="72"/>
      <c r="X6462" s="46"/>
      <c r="Y6462" s="46"/>
      <c r="AC6462" s="47">
        <f t="shared" si="97"/>
        <v>0</v>
      </c>
      <c r="AD6462" s="47"/>
      <c r="AE6462" s="44"/>
      <c r="AF6462" s="48"/>
    </row>
    <row r="6463" spans="1:32" ht="21" customHeight="1">
      <c r="A6463" s="45" t="str">
        <f>IF(G6463="","",VLOOKUP(G6463,#REF!,3,0))</f>
        <v/>
      </c>
      <c r="B6463" s="45" t="str">
        <f>IF(Table1[[#This Row],[Day]]="","",WEEKNUM(F6463))</f>
        <v/>
      </c>
      <c r="C6463" s="45" t="str">
        <f>IF(Table1[[#This Row],[Day]]="","",MONTH(F6463))</f>
        <v/>
      </c>
      <c r="D6463" s="45" t="str">
        <f>IF(Table1[[#This Row],[Day]]="","",YEAR(F6463))</f>
        <v/>
      </c>
      <c r="E6463" s="117" t="s">
        <v>329</v>
      </c>
      <c r="J6463" s="102"/>
      <c r="K6463" s="124"/>
      <c r="R6463" s="46"/>
      <c r="V6463" s="112"/>
      <c r="W6463" s="72"/>
      <c r="X6463" s="46"/>
      <c r="Y6463" s="46"/>
      <c r="AC6463" s="47">
        <f t="shared" si="97"/>
        <v>0</v>
      </c>
      <c r="AD6463" s="47"/>
      <c r="AE6463" s="44"/>
      <c r="AF6463" s="48"/>
    </row>
    <row r="6464" spans="1:32" ht="21" customHeight="1">
      <c r="A6464" s="45" t="str">
        <f>IF(G6464="","",VLOOKUP(G6464,#REF!,3,0))</f>
        <v/>
      </c>
      <c r="B6464" s="45" t="str">
        <f>IF(Table1[[#This Row],[Day]]="","",WEEKNUM(F6464))</f>
        <v/>
      </c>
      <c r="C6464" s="45" t="str">
        <f>IF(Table1[[#This Row],[Day]]="","",MONTH(F6464))</f>
        <v/>
      </c>
      <c r="D6464" s="45" t="str">
        <f>IF(Table1[[#This Row],[Day]]="","",YEAR(F6464))</f>
        <v/>
      </c>
      <c r="E6464" s="117" t="s">
        <v>329</v>
      </c>
      <c r="J6464" s="102"/>
      <c r="K6464" s="124"/>
      <c r="R6464" s="46"/>
      <c r="V6464" s="112"/>
      <c r="W6464" s="72"/>
      <c r="X6464" s="46"/>
      <c r="Y6464" s="46"/>
      <c r="AC6464" s="47">
        <f t="shared" si="97"/>
        <v>0</v>
      </c>
      <c r="AD6464" s="47"/>
      <c r="AE6464" s="44"/>
      <c r="AF6464" s="48"/>
    </row>
    <row r="6465" spans="1:32" ht="21" customHeight="1">
      <c r="A6465" s="45" t="str">
        <f>IF(G6465="","",VLOOKUP(G6465,#REF!,3,0))</f>
        <v/>
      </c>
      <c r="B6465" s="45" t="str">
        <f>IF(Table1[[#This Row],[Day]]="","",WEEKNUM(F6465))</f>
        <v/>
      </c>
      <c r="C6465" s="45" t="str">
        <f>IF(Table1[[#This Row],[Day]]="","",MONTH(F6465))</f>
        <v/>
      </c>
      <c r="D6465" s="45" t="str">
        <f>IF(Table1[[#This Row],[Day]]="","",YEAR(F6465))</f>
        <v/>
      </c>
      <c r="E6465" s="117" t="s">
        <v>329</v>
      </c>
      <c r="J6465" s="102"/>
      <c r="K6465" s="124"/>
      <c r="R6465" s="46"/>
      <c r="V6465" s="112"/>
      <c r="W6465" s="72"/>
      <c r="X6465" s="46"/>
      <c r="Y6465" s="46"/>
      <c r="AC6465" s="47">
        <f t="shared" si="97"/>
        <v>0</v>
      </c>
      <c r="AD6465" s="47"/>
      <c r="AE6465" s="44"/>
      <c r="AF6465" s="48"/>
    </row>
    <row r="6466" spans="1:32" ht="21" customHeight="1">
      <c r="A6466" s="45" t="str">
        <f>IF(G6466="","",VLOOKUP(G6466,#REF!,3,0))</f>
        <v/>
      </c>
      <c r="B6466" s="45" t="str">
        <f>IF(Table1[[#This Row],[Day]]="","",WEEKNUM(F6466))</f>
        <v/>
      </c>
      <c r="C6466" s="45" t="str">
        <f>IF(Table1[[#This Row],[Day]]="","",MONTH(F6466))</f>
        <v/>
      </c>
      <c r="D6466" s="45" t="str">
        <f>IF(Table1[[#This Row],[Day]]="","",YEAR(F6466))</f>
        <v/>
      </c>
      <c r="E6466" s="117" t="s">
        <v>329</v>
      </c>
      <c r="J6466" s="102"/>
      <c r="K6466" s="124"/>
      <c r="R6466" s="46"/>
      <c r="V6466" s="112"/>
      <c r="W6466" s="72"/>
      <c r="X6466" s="46"/>
      <c r="Y6466" s="46"/>
      <c r="AC6466" s="47">
        <f t="shared" si="97"/>
        <v>0</v>
      </c>
      <c r="AD6466" s="47"/>
      <c r="AE6466" s="44"/>
      <c r="AF6466" s="48"/>
    </row>
    <row r="6467" spans="1:32" ht="21" customHeight="1">
      <c r="A6467" s="45" t="str">
        <f>IF(G6467="","",VLOOKUP(G6467,#REF!,3,0))</f>
        <v/>
      </c>
      <c r="B6467" s="45" t="str">
        <f>IF(Table1[[#This Row],[Day]]="","",WEEKNUM(F6467))</f>
        <v/>
      </c>
      <c r="C6467" s="45" t="str">
        <f>IF(Table1[[#This Row],[Day]]="","",MONTH(F6467))</f>
        <v/>
      </c>
      <c r="D6467" s="45" t="str">
        <f>IF(Table1[[#This Row],[Day]]="","",YEAR(F6467))</f>
        <v/>
      </c>
      <c r="E6467" s="117" t="s">
        <v>329</v>
      </c>
      <c r="J6467" s="102"/>
      <c r="K6467" s="124"/>
      <c r="R6467" s="46"/>
      <c r="V6467" s="112"/>
      <c r="W6467" s="72"/>
      <c r="X6467" s="46"/>
      <c r="Y6467" s="46"/>
      <c r="AC6467" s="47">
        <f t="shared" si="97"/>
        <v>0</v>
      </c>
      <c r="AD6467" s="47"/>
      <c r="AE6467" s="44"/>
      <c r="AF6467" s="48"/>
    </row>
    <row r="6468" spans="1:32" ht="21" customHeight="1">
      <c r="A6468" s="45" t="str">
        <f>IF(G6468="","",VLOOKUP(G6468,#REF!,3,0))</f>
        <v/>
      </c>
      <c r="B6468" s="45" t="str">
        <f>IF(Table1[[#This Row],[Day]]="","",WEEKNUM(F6468))</f>
        <v/>
      </c>
      <c r="C6468" s="45" t="str">
        <f>IF(Table1[[#This Row],[Day]]="","",MONTH(F6468))</f>
        <v/>
      </c>
      <c r="D6468" s="45" t="str">
        <f>IF(Table1[[#This Row],[Day]]="","",YEAR(F6468))</f>
        <v/>
      </c>
      <c r="E6468" s="117" t="s">
        <v>329</v>
      </c>
      <c r="J6468" s="102"/>
      <c r="K6468" s="124"/>
      <c r="R6468" s="46"/>
      <c r="V6468" s="112"/>
      <c r="W6468" s="72"/>
      <c r="X6468" s="46"/>
      <c r="Y6468" s="46"/>
      <c r="AC6468" s="47">
        <f t="shared" si="97"/>
        <v>0</v>
      </c>
      <c r="AD6468" s="47"/>
      <c r="AE6468" s="44"/>
      <c r="AF6468" s="48"/>
    </row>
    <row r="6469" spans="1:32" ht="21" customHeight="1">
      <c r="A6469" s="45" t="str">
        <f>IF(G6469="","",VLOOKUP(G6469,#REF!,3,0))</f>
        <v/>
      </c>
      <c r="B6469" s="45" t="str">
        <f>IF(Table1[[#This Row],[Day]]="","",WEEKNUM(F6469))</f>
        <v/>
      </c>
      <c r="C6469" s="45" t="str">
        <f>IF(Table1[[#This Row],[Day]]="","",MONTH(F6469))</f>
        <v/>
      </c>
      <c r="D6469" s="45" t="str">
        <f>IF(Table1[[#This Row],[Day]]="","",YEAR(F6469))</f>
        <v/>
      </c>
      <c r="E6469" s="117" t="s">
        <v>329</v>
      </c>
      <c r="J6469" s="102"/>
      <c r="K6469" s="124"/>
      <c r="R6469" s="46"/>
      <c r="V6469" s="112"/>
      <c r="W6469" s="72"/>
      <c r="X6469" s="46"/>
      <c r="Y6469" s="46"/>
      <c r="AC6469" s="47">
        <f t="shared" si="97"/>
        <v>0</v>
      </c>
      <c r="AD6469" s="47"/>
      <c r="AE6469" s="44"/>
      <c r="AF6469" s="48"/>
    </row>
    <row r="6470" spans="1:32" ht="21" customHeight="1">
      <c r="A6470" s="45" t="str">
        <f>IF(G6470="","",VLOOKUP(G6470,#REF!,3,0))</f>
        <v/>
      </c>
      <c r="B6470" s="45" t="str">
        <f>IF(Table1[[#This Row],[Day]]="","",WEEKNUM(F6470))</f>
        <v/>
      </c>
      <c r="C6470" s="45" t="str">
        <f>IF(Table1[[#This Row],[Day]]="","",MONTH(F6470))</f>
        <v/>
      </c>
      <c r="D6470" s="45" t="str">
        <f>IF(Table1[[#This Row],[Day]]="","",YEAR(F6470))</f>
        <v/>
      </c>
      <c r="E6470" s="117" t="s">
        <v>329</v>
      </c>
      <c r="J6470" s="102"/>
      <c r="K6470" s="124"/>
      <c r="R6470" s="46"/>
      <c r="V6470" s="112"/>
      <c r="W6470" s="72"/>
      <c r="X6470" s="46"/>
      <c r="Y6470" s="46"/>
      <c r="AC6470" s="47">
        <f t="shared" si="97"/>
        <v>0</v>
      </c>
      <c r="AD6470" s="47"/>
      <c r="AE6470" s="44"/>
      <c r="AF6470" s="48"/>
    </row>
    <row r="6471" spans="1:32" ht="21" customHeight="1">
      <c r="A6471" s="45" t="str">
        <f>IF(G6471="","",VLOOKUP(G6471,#REF!,3,0))</f>
        <v/>
      </c>
      <c r="B6471" s="45" t="str">
        <f>IF(Table1[[#This Row],[Day]]="","",WEEKNUM(F6471))</f>
        <v/>
      </c>
      <c r="C6471" s="45" t="str">
        <f>IF(Table1[[#This Row],[Day]]="","",MONTH(F6471))</f>
        <v/>
      </c>
      <c r="D6471" s="45" t="str">
        <f>IF(Table1[[#This Row],[Day]]="","",YEAR(F6471))</f>
        <v/>
      </c>
      <c r="E6471" s="117" t="s">
        <v>329</v>
      </c>
      <c r="J6471" s="102"/>
      <c r="K6471" s="124"/>
      <c r="R6471" s="46"/>
      <c r="V6471" s="112"/>
      <c r="W6471" s="72"/>
      <c r="X6471" s="46"/>
      <c r="Y6471" s="46"/>
      <c r="AC6471" s="47">
        <f t="shared" si="97"/>
        <v>0</v>
      </c>
      <c r="AD6471" s="47"/>
      <c r="AE6471" s="44"/>
      <c r="AF6471" s="48"/>
    </row>
    <row r="6472" spans="1:32" ht="21" customHeight="1">
      <c r="A6472" s="45" t="str">
        <f>IF(G6472="","",VLOOKUP(G6472,#REF!,3,0))</f>
        <v/>
      </c>
      <c r="B6472" s="45" t="str">
        <f>IF(Table1[[#This Row],[Day]]="","",WEEKNUM(F6472))</f>
        <v/>
      </c>
      <c r="C6472" s="45" t="str">
        <f>IF(Table1[[#This Row],[Day]]="","",MONTH(F6472))</f>
        <v/>
      </c>
      <c r="D6472" s="45" t="str">
        <f>IF(Table1[[#This Row],[Day]]="","",YEAR(F6472))</f>
        <v/>
      </c>
      <c r="E6472" s="117" t="s">
        <v>329</v>
      </c>
      <c r="J6472" s="102"/>
      <c r="K6472" s="124"/>
      <c r="R6472" s="46"/>
      <c r="V6472" s="112"/>
      <c r="W6472" s="72"/>
      <c r="X6472" s="46"/>
      <c r="Y6472" s="46"/>
      <c r="AC6472" s="47">
        <f t="shared" si="97"/>
        <v>0</v>
      </c>
      <c r="AD6472" s="47"/>
      <c r="AE6472" s="44"/>
      <c r="AF6472" s="48"/>
    </row>
    <row r="6473" spans="1:32" ht="21" customHeight="1">
      <c r="A6473" s="45" t="str">
        <f>IF(G6473="","",VLOOKUP(G6473,#REF!,3,0))</f>
        <v/>
      </c>
      <c r="B6473" s="45" t="str">
        <f>IF(Table1[[#This Row],[Day]]="","",WEEKNUM(F6473))</f>
        <v/>
      </c>
      <c r="C6473" s="45" t="str">
        <f>IF(Table1[[#This Row],[Day]]="","",MONTH(F6473))</f>
        <v/>
      </c>
      <c r="D6473" s="45" t="str">
        <f>IF(Table1[[#This Row],[Day]]="","",YEAR(F6473))</f>
        <v/>
      </c>
      <c r="E6473" s="117" t="s">
        <v>329</v>
      </c>
      <c r="J6473" s="102"/>
      <c r="K6473" s="124"/>
      <c r="R6473" s="46"/>
      <c r="V6473" s="112"/>
      <c r="W6473" s="72"/>
      <c r="X6473" s="46"/>
      <c r="Y6473" s="46"/>
      <c r="AC6473" s="47">
        <f t="shared" si="97"/>
        <v>0</v>
      </c>
      <c r="AD6473" s="47"/>
      <c r="AE6473" s="44"/>
      <c r="AF6473" s="48"/>
    </row>
    <row r="6474" spans="1:32" ht="21" customHeight="1">
      <c r="A6474" s="45" t="str">
        <f>IF(G6474="","",VLOOKUP(G6474,#REF!,3,0))</f>
        <v/>
      </c>
      <c r="B6474" s="45" t="str">
        <f>IF(Table1[[#This Row],[Day]]="","",WEEKNUM(F6474))</f>
        <v/>
      </c>
      <c r="C6474" s="45" t="str">
        <f>IF(Table1[[#This Row],[Day]]="","",MONTH(F6474))</f>
        <v/>
      </c>
      <c r="D6474" s="45" t="str">
        <f>IF(Table1[[#This Row],[Day]]="","",YEAR(F6474))</f>
        <v/>
      </c>
      <c r="E6474" s="117" t="s">
        <v>329</v>
      </c>
      <c r="J6474" s="102"/>
      <c r="K6474" s="124"/>
      <c r="R6474" s="46"/>
      <c r="V6474" s="112"/>
      <c r="W6474" s="72"/>
      <c r="X6474" s="46"/>
      <c r="Y6474" s="46"/>
      <c r="AC6474" s="47">
        <f t="shared" si="97"/>
        <v>0</v>
      </c>
      <c r="AD6474" s="47"/>
      <c r="AE6474" s="44"/>
      <c r="AF6474" s="48"/>
    </row>
    <row r="6475" spans="1:32" ht="21" customHeight="1">
      <c r="A6475" s="45" t="str">
        <f>IF(G6475="","",VLOOKUP(G6475,#REF!,3,0))</f>
        <v/>
      </c>
      <c r="B6475" s="45" t="str">
        <f>IF(Table1[[#This Row],[Day]]="","",WEEKNUM(F6475))</f>
        <v/>
      </c>
      <c r="C6475" s="45" t="str">
        <f>IF(Table1[[#This Row],[Day]]="","",MONTH(F6475))</f>
        <v/>
      </c>
      <c r="D6475" s="45" t="str">
        <f>IF(Table1[[#This Row],[Day]]="","",YEAR(F6475))</f>
        <v/>
      </c>
      <c r="E6475" s="117" t="s">
        <v>329</v>
      </c>
      <c r="J6475" s="102"/>
      <c r="K6475" s="124"/>
      <c r="R6475" s="46"/>
      <c r="V6475" s="112"/>
      <c r="W6475" s="72"/>
      <c r="X6475" s="46"/>
      <c r="Y6475" s="46"/>
      <c r="AC6475" s="47">
        <f t="shared" si="97"/>
        <v>0</v>
      </c>
      <c r="AD6475" s="47"/>
      <c r="AE6475" s="44"/>
      <c r="AF6475" s="48"/>
    </row>
    <row r="6476" spans="1:32" ht="21" customHeight="1">
      <c r="A6476" s="45" t="str">
        <f>IF(G6476="","",VLOOKUP(G6476,#REF!,3,0))</f>
        <v/>
      </c>
      <c r="B6476" s="45" t="str">
        <f>IF(Table1[[#This Row],[Day]]="","",WEEKNUM(F6476))</f>
        <v/>
      </c>
      <c r="C6476" s="45" t="str">
        <f>IF(Table1[[#This Row],[Day]]="","",MONTH(F6476))</f>
        <v/>
      </c>
      <c r="D6476" s="45" t="str">
        <f>IF(Table1[[#This Row],[Day]]="","",YEAR(F6476))</f>
        <v/>
      </c>
      <c r="E6476" s="117" t="s">
        <v>329</v>
      </c>
      <c r="J6476" s="102"/>
      <c r="K6476" s="124"/>
      <c r="R6476" s="46"/>
      <c r="V6476" s="112"/>
      <c r="W6476" s="72"/>
      <c r="X6476" s="46"/>
      <c r="Y6476" s="46"/>
      <c r="AC6476" s="47">
        <f t="shared" si="97"/>
        <v>0</v>
      </c>
      <c r="AD6476" s="47"/>
      <c r="AE6476" s="44"/>
      <c r="AF6476" s="48"/>
    </row>
    <row r="6477" spans="1:32" ht="21" customHeight="1">
      <c r="A6477" s="45" t="str">
        <f>IF(G6477="","",VLOOKUP(G6477,#REF!,3,0))</f>
        <v/>
      </c>
      <c r="B6477" s="45" t="str">
        <f>IF(Table1[[#This Row],[Day]]="","",WEEKNUM(F6477))</f>
        <v/>
      </c>
      <c r="C6477" s="45" t="str">
        <f>IF(Table1[[#This Row],[Day]]="","",MONTH(F6477))</f>
        <v/>
      </c>
      <c r="D6477" s="45" t="str">
        <f>IF(Table1[[#This Row],[Day]]="","",YEAR(F6477))</f>
        <v/>
      </c>
      <c r="E6477" s="117" t="s">
        <v>329</v>
      </c>
      <c r="J6477" s="102"/>
      <c r="K6477" s="124"/>
      <c r="R6477" s="46"/>
      <c r="V6477" s="112"/>
      <c r="W6477" s="72"/>
      <c r="X6477" s="46"/>
      <c r="Y6477" s="46"/>
      <c r="AC6477" s="47">
        <f t="shared" si="97"/>
        <v>0</v>
      </c>
      <c r="AD6477" s="47"/>
      <c r="AE6477" s="44"/>
      <c r="AF6477" s="48"/>
    </row>
    <row r="6478" spans="1:32" ht="21" customHeight="1">
      <c r="A6478" s="45" t="str">
        <f>IF(G6478="","",VLOOKUP(G6478,#REF!,3,0))</f>
        <v/>
      </c>
      <c r="B6478" s="45" t="str">
        <f>IF(Table1[[#This Row],[Day]]="","",WEEKNUM(F6478))</f>
        <v/>
      </c>
      <c r="C6478" s="45" t="str">
        <f>IF(Table1[[#This Row],[Day]]="","",MONTH(F6478))</f>
        <v/>
      </c>
      <c r="D6478" s="45" t="str">
        <f>IF(Table1[[#This Row],[Day]]="","",YEAR(F6478))</f>
        <v/>
      </c>
      <c r="E6478" s="117" t="s">
        <v>329</v>
      </c>
      <c r="J6478" s="102"/>
      <c r="K6478" s="124"/>
      <c r="R6478" s="46"/>
      <c r="V6478" s="112"/>
      <c r="W6478" s="72"/>
      <c r="X6478" s="46"/>
      <c r="Y6478" s="46"/>
      <c r="AC6478" s="47">
        <f t="shared" si="97"/>
        <v>0</v>
      </c>
      <c r="AD6478" s="47"/>
      <c r="AE6478" s="44"/>
      <c r="AF6478" s="48"/>
    </row>
    <row r="6479" spans="1:32" ht="21" customHeight="1">
      <c r="A6479" s="45" t="str">
        <f>IF(G6479="","",VLOOKUP(G6479,#REF!,3,0))</f>
        <v/>
      </c>
      <c r="B6479" s="45" t="str">
        <f>IF(Table1[[#This Row],[Day]]="","",WEEKNUM(F6479))</f>
        <v/>
      </c>
      <c r="C6479" s="45" t="str">
        <f>IF(Table1[[#This Row],[Day]]="","",MONTH(F6479))</f>
        <v/>
      </c>
      <c r="D6479" s="45" t="str">
        <f>IF(Table1[[#This Row],[Day]]="","",YEAR(F6479))</f>
        <v/>
      </c>
      <c r="E6479" s="117" t="s">
        <v>329</v>
      </c>
      <c r="J6479" s="102"/>
      <c r="K6479" s="124"/>
      <c r="R6479" s="46"/>
      <c r="V6479" s="112"/>
      <c r="W6479" s="72"/>
      <c r="X6479" s="46"/>
      <c r="Y6479" s="46"/>
      <c r="AC6479" s="47">
        <f t="shared" si="97"/>
        <v>0</v>
      </c>
      <c r="AD6479" s="47"/>
      <c r="AE6479" s="44"/>
      <c r="AF6479" s="48"/>
    </row>
    <row r="6480" spans="1:32" ht="21" customHeight="1">
      <c r="A6480" s="45" t="str">
        <f>IF(G6480="","",VLOOKUP(G6480,#REF!,3,0))</f>
        <v/>
      </c>
      <c r="B6480" s="45" t="str">
        <f>IF(Table1[[#This Row],[Day]]="","",WEEKNUM(F6480))</f>
        <v/>
      </c>
      <c r="C6480" s="45" t="str">
        <f>IF(Table1[[#This Row],[Day]]="","",MONTH(F6480))</f>
        <v/>
      </c>
      <c r="D6480" s="45" t="str">
        <f>IF(Table1[[#This Row],[Day]]="","",YEAR(F6480))</f>
        <v/>
      </c>
      <c r="E6480" s="117" t="s">
        <v>329</v>
      </c>
      <c r="J6480" s="102"/>
      <c r="K6480" s="124"/>
      <c r="R6480" s="46"/>
      <c r="V6480" s="112"/>
      <c r="W6480" s="72"/>
      <c r="X6480" s="46"/>
      <c r="Y6480" s="46"/>
      <c r="AC6480" s="47">
        <f t="shared" si="97"/>
        <v>0</v>
      </c>
      <c r="AD6480" s="47"/>
      <c r="AE6480" s="44"/>
      <c r="AF6480" s="48"/>
    </row>
    <row r="6481" spans="1:32" ht="21" customHeight="1">
      <c r="A6481" s="45" t="str">
        <f>IF(G6481="","",VLOOKUP(G6481,#REF!,3,0))</f>
        <v/>
      </c>
      <c r="B6481" s="45" t="str">
        <f>IF(Table1[[#This Row],[Day]]="","",WEEKNUM(F6481))</f>
        <v/>
      </c>
      <c r="C6481" s="45" t="str">
        <f>IF(Table1[[#This Row],[Day]]="","",MONTH(F6481))</f>
        <v/>
      </c>
      <c r="D6481" s="45" t="str">
        <f>IF(Table1[[#This Row],[Day]]="","",YEAR(F6481))</f>
        <v/>
      </c>
      <c r="E6481" s="117" t="s">
        <v>329</v>
      </c>
      <c r="J6481" s="102"/>
      <c r="K6481" s="124"/>
      <c r="R6481" s="46"/>
      <c r="V6481" s="112"/>
      <c r="W6481" s="72"/>
      <c r="X6481" s="46"/>
      <c r="Y6481" s="46"/>
      <c r="AC6481" s="47">
        <f t="shared" si="97"/>
        <v>0</v>
      </c>
      <c r="AD6481" s="47"/>
      <c r="AE6481" s="44"/>
      <c r="AF6481" s="48"/>
    </row>
    <row r="6482" spans="1:32" ht="21" customHeight="1">
      <c r="A6482" s="45" t="str">
        <f>IF(G6482="","",VLOOKUP(G6482,#REF!,3,0))</f>
        <v/>
      </c>
      <c r="B6482" s="45" t="str">
        <f>IF(Table1[[#This Row],[Day]]="","",WEEKNUM(F6482))</f>
        <v/>
      </c>
      <c r="C6482" s="45" t="str">
        <f>IF(Table1[[#This Row],[Day]]="","",MONTH(F6482))</f>
        <v/>
      </c>
      <c r="D6482" s="45" t="str">
        <f>IF(Table1[[#This Row],[Day]]="","",YEAR(F6482))</f>
        <v/>
      </c>
      <c r="E6482" s="117" t="s">
        <v>329</v>
      </c>
      <c r="J6482" s="102"/>
      <c r="K6482" s="124"/>
      <c r="R6482" s="46"/>
      <c r="V6482" s="112"/>
      <c r="W6482" s="72"/>
      <c r="X6482" s="46"/>
      <c r="Y6482" s="46"/>
      <c r="AC6482" s="47">
        <f t="shared" si="97"/>
        <v>0</v>
      </c>
      <c r="AD6482" s="47"/>
      <c r="AE6482" s="44"/>
      <c r="AF6482" s="48"/>
    </row>
    <row r="6483" spans="1:32" ht="21" customHeight="1">
      <c r="A6483" s="45" t="str">
        <f>IF(G6483="","",VLOOKUP(G6483,#REF!,3,0))</f>
        <v/>
      </c>
      <c r="B6483" s="45" t="str">
        <f>IF(Table1[[#This Row],[Day]]="","",WEEKNUM(F6483))</f>
        <v/>
      </c>
      <c r="C6483" s="45" t="str">
        <f>IF(Table1[[#This Row],[Day]]="","",MONTH(F6483))</f>
        <v/>
      </c>
      <c r="D6483" s="45" t="str">
        <f>IF(Table1[[#This Row],[Day]]="","",YEAR(F6483))</f>
        <v/>
      </c>
      <c r="E6483" s="117" t="s">
        <v>329</v>
      </c>
      <c r="J6483" s="102"/>
      <c r="K6483" s="124"/>
      <c r="R6483" s="46"/>
      <c r="V6483" s="112"/>
      <c r="W6483" s="72"/>
      <c r="X6483" s="46"/>
      <c r="Y6483" s="46"/>
      <c r="AC6483" s="47">
        <f t="shared" si="97"/>
        <v>0</v>
      </c>
      <c r="AD6483" s="47"/>
      <c r="AE6483" s="44"/>
      <c r="AF6483" s="48"/>
    </row>
    <row r="6484" spans="1:32" ht="21" customHeight="1">
      <c r="A6484" s="45" t="str">
        <f>IF(G6484="","",VLOOKUP(G6484,#REF!,3,0))</f>
        <v/>
      </c>
      <c r="B6484" s="45" t="str">
        <f>IF(Table1[[#This Row],[Day]]="","",WEEKNUM(F6484))</f>
        <v/>
      </c>
      <c r="C6484" s="45" t="str">
        <f>IF(Table1[[#This Row],[Day]]="","",MONTH(F6484))</f>
        <v/>
      </c>
      <c r="D6484" s="45" t="str">
        <f>IF(Table1[[#This Row],[Day]]="","",YEAR(F6484))</f>
        <v/>
      </c>
      <c r="E6484" s="117" t="s">
        <v>329</v>
      </c>
      <c r="J6484" s="102"/>
      <c r="K6484" s="124"/>
      <c r="R6484" s="46"/>
      <c r="V6484" s="112"/>
      <c r="W6484" s="72"/>
      <c r="X6484" s="46"/>
      <c r="Y6484" s="46"/>
      <c r="AC6484" s="47">
        <f t="shared" si="97"/>
        <v>0</v>
      </c>
      <c r="AD6484" s="47"/>
      <c r="AE6484" s="44"/>
      <c r="AF6484" s="48"/>
    </row>
    <row r="6485" spans="1:32" ht="21" customHeight="1">
      <c r="A6485" s="45" t="str">
        <f>IF(G6485="","",VLOOKUP(G6485,#REF!,3,0))</f>
        <v/>
      </c>
      <c r="B6485" s="45" t="str">
        <f>IF(Table1[[#This Row],[Day]]="","",WEEKNUM(F6485))</f>
        <v/>
      </c>
      <c r="C6485" s="45" t="str">
        <f>IF(Table1[[#This Row],[Day]]="","",MONTH(F6485))</f>
        <v/>
      </c>
      <c r="D6485" s="45" t="str">
        <f>IF(Table1[[#This Row],[Day]]="","",YEAR(F6485))</f>
        <v/>
      </c>
      <c r="E6485" s="117" t="s">
        <v>329</v>
      </c>
      <c r="J6485" s="102"/>
      <c r="K6485" s="124"/>
      <c r="R6485" s="46"/>
      <c r="V6485" s="112"/>
      <c r="W6485" s="72"/>
      <c r="X6485" s="46"/>
      <c r="Y6485" s="46"/>
      <c r="AC6485" s="47">
        <f t="shared" si="97"/>
        <v>0</v>
      </c>
      <c r="AD6485" s="47"/>
      <c r="AE6485" s="44"/>
      <c r="AF6485" s="48"/>
    </row>
    <row r="6486" spans="1:32" ht="21" customHeight="1">
      <c r="A6486" s="45" t="str">
        <f>IF(G6486="","",VLOOKUP(G6486,#REF!,3,0))</f>
        <v/>
      </c>
      <c r="B6486" s="45" t="str">
        <f>IF(Table1[[#This Row],[Day]]="","",WEEKNUM(F6486))</f>
        <v/>
      </c>
      <c r="C6486" s="45" t="str">
        <f>IF(Table1[[#This Row],[Day]]="","",MONTH(F6486))</f>
        <v/>
      </c>
      <c r="D6486" s="45" t="str">
        <f>IF(Table1[[#This Row],[Day]]="","",YEAR(F6486))</f>
        <v/>
      </c>
      <c r="E6486" s="117" t="s">
        <v>329</v>
      </c>
      <c r="J6486" s="102"/>
      <c r="K6486" s="124"/>
      <c r="R6486" s="46"/>
      <c r="V6486" s="112"/>
      <c r="W6486" s="72"/>
      <c r="X6486" s="46"/>
      <c r="Y6486" s="46"/>
      <c r="AC6486" s="47">
        <f t="shared" si="97"/>
        <v>0</v>
      </c>
      <c r="AD6486" s="47"/>
      <c r="AE6486" s="44"/>
      <c r="AF6486" s="48"/>
    </row>
    <row r="6487" spans="1:32" ht="21" customHeight="1">
      <c r="A6487" s="45" t="str">
        <f>IF(G6487="","",VLOOKUP(G6487,#REF!,3,0))</f>
        <v/>
      </c>
      <c r="B6487" s="45" t="str">
        <f>IF(Table1[[#This Row],[Day]]="","",WEEKNUM(F6487))</f>
        <v/>
      </c>
      <c r="C6487" s="45" t="str">
        <f>IF(Table1[[#This Row],[Day]]="","",MONTH(F6487))</f>
        <v/>
      </c>
      <c r="D6487" s="45" t="str">
        <f>IF(Table1[[#This Row],[Day]]="","",YEAR(F6487))</f>
        <v/>
      </c>
      <c r="E6487" s="117" t="s">
        <v>329</v>
      </c>
      <c r="J6487" s="102"/>
      <c r="K6487" s="124"/>
      <c r="R6487" s="46"/>
      <c r="V6487" s="112"/>
      <c r="W6487" s="72"/>
      <c r="X6487" s="46"/>
      <c r="Y6487" s="46"/>
      <c r="AC6487" s="47">
        <f t="shared" si="97"/>
        <v>0</v>
      </c>
      <c r="AD6487" s="47"/>
      <c r="AE6487" s="44"/>
      <c r="AF6487" s="48"/>
    </row>
    <row r="6488" spans="1:32" ht="21" customHeight="1">
      <c r="A6488" s="45" t="str">
        <f>IF(G6488="","",VLOOKUP(G6488,#REF!,3,0))</f>
        <v/>
      </c>
      <c r="B6488" s="45" t="str">
        <f>IF(Table1[[#This Row],[Day]]="","",WEEKNUM(F6488))</f>
        <v/>
      </c>
      <c r="C6488" s="45" t="str">
        <f>IF(Table1[[#This Row],[Day]]="","",MONTH(F6488))</f>
        <v/>
      </c>
      <c r="D6488" s="45" t="str">
        <f>IF(Table1[[#This Row],[Day]]="","",YEAR(F6488))</f>
        <v/>
      </c>
      <c r="E6488" s="117" t="s">
        <v>329</v>
      </c>
      <c r="J6488" s="102"/>
      <c r="K6488" s="124"/>
      <c r="R6488" s="46"/>
      <c r="V6488" s="112"/>
      <c r="W6488" s="72"/>
      <c r="X6488" s="46"/>
      <c r="Y6488" s="46"/>
      <c r="AC6488" s="47">
        <f t="shared" si="97"/>
        <v>0</v>
      </c>
      <c r="AD6488" s="47"/>
      <c r="AE6488" s="44"/>
      <c r="AF6488" s="48"/>
    </row>
    <row r="6489" spans="1:32" ht="21" customHeight="1">
      <c r="A6489" s="45" t="str">
        <f>IF(G6489="","",VLOOKUP(G6489,#REF!,3,0))</f>
        <v/>
      </c>
      <c r="B6489" s="45" t="str">
        <f>IF(Table1[[#This Row],[Day]]="","",WEEKNUM(F6489))</f>
        <v/>
      </c>
      <c r="C6489" s="45" t="str">
        <f>IF(Table1[[#This Row],[Day]]="","",MONTH(F6489))</f>
        <v/>
      </c>
      <c r="D6489" s="45" t="str">
        <f>IF(Table1[[#This Row],[Day]]="","",YEAR(F6489))</f>
        <v/>
      </c>
      <c r="E6489" s="117" t="s">
        <v>329</v>
      </c>
      <c r="J6489" s="102"/>
      <c r="K6489" s="124"/>
      <c r="R6489" s="46"/>
      <c r="V6489" s="112"/>
      <c r="W6489" s="72"/>
      <c r="X6489" s="46"/>
      <c r="Y6489" s="46"/>
      <c r="AC6489" s="47">
        <f t="shared" si="97"/>
        <v>0</v>
      </c>
      <c r="AD6489" s="47"/>
      <c r="AE6489" s="44"/>
      <c r="AF6489" s="48"/>
    </row>
    <row r="6490" spans="1:32" ht="21" customHeight="1">
      <c r="A6490" s="45" t="str">
        <f>IF(G6490="","",VLOOKUP(G6490,#REF!,3,0))</f>
        <v/>
      </c>
      <c r="B6490" s="45" t="str">
        <f>IF(Table1[[#This Row],[Day]]="","",WEEKNUM(F6490))</f>
        <v/>
      </c>
      <c r="C6490" s="45" t="str">
        <f>IF(Table1[[#This Row],[Day]]="","",MONTH(F6490))</f>
        <v/>
      </c>
      <c r="D6490" s="45" t="str">
        <f>IF(Table1[[#This Row],[Day]]="","",YEAR(F6490))</f>
        <v/>
      </c>
      <c r="E6490" s="117" t="s">
        <v>329</v>
      </c>
      <c r="J6490" s="102"/>
      <c r="K6490" s="124"/>
      <c r="R6490" s="46"/>
      <c r="V6490" s="112"/>
      <c r="W6490" s="72"/>
      <c r="X6490" s="46"/>
      <c r="Y6490" s="46"/>
      <c r="AC6490" s="47">
        <f t="shared" si="97"/>
        <v>0</v>
      </c>
      <c r="AD6490" s="47"/>
      <c r="AE6490" s="44"/>
      <c r="AF6490" s="48"/>
    </row>
    <row r="6491" spans="1:32" ht="21" customHeight="1">
      <c r="A6491" s="45" t="str">
        <f>IF(G6491="","",VLOOKUP(G6491,#REF!,3,0))</f>
        <v/>
      </c>
      <c r="B6491" s="45" t="str">
        <f>IF(Table1[[#This Row],[Day]]="","",WEEKNUM(F6491))</f>
        <v/>
      </c>
      <c r="C6491" s="45" t="str">
        <f>IF(Table1[[#This Row],[Day]]="","",MONTH(F6491))</f>
        <v/>
      </c>
      <c r="D6491" s="45" t="str">
        <f>IF(Table1[[#This Row],[Day]]="","",YEAR(F6491))</f>
        <v/>
      </c>
      <c r="E6491" s="117" t="s">
        <v>329</v>
      </c>
      <c r="J6491" s="102"/>
      <c r="K6491" s="124"/>
      <c r="R6491" s="46"/>
      <c r="V6491" s="112"/>
      <c r="W6491" s="72"/>
      <c r="X6491" s="46"/>
      <c r="Y6491" s="46"/>
      <c r="AC6491" s="47">
        <f t="shared" si="97"/>
        <v>0</v>
      </c>
      <c r="AD6491" s="47"/>
      <c r="AE6491" s="44"/>
      <c r="AF6491" s="48"/>
    </row>
    <row r="6492" spans="1:32" ht="21" customHeight="1">
      <c r="A6492" s="45" t="str">
        <f>IF(G6492="","",VLOOKUP(G6492,#REF!,3,0))</f>
        <v/>
      </c>
      <c r="B6492" s="45" t="str">
        <f>IF(Table1[[#This Row],[Day]]="","",WEEKNUM(F6492))</f>
        <v/>
      </c>
      <c r="C6492" s="45" t="str">
        <f>IF(Table1[[#This Row],[Day]]="","",MONTH(F6492))</f>
        <v/>
      </c>
      <c r="D6492" s="45" t="str">
        <f>IF(Table1[[#This Row],[Day]]="","",YEAR(F6492))</f>
        <v/>
      </c>
      <c r="E6492" s="117" t="s">
        <v>329</v>
      </c>
      <c r="J6492" s="102"/>
      <c r="K6492" s="124"/>
      <c r="R6492" s="46"/>
      <c r="V6492" s="112"/>
      <c r="W6492" s="72"/>
      <c r="X6492" s="46"/>
      <c r="Y6492" s="46"/>
      <c r="AC6492" s="47">
        <f t="shared" ref="AC6492:AC6555" si="98">SUM(I6492:AB6492)</f>
        <v>0</v>
      </c>
      <c r="AD6492" s="47"/>
      <c r="AE6492" s="44"/>
      <c r="AF6492" s="48"/>
    </row>
    <row r="6493" spans="1:32" ht="21" customHeight="1">
      <c r="A6493" s="45" t="str">
        <f>IF(G6493="","",VLOOKUP(G6493,#REF!,3,0))</f>
        <v/>
      </c>
      <c r="B6493" s="45" t="str">
        <f>IF(Table1[[#This Row],[Day]]="","",WEEKNUM(F6493))</f>
        <v/>
      </c>
      <c r="C6493" s="45" t="str">
        <f>IF(Table1[[#This Row],[Day]]="","",MONTH(F6493))</f>
        <v/>
      </c>
      <c r="D6493" s="45" t="str">
        <f>IF(Table1[[#This Row],[Day]]="","",YEAR(F6493))</f>
        <v/>
      </c>
      <c r="E6493" s="117" t="s">
        <v>329</v>
      </c>
      <c r="J6493" s="102"/>
      <c r="K6493" s="124"/>
      <c r="R6493" s="46"/>
      <c r="V6493" s="112"/>
      <c r="W6493" s="72"/>
      <c r="X6493" s="46"/>
      <c r="Y6493" s="46"/>
      <c r="AC6493" s="47">
        <f t="shared" si="98"/>
        <v>0</v>
      </c>
      <c r="AD6493" s="47"/>
      <c r="AE6493" s="44"/>
      <c r="AF6493" s="48"/>
    </row>
    <row r="6494" spans="1:32" ht="21" customHeight="1">
      <c r="A6494" s="45" t="str">
        <f>IF(G6494="","",VLOOKUP(G6494,#REF!,3,0))</f>
        <v/>
      </c>
      <c r="B6494" s="45" t="str">
        <f>IF(Table1[[#This Row],[Day]]="","",WEEKNUM(F6494))</f>
        <v/>
      </c>
      <c r="C6494" s="45" t="str">
        <f>IF(Table1[[#This Row],[Day]]="","",MONTH(F6494))</f>
        <v/>
      </c>
      <c r="D6494" s="45" t="str">
        <f>IF(Table1[[#This Row],[Day]]="","",YEAR(F6494))</f>
        <v/>
      </c>
      <c r="E6494" s="117" t="s">
        <v>329</v>
      </c>
      <c r="J6494" s="102"/>
      <c r="K6494" s="124"/>
      <c r="R6494" s="46"/>
      <c r="V6494" s="112"/>
      <c r="W6494" s="72"/>
      <c r="X6494" s="46"/>
      <c r="Y6494" s="46"/>
      <c r="AC6494" s="47">
        <f t="shared" si="98"/>
        <v>0</v>
      </c>
      <c r="AD6494" s="47"/>
      <c r="AE6494" s="44"/>
      <c r="AF6494" s="48"/>
    </row>
    <row r="6495" spans="1:32" ht="21" customHeight="1">
      <c r="A6495" s="45" t="str">
        <f>IF(G6495="","",VLOOKUP(G6495,#REF!,3,0))</f>
        <v/>
      </c>
      <c r="B6495" s="45" t="str">
        <f>IF(Table1[[#This Row],[Day]]="","",WEEKNUM(F6495))</f>
        <v/>
      </c>
      <c r="C6495" s="45" t="str">
        <f>IF(Table1[[#This Row],[Day]]="","",MONTH(F6495))</f>
        <v/>
      </c>
      <c r="D6495" s="45" t="str">
        <f>IF(Table1[[#This Row],[Day]]="","",YEAR(F6495))</f>
        <v/>
      </c>
      <c r="E6495" s="117" t="s">
        <v>329</v>
      </c>
      <c r="J6495" s="102"/>
      <c r="K6495" s="124"/>
      <c r="R6495" s="46"/>
      <c r="V6495" s="112"/>
      <c r="W6495" s="72"/>
      <c r="X6495" s="46"/>
      <c r="Y6495" s="46"/>
      <c r="AC6495" s="47">
        <f t="shared" si="98"/>
        <v>0</v>
      </c>
      <c r="AD6495" s="47"/>
      <c r="AE6495" s="44"/>
      <c r="AF6495" s="48"/>
    </row>
    <row r="6496" spans="1:32" ht="21" customHeight="1">
      <c r="A6496" s="45" t="str">
        <f>IF(G6496="","",VLOOKUP(G6496,#REF!,3,0))</f>
        <v/>
      </c>
      <c r="B6496" s="45" t="str">
        <f>IF(Table1[[#This Row],[Day]]="","",WEEKNUM(F6496))</f>
        <v/>
      </c>
      <c r="C6496" s="45" t="str">
        <f>IF(Table1[[#This Row],[Day]]="","",MONTH(F6496))</f>
        <v/>
      </c>
      <c r="D6496" s="45" t="str">
        <f>IF(Table1[[#This Row],[Day]]="","",YEAR(F6496))</f>
        <v/>
      </c>
      <c r="E6496" s="117" t="s">
        <v>329</v>
      </c>
      <c r="J6496" s="102"/>
      <c r="K6496" s="124"/>
      <c r="R6496" s="46"/>
      <c r="V6496" s="112"/>
      <c r="W6496" s="72"/>
      <c r="X6496" s="46"/>
      <c r="Y6496" s="46"/>
      <c r="AC6496" s="47">
        <f t="shared" si="98"/>
        <v>0</v>
      </c>
      <c r="AD6496" s="47"/>
      <c r="AE6496" s="44"/>
      <c r="AF6496" s="48"/>
    </row>
    <row r="6497" spans="1:32" ht="21" customHeight="1">
      <c r="A6497" s="45" t="str">
        <f>IF(G6497="","",VLOOKUP(G6497,#REF!,3,0))</f>
        <v/>
      </c>
      <c r="B6497" s="45" t="str">
        <f>IF(Table1[[#This Row],[Day]]="","",WEEKNUM(F6497))</f>
        <v/>
      </c>
      <c r="C6497" s="45" t="str">
        <f>IF(Table1[[#This Row],[Day]]="","",MONTH(F6497))</f>
        <v/>
      </c>
      <c r="D6497" s="45" t="str">
        <f>IF(Table1[[#This Row],[Day]]="","",YEAR(F6497))</f>
        <v/>
      </c>
      <c r="E6497" s="117" t="s">
        <v>329</v>
      </c>
      <c r="J6497" s="102"/>
      <c r="K6497" s="124"/>
      <c r="R6497" s="46"/>
      <c r="V6497" s="112"/>
      <c r="W6497" s="72"/>
      <c r="X6497" s="46"/>
      <c r="Y6497" s="46"/>
      <c r="AC6497" s="47">
        <f t="shared" si="98"/>
        <v>0</v>
      </c>
      <c r="AD6497" s="47"/>
      <c r="AE6497" s="44"/>
      <c r="AF6497" s="48"/>
    </row>
    <row r="6498" spans="1:32" ht="21" customHeight="1">
      <c r="A6498" s="45" t="str">
        <f>IF(G6498="","",VLOOKUP(G6498,#REF!,3,0))</f>
        <v/>
      </c>
      <c r="B6498" s="45" t="str">
        <f>IF(Table1[[#This Row],[Day]]="","",WEEKNUM(F6498))</f>
        <v/>
      </c>
      <c r="C6498" s="45" t="str">
        <f>IF(Table1[[#This Row],[Day]]="","",MONTH(F6498))</f>
        <v/>
      </c>
      <c r="D6498" s="45" t="str">
        <f>IF(Table1[[#This Row],[Day]]="","",YEAR(F6498))</f>
        <v/>
      </c>
      <c r="E6498" s="117" t="s">
        <v>329</v>
      </c>
      <c r="J6498" s="102"/>
      <c r="K6498" s="124"/>
      <c r="R6498" s="46"/>
      <c r="V6498" s="112"/>
      <c r="W6498" s="72"/>
      <c r="X6498" s="46"/>
      <c r="Y6498" s="46"/>
      <c r="AC6498" s="47">
        <f t="shared" si="98"/>
        <v>0</v>
      </c>
      <c r="AD6498" s="47"/>
      <c r="AE6498" s="44"/>
      <c r="AF6498" s="48"/>
    </row>
    <row r="6499" spans="1:32" ht="21" customHeight="1">
      <c r="A6499" s="45" t="str">
        <f>IF(G6499="","",VLOOKUP(G6499,#REF!,3,0))</f>
        <v/>
      </c>
      <c r="B6499" s="45" t="str">
        <f>IF(Table1[[#This Row],[Day]]="","",WEEKNUM(F6499))</f>
        <v/>
      </c>
      <c r="C6499" s="45" t="str">
        <f>IF(Table1[[#This Row],[Day]]="","",MONTH(F6499))</f>
        <v/>
      </c>
      <c r="D6499" s="45" t="str">
        <f>IF(Table1[[#This Row],[Day]]="","",YEAR(F6499))</f>
        <v/>
      </c>
      <c r="E6499" s="117" t="s">
        <v>329</v>
      </c>
      <c r="J6499" s="102"/>
      <c r="K6499" s="124"/>
      <c r="R6499" s="46"/>
      <c r="V6499" s="112"/>
      <c r="W6499" s="72"/>
      <c r="X6499" s="46"/>
      <c r="Y6499" s="46"/>
      <c r="AC6499" s="47">
        <f t="shared" si="98"/>
        <v>0</v>
      </c>
      <c r="AD6499" s="47"/>
      <c r="AE6499" s="44"/>
      <c r="AF6499" s="48"/>
    </row>
    <row r="6500" spans="1:32" ht="21" customHeight="1">
      <c r="A6500" s="45" t="str">
        <f>IF(G6500="","",VLOOKUP(G6500,#REF!,3,0))</f>
        <v/>
      </c>
      <c r="B6500" s="45" t="str">
        <f>IF(Table1[[#This Row],[Day]]="","",WEEKNUM(F6500))</f>
        <v/>
      </c>
      <c r="C6500" s="45" t="str">
        <f>IF(Table1[[#This Row],[Day]]="","",MONTH(F6500))</f>
        <v/>
      </c>
      <c r="D6500" s="45" t="str">
        <f>IF(Table1[[#This Row],[Day]]="","",YEAR(F6500))</f>
        <v/>
      </c>
      <c r="E6500" s="117" t="s">
        <v>329</v>
      </c>
      <c r="J6500" s="102"/>
      <c r="K6500" s="124"/>
      <c r="R6500" s="46"/>
      <c r="V6500" s="112"/>
      <c r="W6500" s="72"/>
      <c r="X6500" s="46"/>
      <c r="Y6500" s="46"/>
      <c r="AC6500" s="47">
        <f t="shared" si="98"/>
        <v>0</v>
      </c>
      <c r="AD6500" s="47"/>
      <c r="AE6500" s="44"/>
      <c r="AF6500" s="48"/>
    </row>
    <row r="6501" spans="1:32" ht="21" customHeight="1">
      <c r="A6501" s="45" t="str">
        <f>IF(G6501="","",VLOOKUP(G6501,#REF!,3,0))</f>
        <v/>
      </c>
      <c r="B6501" s="45" t="str">
        <f>IF(Table1[[#This Row],[Day]]="","",WEEKNUM(F6501))</f>
        <v/>
      </c>
      <c r="C6501" s="45" t="str">
        <f>IF(Table1[[#This Row],[Day]]="","",MONTH(F6501))</f>
        <v/>
      </c>
      <c r="D6501" s="45" t="str">
        <f>IF(Table1[[#This Row],[Day]]="","",YEAR(F6501))</f>
        <v/>
      </c>
      <c r="E6501" s="117" t="s">
        <v>329</v>
      </c>
      <c r="J6501" s="102"/>
      <c r="K6501" s="124"/>
      <c r="R6501" s="46"/>
      <c r="V6501" s="112"/>
      <c r="W6501" s="72"/>
      <c r="X6501" s="46"/>
      <c r="Y6501" s="46"/>
      <c r="AC6501" s="47">
        <f t="shared" si="98"/>
        <v>0</v>
      </c>
      <c r="AD6501" s="47"/>
      <c r="AE6501" s="44"/>
      <c r="AF6501" s="48"/>
    </row>
    <row r="6502" spans="1:32" ht="21" customHeight="1">
      <c r="A6502" s="45" t="str">
        <f>IF(G6502="","",VLOOKUP(G6502,#REF!,3,0))</f>
        <v/>
      </c>
      <c r="B6502" s="45" t="str">
        <f>IF(Table1[[#This Row],[Day]]="","",WEEKNUM(F6502))</f>
        <v/>
      </c>
      <c r="C6502" s="45" t="str">
        <f>IF(Table1[[#This Row],[Day]]="","",MONTH(F6502))</f>
        <v/>
      </c>
      <c r="D6502" s="45" t="str">
        <f>IF(Table1[[#This Row],[Day]]="","",YEAR(F6502))</f>
        <v/>
      </c>
      <c r="E6502" s="117" t="s">
        <v>329</v>
      </c>
      <c r="J6502" s="102"/>
      <c r="K6502" s="124"/>
      <c r="R6502" s="46"/>
      <c r="V6502" s="112"/>
      <c r="W6502" s="72"/>
      <c r="X6502" s="46"/>
      <c r="Y6502" s="46"/>
      <c r="AC6502" s="47">
        <f t="shared" si="98"/>
        <v>0</v>
      </c>
      <c r="AD6502" s="47"/>
      <c r="AE6502" s="44"/>
      <c r="AF6502" s="48"/>
    </row>
    <row r="6503" spans="1:32" ht="21" customHeight="1">
      <c r="A6503" s="45" t="str">
        <f>IF(G6503="","",VLOOKUP(G6503,#REF!,3,0))</f>
        <v/>
      </c>
      <c r="B6503" s="45" t="str">
        <f>IF(Table1[[#This Row],[Day]]="","",WEEKNUM(F6503))</f>
        <v/>
      </c>
      <c r="C6503" s="45" t="str">
        <f>IF(Table1[[#This Row],[Day]]="","",MONTH(F6503))</f>
        <v/>
      </c>
      <c r="D6503" s="45" t="str">
        <f>IF(Table1[[#This Row],[Day]]="","",YEAR(F6503))</f>
        <v/>
      </c>
      <c r="E6503" s="117" t="s">
        <v>329</v>
      </c>
      <c r="J6503" s="102"/>
      <c r="K6503" s="124"/>
      <c r="R6503" s="46"/>
      <c r="V6503" s="112"/>
      <c r="W6503" s="72"/>
      <c r="X6503" s="46"/>
      <c r="Y6503" s="46"/>
      <c r="AC6503" s="47">
        <f t="shared" si="98"/>
        <v>0</v>
      </c>
      <c r="AD6503" s="47"/>
      <c r="AE6503" s="44"/>
      <c r="AF6503" s="48"/>
    </row>
    <row r="6504" spans="1:32" ht="21" customHeight="1">
      <c r="A6504" s="45" t="str">
        <f>IF(G6504="","",VLOOKUP(G6504,#REF!,3,0))</f>
        <v/>
      </c>
      <c r="B6504" s="45" t="str">
        <f>IF(Table1[[#This Row],[Day]]="","",WEEKNUM(F6504))</f>
        <v/>
      </c>
      <c r="C6504" s="45" t="str">
        <f>IF(Table1[[#This Row],[Day]]="","",MONTH(F6504))</f>
        <v/>
      </c>
      <c r="D6504" s="45" t="str">
        <f>IF(Table1[[#This Row],[Day]]="","",YEAR(F6504))</f>
        <v/>
      </c>
      <c r="E6504" s="117" t="s">
        <v>329</v>
      </c>
      <c r="J6504" s="102"/>
      <c r="K6504" s="124"/>
      <c r="R6504" s="46"/>
      <c r="V6504" s="112"/>
      <c r="W6504" s="72"/>
      <c r="X6504" s="46"/>
      <c r="Y6504" s="46"/>
      <c r="AC6504" s="47">
        <f t="shared" si="98"/>
        <v>0</v>
      </c>
      <c r="AD6504" s="47"/>
      <c r="AE6504" s="44"/>
      <c r="AF6504" s="48"/>
    </row>
    <row r="6505" spans="1:32" ht="21" customHeight="1">
      <c r="A6505" s="45" t="str">
        <f>IF(G6505="","",VLOOKUP(G6505,#REF!,3,0))</f>
        <v/>
      </c>
      <c r="B6505" s="45" t="str">
        <f>IF(Table1[[#This Row],[Day]]="","",WEEKNUM(F6505))</f>
        <v/>
      </c>
      <c r="C6505" s="45" t="str">
        <f>IF(Table1[[#This Row],[Day]]="","",MONTH(F6505))</f>
        <v/>
      </c>
      <c r="D6505" s="45" t="str">
        <f>IF(Table1[[#This Row],[Day]]="","",YEAR(F6505))</f>
        <v/>
      </c>
      <c r="E6505" s="117" t="s">
        <v>329</v>
      </c>
      <c r="J6505" s="102"/>
      <c r="K6505" s="124"/>
      <c r="R6505" s="46"/>
      <c r="V6505" s="112"/>
      <c r="W6505" s="72"/>
      <c r="X6505" s="46"/>
      <c r="Y6505" s="46"/>
      <c r="AC6505" s="47">
        <f t="shared" si="98"/>
        <v>0</v>
      </c>
      <c r="AD6505" s="47"/>
      <c r="AE6505" s="44"/>
      <c r="AF6505" s="48"/>
    </row>
    <row r="6506" spans="1:32" ht="21" customHeight="1">
      <c r="A6506" s="45" t="str">
        <f>IF(G6506="","",VLOOKUP(G6506,#REF!,3,0))</f>
        <v/>
      </c>
      <c r="B6506" s="45" t="str">
        <f>IF(Table1[[#This Row],[Day]]="","",WEEKNUM(F6506))</f>
        <v/>
      </c>
      <c r="C6506" s="45" t="str">
        <f>IF(Table1[[#This Row],[Day]]="","",MONTH(F6506))</f>
        <v/>
      </c>
      <c r="D6506" s="45" t="str">
        <f>IF(Table1[[#This Row],[Day]]="","",YEAR(F6506))</f>
        <v/>
      </c>
      <c r="E6506" s="117" t="s">
        <v>329</v>
      </c>
      <c r="J6506" s="102"/>
      <c r="K6506" s="124"/>
      <c r="R6506" s="46"/>
      <c r="V6506" s="112"/>
      <c r="W6506" s="72"/>
      <c r="X6506" s="46"/>
      <c r="Y6506" s="46"/>
      <c r="AC6506" s="47">
        <f t="shared" si="98"/>
        <v>0</v>
      </c>
      <c r="AD6506" s="47"/>
      <c r="AE6506" s="44"/>
      <c r="AF6506" s="48"/>
    </row>
    <row r="6507" spans="1:32" ht="21" customHeight="1">
      <c r="A6507" s="45" t="str">
        <f>IF(G6507="","",VLOOKUP(G6507,#REF!,3,0))</f>
        <v/>
      </c>
      <c r="B6507" s="45" t="str">
        <f>IF(Table1[[#This Row],[Day]]="","",WEEKNUM(F6507))</f>
        <v/>
      </c>
      <c r="C6507" s="45" t="str">
        <f>IF(Table1[[#This Row],[Day]]="","",MONTH(F6507))</f>
        <v/>
      </c>
      <c r="D6507" s="45" t="str">
        <f>IF(Table1[[#This Row],[Day]]="","",YEAR(F6507))</f>
        <v/>
      </c>
      <c r="E6507" s="117" t="s">
        <v>329</v>
      </c>
      <c r="J6507" s="102"/>
      <c r="K6507" s="124"/>
      <c r="R6507" s="46"/>
      <c r="V6507" s="112"/>
      <c r="W6507" s="72"/>
      <c r="X6507" s="46"/>
      <c r="Y6507" s="46"/>
      <c r="AC6507" s="47">
        <f t="shared" si="98"/>
        <v>0</v>
      </c>
      <c r="AD6507" s="47"/>
      <c r="AE6507" s="44"/>
      <c r="AF6507" s="48"/>
    </row>
    <row r="6508" spans="1:32" ht="21" customHeight="1">
      <c r="A6508" s="45" t="str">
        <f>IF(G6508="","",VLOOKUP(G6508,#REF!,3,0))</f>
        <v/>
      </c>
      <c r="B6508" s="45" t="str">
        <f>IF(Table1[[#This Row],[Day]]="","",WEEKNUM(F6508))</f>
        <v/>
      </c>
      <c r="C6508" s="45" t="str">
        <f>IF(Table1[[#This Row],[Day]]="","",MONTH(F6508))</f>
        <v/>
      </c>
      <c r="D6508" s="45" t="str">
        <f>IF(Table1[[#This Row],[Day]]="","",YEAR(F6508))</f>
        <v/>
      </c>
      <c r="E6508" s="117" t="s">
        <v>329</v>
      </c>
      <c r="J6508" s="102"/>
      <c r="K6508" s="124"/>
      <c r="R6508" s="46"/>
      <c r="V6508" s="112"/>
      <c r="W6508" s="72"/>
      <c r="X6508" s="46"/>
      <c r="Y6508" s="46"/>
      <c r="AC6508" s="47">
        <f t="shared" si="98"/>
        <v>0</v>
      </c>
      <c r="AD6508" s="47"/>
      <c r="AE6508" s="44"/>
      <c r="AF6508" s="48"/>
    </row>
    <row r="6509" spans="1:32" ht="21" customHeight="1">
      <c r="A6509" s="45" t="str">
        <f>IF(G6509="","",VLOOKUP(G6509,#REF!,3,0))</f>
        <v/>
      </c>
      <c r="B6509" s="45" t="str">
        <f>IF(Table1[[#This Row],[Day]]="","",WEEKNUM(F6509))</f>
        <v/>
      </c>
      <c r="C6509" s="45" t="str">
        <f>IF(Table1[[#This Row],[Day]]="","",MONTH(F6509))</f>
        <v/>
      </c>
      <c r="D6509" s="45" t="str">
        <f>IF(Table1[[#This Row],[Day]]="","",YEAR(F6509))</f>
        <v/>
      </c>
      <c r="E6509" s="117" t="s">
        <v>329</v>
      </c>
      <c r="J6509" s="102"/>
      <c r="K6509" s="124"/>
      <c r="R6509" s="46"/>
      <c r="V6509" s="112"/>
      <c r="W6509" s="72"/>
      <c r="X6509" s="46"/>
      <c r="Y6509" s="46"/>
      <c r="AC6509" s="47">
        <f t="shared" si="98"/>
        <v>0</v>
      </c>
      <c r="AD6509" s="47"/>
      <c r="AE6509" s="44"/>
      <c r="AF6509" s="48"/>
    </row>
    <row r="6510" spans="1:32" ht="21" customHeight="1">
      <c r="A6510" s="45" t="str">
        <f>IF(G6510="","",VLOOKUP(G6510,#REF!,3,0))</f>
        <v/>
      </c>
      <c r="B6510" s="45" t="str">
        <f>IF(Table1[[#This Row],[Day]]="","",WEEKNUM(F6510))</f>
        <v/>
      </c>
      <c r="C6510" s="45" t="str">
        <f>IF(Table1[[#This Row],[Day]]="","",MONTH(F6510))</f>
        <v/>
      </c>
      <c r="D6510" s="45" t="str">
        <f>IF(Table1[[#This Row],[Day]]="","",YEAR(F6510))</f>
        <v/>
      </c>
      <c r="E6510" s="117" t="s">
        <v>329</v>
      </c>
      <c r="J6510" s="102"/>
      <c r="K6510" s="124"/>
      <c r="R6510" s="46"/>
      <c r="V6510" s="112"/>
      <c r="W6510" s="72"/>
      <c r="X6510" s="46"/>
      <c r="Y6510" s="46"/>
      <c r="AC6510" s="47">
        <f t="shared" si="98"/>
        <v>0</v>
      </c>
      <c r="AD6510" s="47"/>
      <c r="AE6510" s="44"/>
      <c r="AF6510" s="48"/>
    </row>
    <row r="6511" spans="1:32" ht="21" customHeight="1">
      <c r="A6511" s="45" t="str">
        <f>IF(G6511="","",VLOOKUP(G6511,#REF!,3,0))</f>
        <v/>
      </c>
      <c r="B6511" s="45" t="str">
        <f>IF(Table1[[#This Row],[Day]]="","",WEEKNUM(F6511))</f>
        <v/>
      </c>
      <c r="C6511" s="45" t="str">
        <f>IF(Table1[[#This Row],[Day]]="","",MONTH(F6511))</f>
        <v/>
      </c>
      <c r="D6511" s="45" t="str">
        <f>IF(Table1[[#This Row],[Day]]="","",YEAR(F6511))</f>
        <v/>
      </c>
      <c r="E6511" s="117" t="s">
        <v>329</v>
      </c>
      <c r="J6511" s="102"/>
      <c r="K6511" s="124"/>
      <c r="R6511" s="46"/>
      <c r="V6511" s="112"/>
      <c r="W6511" s="72"/>
      <c r="X6511" s="46"/>
      <c r="Y6511" s="46"/>
      <c r="AC6511" s="47">
        <f t="shared" si="98"/>
        <v>0</v>
      </c>
      <c r="AD6511" s="47"/>
      <c r="AE6511" s="44"/>
      <c r="AF6511" s="48"/>
    </row>
    <row r="6512" spans="1:32" ht="21" customHeight="1">
      <c r="A6512" s="45" t="str">
        <f>IF(G6512="","",VLOOKUP(G6512,#REF!,3,0))</f>
        <v/>
      </c>
      <c r="B6512" s="45" t="str">
        <f>IF(Table1[[#This Row],[Day]]="","",WEEKNUM(F6512))</f>
        <v/>
      </c>
      <c r="C6512" s="45" t="str">
        <f>IF(Table1[[#This Row],[Day]]="","",MONTH(F6512))</f>
        <v/>
      </c>
      <c r="D6512" s="45" t="str">
        <f>IF(Table1[[#This Row],[Day]]="","",YEAR(F6512))</f>
        <v/>
      </c>
      <c r="E6512" s="117" t="s">
        <v>329</v>
      </c>
      <c r="J6512" s="102"/>
      <c r="K6512" s="124"/>
      <c r="R6512" s="46"/>
      <c r="V6512" s="112"/>
      <c r="W6512" s="72"/>
      <c r="X6512" s="46"/>
      <c r="Y6512" s="46"/>
      <c r="AC6512" s="47">
        <f t="shared" si="98"/>
        <v>0</v>
      </c>
      <c r="AD6512" s="47"/>
      <c r="AE6512" s="44"/>
      <c r="AF6512" s="48"/>
    </row>
    <row r="6513" spans="1:32" ht="21" customHeight="1">
      <c r="A6513" s="45" t="str">
        <f>IF(G6513="","",VLOOKUP(G6513,#REF!,3,0))</f>
        <v/>
      </c>
      <c r="B6513" s="45" t="str">
        <f>IF(Table1[[#This Row],[Day]]="","",WEEKNUM(F6513))</f>
        <v/>
      </c>
      <c r="C6513" s="45" t="str">
        <f>IF(Table1[[#This Row],[Day]]="","",MONTH(F6513))</f>
        <v/>
      </c>
      <c r="D6513" s="45" t="str">
        <f>IF(Table1[[#This Row],[Day]]="","",YEAR(F6513))</f>
        <v/>
      </c>
      <c r="E6513" s="117" t="s">
        <v>329</v>
      </c>
      <c r="J6513" s="102"/>
      <c r="K6513" s="124"/>
      <c r="R6513" s="46"/>
      <c r="V6513" s="112"/>
      <c r="W6513" s="72"/>
      <c r="X6513" s="46"/>
      <c r="Y6513" s="46"/>
      <c r="AC6513" s="47">
        <f t="shared" si="98"/>
        <v>0</v>
      </c>
      <c r="AD6513" s="47"/>
      <c r="AE6513" s="44"/>
      <c r="AF6513" s="48"/>
    </row>
    <row r="6514" spans="1:32" ht="21" customHeight="1">
      <c r="A6514" s="45" t="str">
        <f>IF(G6514="","",VLOOKUP(G6514,#REF!,3,0))</f>
        <v/>
      </c>
      <c r="B6514" s="45" t="str">
        <f>IF(Table1[[#This Row],[Day]]="","",WEEKNUM(F6514))</f>
        <v/>
      </c>
      <c r="C6514" s="45" t="str">
        <f>IF(Table1[[#This Row],[Day]]="","",MONTH(F6514))</f>
        <v/>
      </c>
      <c r="D6514" s="45" t="str">
        <f>IF(Table1[[#This Row],[Day]]="","",YEAR(F6514))</f>
        <v/>
      </c>
      <c r="E6514" s="117" t="s">
        <v>329</v>
      </c>
      <c r="J6514" s="102"/>
      <c r="K6514" s="124"/>
      <c r="R6514" s="46"/>
      <c r="V6514" s="112"/>
      <c r="W6514" s="72"/>
      <c r="X6514" s="46"/>
      <c r="Y6514" s="46"/>
      <c r="AC6514" s="47">
        <f t="shared" si="98"/>
        <v>0</v>
      </c>
      <c r="AD6514" s="47"/>
      <c r="AE6514" s="44"/>
      <c r="AF6514" s="48"/>
    </row>
    <row r="6515" spans="1:32" ht="21" customHeight="1">
      <c r="A6515" s="45" t="str">
        <f>IF(G6515="","",VLOOKUP(G6515,#REF!,3,0))</f>
        <v/>
      </c>
      <c r="B6515" s="45" t="str">
        <f>IF(Table1[[#This Row],[Day]]="","",WEEKNUM(F6515))</f>
        <v/>
      </c>
      <c r="C6515" s="45" t="str">
        <f>IF(Table1[[#This Row],[Day]]="","",MONTH(F6515))</f>
        <v/>
      </c>
      <c r="D6515" s="45" t="str">
        <f>IF(Table1[[#This Row],[Day]]="","",YEAR(F6515))</f>
        <v/>
      </c>
      <c r="E6515" s="117" t="s">
        <v>329</v>
      </c>
      <c r="J6515" s="102"/>
      <c r="K6515" s="124"/>
      <c r="R6515" s="46"/>
      <c r="V6515" s="112"/>
      <c r="W6515" s="72"/>
      <c r="X6515" s="46"/>
      <c r="Y6515" s="46"/>
      <c r="AC6515" s="47">
        <f t="shared" si="98"/>
        <v>0</v>
      </c>
      <c r="AD6515" s="47"/>
      <c r="AE6515" s="44"/>
      <c r="AF6515" s="48"/>
    </row>
    <row r="6516" spans="1:32" ht="21" customHeight="1">
      <c r="A6516" s="45" t="str">
        <f>IF(G6516="","",VLOOKUP(G6516,#REF!,3,0))</f>
        <v/>
      </c>
      <c r="B6516" s="45" t="str">
        <f>IF(Table1[[#This Row],[Day]]="","",WEEKNUM(F6516))</f>
        <v/>
      </c>
      <c r="C6516" s="45" t="str">
        <f>IF(Table1[[#This Row],[Day]]="","",MONTH(F6516))</f>
        <v/>
      </c>
      <c r="D6516" s="45" t="str">
        <f>IF(Table1[[#This Row],[Day]]="","",YEAR(F6516))</f>
        <v/>
      </c>
      <c r="E6516" s="117" t="s">
        <v>329</v>
      </c>
      <c r="J6516" s="102"/>
      <c r="K6516" s="124"/>
      <c r="R6516" s="46"/>
      <c r="V6516" s="112"/>
      <c r="W6516" s="72"/>
      <c r="X6516" s="46"/>
      <c r="Y6516" s="46"/>
      <c r="AC6516" s="47">
        <f t="shared" si="98"/>
        <v>0</v>
      </c>
      <c r="AD6516" s="47"/>
      <c r="AE6516" s="44"/>
      <c r="AF6516" s="48"/>
    </row>
    <row r="6517" spans="1:32" ht="21" customHeight="1">
      <c r="A6517" s="45" t="str">
        <f>IF(G6517="","",VLOOKUP(G6517,#REF!,3,0))</f>
        <v/>
      </c>
      <c r="B6517" s="45" t="str">
        <f>IF(Table1[[#This Row],[Day]]="","",WEEKNUM(F6517))</f>
        <v/>
      </c>
      <c r="C6517" s="45" t="str">
        <f>IF(Table1[[#This Row],[Day]]="","",MONTH(F6517))</f>
        <v/>
      </c>
      <c r="D6517" s="45" t="str">
        <f>IF(Table1[[#This Row],[Day]]="","",YEAR(F6517))</f>
        <v/>
      </c>
      <c r="E6517" s="117" t="s">
        <v>329</v>
      </c>
      <c r="J6517" s="102"/>
      <c r="K6517" s="124"/>
      <c r="R6517" s="46"/>
      <c r="V6517" s="112"/>
      <c r="W6517" s="72"/>
      <c r="X6517" s="46"/>
      <c r="Y6517" s="46"/>
      <c r="AC6517" s="47">
        <f t="shared" si="98"/>
        <v>0</v>
      </c>
      <c r="AD6517" s="47"/>
      <c r="AE6517" s="44"/>
      <c r="AF6517" s="48"/>
    </row>
    <row r="6518" spans="1:32" ht="21" customHeight="1">
      <c r="A6518" s="45" t="str">
        <f>IF(G6518="","",VLOOKUP(G6518,#REF!,3,0))</f>
        <v/>
      </c>
      <c r="B6518" s="45" t="str">
        <f>IF(Table1[[#This Row],[Day]]="","",WEEKNUM(F6518))</f>
        <v/>
      </c>
      <c r="C6518" s="45" t="str">
        <f>IF(Table1[[#This Row],[Day]]="","",MONTH(F6518))</f>
        <v/>
      </c>
      <c r="D6518" s="45" t="str">
        <f>IF(Table1[[#This Row],[Day]]="","",YEAR(F6518))</f>
        <v/>
      </c>
      <c r="E6518" s="117" t="s">
        <v>329</v>
      </c>
      <c r="J6518" s="102"/>
      <c r="K6518" s="124"/>
      <c r="R6518" s="46"/>
      <c r="V6518" s="112"/>
      <c r="W6518" s="72"/>
      <c r="X6518" s="46"/>
      <c r="Y6518" s="46"/>
      <c r="AC6518" s="47">
        <f t="shared" si="98"/>
        <v>0</v>
      </c>
      <c r="AD6518" s="47"/>
      <c r="AE6518" s="44"/>
      <c r="AF6518" s="48"/>
    </row>
    <row r="6519" spans="1:32" ht="21" customHeight="1">
      <c r="A6519" s="45" t="str">
        <f>IF(G6519="","",VLOOKUP(G6519,#REF!,3,0))</f>
        <v/>
      </c>
      <c r="B6519" s="45" t="str">
        <f>IF(Table1[[#This Row],[Day]]="","",WEEKNUM(F6519))</f>
        <v/>
      </c>
      <c r="C6519" s="45" t="str">
        <f>IF(Table1[[#This Row],[Day]]="","",MONTH(F6519))</f>
        <v/>
      </c>
      <c r="D6519" s="45" t="str">
        <f>IF(Table1[[#This Row],[Day]]="","",YEAR(F6519))</f>
        <v/>
      </c>
      <c r="E6519" s="117" t="s">
        <v>329</v>
      </c>
      <c r="J6519" s="102"/>
      <c r="K6519" s="124"/>
      <c r="R6519" s="46"/>
      <c r="V6519" s="112"/>
      <c r="W6519" s="72"/>
      <c r="X6519" s="46"/>
      <c r="Y6519" s="46"/>
      <c r="AC6519" s="47">
        <f t="shared" si="98"/>
        <v>0</v>
      </c>
      <c r="AD6519" s="47"/>
      <c r="AE6519" s="44"/>
      <c r="AF6519" s="48"/>
    </row>
    <row r="6520" spans="1:32" ht="21" customHeight="1">
      <c r="A6520" s="45" t="str">
        <f>IF(G6520="","",VLOOKUP(G6520,#REF!,3,0))</f>
        <v/>
      </c>
      <c r="B6520" s="45" t="str">
        <f>IF(Table1[[#This Row],[Day]]="","",WEEKNUM(F6520))</f>
        <v/>
      </c>
      <c r="C6520" s="45" t="str">
        <f>IF(Table1[[#This Row],[Day]]="","",MONTH(F6520))</f>
        <v/>
      </c>
      <c r="D6520" s="45" t="str">
        <f>IF(Table1[[#This Row],[Day]]="","",YEAR(F6520))</f>
        <v/>
      </c>
      <c r="E6520" s="117" t="s">
        <v>329</v>
      </c>
      <c r="J6520" s="102"/>
      <c r="K6520" s="124"/>
      <c r="R6520" s="46"/>
      <c r="V6520" s="112"/>
      <c r="W6520" s="72"/>
      <c r="X6520" s="46"/>
      <c r="Y6520" s="46"/>
      <c r="AC6520" s="47">
        <f t="shared" si="98"/>
        <v>0</v>
      </c>
      <c r="AD6520" s="47"/>
      <c r="AE6520" s="44"/>
      <c r="AF6520" s="48"/>
    </row>
    <row r="6521" spans="1:32" ht="21" customHeight="1">
      <c r="A6521" s="45" t="str">
        <f>IF(G6521="","",VLOOKUP(G6521,#REF!,3,0))</f>
        <v/>
      </c>
      <c r="B6521" s="45" t="str">
        <f>IF(Table1[[#This Row],[Day]]="","",WEEKNUM(F6521))</f>
        <v/>
      </c>
      <c r="C6521" s="45" t="str">
        <f>IF(Table1[[#This Row],[Day]]="","",MONTH(F6521))</f>
        <v/>
      </c>
      <c r="D6521" s="45" t="str">
        <f>IF(Table1[[#This Row],[Day]]="","",YEAR(F6521))</f>
        <v/>
      </c>
      <c r="E6521" s="117" t="s">
        <v>329</v>
      </c>
      <c r="J6521" s="102"/>
      <c r="K6521" s="124"/>
      <c r="R6521" s="46"/>
      <c r="V6521" s="112"/>
      <c r="W6521" s="72"/>
      <c r="X6521" s="46"/>
      <c r="Y6521" s="46"/>
      <c r="AC6521" s="47">
        <f t="shared" si="98"/>
        <v>0</v>
      </c>
      <c r="AD6521" s="47"/>
      <c r="AE6521" s="44"/>
      <c r="AF6521" s="48"/>
    </row>
    <row r="6522" spans="1:32" ht="21" customHeight="1">
      <c r="A6522" s="45" t="str">
        <f>IF(G6522="","",VLOOKUP(G6522,#REF!,3,0))</f>
        <v/>
      </c>
      <c r="B6522" s="45" t="str">
        <f>IF(Table1[[#This Row],[Day]]="","",WEEKNUM(F6522))</f>
        <v/>
      </c>
      <c r="C6522" s="45" t="str">
        <f>IF(Table1[[#This Row],[Day]]="","",MONTH(F6522))</f>
        <v/>
      </c>
      <c r="D6522" s="45" t="str">
        <f>IF(Table1[[#This Row],[Day]]="","",YEAR(F6522))</f>
        <v/>
      </c>
      <c r="E6522" s="117" t="s">
        <v>329</v>
      </c>
      <c r="J6522" s="102"/>
      <c r="K6522" s="124"/>
      <c r="R6522" s="46"/>
      <c r="V6522" s="112"/>
      <c r="W6522" s="72"/>
      <c r="X6522" s="46"/>
      <c r="Y6522" s="46"/>
      <c r="AC6522" s="47">
        <f t="shared" si="98"/>
        <v>0</v>
      </c>
      <c r="AD6522" s="47"/>
      <c r="AE6522" s="44"/>
      <c r="AF6522" s="48"/>
    </row>
    <row r="6523" spans="1:32" ht="21" customHeight="1">
      <c r="A6523" s="45" t="str">
        <f>IF(G6523="","",VLOOKUP(G6523,#REF!,3,0))</f>
        <v/>
      </c>
      <c r="B6523" s="45" t="str">
        <f>IF(Table1[[#This Row],[Day]]="","",WEEKNUM(F6523))</f>
        <v/>
      </c>
      <c r="C6523" s="45" t="str">
        <f>IF(Table1[[#This Row],[Day]]="","",MONTH(F6523))</f>
        <v/>
      </c>
      <c r="D6523" s="45" t="str">
        <f>IF(Table1[[#This Row],[Day]]="","",YEAR(F6523))</f>
        <v/>
      </c>
      <c r="E6523" s="117" t="s">
        <v>329</v>
      </c>
      <c r="J6523" s="102"/>
      <c r="K6523" s="124"/>
      <c r="R6523" s="46"/>
      <c r="V6523" s="112"/>
      <c r="W6523" s="72"/>
      <c r="X6523" s="46"/>
      <c r="Y6523" s="46"/>
      <c r="AC6523" s="47">
        <f t="shared" si="98"/>
        <v>0</v>
      </c>
      <c r="AD6523" s="47"/>
      <c r="AE6523" s="44"/>
      <c r="AF6523" s="48"/>
    </row>
    <row r="6524" spans="1:32" ht="21" customHeight="1">
      <c r="A6524" s="45" t="str">
        <f>IF(G6524="","",VLOOKUP(G6524,#REF!,3,0))</f>
        <v/>
      </c>
      <c r="B6524" s="45" t="str">
        <f>IF(Table1[[#This Row],[Day]]="","",WEEKNUM(F6524))</f>
        <v/>
      </c>
      <c r="C6524" s="45" t="str">
        <f>IF(Table1[[#This Row],[Day]]="","",MONTH(F6524))</f>
        <v/>
      </c>
      <c r="D6524" s="45" t="str">
        <f>IF(Table1[[#This Row],[Day]]="","",YEAR(F6524))</f>
        <v/>
      </c>
      <c r="E6524" s="117" t="s">
        <v>329</v>
      </c>
      <c r="J6524" s="102"/>
      <c r="K6524" s="124"/>
      <c r="R6524" s="46"/>
      <c r="V6524" s="112"/>
      <c r="W6524" s="72"/>
      <c r="X6524" s="46"/>
      <c r="Y6524" s="46"/>
      <c r="AC6524" s="47">
        <f t="shared" si="98"/>
        <v>0</v>
      </c>
      <c r="AD6524" s="47"/>
      <c r="AE6524" s="44"/>
      <c r="AF6524" s="48"/>
    </row>
    <row r="6525" spans="1:32" ht="21" customHeight="1">
      <c r="A6525" s="45" t="str">
        <f>IF(G6525="","",VLOOKUP(G6525,#REF!,3,0))</f>
        <v/>
      </c>
      <c r="B6525" s="45" t="str">
        <f>IF(Table1[[#This Row],[Day]]="","",WEEKNUM(F6525))</f>
        <v/>
      </c>
      <c r="C6525" s="45" t="str">
        <f>IF(Table1[[#This Row],[Day]]="","",MONTH(F6525))</f>
        <v/>
      </c>
      <c r="D6525" s="45" t="str">
        <f>IF(Table1[[#This Row],[Day]]="","",YEAR(F6525))</f>
        <v/>
      </c>
      <c r="E6525" s="117" t="s">
        <v>329</v>
      </c>
      <c r="J6525" s="102"/>
      <c r="K6525" s="124"/>
      <c r="R6525" s="46"/>
      <c r="V6525" s="112"/>
      <c r="W6525" s="72"/>
      <c r="X6525" s="46"/>
      <c r="Y6525" s="46"/>
      <c r="AC6525" s="47">
        <f t="shared" si="98"/>
        <v>0</v>
      </c>
      <c r="AD6525" s="47"/>
      <c r="AE6525" s="44"/>
      <c r="AF6525" s="48"/>
    </row>
    <row r="6526" spans="1:32" ht="21" customHeight="1">
      <c r="A6526" s="45" t="str">
        <f>IF(G6526="","",VLOOKUP(G6526,#REF!,3,0))</f>
        <v/>
      </c>
      <c r="B6526" s="45" t="str">
        <f>IF(Table1[[#This Row],[Day]]="","",WEEKNUM(F6526))</f>
        <v/>
      </c>
      <c r="C6526" s="45" t="str">
        <f>IF(Table1[[#This Row],[Day]]="","",MONTH(F6526))</f>
        <v/>
      </c>
      <c r="D6526" s="45" t="str">
        <f>IF(Table1[[#This Row],[Day]]="","",YEAR(F6526))</f>
        <v/>
      </c>
      <c r="E6526" s="117" t="s">
        <v>329</v>
      </c>
      <c r="J6526" s="102"/>
      <c r="K6526" s="124"/>
      <c r="R6526" s="46"/>
      <c r="V6526" s="112"/>
      <c r="W6526" s="72"/>
      <c r="X6526" s="46"/>
      <c r="Y6526" s="46"/>
      <c r="AC6526" s="47">
        <f t="shared" si="98"/>
        <v>0</v>
      </c>
      <c r="AD6526" s="47"/>
      <c r="AE6526" s="44"/>
      <c r="AF6526" s="48"/>
    </row>
    <row r="6527" spans="1:32" ht="21" customHeight="1">
      <c r="A6527" s="45" t="str">
        <f>IF(G6527="","",VLOOKUP(G6527,#REF!,3,0))</f>
        <v/>
      </c>
      <c r="B6527" s="45" t="str">
        <f>IF(Table1[[#This Row],[Day]]="","",WEEKNUM(F6527))</f>
        <v/>
      </c>
      <c r="C6527" s="45" t="str">
        <f>IF(Table1[[#This Row],[Day]]="","",MONTH(F6527))</f>
        <v/>
      </c>
      <c r="D6527" s="45" t="str">
        <f>IF(Table1[[#This Row],[Day]]="","",YEAR(F6527))</f>
        <v/>
      </c>
      <c r="E6527" s="117" t="s">
        <v>329</v>
      </c>
      <c r="J6527" s="102"/>
      <c r="K6527" s="124"/>
      <c r="R6527" s="46"/>
      <c r="V6527" s="112"/>
      <c r="W6527" s="72"/>
      <c r="X6527" s="46"/>
      <c r="Y6527" s="46"/>
      <c r="AC6527" s="47">
        <f t="shared" si="98"/>
        <v>0</v>
      </c>
      <c r="AD6527" s="47"/>
      <c r="AE6527" s="44"/>
      <c r="AF6527" s="48"/>
    </row>
    <row r="6528" spans="1:32" ht="21" customHeight="1">
      <c r="A6528" s="45" t="str">
        <f>IF(G6528="","",VLOOKUP(G6528,#REF!,3,0))</f>
        <v/>
      </c>
      <c r="B6528" s="45" t="str">
        <f>IF(Table1[[#This Row],[Day]]="","",WEEKNUM(F6528))</f>
        <v/>
      </c>
      <c r="C6528" s="45" t="str">
        <f>IF(Table1[[#This Row],[Day]]="","",MONTH(F6528))</f>
        <v/>
      </c>
      <c r="D6528" s="45" t="str">
        <f>IF(Table1[[#This Row],[Day]]="","",YEAR(F6528))</f>
        <v/>
      </c>
      <c r="E6528" s="117" t="s">
        <v>329</v>
      </c>
      <c r="J6528" s="102"/>
      <c r="K6528" s="124"/>
      <c r="R6528" s="46"/>
      <c r="V6528" s="112"/>
      <c r="W6528" s="72"/>
      <c r="X6528" s="46"/>
      <c r="Y6528" s="46"/>
      <c r="AC6528" s="47">
        <f t="shared" si="98"/>
        <v>0</v>
      </c>
      <c r="AD6528" s="47"/>
      <c r="AE6528" s="44"/>
      <c r="AF6528" s="48"/>
    </row>
    <row r="6529" spans="1:32" ht="21" customHeight="1">
      <c r="A6529" s="45" t="str">
        <f>IF(G6529="","",VLOOKUP(G6529,#REF!,3,0))</f>
        <v/>
      </c>
      <c r="B6529" s="45" t="str">
        <f>IF(Table1[[#This Row],[Day]]="","",WEEKNUM(F6529))</f>
        <v/>
      </c>
      <c r="C6529" s="45" t="str">
        <f>IF(Table1[[#This Row],[Day]]="","",MONTH(F6529))</f>
        <v/>
      </c>
      <c r="D6529" s="45" t="str">
        <f>IF(Table1[[#This Row],[Day]]="","",YEAR(F6529))</f>
        <v/>
      </c>
      <c r="E6529" s="117" t="s">
        <v>329</v>
      </c>
      <c r="J6529" s="102"/>
      <c r="K6529" s="124"/>
      <c r="R6529" s="46"/>
      <c r="V6529" s="112"/>
      <c r="W6529" s="72"/>
      <c r="X6529" s="46"/>
      <c r="Y6529" s="46"/>
      <c r="AC6529" s="47">
        <f t="shared" si="98"/>
        <v>0</v>
      </c>
      <c r="AD6529" s="47"/>
      <c r="AE6529" s="44"/>
      <c r="AF6529" s="48"/>
    </row>
    <row r="6530" spans="1:32" ht="21" customHeight="1">
      <c r="A6530" s="45" t="str">
        <f>IF(G6530="","",VLOOKUP(G6530,#REF!,3,0))</f>
        <v/>
      </c>
      <c r="B6530" s="45" t="str">
        <f>IF(Table1[[#This Row],[Day]]="","",WEEKNUM(F6530))</f>
        <v/>
      </c>
      <c r="C6530" s="45" t="str">
        <f>IF(Table1[[#This Row],[Day]]="","",MONTH(F6530))</f>
        <v/>
      </c>
      <c r="D6530" s="45" t="str">
        <f>IF(Table1[[#This Row],[Day]]="","",YEAR(F6530))</f>
        <v/>
      </c>
      <c r="E6530" s="117" t="s">
        <v>329</v>
      </c>
      <c r="J6530" s="102"/>
      <c r="K6530" s="124"/>
      <c r="R6530" s="46"/>
      <c r="V6530" s="112"/>
      <c r="W6530" s="72"/>
      <c r="X6530" s="46"/>
      <c r="Y6530" s="46"/>
      <c r="AC6530" s="47">
        <f t="shared" si="98"/>
        <v>0</v>
      </c>
      <c r="AD6530" s="47"/>
      <c r="AE6530" s="44"/>
      <c r="AF6530" s="48"/>
    </row>
    <row r="6531" spans="1:32" ht="21" customHeight="1">
      <c r="A6531" s="45" t="str">
        <f>IF(G6531="","",VLOOKUP(G6531,#REF!,3,0))</f>
        <v/>
      </c>
      <c r="B6531" s="45" t="str">
        <f>IF(Table1[[#This Row],[Day]]="","",WEEKNUM(F6531))</f>
        <v/>
      </c>
      <c r="C6531" s="45" t="str">
        <f>IF(Table1[[#This Row],[Day]]="","",MONTH(F6531))</f>
        <v/>
      </c>
      <c r="D6531" s="45" t="str">
        <f>IF(Table1[[#This Row],[Day]]="","",YEAR(F6531))</f>
        <v/>
      </c>
      <c r="E6531" s="117" t="s">
        <v>329</v>
      </c>
      <c r="J6531" s="102"/>
      <c r="K6531" s="124"/>
      <c r="R6531" s="46"/>
      <c r="V6531" s="112"/>
      <c r="W6531" s="72"/>
      <c r="X6531" s="46"/>
      <c r="Y6531" s="46"/>
      <c r="AC6531" s="47">
        <f t="shared" si="98"/>
        <v>0</v>
      </c>
      <c r="AD6531" s="47"/>
      <c r="AE6531" s="44"/>
      <c r="AF6531" s="48"/>
    </row>
    <row r="6532" spans="1:32" ht="21" customHeight="1">
      <c r="A6532" s="45" t="str">
        <f>IF(G6532="","",VLOOKUP(G6532,#REF!,3,0))</f>
        <v/>
      </c>
      <c r="B6532" s="45" t="str">
        <f>IF(Table1[[#This Row],[Day]]="","",WEEKNUM(F6532))</f>
        <v/>
      </c>
      <c r="C6532" s="45" t="str">
        <f>IF(Table1[[#This Row],[Day]]="","",MONTH(F6532))</f>
        <v/>
      </c>
      <c r="D6532" s="45" t="str">
        <f>IF(Table1[[#This Row],[Day]]="","",YEAR(F6532))</f>
        <v/>
      </c>
      <c r="E6532" s="117" t="s">
        <v>329</v>
      </c>
      <c r="J6532" s="102"/>
      <c r="K6532" s="124"/>
      <c r="R6532" s="46"/>
      <c r="V6532" s="112"/>
      <c r="W6532" s="72"/>
      <c r="X6532" s="46"/>
      <c r="Y6532" s="46"/>
      <c r="AC6532" s="47">
        <f t="shared" si="98"/>
        <v>0</v>
      </c>
      <c r="AD6532" s="47"/>
      <c r="AE6532" s="44"/>
      <c r="AF6532" s="48"/>
    </row>
    <row r="6533" spans="1:32" ht="21" customHeight="1">
      <c r="A6533" s="45" t="str">
        <f>IF(G6533="","",VLOOKUP(G6533,#REF!,3,0))</f>
        <v/>
      </c>
      <c r="B6533" s="45" t="str">
        <f>IF(Table1[[#This Row],[Day]]="","",WEEKNUM(F6533))</f>
        <v/>
      </c>
      <c r="C6533" s="45" t="str">
        <f>IF(Table1[[#This Row],[Day]]="","",MONTH(F6533))</f>
        <v/>
      </c>
      <c r="D6533" s="45" t="str">
        <f>IF(Table1[[#This Row],[Day]]="","",YEAR(F6533))</f>
        <v/>
      </c>
      <c r="E6533" s="117" t="s">
        <v>329</v>
      </c>
      <c r="J6533" s="102"/>
      <c r="K6533" s="124"/>
      <c r="R6533" s="46"/>
      <c r="V6533" s="112"/>
      <c r="W6533" s="72"/>
      <c r="X6533" s="46"/>
      <c r="Y6533" s="46"/>
      <c r="AC6533" s="47">
        <f t="shared" si="98"/>
        <v>0</v>
      </c>
      <c r="AD6533" s="47"/>
      <c r="AE6533" s="44"/>
      <c r="AF6533" s="48"/>
    </row>
    <row r="6534" spans="1:32" ht="21" customHeight="1">
      <c r="A6534" s="45" t="str">
        <f>IF(G6534="","",VLOOKUP(G6534,#REF!,3,0))</f>
        <v/>
      </c>
      <c r="B6534" s="45" t="str">
        <f>IF(Table1[[#This Row],[Day]]="","",WEEKNUM(F6534))</f>
        <v/>
      </c>
      <c r="C6534" s="45" t="str">
        <f>IF(Table1[[#This Row],[Day]]="","",MONTH(F6534))</f>
        <v/>
      </c>
      <c r="D6534" s="45" t="str">
        <f>IF(Table1[[#This Row],[Day]]="","",YEAR(F6534))</f>
        <v/>
      </c>
      <c r="E6534" s="117" t="s">
        <v>329</v>
      </c>
      <c r="J6534" s="102"/>
      <c r="K6534" s="124"/>
      <c r="R6534" s="46"/>
      <c r="V6534" s="112"/>
      <c r="W6534" s="72"/>
      <c r="X6534" s="46"/>
      <c r="Y6534" s="46"/>
      <c r="AC6534" s="47">
        <f t="shared" si="98"/>
        <v>0</v>
      </c>
      <c r="AD6534" s="47"/>
      <c r="AE6534" s="44"/>
      <c r="AF6534" s="48"/>
    </row>
    <row r="6535" spans="1:32" ht="21" customHeight="1">
      <c r="A6535" s="45" t="str">
        <f>IF(G6535="","",VLOOKUP(G6535,#REF!,3,0))</f>
        <v/>
      </c>
      <c r="B6535" s="45" t="str">
        <f>IF(Table1[[#This Row],[Day]]="","",WEEKNUM(F6535))</f>
        <v/>
      </c>
      <c r="C6535" s="45" t="str">
        <f>IF(Table1[[#This Row],[Day]]="","",MONTH(F6535))</f>
        <v/>
      </c>
      <c r="D6535" s="45" t="str">
        <f>IF(Table1[[#This Row],[Day]]="","",YEAR(F6535))</f>
        <v/>
      </c>
      <c r="E6535" s="117" t="s">
        <v>329</v>
      </c>
      <c r="J6535" s="102"/>
      <c r="K6535" s="124"/>
      <c r="R6535" s="46"/>
      <c r="V6535" s="112"/>
      <c r="W6535" s="72"/>
      <c r="X6535" s="46"/>
      <c r="Y6535" s="46"/>
      <c r="AC6535" s="47">
        <f t="shared" si="98"/>
        <v>0</v>
      </c>
      <c r="AD6535" s="47"/>
      <c r="AE6535" s="44"/>
      <c r="AF6535" s="48"/>
    </row>
    <row r="6536" spans="1:32" ht="21" customHeight="1">
      <c r="A6536" s="45" t="str">
        <f>IF(G6536="","",VLOOKUP(G6536,#REF!,3,0))</f>
        <v/>
      </c>
      <c r="B6536" s="45" t="str">
        <f>IF(Table1[[#This Row],[Day]]="","",WEEKNUM(F6536))</f>
        <v/>
      </c>
      <c r="C6536" s="45" t="str">
        <f>IF(Table1[[#This Row],[Day]]="","",MONTH(F6536))</f>
        <v/>
      </c>
      <c r="D6536" s="45" t="str">
        <f>IF(Table1[[#This Row],[Day]]="","",YEAR(F6536))</f>
        <v/>
      </c>
      <c r="E6536" s="117" t="s">
        <v>329</v>
      </c>
      <c r="J6536" s="102"/>
      <c r="K6536" s="124"/>
      <c r="R6536" s="46"/>
      <c r="V6536" s="112"/>
      <c r="W6536" s="72"/>
      <c r="X6536" s="46"/>
      <c r="Y6536" s="46"/>
      <c r="AC6536" s="47">
        <f t="shared" si="98"/>
        <v>0</v>
      </c>
      <c r="AD6536" s="47"/>
      <c r="AE6536" s="44"/>
      <c r="AF6536" s="48"/>
    </row>
    <row r="6537" spans="1:32" ht="21" customHeight="1">
      <c r="A6537" s="45" t="str">
        <f>IF(G6537="","",VLOOKUP(G6537,#REF!,3,0))</f>
        <v/>
      </c>
      <c r="B6537" s="45" t="str">
        <f>IF(Table1[[#This Row],[Day]]="","",WEEKNUM(F6537))</f>
        <v/>
      </c>
      <c r="C6537" s="45" t="str">
        <f>IF(Table1[[#This Row],[Day]]="","",MONTH(F6537))</f>
        <v/>
      </c>
      <c r="D6537" s="45" t="str">
        <f>IF(Table1[[#This Row],[Day]]="","",YEAR(F6537))</f>
        <v/>
      </c>
      <c r="E6537" s="117" t="s">
        <v>329</v>
      </c>
      <c r="J6537" s="102"/>
      <c r="K6537" s="124"/>
      <c r="R6537" s="46"/>
      <c r="V6537" s="112"/>
      <c r="W6537" s="72"/>
      <c r="X6537" s="46"/>
      <c r="Y6537" s="46"/>
      <c r="AC6537" s="47">
        <f t="shared" si="98"/>
        <v>0</v>
      </c>
      <c r="AD6537" s="47"/>
      <c r="AE6537" s="44"/>
      <c r="AF6537" s="48"/>
    </row>
    <row r="6538" spans="1:32" ht="21" customHeight="1">
      <c r="A6538" s="45" t="str">
        <f>IF(G6538="","",VLOOKUP(G6538,#REF!,3,0))</f>
        <v/>
      </c>
      <c r="B6538" s="45" t="str">
        <f>IF(Table1[[#This Row],[Day]]="","",WEEKNUM(F6538))</f>
        <v/>
      </c>
      <c r="C6538" s="45" t="str">
        <f>IF(Table1[[#This Row],[Day]]="","",MONTH(F6538))</f>
        <v/>
      </c>
      <c r="D6538" s="45" t="str">
        <f>IF(Table1[[#This Row],[Day]]="","",YEAR(F6538))</f>
        <v/>
      </c>
      <c r="E6538" s="117" t="s">
        <v>329</v>
      </c>
      <c r="J6538" s="102"/>
      <c r="K6538" s="124"/>
      <c r="R6538" s="46"/>
      <c r="V6538" s="112"/>
      <c r="W6538" s="72"/>
      <c r="X6538" s="46"/>
      <c r="Y6538" s="46"/>
      <c r="AC6538" s="47">
        <f t="shared" si="98"/>
        <v>0</v>
      </c>
      <c r="AD6538" s="47"/>
      <c r="AE6538" s="44"/>
      <c r="AF6538" s="48"/>
    </row>
    <row r="6539" spans="1:32" ht="21" customHeight="1">
      <c r="A6539" s="45" t="str">
        <f>IF(G6539="","",VLOOKUP(G6539,#REF!,3,0))</f>
        <v/>
      </c>
      <c r="B6539" s="45" t="str">
        <f>IF(Table1[[#This Row],[Day]]="","",WEEKNUM(F6539))</f>
        <v/>
      </c>
      <c r="C6539" s="45" t="str">
        <f>IF(Table1[[#This Row],[Day]]="","",MONTH(F6539))</f>
        <v/>
      </c>
      <c r="D6539" s="45" t="str">
        <f>IF(Table1[[#This Row],[Day]]="","",YEAR(F6539))</f>
        <v/>
      </c>
      <c r="E6539" s="117" t="s">
        <v>329</v>
      </c>
      <c r="J6539" s="102"/>
      <c r="K6539" s="124"/>
      <c r="R6539" s="46"/>
      <c r="V6539" s="112"/>
      <c r="W6539" s="72"/>
      <c r="X6539" s="46"/>
      <c r="Y6539" s="46"/>
      <c r="AC6539" s="47">
        <f t="shared" si="98"/>
        <v>0</v>
      </c>
      <c r="AD6539" s="47"/>
      <c r="AE6539" s="44"/>
      <c r="AF6539" s="48"/>
    </row>
    <row r="6540" spans="1:32" ht="21" customHeight="1">
      <c r="A6540" s="45" t="str">
        <f>IF(G6540="","",VLOOKUP(G6540,#REF!,3,0))</f>
        <v/>
      </c>
      <c r="B6540" s="45" t="str">
        <f>IF(Table1[[#This Row],[Day]]="","",WEEKNUM(F6540))</f>
        <v/>
      </c>
      <c r="C6540" s="45" t="str">
        <f>IF(Table1[[#This Row],[Day]]="","",MONTH(F6540))</f>
        <v/>
      </c>
      <c r="D6540" s="45" t="str">
        <f>IF(Table1[[#This Row],[Day]]="","",YEAR(F6540))</f>
        <v/>
      </c>
      <c r="E6540" s="117" t="s">
        <v>329</v>
      </c>
      <c r="J6540" s="102"/>
      <c r="K6540" s="124"/>
      <c r="R6540" s="46"/>
      <c r="V6540" s="112"/>
      <c r="W6540" s="72"/>
      <c r="X6540" s="46"/>
      <c r="Y6540" s="46"/>
      <c r="AC6540" s="47">
        <f t="shared" si="98"/>
        <v>0</v>
      </c>
      <c r="AD6540" s="47"/>
      <c r="AE6540" s="44"/>
      <c r="AF6540" s="48"/>
    </row>
    <row r="6541" spans="1:32" ht="21" customHeight="1">
      <c r="A6541" s="45" t="str">
        <f>IF(G6541="","",VLOOKUP(G6541,#REF!,3,0))</f>
        <v/>
      </c>
      <c r="B6541" s="45" t="str">
        <f>IF(Table1[[#This Row],[Day]]="","",WEEKNUM(F6541))</f>
        <v/>
      </c>
      <c r="C6541" s="45" t="str">
        <f>IF(Table1[[#This Row],[Day]]="","",MONTH(F6541))</f>
        <v/>
      </c>
      <c r="D6541" s="45" t="str">
        <f>IF(Table1[[#This Row],[Day]]="","",YEAR(F6541))</f>
        <v/>
      </c>
      <c r="E6541" s="117" t="s">
        <v>329</v>
      </c>
      <c r="J6541" s="102"/>
      <c r="K6541" s="124"/>
      <c r="R6541" s="46"/>
      <c r="V6541" s="112"/>
      <c r="W6541" s="72"/>
      <c r="X6541" s="46"/>
      <c r="Y6541" s="46"/>
      <c r="AC6541" s="47">
        <f t="shared" si="98"/>
        <v>0</v>
      </c>
      <c r="AD6541" s="47"/>
      <c r="AE6541" s="44"/>
      <c r="AF6541" s="48"/>
    </row>
    <row r="6542" spans="1:32" ht="21" customHeight="1">
      <c r="A6542" s="45" t="str">
        <f>IF(G6542="","",VLOOKUP(G6542,#REF!,3,0))</f>
        <v/>
      </c>
      <c r="B6542" s="45" t="str">
        <f>IF(Table1[[#This Row],[Day]]="","",WEEKNUM(F6542))</f>
        <v/>
      </c>
      <c r="C6542" s="45" t="str">
        <f>IF(Table1[[#This Row],[Day]]="","",MONTH(F6542))</f>
        <v/>
      </c>
      <c r="D6542" s="45" t="str">
        <f>IF(Table1[[#This Row],[Day]]="","",YEAR(F6542))</f>
        <v/>
      </c>
      <c r="E6542" s="117" t="s">
        <v>329</v>
      </c>
      <c r="J6542" s="102"/>
      <c r="K6542" s="124"/>
      <c r="R6542" s="46"/>
      <c r="V6542" s="112"/>
      <c r="W6542" s="72"/>
      <c r="X6542" s="46"/>
      <c r="Y6542" s="46"/>
      <c r="AC6542" s="47">
        <f t="shared" si="98"/>
        <v>0</v>
      </c>
      <c r="AD6542" s="47"/>
      <c r="AE6542" s="44"/>
      <c r="AF6542" s="48"/>
    </row>
    <row r="6543" spans="1:32" ht="21" customHeight="1">
      <c r="A6543" s="45" t="str">
        <f>IF(G6543="","",VLOOKUP(G6543,#REF!,3,0))</f>
        <v/>
      </c>
      <c r="B6543" s="45" t="str">
        <f>IF(Table1[[#This Row],[Day]]="","",WEEKNUM(F6543))</f>
        <v/>
      </c>
      <c r="C6543" s="45" t="str">
        <f>IF(Table1[[#This Row],[Day]]="","",MONTH(F6543))</f>
        <v/>
      </c>
      <c r="D6543" s="45" t="str">
        <f>IF(Table1[[#This Row],[Day]]="","",YEAR(F6543))</f>
        <v/>
      </c>
      <c r="E6543" s="117" t="s">
        <v>329</v>
      </c>
      <c r="J6543" s="102"/>
      <c r="K6543" s="124"/>
      <c r="R6543" s="46"/>
      <c r="V6543" s="112"/>
      <c r="W6543" s="72"/>
      <c r="X6543" s="46"/>
      <c r="Y6543" s="46"/>
      <c r="AC6543" s="47">
        <f t="shared" si="98"/>
        <v>0</v>
      </c>
      <c r="AD6543" s="47"/>
      <c r="AE6543" s="44"/>
      <c r="AF6543" s="48"/>
    </row>
    <row r="6544" spans="1:32" ht="21" customHeight="1">
      <c r="A6544" s="45" t="str">
        <f>IF(G6544="","",VLOOKUP(G6544,#REF!,3,0))</f>
        <v/>
      </c>
      <c r="B6544" s="45" t="str">
        <f>IF(Table1[[#This Row],[Day]]="","",WEEKNUM(F6544))</f>
        <v/>
      </c>
      <c r="C6544" s="45" t="str">
        <f>IF(Table1[[#This Row],[Day]]="","",MONTH(F6544))</f>
        <v/>
      </c>
      <c r="D6544" s="45" t="str">
        <f>IF(Table1[[#This Row],[Day]]="","",YEAR(F6544))</f>
        <v/>
      </c>
      <c r="E6544" s="117" t="s">
        <v>329</v>
      </c>
      <c r="J6544" s="102"/>
      <c r="K6544" s="124"/>
      <c r="R6544" s="46"/>
      <c r="V6544" s="112"/>
      <c r="W6544" s="72"/>
      <c r="X6544" s="46"/>
      <c r="Y6544" s="46"/>
      <c r="AC6544" s="47">
        <f t="shared" si="98"/>
        <v>0</v>
      </c>
      <c r="AD6544" s="47"/>
      <c r="AE6544" s="44"/>
      <c r="AF6544" s="48"/>
    </row>
    <row r="6545" spans="1:32" ht="21" customHeight="1">
      <c r="A6545" s="45" t="str">
        <f>IF(G6545="","",VLOOKUP(G6545,#REF!,3,0))</f>
        <v/>
      </c>
      <c r="B6545" s="45" t="str">
        <f>IF(Table1[[#This Row],[Day]]="","",WEEKNUM(F6545))</f>
        <v/>
      </c>
      <c r="C6545" s="45" t="str">
        <f>IF(Table1[[#This Row],[Day]]="","",MONTH(F6545))</f>
        <v/>
      </c>
      <c r="D6545" s="45" t="str">
        <f>IF(Table1[[#This Row],[Day]]="","",YEAR(F6545))</f>
        <v/>
      </c>
      <c r="E6545" s="117" t="s">
        <v>329</v>
      </c>
      <c r="J6545" s="102"/>
      <c r="K6545" s="124"/>
      <c r="R6545" s="46"/>
      <c r="V6545" s="112"/>
      <c r="W6545" s="72"/>
      <c r="X6545" s="46"/>
      <c r="Y6545" s="46"/>
      <c r="AC6545" s="47">
        <f t="shared" si="98"/>
        <v>0</v>
      </c>
      <c r="AD6545" s="47"/>
      <c r="AE6545" s="44"/>
      <c r="AF6545" s="48"/>
    </row>
    <row r="6546" spans="1:32" ht="21" customHeight="1">
      <c r="A6546" s="45" t="str">
        <f>IF(G6546="","",VLOOKUP(G6546,#REF!,3,0))</f>
        <v/>
      </c>
      <c r="B6546" s="45" t="str">
        <f>IF(Table1[[#This Row],[Day]]="","",WEEKNUM(F6546))</f>
        <v/>
      </c>
      <c r="C6546" s="45" t="str">
        <f>IF(Table1[[#This Row],[Day]]="","",MONTH(F6546))</f>
        <v/>
      </c>
      <c r="D6546" s="45" t="str">
        <f>IF(Table1[[#This Row],[Day]]="","",YEAR(F6546))</f>
        <v/>
      </c>
      <c r="E6546" s="117" t="s">
        <v>329</v>
      </c>
      <c r="J6546" s="102"/>
      <c r="K6546" s="124"/>
      <c r="R6546" s="46"/>
      <c r="V6546" s="112"/>
      <c r="W6546" s="72"/>
      <c r="X6546" s="46"/>
      <c r="Y6546" s="46"/>
      <c r="AC6546" s="47">
        <f t="shared" si="98"/>
        <v>0</v>
      </c>
      <c r="AD6546" s="47"/>
      <c r="AE6546" s="44"/>
      <c r="AF6546" s="48"/>
    </row>
    <row r="6547" spans="1:32" ht="21" customHeight="1">
      <c r="A6547" s="45" t="str">
        <f>IF(G6547="","",VLOOKUP(G6547,#REF!,3,0))</f>
        <v/>
      </c>
      <c r="B6547" s="45" t="str">
        <f>IF(Table1[[#This Row],[Day]]="","",WEEKNUM(F6547))</f>
        <v/>
      </c>
      <c r="C6547" s="45" t="str">
        <f>IF(Table1[[#This Row],[Day]]="","",MONTH(F6547))</f>
        <v/>
      </c>
      <c r="D6547" s="45" t="str">
        <f>IF(Table1[[#This Row],[Day]]="","",YEAR(F6547))</f>
        <v/>
      </c>
      <c r="E6547" s="117" t="s">
        <v>329</v>
      </c>
      <c r="J6547" s="102"/>
      <c r="K6547" s="124"/>
      <c r="R6547" s="46"/>
      <c r="V6547" s="112"/>
      <c r="W6547" s="72"/>
      <c r="X6547" s="46"/>
      <c r="Y6547" s="46"/>
      <c r="AC6547" s="47">
        <f t="shared" si="98"/>
        <v>0</v>
      </c>
      <c r="AD6547" s="47"/>
      <c r="AE6547" s="44"/>
      <c r="AF6547" s="48"/>
    </row>
    <row r="6548" spans="1:32" ht="21" customHeight="1">
      <c r="A6548" s="45" t="str">
        <f>IF(G6548="","",VLOOKUP(G6548,#REF!,3,0))</f>
        <v/>
      </c>
      <c r="B6548" s="45" t="str">
        <f>IF(Table1[[#This Row],[Day]]="","",WEEKNUM(F6548))</f>
        <v/>
      </c>
      <c r="C6548" s="45" t="str">
        <f>IF(Table1[[#This Row],[Day]]="","",MONTH(F6548))</f>
        <v/>
      </c>
      <c r="D6548" s="45" t="str">
        <f>IF(Table1[[#This Row],[Day]]="","",YEAR(F6548))</f>
        <v/>
      </c>
      <c r="E6548" s="117" t="s">
        <v>329</v>
      </c>
      <c r="J6548" s="102"/>
      <c r="K6548" s="124"/>
      <c r="R6548" s="46"/>
      <c r="V6548" s="112"/>
      <c r="W6548" s="72"/>
      <c r="X6548" s="46"/>
      <c r="Y6548" s="46"/>
      <c r="AC6548" s="47">
        <f t="shared" si="98"/>
        <v>0</v>
      </c>
      <c r="AD6548" s="47"/>
      <c r="AE6548" s="44"/>
      <c r="AF6548" s="48"/>
    </row>
    <row r="6549" spans="1:32" ht="21" customHeight="1">
      <c r="A6549" s="45" t="str">
        <f>IF(G6549="","",VLOOKUP(G6549,#REF!,3,0))</f>
        <v/>
      </c>
      <c r="B6549" s="45" t="str">
        <f>IF(Table1[[#This Row],[Day]]="","",WEEKNUM(F6549))</f>
        <v/>
      </c>
      <c r="C6549" s="45" t="str">
        <f>IF(Table1[[#This Row],[Day]]="","",MONTH(F6549))</f>
        <v/>
      </c>
      <c r="D6549" s="45" t="str">
        <f>IF(Table1[[#This Row],[Day]]="","",YEAR(F6549))</f>
        <v/>
      </c>
      <c r="E6549" s="117" t="s">
        <v>329</v>
      </c>
      <c r="J6549" s="102"/>
      <c r="K6549" s="124"/>
      <c r="R6549" s="46"/>
      <c r="V6549" s="112"/>
      <c r="W6549" s="72"/>
      <c r="X6549" s="46"/>
      <c r="Y6549" s="46"/>
      <c r="AC6549" s="47">
        <f t="shared" si="98"/>
        <v>0</v>
      </c>
      <c r="AD6549" s="47"/>
      <c r="AE6549" s="44"/>
      <c r="AF6549" s="48"/>
    </row>
    <row r="6550" spans="1:32" ht="21" customHeight="1">
      <c r="A6550" s="45" t="str">
        <f>IF(G6550="","",VLOOKUP(G6550,#REF!,3,0))</f>
        <v/>
      </c>
      <c r="B6550" s="45" t="str">
        <f>IF(Table1[[#This Row],[Day]]="","",WEEKNUM(F6550))</f>
        <v/>
      </c>
      <c r="C6550" s="45" t="str">
        <f>IF(Table1[[#This Row],[Day]]="","",MONTH(F6550))</f>
        <v/>
      </c>
      <c r="D6550" s="45" t="str">
        <f>IF(Table1[[#This Row],[Day]]="","",YEAR(F6550))</f>
        <v/>
      </c>
      <c r="E6550" s="117" t="s">
        <v>329</v>
      </c>
      <c r="J6550" s="102"/>
      <c r="K6550" s="124"/>
      <c r="R6550" s="46"/>
      <c r="V6550" s="112"/>
      <c r="W6550" s="72"/>
      <c r="X6550" s="46"/>
      <c r="Y6550" s="46"/>
      <c r="AC6550" s="47">
        <f t="shared" si="98"/>
        <v>0</v>
      </c>
      <c r="AD6550" s="47"/>
      <c r="AE6550" s="44"/>
      <c r="AF6550" s="48"/>
    </row>
    <row r="6551" spans="1:32" ht="21" customHeight="1">
      <c r="A6551" s="45" t="str">
        <f>IF(G6551="","",VLOOKUP(G6551,#REF!,3,0))</f>
        <v/>
      </c>
      <c r="B6551" s="45" t="str">
        <f>IF(Table1[[#This Row],[Day]]="","",WEEKNUM(F6551))</f>
        <v/>
      </c>
      <c r="C6551" s="45" t="str">
        <f>IF(Table1[[#This Row],[Day]]="","",MONTH(F6551))</f>
        <v/>
      </c>
      <c r="D6551" s="45" t="str">
        <f>IF(Table1[[#This Row],[Day]]="","",YEAR(F6551))</f>
        <v/>
      </c>
      <c r="E6551" s="117" t="s">
        <v>329</v>
      </c>
      <c r="J6551" s="102"/>
      <c r="K6551" s="124"/>
      <c r="R6551" s="46"/>
      <c r="V6551" s="112"/>
      <c r="W6551" s="72"/>
      <c r="X6551" s="46"/>
      <c r="Y6551" s="46"/>
      <c r="AC6551" s="47">
        <f t="shared" si="98"/>
        <v>0</v>
      </c>
      <c r="AD6551" s="47"/>
      <c r="AE6551" s="44"/>
      <c r="AF6551" s="48"/>
    </row>
    <row r="6552" spans="1:32" ht="21" customHeight="1">
      <c r="A6552" s="45" t="str">
        <f>IF(G6552="","",VLOOKUP(G6552,#REF!,3,0))</f>
        <v/>
      </c>
      <c r="B6552" s="45" t="str">
        <f>IF(Table1[[#This Row],[Day]]="","",WEEKNUM(F6552))</f>
        <v/>
      </c>
      <c r="C6552" s="45" t="str">
        <f>IF(Table1[[#This Row],[Day]]="","",MONTH(F6552))</f>
        <v/>
      </c>
      <c r="D6552" s="45" t="str">
        <f>IF(Table1[[#This Row],[Day]]="","",YEAR(F6552))</f>
        <v/>
      </c>
      <c r="E6552" s="117" t="s">
        <v>329</v>
      </c>
      <c r="J6552" s="102"/>
      <c r="K6552" s="124"/>
      <c r="R6552" s="46"/>
      <c r="V6552" s="112"/>
      <c r="W6552" s="72"/>
      <c r="X6552" s="46"/>
      <c r="Y6552" s="46"/>
      <c r="AC6552" s="47">
        <f t="shared" si="98"/>
        <v>0</v>
      </c>
      <c r="AD6552" s="47"/>
      <c r="AE6552" s="44"/>
      <c r="AF6552" s="48"/>
    </row>
    <row r="6553" spans="1:32" ht="21" customHeight="1">
      <c r="A6553" s="45" t="str">
        <f>IF(G6553="","",VLOOKUP(G6553,#REF!,3,0))</f>
        <v/>
      </c>
      <c r="B6553" s="45" t="str">
        <f>IF(Table1[[#This Row],[Day]]="","",WEEKNUM(F6553))</f>
        <v/>
      </c>
      <c r="C6553" s="45" t="str">
        <f>IF(Table1[[#This Row],[Day]]="","",MONTH(F6553))</f>
        <v/>
      </c>
      <c r="D6553" s="45" t="str">
        <f>IF(Table1[[#This Row],[Day]]="","",YEAR(F6553))</f>
        <v/>
      </c>
      <c r="E6553" s="117" t="s">
        <v>329</v>
      </c>
      <c r="J6553" s="102"/>
      <c r="K6553" s="124"/>
      <c r="R6553" s="46"/>
      <c r="V6553" s="112"/>
      <c r="W6553" s="72"/>
      <c r="X6553" s="46"/>
      <c r="Y6553" s="46"/>
      <c r="AC6553" s="47">
        <f t="shared" si="98"/>
        <v>0</v>
      </c>
      <c r="AD6553" s="47"/>
      <c r="AE6553" s="44"/>
      <c r="AF6553" s="48"/>
    </row>
    <row r="6554" spans="1:32" ht="21" customHeight="1">
      <c r="A6554" s="45" t="str">
        <f>IF(G6554="","",VLOOKUP(G6554,#REF!,3,0))</f>
        <v/>
      </c>
      <c r="B6554" s="45" t="str">
        <f>IF(Table1[[#This Row],[Day]]="","",WEEKNUM(F6554))</f>
        <v/>
      </c>
      <c r="C6554" s="45" t="str">
        <f>IF(Table1[[#This Row],[Day]]="","",MONTH(F6554))</f>
        <v/>
      </c>
      <c r="D6554" s="45" t="str">
        <f>IF(Table1[[#This Row],[Day]]="","",YEAR(F6554))</f>
        <v/>
      </c>
      <c r="E6554" s="117" t="s">
        <v>329</v>
      </c>
      <c r="J6554" s="102"/>
      <c r="K6554" s="124"/>
      <c r="R6554" s="46"/>
      <c r="V6554" s="112"/>
      <c r="W6554" s="72"/>
      <c r="X6554" s="46"/>
      <c r="Y6554" s="46"/>
      <c r="AC6554" s="47">
        <f t="shared" si="98"/>
        <v>0</v>
      </c>
      <c r="AD6554" s="47"/>
      <c r="AE6554" s="44"/>
      <c r="AF6554" s="48"/>
    </row>
    <row r="6555" spans="1:32" ht="21" customHeight="1">
      <c r="A6555" s="45" t="str">
        <f>IF(G6555="","",VLOOKUP(G6555,#REF!,3,0))</f>
        <v/>
      </c>
      <c r="B6555" s="45" t="str">
        <f>IF(Table1[[#This Row],[Day]]="","",WEEKNUM(F6555))</f>
        <v/>
      </c>
      <c r="C6555" s="45" t="str">
        <f>IF(Table1[[#This Row],[Day]]="","",MONTH(F6555))</f>
        <v/>
      </c>
      <c r="D6555" s="45" t="str">
        <f>IF(Table1[[#This Row],[Day]]="","",YEAR(F6555))</f>
        <v/>
      </c>
      <c r="E6555" s="117" t="s">
        <v>329</v>
      </c>
      <c r="J6555" s="102"/>
      <c r="K6555" s="124"/>
      <c r="R6555" s="46"/>
      <c r="V6555" s="112"/>
      <c r="W6555" s="72"/>
      <c r="X6555" s="46"/>
      <c r="Y6555" s="46"/>
      <c r="AC6555" s="47">
        <f t="shared" si="98"/>
        <v>0</v>
      </c>
      <c r="AD6555" s="47"/>
      <c r="AE6555" s="44"/>
      <c r="AF6555" s="48"/>
    </row>
    <row r="6556" spans="1:32" ht="21" customHeight="1">
      <c r="A6556" s="45" t="str">
        <f>IF(G6556="","",VLOOKUP(G6556,#REF!,3,0))</f>
        <v/>
      </c>
      <c r="B6556" s="45" t="str">
        <f>IF(Table1[[#This Row],[Day]]="","",WEEKNUM(F6556))</f>
        <v/>
      </c>
      <c r="C6556" s="45" t="str">
        <f>IF(Table1[[#This Row],[Day]]="","",MONTH(F6556))</f>
        <v/>
      </c>
      <c r="D6556" s="45" t="str">
        <f>IF(Table1[[#This Row],[Day]]="","",YEAR(F6556))</f>
        <v/>
      </c>
      <c r="E6556" s="117" t="s">
        <v>329</v>
      </c>
      <c r="J6556" s="102"/>
      <c r="K6556" s="124"/>
      <c r="R6556" s="46"/>
      <c r="V6556" s="112"/>
      <c r="W6556" s="72"/>
      <c r="X6556" s="46"/>
      <c r="Y6556" s="46"/>
      <c r="AC6556" s="47">
        <f t="shared" ref="AC6556:AC6619" si="99">SUM(I6556:AB6556)</f>
        <v>0</v>
      </c>
      <c r="AD6556" s="47"/>
      <c r="AE6556" s="44"/>
      <c r="AF6556" s="48"/>
    </row>
    <row r="6557" spans="1:32" ht="21" customHeight="1">
      <c r="A6557" s="45" t="str">
        <f>IF(G6557="","",VLOOKUP(G6557,#REF!,3,0))</f>
        <v/>
      </c>
      <c r="B6557" s="45" t="str">
        <f>IF(Table1[[#This Row],[Day]]="","",WEEKNUM(F6557))</f>
        <v/>
      </c>
      <c r="C6557" s="45" t="str">
        <f>IF(Table1[[#This Row],[Day]]="","",MONTH(F6557))</f>
        <v/>
      </c>
      <c r="D6557" s="45" t="str">
        <f>IF(Table1[[#This Row],[Day]]="","",YEAR(F6557))</f>
        <v/>
      </c>
      <c r="E6557" s="117" t="s">
        <v>329</v>
      </c>
      <c r="J6557" s="102"/>
      <c r="K6557" s="124"/>
      <c r="R6557" s="46"/>
      <c r="V6557" s="112"/>
      <c r="W6557" s="72"/>
      <c r="X6557" s="46"/>
      <c r="Y6557" s="46"/>
      <c r="AC6557" s="47">
        <f t="shared" si="99"/>
        <v>0</v>
      </c>
      <c r="AD6557" s="47"/>
      <c r="AE6557" s="44"/>
      <c r="AF6557" s="48"/>
    </row>
    <row r="6558" spans="1:32" ht="21" customHeight="1">
      <c r="A6558" s="45" t="str">
        <f>IF(G6558="","",VLOOKUP(G6558,#REF!,3,0))</f>
        <v/>
      </c>
      <c r="B6558" s="45" t="str">
        <f>IF(Table1[[#This Row],[Day]]="","",WEEKNUM(F6558))</f>
        <v/>
      </c>
      <c r="C6558" s="45" t="str">
        <f>IF(Table1[[#This Row],[Day]]="","",MONTH(F6558))</f>
        <v/>
      </c>
      <c r="D6558" s="45" t="str">
        <f>IF(Table1[[#This Row],[Day]]="","",YEAR(F6558))</f>
        <v/>
      </c>
      <c r="E6558" s="117" t="s">
        <v>329</v>
      </c>
      <c r="J6558" s="102"/>
      <c r="K6558" s="124"/>
      <c r="R6558" s="46"/>
      <c r="V6558" s="112"/>
      <c r="W6558" s="72"/>
      <c r="X6558" s="46"/>
      <c r="Y6558" s="46"/>
      <c r="AC6558" s="47">
        <f t="shared" si="99"/>
        <v>0</v>
      </c>
      <c r="AD6558" s="47"/>
      <c r="AE6558" s="44"/>
      <c r="AF6558" s="48"/>
    </row>
    <row r="6559" spans="1:32" ht="21" customHeight="1">
      <c r="A6559" s="45" t="str">
        <f>IF(G6559="","",VLOOKUP(G6559,#REF!,3,0))</f>
        <v/>
      </c>
      <c r="B6559" s="45" t="str">
        <f>IF(Table1[[#This Row],[Day]]="","",WEEKNUM(F6559))</f>
        <v/>
      </c>
      <c r="C6559" s="45" t="str">
        <f>IF(Table1[[#This Row],[Day]]="","",MONTH(F6559))</f>
        <v/>
      </c>
      <c r="D6559" s="45" t="str">
        <f>IF(Table1[[#This Row],[Day]]="","",YEAR(F6559))</f>
        <v/>
      </c>
      <c r="E6559" s="117" t="s">
        <v>329</v>
      </c>
      <c r="J6559" s="102"/>
      <c r="K6559" s="124"/>
      <c r="R6559" s="46"/>
      <c r="V6559" s="112"/>
      <c r="W6559" s="72"/>
      <c r="X6559" s="46"/>
      <c r="Y6559" s="46"/>
      <c r="AC6559" s="47">
        <f t="shared" si="99"/>
        <v>0</v>
      </c>
      <c r="AD6559" s="47"/>
      <c r="AE6559" s="44"/>
      <c r="AF6559" s="48"/>
    </row>
    <row r="6560" spans="1:32" ht="21" customHeight="1">
      <c r="A6560" s="45" t="str">
        <f>IF(G6560="","",VLOOKUP(G6560,#REF!,3,0))</f>
        <v/>
      </c>
      <c r="B6560" s="45" t="str">
        <f>IF(Table1[[#This Row],[Day]]="","",WEEKNUM(F6560))</f>
        <v/>
      </c>
      <c r="C6560" s="45" t="str">
        <f>IF(Table1[[#This Row],[Day]]="","",MONTH(F6560))</f>
        <v/>
      </c>
      <c r="D6560" s="45" t="str">
        <f>IF(Table1[[#This Row],[Day]]="","",YEAR(F6560))</f>
        <v/>
      </c>
      <c r="E6560" s="117" t="s">
        <v>329</v>
      </c>
      <c r="J6560" s="102"/>
      <c r="K6560" s="124"/>
      <c r="R6560" s="46"/>
      <c r="V6560" s="112"/>
      <c r="W6560" s="72"/>
      <c r="X6560" s="46"/>
      <c r="Y6560" s="46"/>
      <c r="AC6560" s="47">
        <f t="shared" si="99"/>
        <v>0</v>
      </c>
      <c r="AD6560" s="47"/>
      <c r="AE6560" s="44"/>
      <c r="AF6560" s="48"/>
    </row>
    <row r="6561" spans="1:32" ht="21" customHeight="1">
      <c r="A6561" s="45" t="str">
        <f>IF(G6561="","",VLOOKUP(G6561,#REF!,3,0))</f>
        <v/>
      </c>
      <c r="B6561" s="45" t="str">
        <f>IF(Table1[[#This Row],[Day]]="","",WEEKNUM(F6561))</f>
        <v/>
      </c>
      <c r="C6561" s="45" t="str">
        <f>IF(Table1[[#This Row],[Day]]="","",MONTH(F6561))</f>
        <v/>
      </c>
      <c r="D6561" s="45" t="str">
        <f>IF(Table1[[#This Row],[Day]]="","",YEAR(F6561))</f>
        <v/>
      </c>
      <c r="E6561" s="117" t="s">
        <v>329</v>
      </c>
      <c r="J6561" s="102"/>
      <c r="K6561" s="124"/>
      <c r="R6561" s="46"/>
      <c r="V6561" s="112"/>
      <c r="W6561" s="72"/>
      <c r="X6561" s="46"/>
      <c r="Y6561" s="46"/>
      <c r="AC6561" s="47">
        <f t="shared" si="99"/>
        <v>0</v>
      </c>
      <c r="AD6561" s="47"/>
      <c r="AE6561" s="44"/>
      <c r="AF6561" s="48"/>
    </row>
    <row r="6562" spans="1:32" ht="21" customHeight="1">
      <c r="A6562" s="45" t="str">
        <f>IF(G6562="","",VLOOKUP(G6562,#REF!,3,0))</f>
        <v/>
      </c>
      <c r="B6562" s="45" t="str">
        <f>IF(Table1[[#This Row],[Day]]="","",WEEKNUM(F6562))</f>
        <v/>
      </c>
      <c r="C6562" s="45" t="str">
        <f>IF(Table1[[#This Row],[Day]]="","",MONTH(F6562))</f>
        <v/>
      </c>
      <c r="D6562" s="45" t="str">
        <f>IF(Table1[[#This Row],[Day]]="","",YEAR(F6562))</f>
        <v/>
      </c>
      <c r="E6562" s="117" t="s">
        <v>329</v>
      </c>
      <c r="J6562" s="102"/>
      <c r="K6562" s="124"/>
      <c r="R6562" s="46"/>
      <c r="V6562" s="112"/>
      <c r="W6562" s="72"/>
      <c r="X6562" s="46"/>
      <c r="Y6562" s="46"/>
      <c r="AC6562" s="47">
        <f t="shared" si="99"/>
        <v>0</v>
      </c>
      <c r="AD6562" s="47"/>
      <c r="AE6562" s="44"/>
      <c r="AF6562" s="48"/>
    </row>
    <row r="6563" spans="1:32" ht="21" customHeight="1">
      <c r="A6563" s="45" t="str">
        <f>IF(G6563="","",VLOOKUP(G6563,#REF!,3,0))</f>
        <v/>
      </c>
      <c r="B6563" s="45" t="str">
        <f>IF(Table1[[#This Row],[Day]]="","",WEEKNUM(F6563))</f>
        <v/>
      </c>
      <c r="C6563" s="45" t="str">
        <f>IF(Table1[[#This Row],[Day]]="","",MONTH(F6563))</f>
        <v/>
      </c>
      <c r="D6563" s="45" t="str">
        <f>IF(Table1[[#This Row],[Day]]="","",YEAR(F6563))</f>
        <v/>
      </c>
      <c r="E6563" s="117" t="s">
        <v>329</v>
      </c>
      <c r="J6563" s="102"/>
      <c r="K6563" s="124"/>
      <c r="R6563" s="46"/>
      <c r="V6563" s="112"/>
      <c r="W6563" s="72"/>
      <c r="X6563" s="46"/>
      <c r="Y6563" s="46"/>
      <c r="AC6563" s="47">
        <f t="shared" si="99"/>
        <v>0</v>
      </c>
      <c r="AD6563" s="47"/>
      <c r="AE6563" s="44"/>
      <c r="AF6563" s="48"/>
    </row>
    <row r="6564" spans="1:32" ht="21" customHeight="1">
      <c r="A6564" s="45" t="str">
        <f>IF(G6564="","",VLOOKUP(G6564,#REF!,3,0))</f>
        <v/>
      </c>
      <c r="B6564" s="45" t="str">
        <f>IF(Table1[[#This Row],[Day]]="","",WEEKNUM(F6564))</f>
        <v/>
      </c>
      <c r="C6564" s="45" t="str">
        <f>IF(Table1[[#This Row],[Day]]="","",MONTH(F6564))</f>
        <v/>
      </c>
      <c r="D6564" s="45" t="str">
        <f>IF(Table1[[#This Row],[Day]]="","",YEAR(F6564))</f>
        <v/>
      </c>
      <c r="E6564" s="117" t="s">
        <v>329</v>
      </c>
      <c r="J6564" s="102"/>
      <c r="K6564" s="124"/>
      <c r="R6564" s="46"/>
      <c r="V6564" s="112"/>
      <c r="W6564" s="72"/>
      <c r="X6564" s="46"/>
      <c r="Y6564" s="46"/>
      <c r="AC6564" s="47">
        <f t="shared" si="99"/>
        <v>0</v>
      </c>
      <c r="AD6564" s="47"/>
      <c r="AE6564" s="44"/>
      <c r="AF6564" s="48"/>
    </row>
    <row r="6565" spans="1:32" ht="21" customHeight="1">
      <c r="A6565" s="45" t="str">
        <f>IF(G6565="","",VLOOKUP(G6565,#REF!,3,0))</f>
        <v/>
      </c>
      <c r="B6565" s="45" t="str">
        <f>IF(Table1[[#This Row],[Day]]="","",WEEKNUM(F6565))</f>
        <v/>
      </c>
      <c r="C6565" s="45" t="str">
        <f>IF(Table1[[#This Row],[Day]]="","",MONTH(F6565))</f>
        <v/>
      </c>
      <c r="D6565" s="45" t="str">
        <f>IF(Table1[[#This Row],[Day]]="","",YEAR(F6565))</f>
        <v/>
      </c>
      <c r="E6565" s="117" t="s">
        <v>329</v>
      </c>
      <c r="J6565" s="102"/>
      <c r="K6565" s="124"/>
      <c r="R6565" s="46"/>
      <c r="V6565" s="112"/>
      <c r="W6565" s="72"/>
      <c r="X6565" s="46"/>
      <c r="Y6565" s="46"/>
      <c r="AC6565" s="47">
        <f t="shared" si="99"/>
        <v>0</v>
      </c>
      <c r="AD6565" s="47"/>
      <c r="AE6565" s="44"/>
      <c r="AF6565" s="48"/>
    </row>
    <row r="6566" spans="1:32" ht="21" customHeight="1">
      <c r="A6566" s="45" t="str">
        <f>IF(G6566="","",VLOOKUP(G6566,#REF!,3,0))</f>
        <v/>
      </c>
      <c r="B6566" s="45" t="str">
        <f>IF(Table1[[#This Row],[Day]]="","",WEEKNUM(F6566))</f>
        <v/>
      </c>
      <c r="C6566" s="45" t="str">
        <f>IF(Table1[[#This Row],[Day]]="","",MONTH(F6566))</f>
        <v/>
      </c>
      <c r="D6566" s="45" t="str">
        <f>IF(Table1[[#This Row],[Day]]="","",YEAR(F6566))</f>
        <v/>
      </c>
      <c r="E6566" s="117" t="s">
        <v>329</v>
      </c>
      <c r="J6566" s="102"/>
      <c r="K6566" s="124"/>
      <c r="R6566" s="46"/>
      <c r="V6566" s="112"/>
      <c r="W6566" s="72"/>
      <c r="X6566" s="46"/>
      <c r="Y6566" s="46"/>
      <c r="AC6566" s="47">
        <f t="shared" si="99"/>
        <v>0</v>
      </c>
      <c r="AD6566" s="47"/>
      <c r="AE6566" s="44"/>
      <c r="AF6566" s="48"/>
    </row>
    <row r="6567" spans="1:32" ht="21" customHeight="1">
      <c r="A6567" s="45" t="str">
        <f>IF(G6567="","",VLOOKUP(G6567,#REF!,3,0))</f>
        <v/>
      </c>
      <c r="B6567" s="45" t="str">
        <f>IF(Table1[[#This Row],[Day]]="","",WEEKNUM(F6567))</f>
        <v/>
      </c>
      <c r="C6567" s="45" t="str">
        <f>IF(Table1[[#This Row],[Day]]="","",MONTH(F6567))</f>
        <v/>
      </c>
      <c r="D6567" s="45" t="str">
        <f>IF(Table1[[#This Row],[Day]]="","",YEAR(F6567))</f>
        <v/>
      </c>
      <c r="E6567" s="117" t="s">
        <v>329</v>
      </c>
      <c r="J6567" s="102"/>
      <c r="K6567" s="124"/>
      <c r="R6567" s="46"/>
      <c r="V6567" s="112"/>
      <c r="W6567" s="72"/>
      <c r="X6567" s="46"/>
      <c r="Y6567" s="46"/>
      <c r="AC6567" s="47">
        <f t="shared" si="99"/>
        <v>0</v>
      </c>
      <c r="AD6567" s="47"/>
      <c r="AE6567" s="44"/>
      <c r="AF6567" s="48"/>
    </row>
    <row r="6568" spans="1:32" ht="21" customHeight="1">
      <c r="A6568" s="45" t="str">
        <f>IF(G6568="","",VLOOKUP(G6568,#REF!,3,0))</f>
        <v/>
      </c>
      <c r="B6568" s="45" t="str">
        <f>IF(Table1[[#This Row],[Day]]="","",WEEKNUM(F6568))</f>
        <v/>
      </c>
      <c r="C6568" s="45" t="str">
        <f>IF(Table1[[#This Row],[Day]]="","",MONTH(F6568))</f>
        <v/>
      </c>
      <c r="D6568" s="45" t="str">
        <f>IF(Table1[[#This Row],[Day]]="","",YEAR(F6568))</f>
        <v/>
      </c>
      <c r="E6568" s="117" t="s">
        <v>329</v>
      </c>
      <c r="J6568" s="102"/>
      <c r="K6568" s="124"/>
      <c r="R6568" s="46"/>
      <c r="V6568" s="112"/>
      <c r="W6568" s="72"/>
      <c r="X6568" s="46"/>
      <c r="Y6568" s="46"/>
      <c r="AC6568" s="47">
        <f t="shared" si="99"/>
        <v>0</v>
      </c>
      <c r="AD6568" s="47"/>
      <c r="AE6568" s="44"/>
      <c r="AF6568" s="48"/>
    </row>
    <row r="6569" spans="1:32" ht="21" customHeight="1">
      <c r="A6569" s="45" t="str">
        <f>IF(G6569="","",VLOOKUP(G6569,#REF!,3,0))</f>
        <v/>
      </c>
      <c r="B6569" s="45" t="str">
        <f>IF(Table1[[#This Row],[Day]]="","",WEEKNUM(F6569))</f>
        <v/>
      </c>
      <c r="C6569" s="45" t="str">
        <f>IF(Table1[[#This Row],[Day]]="","",MONTH(F6569))</f>
        <v/>
      </c>
      <c r="D6569" s="45" t="str">
        <f>IF(Table1[[#This Row],[Day]]="","",YEAR(F6569))</f>
        <v/>
      </c>
      <c r="E6569" s="117" t="s">
        <v>329</v>
      </c>
      <c r="J6569" s="102"/>
      <c r="K6569" s="124"/>
      <c r="R6569" s="46"/>
      <c r="V6569" s="112"/>
      <c r="W6569" s="72"/>
      <c r="X6569" s="46"/>
      <c r="Y6569" s="46"/>
      <c r="AC6569" s="47">
        <f t="shared" si="99"/>
        <v>0</v>
      </c>
      <c r="AD6569" s="47"/>
      <c r="AE6569" s="44"/>
      <c r="AF6569" s="48"/>
    </row>
    <row r="6570" spans="1:32" ht="21" customHeight="1">
      <c r="A6570" s="45" t="str">
        <f>IF(G6570="","",VLOOKUP(G6570,#REF!,3,0))</f>
        <v/>
      </c>
      <c r="B6570" s="45" t="str">
        <f>IF(Table1[[#This Row],[Day]]="","",WEEKNUM(F6570))</f>
        <v/>
      </c>
      <c r="C6570" s="45" t="str">
        <f>IF(Table1[[#This Row],[Day]]="","",MONTH(F6570))</f>
        <v/>
      </c>
      <c r="D6570" s="45" t="str">
        <f>IF(Table1[[#This Row],[Day]]="","",YEAR(F6570))</f>
        <v/>
      </c>
      <c r="E6570" s="117" t="s">
        <v>329</v>
      </c>
      <c r="J6570" s="102"/>
      <c r="K6570" s="124"/>
      <c r="R6570" s="46"/>
      <c r="V6570" s="112"/>
      <c r="W6570" s="72"/>
      <c r="X6570" s="46"/>
      <c r="Y6570" s="46"/>
      <c r="AC6570" s="47">
        <f t="shared" si="99"/>
        <v>0</v>
      </c>
      <c r="AD6570" s="47"/>
      <c r="AE6570" s="44"/>
      <c r="AF6570" s="48"/>
    </row>
    <row r="6571" spans="1:32" ht="21" customHeight="1">
      <c r="A6571" s="45" t="str">
        <f>IF(G6571="","",VLOOKUP(G6571,#REF!,3,0))</f>
        <v/>
      </c>
      <c r="B6571" s="45" t="str">
        <f>IF(Table1[[#This Row],[Day]]="","",WEEKNUM(F6571))</f>
        <v/>
      </c>
      <c r="C6571" s="45" t="str">
        <f>IF(Table1[[#This Row],[Day]]="","",MONTH(F6571))</f>
        <v/>
      </c>
      <c r="D6571" s="45" t="str">
        <f>IF(Table1[[#This Row],[Day]]="","",YEAR(F6571))</f>
        <v/>
      </c>
      <c r="E6571" s="117" t="s">
        <v>329</v>
      </c>
      <c r="J6571" s="102"/>
      <c r="K6571" s="124"/>
      <c r="R6571" s="46"/>
      <c r="V6571" s="112"/>
      <c r="W6571" s="72"/>
      <c r="X6571" s="46"/>
      <c r="Y6571" s="46"/>
      <c r="AC6571" s="47">
        <f t="shared" si="99"/>
        <v>0</v>
      </c>
      <c r="AD6571" s="47"/>
      <c r="AE6571" s="44"/>
      <c r="AF6571" s="48"/>
    </row>
    <row r="6572" spans="1:32" ht="21" customHeight="1">
      <c r="A6572" s="45" t="str">
        <f>IF(G6572="","",VLOOKUP(G6572,#REF!,3,0))</f>
        <v/>
      </c>
      <c r="B6572" s="45" t="str">
        <f>IF(Table1[[#This Row],[Day]]="","",WEEKNUM(F6572))</f>
        <v/>
      </c>
      <c r="C6572" s="45" t="str">
        <f>IF(Table1[[#This Row],[Day]]="","",MONTH(F6572))</f>
        <v/>
      </c>
      <c r="D6572" s="45" t="str">
        <f>IF(Table1[[#This Row],[Day]]="","",YEAR(F6572))</f>
        <v/>
      </c>
      <c r="E6572" s="117" t="s">
        <v>329</v>
      </c>
      <c r="J6572" s="102"/>
      <c r="K6572" s="124"/>
      <c r="R6572" s="46"/>
      <c r="V6572" s="112"/>
      <c r="W6572" s="72"/>
      <c r="X6572" s="46"/>
      <c r="Y6572" s="46"/>
      <c r="AC6572" s="47">
        <f t="shared" si="99"/>
        <v>0</v>
      </c>
      <c r="AD6572" s="47"/>
      <c r="AE6572" s="44"/>
      <c r="AF6572" s="48"/>
    </row>
    <row r="6573" spans="1:32" ht="21" customHeight="1">
      <c r="A6573" s="45" t="str">
        <f>IF(G6573="","",VLOOKUP(G6573,#REF!,3,0))</f>
        <v/>
      </c>
      <c r="B6573" s="45" t="str">
        <f>IF(Table1[[#This Row],[Day]]="","",WEEKNUM(F6573))</f>
        <v/>
      </c>
      <c r="C6573" s="45" t="str">
        <f>IF(Table1[[#This Row],[Day]]="","",MONTH(F6573))</f>
        <v/>
      </c>
      <c r="D6573" s="45" t="str">
        <f>IF(Table1[[#This Row],[Day]]="","",YEAR(F6573))</f>
        <v/>
      </c>
      <c r="E6573" s="117" t="s">
        <v>329</v>
      </c>
      <c r="J6573" s="102"/>
      <c r="K6573" s="124"/>
      <c r="R6573" s="46"/>
      <c r="V6573" s="112"/>
      <c r="W6573" s="72"/>
      <c r="X6573" s="46"/>
      <c r="Y6573" s="46"/>
      <c r="AC6573" s="47">
        <f t="shared" si="99"/>
        <v>0</v>
      </c>
      <c r="AD6573" s="47"/>
      <c r="AE6573" s="44"/>
      <c r="AF6573" s="48"/>
    </row>
    <row r="6574" spans="1:32" ht="21" customHeight="1">
      <c r="A6574" s="45" t="str">
        <f>IF(G6574="","",VLOOKUP(G6574,#REF!,3,0))</f>
        <v/>
      </c>
      <c r="B6574" s="45" t="str">
        <f>IF(Table1[[#This Row],[Day]]="","",WEEKNUM(F6574))</f>
        <v/>
      </c>
      <c r="C6574" s="45" t="str">
        <f>IF(Table1[[#This Row],[Day]]="","",MONTH(F6574))</f>
        <v/>
      </c>
      <c r="D6574" s="45" t="str">
        <f>IF(Table1[[#This Row],[Day]]="","",YEAR(F6574))</f>
        <v/>
      </c>
      <c r="E6574" s="117" t="s">
        <v>329</v>
      </c>
      <c r="J6574" s="102"/>
      <c r="K6574" s="124"/>
      <c r="R6574" s="46"/>
      <c r="V6574" s="112"/>
      <c r="W6574" s="72"/>
      <c r="X6574" s="46"/>
      <c r="Y6574" s="46"/>
      <c r="AC6574" s="47">
        <f t="shared" si="99"/>
        <v>0</v>
      </c>
      <c r="AD6574" s="47"/>
      <c r="AE6574" s="44"/>
      <c r="AF6574" s="48"/>
    </row>
    <row r="6575" spans="1:32" ht="21" customHeight="1">
      <c r="A6575" s="45" t="str">
        <f>IF(G6575="","",VLOOKUP(G6575,#REF!,3,0))</f>
        <v/>
      </c>
      <c r="B6575" s="45" t="str">
        <f>IF(Table1[[#This Row],[Day]]="","",WEEKNUM(F6575))</f>
        <v/>
      </c>
      <c r="C6575" s="45" t="str">
        <f>IF(Table1[[#This Row],[Day]]="","",MONTH(F6575))</f>
        <v/>
      </c>
      <c r="D6575" s="45" t="str">
        <f>IF(Table1[[#This Row],[Day]]="","",YEAR(F6575))</f>
        <v/>
      </c>
      <c r="E6575" s="117" t="s">
        <v>329</v>
      </c>
      <c r="J6575" s="102"/>
      <c r="K6575" s="124"/>
      <c r="R6575" s="46"/>
      <c r="V6575" s="112"/>
      <c r="W6575" s="72"/>
      <c r="X6575" s="46"/>
      <c r="Y6575" s="46"/>
      <c r="AC6575" s="47">
        <f t="shared" si="99"/>
        <v>0</v>
      </c>
      <c r="AD6575" s="47"/>
      <c r="AE6575" s="44"/>
      <c r="AF6575" s="48"/>
    </row>
    <row r="6576" spans="1:32" ht="21" customHeight="1">
      <c r="A6576" s="45" t="str">
        <f>IF(G6576="","",VLOOKUP(G6576,#REF!,3,0))</f>
        <v/>
      </c>
      <c r="B6576" s="45" t="str">
        <f>IF(Table1[[#This Row],[Day]]="","",WEEKNUM(F6576))</f>
        <v/>
      </c>
      <c r="C6576" s="45" t="str">
        <f>IF(Table1[[#This Row],[Day]]="","",MONTH(F6576))</f>
        <v/>
      </c>
      <c r="D6576" s="45" t="str">
        <f>IF(Table1[[#This Row],[Day]]="","",YEAR(F6576))</f>
        <v/>
      </c>
      <c r="E6576" s="117" t="s">
        <v>329</v>
      </c>
      <c r="J6576" s="102"/>
      <c r="K6576" s="124"/>
      <c r="R6576" s="46"/>
      <c r="V6576" s="112"/>
      <c r="W6576" s="72"/>
      <c r="X6576" s="46"/>
      <c r="Y6576" s="46"/>
      <c r="AC6576" s="47">
        <f t="shared" si="99"/>
        <v>0</v>
      </c>
      <c r="AD6576" s="47"/>
      <c r="AE6576" s="44"/>
      <c r="AF6576" s="48"/>
    </row>
    <row r="6577" spans="1:32" ht="21" customHeight="1">
      <c r="A6577" s="45" t="str">
        <f>IF(G6577="","",VLOOKUP(G6577,#REF!,3,0))</f>
        <v/>
      </c>
      <c r="B6577" s="45" t="str">
        <f>IF(Table1[[#This Row],[Day]]="","",WEEKNUM(F6577))</f>
        <v/>
      </c>
      <c r="C6577" s="45" t="str">
        <f>IF(Table1[[#This Row],[Day]]="","",MONTH(F6577))</f>
        <v/>
      </c>
      <c r="D6577" s="45" t="str">
        <f>IF(Table1[[#This Row],[Day]]="","",YEAR(F6577))</f>
        <v/>
      </c>
      <c r="E6577" s="117" t="s">
        <v>329</v>
      </c>
      <c r="J6577" s="102"/>
      <c r="K6577" s="124"/>
      <c r="R6577" s="46"/>
      <c r="V6577" s="112"/>
      <c r="W6577" s="72"/>
      <c r="X6577" s="46"/>
      <c r="Y6577" s="46"/>
      <c r="AC6577" s="47">
        <f t="shared" si="99"/>
        <v>0</v>
      </c>
      <c r="AD6577" s="47"/>
      <c r="AE6577" s="44"/>
      <c r="AF6577" s="48"/>
    </row>
    <row r="6578" spans="1:32" ht="21" customHeight="1">
      <c r="A6578" s="45" t="str">
        <f>IF(G6578="","",VLOOKUP(G6578,#REF!,3,0))</f>
        <v/>
      </c>
      <c r="B6578" s="45" t="str">
        <f>IF(Table1[[#This Row],[Day]]="","",WEEKNUM(F6578))</f>
        <v/>
      </c>
      <c r="C6578" s="45" t="str">
        <f>IF(Table1[[#This Row],[Day]]="","",MONTH(F6578))</f>
        <v/>
      </c>
      <c r="D6578" s="45" t="str">
        <f>IF(Table1[[#This Row],[Day]]="","",YEAR(F6578))</f>
        <v/>
      </c>
      <c r="E6578" s="117" t="s">
        <v>329</v>
      </c>
      <c r="J6578" s="102"/>
      <c r="K6578" s="124"/>
      <c r="R6578" s="46"/>
      <c r="V6578" s="112"/>
      <c r="W6578" s="72"/>
      <c r="X6578" s="46"/>
      <c r="Y6578" s="46"/>
      <c r="AC6578" s="47">
        <f t="shared" si="99"/>
        <v>0</v>
      </c>
      <c r="AD6578" s="47"/>
      <c r="AE6578" s="44"/>
      <c r="AF6578" s="48"/>
    </row>
    <row r="6579" spans="1:32" ht="21" customHeight="1">
      <c r="A6579" s="45" t="str">
        <f>IF(G6579="","",VLOOKUP(G6579,#REF!,3,0))</f>
        <v/>
      </c>
      <c r="B6579" s="45" t="str">
        <f>IF(Table1[[#This Row],[Day]]="","",WEEKNUM(F6579))</f>
        <v/>
      </c>
      <c r="C6579" s="45" t="str">
        <f>IF(Table1[[#This Row],[Day]]="","",MONTH(F6579))</f>
        <v/>
      </c>
      <c r="D6579" s="45" t="str">
        <f>IF(Table1[[#This Row],[Day]]="","",YEAR(F6579))</f>
        <v/>
      </c>
      <c r="E6579" s="117" t="s">
        <v>329</v>
      </c>
      <c r="J6579" s="102"/>
      <c r="K6579" s="124"/>
      <c r="R6579" s="46"/>
      <c r="V6579" s="112"/>
      <c r="W6579" s="72"/>
      <c r="X6579" s="46"/>
      <c r="Y6579" s="46"/>
      <c r="AC6579" s="47">
        <f t="shared" si="99"/>
        <v>0</v>
      </c>
      <c r="AD6579" s="47"/>
      <c r="AE6579" s="44"/>
      <c r="AF6579" s="48"/>
    </row>
    <row r="6580" spans="1:32" ht="21" customHeight="1">
      <c r="A6580" s="45" t="str">
        <f>IF(G6580="","",VLOOKUP(G6580,#REF!,3,0))</f>
        <v/>
      </c>
      <c r="B6580" s="45" t="str">
        <f>IF(Table1[[#This Row],[Day]]="","",WEEKNUM(F6580))</f>
        <v/>
      </c>
      <c r="C6580" s="45" t="str">
        <f>IF(Table1[[#This Row],[Day]]="","",MONTH(F6580))</f>
        <v/>
      </c>
      <c r="D6580" s="45" t="str">
        <f>IF(Table1[[#This Row],[Day]]="","",YEAR(F6580))</f>
        <v/>
      </c>
      <c r="E6580" s="117" t="s">
        <v>329</v>
      </c>
      <c r="J6580" s="102"/>
      <c r="K6580" s="124"/>
      <c r="R6580" s="46"/>
      <c r="V6580" s="112"/>
      <c r="W6580" s="72"/>
      <c r="X6580" s="46"/>
      <c r="Y6580" s="46"/>
      <c r="AC6580" s="47">
        <f t="shared" si="99"/>
        <v>0</v>
      </c>
      <c r="AD6580" s="47"/>
      <c r="AE6580" s="44"/>
      <c r="AF6580" s="48"/>
    </row>
    <row r="6581" spans="1:32" ht="21" customHeight="1">
      <c r="A6581" s="45" t="str">
        <f>IF(G6581="","",VLOOKUP(G6581,#REF!,3,0))</f>
        <v/>
      </c>
      <c r="B6581" s="45" t="str">
        <f>IF(Table1[[#This Row],[Day]]="","",WEEKNUM(F6581))</f>
        <v/>
      </c>
      <c r="C6581" s="45" t="str">
        <f>IF(Table1[[#This Row],[Day]]="","",MONTH(F6581))</f>
        <v/>
      </c>
      <c r="D6581" s="45" t="str">
        <f>IF(Table1[[#This Row],[Day]]="","",YEAR(F6581))</f>
        <v/>
      </c>
      <c r="E6581" s="117" t="s">
        <v>329</v>
      </c>
      <c r="J6581" s="102"/>
      <c r="K6581" s="124"/>
      <c r="R6581" s="46"/>
      <c r="V6581" s="112"/>
      <c r="W6581" s="72"/>
      <c r="X6581" s="46"/>
      <c r="Y6581" s="46"/>
      <c r="AC6581" s="47">
        <f t="shared" si="99"/>
        <v>0</v>
      </c>
      <c r="AD6581" s="47"/>
      <c r="AE6581" s="44"/>
      <c r="AF6581" s="48"/>
    </row>
    <row r="6582" spans="1:32" ht="21" customHeight="1">
      <c r="A6582" s="45" t="str">
        <f>IF(G6582="","",VLOOKUP(G6582,#REF!,3,0))</f>
        <v/>
      </c>
      <c r="B6582" s="45" t="str">
        <f>IF(Table1[[#This Row],[Day]]="","",WEEKNUM(F6582))</f>
        <v/>
      </c>
      <c r="C6582" s="45" t="str">
        <f>IF(Table1[[#This Row],[Day]]="","",MONTH(F6582))</f>
        <v/>
      </c>
      <c r="D6582" s="45" t="str">
        <f>IF(Table1[[#This Row],[Day]]="","",YEAR(F6582))</f>
        <v/>
      </c>
      <c r="E6582" s="117" t="s">
        <v>329</v>
      </c>
      <c r="J6582" s="102"/>
      <c r="K6582" s="124"/>
      <c r="R6582" s="46"/>
      <c r="V6582" s="112"/>
      <c r="W6582" s="72"/>
      <c r="X6582" s="46"/>
      <c r="Y6582" s="46"/>
      <c r="AC6582" s="47">
        <f t="shared" si="99"/>
        <v>0</v>
      </c>
      <c r="AD6582" s="47"/>
      <c r="AE6582" s="44"/>
      <c r="AF6582" s="48"/>
    </row>
    <row r="6583" spans="1:32" ht="21" customHeight="1">
      <c r="A6583" s="45" t="str">
        <f>IF(G6583="","",VLOOKUP(G6583,#REF!,3,0))</f>
        <v/>
      </c>
      <c r="B6583" s="45" t="str">
        <f>IF(Table1[[#This Row],[Day]]="","",WEEKNUM(F6583))</f>
        <v/>
      </c>
      <c r="C6583" s="45" t="str">
        <f>IF(Table1[[#This Row],[Day]]="","",MONTH(F6583))</f>
        <v/>
      </c>
      <c r="D6583" s="45" t="str">
        <f>IF(Table1[[#This Row],[Day]]="","",YEAR(F6583))</f>
        <v/>
      </c>
      <c r="E6583" s="117" t="s">
        <v>329</v>
      </c>
      <c r="J6583" s="102"/>
      <c r="K6583" s="124"/>
      <c r="R6583" s="46"/>
      <c r="V6583" s="112"/>
      <c r="W6583" s="72"/>
      <c r="X6583" s="46"/>
      <c r="Y6583" s="46"/>
      <c r="AC6583" s="47">
        <f t="shared" si="99"/>
        <v>0</v>
      </c>
      <c r="AD6583" s="47"/>
      <c r="AE6583" s="44"/>
      <c r="AF6583" s="48"/>
    </row>
    <row r="6584" spans="1:32" ht="21" customHeight="1">
      <c r="A6584" s="45" t="str">
        <f>IF(G6584="","",VLOOKUP(G6584,#REF!,3,0))</f>
        <v/>
      </c>
      <c r="B6584" s="45" t="str">
        <f>IF(Table1[[#This Row],[Day]]="","",WEEKNUM(F6584))</f>
        <v/>
      </c>
      <c r="C6584" s="45" t="str">
        <f>IF(Table1[[#This Row],[Day]]="","",MONTH(F6584))</f>
        <v/>
      </c>
      <c r="D6584" s="45" t="str">
        <f>IF(Table1[[#This Row],[Day]]="","",YEAR(F6584))</f>
        <v/>
      </c>
      <c r="E6584" s="117" t="s">
        <v>329</v>
      </c>
      <c r="J6584" s="102"/>
      <c r="K6584" s="124"/>
      <c r="R6584" s="46"/>
      <c r="V6584" s="112"/>
      <c r="W6584" s="72"/>
      <c r="X6584" s="46"/>
      <c r="Y6584" s="46"/>
      <c r="AC6584" s="47">
        <f t="shared" si="99"/>
        <v>0</v>
      </c>
      <c r="AD6584" s="47"/>
      <c r="AE6584" s="44"/>
      <c r="AF6584" s="48"/>
    </row>
    <row r="6585" spans="1:32" ht="21" customHeight="1">
      <c r="A6585" s="45" t="str">
        <f>IF(G6585="","",VLOOKUP(G6585,#REF!,3,0))</f>
        <v/>
      </c>
      <c r="B6585" s="45" t="str">
        <f>IF(Table1[[#This Row],[Day]]="","",WEEKNUM(F6585))</f>
        <v/>
      </c>
      <c r="C6585" s="45" t="str">
        <f>IF(Table1[[#This Row],[Day]]="","",MONTH(F6585))</f>
        <v/>
      </c>
      <c r="D6585" s="45" t="str">
        <f>IF(Table1[[#This Row],[Day]]="","",YEAR(F6585))</f>
        <v/>
      </c>
      <c r="E6585" s="117" t="s">
        <v>329</v>
      </c>
      <c r="J6585" s="102"/>
      <c r="K6585" s="124"/>
      <c r="R6585" s="46"/>
      <c r="V6585" s="112"/>
      <c r="W6585" s="72"/>
      <c r="X6585" s="46"/>
      <c r="Y6585" s="46"/>
      <c r="AC6585" s="47">
        <f t="shared" si="99"/>
        <v>0</v>
      </c>
      <c r="AD6585" s="47"/>
      <c r="AE6585" s="44"/>
      <c r="AF6585" s="48"/>
    </row>
    <row r="6586" spans="1:32" ht="21" customHeight="1">
      <c r="A6586" s="45" t="str">
        <f>IF(G6586="","",VLOOKUP(G6586,#REF!,3,0))</f>
        <v/>
      </c>
      <c r="B6586" s="45" t="str">
        <f>IF(Table1[[#This Row],[Day]]="","",WEEKNUM(F6586))</f>
        <v/>
      </c>
      <c r="C6586" s="45" t="str">
        <f>IF(Table1[[#This Row],[Day]]="","",MONTH(F6586))</f>
        <v/>
      </c>
      <c r="D6586" s="45" t="str">
        <f>IF(Table1[[#This Row],[Day]]="","",YEAR(F6586))</f>
        <v/>
      </c>
      <c r="E6586" s="117" t="s">
        <v>329</v>
      </c>
      <c r="J6586" s="102"/>
      <c r="K6586" s="124"/>
      <c r="R6586" s="46"/>
      <c r="V6586" s="112"/>
      <c r="W6586" s="72"/>
      <c r="X6586" s="46"/>
      <c r="Y6586" s="46"/>
      <c r="AC6586" s="47">
        <f t="shared" si="99"/>
        <v>0</v>
      </c>
      <c r="AD6586" s="47"/>
      <c r="AE6586" s="44"/>
      <c r="AF6586" s="48"/>
    </row>
    <row r="6587" spans="1:32" ht="21" customHeight="1">
      <c r="A6587" s="45" t="str">
        <f>IF(G6587="","",VLOOKUP(G6587,#REF!,3,0))</f>
        <v/>
      </c>
      <c r="B6587" s="45" t="str">
        <f>IF(Table1[[#This Row],[Day]]="","",WEEKNUM(F6587))</f>
        <v/>
      </c>
      <c r="C6587" s="45" t="str">
        <f>IF(Table1[[#This Row],[Day]]="","",MONTH(F6587))</f>
        <v/>
      </c>
      <c r="D6587" s="45" t="str">
        <f>IF(Table1[[#This Row],[Day]]="","",YEAR(F6587))</f>
        <v/>
      </c>
      <c r="E6587" s="117" t="s">
        <v>329</v>
      </c>
      <c r="J6587" s="102"/>
      <c r="K6587" s="124"/>
      <c r="R6587" s="46"/>
      <c r="V6587" s="112"/>
      <c r="W6587" s="72"/>
      <c r="X6587" s="46"/>
      <c r="Y6587" s="46"/>
      <c r="AC6587" s="47">
        <f t="shared" si="99"/>
        <v>0</v>
      </c>
      <c r="AD6587" s="47"/>
      <c r="AE6587" s="44"/>
      <c r="AF6587" s="48"/>
    </row>
    <row r="6588" spans="1:32" ht="21" customHeight="1">
      <c r="A6588" s="45" t="str">
        <f>IF(G6588="","",VLOOKUP(G6588,#REF!,3,0))</f>
        <v/>
      </c>
      <c r="B6588" s="45" t="str">
        <f>IF(Table1[[#This Row],[Day]]="","",WEEKNUM(F6588))</f>
        <v/>
      </c>
      <c r="C6588" s="45" t="str">
        <f>IF(Table1[[#This Row],[Day]]="","",MONTH(F6588))</f>
        <v/>
      </c>
      <c r="D6588" s="45" t="str">
        <f>IF(Table1[[#This Row],[Day]]="","",YEAR(F6588))</f>
        <v/>
      </c>
      <c r="E6588" s="117" t="s">
        <v>329</v>
      </c>
      <c r="J6588" s="102"/>
      <c r="K6588" s="124"/>
      <c r="R6588" s="46"/>
      <c r="V6588" s="112"/>
      <c r="W6588" s="72"/>
      <c r="X6588" s="46"/>
      <c r="Y6588" s="46"/>
      <c r="AC6588" s="47">
        <f t="shared" si="99"/>
        <v>0</v>
      </c>
      <c r="AD6588" s="47"/>
      <c r="AE6588" s="44"/>
      <c r="AF6588" s="48"/>
    </row>
    <row r="6589" spans="1:32" ht="21" customHeight="1">
      <c r="A6589" s="45" t="str">
        <f>IF(G6589="","",VLOOKUP(G6589,#REF!,3,0))</f>
        <v/>
      </c>
      <c r="B6589" s="45" t="str">
        <f>IF(Table1[[#This Row],[Day]]="","",WEEKNUM(F6589))</f>
        <v/>
      </c>
      <c r="C6589" s="45" t="str">
        <f>IF(Table1[[#This Row],[Day]]="","",MONTH(F6589))</f>
        <v/>
      </c>
      <c r="D6589" s="45" t="str">
        <f>IF(Table1[[#This Row],[Day]]="","",YEAR(F6589))</f>
        <v/>
      </c>
      <c r="E6589" s="117" t="s">
        <v>329</v>
      </c>
      <c r="J6589" s="102"/>
      <c r="K6589" s="124"/>
      <c r="R6589" s="46"/>
      <c r="V6589" s="112"/>
      <c r="W6589" s="72"/>
      <c r="X6589" s="46"/>
      <c r="Y6589" s="46"/>
      <c r="AC6589" s="47">
        <f t="shared" si="99"/>
        <v>0</v>
      </c>
      <c r="AD6589" s="47"/>
      <c r="AE6589" s="44"/>
      <c r="AF6589" s="48"/>
    </row>
    <row r="6590" spans="1:32" ht="21" customHeight="1">
      <c r="A6590" s="45" t="str">
        <f>IF(G6590="","",VLOOKUP(G6590,#REF!,3,0))</f>
        <v/>
      </c>
      <c r="B6590" s="45" t="str">
        <f>IF(Table1[[#This Row],[Day]]="","",WEEKNUM(F6590))</f>
        <v/>
      </c>
      <c r="C6590" s="45" t="str">
        <f>IF(Table1[[#This Row],[Day]]="","",MONTH(F6590))</f>
        <v/>
      </c>
      <c r="D6590" s="45" t="str">
        <f>IF(Table1[[#This Row],[Day]]="","",YEAR(F6590))</f>
        <v/>
      </c>
      <c r="E6590" s="117" t="s">
        <v>329</v>
      </c>
      <c r="J6590" s="102"/>
      <c r="K6590" s="124"/>
      <c r="R6590" s="46"/>
      <c r="V6590" s="112"/>
      <c r="W6590" s="72"/>
      <c r="X6590" s="46"/>
      <c r="Y6590" s="46"/>
      <c r="AC6590" s="47">
        <f t="shared" si="99"/>
        <v>0</v>
      </c>
      <c r="AD6590" s="47"/>
      <c r="AE6590" s="44"/>
      <c r="AF6590" s="48"/>
    </row>
    <row r="6591" spans="1:32" ht="21" customHeight="1">
      <c r="A6591" s="45" t="str">
        <f>IF(G6591="","",VLOOKUP(G6591,#REF!,3,0))</f>
        <v/>
      </c>
      <c r="B6591" s="45" t="str">
        <f>IF(Table1[[#This Row],[Day]]="","",WEEKNUM(F6591))</f>
        <v/>
      </c>
      <c r="C6591" s="45" t="str">
        <f>IF(Table1[[#This Row],[Day]]="","",MONTH(F6591))</f>
        <v/>
      </c>
      <c r="D6591" s="45" t="str">
        <f>IF(Table1[[#This Row],[Day]]="","",YEAR(F6591))</f>
        <v/>
      </c>
      <c r="E6591" s="117" t="s">
        <v>329</v>
      </c>
      <c r="J6591" s="102"/>
      <c r="K6591" s="124"/>
      <c r="R6591" s="46"/>
      <c r="V6591" s="112"/>
      <c r="W6591" s="72"/>
      <c r="X6591" s="46"/>
      <c r="Y6591" s="46"/>
      <c r="AC6591" s="47">
        <f t="shared" si="99"/>
        <v>0</v>
      </c>
      <c r="AD6591" s="47"/>
      <c r="AE6591" s="44"/>
      <c r="AF6591" s="48"/>
    </row>
    <row r="6592" spans="1:32" ht="21" customHeight="1">
      <c r="A6592" s="45" t="str">
        <f>IF(G6592="","",VLOOKUP(G6592,#REF!,3,0))</f>
        <v/>
      </c>
      <c r="B6592" s="45" t="str">
        <f>IF(Table1[[#This Row],[Day]]="","",WEEKNUM(F6592))</f>
        <v/>
      </c>
      <c r="C6592" s="45" t="str">
        <f>IF(Table1[[#This Row],[Day]]="","",MONTH(F6592))</f>
        <v/>
      </c>
      <c r="D6592" s="45" t="str">
        <f>IF(Table1[[#This Row],[Day]]="","",YEAR(F6592))</f>
        <v/>
      </c>
      <c r="E6592" s="117" t="s">
        <v>329</v>
      </c>
      <c r="J6592" s="102"/>
      <c r="K6592" s="124"/>
      <c r="R6592" s="46"/>
      <c r="V6592" s="112"/>
      <c r="W6592" s="72"/>
      <c r="X6592" s="46"/>
      <c r="Y6592" s="46"/>
      <c r="AC6592" s="47">
        <f t="shared" si="99"/>
        <v>0</v>
      </c>
      <c r="AD6592" s="47"/>
      <c r="AE6592" s="44"/>
      <c r="AF6592" s="48"/>
    </row>
    <row r="6593" spans="1:32" ht="21" customHeight="1">
      <c r="A6593" s="45" t="str">
        <f>IF(G6593="","",VLOOKUP(G6593,#REF!,3,0))</f>
        <v/>
      </c>
      <c r="B6593" s="45" t="str">
        <f>IF(Table1[[#This Row],[Day]]="","",WEEKNUM(F6593))</f>
        <v/>
      </c>
      <c r="C6593" s="45" t="str">
        <f>IF(Table1[[#This Row],[Day]]="","",MONTH(F6593))</f>
        <v/>
      </c>
      <c r="D6593" s="45" t="str">
        <f>IF(Table1[[#This Row],[Day]]="","",YEAR(F6593))</f>
        <v/>
      </c>
      <c r="E6593" s="117" t="s">
        <v>329</v>
      </c>
      <c r="J6593" s="102"/>
      <c r="K6593" s="124"/>
      <c r="R6593" s="46"/>
      <c r="V6593" s="112"/>
      <c r="W6593" s="72"/>
      <c r="X6593" s="46"/>
      <c r="Y6593" s="46"/>
      <c r="AC6593" s="47">
        <f t="shared" si="99"/>
        <v>0</v>
      </c>
      <c r="AD6593" s="47"/>
      <c r="AE6593" s="44"/>
      <c r="AF6593" s="48"/>
    </row>
    <row r="6594" spans="1:32" ht="21" customHeight="1">
      <c r="A6594" s="45" t="str">
        <f>IF(G6594="","",VLOOKUP(G6594,#REF!,3,0))</f>
        <v/>
      </c>
      <c r="B6594" s="45" t="str">
        <f>IF(Table1[[#This Row],[Day]]="","",WEEKNUM(F6594))</f>
        <v/>
      </c>
      <c r="C6594" s="45" t="str">
        <f>IF(Table1[[#This Row],[Day]]="","",MONTH(F6594))</f>
        <v/>
      </c>
      <c r="D6594" s="45" t="str">
        <f>IF(Table1[[#This Row],[Day]]="","",YEAR(F6594))</f>
        <v/>
      </c>
      <c r="E6594" s="117" t="s">
        <v>329</v>
      </c>
      <c r="J6594" s="102"/>
      <c r="K6594" s="124"/>
      <c r="R6594" s="46"/>
      <c r="V6594" s="112"/>
      <c r="W6594" s="72"/>
      <c r="X6594" s="46"/>
      <c r="Y6594" s="46"/>
      <c r="AC6594" s="47">
        <f t="shared" si="99"/>
        <v>0</v>
      </c>
      <c r="AD6594" s="47"/>
      <c r="AE6594" s="44"/>
      <c r="AF6594" s="48"/>
    </row>
    <row r="6595" spans="1:32" ht="21" customHeight="1">
      <c r="A6595" s="45" t="str">
        <f>IF(G6595="","",VLOOKUP(G6595,#REF!,3,0))</f>
        <v/>
      </c>
      <c r="B6595" s="45" t="str">
        <f>IF(Table1[[#This Row],[Day]]="","",WEEKNUM(F6595))</f>
        <v/>
      </c>
      <c r="C6595" s="45" t="str">
        <f>IF(Table1[[#This Row],[Day]]="","",MONTH(F6595))</f>
        <v/>
      </c>
      <c r="D6595" s="45" t="str">
        <f>IF(Table1[[#This Row],[Day]]="","",YEAR(F6595))</f>
        <v/>
      </c>
      <c r="E6595" s="117" t="s">
        <v>329</v>
      </c>
      <c r="J6595" s="102"/>
      <c r="K6595" s="124"/>
      <c r="R6595" s="46"/>
      <c r="V6595" s="112"/>
      <c r="W6595" s="72"/>
      <c r="X6595" s="46"/>
      <c r="Y6595" s="46"/>
      <c r="AC6595" s="47">
        <f t="shared" si="99"/>
        <v>0</v>
      </c>
      <c r="AD6595" s="47"/>
      <c r="AE6595" s="44"/>
      <c r="AF6595" s="48"/>
    </row>
    <row r="6596" spans="1:32" ht="21" customHeight="1">
      <c r="A6596" s="45" t="str">
        <f>IF(G6596="","",VLOOKUP(G6596,#REF!,3,0))</f>
        <v/>
      </c>
      <c r="B6596" s="45" t="str">
        <f>IF(Table1[[#This Row],[Day]]="","",WEEKNUM(F6596))</f>
        <v/>
      </c>
      <c r="C6596" s="45" t="str">
        <f>IF(Table1[[#This Row],[Day]]="","",MONTH(F6596))</f>
        <v/>
      </c>
      <c r="D6596" s="45" t="str">
        <f>IF(Table1[[#This Row],[Day]]="","",YEAR(F6596))</f>
        <v/>
      </c>
      <c r="E6596" s="117" t="s">
        <v>329</v>
      </c>
      <c r="J6596" s="102"/>
      <c r="K6596" s="124"/>
      <c r="R6596" s="46"/>
      <c r="V6596" s="112"/>
      <c r="W6596" s="72"/>
      <c r="X6596" s="46"/>
      <c r="Y6596" s="46"/>
      <c r="AC6596" s="47">
        <f t="shared" si="99"/>
        <v>0</v>
      </c>
      <c r="AD6596" s="47"/>
      <c r="AE6596" s="44"/>
      <c r="AF6596" s="48"/>
    </row>
    <row r="6597" spans="1:32" ht="21" customHeight="1">
      <c r="A6597" s="45" t="str">
        <f>IF(G6597="","",VLOOKUP(G6597,#REF!,3,0))</f>
        <v/>
      </c>
      <c r="B6597" s="45" t="str">
        <f>IF(Table1[[#This Row],[Day]]="","",WEEKNUM(F6597))</f>
        <v/>
      </c>
      <c r="C6597" s="45" t="str">
        <f>IF(Table1[[#This Row],[Day]]="","",MONTH(F6597))</f>
        <v/>
      </c>
      <c r="D6597" s="45" t="str">
        <f>IF(Table1[[#This Row],[Day]]="","",YEAR(F6597))</f>
        <v/>
      </c>
      <c r="E6597" s="117" t="s">
        <v>329</v>
      </c>
      <c r="J6597" s="102"/>
      <c r="K6597" s="124"/>
      <c r="R6597" s="46"/>
      <c r="V6597" s="112"/>
      <c r="W6597" s="72"/>
      <c r="X6597" s="46"/>
      <c r="Y6597" s="46"/>
      <c r="AC6597" s="47">
        <f t="shared" si="99"/>
        <v>0</v>
      </c>
      <c r="AD6597" s="47"/>
      <c r="AE6597" s="44"/>
      <c r="AF6597" s="48"/>
    </row>
    <row r="6598" spans="1:32" ht="21" customHeight="1">
      <c r="A6598" s="45" t="str">
        <f>IF(G6598="","",VLOOKUP(G6598,#REF!,3,0))</f>
        <v/>
      </c>
      <c r="B6598" s="45" t="str">
        <f>IF(Table1[[#This Row],[Day]]="","",WEEKNUM(F6598))</f>
        <v/>
      </c>
      <c r="C6598" s="45" t="str">
        <f>IF(Table1[[#This Row],[Day]]="","",MONTH(F6598))</f>
        <v/>
      </c>
      <c r="D6598" s="45" t="str">
        <f>IF(Table1[[#This Row],[Day]]="","",YEAR(F6598))</f>
        <v/>
      </c>
      <c r="E6598" s="117" t="s">
        <v>329</v>
      </c>
      <c r="J6598" s="102"/>
      <c r="K6598" s="124"/>
      <c r="R6598" s="46"/>
      <c r="V6598" s="112"/>
      <c r="W6598" s="72"/>
      <c r="X6598" s="46"/>
      <c r="Y6598" s="46"/>
      <c r="AC6598" s="47">
        <f t="shared" si="99"/>
        <v>0</v>
      </c>
      <c r="AD6598" s="47"/>
      <c r="AE6598" s="44"/>
      <c r="AF6598" s="48"/>
    </row>
    <row r="6599" spans="1:32" ht="21" customHeight="1">
      <c r="A6599" s="45" t="str">
        <f>IF(G6599="","",VLOOKUP(G6599,#REF!,3,0))</f>
        <v/>
      </c>
      <c r="B6599" s="45" t="str">
        <f>IF(Table1[[#This Row],[Day]]="","",WEEKNUM(F6599))</f>
        <v/>
      </c>
      <c r="C6599" s="45" t="str">
        <f>IF(Table1[[#This Row],[Day]]="","",MONTH(F6599))</f>
        <v/>
      </c>
      <c r="D6599" s="45" t="str">
        <f>IF(Table1[[#This Row],[Day]]="","",YEAR(F6599))</f>
        <v/>
      </c>
      <c r="E6599" s="117" t="s">
        <v>329</v>
      </c>
      <c r="J6599" s="102"/>
      <c r="K6599" s="124"/>
      <c r="R6599" s="46"/>
      <c r="V6599" s="112"/>
      <c r="W6599" s="72"/>
      <c r="X6599" s="46"/>
      <c r="Y6599" s="46"/>
      <c r="AC6599" s="47">
        <f t="shared" si="99"/>
        <v>0</v>
      </c>
      <c r="AD6599" s="47"/>
      <c r="AE6599" s="44"/>
      <c r="AF6599" s="48"/>
    </row>
    <row r="6600" spans="1:32" ht="21" customHeight="1">
      <c r="A6600" s="45" t="str">
        <f>IF(G6600="","",VLOOKUP(G6600,#REF!,3,0))</f>
        <v/>
      </c>
      <c r="B6600" s="45" t="str">
        <f>IF(Table1[[#This Row],[Day]]="","",WEEKNUM(F6600))</f>
        <v/>
      </c>
      <c r="C6600" s="45" t="str">
        <f>IF(Table1[[#This Row],[Day]]="","",MONTH(F6600))</f>
        <v/>
      </c>
      <c r="D6600" s="45" t="str">
        <f>IF(Table1[[#This Row],[Day]]="","",YEAR(F6600))</f>
        <v/>
      </c>
      <c r="E6600" s="117" t="s">
        <v>329</v>
      </c>
      <c r="J6600" s="102"/>
      <c r="K6600" s="124"/>
      <c r="R6600" s="46"/>
      <c r="V6600" s="112"/>
      <c r="W6600" s="72"/>
      <c r="X6600" s="46"/>
      <c r="Y6600" s="46"/>
      <c r="AC6600" s="47">
        <f t="shared" si="99"/>
        <v>0</v>
      </c>
      <c r="AD6600" s="47"/>
      <c r="AE6600" s="44"/>
      <c r="AF6600" s="48"/>
    </row>
    <row r="6601" spans="1:32" ht="21" customHeight="1">
      <c r="A6601" s="45" t="str">
        <f>IF(G6601="","",VLOOKUP(G6601,#REF!,3,0))</f>
        <v/>
      </c>
      <c r="B6601" s="45" t="str">
        <f>IF(Table1[[#This Row],[Day]]="","",WEEKNUM(F6601))</f>
        <v/>
      </c>
      <c r="C6601" s="45" t="str">
        <f>IF(Table1[[#This Row],[Day]]="","",MONTH(F6601))</f>
        <v/>
      </c>
      <c r="D6601" s="45" t="str">
        <f>IF(Table1[[#This Row],[Day]]="","",YEAR(F6601))</f>
        <v/>
      </c>
      <c r="E6601" s="117" t="s">
        <v>329</v>
      </c>
      <c r="J6601" s="102"/>
      <c r="K6601" s="124"/>
      <c r="R6601" s="46"/>
      <c r="V6601" s="112"/>
      <c r="W6601" s="72"/>
      <c r="X6601" s="46"/>
      <c r="Y6601" s="46"/>
      <c r="AC6601" s="47">
        <f t="shared" si="99"/>
        <v>0</v>
      </c>
      <c r="AD6601" s="47"/>
      <c r="AE6601" s="44"/>
      <c r="AF6601" s="48"/>
    </row>
    <row r="6602" spans="1:32" ht="21" customHeight="1">
      <c r="A6602" s="45" t="str">
        <f>IF(G6602="","",VLOOKUP(G6602,#REF!,3,0))</f>
        <v/>
      </c>
      <c r="B6602" s="45" t="str">
        <f>IF(Table1[[#This Row],[Day]]="","",WEEKNUM(F6602))</f>
        <v/>
      </c>
      <c r="C6602" s="45" t="str">
        <f>IF(Table1[[#This Row],[Day]]="","",MONTH(F6602))</f>
        <v/>
      </c>
      <c r="D6602" s="45" t="str">
        <f>IF(Table1[[#This Row],[Day]]="","",YEAR(F6602))</f>
        <v/>
      </c>
      <c r="E6602" s="117" t="s">
        <v>329</v>
      </c>
      <c r="J6602" s="102"/>
      <c r="K6602" s="124"/>
      <c r="R6602" s="46"/>
      <c r="V6602" s="112"/>
      <c r="W6602" s="72"/>
      <c r="X6602" s="46"/>
      <c r="Y6602" s="46"/>
      <c r="AC6602" s="47">
        <f t="shared" si="99"/>
        <v>0</v>
      </c>
      <c r="AD6602" s="47"/>
      <c r="AE6602" s="44"/>
      <c r="AF6602" s="48"/>
    </row>
    <row r="6603" spans="1:32" ht="21" customHeight="1">
      <c r="A6603" s="45" t="str">
        <f>IF(G6603="","",VLOOKUP(G6603,#REF!,3,0))</f>
        <v/>
      </c>
      <c r="B6603" s="45" t="str">
        <f>IF(Table1[[#This Row],[Day]]="","",WEEKNUM(F6603))</f>
        <v/>
      </c>
      <c r="C6603" s="45" t="str">
        <f>IF(Table1[[#This Row],[Day]]="","",MONTH(F6603))</f>
        <v/>
      </c>
      <c r="D6603" s="45" t="str">
        <f>IF(Table1[[#This Row],[Day]]="","",YEAR(F6603))</f>
        <v/>
      </c>
      <c r="E6603" s="117" t="s">
        <v>329</v>
      </c>
      <c r="J6603" s="102"/>
      <c r="K6603" s="124"/>
      <c r="R6603" s="46"/>
      <c r="V6603" s="112"/>
      <c r="W6603" s="72"/>
      <c r="X6603" s="46"/>
      <c r="Y6603" s="46"/>
      <c r="AC6603" s="47">
        <f t="shared" si="99"/>
        <v>0</v>
      </c>
      <c r="AD6603" s="47"/>
      <c r="AE6603" s="44"/>
      <c r="AF6603" s="48"/>
    </row>
    <row r="6604" spans="1:32" ht="21" customHeight="1">
      <c r="A6604" s="45" t="str">
        <f>IF(G6604="","",VLOOKUP(G6604,#REF!,3,0))</f>
        <v/>
      </c>
      <c r="B6604" s="45" t="str">
        <f>IF(Table1[[#This Row],[Day]]="","",WEEKNUM(F6604))</f>
        <v/>
      </c>
      <c r="C6604" s="45" t="str">
        <f>IF(Table1[[#This Row],[Day]]="","",MONTH(F6604))</f>
        <v/>
      </c>
      <c r="D6604" s="45" t="str">
        <f>IF(Table1[[#This Row],[Day]]="","",YEAR(F6604))</f>
        <v/>
      </c>
      <c r="E6604" s="117" t="s">
        <v>329</v>
      </c>
      <c r="J6604" s="102"/>
      <c r="K6604" s="124"/>
      <c r="R6604" s="46"/>
      <c r="V6604" s="112"/>
      <c r="W6604" s="72"/>
      <c r="X6604" s="46"/>
      <c r="Y6604" s="46"/>
      <c r="AC6604" s="47">
        <f t="shared" si="99"/>
        <v>0</v>
      </c>
      <c r="AD6604" s="47"/>
      <c r="AE6604" s="44"/>
      <c r="AF6604" s="48"/>
    </row>
    <row r="6605" spans="1:32" ht="21" customHeight="1">
      <c r="A6605" s="45" t="str">
        <f>IF(G6605="","",VLOOKUP(G6605,#REF!,3,0))</f>
        <v/>
      </c>
      <c r="B6605" s="45" t="str">
        <f>IF(Table1[[#This Row],[Day]]="","",WEEKNUM(F6605))</f>
        <v/>
      </c>
      <c r="C6605" s="45" t="str">
        <f>IF(Table1[[#This Row],[Day]]="","",MONTH(F6605))</f>
        <v/>
      </c>
      <c r="D6605" s="45" t="str">
        <f>IF(Table1[[#This Row],[Day]]="","",YEAR(F6605))</f>
        <v/>
      </c>
      <c r="E6605" s="117" t="s">
        <v>329</v>
      </c>
      <c r="J6605" s="102"/>
      <c r="K6605" s="124"/>
      <c r="R6605" s="46"/>
      <c r="V6605" s="112"/>
      <c r="W6605" s="72"/>
      <c r="X6605" s="46"/>
      <c r="Y6605" s="46"/>
      <c r="AC6605" s="47">
        <f t="shared" si="99"/>
        <v>0</v>
      </c>
      <c r="AD6605" s="47"/>
      <c r="AE6605" s="44"/>
      <c r="AF6605" s="48"/>
    </row>
    <row r="6606" spans="1:32" ht="21" customHeight="1">
      <c r="A6606" s="45" t="str">
        <f>IF(G6606="","",VLOOKUP(G6606,#REF!,3,0))</f>
        <v/>
      </c>
      <c r="B6606" s="45" t="str">
        <f>IF(Table1[[#This Row],[Day]]="","",WEEKNUM(F6606))</f>
        <v/>
      </c>
      <c r="C6606" s="45" t="str">
        <f>IF(Table1[[#This Row],[Day]]="","",MONTH(F6606))</f>
        <v/>
      </c>
      <c r="D6606" s="45" t="str">
        <f>IF(Table1[[#This Row],[Day]]="","",YEAR(F6606))</f>
        <v/>
      </c>
      <c r="E6606" s="117" t="s">
        <v>329</v>
      </c>
      <c r="J6606" s="102"/>
      <c r="K6606" s="124"/>
      <c r="R6606" s="46"/>
      <c r="V6606" s="112"/>
      <c r="W6606" s="72"/>
      <c r="X6606" s="46"/>
      <c r="Y6606" s="46"/>
      <c r="AC6606" s="47">
        <f t="shared" si="99"/>
        <v>0</v>
      </c>
      <c r="AD6606" s="47"/>
      <c r="AE6606" s="44"/>
      <c r="AF6606" s="48"/>
    </row>
    <row r="6607" spans="1:32" ht="21" customHeight="1">
      <c r="A6607" s="45" t="str">
        <f>IF(G6607="","",VLOOKUP(G6607,#REF!,3,0))</f>
        <v/>
      </c>
      <c r="B6607" s="45" t="str">
        <f>IF(Table1[[#This Row],[Day]]="","",WEEKNUM(F6607))</f>
        <v/>
      </c>
      <c r="C6607" s="45" t="str">
        <f>IF(Table1[[#This Row],[Day]]="","",MONTH(F6607))</f>
        <v/>
      </c>
      <c r="D6607" s="45" t="str">
        <f>IF(Table1[[#This Row],[Day]]="","",YEAR(F6607))</f>
        <v/>
      </c>
      <c r="E6607" s="117" t="s">
        <v>329</v>
      </c>
      <c r="J6607" s="102"/>
      <c r="K6607" s="124"/>
      <c r="R6607" s="46"/>
      <c r="V6607" s="112"/>
      <c r="W6607" s="72"/>
      <c r="X6607" s="46"/>
      <c r="Y6607" s="46"/>
      <c r="AC6607" s="47">
        <f t="shared" si="99"/>
        <v>0</v>
      </c>
      <c r="AD6607" s="47"/>
      <c r="AE6607" s="44"/>
      <c r="AF6607" s="48"/>
    </row>
    <row r="6608" spans="1:32" ht="21" customHeight="1">
      <c r="A6608" s="45" t="str">
        <f>IF(G6608="","",VLOOKUP(G6608,#REF!,3,0))</f>
        <v/>
      </c>
      <c r="B6608" s="45" t="str">
        <f>IF(Table1[[#This Row],[Day]]="","",WEEKNUM(F6608))</f>
        <v/>
      </c>
      <c r="C6608" s="45" t="str">
        <f>IF(Table1[[#This Row],[Day]]="","",MONTH(F6608))</f>
        <v/>
      </c>
      <c r="D6608" s="45" t="str">
        <f>IF(Table1[[#This Row],[Day]]="","",YEAR(F6608))</f>
        <v/>
      </c>
      <c r="E6608" s="117" t="s">
        <v>329</v>
      </c>
      <c r="J6608" s="102"/>
      <c r="K6608" s="124"/>
      <c r="R6608" s="46"/>
      <c r="V6608" s="112"/>
      <c r="W6608" s="72"/>
      <c r="X6608" s="46"/>
      <c r="Y6608" s="46"/>
      <c r="AC6608" s="47">
        <f t="shared" si="99"/>
        <v>0</v>
      </c>
      <c r="AD6608" s="47"/>
      <c r="AE6608" s="44"/>
      <c r="AF6608" s="48"/>
    </row>
    <row r="6609" spans="1:32" ht="21" customHeight="1">
      <c r="A6609" s="45" t="str">
        <f>IF(G6609="","",VLOOKUP(G6609,#REF!,3,0))</f>
        <v/>
      </c>
      <c r="B6609" s="45" t="str">
        <f>IF(Table1[[#This Row],[Day]]="","",WEEKNUM(F6609))</f>
        <v/>
      </c>
      <c r="C6609" s="45" t="str">
        <f>IF(Table1[[#This Row],[Day]]="","",MONTH(F6609))</f>
        <v/>
      </c>
      <c r="D6609" s="45" t="str">
        <f>IF(Table1[[#This Row],[Day]]="","",YEAR(F6609))</f>
        <v/>
      </c>
      <c r="E6609" s="117" t="s">
        <v>329</v>
      </c>
      <c r="J6609" s="102"/>
      <c r="K6609" s="124"/>
      <c r="R6609" s="46"/>
      <c r="V6609" s="112"/>
      <c r="W6609" s="72"/>
      <c r="X6609" s="46"/>
      <c r="Y6609" s="46"/>
      <c r="AC6609" s="47">
        <f t="shared" si="99"/>
        <v>0</v>
      </c>
      <c r="AD6609" s="47"/>
      <c r="AE6609" s="44"/>
      <c r="AF6609" s="48"/>
    </row>
    <row r="6610" spans="1:32" ht="21" customHeight="1">
      <c r="A6610" s="45" t="str">
        <f>IF(G6610="","",VLOOKUP(G6610,#REF!,3,0))</f>
        <v/>
      </c>
      <c r="B6610" s="45" t="str">
        <f>IF(Table1[[#This Row],[Day]]="","",WEEKNUM(F6610))</f>
        <v/>
      </c>
      <c r="C6610" s="45" t="str">
        <f>IF(Table1[[#This Row],[Day]]="","",MONTH(F6610))</f>
        <v/>
      </c>
      <c r="D6610" s="45" t="str">
        <f>IF(Table1[[#This Row],[Day]]="","",YEAR(F6610))</f>
        <v/>
      </c>
      <c r="E6610" s="117" t="s">
        <v>329</v>
      </c>
      <c r="J6610" s="102"/>
      <c r="K6610" s="124"/>
      <c r="R6610" s="46"/>
      <c r="V6610" s="112"/>
      <c r="W6610" s="72"/>
      <c r="X6610" s="46"/>
      <c r="Y6610" s="46"/>
      <c r="AC6610" s="47">
        <f t="shared" si="99"/>
        <v>0</v>
      </c>
      <c r="AD6610" s="47"/>
      <c r="AE6610" s="44"/>
      <c r="AF6610" s="48"/>
    </row>
    <row r="6611" spans="1:32" ht="21" customHeight="1">
      <c r="A6611" s="45" t="str">
        <f>IF(G6611="","",VLOOKUP(G6611,#REF!,3,0))</f>
        <v/>
      </c>
      <c r="B6611" s="45" t="str">
        <f>IF(Table1[[#This Row],[Day]]="","",WEEKNUM(F6611))</f>
        <v/>
      </c>
      <c r="C6611" s="45" t="str">
        <f>IF(Table1[[#This Row],[Day]]="","",MONTH(F6611))</f>
        <v/>
      </c>
      <c r="D6611" s="45" t="str">
        <f>IF(Table1[[#This Row],[Day]]="","",YEAR(F6611))</f>
        <v/>
      </c>
      <c r="E6611" s="117" t="s">
        <v>329</v>
      </c>
      <c r="J6611" s="102"/>
      <c r="K6611" s="124"/>
      <c r="R6611" s="46"/>
      <c r="V6611" s="112"/>
      <c r="W6611" s="72"/>
      <c r="X6611" s="46"/>
      <c r="Y6611" s="46"/>
      <c r="AC6611" s="47">
        <f t="shared" si="99"/>
        <v>0</v>
      </c>
      <c r="AD6611" s="47"/>
      <c r="AE6611" s="44"/>
      <c r="AF6611" s="48"/>
    </row>
    <row r="6612" spans="1:32" ht="21" customHeight="1">
      <c r="A6612" s="45" t="str">
        <f>IF(G6612="","",VLOOKUP(G6612,#REF!,3,0))</f>
        <v/>
      </c>
      <c r="B6612" s="45" t="str">
        <f>IF(Table1[[#This Row],[Day]]="","",WEEKNUM(F6612))</f>
        <v/>
      </c>
      <c r="C6612" s="45" t="str">
        <f>IF(Table1[[#This Row],[Day]]="","",MONTH(F6612))</f>
        <v/>
      </c>
      <c r="D6612" s="45" t="str">
        <f>IF(Table1[[#This Row],[Day]]="","",YEAR(F6612))</f>
        <v/>
      </c>
      <c r="E6612" s="117" t="s">
        <v>329</v>
      </c>
      <c r="J6612" s="102"/>
      <c r="K6612" s="124"/>
      <c r="R6612" s="46"/>
      <c r="V6612" s="112"/>
      <c r="W6612" s="72"/>
      <c r="X6612" s="46"/>
      <c r="Y6612" s="46"/>
      <c r="AC6612" s="47">
        <f t="shared" si="99"/>
        <v>0</v>
      </c>
      <c r="AD6612" s="47"/>
      <c r="AE6612" s="44"/>
      <c r="AF6612" s="48"/>
    </row>
    <row r="6613" spans="1:32" ht="21" customHeight="1">
      <c r="A6613" s="45" t="str">
        <f>IF(G6613="","",VLOOKUP(G6613,#REF!,3,0))</f>
        <v/>
      </c>
      <c r="B6613" s="45" t="str">
        <f>IF(Table1[[#This Row],[Day]]="","",WEEKNUM(F6613))</f>
        <v/>
      </c>
      <c r="C6613" s="45" t="str">
        <f>IF(Table1[[#This Row],[Day]]="","",MONTH(F6613))</f>
        <v/>
      </c>
      <c r="D6613" s="45" t="str">
        <f>IF(Table1[[#This Row],[Day]]="","",YEAR(F6613))</f>
        <v/>
      </c>
      <c r="E6613" s="117" t="s">
        <v>329</v>
      </c>
      <c r="J6613" s="102"/>
      <c r="K6613" s="124"/>
      <c r="R6613" s="46"/>
      <c r="V6613" s="112"/>
      <c r="W6613" s="72"/>
      <c r="X6613" s="46"/>
      <c r="Y6613" s="46"/>
      <c r="AC6613" s="47">
        <f t="shared" si="99"/>
        <v>0</v>
      </c>
      <c r="AD6613" s="47"/>
      <c r="AE6613" s="44"/>
      <c r="AF6613" s="48"/>
    </row>
    <row r="6614" spans="1:32" ht="21" customHeight="1">
      <c r="A6614" s="45" t="str">
        <f>IF(G6614="","",VLOOKUP(G6614,#REF!,3,0))</f>
        <v/>
      </c>
      <c r="B6614" s="45" t="str">
        <f>IF(Table1[[#This Row],[Day]]="","",WEEKNUM(F6614))</f>
        <v/>
      </c>
      <c r="C6614" s="45" t="str">
        <f>IF(Table1[[#This Row],[Day]]="","",MONTH(F6614))</f>
        <v/>
      </c>
      <c r="D6614" s="45" t="str">
        <f>IF(Table1[[#This Row],[Day]]="","",YEAR(F6614))</f>
        <v/>
      </c>
      <c r="E6614" s="117" t="s">
        <v>329</v>
      </c>
      <c r="J6614" s="102"/>
      <c r="K6614" s="124"/>
      <c r="R6614" s="46"/>
      <c r="V6614" s="112"/>
      <c r="W6614" s="72"/>
      <c r="X6614" s="46"/>
      <c r="Y6614" s="46"/>
      <c r="AC6614" s="47">
        <f t="shared" si="99"/>
        <v>0</v>
      </c>
      <c r="AD6614" s="47"/>
      <c r="AE6614" s="44"/>
      <c r="AF6614" s="48"/>
    </row>
    <row r="6615" spans="1:32" ht="21" customHeight="1">
      <c r="A6615" s="45" t="str">
        <f>IF(G6615="","",VLOOKUP(G6615,#REF!,3,0))</f>
        <v/>
      </c>
      <c r="B6615" s="45" t="str">
        <f>IF(Table1[[#This Row],[Day]]="","",WEEKNUM(F6615))</f>
        <v/>
      </c>
      <c r="C6615" s="45" t="str">
        <f>IF(Table1[[#This Row],[Day]]="","",MONTH(F6615))</f>
        <v/>
      </c>
      <c r="D6615" s="45" t="str">
        <f>IF(Table1[[#This Row],[Day]]="","",YEAR(F6615))</f>
        <v/>
      </c>
      <c r="E6615" s="117" t="s">
        <v>329</v>
      </c>
      <c r="J6615" s="102"/>
      <c r="K6615" s="124"/>
      <c r="R6615" s="46"/>
      <c r="V6615" s="112"/>
      <c r="W6615" s="72"/>
      <c r="X6615" s="46"/>
      <c r="Y6615" s="46"/>
      <c r="AC6615" s="47">
        <f t="shared" si="99"/>
        <v>0</v>
      </c>
      <c r="AD6615" s="47"/>
      <c r="AE6615" s="44"/>
      <c r="AF6615" s="48"/>
    </row>
    <row r="6616" spans="1:32" ht="21" customHeight="1">
      <c r="A6616" s="45" t="str">
        <f>IF(G6616="","",VLOOKUP(G6616,#REF!,3,0))</f>
        <v/>
      </c>
      <c r="B6616" s="45" t="str">
        <f>IF(Table1[[#This Row],[Day]]="","",WEEKNUM(F6616))</f>
        <v/>
      </c>
      <c r="C6616" s="45" t="str">
        <f>IF(Table1[[#This Row],[Day]]="","",MONTH(F6616))</f>
        <v/>
      </c>
      <c r="D6616" s="45" t="str">
        <f>IF(Table1[[#This Row],[Day]]="","",YEAR(F6616))</f>
        <v/>
      </c>
      <c r="E6616" s="117" t="s">
        <v>329</v>
      </c>
      <c r="J6616" s="102"/>
      <c r="K6616" s="124"/>
      <c r="R6616" s="46"/>
      <c r="V6616" s="112"/>
      <c r="W6616" s="72"/>
      <c r="X6616" s="46"/>
      <c r="Y6616" s="46"/>
      <c r="AC6616" s="47">
        <f t="shared" si="99"/>
        <v>0</v>
      </c>
      <c r="AD6616" s="47"/>
      <c r="AE6616" s="44"/>
      <c r="AF6616" s="48"/>
    </row>
    <row r="6617" spans="1:32" ht="21" customHeight="1">
      <c r="A6617" s="45" t="str">
        <f>IF(G6617="","",VLOOKUP(G6617,#REF!,3,0))</f>
        <v/>
      </c>
      <c r="B6617" s="45" t="str">
        <f>IF(Table1[[#This Row],[Day]]="","",WEEKNUM(F6617))</f>
        <v/>
      </c>
      <c r="C6617" s="45" t="str">
        <f>IF(Table1[[#This Row],[Day]]="","",MONTH(F6617))</f>
        <v/>
      </c>
      <c r="D6617" s="45" t="str">
        <f>IF(Table1[[#This Row],[Day]]="","",YEAR(F6617))</f>
        <v/>
      </c>
      <c r="E6617" s="117" t="s">
        <v>329</v>
      </c>
      <c r="J6617" s="102"/>
      <c r="K6617" s="124"/>
      <c r="R6617" s="46"/>
      <c r="V6617" s="112"/>
      <c r="W6617" s="72"/>
      <c r="X6617" s="46"/>
      <c r="Y6617" s="46"/>
      <c r="AC6617" s="47">
        <f t="shared" si="99"/>
        <v>0</v>
      </c>
      <c r="AD6617" s="47"/>
      <c r="AE6617" s="44"/>
      <c r="AF6617" s="48"/>
    </row>
    <row r="6618" spans="1:32" ht="21" customHeight="1">
      <c r="A6618" s="45" t="str">
        <f>IF(G6618="","",VLOOKUP(G6618,#REF!,3,0))</f>
        <v/>
      </c>
      <c r="B6618" s="45" t="str">
        <f>IF(Table1[[#This Row],[Day]]="","",WEEKNUM(F6618))</f>
        <v/>
      </c>
      <c r="C6618" s="45" t="str">
        <f>IF(Table1[[#This Row],[Day]]="","",MONTH(F6618))</f>
        <v/>
      </c>
      <c r="D6618" s="45" t="str">
        <f>IF(Table1[[#This Row],[Day]]="","",YEAR(F6618))</f>
        <v/>
      </c>
      <c r="E6618" s="117" t="s">
        <v>329</v>
      </c>
      <c r="J6618" s="102"/>
      <c r="K6618" s="124"/>
      <c r="R6618" s="46"/>
      <c r="V6618" s="112"/>
      <c r="W6618" s="72"/>
      <c r="X6618" s="46"/>
      <c r="Y6618" s="46"/>
      <c r="AC6618" s="47">
        <f t="shared" si="99"/>
        <v>0</v>
      </c>
      <c r="AD6618" s="47"/>
      <c r="AE6618" s="44"/>
      <c r="AF6618" s="48"/>
    </row>
    <row r="6619" spans="1:32" ht="21" customHeight="1">
      <c r="A6619" s="45" t="str">
        <f>IF(G6619="","",VLOOKUP(G6619,#REF!,3,0))</f>
        <v/>
      </c>
      <c r="B6619" s="45" t="str">
        <f>IF(Table1[[#This Row],[Day]]="","",WEEKNUM(F6619))</f>
        <v/>
      </c>
      <c r="C6619" s="45" t="str">
        <f>IF(Table1[[#This Row],[Day]]="","",MONTH(F6619))</f>
        <v/>
      </c>
      <c r="D6619" s="45" t="str">
        <f>IF(Table1[[#This Row],[Day]]="","",YEAR(F6619))</f>
        <v/>
      </c>
      <c r="E6619" s="117" t="s">
        <v>329</v>
      </c>
      <c r="J6619" s="102"/>
      <c r="K6619" s="124"/>
      <c r="R6619" s="46"/>
      <c r="V6619" s="112"/>
      <c r="W6619" s="72"/>
      <c r="X6619" s="46"/>
      <c r="Y6619" s="46"/>
      <c r="AC6619" s="47">
        <f t="shared" si="99"/>
        <v>0</v>
      </c>
      <c r="AD6619" s="47"/>
      <c r="AE6619" s="44"/>
      <c r="AF6619" s="48"/>
    </row>
    <row r="6620" spans="1:32" ht="21" customHeight="1">
      <c r="A6620" s="45" t="str">
        <f>IF(G6620="","",VLOOKUP(G6620,#REF!,3,0))</f>
        <v/>
      </c>
      <c r="B6620" s="45" t="str">
        <f>IF(Table1[[#This Row],[Day]]="","",WEEKNUM(F6620))</f>
        <v/>
      </c>
      <c r="C6620" s="45" t="str">
        <f>IF(Table1[[#This Row],[Day]]="","",MONTH(F6620))</f>
        <v/>
      </c>
      <c r="D6620" s="45" t="str">
        <f>IF(Table1[[#This Row],[Day]]="","",YEAR(F6620))</f>
        <v/>
      </c>
      <c r="E6620" s="117" t="s">
        <v>329</v>
      </c>
      <c r="J6620" s="102"/>
      <c r="K6620" s="124"/>
      <c r="R6620" s="46"/>
      <c r="V6620" s="112"/>
      <c r="W6620" s="72"/>
      <c r="X6620" s="46"/>
      <c r="Y6620" s="46"/>
      <c r="AC6620" s="47">
        <f t="shared" ref="AC6620:AC6683" si="100">SUM(I6620:AB6620)</f>
        <v>0</v>
      </c>
      <c r="AD6620" s="47"/>
      <c r="AE6620" s="44"/>
      <c r="AF6620" s="48"/>
    </row>
    <row r="6621" spans="1:32" ht="21" customHeight="1">
      <c r="A6621" s="45" t="str">
        <f>IF(G6621="","",VLOOKUP(G6621,#REF!,3,0))</f>
        <v/>
      </c>
      <c r="B6621" s="45" t="str">
        <f>IF(Table1[[#This Row],[Day]]="","",WEEKNUM(F6621))</f>
        <v/>
      </c>
      <c r="C6621" s="45" t="str">
        <f>IF(Table1[[#This Row],[Day]]="","",MONTH(F6621))</f>
        <v/>
      </c>
      <c r="D6621" s="45" t="str">
        <f>IF(Table1[[#This Row],[Day]]="","",YEAR(F6621))</f>
        <v/>
      </c>
      <c r="E6621" s="117" t="s">
        <v>329</v>
      </c>
      <c r="J6621" s="102"/>
      <c r="K6621" s="124"/>
      <c r="R6621" s="46"/>
      <c r="V6621" s="112"/>
      <c r="W6621" s="72"/>
      <c r="X6621" s="46"/>
      <c r="Y6621" s="46"/>
      <c r="AC6621" s="47">
        <f t="shared" si="100"/>
        <v>0</v>
      </c>
      <c r="AD6621" s="47"/>
      <c r="AE6621" s="44"/>
      <c r="AF6621" s="48"/>
    </row>
    <row r="6622" spans="1:32" ht="21" customHeight="1">
      <c r="A6622" s="45" t="str">
        <f>IF(G6622="","",VLOOKUP(G6622,#REF!,3,0))</f>
        <v/>
      </c>
      <c r="B6622" s="45" t="str">
        <f>IF(Table1[[#This Row],[Day]]="","",WEEKNUM(F6622))</f>
        <v/>
      </c>
      <c r="C6622" s="45" t="str">
        <f>IF(Table1[[#This Row],[Day]]="","",MONTH(F6622))</f>
        <v/>
      </c>
      <c r="D6622" s="45" t="str">
        <f>IF(Table1[[#This Row],[Day]]="","",YEAR(F6622))</f>
        <v/>
      </c>
      <c r="E6622" s="117" t="s">
        <v>329</v>
      </c>
      <c r="J6622" s="102"/>
      <c r="K6622" s="124"/>
      <c r="R6622" s="46"/>
      <c r="V6622" s="112"/>
      <c r="W6622" s="72"/>
      <c r="X6622" s="46"/>
      <c r="Y6622" s="46"/>
      <c r="AC6622" s="47">
        <f t="shared" si="100"/>
        <v>0</v>
      </c>
      <c r="AD6622" s="47"/>
      <c r="AE6622" s="44"/>
      <c r="AF6622" s="48"/>
    </row>
    <row r="6623" spans="1:32" ht="21" customHeight="1">
      <c r="A6623" s="45" t="str">
        <f>IF(G6623="","",VLOOKUP(G6623,#REF!,3,0))</f>
        <v/>
      </c>
      <c r="B6623" s="45" t="str">
        <f>IF(Table1[[#This Row],[Day]]="","",WEEKNUM(F6623))</f>
        <v/>
      </c>
      <c r="C6623" s="45" t="str">
        <f>IF(Table1[[#This Row],[Day]]="","",MONTH(F6623))</f>
        <v/>
      </c>
      <c r="D6623" s="45" t="str">
        <f>IF(Table1[[#This Row],[Day]]="","",YEAR(F6623))</f>
        <v/>
      </c>
      <c r="E6623" s="117" t="s">
        <v>329</v>
      </c>
      <c r="J6623" s="102"/>
      <c r="K6623" s="124"/>
      <c r="R6623" s="46"/>
      <c r="V6623" s="112"/>
      <c r="W6623" s="72"/>
      <c r="X6623" s="46"/>
      <c r="Y6623" s="46"/>
      <c r="AC6623" s="47">
        <f t="shared" si="100"/>
        <v>0</v>
      </c>
      <c r="AD6623" s="47"/>
      <c r="AE6623" s="44"/>
      <c r="AF6623" s="48"/>
    </row>
    <row r="6624" spans="1:32" ht="21" customHeight="1">
      <c r="A6624" s="45" t="str">
        <f>IF(G6624="","",VLOOKUP(G6624,#REF!,3,0))</f>
        <v/>
      </c>
      <c r="B6624" s="45" t="str">
        <f>IF(Table1[[#This Row],[Day]]="","",WEEKNUM(F6624))</f>
        <v/>
      </c>
      <c r="C6624" s="45" t="str">
        <f>IF(Table1[[#This Row],[Day]]="","",MONTH(F6624))</f>
        <v/>
      </c>
      <c r="D6624" s="45" t="str">
        <f>IF(Table1[[#This Row],[Day]]="","",YEAR(F6624))</f>
        <v/>
      </c>
      <c r="E6624" s="117" t="s">
        <v>329</v>
      </c>
      <c r="J6624" s="102"/>
      <c r="K6624" s="124"/>
      <c r="R6624" s="46"/>
      <c r="V6624" s="112"/>
      <c r="W6624" s="72"/>
      <c r="X6624" s="46"/>
      <c r="Y6624" s="46"/>
      <c r="AC6624" s="47">
        <f t="shared" si="100"/>
        <v>0</v>
      </c>
      <c r="AD6624" s="47"/>
      <c r="AE6624" s="44"/>
      <c r="AF6624" s="48"/>
    </row>
    <row r="6625" spans="1:32" ht="21" customHeight="1">
      <c r="A6625" s="45" t="str">
        <f>IF(G6625="","",VLOOKUP(G6625,#REF!,3,0))</f>
        <v/>
      </c>
      <c r="B6625" s="45" t="str">
        <f>IF(Table1[[#This Row],[Day]]="","",WEEKNUM(F6625))</f>
        <v/>
      </c>
      <c r="C6625" s="45" t="str">
        <f>IF(Table1[[#This Row],[Day]]="","",MONTH(F6625))</f>
        <v/>
      </c>
      <c r="D6625" s="45" t="str">
        <f>IF(Table1[[#This Row],[Day]]="","",YEAR(F6625))</f>
        <v/>
      </c>
      <c r="E6625" s="117" t="s">
        <v>329</v>
      </c>
      <c r="J6625" s="102"/>
      <c r="K6625" s="124"/>
      <c r="R6625" s="46"/>
      <c r="V6625" s="112"/>
      <c r="W6625" s="72"/>
      <c r="X6625" s="46"/>
      <c r="Y6625" s="46"/>
      <c r="AC6625" s="47">
        <f t="shared" si="100"/>
        <v>0</v>
      </c>
      <c r="AD6625" s="47"/>
      <c r="AE6625" s="44"/>
      <c r="AF6625" s="48"/>
    </row>
    <row r="6626" spans="1:32" ht="21" customHeight="1">
      <c r="A6626" s="45" t="str">
        <f>IF(G6626="","",VLOOKUP(G6626,#REF!,3,0))</f>
        <v/>
      </c>
      <c r="B6626" s="45" t="str">
        <f>IF(Table1[[#This Row],[Day]]="","",WEEKNUM(F6626))</f>
        <v/>
      </c>
      <c r="C6626" s="45" t="str">
        <f>IF(Table1[[#This Row],[Day]]="","",MONTH(F6626))</f>
        <v/>
      </c>
      <c r="D6626" s="45" t="str">
        <f>IF(Table1[[#This Row],[Day]]="","",YEAR(F6626))</f>
        <v/>
      </c>
      <c r="E6626" s="117" t="s">
        <v>329</v>
      </c>
      <c r="J6626" s="102"/>
      <c r="K6626" s="124"/>
      <c r="R6626" s="46"/>
      <c r="V6626" s="112"/>
      <c r="W6626" s="72"/>
      <c r="X6626" s="46"/>
      <c r="Y6626" s="46"/>
      <c r="AC6626" s="47">
        <f t="shared" si="100"/>
        <v>0</v>
      </c>
      <c r="AD6626" s="47"/>
      <c r="AE6626" s="44"/>
      <c r="AF6626" s="48"/>
    </row>
    <row r="6627" spans="1:32" ht="21" customHeight="1">
      <c r="A6627" s="45" t="str">
        <f>IF(G6627="","",VLOOKUP(G6627,#REF!,3,0))</f>
        <v/>
      </c>
      <c r="B6627" s="45" t="str">
        <f>IF(Table1[[#This Row],[Day]]="","",WEEKNUM(F6627))</f>
        <v/>
      </c>
      <c r="C6627" s="45" t="str">
        <f>IF(Table1[[#This Row],[Day]]="","",MONTH(F6627))</f>
        <v/>
      </c>
      <c r="D6627" s="45" t="str">
        <f>IF(Table1[[#This Row],[Day]]="","",YEAR(F6627))</f>
        <v/>
      </c>
      <c r="E6627" s="117" t="s">
        <v>329</v>
      </c>
      <c r="J6627" s="102"/>
      <c r="K6627" s="124"/>
      <c r="R6627" s="46"/>
      <c r="V6627" s="112"/>
      <c r="W6627" s="72"/>
      <c r="X6627" s="46"/>
      <c r="Y6627" s="46"/>
      <c r="AC6627" s="47">
        <f t="shared" si="100"/>
        <v>0</v>
      </c>
      <c r="AD6627" s="47"/>
      <c r="AE6627" s="44"/>
      <c r="AF6627" s="48"/>
    </row>
    <row r="6628" spans="1:32" ht="21" customHeight="1">
      <c r="A6628" s="45" t="str">
        <f>IF(G6628="","",VLOOKUP(G6628,#REF!,3,0))</f>
        <v/>
      </c>
      <c r="B6628" s="45" t="str">
        <f>IF(Table1[[#This Row],[Day]]="","",WEEKNUM(F6628))</f>
        <v/>
      </c>
      <c r="C6628" s="45" t="str">
        <f>IF(Table1[[#This Row],[Day]]="","",MONTH(F6628))</f>
        <v/>
      </c>
      <c r="D6628" s="45" t="str">
        <f>IF(Table1[[#This Row],[Day]]="","",YEAR(F6628))</f>
        <v/>
      </c>
      <c r="E6628" s="117" t="s">
        <v>329</v>
      </c>
      <c r="J6628" s="102"/>
      <c r="K6628" s="124"/>
      <c r="R6628" s="46"/>
      <c r="V6628" s="112"/>
      <c r="W6628" s="72"/>
      <c r="X6628" s="46"/>
      <c r="Y6628" s="46"/>
      <c r="AC6628" s="47">
        <f t="shared" si="100"/>
        <v>0</v>
      </c>
      <c r="AD6628" s="47"/>
      <c r="AE6628" s="44"/>
      <c r="AF6628" s="48"/>
    </row>
    <row r="6629" spans="1:32" ht="21" customHeight="1">
      <c r="A6629" s="45" t="str">
        <f>IF(G6629="","",VLOOKUP(G6629,#REF!,3,0))</f>
        <v/>
      </c>
      <c r="B6629" s="45" t="str">
        <f>IF(Table1[[#This Row],[Day]]="","",WEEKNUM(F6629))</f>
        <v/>
      </c>
      <c r="C6629" s="45" t="str">
        <f>IF(Table1[[#This Row],[Day]]="","",MONTH(F6629))</f>
        <v/>
      </c>
      <c r="D6629" s="45" t="str">
        <f>IF(Table1[[#This Row],[Day]]="","",YEAR(F6629))</f>
        <v/>
      </c>
      <c r="E6629" s="117" t="s">
        <v>329</v>
      </c>
      <c r="J6629" s="102"/>
      <c r="K6629" s="124"/>
      <c r="R6629" s="46"/>
      <c r="V6629" s="112"/>
      <c r="W6629" s="72"/>
      <c r="X6629" s="46"/>
      <c r="Y6629" s="46"/>
      <c r="AC6629" s="47">
        <f t="shared" si="100"/>
        <v>0</v>
      </c>
      <c r="AD6629" s="47"/>
      <c r="AE6629" s="44"/>
      <c r="AF6629" s="48"/>
    </row>
    <row r="6630" spans="1:32" ht="21" customHeight="1">
      <c r="A6630" s="45" t="str">
        <f>IF(G6630="","",VLOOKUP(G6630,#REF!,3,0))</f>
        <v/>
      </c>
      <c r="B6630" s="45" t="str">
        <f>IF(Table1[[#This Row],[Day]]="","",WEEKNUM(F6630))</f>
        <v/>
      </c>
      <c r="C6630" s="45" t="str">
        <f>IF(Table1[[#This Row],[Day]]="","",MONTH(F6630))</f>
        <v/>
      </c>
      <c r="D6630" s="45" t="str">
        <f>IF(Table1[[#This Row],[Day]]="","",YEAR(F6630))</f>
        <v/>
      </c>
      <c r="E6630" s="117" t="s">
        <v>329</v>
      </c>
      <c r="J6630" s="102"/>
      <c r="K6630" s="124"/>
      <c r="R6630" s="46"/>
      <c r="V6630" s="112"/>
      <c r="W6630" s="72"/>
      <c r="X6630" s="46"/>
      <c r="Y6630" s="46"/>
      <c r="AC6630" s="47">
        <f t="shared" si="100"/>
        <v>0</v>
      </c>
      <c r="AD6630" s="47"/>
      <c r="AE6630" s="44"/>
      <c r="AF6630" s="48"/>
    </row>
    <row r="6631" spans="1:32" ht="21" customHeight="1">
      <c r="A6631" s="45" t="str">
        <f>IF(G6631="","",VLOOKUP(G6631,#REF!,3,0))</f>
        <v/>
      </c>
      <c r="B6631" s="45" t="str">
        <f>IF(Table1[[#This Row],[Day]]="","",WEEKNUM(F6631))</f>
        <v/>
      </c>
      <c r="C6631" s="45" t="str">
        <f>IF(Table1[[#This Row],[Day]]="","",MONTH(F6631))</f>
        <v/>
      </c>
      <c r="D6631" s="45" t="str">
        <f>IF(Table1[[#This Row],[Day]]="","",YEAR(F6631))</f>
        <v/>
      </c>
      <c r="E6631" s="117" t="s">
        <v>329</v>
      </c>
      <c r="J6631" s="102"/>
      <c r="K6631" s="124"/>
      <c r="R6631" s="46"/>
      <c r="V6631" s="112"/>
      <c r="W6631" s="72"/>
      <c r="X6631" s="46"/>
      <c r="Y6631" s="46"/>
      <c r="AC6631" s="47">
        <f t="shared" si="100"/>
        <v>0</v>
      </c>
      <c r="AD6631" s="47"/>
      <c r="AE6631" s="44"/>
      <c r="AF6631" s="48"/>
    </row>
    <row r="6632" spans="1:32" ht="21" customHeight="1">
      <c r="A6632" s="45" t="str">
        <f>IF(G6632="","",VLOOKUP(G6632,#REF!,3,0))</f>
        <v/>
      </c>
      <c r="B6632" s="45" t="str">
        <f>IF(Table1[[#This Row],[Day]]="","",WEEKNUM(F6632))</f>
        <v/>
      </c>
      <c r="C6632" s="45" t="str">
        <f>IF(Table1[[#This Row],[Day]]="","",MONTH(F6632))</f>
        <v/>
      </c>
      <c r="D6632" s="45" t="str">
        <f>IF(Table1[[#This Row],[Day]]="","",YEAR(F6632))</f>
        <v/>
      </c>
      <c r="E6632" s="117" t="s">
        <v>329</v>
      </c>
      <c r="J6632" s="102"/>
      <c r="K6632" s="124"/>
      <c r="R6632" s="46"/>
      <c r="V6632" s="112"/>
      <c r="W6632" s="72"/>
      <c r="X6632" s="46"/>
      <c r="Y6632" s="46"/>
      <c r="AC6632" s="47">
        <f t="shared" si="100"/>
        <v>0</v>
      </c>
      <c r="AD6632" s="47"/>
      <c r="AE6632" s="44"/>
      <c r="AF6632" s="48"/>
    </row>
    <row r="6633" spans="1:32" ht="21" customHeight="1">
      <c r="A6633" s="45" t="str">
        <f>IF(G6633="","",VLOOKUP(G6633,#REF!,3,0))</f>
        <v/>
      </c>
      <c r="B6633" s="45" t="str">
        <f>IF(Table1[[#This Row],[Day]]="","",WEEKNUM(F6633))</f>
        <v/>
      </c>
      <c r="C6633" s="45" t="str">
        <f>IF(Table1[[#This Row],[Day]]="","",MONTH(F6633))</f>
        <v/>
      </c>
      <c r="D6633" s="45" t="str">
        <f>IF(Table1[[#This Row],[Day]]="","",YEAR(F6633))</f>
        <v/>
      </c>
      <c r="E6633" s="117" t="s">
        <v>329</v>
      </c>
      <c r="J6633" s="102"/>
      <c r="K6633" s="124"/>
      <c r="R6633" s="46"/>
      <c r="V6633" s="112"/>
      <c r="W6633" s="72"/>
      <c r="X6633" s="46"/>
      <c r="Y6633" s="46"/>
      <c r="AC6633" s="47">
        <f t="shared" si="100"/>
        <v>0</v>
      </c>
      <c r="AD6633" s="47"/>
      <c r="AE6633" s="44"/>
      <c r="AF6633" s="48"/>
    </row>
    <row r="6634" spans="1:32" ht="21" customHeight="1">
      <c r="A6634" s="45" t="str">
        <f>IF(G6634="","",VLOOKUP(G6634,#REF!,3,0))</f>
        <v/>
      </c>
      <c r="B6634" s="45" t="str">
        <f>IF(Table1[[#This Row],[Day]]="","",WEEKNUM(F6634))</f>
        <v/>
      </c>
      <c r="C6634" s="45" t="str">
        <f>IF(Table1[[#This Row],[Day]]="","",MONTH(F6634))</f>
        <v/>
      </c>
      <c r="D6634" s="45" t="str">
        <f>IF(Table1[[#This Row],[Day]]="","",YEAR(F6634))</f>
        <v/>
      </c>
      <c r="E6634" s="117" t="s">
        <v>329</v>
      </c>
      <c r="J6634" s="102"/>
      <c r="K6634" s="124"/>
      <c r="R6634" s="46"/>
      <c r="V6634" s="112"/>
      <c r="W6634" s="72"/>
      <c r="X6634" s="46"/>
      <c r="Y6634" s="46"/>
      <c r="AC6634" s="47">
        <f t="shared" si="100"/>
        <v>0</v>
      </c>
      <c r="AD6634" s="47"/>
      <c r="AE6634" s="44"/>
      <c r="AF6634" s="48"/>
    </row>
    <row r="6635" spans="1:32" ht="21" customHeight="1">
      <c r="A6635" s="45" t="str">
        <f>IF(G6635="","",VLOOKUP(G6635,#REF!,3,0))</f>
        <v/>
      </c>
      <c r="B6635" s="45" t="str">
        <f>IF(Table1[[#This Row],[Day]]="","",WEEKNUM(F6635))</f>
        <v/>
      </c>
      <c r="C6635" s="45" t="str">
        <f>IF(Table1[[#This Row],[Day]]="","",MONTH(F6635))</f>
        <v/>
      </c>
      <c r="D6635" s="45" t="str">
        <f>IF(Table1[[#This Row],[Day]]="","",YEAR(F6635))</f>
        <v/>
      </c>
      <c r="E6635" s="117" t="s">
        <v>329</v>
      </c>
      <c r="J6635" s="102"/>
      <c r="K6635" s="124"/>
      <c r="R6635" s="46"/>
      <c r="V6635" s="112"/>
      <c r="W6635" s="72"/>
      <c r="X6635" s="46"/>
      <c r="Y6635" s="46"/>
      <c r="AC6635" s="47">
        <f t="shared" si="100"/>
        <v>0</v>
      </c>
      <c r="AD6635" s="47"/>
      <c r="AE6635" s="44"/>
      <c r="AF6635" s="48"/>
    </row>
    <row r="6636" spans="1:32" ht="21" customHeight="1">
      <c r="A6636" s="45" t="str">
        <f>IF(G6636="","",VLOOKUP(G6636,#REF!,3,0))</f>
        <v/>
      </c>
      <c r="B6636" s="45" t="str">
        <f>IF(Table1[[#This Row],[Day]]="","",WEEKNUM(F6636))</f>
        <v/>
      </c>
      <c r="C6636" s="45" t="str">
        <f>IF(Table1[[#This Row],[Day]]="","",MONTH(F6636))</f>
        <v/>
      </c>
      <c r="D6636" s="45" t="str">
        <f>IF(Table1[[#This Row],[Day]]="","",YEAR(F6636))</f>
        <v/>
      </c>
      <c r="E6636" s="117" t="s">
        <v>329</v>
      </c>
      <c r="J6636" s="102"/>
      <c r="K6636" s="124"/>
      <c r="R6636" s="46"/>
      <c r="V6636" s="112"/>
      <c r="W6636" s="72"/>
      <c r="X6636" s="46"/>
      <c r="Y6636" s="46"/>
      <c r="AC6636" s="47">
        <f t="shared" si="100"/>
        <v>0</v>
      </c>
      <c r="AD6636" s="47"/>
      <c r="AE6636" s="44"/>
      <c r="AF6636" s="48"/>
    </row>
    <row r="6637" spans="1:32" ht="21" customHeight="1">
      <c r="A6637" s="45" t="str">
        <f>IF(G6637="","",VLOOKUP(G6637,#REF!,3,0))</f>
        <v/>
      </c>
      <c r="B6637" s="45" t="str">
        <f>IF(Table1[[#This Row],[Day]]="","",WEEKNUM(F6637))</f>
        <v/>
      </c>
      <c r="C6637" s="45" t="str">
        <f>IF(Table1[[#This Row],[Day]]="","",MONTH(F6637))</f>
        <v/>
      </c>
      <c r="D6637" s="45" t="str">
        <f>IF(Table1[[#This Row],[Day]]="","",YEAR(F6637))</f>
        <v/>
      </c>
      <c r="E6637" s="117" t="s">
        <v>329</v>
      </c>
      <c r="J6637" s="102"/>
      <c r="K6637" s="124"/>
      <c r="R6637" s="46"/>
      <c r="V6637" s="112"/>
      <c r="W6637" s="72"/>
      <c r="X6637" s="46"/>
      <c r="Y6637" s="46"/>
      <c r="AC6637" s="47">
        <f t="shared" si="100"/>
        <v>0</v>
      </c>
      <c r="AD6637" s="47"/>
      <c r="AE6637" s="44"/>
      <c r="AF6637" s="48"/>
    </row>
    <row r="6638" spans="1:32" ht="21" customHeight="1">
      <c r="A6638" s="45" t="str">
        <f>IF(G6638="","",VLOOKUP(G6638,#REF!,3,0))</f>
        <v/>
      </c>
      <c r="B6638" s="45" t="str">
        <f>IF(Table1[[#This Row],[Day]]="","",WEEKNUM(F6638))</f>
        <v/>
      </c>
      <c r="C6638" s="45" t="str">
        <f>IF(Table1[[#This Row],[Day]]="","",MONTH(F6638))</f>
        <v/>
      </c>
      <c r="D6638" s="45" t="str">
        <f>IF(Table1[[#This Row],[Day]]="","",YEAR(F6638))</f>
        <v/>
      </c>
      <c r="E6638" s="117" t="s">
        <v>329</v>
      </c>
      <c r="J6638" s="102"/>
      <c r="K6638" s="124"/>
      <c r="R6638" s="46"/>
      <c r="V6638" s="112"/>
      <c r="W6638" s="72"/>
      <c r="X6638" s="46"/>
      <c r="Y6638" s="46"/>
      <c r="AC6638" s="47">
        <f t="shared" si="100"/>
        <v>0</v>
      </c>
      <c r="AD6638" s="47"/>
      <c r="AE6638" s="44"/>
      <c r="AF6638" s="48"/>
    </row>
    <row r="6639" spans="1:32" ht="21" customHeight="1">
      <c r="A6639" s="45" t="str">
        <f>IF(G6639="","",VLOOKUP(G6639,#REF!,3,0))</f>
        <v/>
      </c>
      <c r="B6639" s="45" t="str">
        <f>IF(Table1[[#This Row],[Day]]="","",WEEKNUM(F6639))</f>
        <v/>
      </c>
      <c r="C6639" s="45" t="str">
        <f>IF(Table1[[#This Row],[Day]]="","",MONTH(F6639))</f>
        <v/>
      </c>
      <c r="D6639" s="45" t="str">
        <f>IF(Table1[[#This Row],[Day]]="","",YEAR(F6639))</f>
        <v/>
      </c>
      <c r="E6639" s="117" t="s">
        <v>329</v>
      </c>
      <c r="J6639" s="102"/>
      <c r="K6639" s="124"/>
      <c r="R6639" s="46"/>
      <c r="V6639" s="112"/>
      <c r="W6639" s="72"/>
      <c r="X6639" s="46"/>
      <c r="Y6639" s="46"/>
      <c r="AC6639" s="47">
        <f t="shared" si="100"/>
        <v>0</v>
      </c>
      <c r="AD6639" s="47"/>
      <c r="AE6639" s="44"/>
      <c r="AF6639" s="48"/>
    </row>
    <row r="6640" spans="1:32" ht="21" customHeight="1">
      <c r="A6640" s="45" t="str">
        <f>IF(G6640="","",VLOOKUP(G6640,#REF!,3,0))</f>
        <v/>
      </c>
      <c r="B6640" s="45" t="str">
        <f>IF(Table1[[#This Row],[Day]]="","",WEEKNUM(F6640))</f>
        <v/>
      </c>
      <c r="C6640" s="45" t="str">
        <f>IF(Table1[[#This Row],[Day]]="","",MONTH(F6640))</f>
        <v/>
      </c>
      <c r="D6640" s="45" t="str">
        <f>IF(Table1[[#This Row],[Day]]="","",YEAR(F6640))</f>
        <v/>
      </c>
      <c r="E6640" s="117" t="s">
        <v>329</v>
      </c>
      <c r="J6640" s="102"/>
      <c r="K6640" s="124"/>
      <c r="R6640" s="46"/>
      <c r="V6640" s="112"/>
      <c r="W6640" s="72"/>
      <c r="X6640" s="46"/>
      <c r="Y6640" s="46"/>
      <c r="AC6640" s="47">
        <f t="shared" si="100"/>
        <v>0</v>
      </c>
      <c r="AD6640" s="47"/>
      <c r="AE6640" s="44"/>
      <c r="AF6640" s="48"/>
    </row>
    <row r="6641" spans="1:32" ht="21" customHeight="1">
      <c r="A6641" s="45" t="str">
        <f>IF(G6641="","",VLOOKUP(G6641,#REF!,3,0))</f>
        <v/>
      </c>
      <c r="B6641" s="45" t="str">
        <f>IF(Table1[[#This Row],[Day]]="","",WEEKNUM(F6641))</f>
        <v/>
      </c>
      <c r="C6641" s="45" t="str">
        <f>IF(Table1[[#This Row],[Day]]="","",MONTH(F6641))</f>
        <v/>
      </c>
      <c r="D6641" s="45" t="str">
        <f>IF(Table1[[#This Row],[Day]]="","",YEAR(F6641))</f>
        <v/>
      </c>
      <c r="E6641" s="117" t="s">
        <v>329</v>
      </c>
      <c r="J6641" s="102"/>
      <c r="K6641" s="124"/>
      <c r="R6641" s="46"/>
      <c r="V6641" s="112"/>
      <c r="W6641" s="72"/>
      <c r="X6641" s="46"/>
      <c r="Y6641" s="46"/>
      <c r="AC6641" s="47">
        <f t="shared" si="100"/>
        <v>0</v>
      </c>
      <c r="AD6641" s="47"/>
      <c r="AE6641" s="44"/>
      <c r="AF6641" s="48"/>
    </row>
    <row r="6642" spans="1:32" ht="21" customHeight="1">
      <c r="A6642" s="45" t="str">
        <f>IF(G6642="","",VLOOKUP(G6642,#REF!,3,0))</f>
        <v/>
      </c>
      <c r="B6642" s="45" t="str">
        <f>IF(Table1[[#This Row],[Day]]="","",WEEKNUM(F6642))</f>
        <v/>
      </c>
      <c r="C6642" s="45" t="str">
        <f>IF(Table1[[#This Row],[Day]]="","",MONTH(F6642))</f>
        <v/>
      </c>
      <c r="D6642" s="45" t="str">
        <f>IF(Table1[[#This Row],[Day]]="","",YEAR(F6642))</f>
        <v/>
      </c>
      <c r="E6642" s="117" t="s">
        <v>329</v>
      </c>
      <c r="J6642" s="102"/>
      <c r="K6642" s="124"/>
      <c r="R6642" s="46"/>
      <c r="V6642" s="112"/>
      <c r="W6642" s="72"/>
      <c r="X6642" s="46"/>
      <c r="Y6642" s="46"/>
      <c r="AC6642" s="47">
        <f t="shared" si="100"/>
        <v>0</v>
      </c>
      <c r="AD6642" s="47"/>
      <c r="AE6642" s="44"/>
      <c r="AF6642" s="48"/>
    </row>
    <row r="6643" spans="1:32" ht="21" customHeight="1">
      <c r="A6643" s="45" t="str">
        <f>IF(G6643="","",VLOOKUP(G6643,#REF!,3,0))</f>
        <v/>
      </c>
      <c r="B6643" s="45" t="str">
        <f>IF(Table1[[#This Row],[Day]]="","",WEEKNUM(F6643))</f>
        <v/>
      </c>
      <c r="C6643" s="45" t="str">
        <f>IF(Table1[[#This Row],[Day]]="","",MONTH(F6643))</f>
        <v/>
      </c>
      <c r="D6643" s="45" t="str">
        <f>IF(Table1[[#This Row],[Day]]="","",YEAR(F6643))</f>
        <v/>
      </c>
      <c r="E6643" s="117" t="s">
        <v>329</v>
      </c>
      <c r="J6643" s="102"/>
      <c r="K6643" s="124"/>
      <c r="R6643" s="46"/>
      <c r="V6643" s="112"/>
      <c r="W6643" s="72"/>
      <c r="X6643" s="46"/>
      <c r="Y6643" s="46"/>
      <c r="AC6643" s="47">
        <f t="shared" si="100"/>
        <v>0</v>
      </c>
      <c r="AD6643" s="47"/>
      <c r="AE6643" s="44"/>
      <c r="AF6643" s="48"/>
    </row>
    <row r="6644" spans="1:32" ht="21" customHeight="1">
      <c r="A6644" s="45" t="str">
        <f>IF(G6644="","",VLOOKUP(G6644,#REF!,3,0))</f>
        <v/>
      </c>
      <c r="B6644" s="45" t="str">
        <f>IF(Table1[[#This Row],[Day]]="","",WEEKNUM(F6644))</f>
        <v/>
      </c>
      <c r="C6644" s="45" t="str">
        <f>IF(Table1[[#This Row],[Day]]="","",MONTH(F6644))</f>
        <v/>
      </c>
      <c r="D6644" s="45" t="str">
        <f>IF(Table1[[#This Row],[Day]]="","",YEAR(F6644))</f>
        <v/>
      </c>
      <c r="E6644" s="117" t="s">
        <v>329</v>
      </c>
      <c r="J6644" s="102"/>
      <c r="K6644" s="124"/>
      <c r="R6644" s="46"/>
      <c r="V6644" s="112"/>
      <c r="W6644" s="72"/>
      <c r="X6644" s="46"/>
      <c r="Y6644" s="46"/>
      <c r="AC6644" s="47">
        <f t="shared" si="100"/>
        <v>0</v>
      </c>
      <c r="AD6644" s="47"/>
      <c r="AE6644" s="44"/>
      <c r="AF6644" s="48"/>
    </row>
    <row r="6645" spans="1:32" ht="21" customHeight="1">
      <c r="A6645" s="45" t="str">
        <f>IF(G6645="","",VLOOKUP(G6645,#REF!,3,0))</f>
        <v/>
      </c>
      <c r="B6645" s="45" t="str">
        <f>IF(Table1[[#This Row],[Day]]="","",WEEKNUM(F6645))</f>
        <v/>
      </c>
      <c r="C6645" s="45" t="str">
        <f>IF(Table1[[#This Row],[Day]]="","",MONTH(F6645))</f>
        <v/>
      </c>
      <c r="D6645" s="45" t="str">
        <f>IF(Table1[[#This Row],[Day]]="","",YEAR(F6645))</f>
        <v/>
      </c>
      <c r="E6645" s="117" t="s">
        <v>329</v>
      </c>
      <c r="J6645" s="102"/>
      <c r="K6645" s="124"/>
      <c r="R6645" s="46"/>
      <c r="V6645" s="112"/>
      <c r="W6645" s="72"/>
      <c r="X6645" s="46"/>
      <c r="Y6645" s="46"/>
      <c r="AC6645" s="47">
        <f t="shared" si="100"/>
        <v>0</v>
      </c>
      <c r="AD6645" s="47"/>
      <c r="AE6645" s="44"/>
      <c r="AF6645" s="48"/>
    </row>
    <row r="6646" spans="1:32" ht="21" customHeight="1">
      <c r="A6646" s="45" t="str">
        <f>IF(G6646="","",VLOOKUP(G6646,#REF!,3,0))</f>
        <v/>
      </c>
      <c r="B6646" s="45" t="str">
        <f>IF(Table1[[#This Row],[Day]]="","",WEEKNUM(F6646))</f>
        <v/>
      </c>
      <c r="C6646" s="45" t="str">
        <f>IF(Table1[[#This Row],[Day]]="","",MONTH(F6646))</f>
        <v/>
      </c>
      <c r="D6646" s="45" t="str">
        <f>IF(Table1[[#This Row],[Day]]="","",YEAR(F6646))</f>
        <v/>
      </c>
      <c r="E6646" s="117" t="s">
        <v>329</v>
      </c>
      <c r="J6646" s="102"/>
      <c r="K6646" s="124"/>
      <c r="R6646" s="46"/>
      <c r="V6646" s="112"/>
      <c r="W6646" s="72"/>
      <c r="X6646" s="46"/>
      <c r="Y6646" s="46"/>
      <c r="AC6646" s="47">
        <f t="shared" si="100"/>
        <v>0</v>
      </c>
      <c r="AD6646" s="47"/>
      <c r="AE6646" s="44"/>
      <c r="AF6646" s="48"/>
    </row>
    <row r="6647" spans="1:32" ht="21" customHeight="1">
      <c r="A6647" s="45" t="str">
        <f>IF(G6647="","",VLOOKUP(G6647,#REF!,3,0))</f>
        <v/>
      </c>
      <c r="B6647" s="45" t="str">
        <f>IF(Table1[[#This Row],[Day]]="","",WEEKNUM(F6647))</f>
        <v/>
      </c>
      <c r="C6647" s="45" t="str">
        <f>IF(Table1[[#This Row],[Day]]="","",MONTH(F6647))</f>
        <v/>
      </c>
      <c r="D6647" s="45" t="str">
        <f>IF(Table1[[#This Row],[Day]]="","",YEAR(F6647))</f>
        <v/>
      </c>
      <c r="E6647" s="117" t="s">
        <v>329</v>
      </c>
      <c r="J6647" s="102"/>
      <c r="K6647" s="124"/>
      <c r="R6647" s="46"/>
      <c r="V6647" s="112"/>
      <c r="W6647" s="72"/>
      <c r="X6647" s="46"/>
      <c r="Y6647" s="46"/>
      <c r="AC6647" s="47">
        <f t="shared" si="100"/>
        <v>0</v>
      </c>
      <c r="AD6647" s="47"/>
      <c r="AE6647" s="44"/>
      <c r="AF6647" s="48"/>
    </row>
    <row r="6648" spans="1:32" ht="21" customHeight="1">
      <c r="A6648" s="45" t="str">
        <f>IF(G6648="","",VLOOKUP(G6648,#REF!,3,0))</f>
        <v/>
      </c>
      <c r="B6648" s="45" t="str">
        <f>IF(Table1[[#This Row],[Day]]="","",WEEKNUM(F6648))</f>
        <v/>
      </c>
      <c r="C6648" s="45" t="str">
        <f>IF(Table1[[#This Row],[Day]]="","",MONTH(F6648))</f>
        <v/>
      </c>
      <c r="D6648" s="45" t="str">
        <f>IF(Table1[[#This Row],[Day]]="","",YEAR(F6648))</f>
        <v/>
      </c>
      <c r="E6648" s="117" t="s">
        <v>329</v>
      </c>
      <c r="J6648" s="102"/>
      <c r="K6648" s="124"/>
      <c r="R6648" s="46"/>
      <c r="V6648" s="112"/>
      <c r="W6648" s="72"/>
      <c r="X6648" s="46"/>
      <c r="Y6648" s="46"/>
      <c r="AC6648" s="47">
        <f t="shared" si="100"/>
        <v>0</v>
      </c>
      <c r="AD6648" s="47"/>
      <c r="AE6648" s="44"/>
      <c r="AF6648" s="48"/>
    </row>
    <row r="6649" spans="1:32" ht="21" customHeight="1">
      <c r="A6649" s="45" t="str">
        <f>IF(G6649="","",VLOOKUP(G6649,#REF!,3,0))</f>
        <v/>
      </c>
      <c r="B6649" s="45" t="str">
        <f>IF(Table1[[#This Row],[Day]]="","",WEEKNUM(F6649))</f>
        <v/>
      </c>
      <c r="C6649" s="45" t="str">
        <f>IF(Table1[[#This Row],[Day]]="","",MONTH(F6649))</f>
        <v/>
      </c>
      <c r="D6649" s="45" t="str">
        <f>IF(Table1[[#This Row],[Day]]="","",YEAR(F6649))</f>
        <v/>
      </c>
      <c r="E6649" s="117" t="s">
        <v>329</v>
      </c>
      <c r="J6649" s="102"/>
      <c r="K6649" s="124"/>
      <c r="R6649" s="46"/>
      <c r="V6649" s="112"/>
      <c r="W6649" s="72"/>
      <c r="X6649" s="46"/>
      <c r="Y6649" s="46"/>
      <c r="AC6649" s="47">
        <f t="shared" si="100"/>
        <v>0</v>
      </c>
      <c r="AD6649" s="47"/>
      <c r="AE6649" s="44"/>
      <c r="AF6649" s="48"/>
    </row>
    <row r="6650" spans="1:32" ht="21" customHeight="1">
      <c r="A6650" s="45" t="str">
        <f>IF(G6650="","",VLOOKUP(G6650,#REF!,3,0))</f>
        <v/>
      </c>
      <c r="B6650" s="45" t="str">
        <f>IF(Table1[[#This Row],[Day]]="","",WEEKNUM(F6650))</f>
        <v/>
      </c>
      <c r="C6650" s="45" t="str">
        <f>IF(Table1[[#This Row],[Day]]="","",MONTH(F6650))</f>
        <v/>
      </c>
      <c r="D6650" s="45" t="str">
        <f>IF(Table1[[#This Row],[Day]]="","",YEAR(F6650))</f>
        <v/>
      </c>
      <c r="E6650" s="117" t="s">
        <v>329</v>
      </c>
      <c r="J6650" s="102"/>
      <c r="K6650" s="124"/>
      <c r="R6650" s="46"/>
      <c r="V6650" s="112"/>
      <c r="W6650" s="72"/>
      <c r="X6650" s="46"/>
      <c r="Y6650" s="46"/>
      <c r="AC6650" s="47">
        <f t="shared" si="100"/>
        <v>0</v>
      </c>
      <c r="AD6650" s="47"/>
      <c r="AE6650" s="44"/>
      <c r="AF6650" s="48"/>
    </row>
    <row r="6651" spans="1:32" ht="21" customHeight="1">
      <c r="A6651" s="45" t="str">
        <f>IF(G6651="","",VLOOKUP(G6651,#REF!,3,0))</f>
        <v/>
      </c>
      <c r="B6651" s="45" t="str">
        <f>IF(Table1[[#This Row],[Day]]="","",WEEKNUM(F6651))</f>
        <v/>
      </c>
      <c r="C6651" s="45" t="str">
        <f>IF(Table1[[#This Row],[Day]]="","",MONTH(F6651))</f>
        <v/>
      </c>
      <c r="D6651" s="45" t="str">
        <f>IF(Table1[[#This Row],[Day]]="","",YEAR(F6651))</f>
        <v/>
      </c>
      <c r="E6651" s="117" t="s">
        <v>329</v>
      </c>
      <c r="J6651" s="102"/>
      <c r="K6651" s="124"/>
      <c r="R6651" s="46"/>
      <c r="V6651" s="112"/>
      <c r="W6651" s="72"/>
      <c r="X6651" s="46"/>
      <c r="Y6651" s="46"/>
      <c r="AC6651" s="47">
        <f t="shared" si="100"/>
        <v>0</v>
      </c>
      <c r="AD6651" s="47"/>
      <c r="AE6651" s="44"/>
      <c r="AF6651" s="48"/>
    </row>
    <row r="6652" spans="1:32" ht="21" customHeight="1">
      <c r="A6652" s="45" t="str">
        <f>IF(G6652="","",VLOOKUP(G6652,#REF!,3,0))</f>
        <v/>
      </c>
      <c r="B6652" s="45" t="str">
        <f>IF(Table1[[#This Row],[Day]]="","",WEEKNUM(F6652))</f>
        <v/>
      </c>
      <c r="C6652" s="45" t="str">
        <f>IF(Table1[[#This Row],[Day]]="","",MONTH(F6652))</f>
        <v/>
      </c>
      <c r="D6652" s="45" t="str">
        <f>IF(Table1[[#This Row],[Day]]="","",YEAR(F6652))</f>
        <v/>
      </c>
      <c r="E6652" s="117" t="s">
        <v>329</v>
      </c>
      <c r="J6652" s="102"/>
      <c r="K6652" s="124"/>
      <c r="R6652" s="46"/>
      <c r="V6652" s="112"/>
      <c r="W6652" s="72"/>
      <c r="X6652" s="46"/>
      <c r="Y6652" s="46"/>
      <c r="AC6652" s="47">
        <f t="shared" si="100"/>
        <v>0</v>
      </c>
      <c r="AD6652" s="47"/>
      <c r="AE6652" s="44"/>
      <c r="AF6652" s="48"/>
    </row>
    <row r="6653" spans="1:32" ht="21" customHeight="1">
      <c r="A6653" s="45" t="str">
        <f>IF(G6653="","",VLOOKUP(G6653,#REF!,3,0))</f>
        <v/>
      </c>
      <c r="B6653" s="45" t="str">
        <f>IF(Table1[[#This Row],[Day]]="","",WEEKNUM(F6653))</f>
        <v/>
      </c>
      <c r="C6653" s="45" t="str">
        <f>IF(Table1[[#This Row],[Day]]="","",MONTH(F6653))</f>
        <v/>
      </c>
      <c r="D6653" s="45" t="str">
        <f>IF(Table1[[#This Row],[Day]]="","",YEAR(F6653))</f>
        <v/>
      </c>
      <c r="E6653" s="117" t="s">
        <v>329</v>
      </c>
      <c r="J6653" s="102"/>
      <c r="K6653" s="124"/>
      <c r="R6653" s="46"/>
      <c r="V6653" s="112"/>
      <c r="W6653" s="72"/>
      <c r="X6653" s="46"/>
      <c r="Y6653" s="46"/>
      <c r="AC6653" s="47">
        <f t="shared" si="100"/>
        <v>0</v>
      </c>
      <c r="AD6653" s="47"/>
      <c r="AE6653" s="44"/>
      <c r="AF6653" s="48"/>
    </row>
    <row r="6654" spans="1:32" ht="21" customHeight="1">
      <c r="A6654" s="45" t="str">
        <f>IF(G6654="","",VLOOKUP(G6654,#REF!,3,0))</f>
        <v/>
      </c>
      <c r="B6654" s="45" t="str">
        <f>IF(Table1[[#This Row],[Day]]="","",WEEKNUM(F6654))</f>
        <v/>
      </c>
      <c r="C6654" s="45" t="str">
        <f>IF(Table1[[#This Row],[Day]]="","",MONTH(F6654))</f>
        <v/>
      </c>
      <c r="D6654" s="45" t="str">
        <f>IF(Table1[[#This Row],[Day]]="","",YEAR(F6654))</f>
        <v/>
      </c>
      <c r="E6654" s="117" t="s">
        <v>329</v>
      </c>
      <c r="J6654" s="102"/>
      <c r="K6654" s="124"/>
      <c r="R6654" s="46"/>
      <c r="V6654" s="112"/>
      <c r="W6654" s="72"/>
      <c r="X6654" s="46"/>
      <c r="Y6654" s="46"/>
      <c r="AC6654" s="47">
        <f t="shared" si="100"/>
        <v>0</v>
      </c>
      <c r="AD6654" s="47"/>
      <c r="AE6654" s="44"/>
      <c r="AF6654" s="48"/>
    </row>
    <row r="6655" spans="1:32" ht="21" customHeight="1">
      <c r="A6655" s="45" t="str">
        <f>IF(G6655="","",VLOOKUP(G6655,#REF!,3,0))</f>
        <v/>
      </c>
      <c r="B6655" s="45" t="str">
        <f>IF(Table1[[#This Row],[Day]]="","",WEEKNUM(F6655))</f>
        <v/>
      </c>
      <c r="C6655" s="45" t="str">
        <f>IF(Table1[[#This Row],[Day]]="","",MONTH(F6655))</f>
        <v/>
      </c>
      <c r="D6655" s="45" t="str">
        <f>IF(Table1[[#This Row],[Day]]="","",YEAR(F6655))</f>
        <v/>
      </c>
      <c r="E6655" s="117" t="s">
        <v>329</v>
      </c>
      <c r="J6655" s="102"/>
      <c r="K6655" s="124"/>
      <c r="R6655" s="46"/>
      <c r="V6655" s="112"/>
      <c r="W6655" s="72"/>
      <c r="X6655" s="46"/>
      <c r="Y6655" s="46"/>
      <c r="AC6655" s="47">
        <f t="shared" si="100"/>
        <v>0</v>
      </c>
      <c r="AD6655" s="47"/>
      <c r="AE6655" s="44"/>
      <c r="AF6655" s="48"/>
    </row>
    <row r="6656" spans="1:32" ht="21" customHeight="1">
      <c r="A6656" s="45" t="str">
        <f>IF(G6656="","",VLOOKUP(G6656,#REF!,3,0))</f>
        <v/>
      </c>
      <c r="B6656" s="45" t="str">
        <f>IF(Table1[[#This Row],[Day]]="","",WEEKNUM(F6656))</f>
        <v/>
      </c>
      <c r="C6656" s="45" t="str">
        <f>IF(Table1[[#This Row],[Day]]="","",MONTH(F6656))</f>
        <v/>
      </c>
      <c r="D6656" s="45" t="str">
        <f>IF(Table1[[#This Row],[Day]]="","",YEAR(F6656))</f>
        <v/>
      </c>
      <c r="E6656" s="117" t="s">
        <v>329</v>
      </c>
      <c r="J6656" s="102"/>
      <c r="K6656" s="124"/>
      <c r="R6656" s="46"/>
      <c r="V6656" s="112"/>
      <c r="W6656" s="72"/>
      <c r="X6656" s="46"/>
      <c r="Y6656" s="46"/>
      <c r="AC6656" s="47">
        <f t="shared" si="100"/>
        <v>0</v>
      </c>
      <c r="AD6656" s="47"/>
      <c r="AE6656" s="44"/>
      <c r="AF6656" s="48"/>
    </row>
    <row r="6657" spans="1:32" ht="21" customHeight="1">
      <c r="A6657" s="45" t="str">
        <f>IF(G6657="","",VLOOKUP(G6657,#REF!,3,0))</f>
        <v/>
      </c>
      <c r="B6657" s="45" t="str">
        <f>IF(Table1[[#This Row],[Day]]="","",WEEKNUM(F6657))</f>
        <v/>
      </c>
      <c r="C6657" s="45" t="str">
        <f>IF(Table1[[#This Row],[Day]]="","",MONTH(F6657))</f>
        <v/>
      </c>
      <c r="D6657" s="45" t="str">
        <f>IF(Table1[[#This Row],[Day]]="","",YEAR(F6657))</f>
        <v/>
      </c>
      <c r="E6657" s="117" t="s">
        <v>329</v>
      </c>
      <c r="J6657" s="102"/>
      <c r="K6657" s="124"/>
      <c r="R6657" s="46"/>
      <c r="V6657" s="112"/>
      <c r="W6657" s="72"/>
      <c r="X6657" s="46"/>
      <c r="Y6657" s="46"/>
      <c r="AC6657" s="47">
        <f t="shared" si="100"/>
        <v>0</v>
      </c>
      <c r="AD6657" s="47"/>
      <c r="AE6657" s="44"/>
      <c r="AF6657" s="48"/>
    </row>
    <row r="6658" spans="1:32" ht="21" customHeight="1">
      <c r="A6658" s="45" t="str">
        <f>IF(G6658="","",VLOOKUP(G6658,#REF!,3,0))</f>
        <v/>
      </c>
      <c r="B6658" s="45" t="str">
        <f>IF(Table1[[#This Row],[Day]]="","",WEEKNUM(F6658))</f>
        <v/>
      </c>
      <c r="C6658" s="45" t="str">
        <f>IF(Table1[[#This Row],[Day]]="","",MONTH(F6658))</f>
        <v/>
      </c>
      <c r="D6658" s="45" t="str">
        <f>IF(Table1[[#This Row],[Day]]="","",YEAR(F6658))</f>
        <v/>
      </c>
      <c r="E6658" s="117" t="s">
        <v>329</v>
      </c>
      <c r="J6658" s="102"/>
      <c r="K6658" s="124"/>
      <c r="R6658" s="46"/>
      <c r="V6658" s="112"/>
      <c r="W6658" s="72"/>
      <c r="X6658" s="46"/>
      <c r="Y6658" s="46"/>
      <c r="AC6658" s="47">
        <f t="shared" si="100"/>
        <v>0</v>
      </c>
      <c r="AD6658" s="47"/>
      <c r="AE6658" s="44"/>
      <c r="AF6658" s="48"/>
    </row>
    <row r="6659" spans="1:32" ht="21" customHeight="1">
      <c r="A6659" s="45" t="str">
        <f>IF(G6659="","",VLOOKUP(G6659,#REF!,3,0))</f>
        <v/>
      </c>
      <c r="B6659" s="45" t="str">
        <f>IF(Table1[[#This Row],[Day]]="","",WEEKNUM(F6659))</f>
        <v/>
      </c>
      <c r="C6659" s="45" t="str">
        <f>IF(Table1[[#This Row],[Day]]="","",MONTH(F6659))</f>
        <v/>
      </c>
      <c r="D6659" s="45" t="str">
        <f>IF(Table1[[#This Row],[Day]]="","",YEAR(F6659))</f>
        <v/>
      </c>
      <c r="E6659" s="117" t="s">
        <v>329</v>
      </c>
      <c r="J6659" s="102"/>
      <c r="K6659" s="124"/>
      <c r="R6659" s="46"/>
      <c r="V6659" s="112"/>
      <c r="W6659" s="72"/>
      <c r="X6659" s="46"/>
      <c r="Y6659" s="46"/>
      <c r="AC6659" s="47">
        <f t="shared" si="100"/>
        <v>0</v>
      </c>
      <c r="AD6659" s="47"/>
      <c r="AE6659" s="44"/>
      <c r="AF6659" s="48"/>
    </row>
    <row r="6660" spans="1:32" ht="21" customHeight="1">
      <c r="A6660" s="45" t="str">
        <f>IF(G6660="","",VLOOKUP(G6660,#REF!,3,0))</f>
        <v/>
      </c>
      <c r="B6660" s="45" t="str">
        <f>IF(Table1[[#This Row],[Day]]="","",WEEKNUM(F6660))</f>
        <v/>
      </c>
      <c r="C6660" s="45" t="str">
        <f>IF(Table1[[#This Row],[Day]]="","",MONTH(F6660))</f>
        <v/>
      </c>
      <c r="D6660" s="45" t="str">
        <f>IF(Table1[[#This Row],[Day]]="","",YEAR(F6660))</f>
        <v/>
      </c>
      <c r="E6660" s="117" t="s">
        <v>329</v>
      </c>
      <c r="J6660" s="102"/>
      <c r="K6660" s="124"/>
      <c r="R6660" s="46"/>
      <c r="V6660" s="112"/>
      <c r="W6660" s="72"/>
      <c r="X6660" s="46"/>
      <c r="Y6660" s="46"/>
      <c r="AC6660" s="47">
        <f t="shared" si="100"/>
        <v>0</v>
      </c>
      <c r="AD6660" s="47"/>
      <c r="AE6660" s="44"/>
      <c r="AF6660" s="48"/>
    </row>
    <row r="6661" spans="1:32" ht="21" customHeight="1">
      <c r="A6661" s="45" t="str">
        <f>IF(G6661="","",VLOOKUP(G6661,#REF!,3,0))</f>
        <v/>
      </c>
      <c r="B6661" s="45" t="str">
        <f>IF(Table1[[#This Row],[Day]]="","",WEEKNUM(F6661))</f>
        <v/>
      </c>
      <c r="C6661" s="45" t="str">
        <f>IF(Table1[[#This Row],[Day]]="","",MONTH(F6661))</f>
        <v/>
      </c>
      <c r="D6661" s="45" t="str">
        <f>IF(Table1[[#This Row],[Day]]="","",YEAR(F6661))</f>
        <v/>
      </c>
      <c r="E6661" s="117" t="s">
        <v>329</v>
      </c>
      <c r="J6661" s="102"/>
      <c r="K6661" s="124"/>
      <c r="R6661" s="46"/>
      <c r="V6661" s="112"/>
      <c r="W6661" s="72"/>
      <c r="X6661" s="46"/>
      <c r="Y6661" s="46"/>
      <c r="AC6661" s="47">
        <f t="shared" si="100"/>
        <v>0</v>
      </c>
      <c r="AD6661" s="47"/>
      <c r="AE6661" s="44"/>
      <c r="AF6661" s="48"/>
    </row>
    <row r="6662" spans="1:32" ht="21" customHeight="1">
      <c r="A6662" s="45" t="str">
        <f>IF(G6662="","",VLOOKUP(G6662,#REF!,3,0))</f>
        <v/>
      </c>
      <c r="B6662" s="45" t="str">
        <f>IF(Table1[[#This Row],[Day]]="","",WEEKNUM(F6662))</f>
        <v/>
      </c>
      <c r="C6662" s="45" t="str">
        <f>IF(Table1[[#This Row],[Day]]="","",MONTH(F6662))</f>
        <v/>
      </c>
      <c r="D6662" s="45" t="str">
        <f>IF(Table1[[#This Row],[Day]]="","",YEAR(F6662))</f>
        <v/>
      </c>
      <c r="E6662" s="117" t="s">
        <v>329</v>
      </c>
      <c r="J6662" s="102"/>
      <c r="K6662" s="124"/>
      <c r="R6662" s="46"/>
      <c r="V6662" s="112"/>
      <c r="W6662" s="72"/>
      <c r="X6662" s="46"/>
      <c r="Y6662" s="46"/>
      <c r="AC6662" s="47">
        <f t="shared" si="100"/>
        <v>0</v>
      </c>
      <c r="AD6662" s="47"/>
      <c r="AE6662" s="44"/>
      <c r="AF6662" s="48"/>
    </row>
    <row r="6663" spans="1:32" ht="21" customHeight="1">
      <c r="A6663" s="45" t="str">
        <f>IF(G6663="","",VLOOKUP(G6663,#REF!,3,0))</f>
        <v/>
      </c>
      <c r="B6663" s="45" t="str">
        <f>IF(Table1[[#This Row],[Day]]="","",WEEKNUM(F6663))</f>
        <v/>
      </c>
      <c r="C6663" s="45" t="str">
        <f>IF(Table1[[#This Row],[Day]]="","",MONTH(F6663))</f>
        <v/>
      </c>
      <c r="D6663" s="45" t="str">
        <f>IF(Table1[[#This Row],[Day]]="","",YEAR(F6663))</f>
        <v/>
      </c>
      <c r="E6663" s="117" t="s">
        <v>329</v>
      </c>
      <c r="J6663" s="102"/>
      <c r="K6663" s="124"/>
      <c r="R6663" s="46"/>
      <c r="V6663" s="112"/>
      <c r="W6663" s="72"/>
      <c r="X6663" s="46"/>
      <c r="Y6663" s="46"/>
      <c r="AC6663" s="47">
        <f t="shared" si="100"/>
        <v>0</v>
      </c>
      <c r="AD6663" s="47"/>
      <c r="AE6663" s="44"/>
      <c r="AF6663" s="48"/>
    </row>
    <row r="6664" spans="1:32" ht="21" customHeight="1">
      <c r="A6664" s="45" t="str">
        <f>IF(G6664="","",VLOOKUP(G6664,#REF!,3,0))</f>
        <v/>
      </c>
      <c r="B6664" s="45" t="str">
        <f>IF(Table1[[#This Row],[Day]]="","",WEEKNUM(F6664))</f>
        <v/>
      </c>
      <c r="C6664" s="45" t="str">
        <f>IF(Table1[[#This Row],[Day]]="","",MONTH(F6664))</f>
        <v/>
      </c>
      <c r="D6664" s="45" t="str">
        <f>IF(Table1[[#This Row],[Day]]="","",YEAR(F6664))</f>
        <v/>
      </c>
      <c r="E6664" s="117" t="s">
        <v>329</v>
      </c>
      <c r="J6664" s="102"/>
      <c r="K6664" s="124"/>
      <c r="R6664" s="46"/>
      <c r="V6664" s="112"/>
      <c r="W6664" s="72"/>
      <c r="X6664" s="46"/>
      <c r="Y6664" s="46"/>
      <c r="AC6664" s="47">
        <f t="shared" si="100"/>
        <v>0</v>
      </c>
      <c r="AD6664" s="47"/>
      <c r="AE6664" s="44"/>
      <c r="AF6664" s="48"/>
    </row>
    <row r="6665" spans="1:32" ht="21" customHeight="1">
      <c r="A6665" s="45" t="str">
        <f>IF(G6665="","",VLOOKUP(G6665,#REF!,3,0))</f>
        <v/>
      </c>
      <c r="B6665" s="45" t="str">
        <f>IF(Table1[[#This Row],[Day]]="","",WEEKNUM(F6665))</f>
        <v/>
      </c>
      <c r="C6665" s="45" t="str">
        <f>IF(Table1[[#This Row],[Day]]="","",MONTH(F6665))</f>
        <v/>
      </c>
      <c r="D6665" s="45" t="str">
        <f>IF(Table1[[#This Row],[Day]]="","",YEAR(F6665))</f>
        <v/>
      </c>
      <c r="E6665" s="117" t="s">
        <v>329</v>
      </c>
      <c r="J6665" s="102"/>
      <c r="K6665" s="124"/>
      <c r="R6665" s="46"/>
      <c r="V6665" s="112"/>
      <c r="W6665" s="72"/>
      <c r="X6665" s="46"/>
      <c r="Y6665" s="46"/>
      <c r="AC6665" s="47">
        <f t="shared" si="100"/>
        <v>0</v>
      </c>
      <c r="AD6665" s="47"/>
      <c r="AE6665" s="44"/>
      <c r="AF6665" s="48"/>
    </row>
    <row r="6666" spans="1:32" ht="21" customHeight="1">
      <c r="A6666" s="45" t="str">
        <f>IF(G6666="","",VLOOKUP(G6666,#REF!,3,0))</f>
        <v/>
      </c>
      <c r="B6666" s="45" t="str">
        <f>IF(Table1[[#This Row],[Day]]="","",WEEKNUM(F6666))</f>
        <v/>
      </c>
      <c r="C6666" s="45" t="str">
        <f>IF(Table1[[#This Row],[Day]]="","",MONTH(F6666))</f>
        <v/>
      </c>
      <c r="D6666" s="45" t="str">
        <f>IF(Table1[[#This Row],[Day]]="","",YEAR(F6666))</f>
        <v/>
      </c>
      <c r="E6666" s="117" t="s">
        <v>329</v>
      </c>
      <c r="J6666" s="102"/>
      <c r="K6666" s="124"/>
      <c r="R6666" s="46"/>
      <c r="V6666" s="112"/>
      <c r="W6666" s="72"/>
      <c r="X6666" s="46"/>
      <c r="Y6666" s="46"/>
      <c r="AC6666" s="47">
        <f t="shared" si="100"/>
        <v>0</v>
      </c>
      <c r="AD6666" s="47"/>
      <c r="AE6666" s="44"/>
      <c r="AF6666" s="48"/>
    </row>
    <row r="6667" spans="1:32" ht="21" customHeight="1">
      <c r="A6667" s="45" t="str">
        <f>IF(G6667="","",VLOOKUP(G6667,#REF!,3,0))</f>
        <v/>
      </c>
      <c r="B6667" s="45" t="str">
        <f>IF(Table1[[#This Row],[Day]]="","",WEEKNUM(F6667))</f>
        <v/>
      </c>
      <c r="C6667" s="45" t="str">
        <f>IF(Table1[[#This Row],[Day]]="","",MONTH(F6667))</f>
        <v/>
      </c>
      <c r="D6667" s="45" t="str">
        <f>IF(Table1[[#This Row],[Day]]="","",YEAR(F6667))</f>
        <v/>
      </c>
      <c r="E6667" s="117" t="s">
        <v>329</v>
      </c>
      <c r="J6667" s="102"/>
      <c r="K6667" s="124"/>
      <c r="R6667" s="46"/>
      <c r="V6667" s="112"/>
      <c r="W6667" s="72"/>
      <c r="X6667" s="46"/>
      <c r="Y6667" s="46"/>
      <c r="AC6667" s="47">
        <f t="shared" si="100"/>
        <v>0</v>
      </c>
      <c r="AD6667" s="47"/>
      <c r="AE6667" s="44"/>
      <c r="AF6667" s="48"/>
    </row>
    <row r="6668" spans="1:32" ht="21" customHeight="1">
      <c r="A6668" s="45" t="str">
        <f>IF(G6668="","",VLOOKUP(G6668,#REF!,3,0))</f>
        <v/>
      </c>
      <c r="B6668" s="45" t="str">
        <f>IF(Table1[[#This Row],[Day]]="","",WEEKNUM(F6668))</f>
        <v/>
      </c>
      <c r="C6668" s="45" t="str">
        <f>IF(Table1[[#This Row],[Day]]="","",MONTH(F6668))</f>
        <v/>
      </c>
      <c r="D6668" s="45" t="str">
        <f>IF(Table1[[#This Row],[Day]]="","",YEAR(F6668))</f>
        <v/>
      </c>
      <c r="E6668" s="117" t="s">
        <v>329</v>
      </c>
      <c r="J6668" s="102"/>
      <c r="K6668" s="124"/>
      <c r="R6668" s="46"/>
      <c r="V6668" s="112"/>
      <c r="W6668" s="72"/>
      <c r="X6668" s="46"/>
      <c r="Y6668" s="46"/>
      <c r="AC6668" s="47">
        <f t="shared" si="100"/>
        <v>0</v>
      </c>
      <c r="AD6668" s="47"/>
      <c r="AE6668" s="44"/>
      <c r="AF6668" s="48"/>
    </row>
    <row r="6669" spans="1:32" ht="21" customHeight="1">
      <c r="A6669" s="45" t="str">
        <f>IF(G6669="","",VLOOKUP(G6669,#REF!,3,0))</f>
        <v/>
      </c>
      <c r="B6669" s="45" t="str">
        <f>IF(Table1[[#This Row],[Day]]="","",WEEKNUM(F6669))</f>
        <v/>
      </c>
      <c r="C6669" s="45" t="str">
        <f>IF(Table1[[#This Row],[Day]]="","",MONTH(F6669))</f>
        <v/>
      </c>
      <c r="D6669" s="45" t="str">
        <f>IF(Table1[[#This Row],[Day]]="","",YEAR(F6669))</f>
        <v/>
      </c>
      <c r="E6669" s="117" t="s">
        <v>329</v>
      </c>
      <c r="J6669" s="102"/>
      <c r="K6669" s="124"/>
      <c r="R6669" s="46"/>
      <c r="V6669" s="112"/>
      <c r="W6669" s="72"/>
      <c r="X6669" s="46"/>
      <c r="Y6669" s="46"/>
      <c r="AC6669" s="47">
        <f t="shared" si="100"/>
        <v>0</v>
      </c>
      <c r="AD6669" s="47"/>
      <c r="AE6669" s="44"/>
      <c r="AF6669" s="48"/>
    </row>
    <row r="6670" spans="1:32" ht="21" customHeight="1">
      <c r="A6670" s="45" t="str">
        <f>IF(G6670="","",VLOOKUP(G6670,#REF!,3,0))</f>
        <v/>
      </c>
      <c r="B6670" s="45" t="str">
        <f>IF(Table1[[#This Row],[Day]]="","",WEEKNUM(F6670))</f>
        <v/>
      </c>
      <c r="C6670" s="45" t="str">
        <f>IF(Table1[[#This Row],[Day]]="","",MONTH(F6670))</f>
        <v/>
      </c>
      <c r="D6670" s="45" t="str">
        <f>IF(Table1[[#This Row],[Day]]="","",YEAR(F6670))</f>
        <v/>
      </c>
      <c r="E6670" s="117" t="s">
        <v>329</v>
      </c>
      <c r="J6670" s="102"/>
      <c r="K6670" s="124"/>
      <c r="R6670" s="46"/>
      <c r="V6670" s="112"/>
      <c r="W6670" s="72"/>
      <c r="X6670" s="46"/>
      <c r="Y6670" s="46"/>
      <c r="AC6670" s="47">
        <f t="shared" si="100"/>
        <v>0</v>
      </c>
      <c r="AD6670" s="47"/>
      <c r="AE6670" s="44"/>
      <c r="AF6670" s="48"/>
    </row>
    <row r="6671" spans="1:32" ht="21" customHeight="1">
      <c r="A6671" s="45" t="str">
        <f>IF(G6671="","",VLOOKUP(G6671,#REF!,3,0))</f>
        <v/>
      </c>
      <c r="B6671" s="45" t="str">
        <f>IF(Table1[[#This Row],[Day]]="","",WEEKNUM(F6671))</f>
        <v/>
      </c>
      <c r="C6671" s="45" t="str">
        <f>IF(Table1[[#This Row],[Day]]="","",MONTH(F6671))</f>
        <v/>
      </c>
      <c r="D6671" s="45" t="str">
        <f>IF(Table1[[#This Row],[Day]]="","",YEAR(F6671))</f>
        <v/>
      </c>
      <c r="E6671" s="117" t="s">
        <v>329</v>
      </c>
      <c r="J6671" s="102"/>
      <c r="K6671" s="124"/>
      <c r="R6671" s="46"/>
      <c r="V6671" s="112"/>
      <c r="W6671" s="72"/>
      <c r="X6671" s="46"/>
      <c r="Y6671" s="46"/>
      <c r="AC6671" s="47">
        <f t="shared" si="100"/>
        <v>0</v>
      </c>
      <c r="AD6671" s="47"/>
      <c r="AE6671" s="44"/>
      <c r="AF6671" s="48"/>
    </row>
    <row r="6672" spans="1:32" ht="21" customHeight="1">
      <c r="A6672" s="45" t="str">
        <f>IF(G6672="","",VLOOKUP(G6672,#REF!,3,0))</f>
        <v/>
      </c>
      <c r="B6672" s="45" t="str">
        <f>IF(Table1[[#This Row],[Day]]="","",WEEKNUM(F6672))</f>
        <v/>
      </c>
      <c r="C6672" s="45" t="str">
        <f>IF(Table1[[#This Row],[Day]]="","",MONTH(F6672))</f>
        <v/>
      </c>
      <c r="D6672" s="45" t="str">
        <f>IF(Table1[[#This Row],[Day]]="","",YEAR(F6672))</f>
        <v/>
      </c>
      <c r="E6672" s="117" t="s">
        <v>329</v>
      </c>
      <c r="J6672" s="102"/>
      <c r="K6672" s="124"/>
      <c r="R6672" s="46"/>
      <c r="V6672" s="112"/>
      <c r="W6672" s="72"/>
      <c r="X6672" s="46"/>
      <c r="Y6672" s="46"/>
      <c r="AC6672" s="47">
        <f t="shared" si="100"/>
        <v>0</v>
      </c>
      <c r="AD6672" s="47"/>
      <c r="AE6672" s="44"/>
      <c r="AF6672" s="48"/>
    </row>
    <row r="6673" spans="1:32" ht="21" customHeight="1">
      <c r="A6673" s="45" t="str">
        <f>IF(G6673="","",VLOOKUP(G6673,#REF!,3,0))</f>
        <v/>
      </c>
      <c r="B6673" s="45" t="str">
        <f>IF(Table1[[#This Row],[Day]]="","",WEEKNUM(F6673))</f>
        <v/>
      </c>
      <c r="C6673" s="45" t="str">
        <f>IF(Table1[[#This Row],[Day]]="","",MONTH(F6673))</f>
        <v/>
      </c>
      <c r="D6673" s="45" t="str">
        <f>IF(Table1[[#This Row],[Day]]="","",YEAR(F6673))</f>
        <v/>
      </c>
      <c r="E6673" s="117" t="s">
        <v>329</v>
      </c>
      <c r="J6673" s="102"/>
      <c r="K6673" s="124"/>
      <c r="R6673" s="46"/>
      <c r="V6673" s="112"/>
      <c r="W6673" s="72"/>
      <c r="X6673" s="46"/>
      <c r="Y6673" s="46"/>
      <c r="AC6673" s="47">
        <f t="shared" si="100"/>
        <v>0</v>
      </c>
      <c r="AD6673" s="47"/>
      <c r="AE6673" s="44"/>
      <c r="AF6673" s="48"/>
    </row>
    <row r="6674" spans="1:32" ht="21" customHeight="1">
      <c r="A6674" s="45" t="str">
        <f>IF(G6674="","",VLOOKUP(G6674,#REF!,3,0))</f>
        <v/>
      </c>
      <c r="B6674" s="45" t="str">
        <f>IF(Table1[[#This Row],[Day]]="","",WEEKNUM(F6674))</f>
        <v/>
      </c>
      <c r="C6674" s="45" t="str">
        <f>IF(Table1[[#This Row],[Day]]="","",MONTH(F6674))</f>
        <v/>
      </c>
      <c r="D6674" s="45" t="str">
        <f>IF(Table1[[#This Row],[Day]]="","",YEAR(F6674))</f>
        <v/>
      </c>
      <c r="E6674" s="117" t="s">
        <v>329</v>
      </c>
      <c r="J6674" s="102"/>
      <c r="K6674" s="124"/>
      <c r="R6674" s="46"/>
      <c r="V6674" s="112"/>
      <c r="W6674" s="72"/>
      <c r="X6674" s="46"/>
      <c r="Y6674" s="46"/>
      <c r="AC6674" s="47">
        <f t="shared" si="100"/>
        <v>0</v>
      </c>
      <c r="AD6674" s="47"/>
      <c r="AE6674" s="44"/>
      <c r="AF6674" s="48"/>
    </row>
    <row r="6675" spans="1:32" ht="21" customHeight="1">
      <c r="A6675" s="45" t="str">
        <f>IF(G6675="","",VLOOKUP(G6675,#REF!,3,0))</f>
        <v/>
      </c>
      <c r="B6675" s="45" t="str">
        <f>IF(Table1[[#This Row],[Day]]="","",WEEKNUM(F6675))</f>
        <v/>
      </c>
      <c r="C6675" s="45" t="str">
        <f>IF(Table1[[#This Row],[Day]]="","",MONTH(F6675))</f>
        <v/>
      </c>
      <c r="D6675" s="45" t="str">
        <f>IF(Table1[[#This Row],[Day]]="","",YEAR(F6675))</f>
        <v/>
      </c>
      <c r="E6675" s="117" t="s">
        <v>329</v>
      </c>
      <c r="J6675" s="102"/>
      <c r="K6675" s="124"/>
      <c r="R6675" s="46"/>
      <c r="V6675" s="112"/>
      <c r="W6675" s="72"/>
      <c r="X6675" s="46"/>
      <c r="Y6675" s="46"/>
      <c r="AC6675" s="47">
        <f t="shared" si="100"/>
        <v>0</v>
      </c>
      <c r="AD6675" s="47"/>
      <c r="AE6675" s="44"/>
      <c r="AF6675" s="48"/>
    </row>
    <row r="6676" spans="1:32" ht="21" customHeight="1">
      <c r="A6676" s="45" t="str">
        <f>IF(G6676="","",VLOOKUP(G6676,#REF!,3,0))</f>
        <v/>
      </c>
      <c r="B6676" s="45" t="str">
        <f>IF(Table1[[#This Row],[Day]]="","",WEEKNUM(F6676))</f>
        <v/>
      </c>
      <c r="C6676" s="45" t="str">
        <f>IF(Table1[[#This Row],[Day]]="","",MONTH(F6676))</f>
        <v/>
      </c>
      <c r="D6676" s="45" t="str">
        <f>IF(Table1[[#This Row],[Day]]="","",YEAR(F6676))</f>
        <v/>
      </c>
      <c r="E6676" s="117" t="s">
        <v>329</v>
      </c>
      <c r="J6676" s="102"/>
      <c r="K6676" s="124"/>
      <c r="R6676" s="46"/>
      <c r="V6676" s="112"/>
      <c r="W6676" s="72"/>
      <c r="X6676" s="46"/>
      <c r="Y6676" s="46"/>
      <c r="AC6676" s="47">
        <f t="shared" si="100"/>
        <v>0</v>
      </c>
      <c r="AD6676" s="47"/>
      <c r="AE6676" s="44"/>
      <c r="AF6676" s="48"/>
    </row>
    <row r="6677" spans="1:32" ht="21" customHeight="1">
      <c r="A6677" s="45" t="str">
        <f>IF(G6677="","",VLOOKUP(G6677,#REF!,3,0))</f>
        <v/>
      </c>
      <c r="B6677" s="45" t="str">
        <f>IF(Table1[[#This Row],[Day]]="","",WEEKNUM(F6677))</f>
        <v/>
      </c>
      <c r="C6677" s="45" t="str">
        <f>IF(Table1[[#This Row],[Day]]="","",MONTH(F6677))</f>
        <v/>
      </c>
      <c r="D6677" s="45" t="str">
        <f>IF(Table1[[#This Row],[Day]]="","",YEAR(F6677))</f>
        <v/>
      </c>
      <c r="E6677" s="117" t="s">
        <v>329</v>
      </c>
      <c r="J6677" s="102"/>
      <c r="K6677" s="124"/>
      <c r="R6677" s="46"/>
      <c r="V6677" s="112"/>
      <c r="W6677" s="72"/>
      <c r="X6677" s="46"/>
      <c r="Y6677" s="46"/>
      <c r="AC6677" s="47">
        <f t="shared" si="100"/>
        <v>0</v>
      </c>
      <c r="AD6677" s="47"/>
      <c r="AE6677" s="44"/>
      <c r="AF6677" s="48"/>
    </row>
    <row r="6678" spans="1:32" ht="21" customHeight="1">
      <c r="A6678" s="45" t="str">
        <f>IF(G6678="","",VLOOKUP(G6678,#REF!,3,0))</f>
        <v/>
      </c>
      <c r="B6678" s="45" t="str">
        <f>IF(Table1[[#This Row],[Day]]="","",WEEKNUM(F6678))</f>
        <v/>
      </c>
      <c r="C6678" s="45" t="str">
        <f>IF(Table1[[#This Row],[Day]]="","",MONTH(F6678))</f>
        <v/>
      </c>
      <c r="D6678" s="45" t="str">
        <f>IF(Table1[[#This Row],[Day]]="","",YEAR(F6678))</f>
        <v/>
      </c>
      <c r="E6678" s="117" t="s">
        <v>329</v>
      </c>
      <c r="J6678" s="102"/>
      <c r="K6678" s="124"/>
      <c r="R6678" s="46"/>
      <c r="V6678" s="112"/>
      <c r="W6678" s="72"/>
      <c r="X6678" s="46"/>
      <c r="Y6678" s="46"/>
      <c r="AC6678" s="47">
        <f t="shared" si="100"/>
        <v>0</v>
      </c>
      <c r="AD6678" s="47"/>
      <c r="AE6678" s="44"/>
      <c r="AF6678" s="48"/>
    </row>
    <row r="6679" spans="1:32" ht="21" customHeight="1">
      <c r="A6679" s="45" t="str">
        <f>IF(G6679="","",VLOOKUP(G6679,#REF!,3,0))</f>
        <v/>
      </c>
      <c r="B6679" s="45" t="str">
        <f>IF(Table1[[#This Row],[Day]]="","",WEEKNUM(F6679))</f>
        <v/>
      </c>
      <c r="C6679" s="45" t="str">
        <f>IF(Table1[[#This Row],[Day]]="","",MONTH(F6679))</f>
        <v/>
      </c>
      <c r="D6679" s="45" t="str">
        <f>IF(Table1[[#This Row],[Day]]="","",YEAR(F6679))</f>
        <v/>
      </c>
      <c r="E6679" s="117" t="s">
        <v>329</v>
      </c>
      <c r="J6679" s="102"/>
      <c r="K6679" s="124"/>
      <c r="R6679" s="46"/>
      <c r="V6679" s="112"/>
      <c r="W6679" s="72"/>
      <c r="X6679" s="46"/>
      <c r="Y6679" s="46"/>
      <c r="AC6679" s="47">
        <f t="shared" si="100"/>
        <v>0</v>
      </c>
      <c r="AD6679" s="47"/>
      <c r="AE6679" s="44"/>
      <c r="AF6679" s="48"/>
    </row>
    <row r="6680" spans="1:32" ht="21" customHeight="1">
      <c r="A6680" s="45" t="str">
        <f>IF(G6680="","",VLOOKUP(G6680,#REF!,3,0))</f>
        <v/>
      </c>
      <c r="B6680" s="45" t="str">
        <f>IF(Table1[[#This Row],[Day]]="","",WEEKNUM(F6680))</f>
        <v/>
      </c>
      <c r="C6680" s="45" t="str">
        <f>IF(Table1[[#This Row],[Day]]="","",MONTH(F6680))</f>
        <v/>
      </c>
      <c r="D6680" s="45" t="str">
        <f>IF(Table1[[#This Row],[Day]]="","",YEAR(F6680))</f>
        <v/>
      </c>
      <c r="E6680" s="117" t="s">
        <v>329</v>
      </c>
      <c r="J6680" s="102"/>
      <c r="K6680" s="124"/>
      <c r="R6680" s="46"/>
      <c r="V6680" s="112"/>
      <c r="W6680" s="72"/>
      <c r="X6680" s="46"/>
      <c r="Y6680" s="46"/>
      <c r="AC6680" s="47">
        <f t="shared" si="100"/>
        <v>0</v>
      </c>
      <c r="AD6680" s="47"/>
      <c r="AE6680" s="44"/>
      <c r="AF6680" s="48"/>
    </row>
    <row r="6681" spans="1:32" ht="21" customHeight="1">
      <c r="A6681" s="45" t="str">
        <f>IF(G6681="","",VLOOKUP(G6681,#REF!,3,0))</f>
        <v/>
      </c>
      <c r="B6681" s="45" t="str">
        <f>IF(Table1[[#This Row],[Day]]="","",WEEKNUM(F6681))</f>
        <v/>
      </c>
      <c r="C6681" s="45" t="str">
        <f>IF(Table1[[#This Row],[Day]]="","",MONTH(F6681))</f>
        <v/>
      </c>
      <c r="D6681" s="45" t="str">
        <f>IF(Table1[[#This Row],[Day]]="","",YEAR(F6681))</f>
        <v/>
      </c>
      <c r="E6681" s="117" t="s">
        <v>329</v>
      </c>
      <c r="J6681" s="102"/>
      <c r="K6681" s="124"/>
      <c r="R6681" s="46"/>
      <c r="V6681" s="112"/>
      <c r="W6681" s="72"/>
      <c r="X6681" s="46"/>
      <c r="Y6681" s="46"/>
      <c r="AC6681" s="47">
        <f t="shared" si="100"/>
        <v>0</v>
      </c>
      <c r="AD6681" s="47"/>
      <c r="AE6681" s="44"/>
      <c r="AF6681" s="48"/>
    </row>
    <row r="6682" spans="1:32" ht="21" customHeight="1">
      <c r="A6682" s="45" t="str">
        <f>IF(G6682="","",VLOOKUP(G6682,#REF!,3,0))</f>
        <v/>
      </c>
      <c r="B6682" s="45" t="str">
        <f>IF(Table1[[#This Row],[Day]]="","",WEEKNUM(F6682))</f>
        <v/>
      </c>
      <c r="C6682" s="45" t="str">
        <f>IF(Table1[[#This Row],[Day]]="","",MONTH(F6682))</f>
        <v/>
      </c>
      <c r="D6682" s="45" t="str">
        <f>IF(Table1[[#This Row],[Day]]="","",YEAR(F6682))</f>
        <v/>
      </c>
      <c r="E6682" s="117" t="s">
        <v>329</v>
      </c>
      <c r="J6682" s="102"/>
      <c r="K6682" s="124"/>
      <c r="R6682" s="46"/>
      <c r="V6682" s="112"/>
      <c r="W6682" s="72"/>
      <c r="X6682" s="46"/>
      <c r="Y6682" s="46"/>
      <c r="AC6682" s="47">
        <f t="shared" si="100"/>
        <v>0</v>
      </c>
      <c r="AD6682" s="47"/>
      <c r="AE6682" s="44"/>
      <c r="AF6682" s="48"/>
    </row>
    <row r="6683" spans="1:32" ht="21" customHeight="1">
      <c r="A6683" s="45" t="str">
        <f>IF(G6683="","",VLOOKUP(G6683,#REF!,3,0))</f>
        <v/>
      </c>
      <c r="B6683" s="45" t="str">
        <f>IF(Table1[[#This Row],[Day]]="","",WEEKNUM(F6683))</f>
        <v/>
      </c>
      <c r="C6683" s="45" t="str">
        <f>IF(Table1[[#This Row],[Day]]="","",MONTH(F6683))</f>
        <v/>
      </c>
      <c r="D6683" s="45" t="str">
        <f>IF(Table1[[#This Row],[Day]]="","",YEAR(F6683))</f>
        <v/>
      </c>
      <c r="E6683" s="117" t="s">
        <v>329</v>
      </c>
      <c r="J6683" s="102"/>
      <c r="K6683" s="124"/>
      <c r="R6683" s="46"/>
      <c r="V6683" s="112"/>
      <c r="W6683" s="72"/>
      <c r="X6683" s="46"/>
      <c r="Y6683" s="46"/>
      <c r="AC6683" s="47">
        <f t="shared" si="100"/>
        <v>0</v>
      </c>
      <c r="AD6683" s="47"/>
      <c r="AE6683" s="44"/>
      <c r="AF6683" s="48"/>
    </row>
    <row r="6684" spans="1:32" ht="21" customHeight="1">
      <c r="A6684" s="45" t="str">
        <f>IF(G6684="","",VLOOKUP(G6684,#REF!,3,0))</f>
        <v/>
      </c>
      <c r="B6684" s="45" t="str">
        <f>IF(Table1[[#This Row],[Day]]="","",WEEKNUM(F6684))</f>
        <v/>
      </c>
      <c r="C6684" s="45" t="str">
        <f>IF(Table1[[#This Row],[Day]]="","",MONTH(F6684))</f>
        <v/>
      </c>
      <c r="D6684" s="45" t="str">
        <f>IF(Table1[[#This Row],[Day]]="","",YEAR(F6684))</f>
        <v/>
      </c>
      <c r="E6684" s="117" t="s">
        <v>329</v>
      </c>
      <c r="J6684" s="102"/>
      <c r="K6684" s="124"/>
      <c r="R6684" s="46"/>
      <c r="V6684" s="112"/>
      <c r="W6684" s="72"/>
      <c r="X6684" s="46"/>
      <c r="Y6684" s="46"/>
      <c r="AC6684" s="47">
        <f t="shared" ref="AC6684:AC6747" si="101">SUM(I6684:AB6684)</f>
        <v>0</v>
      </c>
      <c r="AD6684" s="47"/>
      <c r="AE6684" s="44"/>
      <c r="AF6684" s="48"/>
    </row>
    <row r="6685" spans="1:32" ht="21" customHeight="1">
      <c r="A6685" s="45" t="str">
        <f>IF(G6685="","",VLOOKUP(G6685,#REF!,3,0))</f>
        <v/>
      </c>
      <c r="B6685" s="45" t="str">
        <f>IF(Table1[[#This Row],[Day]]="","",WEEKNUM(F6685))</f>
        <v/>
      </c>
      <c r="C6685" s="45" t="str">
        <f>IF(Table1[[#This Row],[Day]]="","",MONTH(F6685))</f>
        <v/>
      </c>
      <c r="D6685" s="45" t="str">
        <f>IF(Table1[[#This Row],[Day]]="","",YEAR(F6685))</f>
        <v/>
      </c>
      <c r="E6685" s="117" t="s">
        <v>329</v>
      </c>
      <c r="J6685" s="102"/>
      <c r="K6685" s="124"/>
      <c r="R6685" s="46"/>
      <c r="V6685" s="112"/>
      <c r="W6685" s="72"/>
      <c r="X6685" s="46"/>
      <c r="Y6685" s="46"/>
      <c r="AC6685" s="47">
        <f t="shared" si="101"/>
        <v>0</v>
      </c>
      <c r="AD6685" s="47"/>
      <c r="AE6685" s="44"/>
      <c r="AF6685" s="48"/>
    </row>
    <row r="6686" spans="1:32" ht="21" customHeight="1">
      <c r="A6686" s="45" t="str">
        <f>IF(G6686="","",VLOOKUP(G6686,#REF!,3,0))</f>
        <v/>
      </c>
      <c r="B6686" s="45" t="str">
        <f>IF(Table1[[#This Row],[Day]]="","",WEEKNUM(F6686))</f>
        <v/>
      </c>
      <c r="C6686" s="45" t="str">
        <f>IF(Table1[[#This Row],[Day]]="","",MONTH(F6686))</f>
        <v/>
      </c>
      <c r="D6686" s="45" t="str">
        <f>IF(Table1[[#This Row],[Day]]="","",YEAR(F6686))</f>
        <v/>
      </c>
      <c r="E6686" s="117" t="s">
        <v>329</v>
      </c>
      <c r="J6686" s="102"/>
      <c r="K6686" s="124"/>
      <c r="R6686" s="46"/>
      <c r="V6686" s="112"/>
      <c r="W6686" s="72"/>
      <c r="X6686" s="46"/>
      <c r="Y6686" s="46"/>
      <c r="AC6686" s="47">
        <f t="shared" si="101"/>
        <v>0</v>
      </c>
      <c r="AD6686" s="47"/>
      <c r="AE6686" s="44"/>
      <c r="AF6686" s="48"/>
    </row>
    <row r="6687" spans="1:32" ht="21" customHeight="1">
      <c r="A6687" s="45" t="str">
        <f>IF(G6687="","",VLOOKUP(G6687,#REF!,3,0))</f>
        <v/>
      </c>
      <c r="B6687" s="45" t="str">
        <f>IF(Table1[[#This Row],[Day]]="","",WEEKNUM(F6687))</f>
        <v/>
      </c>
      <c r="C6687" s="45" t="str">
        <f>IF(Table1[[#This Row],[Day]]="","",MONTH(F6687))</f>
        <v/>
      </c>
      <c r="D6687" s="45" t="str">
        <f>IF(Table1[[#This Row],[Day]]="","",YEAR(F6687))</f>
        <v/>
      </c>
      <c r="E6687" s="117" t="s">
        <v>329</v>
      </c>
      <c r="J6687" s="102"/>
      <c r="K6687" s="124"/>
      <c r="R6687" s="46"/>
      <c r="V6687" s="112"/>
      <c r="W6687" s="72"/>
      <c r="X6687" s="46"/>
      <c r="Y6687" s="46"/>
      <c r="AC6687" s="47">
        <f t="shared" si="101"/>
        <v>0</v>
      </c>
      <c r="AD6687" s="47"/>
      <c r="AE6687" s="44"/>
      <c r="AF6687" s="48"/>
    </row>
    <row r="6688" spans="1:32" ht="21" customHeight="1">
      <c r="A6688" s="45" t="str">
        <f>IF(G6688="","",VLOOKUP(G6688,#REF!,3,0))</f>
        <v/>
      </c>
      <c r="B6688" s="45" t="str">
        <f>IF(Table1[[#This Row],[Day]]="","",WEEKNUM(F6688))</f>
        <v/>
      </c>
      <c r="C6688" s="45" t="str">
        <f>IF(Table1[[#This Row],[Day]]="","",MONTH(F6688))</f>
        <v/>
      </c>
      <c r="D6688" s="45" t="str">
        <f>IF(Table1[[#This Row],[Day]]="","",YEAR(F6688))</f>
        <v/>
      </c>
      <c r="E6688" s="117" t="s">
        <v>329</v>
      </c>
      <c r="J6688" s="102"/>
      <c r="K6688" s="124"/>
      <c r="R6688" s="46"/>
      <c r="V6688" s="112"/>
      <c r="W6688" s="72"/>
      <c r="X6688" s="46"/>
      <c r="Y6688" s="46"/>
      <c r="AC6688" s="47">
        <f t="shared" si="101"/>
        <v>0</v>
      </c>
      <c r="AD6688" s="47"/>
      <c r="AE6688" s="44"/>
      <c r="AF6688" s="48"/>
    </row>
    <row r="6689" spans="1:32" ht="21" customHeight="1">
      <c r="A6689" s="45" t="str">
        <f>IF(G6689="","",VLOOKUP(G6689,#REF!,3,0))</f>
        <v/>
      </c>
      <c r="B6689" s="45" t="str">
        <f>IF(Table1[[#This Row],[Day]]="","",WEEKNUM(F6689))</f>
        <v/>
      </c>
      <c r="C6689" s="45" t="str">
        <f>IF(Table1[[#This Row],[Day]]="","",MONTH(F6689))</f>
        <v/>
      </c>
      <c r="D6689" s="45" t="str">
        <f>IF(Table1[[#This Row],[Day]]="","",YEAR(F6689))</f>
        <v/>
      </c>
      <c r="E6689" s="117" t="s">
        <v>329</v>
      </c>
      <c r="J6689" s="102"/>
      <c r="K6689" s="124"/>
      <c r="R6689" s="46"/>
      <c r="V6689" s="112"/>
      <c r="W6689" s="72"/>
      <c r="X6689" s="46"/>
      <c r="Y6689" s="46"/>
      <c r="AC6689" s="47">
        <f t="shared" si="101"/>
        <v>0</v>
      </c>
      <c r="AD6689" s="47"/>
      <c r="AE6689" s="44"/>
      <c r="AF6689" s="48"/>
    </row>
    <row r="6690" spans="1:32" ht="21" customHeight="1">
      <c r="A6690" s="45" t="str">
        <f>IF(G6690="","",VLOOKUP(G6690,#REF!,3,0))</f>
        <v/>
      </c>
      <c r="B6690" s="45" t="str">
        <f>IF(Table1[[#This Row],[Day]]="","",WEEKNUM(F6690))</f>
        <v/>
      </c>
      <c r="C6690" s="45" t="str">
        <f>IF(Table1[[#This Row],[Day]]="","",MONTH(F6690))</f>
        <v/>
      </c>
      <c r="D6690" s="45" t="str">
        <f>IF(Table1[[#This Row],[Day]]="","",YEAR(F6690))</f>
        <v/>
      </c>
      <c r="E6690" s="117" t="s">
        <v>329</v>
      </c>
      <c r="J6690" s="102"/>
      <c r="K6690" s="124"/>
      <c r="R6690" s="46"/>
      <c r="V6690" s="112"/>
      <c r="W6690" s="72"/>
      <c r="X6690" s="46"/>
      <c r="Y6690" s="46"/>
      <c r="AC6690" s="47">
        <f t="shared" si="101"/>
        <v>0</v>
      </c>
      <c r="AD6690" s="47"/>
      <c r="AE6690" s="44"/>
      <c r="AF6690" s="48"/>
    </row>
    <row r="6691" spans="1:32" ht="21" customHeight="1">
      <c r="A6691" s="45" t="str">
        <f>IF(G6691="","",VLOOKUP(G6691,#REF!,3,0))</f>
        <v/>
      </c>
      <c r="B6691" s="45" t="str">
        <f>IF(Table1[[#This Row],[Day]]="","",WEEKNUM(F6691))</f>
        <v/>
      </c>
      <c r="C6691" s="45" t="str">
        <f>IF(Table1[[#This Row],[Day]]="","",MONTH(F6691))</f>
        <v/>
      </c>
      <c r="D6691" s="45" t="str">
        <f>IF(Table1[[#This Row],[Day]]="","",YEAR(F6691))</f>
        <v/>
      </c>
      <c r="E6691" s="117" t="s">
        <v>329</v>
      </c>
      <c r="J6691" s="102"/>
      <c r="K6691" s="124"/>
      <c r="R6691" s="46"/>
      <c r="V6691" s="112"/>
      <c r="W6691" s="72"/>
      <c r="X6691" s="46"/>
      <c r="Y6691" s="46"/>
      <c r="AC6691" s="47">
        <f t="shared" si="101"/>
        <v>0</v>
      </c>
      <c r="AD6691" s="47"/>
      <c r="AE6691" s="44"/>
      <c r="AF6691" s="48"/>
    </row>
    <row r="6692" spans="1:32" ht="21" customHeight="1">
      <c r="A6692" s="45" t="str">
        <f>IF(G6692="","",VLOOKUP(G6692,#REF!,3,0))</f>
        <v/>
      </c>
      <c r="B6692" s="45" t="str">
        <f>IF(Table1[[#This Row],[Day]]="","",WEEKNUM(F6692))</f>
        <v/>
      </c>
      <c r="C6692" s="45" t="str">
        <f>IF(Table1[[#This Row],[Day]]="","",MONTH(F6692))</f>
        <v/>
      </c>
      <c r="D6692" s="45" t="str">
        <f>IF(Table1[[#This Row],[Day]]="","",YEAR(F6692))</f>
        <v/>
      </c>
      <c r="E6692" s="117" t="s">
        <v>329</v>
      </c>
      <c r="J6692" s="102"/>
      <c r="K6692" s="124"/>
      <c r="R6692" s="46"/>
      <c r="V6692" s="112"/>
      <c r="W6692" s="72"/>
      <c r="X6692" s="46"/>
      <c r="Y6692" s="46"/>
      <c r="AC6692" s="47">
        <f t="shared" si="101"/>
        <v>0</v>
      </c>
      <c r="AD6692" s="47"/>
      <c r="AE6692" s="44"/>
      <c r="AF6692" s="48"/>
    </row>
    <row r="6693" spans="1:32" ht="21" customHeight="1">
      <c r="A6693" s="45" t="str">
        <f>IF(G6693="","",VLOOKUP(G6693,#REF!,3,0))</f>
        <v/>
      </c>
      <c r="B6693" s="45" t="str">
        <f>IF(Table1[[#This Row],[Day]]="","",WEEKNUM(F6693))</f>
        <v/>
      </c>
      <c r="C6693" s="45" t="str">
        <f>IF(Table1[[#This Row],[Day]]="","",MONTH(F6693))</f>
        <v/>
      </c>
      <c r="D6693" s="45" t="str">
        <f>IF(Table1[[#This Row],[Day]]="","",YEAR(F6693))</f>
        <v/>
      </c>
      <c r="E6693" s="117" t="s">
        <v>329</v>
      </c>
      <c r="J6693" s="102"/>
      <c r="K6693" s="124"/>
      <c r="R6693" s="46"/>
      <c r="V6693" s="112"/>
      <c r="W6693" s="72"/>
      <c r="X6693" s="46"/>
      <c r="Y6693" s="46"/>
      <c r="AC6693" s="47">
        <f t="shared" si="101"/>
        <v>0</v>
      </c>
      <c r="AD6693" s="47"/>
      <c r="AE6693" s="44"/>
      <c r="AF6693" s="48"/>
    </row>
    <row r="6694" spans="1:32" ht="21" customHeight="1">
      <c r="A6694" s="45" t="str">
        <f>IF(G6694="","",VLOOKUP(G6694,#REF!,3,0))</f>
        <v/>
      </c>
      <c r="B6694" s="45" t="str">
        <f>IF(Table1[[#This Row],[Day]]="","",WEEKNUM(F6694))</f>
        <v/>
      </c>
      <c r="C6694" s="45" t="str">
        <f>IF(Table1[[#This Row],[Day]]="","",MONTH(F6694))</f>
        <v/>
      </c>
      <c r="D6694" s="45" t="str">
        <f>IF(Table1[[#This Row],[Day]]="","",YEAR(F6694))</f>
        <v/>
      </c>
      <c r="E6694" s="117" t="s">
        <v>329</v>
      </c>
      <c r="J6694" s="102"/>
      <c r="K6694" s="124"/>
      <c r="R6694" s="46"/>
      <c r="V6694" s="112"/>
      <c r="W6694" s="72"/>
      <c r="X6694" s="46"/>
      <c r="Y6694" s="46"/>
      <c r="AC6694" s="47">
        <f t="shared" si="101"/>
        <v>0</v>
      </c>
      <c r="AD6694" s="47"/>
      <c r="AE6694" s="44"/>
      <c r="AF6694" s="48"/>
    </row>
    <row r="6695" spans="1:32" ht="21" customHeight="1">
      <c r="A6695" s="45" t="str">
        <f>IF(G6695="","",VLOOKUP(G6695,#REF!,3,0))</f>
        <v/>
      </c>
      <c r="B6695" s="45" t="str">
        <f>IF(Table1[[#This Row],[Day]]="","",WEEKNUM(F6695))</f>
        <v/>
      </c>
      <c r="C6695" s="45" t="str">
        <f>IF(Table1[[#This Row],[Day]]="","",MONTH(F6695))</f>
        <v/>
      </c>
      <c r="D6695" s="45" t="str">
        <f>IF(Table1[[#This Row],[Day]]="","",YEAR(F6695))</f>
        <v/>
      </c>
      <c r="E6695" s="117" t="s">
        <v>329</v>
      </c>
      <c r="J6695" s="102"/>
      <c r="K6695" s="124"/>
      <c r="R6695" s="46"/>
      <c r="V6695" s="112"/>
      <c r="W6695" s="72"/>
      <c r="X6695" s="46"/>
      <c r="Y6695" s="46"/>
      <c r="AC6695" s="47">
        <f t="shared" si="101"/>
        <v>0</v>
      </c>
      <c r="AD6695" s="47"/>
      <c r="AE6695" s="44"/>
      <c r="AF6695" s="48"/>
    </row>
    <row r="6696" spans="1:32" ht="21" customHeight="1">
      <c r="A6696" s="45" t="str">
        <f>IF(G6696="","",VLOOKUP(G6696,#REF!,3,0))</f>
        <v/>
      </c>
      <c r="B6696" s="45" t="str">
        <f>IF(Table1[[#This Row],[Day]]="","",WEEKNUM(F6696))</f>
        <v/>
      </c>
      <c r="C6696" s="45" t="str">
        <f>IF(Table1[[#This Row],[Day]]="","",MONTH(F6696))</f>
        <v/>
      </c>
      <c r="D6696" s="45" t="str">
        <f>IF(Table1[[#This Row],[Day]]="","",YEAR(F6696))</f>
        <v/>
      </c>
      <c r="E6696" s="117" t="s">
        <v>329</v>
      </c>
      <c r="J6696" s="102"/>
      <c r="K6696" s="124"/>
      <c r="R6696" s="46"/>
      <c r="V6696" s="112"/>
      <c r="W6696" s="72"/>
      <c r="X6696" s="46"/>
      <c r="Y6696" s="46"/>
      <c r="AC6696" s="47">
        <f t="shared" si="101"/>
        <v>0</v>
      </c>
      <c r="AD6696" s="47"/>
      <c r="AE6696" s="44"/>
      <c r="AF6696" s="48"/>
    </row>
    <row r="6697" spans="1:32" ht="21" customHeight="1">
      <c r="A6697" s="45" t="str">
        <f>IF(G6697="","",VLOOKUP(G6697,#REF!,3,0))</f>
        <v/>
      </c>
      <c r="B6697" s="45" t="str">
        <f>IF(Table1[[#This Row],[Day]]="","",WEEKNUM(F6697))</f>
        <v/>
      </c>
      <c r="C6697" s="45" t="str">
        <f>IF(Table1[[#This Row],[Day]]="","",MONTH(F6697))</f>
        <v/>
      </c>
      <c r="D6697" s="45" t="str">
        <f>IF(Table1[[#This Row],[Day]]="","",YEAR(F6697))</f>
        <v/>
      </c>
      <c r="E6697" s="117" t="s">
        <v>329</v>
      </c>
      <c r="J6697" s="102"/>
      <c r="K6697" s="124"/>
      <c r="R6697" s="46"/>
      <c r="V6697" s="112"/>
      <c r="W6697" s="72"/>
      <c r="X6697" s="46"/>
      <c r="Y6697" s="46"/>
      <c r="AC6697" s="47">
        <f t="shared" si="101"/>
        <v>0</v>
      </c>
      <c r="AD6697" s="47"/>
      <c r="AE6697" s="44"/>
      <c r="AF6697" s="48"/>
    </row>
    <row r="6698" spans="1:32" ht="21" customHeight="1">
      <c r="A6698" s="45" t="str">
        <f>IF(G6698="","",VLOOKUP(G6698,#REF!,3,0))</f>
        <v/>
      </c>
      <c r="B6698" s="45" t="str">
        <f>IF(Table1[[#This Row],[Day]]="","",WEEKNUM(F6698))</f>
        <v/>
      </c>
      <c r="C6698" s="45" t="str">
        <f>IF(Table1[[#This Row],[Day]]="","",MONTH(F6698))</f>
        <v/>
      </c>
      <c r="D6698" s="45" t="str">
        <f>IF(Table1[[#This Row],[Day]]="","",YEAR(F6698))</f>
        <v/>
      </c>
      <c r="E6698" s="117" t="s">
        <v>329</v>
      </c>
      <c r="J6698" s="102"/>
      <c r="K6698" s="124"/>
      <c r="R6698" s="46"/>
      <c r="V6698" s="112"/>
      <c r="W6698" s="72"/>
      <c r="X6698" s="46"/>
      <c r="Y6698" s="46"/>
      <c r="AC6698" s="47">
        <f t="shared" si="101"/>
        <v>0</v>
      </c>
      <c r="AD6698" s="47"/>
      <c r="AE6698" s="44"/>
      <c r="AF6698" s="48"/>
    </row>
    <row r="6699" spans="1:32" ht="21" customHeight="1">
      <c r="A6699" s="45" t="str">
        <f>IF(G6699="","",VLOOKUP(G6699,#REF!,3,0))</f>
        <v/>
      </c>
      <c r="B6699" s="45" t="str">
        <f>IF(Table1[[#This Row],[Day]]="","",WEEKNUM(F6699))</f>
        <v/>
      </c>
      <c r="C6699" s="45" t="str">
        <f>IF(Table1[[#This Row],[Day]]="","",MONTH(F6699))</f>
        <v/>
      </c>
      <c r="D6699" s="45" t="str">
        <f>IF(Table1[[#This Row],[Day]]="","",YEAR(F6699))</f>
        <v/>
      </c>
      <c r="E6699" s="117" t="s">
        <v>329</v>
      </c>
      <c r="J6699" s="102"/>
      <c r="K6699" s="124"/>
      <c r="R6699" s="46"/>
      <c r="V6699" s="112"/>
      <c r="W6699" s="72"/>
      <c r="X6699" s="46"/>
      <c r="Y6699" s="46"/>
      <c r="AC6699" s="47">
        <f t="shared" si="101"/>
        <v>0</v>
      </c>
      <c r="AD6699" s="47"/>
      <c r="AE6699" s="44"/>
      <c r="AF6699" s="48"/>
    </row>
    <row r="6700" spans="1:32" ht="21" customHeight="1">
      <c r="A6700" s="45" t="str">
        <f>IF(G6700="","",VLOOKUP(G6700,#REF!,3,0))</f>
        <v/>
      </c>
      <c r="B6700" s="45" t="str">
        <f>IF(Table1[[#This Row],[Day]]="","",WEEKNUM(F6700))</f>
        <v/>
      </c>
      <c r="C6700" s="45" t="str">
        <f>IF(Table1[[#This Row],[Day]]="","",MONTH(F6700))</f>
        <v/>
      </c>
      <c r="D6700" s="45" t="str">
        <f>IF(Table1[[#This Row],[Day]]="","",YEAR(F6700))</f>
        <v/>
      </c>
      <c r="E6700" s="117" t="s">
        <v>329</v>
      </c>
      <c r="J6700" s="102"/>
      <c r="K6700" s="124"/>
      <c r="R6700" s="46"/>
      <c r="V6700" s="112"/>
      <c r="W6700" s="72"/>
      <c r="X6700" s="46"/>
      <c r="Y6700" s="46"/>
      <c r="AC6700" s="47">
        <f t="shared" si="101"/>
        <v>0</v>
      </c>
      <c r="AD6700" s="47"/>
      <c r="AE6700" s="44"/>
      <c r="AF6700" s="48"/>
    </row>
    <row r="6701" spans="1:32" ht="21" customHeight="1">
      <c r="A6701" s="45" t="str">
        <f>IF(G6701="","",VLOOKUP(G6701,#REF!,3,0))</f>
        <v/>
      </c>
      <c r="B6701" s="45" t="str">
        <f>IF(Table1[[#This Row],[Day]]="","",WEEKNUM(F6701))</f>
        <v/>
      </c>
      <c r="C6701" s="45" t="str">
        <f>IF(Table1[[#This Row],[Day]]="","",MONTH(F6701))</f>
        <v/>
      </c>
      <c r="D6701" s="45" t="str">
        <f>IF(Table1[[#This Row],[Day]]="","",YEAR(F6701))</f>
        <v/>
      </c>
      <c r="E6701" s="117" t="s">
        <v>329</v>
      </c>
      <c r="J6701" s="102"/>
      <c r="K6701" s="124"/>
      <c r="R6701" s="46"/>
      <c r="V6701" s="112"/>
      <c r="W6701" s="72"/>
      <c r="X6701" s="46"/>
      <c r="Y6701" s="46"/>
      <c r="AC6701" s="47">
        <f t="shared" si="101"/>
        <v>0</v>
      </c>
      <c r="AD6701" s="47"/>
      <c r="AE6701" s="44"/>
      <c r="AF6701" s="48"/>
    </row>
    <row r="6702" spans="1:32" ht="21" customHeight="1">
      <c r="A6702" s="45" t="str">
        <f>IF(G6702="","",VLOOKUP(G6702,#REF!,3,0))</f>
        <v/>
      </c>
      <c r="B6702" s="45" t="str">
        <f>IF(Table1[[#This Row],[Day]]="","",WEEKNUM(F6702))</f>
        <v/>
      </c>
      <c r="C6702" s="45" t="str">
        <f>IF(Table1[[#This Row],[Day]]="","",MONTH(F6702))</f>
        <v/>
      </c>
      <c r="D6702" s="45" t="str">
        <f>IF(Table1[[#This Row],[Day]]="","",YEAR(F6702))</f>
        <v/>
      </c>
      <c r="E6702" s="117" t="s">
        <v>329</v>
      </c>
      <c r="J6702" s="102"/>
      <c r="K6702" s="124"/>
      <c r="R6702" s="46"/>
      <c r="V6702" s="112"/>
      <c r="W6702" s="72"/>
      <c r="X6702" s="46"/>
      <c r="Y6702" s="46"/>
      <c r="AC6702" s="47">
        <f t="shared" si="101"/>
        <v>0</v>
      </c>
      <c r="AD6702" s="47"/>
      <c r="AE6702" s="44"/>
      <c r="AF6702" s="48"/>
    </row>
    <row r="6703" spans="1:32" ht="21" customHeight="1">
      <c r="A6703" s="45" t="str">
        <f>IF(G6703="","",VLOOKUP(G6703,#REF!,3,0))</f>
        <v/>
      </c>
      <c r="B6703" s="45" t="str">
        <f>IF(Table1[[#This Row],[Day]]="","",WEEKNUM(F6703))</f>
        <v/>
      </c>
      <c r="C6703" s="45" t="str">
        <f>IF(Table1[[#This Row],[Day]]="","",MONTH(F6703))</f>
        <v/>
      </c>
      <c r="D6703" s="45" t="str">
        <f>IF(Table1[[#This Row],[Day]]="","",YEAR(F6703))</f>
        <v/>
      </c>
      <c r="E6703" s="117" t="s">
        <v>329</v>
      </c>
      <c r="J6703" s="102"/>
      <c r="K6703" s="124"/>
      <c r="R6703" s="46"/>
      <c r="V6703" s="112"/>
      <c r="W6703" s="72"/>
      <c r="X6703" s="46"/>
      <c r="Y6703" s="46"/>
      <c r="AC6703" s="47">
        <f t="shared" si="101"/>
        <v>0</v>
      </c>
      <c r="AD6703" s="47"/>
      <c r="AE6703" s="44"/>
      <c r="AF6703" s="48"/>
    </row>
    <row r="6704" spans="1:32" ht="21" customHeight="1">
      <c r="A6704" s="45" t="str">
        <f>IF(G6704="","",VLOOKUP(G6704,#REF!,3,0))</f>
        <v/>
      </c>
      <c r="B6704" s="45" t="str">
        <f>IF(Table1[[#This Row],[Day]]="","",WEEKNUM(F6704))</f>
        <v/>
      </c>
      <c r="C6704" s="45" t="str">
        <f>IF(Table1[[#This Row],[Day]]="","",MONTH(F6704))</f>
        <v/>
      </c>
      <c r="D6704" s="45" t="str">
        <f>IF(Table1[[#This Row],[Day]]="","",YEAR(F6704))</f>
        <v/>
      </c>
      <c r="E6704" s="117" t="s">
        <v>329</v>
      </c>
      <c r="J6704" s="102"/>
      <c r="K6704" s="124"/>
      <c r="R6704" s="46"/>
      <c r="V6704" s="112"/>
      <c r="W6704" s="72"/>
      <c r="X6704" s="46"/>
      <c r="Y6704" s="46"/>
      <c r="AC6704" s="47">
        <f t="shared" si="101"/>
        <v>0</v>
      </c>
      <c r="AD6704" s="47"/>
      <c r="AE6704" s="44"/>
      <c r="AF6704" s="48"/>
    </row>
    <row r="6705" spans="1:32" ht="21" customHeight="1">
      <c r="A6705" s="45" t="str">
        <f>IF(G6705="","",VLOOKUP(G6705,#REF!,3,0))</f>
        <v/>
      </c>
      <c r="B6705" s="45" t="str">
        <f>IF(Table1[[#This Row],[Day]]="","",WEEKNUM(F6705))</f>
        <v/>
      </c>
      <c r="C6705" s="45" t="str">
        <f>IF(Table1[[#This Row],[Day]]="","",MONTH(F6705))</f>
        <v/>
      </c>
      <c r="D6705" s="45" t="str">
        <f>IF(Table1[[#This Row],[Day]]="","",YEAR(F6705))</f>
        <v/>
      </c>
      <c r="E6705" s="117" t="s">
        <v>329</v>
      </c>
      <c r="J6705" s="102"/>
      <c r="K6705" s="124"/>
      <c r="R6705" s="46"/>
      <c r="V6705" s="112"/>
      <c r="W6705" s="72"/>
      <c r="X6705" s="46"/>
      <c r="Y6705" s="46"/>
      <c r="AC6705" s="47">
        <f t="shared" si="101"/>
        <v>0</v>
      </c>
      <c r="AD6705" s="47"/>
      <c r="AE6705" s="44"/>
      <c r="AF6705" s="48"/>
    </row>
    <row r="6706" spans="1:32" ht="21" customHeight="1">
      <c r="A6706" s="45" t="str">
        <f>IF(G6706="","",VLOOKUP(G6706,#REF!,3,0))</f>
        <v/>
      </c>
      <c r="B6706" s="45" t="str">
        <f>IF(Table1[[#This Row],[Day]]="","",WEEKNUM(F6706))</f>
        <v/>
      </c>
      <c r="C6706" s="45" t="str">
        <f>IF(Table1[[#This Row],[Day]]="","",MONTH(F6706))</f>
        <v/>
      </c>
      <c r="D6706" s="45" t="str">
        <f>IF(Table1[[#This Row],[Day]]="","",YEAR(F6706))</f>
        <v/>
      </c>
      <c r="E6706" s="117" t="s">
        <v>329</v>
      </c>
      <c r="J6706" s="102"/>
      <c r="K6706" s="124"/>
      <c r="R6706" s="46"/>
      <c r="V6706" s="112"/>
      <c r="W6706" s="72"/>
      <c r="X6706" s="46"/>
      <c r="Y6706" s="46"/>
      <c r="AC6706" s="47">
        <f t="shared" si="101"/>
        <v>0</v>
      </c>
      <c r="AD6706" s="47"/>
      <c r="AE6706" s="44"/>
      <c r="AF6706" s="48"/>
    </row>
    <row r="6707" spans="1:32" ht="21" customHeight="1">
      <c r="A6707" s="45" t="str">
        <f>IF(G6707="","",VLOOKUP(G6707,#REF!,3,0))</f>
        <v/>
      </c>
      <c r="B6707" s="45" t="str">
        <f>IF(Table1[[#This Row],[Day]]="","",WEEKNUM(F6707))</f>
        <v/>
      </c>
      <c r="C6707" s="45" t="str">
        <f>IF(Table1[[#This Row],[Day]]="","",MONTH(F6707))</f>
        <v/>
      </c>
      <c r="D6707" s="45" t="str">
        <f>IF(Table1[[#This Row],[Day]]="","",YEAR(F6707))</f>
        <v/>
      </c>
      <c r="E6707" s="117" t="s">
        <v>329</v>
      </c>
      <c r="J6707" s="102"/>
      <c r="K6707" s="124"/>
      <c r="R6707" s="46"/>
      <c r="V6707" s="112"/>
      <c r="W6707" s="72"/>
      <c r="X6707" s="46"/>
      <c r="Y6707" s="46"/>
      <c r="AC6707" s="47">
        <f t="shared" si="101"/>
        <v>0</v>
      </c>
      <c r="AD6707" s="47"/>
      <c r="AE6707" s="44"/>
      <c r="AF6707" s="48"/>
    </row>
    <row r="6708" spans="1:32" ht="21" customHeight="1">
      <c r="A6708" s="45" t="str">
        <f>IF(G6708="","",VLOOKUP(G6708,#REF!,3,0))</f>
        <v/>
      </c>
      <c r="B6708" s="45" t="str">
        <f>IF(Table1[[#This Row],[Day]]="","",WEEKNUM(F6708))</f>
        <v/>
      </c>
      <c r="C6708" s="45" t="str">
        <f>IF(Table1[[#This Row],[Day]]="","",MONTH(F6708))</f>
        <v/>
      </c>
      <c r="D6708" s="45" t="str">
        <f>IF(Table1[[#This Row],[Day]]="","",YEAR(F6708))</f>
        <v/>
      </c>
      <c r="E6708" s="117" t="s">
        <v>329</v>
      </c>
      <c r="J6708" s="102"/>
      <c r="K6708" s="124"/>
      <c r="R6708" s="46"/>
      <c r="V6708" s="112"/>
      <c r="W6708" s="72"/>
      <c r="X6708" s="46"/>
      <c r="Y6708" s="46"/>
      <c r="AC6708" s="47">
        <f t="shared" si="101"/>
        <v>0</v>
      </c>
      <c r="AD6708" s="47"/>
      <c r="AE6708" s="44"/>
      <c r="AF6708" s="48"/>
    </row>
    <row r="6709" spans="1:32" ht="21" customHeight="1">
      <c r="A6709" s="45" t="str">
        <f>IF(G6709="","",VLOOKUP(G6709,#REF!,3,0))</f>
        <v/>
      </c>
      <c r="B6709" s="45" t="str">
        <f>IF(Table1[[#This Row],[Day]]="","",WEEKNUM(F6709))</f>
        <v/>
      </c>
      <c r="C6709" s="45" t="str">
        <f>IF(Table1[[#This Row],[Day]]="","",MONTH(F6709))</f>
        <v/>
      </c>
      <c r="D6709" s="45" t="str">
        <f>IF(Table1[[#This Row],[Day]]="","",YEAR(F6709))</f>
        <v/>
      </c>
      <c r="E6709" s="117" t="s">
        <v>329</v>
      </c>
      <c r="J6709" s="102"/>
      <c r="K6709" s="124"/>
      <c r="R6709" s="46"/>
      <c r="V6709" s="112"/>
      <c r="W6709" s="72"/>
      <c r="X6709" s="46"/>
      <c r="Y6709" s="46"/>
      <c r="AC6709" s="47">
        <f t="shared" si="101"/>
        <v>0</v>
      </c>
      <c r="AD6709" s="47"/>
      <c r="AE6709" s="44"/>
      <c r="AF6709" s="48"/>
    </row>
    <row r="6710" spans="1:32" ht="21" customHeight="1">
      <c r="A6710" s="45" t="str">
        <f>IF(G6710="","",VLOOKUP(G6710,#REF!,3,0))</f>
        <v/>
      </c>
      <c r="B6710" s="45" t="str">
        <f>IF(Table1[[#This Row],[Day]]="","",WEEKNUM(F6710))</f>
        <v/>
      </c>
      <c r="C6710" s="45" t="str">
        <f>IF(Table1[[#This Row],[Day]]="","",MONTH(F6710))</f>
        <v/>
      </c>
      <c r="D6710" s="45" t="str">
        <f>IF(Table1[[#This Row],[Day]]="","",YEAR(F6710))</f>
        <v/>
      </c>
      <c r="E6710" s="117" t="s">
        <v>329</v>
      </c>
      <c r="J6710" s="102"/>
      <c r="K6710" s="124"/>
      <c r="R6710" s="46"/>
      <c r="V6710" s="112"/>
      <c r="W6710" s="72"/>
      <c r="X6710" s="46"/>
      <c r="Y6710" s="46"/>
      <c r="AC6710" s="47">
        <f t="shared" si="101"/>
        <v>0</v>
      </c>
      <c r="AD6710" s="47"/>
      <c r="AE6710" s="44"/>
      <c r="AF6710" s="48"/>
    </row>
    <row r="6711" spans="1:32" ht="21" customHeight="1">
      <c r="A6711" s="45" t="str">
        <f>IF(G6711="","",VLOOKUP(G6711,#REF!,3,0))</f>
        <v/>
      </c>
      <c r="B6711" s="45" t="str">
        <f>IF(Table1[[#This Row],[Day]]="","",WEEKNUM(F6711))</f>
        <v/>
      </c>
      <c r="C6711" s="45" t="str">
        <f>IF(Table1[[#This Row],[Day]]="","",MONTH(F6711))</f>
        <v/>
      </c>
      <c r="D6711" s="45" t="str">
        <f>IF(Table1[[#This Row],[Day]]="","",YEAR(F6711))</f>
        <v/>
      </c>
      <c r="E6711" s="117" t="s">
        <v>329</v>
      </c>
      <c r="J6711" s="102"/>
      <c r="K6711" s="124"/>
      <c r="R6711" s="46"/>
      <c r="V6711" s="112"/>
      <c r="W6711" s="72"/>
      <c r="X6711" s="46"/>
      <c r="Y6711" s="46"/>
      <c r="AC6711" s="47">
        <f t="shared" si="101"/>
        <v>0</v>
      </c>
      <c r="AD6711" s="47"/>
      <c r="AE6711" s="44"/>
      <c r="AF6711" s="48"/>
    </row>
    <row r="6712" spans="1:32" ht="21" customHeight="1">
      <c r="A6712" s="45" t="str">
        <f>IF(G6712="","",VLOOKUP(G6712,#REF!,3,0))</f>
        <v/>
      </c>
      <c r="B6712" s="45" t="str">
        <f>IF(Table1[[#This Row],[Day]]="","",WEEKNUM(F6712))</f>
        <v/>
      </c>
      <c r="C6712" s="45" t="str">
        <f>IF(Table1[[#This Row],[Day]]="","",MONTH(F6712))</f>
        <v/>
      </c>
      <c r="D6712" s="45" t="str">
        <f>IF(Table1[[#This Row],[Day]]="","",YEAR(F6712))</f>
        <v/>
      </c>
      <c r="E6712" s="117" t="s">
        <v>329</v>
      </c>
      <c r="J6712" s="102"/>
      <c r="K6712" s="124"/>
      <c r="R6712" s="46"/>
      <c r="V6712" s="112"/>
      <c r="W6712" s="72"/>
      <c r="X6712" s="46"/>
      <c r="Y6712" s="46"/>
      <c r="AC6712" s="47">
        <f t="shared" si="101"/>
        <v>0</v>
      </c>
      <c r="AD6712" s="47"/>
      <c r="AE6712" s="44"/>
      <c r="AF6712" s="48"/>
    </row>
    <row r="6713" spans="1:32" ht="21" customHeight="1">
      <c r="A6713" s="45" t="str">
        <f>IF(G6713="","",VLOOKUP(G6713,#REF!,3,0))</f>
        <v/>
      </c>
      <c r="B6713" s="45" t="str">
        <f>IF(Table1[[#This Row],[Day]]="","",WEEKNUM(F6713))</f>
        <v/>
      </c>
      <c r="C6713" s="45" t="str">
        <f>IF(Table1[[#This Row],[Day]]="","",MONTH(F6713))</f>
        <v/>
      </c>
      <c r="D6713" s="45" t="str">
        <f>IF(Table1[[#This Row],[Day]]="","",YEAR(F6713))</f>
        <v/>
      </c>
      <c r="E6713" s="117" t="s">
        <v>329</v>
      </c>
      <c r="J6713" s="102"/>
      <c r="K6713" s="124"/>
      <c r="R6713" s="46"/>
      <c r="V6713" s="112"/>
      <c r="W6713" s="72"/>
      <c r="X6713" s="46"/>
      <c r="Y6713" s="46"/>
      <c r="AC6713" s="47">
        <f t="shared" si="101"/>
        <v>0</v>
      </c>
      <c r="AD6713" s="47"/>
      <c r="AE6713" s="44"/>
      <c r="AF6713" s="48"/>
    </row>
    <row r="6714" spans="1:32" ht="21" customHeight="1">
      <c r="A6714" s="45" t="str">
        <f>IF(G6714="","",VLOOKUP(G6714,#REF!,3,0))</f>
        <v/>
      </c>
      <c r="B6714" s="45" t="str">
        <f>IF(Table1[[#This Row],[Day]]="","",WEEKNUM(F6714))</f>
        <v/>
      </c>
      <c r="C6714" s="45" t="str">
        <f>IF(Table1[[#This Row],[Day]]="","",MONTH(F6714))</f>
        <v/>
      </c>
      <c r="D6714" s="45" t="str">
        <f>IF(Table1[[#This Row],[Day]]="","",YEAR(F6714))</f>
        <v/>
      </c>
      <c r="E6714" s="117" t="s">
        <v>329</v>
      </c>
      <c r="J6714" s="102"/>
      <c r="K6714" s="124"/>
      <c r="R6714" s="46"/>
      <c r="V6714" s="112"/>
      <c r="W6714" s="72"/>
      <c r="X6714" s="46"/>
      <c r="Y6714" s="46"/>
      <c r="AC6714" s="47">
        <f t="shared" si="101"/>
        <v>0</v>
      </c>
      <c r="AD6714" s="47"/>
      <c r="AE6714" s="44"/>
      <c r="AF6714" s="48"/>
    </row>
    <row r="6715" spans="1:32" ht="21" customHeight="1">
      <c r="A6715" s="45" t="str">
        <f>IF(G6715="","",VLOOKUP(G6715,#REF!,3,0))</f>
        <v/>
      </c>
      <c r="B6715" s="45" t="str">
        <f>IF(Table1[[#This Row],[Day]]="","",WEEKNUM(F6715))</f>
        <v/>
      </c>
      <c r="C6715" s="45" t="str">
        <f>IF(Table1[[#This Row],[Day]]="","",MONTH(F6715))</f>
        <v/>
      </c>
      <c r="D6715" s="45" t="str">
        <f>IF(Table1[[#This Row],[Day]]="","",YEAR(F6715))</f>
        <v/>
      </c>
      <c r="E6715" s="117" t="s">
        <v>329</v>
      </c>
      <c r="J6715" s="102"/>
      <c r="K6715" s="124"/>
      <c r="R6715" s="46"/>
      <c r="V6715" s="112"/>
      <c r="W6715" s="72"/>
      <c r="X6715" s="46"/>
      <c r="Y6715" s="46"/>
      <c r="AC6715" s="47">
        <f t="shared" si="101"/>
        <v>0</v>
      </c>
      <c r="AD6715" s="47"/>
      <c r="AE6715" s="44"/>
      <c r="AF6715" s="48"/>
    </row>
    <row r="6716" spans="1:32" ht="21" customHeight="1">
      <c r="A6716" s="45" t="str">
        <f>IF(G6716="","",VLOOKUP(G6716,#REF!,3,0))</f>
        <v/>
      </c>
      <c r="B6716" s="45" t="str">
        <f>IF(Table1[[#This Row],[Day]]="","",WEEKNUM(F6716))</f>
        <v/>
      </c>
      <c r="C6716" s="45" t="str">
        <f>IF(Table1[[#This Row],[Day]]="","",MONTH(F6716))</f>
        <v/>
      </c>
      <c r="D6716" s="45" t="str">
        <f>IF(Table1[[#This Row],[Day]]="","",YEAR(F6716))</f>
        <v/>
      </c>
      <c r="E6716" s="117" t="s">
        <v>329</v>
      </c>
      <c r="J6716" s="102"/>
      <c r="K6716" s="124"/>
      <c r="R6716" s="46"/>
      <c r="V6716" s="112"/>
      <c r="W6716" s="72"/>
      <c r="X6716" s="46"/>
      <c r="Y6716" s="46"/>
      <c r="AC6716" s="47">
        <f t="shared" si="101"/>
        <v>0</v>
      </c>
      <c r="AD6716" s="47"/>
      <c r="AE6716" s="44"/>
      <c r="AF6716" s="48"/>
    </row>
    <row r="6717" spans="1:32" ht="21" customHeight="1">
      <c r="A6717" s="45" t="str">
        <f>IF(G6717="","",VLOOKUP(G6717,#REF!,3,0))</f>
        <v/>
      </c>
      <c r="B6717" s="45" t="str">
        <f>IF(Table1[[#This Row],[Day]]="","",WEEKNUM(F6717))</f>
        <v/>
      </c>
      <c r="C6717" s="45" t="str">
        <f>IF(Table1[[#This Row],[Day]]="","",MONTH(F6717))</f>
        <v/>
      </c>
      <c r="D6717" s="45" t="str">
        <f>IF(Table1[[#This Row],[Day]]="","",YEAR(F6717))</f>
        <v/>
      </c>
      <c r="E6717" s="117" t="s">
        <v>329</v>
      </c>
      <c r="J6717" s="102"/>
      <c r="K6717" s="124"/>
      <c r="R6717" s="46"/>
      <c r="V6717" s="112"/>
      <c r="W6717" s="72"/>
      <c r="X6717" s="46"/>
      <c r="Y6717" s="46"/>
      <c r="AC6717" s="47">
        <f t="shared" si="101"/>
        <v>0</v>
      </c>
      <c r="AD6717" s="47"/>
      <c r="AE6717" s="44"/>
      <c r="AF6717" s="48"/>
    </row>
    <row r="6718" spans="1:32" ht="21" customHeight="1">
      <c r="A6718" s="45" t="str">
        <f>IF(G6718="","",VLOOKUP(G6718,#REF!,3,0))</f>
        <v/>
      </c>
      <c r="B6718" s="45" t="str">
        <f>IF(Table1[[#This Row],[Day]]="","",WEEKNUM(F6718))</f>
        <v/>
      </c>
      <c r="C6718" s="45" t="str">
        <f>IF(Table1[[#This Row],[Day]]="","",MONTH(F6718))</f>
        <v/>
      </c>
      <c r="D6718" s="45" t="str">
        <f>IF(Table1[[#This Row],[Day]]="","",YEAR(F6718))</f>
        <v/>
      </c>
      <c r="E6718" s="117" t="s">
        <v>329</v>
      </c>
      <c r="J6718" s="102"/>
      <c r="K6718" s="124"/>
      <c r="R6718" s="46"/>
      <c r="V6718" s="112"/>
      <c r="W6718" s="72"/>
      <c r="X6718" s="46"/>
      <c r="Y6718" s="46"/>
      <c r="AC6718" s="47">
        <f t="shared" si="101"/>
        <v>0</v>
      </c>
      <c r="AD6718" s="47"/>
      <c r="AE6718" s="44"/>
      <c r="AF6718" s="48"/>
    </row>
    <row r="6719" spans="1:32" ht="21" customHeight="1">
      <c r="A6719" s="45" t="str">
        <f>IF(G6719="","",VLOOKUP(G6719,#REF!,3,0))</f>
        <v/>
      </c>
      <c r="B6719" s="45" t="str">
        <f>IF(Table1[[#This Row],[Day]]="","",WEEKNUM(F6719))</f>
        <v/>
      </c>
      <c r="C6719" s="45" t="str">
        <f>IF(Table1[[#This Row],[Day]]="","",MONTH(F6719))</f>
        <v/>
      </c>
      <c r="D6719" s="45" t="str">
        <f>IF(Table1[[#This Row],[Day]]="","",YEAR(F6719))</f>
        <v/>
      </c>
      <c r="E6719" s="117" t="s">
        <v>329</v>
      </c>
      <c r="J6719" s="102"/>
      <c r="K6719" s="124"/>
      <c r="R6719" s="46"/>
      <c r="V6719" s="112"/>
      <c r="W6719" s="72"/>
      <c r="X6719" s="46"/>
      <c r="Y6719" s="46"/>
      <c r="AC6719" s="47">
        <f t="shared" si="101"/>
        <v>0</v>
      </c>
      <c r="AD6719" s="47"/>
      <c r="AE6719" s="44"/>
      <c r="AF6719" s="48"/>
    </row>
    <row r="6720" spans="1:32" ht="21" customHeight="1">
      <c r="A6720" s="45" t="str">
        <f>IF(G6720="","",VLOOKUP(G6720,#REF!,3,0))</f>
        <v/>
      </c>
      <c r="B6720" s="45" t="str">
        <f>IF(Table1[[#This Row],[Day]]="","",WEEKNUM(F6720))</f>
        <v/>
      </c>
      <c r="C6720" s="45" t="str">
        <f>IF(Table1[[#This Row],[Day]]="","",MONTH(F6720))</f>
        <v/>
      </c>
      <c r="D6720" s="45" t="str">
        <f>IF(Table1[[#This Row],[Day]]="","",YEAR(F6720))</f>
        <v/>
      </c>
      <c r="E6720" s="117" t="s">
        <v>329</v>
      </c>
      <c r="J6720" s="102"/>
      <c r="K6720" s="124"/>
      <c r="R6720" s="46"/>
      <c r="V6720" s="112"/>
      <c r="W6720" s="72"/>
      <c r="X6720" s="46"/>
      <c r="Y6720" s="46"/>
      <c r="AC6720" s="47">
        <f t="shared" si="101"/>
        <v>0</v>
      </c>
      <c r="AD6720" s="47"/>
      <c r="AE6720" s="44"/>
      <c r="AF6720" s="48"/>
    </row>
    <row r="6721" spans="1:32" ht="21" customHeight="1">
      <c r="A6721" s="45" t="str">
        <f>IF(G6721="","",VLOOKUP(G6721,#REF!,3,0))</f>
        <v/>
      </c>
      <c r="B6721" s="45" t="str">
        <f>IF(Table1[[#This Row],[Day]]="","",WEEKNUM(F6721))</f>
        <v/>
      </c>
      <c r="C6721" s="45" t="str">
        <f>IF(Table1[[#This Row],[Day]]="","",MONTH(F6721))</f>
        <v/>
      </c>
      <c r="D6721" s="45" t="str">
        <f>IF(Table1[[#This Row],[Day]]="","",YEAR(F6721))</f>
        <v/>
      </c>
      <c r="E6721" s="117" t="s">
        <v>329</v>
      </c>
      <c r="J6721" s="102"/>
      <c r="K6721" s="124"/>
      <c r="R6721" s="46"/>
      <c r="V6721" s="112"/>
      <c r="W6721" s="72"/>
      <c r="X6721" s="46"/>
      <c r="Y6721" s="46"/>
      <c r="AC6721" s="47">
        <f t="shared" si="101"/>
        <v>0</v>
      </c>
      <c r="AD6721" s="47"/>
      <c r="AE6721" s="44"/>
      <c r="AF6721" s="48"/>
    </row>
    <row r="6722" spans="1:32" ht="21" customHeight="1">
      <c r="A6722" s="45" t="str">
        <f>IF(G6722="","",VLOOKUP(G6722,#REF!,3,0))</f>
        <v/>
      </c>
      <c r="B6722" s="45" t="str">
        <f>IF(Table1[[#This Row],[Day]]="","",WEEKNUM(F6722))</f>
        <v/>
      </c>
      <c r="C6722" s="45" t="str">
        <f>IF(Table1[[#This Row],[Day]]="","",MONTH(F6722))</f>
        <v/>
      </c>
      <c r="D6722" s="45" t="str">
        <f>IF(Table1[[#This Row],[Day]]="","",YEAR(F6722))</f>
        <v/>
      </c>
      <c r="E6722" s="117" t="s">
        <v>329</v>
      </c>
      <c r="J6722" s="102"/>
      <c r="K6722" s="124"/>
      <c r="R6722" s="46"/>
      <c r="V6722" s="112"/>
      <c r="W6722" s="72"/>
      <c r="X6722" s="46"/>
      <c r="Y6722" s="46"/>
      <c r="AC6722" s="47">
        <f t="shared" si="101"/>
        <v>0</v>
      </c>
      <c r="AD6722" s="47"/>
      <c r="AE6722" s="44"/>
      <c r="AF6722" s="48"/>
    </row>
    <row r="6723" spans="1:32" ht="21" customHeight="1">
      <c r="A6723" s="45" t="str">
        <f>IF(G6723="","",VLOOKUP(G6723,#REF!,3,0))</f>
        <v/>
      </c>
      <c r="B6723" s="45" t="str">
        <f>IF(Table1[[#This Row],[Day]]="","",WEEKNUM(F6723))</f>
        <v/>
      </c>
      <c r="C6723" s="45" t="str">
        <f>IF(Table1[[#This Row],[Day]]="","",MONTH(F6723))</f>
        <v/>
      </c>
      <c r="D6723" s="45" t="str">
        <f>IF(Table1[[#This Row],[Day]]="","",YEAR(F6723))</f>
        <v/>
      </c>
      <c r="E6723" s="117" t="s">
        <v>329</v>
      </c>
      <c r="J6723" s="102"/>
      <c r="K6723" s="124"/>
      <c r="R6723" s="46"/>
      <c r="V6723" s="112"/>
      <c r="W6723" s="72"/>
      <c r="X6723" s="46"/>
      <c r="Y6723" s="46"/>
      <c r="AC6723" s="47">
        <f t="shared" si="101"/>
        <v>0</v>
      </c>
      <c r="AD6723" s="47"/>
      <c r="AE6723" s="44"/>
      <c r="AF6723" s="48"/>
    </row>
    <row r="6724" spans="1:32" ht="21" customHeight="1">
      <c r="A6724" s="45" t="str">
        <f>IF(G6724="","",VLOOKUP(G6724,#REF!,3,0))</f>
        <v/>
      </c>
      <c r="B6724" s="45" t="str">
        <f>IF(Table1[[#This Row],[Day]]="","",WEEKNUM(F6724))</f>
        <v/>
      </c>
      <c r="C6724" s="45" t="str">
        <f>IF(Table1[[#This Row],[Day]]="","",MONTH(F6724))</f>
        <v/>
      </c>
      <c r="D6724" s="45" t="str">
        <f>IF(Table1[[#This Row],[Day]]="","",YEAR(F6724))</f>
        <v/>
      </c>
      <c r="E6724" s="117" t="s">
        <v>329</v>
      </c>
      <c r="J6724" s="102"/>
      <c r="K6724" s="124"/>
      <c r="R6724" s="46"/>
      <c r="V6724" s="112"/>
      <c r="W6724" s="72"/>
      <c r="X6724" s="46"/>
      <c r="Y6724" s="46"/>
      <c r="AC6724" s="47">
        <f t="shared" si="101"/>
        <v>0</v>
      </c>
      <c r="AD6724" s="47"/>
      <c r="AE6724" s="44"/>
      <c r="AF6724" s="48"/>
    </row>
    <row r="6725" spans="1:32" ht="21" customHeight="1">
      <c r="A6725" s="45" t="str">
        <f>IF(G6725="","",VLOOKUP(G6725,#REF!,3,0))</f>
        <v/>
      </c>
      <c r="B6725" s="45" t="str">
        <f>IF(Table1[[#This Row],[Day]]="","",WEEKNUM(F6725))</f>
        <v/>
      </c>
      <c r="C6725" s="45" t="str">
        <f>IF(Table1[[#This Row],[Day]]="","",MONTH(F6725))</f>
        <v/>
      </c>
      <c r="D6725" s="45" t="str">
        <f>IF(Table1[[#This Row],[Day]]="","",YEAR(F6725))</f>
        <v/>
      </c>
      <c r="E6725" s="117" t="s">
        <v>329</v>
      </c>
      <c r="J6725" s="102"/>
      <c r="K6725" s="124"/>
      <c r="R6725" s="46"/>
      <c r="V6725" s="112"/>
      <c r="W6725" s="72"/>
      <c r="X6725" s="46"/>
      <c r="Y6725" s="46"/>
      <c r="AC6725" s="47">
        <f t="shared" si="101"/>
        <v>0</v>
      </c>
      <c r="AD6725" s="47"/>
      <c r="AE6725" s="44"/>
      <c r="AF6725" s="48"/>
    </row>
    <row r="6726" spans="1:32" ht="21" customHeight="1">
      <c r="A6726" s="45" t="str">
        <f>IF(G6726="","",VLOOKUP(G6726,#REF!,3,0))</f>
        <v/>
      </c>
      <c r="B6726" s="45" t="str">
        <f>IF(Table1[[#This Row],[Day]]="","",WEEKNUM(F6726))</f>
        <v/>
      </c>
      <c r="C6726" s="45" t="str">
        <f>IF(Table1[[#This Row],[Day]]="","",MONTH(F6726))</f>
        <v/>
      </c>
      <c r="D6726" s="45" t="str">
        <f>IF(Table1[[#This Row],[Day]]="","",YEAR(F6726))</f>
        <v/>
      </c>
      <c r="E6726" s="117" t="s">
        <v>329</v>
      </c>
      <c r="J6726" s="102"/>
      <c r="K6726" s="124"/>
      <c r="R6726" s="46"/>
      <c r="V6726" s="112"/>
      <c r="W6726" s="72"/>
      <c r="X6726" s="46"/>
      <c r="Y6726" s="46"/>
      <c r="AC6726" s="47">
        <f t="shared" si="101"/>
        <v>0</v>
      </c>
      <c r="AD6726" s="47"/>
      <c r="AE6726" s="44"/>
      <c r="AF6726" s="48"/>
    </row>
    <row r="6727" spans="1:32" ht="21" customHeight="1">
      <c r="A6727" s="45" t="str">
        <f>IF(G6727="","",VLOOKUP(G6727,#REF!,3,0))</f>
        <v/>
      </c>
      <c r="B6727" s="45" t="str">
        <f>IF(Table1[[#This Row],[Day]]="","",WEEKNUM(F6727))</f>
        <v/>
      </c>
      <c r="C6727" s="45" t="str">
        <f>IF(Table1[[#This Row],[Day]]="","",MONTH(F6727))</f>
        <v/>
      </c>
      <c r="D6727" s="45" t="str">
        <f>IF(Table1[[#This Row],[Day]]="","",YEAR(F6727))</f>
        <v/>
      </c>
      <c r="E6727" s="117" t="s">
        <v>329</v>
      </c>
      <c r="J6727" s="102"/>
      <c r="K6727" s="124"/>
      <c r="R6727" s="46"/>
      <c r="V6727" s="112"/>
      <c r="W6727" s="72"/>
      <c r="X6727" s="46"/>
      <c r="Y6727" s="46"/>
      <c r="AC6727" s="47">
        <f t="shared" si="101"/>
        <v>0</v>
      </c>
      <c r="AD6727" s="47"/>
      <c r="AE6727" s="44"/>
      <c r="AF6727" s="48"/>
    </row>
    <row r="6728" spans="1:32" ht="21" customHeight="1">
      <c r="A6728" s="45" t="str">
        <f>IF(G6728="","",VLOOKUP(G6728,#REF!,3,0))</f>
        <v/>
      </c>
      <c r="B6728" s="45" t="str">
        <f>IF(Table1[[#This Row],[Day]]="","",WEEKNUM(F6728))</f>
        <v/>
      </c>
      <c r="C6728" s="45" t="str">
        <f>IF(Table1[[#This Row],[Day]]="","",MONTH(F6728))</f>
        <v/>
      </c>
      <c r="D6728" s="45" t="str">
        <f>IF(Table1[[#This Row],[Day]]="","",YEAR(F6728))</f>
        <v/>
      </c>
      <c r="E6728" s="117" t="s">
        <v>329</v>
      </c>
      <c r="J6728" s="102"/>
      <c r="K6728" s="124"/>
      <c r="R6728" s="46"/>
      <c r="V6728" s="112"/>
      <c r="W6728" s="72"/>
      <c r="X6728" s="46"/>
      <c r="Y6728" s="46"/>
      <c r="AC6728" s="47">
        <f t="shared" si="101"/>
        <v>0</v>
      </c>
      <c r="AD6728" s="47"/>
      <c r="AE6728" s="44"/>
      <c r="AF6728" s="48"/>
    </row>
    <row r="6729" spans="1:32" ht="21" customHeight="1">
      <c r="A6729" s="45" t="str">
        <f>IF(G6729="","",VLOOKUP(G6729,#REF!,3,0))</f>
        <v/>
      </c>
      <c r="B6729" s="45" t="str">
        <f>IF(Table1[[#This Row],[Day]]="","",WEEKNUM(F6729))</f>
        <v/>
      </c>
      <c r="C6729" s="45" t="str">
        <f>IF(Table1[[#This Row],[Day]]="","",MONTH(F6729))</f>
        <v/>
      </c>
      <c r="D6729" s="45" t="str">
        <f>IF(Table1[[#This Row],[Day]]="","",YEAR(F6729))</f>
        <v/>
      </c>
      <c r="E6729" s="117" t="s">
        <v>329</v>
      </c>
      <c r="J6729" s="102"/>
      <c r="K6729" s="124"/>
      <c r="R6729" s="46"/>
      <c r="V6729" s="112"/>
      <c r="W6729" s="72"/>
      <c r="X6729" s="46"/>
      <c r="Y6729" s="46"/>
      <c r="AC6729" s="47">
        <f t="shared" si="101"/>
        <v>0</v>
      </c>
      <c r="AD6729" s="47"/>
      <c r="AE6729" s="44"/>
      <c r="AF6729" s="48"/>
    </row>
    <row r="6730" spans="1:32" ht="21" customHeight="1">
      <c r="A6730" s="45" t="str">
        <f>IF(G6730="","",VLOOKUP(G6730,#REF!,3,0))</f>
        <v/>
      </c>
      <c r="B6730" s="45" t="str">
        <f>IF(Table1[[#This Row],[Day]]="","",WEEKNUM(F6730))</f>
        <v/>
      </c>
      <c r="C6730" s="45" t="str">
        <f>IF(Table1[[#This Row],[Day]]="","",MONTH(F6730))</f>
        <v/>
      </c>
      <c r="D6730" s="45" t="str">
        <f>IF(Table1[[#This Row],[Day]]="","",YEAR(F6730))</f>
        <v/>
      </c>
      <c r="E6730" s="117" t="s">
        <v>329</v>
      </c>
      <c r="J6730" s="102"/>
      <c r="K6730" s="124"/>
      <c r="R6730" s="46"/>
      <c r="V6730" s="112"/>
      <c r="W6730" s="72"/>
      <c r="X6730" s="46"/>
      <c r="Y6730" s="46"/>
      <c r="AC6730" s="47">
        <f t="shared" si="101"/>
        <v>0</v>
      </c>
      <c r="AD6730" s="47"/>
      <c r="AE6730" s="44"/>
      <c r="AF6730" s="48"/>
    </row>
    <row r="6731" spans="1:32" ht="21" customHeight="1">
      <c r="A6731" s="45" t="str">
        <f>IF(G6731="","",VLOOKUP(G6731,#REF!,3,0))</f>
        <v/>
      </c>
      <c r="B6731" s="45" t="str">
        <f>IF(Table1[[#This Row],[Day]]="","",WEEKNUM(F6731))</f>
        <v/>
      </c>
      <c r="C6731" s="45" t="str">
        <f>IF(Table1[[#This Row],[Day]]="","",MONTH(F6731))</f>
        <v/>
      </c>
      <c r="D6731" s="45" t="str">
        <f>IF(Table1[[#This Row],[Day]]="","",YEAR(F6731))</f>
        <v/>
      </c>
      <c r="E6731" s="117" t="s">
        <v>329</v>
      </c>
      <c r="J6731" s="102"/>
      <c r="K6731" s="124"/>
      <c r="R6731" s="46"/>
      <c r="V6731" s="112"/>
      <c r="W6731" s="72"/>
      <c r="X6731" s="46"/>
      <c r="Y6731" s="46"/>
      <c r="AC6731" s="47">
        <f t="shared" si="101"/>
        <v>0</v>
      </c>
      <c r="AD6731" s="47"/>
      <c r="AE6731" s="44"/>
      <c r="AF6731" s="48"/>
    </row>
    <row r="6732" spans="1:32" ht="21" customHeight="1">
      <c r="A6732" s="45" t="str">
        <f>IF(G6732="","",VLOOKUP(G6732,#REF!,3,0))</f>
        <v/>
      </c>
      <c r="B6732" s="45" t="str">
        <f>IF(Table1[[#This Row],[Day]]="","",WEEKNUM(F6732))</f>
        <v/>
      </c>
      <c r="C6732" s="45" t="str">
        <f>IF(Table1[[#This Row],[Day]]="","",MONTH(F6732))</f>
        <v/>
      </c>
      <c r="D6732" s="45" t="str">
        <f>IF(Table1[[#This Row],[Day]]="","",YEAR(F6732))</f>
        <v/>
      </c>
      <c r="E6732" s="117" t="s">
        <v>329</v>
      </c>
      <c r="J6732" s="102"/>
      <c r="K6732" s="124"/>
      <c r="R6732" s="46"/>
      <c r="V6732" s="112"/>
      <c r="W6732" s="72"/>
      <c r="X6732" s="46"/>
      <c r="Y6732" s="46"/>
      <c r="AC6732" s="47">
        <f t="shared" si="101"/>
        <v>0</v>
      </c>
      <c r="AD6732" s="47"/>
      <c r="AE6732" s="44"/>
      <c r="AF6732" s="48"/>
    </row>
    <row r="6733" spans="1:32" ht="21" customHeight="1">
      <c r="A6733" s="45" t="str">
        <f>IF(G6733="","",VLOOKUP(G6733,#REF!,3,0))</f>
        <v/>
      </c>
      <c r="B6733" s="45" t="str">
        <f>IF(Table1[[#This Row],[Day]]="","",WEEKNUM(F6733))</f>
        <v/>
      </c>
      <c r="C6733" s="45" t="str">
        <f>IF(Table1[[#This Row],[Day]]="","",MONTH(F6733))</f>
        <v/>
      </c>
      <c r="D6733" s="45" t="str">
        <f>IF(Table1[[#This Row],[Day]]="","",YEAR(F6733))</f>
        <v/>
      </c>
      <c r="E6733" s="117" t="s">
        <v>329</v>
      </c>
      <c r="J6733" s="102"/>
      <c r="K6733" s="124"/>
      <c r="R6733" s="46"/>
      <c r="V6733" s="112"/>
      <c r="W6733" s="72"/>
      <c r="X6733" s="46"/>
      <c r="Y6733" s="46"/>
      <c r="AC6733" s="47">
        <f t="shared" si="101"/>
        <v>0</v>
      </c>
      <c r="AD6733" s="47"/>
      <c r="AE6733" s="44"/>
      <c r="AF6733" s="48"/>
    </row>
    <row r="6734" spans="1:32" ht="21" customHeight="1">
      <c r="A6734" s="45" t="str">
        <f>IF(G6734="","",VLOOKUP(G6734,#REF!,3,0))</f>
        <v/>
      </c>
      <c r="B6734" s="45" t="str">
        <f>IF(Table1[[#This Row],[Day]]="","",WEEKNUM(F6734))</f>
        <v/>
      </c>
      <c r="C6734" s="45" t="str">
        <f>IF(Table1[[#This Row],[Day]]="","",MONTH(F6734))</f>
        <v/>
      </c>
      <c r="D6734" s="45" t="str">
        <f>IF(Table1[[#This Row],[Day]]="","",YEAR(F6734))</f>
        <v/>
      </c>
      <c r="E6734" s="117" t="s">
        <v>329</v>
      </c>
      <c r="J6734" s="102"/>
      <c r="K6734" s="124"/>
      <c r="R6734" s="46"/>
      <c r="V6734" s="112"/>
      <c r="W6734" s="72"/>
      <c r="X6734" s="46"/>
      <c r="Y6734" s="46"/>
      <c r="AC6734" s="47">
        <f t="shared" si="101"/>
        <v>0</v>
      </c>
      <c r="AD6734" s="47"/>
      <c r="AE6734" s="44"/>
      <c r="AF6734" s="48"/>
    </row>
    <row r="6735" spans="1:32" ht="21" customHeight="1">
      <c r="A6735" s="45" t="str">
        <f>IF(G6735="","",VLOOKUP(G6735,#REF!,3,0))</f>
        <v/>
      </c>
      <c r="B6735" s="45" t="str">
        <f>IF(Table1[[#This Row],[Day]]="","",WEEKNUM(F6735))</f>
        <v/>
      </c>
      <c r="C6735" s="45" t="str">
        <f>IF(Table1[[#This Row],[Day]]="","",MONTH(F6735))</f>
        <v/>
      </c>
      <c r="D6735" s="45" t="str">
        <f>IF(Table1[[#This Row],[Day]]="","",YEAR(F6735))</f>
        <v/>
      </c>
      <c r="E6735" s="117" t="s">
        <v>329</v>
      </c>
      <c r="J6735" s="102"/>
      <c r="K6735" s="124"/>
      <c r="R6735" s="46"/>
      <c r="V6735" s="112"/>
      <c r="W6735" s="72"/>
      <c r="X6735" s="46"/>
      <c r="Y6735" s="46"/>
      <c r="AC6735" s="47">
        <f t="shared" si="101"/>
        <v>0</v>
      </c>
      <c r="AD6735" s="47"/>
      <c r="AE6735" s="44"/>
      <c r="AF6735" s="48"/>
    </row>
    <row r="6736" spans="1:32" ht="21" customHeight="1">
      <c r="A6736" s="45" t="str">
        <f>IF(G6736="","",VLOOKUP(G6736,#REF!,3,0))</f>
        <v/>
      </c>
      <c r="B6736" s="45" t="str">
        <f>IF(Table1[[#This Row],[Day]]="","",WEEKNUM(F6736))</f>
        <v/>
      </c>
      <c r="C6736" s="45" t="str">
        <f>IF(Table1[[#This Row],[Day]]="","",MONTH(F6736))</f>
        <v/>
      </c>
      <c r="D6736" s="45" t="str">
        <f>IF(Table1[[#This Row],[Day]]="","",YEAR(F6736))</f>
        <v/>
      </c>
      <c r="E6736" s="117" t="s">
        <v>329</v>
      </c>
      <c r="J6736" s="102"/>
      <c r="K6736" s="124"/>
      <c r="R6736" s="46"/>
      <c r="V6736" s="112"/>
      <c r="W6736" s="72"/>
      <c r="X6736" s="46"/>
      <c r="Y6736" s="46"/>
      <c r="AC6736" s="47">
        <f t="shared" si="101"/>
        <v>0</v>
      </c>
      <c r="AD6736" s="47"/>
      <c r="AE6736" s="44"/>
      <c r="AF6736" s="48"/>
    </row>
    <row r="6737" spans="1:32" ht="21" customHeight="1">
      <c r="A6737" s="45" t="str">
        <f>IF(G6737="","",VLOOKUP(G6737,#REF!,3,0))</f>
        <v/>
      </c>
      <c r="B6737" s="45" t="str">
        <f>IF(Table1[[#This Row],[Day]]="","",WEEKNUM(F6737))</f>
        <v/>
      </c>
      <c r="C6737" s="45" t="str">
        <f>IF(Table1[[#This Row],[Day]]="","",MONTH(F6737))</f>
        <v/>
      </c>
      <c r="D6737" s="45" t="str">
        <f>IF(Table1[[#This Row],[Day]]="","",YEAR(F6737))</f>
        <v/>
      </c>
      <c r="E6737" s="117" t="s">
        <v>329</v>
      </c>
      <c r="J6737" s="102"/>
      <c r="K6737" s="124"/>
      <c r="R6737" s="46"/>
      <c r="V6737" s="112"/>
      <c r="W6737" s="72"/>
      <c r="X6737" s="46"/>
      <c r="Y6737" s="46"/>
      <c r="AC6737" s="47">
        <f t="shared" si="101"/>
        <v>0</v>
      </c>
      <c r="AD6737" s="47"/>
      <c r="AE6737" s="44"/>
      <c r="AF6737" s="48"/>
    </row>
    <row r="6738" spans="1:32" ht="21" customHeight="1">
      <c r="A6738" s="45" t="str">
        <f>IF(G6738="","",VLOOKUP(G6738,#REF!,3,0))</f>
        <v/>
      </c>
      <c r="B6738" s="45" t="str">
        <f>IF(Table1[[#This Row],[Day]]="","",WEEKNUM(F6738))</f>
        <v/>
      </c>
      <c r="C6738" s="45" t="str">
        <f>IF(Table1[[#This Row],[Day]]="","",MONTH(F6738))</f>
        <v/>
      </c>
      <c r="D6738" s="45" t="str">
        <f>IF(Table1[[#This Row],[Day]]="","",YEAR(F6738))</f>
        <v/>
      </c>
      <c r="E6738" s="117" t="s">
        <v>329</v>
      </c>
      <c r="J6738" s="102"/>
      <c r="K6738" s="124"/>
      <c r="R6738" s="46"/>
      <c r="V6738" s="112"/>
      <c r="W6738" s="72"/>
      <c r="X6738" s="46"/>
      <c r="Y6738" s="46"/>
      <c r="AC6738" s="47">
        <f t="shared" si="101"/>
        <v>0</v>
      </c>
      <c r="AD6738" s="47"/>
      <c r="AE6738" s="44"/>
      <c r="AF6738" s="48"/>
    </row>
    <row r="6739" spans="1:32" ht="21" customHeight="1">
      <c r="A6739" s="45" t="str">
        <f>IF(G6739="","",VLOOKUP(G6739,#REF!,3,0))</f>
        <v/>
      </c>
      <c r="B6739" s="45" t="str">
        <f>IF(Table1[[#This Row],[Day]]="","",WEEKNUM(F6739))</f>
        <v/>
      </c>
      <c r="C6739" s="45" t="str">
        <f>IF(Table1[[#This Row],[Day]]="","",MONTH(F6739))</f>
        <v/>
      </c>
      <c r="D6739" s="45" t="str">
        <f>IF(Table1[[#This Row],[Day]]="","",YEAR(F6739))</f>
        <v/>
      </c>
      <c r="E6739" s="117" t="s">
        <v>329</v>
      </c>
      <c r="J6739" s="102"/>
      <c r="K6739" s="124"/>
      <c r="R6739" s="46"/>
      <c r="V6739" s="112"/>
      <c r="W6739" s="72"/>
      <c r="X6739" s="46"/>
      <c r="Y6739" s="46"/>
      <c r="AC6739" s="47">
        <f t="shared" si="101"/>
        <v>0</v>
      </c>
      <c r="AD6739" s="47"/>
      <c r="AE6739" s="44"/>
      <c r="AF6739" s="48"/>
    </row>
    <row r="6740" spans="1:32" ht="21" customHeight="1">
      <c r="A6740" s="45" t="str">
        <f>IF(G6740="","",VLOOKUP(G6740,#REF!,3,0))</f>
        <v/>
      </c>
      <c r="B6740" s="45" t="str">
        <f>IF(Table1[[#This Row],[Day]]="","",WEEKNUM(F6740))</f>
        <v/>
      </c>
      <c r="C6740" s="45" t="str">
        <f>IF(Table1[[#This Row],[Day]]="","",MONTH(F6740))</f>
        <v/>
      </c>
      <c r="D6740" s="45" t="str">
        <f>IF(Table1[[#This Row],[Day]]="","",YEAR(F6740))</f>
        <v/>
      </c>
      <c r="E6740" s="117" t="s">
        <v>329</v>
      </c>
      <c r="J6740" s="102"/>
      <c r="K6740" s="124"/>
      <c r="R6740" s="46"/>
      <c r="V6740" s="112"/>
      <c r="W6740" s="72"/>
      <c r="X6740" s="46"/>
      <c r="Y6740" s="46"/>
      <c r="AC6740" s="47">
        <f t="shared" si="101"/>
        <v>0</v>
      </c>
      <c r="AD6740" s="47"/>
      <c r="AE6740" s="44"/>
      <c r="AF6740" s="48"/>
    </row>
    <row r="6741" spans="1:32" ht="21" customHeight="1">
      <c r="A6741" s="45" t="str">
        <f>IF(G6741="","",VLOOKUP(G6741,#REF!,3,0))</f>
        <v/>
      </c>
      <c r="B6741" s="45" t="str">
        <f>IF(Table1[[#This Row],[Day]]="","",WEEKNUM(F6741))</f>
        <v/>
      </c>
      <c r="C6741" s="45" t="str">
        <f>IF(Table1[[#This Row],[Day]]="","",MONTH(F6741))</f>
        <v/>
      </c>
      <c r="D6741" s="45" t="str">
        <f>IF(Table1[[#This Row],[Day]]="","",YEAR(F6741))</f>
        <v/>
      </c>
      <c r="E6741" s="117" t="s">
        <v>329</v>
      </c>
      <c r="J6741" s="102"/>
      <c r="K6741" s="124"/>
      <c r="R6741" s="46"/>
      <c r="V6741" s="112"/>
      <c r="W6741" s="72"/>
      <c r="X6741" s="46"/>
      <c r="Y6741" s="46"/>
      <c r="AC6741" s="47">
        <f t="shared" si="101"/>
        <v>0</v>
      </c>
      <c r="AD6741" s="47"/>
      <c r="AE6741" s="44"/>
      <c r="AF6741" s="48"/>
    </row>
    <row r="6742" spans="1:32" ht="21" customHeight="1">
      <c r="A6742" s="45" t="str">
        <f>IF(G6742="","",VLOOKUP(G6742,#REF!,3,0))</f>
        <v/>
      </c>
      <c r="B6742" s="45" t="str">
        <f>IF(Table1[[#This Row],[Day]]="","",WEEKNUM(F6742))</f>
        <v/>
      </c>
      <c r="C6742" s="45" t="str">
        <f>IF(Table1[[#This Row],[Day]]="","",MONTH(F6742))</f>
        <v/>
      </c>
      <c r="D6742" s="45" t="str">
        <f>IF(Table1[[#This Row],[Day]]="","",YEAR(F6742))</f>
        <v/>
      </c>
      <c r="E6742" s="117" t="s">
        <v>329</v>
      </c>
      <c r="J6742" s="102"/>
      <c r="K6742" s="124"/>
      <c r="R6742" s="46"/>
      <c r="V6742" s="112"/>
      <c r="W6742" s="72"/>
      <c r="X6742" s="46"/>
      <c r="Y6742" s="46"/>
      <c r="AC6742" s="47">
        <f t="shared" si="101"/>
        <v>0</v>
      </c>
      <c r="AD6742" s="47"/>
      <c r="AE6742" s="44"/>
      <c r="AF6742" s="48"/>
    </row>
    <row r="6743" spans="1:32" ht="21" customHeight="1">
      <c r="A6743" s="45" t="str">
        <f>IF(G6743="","",VLOOKUP(G6743,#REF!,3,0))</f>
        <v/>
      </c>
      <c r="B6743" s="45" t="str">
        <f>IF(Table1[[#This Row],[Day]]="","",WEEKNUM(F6743))</f>
        <v/>
      </c>
      <c r="C6743" s="45" t="str">
        <f>IF(Table1[[#This Row],[Day]]="","",MONTH(F6743))</f>
        <v/>
      </c>
      <c r="D6743" s="45" t="str">
        <f>IF(Table1[[#This Row],[Day]]="","",YEAR(F6743))</f>
        <v/>
      </c>
      <c r="E6743" s="117" t="s">
        <v>329</v>
      </c>
      <c r="J6743" s="102"/>
      <c r="K6743" s="124"/>
      <c r="R6743" s="46"/>
      <c r="V6743" s="112"/>
      <c r="W6743" s="72"/>
      <c r="X6743" s="46"/>
      <c r="Y6743" s="46"/>
      <c r="AC6743" s="47">
        <f t="shared" si="101"/>
        <v>0</v>
      </c>
      <c r="AD6743" s="47"/>
      <c r="AE6743" s="44"/>
      <c r="AF6743" s="48"/>
    </row>
    <row r="6744" spans="1:32" ht="21" customHeight="1">
      <c r="A6744" s="45" t="str">
        <f>IF(G6744="","",VLOOKUP(G6744,#REF!,3,0))</f>
        <v/>
      </c>
      <c r="B6744" s="45" t="str">
        <f>IF(Table1[[#This Row],[Day]]="","",WEEKNUM(F6744))</f>
        <v/>
      </c>
      <c r="C6744" s="45" t="str">
        <f>IF(Table1[[#This Row],[Day]]="","",MONTH(F6744))</f>
        <v/>
      </c>
      <c r="D6744" s="45" t="str">
        <f>IF(Table1[[#This Row],[Day]]="","",YEAR(F6744))</f>
        <v/>
      </c>
      <c r="E6744" s="117" t="s">
        <v>329</v>
      </c>
      <c r="J6744" s="102"/>
      <c r="K6744" s="124"/>
      <c r="R6744" s="46"/>
      <c r="V6744" s="112"/>
      <c r="W6744" s="72"/>
      <c r="X6744" s="46"/>
      <c r="Y6744" s="46"/>
      <c r="AC6744" s="47">
        <f t="shared" si="101"/>
        <v>0</v>
      </c>
      <c r="AD6744" s="47"/>
      <c r="AE6744" s="44"/>
      <c r="AF6744" s="48"/>
    </row>
    <row r="6745" spans="1:32" ht="21" customHeight="1">
      <c r="A6745" s="45" t="str">
        <f>IF(G6745="","",VLOOKUP(G6745,#REF!,3,0))</f>
        <v/>
      </c>
      <c r="B6745" s="45" t="str">
        <f>IF(Table1[[#This Row],[Day]]="","",WEEKNUM(F6745))</f>
        <v/>
      </c>
      <c r="C6745" s="45" t="str">
        <f>IF(Table1[[#This Row],[Day]]="","",MONTH(F6745))</f>
        <v/>
      </c>
      <c r="D6745" s="45" t="str">
        <f>IF(Table1[[#This Row],[Day]]="","",YEAR(F6745))</f>
        <v/>
      </c>
      <c r="E6745" s="117" t="s">
        <v>329</v>
      </c>
      <c r="J6745" s="102"/>
      <c r="K6745" s="124"/>
      <c r="R6745" s="46"/>
      <c r="V6745" s="112"/>
      <c r="W6745" s="72"/>
      <c r="X6745" s="46"/>
      <c r="Y6745" s="46"/>
      <c r="AC6745" s="47">
        <f t="shared" si="101"/>
        <v>0</v>
      </c>
      <c r="AD6745" s="47"/>
      <c r="AE6745" s="44"/>
      <c r="AF6745" s="48"/>
    </row>
    <row r="6746" spans="1:32" ht="21" customHeight="1">
      <c r="A6746" s="45" t="str">
        <f>IF(G6746="","",VLOOKUP(G6746,#REF!,3,0))</f>
        <v/>
      </c>
      <c r="B6746" s="45" t="str">
        <f>IF(Table1[[#This Row],[Day]]="","",WEEKNUM(F6746))</f>
        <v/>
      </c>
      <c r="C6746" s="45" t="str">
        <f>IF(Table1[[#This Row],[Day]]="","",MONTH(F6746))</f>
        <v/>
      </c>
      <c r="D6746" s="45" t="str">
        <f>IF(Table1[[#This Row],[Day]]="","",YEAR(F6746))</f>
        <v/>
      </c>
      <c r="E6746" s="117" t="s">
        <v>329</v>
      </c>
      <c r="J6746" s="102"/>
      <c r="K6746" s="124"/>
      <c r="R6746" s="46"/>
      <c r="V6746" s="112"/>
      <c r="W6746" s="72"/>
      <c r="X6746" s="46"/>
      <c r="Y6746" s="46"/>
      <c r="AC6746" s="47">
        <f t="shared" si="101"/>
        <v>0</v>
      </c>
      <c r="AD6746" s="47"/>
      <c r="AE6746" s="44"/>
      <c r="AF6746" s="48"/>
    </row>
    <row r="6747" spans="1:32" ht="21" customHeight="1">
      <c r="A6747" s="45" t="str">
        <f>IF(G6747="","",VLOOKUP(G6747,#REF!,3,0))</f>
        <v/>
      </c>
      <c r="B6747" s="45" t="str">
        <f>IF(Table1[[#This Row],[Day]]="","",WEEKNUM(F6747))</f>
        <v/>
      </c>
      <c r="C6747" s="45" t="str">
        <f>IF(Table1[[#This Row],[Day]]="","",MONTH(F6747))</f>
        <v/>
      </c>
      <c r="D6747" s="45" t="str">
        <f>IF(Table1[[#This Row],[Day]]="","",YEAR(F6747))</f>
        <v/>
      </c>
      <c r="E6747" s="117" t="s">
        <v>329</v>
      </c>
      <c r="J6747" s="102"/>
      <c r="K6747" s="124"/>
      <c r="R6747" s="46"/>
      <c r="V6747" s="112"/>
      <c r="W6747" s="72"/>
      <c r="X6747" s="46"/>
      <c r="Y6747" s="46"/>
      <c r="AC6747" s="47">
        <f t="shared" si="101"/>
        <v>0</v>
      </c>
      <c r="AD6747" s="47"/>
      <c r="AE6747" s="44"/>
      <c r="AF6747" s="48"/>
    </row>
    <row r="6748" spans="1:32" ht="21" customHeight="1">
      <c r="A6748" s="45" t="str">
        <f>IF(G6748="","",VLOOKUP(G6748,#REF!,3,0))</f>
        <v/>
      </c>
      <c r="B6748" s="45" t="str">
        <f>IF(Table1[[#This Row],[Day]]="","",WEEKNUM(F6748))</f>
        <v/>
      </c>
      <c r="C6748" s="45" t="str">
        <f>IF(Table1[[#This Row],[Day]]="","",MONTH(F6748))</f>
        <v/>
      </c>
      <c r="D6748" s="45" t="str">
        <f>IF(Table1[[#This Row],[Day]]="","",YEAR(F6748))</f>
        <v/>
      </c>
      <c r="E6748" s="117" t="s">
        <v>329</v>
      </c>
      <c r="J6748" s="102"/>
      <c r="K6748" s="124"/>
      <c r="R6748" s="46"/>
      <c r="V6748" s="112"/>
      <c r="W6748" s="72"/>
      <c r="X6748" s="46"/>
      <c r="Y6748" s="46"/>
      <c r="AC6748" s="47">
        <f t="shared" ref="AC6748:AC6811" si="102">SUM(I6748:AB6748)</f>
        <v>0</v>
      </c>
      <c r="AD6748" s="47"/>
      <c r="AE6748" s="44"/>
      <c r="AF6748" s="48"/>
    </row>
    <row r="6749" spans="1:32" ht="21" customHeight="1">
      <c r="A6749" s="45" t="str">
        <f>IF(G6749="","",VLOOKUP(G6749,#REF!,3,0))</f>
        <v/>
      </c>
      <c r="B6749" s="45" t="str">
        <f>IF(Table1[[#This Row],[Day]]="","",WEEKNUM(F6749))</f>
        <v/>
      </c>
      <c r="C6749" s="45" t="str">
        <f>IF(Table1[[#This Row],[Day]]="","",MONTH(F6749))</f>
        <v/>
      </c>
      <c r="D6749" s="45" t="str">
        <f>IF(Table1[[#This Row],[Day]]="","",YEAR(F6749))</f>
        <v/>
      </c>
      <c r="E6749" s="117" t="s">
        <v>329</v>
      </c>
      <c r="J6749" s="102"/>
      <c r="K6749" s="124"/>
      <c r="R6749" s="46"/>
      <c r="V6749" s="112"/>
      <c r="W6749" s="72"/>
      <c r="X6749" s="46"/>
      <c r="Y6749" s="46"/>
      <c r="AC6749" s="47">
        <f t="shared" si="102"/>
        <v>0</v>
      </c>
      <c r="AD6749" s="47"/>
      <c r="AE6749" s="44"/>
      <c r="AF6749" s="48"/>
    </row>
    <row r="6750" spans="1:32" ht="21" customHeight="1">
      <c r="A6750" s="45" t="str">
        <f>IF(G6750="","",VLOOKUP(G6750,#REF!,3,0))</f>
        <v/>
      </c>
      <c r="B6750" s="45" t="str">
        <f>IF(Table1[[#This Row],[Day]]="","",WEEKNUM(F6750))</f>
        <v/>
      </c>
      <c r="C6750" s="45" t="str">
        <f>IF(Table1[[#This Row],[Day]]="","",MONTH(F6750))</f>
        <v/>
      </c>
      <c r="D6750" s="45" t="str">
        <f>IF(Table1[[#This Row],[Day]]="","",YEAR(F6750))</f>
        <v/>
      </c>
      <c r="E6750" s="117" t="s">
        <v>329</v>
      </c>
      <c r="J6750" s="102"/>
      <c r="K6750" s="124"/>
      <c r="R6750" s="46"/>
      <c r="V6750" s="112"/>
      <c r="W6750" s="72"/>
      <c r="X6750" s="46"/>
      <c r="Y6750" s="46"/>
      <c r="AC6750" s="47">
        <f t="shared" si="102"/>
        <v>0</v>
      </c>
      <c r="AD6750" s="47"/>
      <c r="AE6750" s="44"/>
      <c r="AF6750" s="48"/>
    </row>
    <row r="6751" spans="1:32" ht="21" customHeight="1">
      <c r="A6751" s="45" t="str">
        <f>IF(G6751="","",VLOOKUP(G6751,#REF!,3,0))</f>
        <v/>
      </c>
      <c r="B6751" s="45" t="str">
        <f>IF(Table1[[#This Row],[Day]]="","",WEEKNUM(F6751))</f>
        <v/>
      </c>
      <c r="C6751" s="45" t="str">
        <f>IF(Table1[[#This Row],[Day]]="","",MONTH(F6751))</f>
        <v/>
      </c>
      <c r="D6751" s="45" t="str">
        <f>IF(Table1[[#This Row],[Day]]="","",YEAR(F6751))</f>
        <v/>
      </c>
      <c r="E6751" s="117" t="s">
        <v>329</v>
      </c>
      <c r="J6751" s="102"/>
      <c r="K6751" s="124"/>
      <c r="R6751" s="46"/>
      <c r="V6751" s="112"/>
      <c r="W6751" s="72"/>
      <c r="X6751" s="46"/>
      <c r="Y6751" s="46"/>
      <c r="AC6751" s="47">
        <f t="shared" si="102"/>
        <v>0</v>
      </c>
      <c r="AD6751" s="47"/>
      <c r="AE6751" s="44"/>
      <c r="AF6751" s="48"/>
    </row>
    <row r="6752" spans="1:32" ht="21" customHeight="1">
      <c r="A6752" s="45" t="str">
        <f>IF(G6752="","",VLOOKUP(G6752,#REF!,3,0))</f>
        <v/>
      </c>
      <c r="B6752" s="45" t="str">
        <f>IF(Table1[[#This Row],[Day]]="","",WEEKNUM(F6752))</f>
        <v/>
      </c>
      <c r="C6752" s="45" t="str">
        <f>IF(Table1[[#This Row],[Day]]="","",MONTH(F6752))</f>
        <v/>
      </c>
      <c r="D6752" s="45" t="str">
        <f>IF(Table1[[#This Row],[Day]]="","",YEAR(F6752))</f>
        <v/>
      </c>
      <c r="E6752" s="117" t="s">
        <v>329</v>
      </c>
      <c r="J6752" s="102"/>
      <c r="K6752" s="124"/>
      <c r="R6752" s="46"/>
      <c r="V6752" s="112"/>
      <c r="W6752" s="72"/>
      <c r="X6752" s="46"/>
      <c r="Y6752" s="46"/>
      <c r="AC6752" s="47">
        <f t="shared" si="102"/>
        <v>0</v>
      </c>
      <c r="AD6752" s="47"/>
      <c r="AE6752" s="44"/>
      <c r="AF6752" s="48"/>
    </row>
    <row r="6753" spans="1:32" ht="21" customHeight="1">
      <c r="A6753" s="45" t="str">
        <f>IF(G6753="","",VLOOKUP(G6753,#REF!,3,0))</f>
        <v/>
      </c>
      <c r="B6753" s="45" t="str">
        <f>IF(Table1[[#This Row],[Day]]="","",WEEKNUM(F6753))</f>
        <v/>
      </c>
      <c r="C6753" s="45" t="str">
        <f>IF(Table1[[#This Row],[Day]]="","",MONTH(F6753))</f>
        <v/>
      </c>
      <c r="D6753" s="45" t="str">
        <f>IF(Table1[[#This Row],[Day]]="","",YEAR(F6753))</f>
        <v/>
      </c>
      <c r="E6753" s="117" t="s">
        <v>329</v>
      </c>
      <c r="J6753" s="102"/>
      <c r="K6753" s="124"/>
      <c r="R6753" s="46"/>
      <c r="V6753" s="112"/>
      <c r="W6753" s="72"/>
      <c r="X6753" s="46"/>
      <c r="Y6753" s="46"/>
      <c r="AC6753" s="47">
        <f t="shared" si="102"/>
        <v>0</v>
      </c>
      <c r="AD6753" s="47"/>
      <c r="AE6753" s="44"/>
      <c r="AF6753" s="48"/>
    </row>
    <row r="6754" spans="1:32" ht="21" customHeight="1">
      <c r="A6754" s="45" t="str">
        <f>IF(G6754="","",VLOOKUP(G6754,#REF!,3,0))</f>
        <v/>
      </c>
      <c r="B6754" s="45" t="str">
        <f>IF(Table1[[#This Row],[Day]]="","",WEEKNUM(F6754))</f>
        <v/>
      </c>
      <c r="C6754" s="45" t="str">
        <f>IF(Table1[[#This Row],[Day]]="","",MONTH(F6754))</f>
        <v/>
      </c>
      <c r="D6754" s="45" t="str">
        <f>IF(Table1[[#This Row],[Day]]="","",YEAR(F6754))</f>
        <v/>
      </c>
      <c r="E6754" s="117" t="s">
        <v>329</v>
      </c>
      <c r="J6754" s="102"/>
      <c r="K6754" s="124"/>
      <c r="R6754" s="46"/>
      <c r="V6754" s="112"/>
      <c r="W6754" s="72"/>
      <c r="X6754" s="46"/>
      <c r="Y6754" s="46"/>
      <c r="AC6754" s="47">
        <f t="shared" si="102"/>
        <v>0</v>
      </c>
      <c r="AD6754" s="47"/>
      <c r="AE6754" s="44"/>
      <c r="AF6754" s="48"/>
    </row>
    <row r="6755" spans="1:32" ht="21" customHeight="1">
      <c r="A6755" s="45" t="str">
        <f>IF(G6755="","",VLOOKUP(G6755,#REF!,3,0))</f>
        <v/>
      </c>
      <c r="B6755" s="45" t="str">
        <f>IF(Table1[[#This Row],[Day]]="","",WEEKNUM(F6755))</f>
        <v/>
      </c>
      <c r="C6755" s="45" t="str">
        <f>IF(Table1[[#This Row],[Day]]="","",MONTH(F6755))</f>
        <v/>
      </c>
      <c r="D6755" s="45" t="str">
        <f>IF(Table1[[#This Row],[Day]]="","",YEAR(F6755))</f>
        <v/>
      </c>
      <c r="E6755" s="117" t="s">
        <v>329</v>
      </c>
      <c r="J6755" s="102"/>
      <c r="K6755" s="124"/>
      <c r="R6755" s="46"/>
      <c r="V6755" s="112"/>
      <c r="W6755" s="72"/>
      <c r="X6755" s="46"/>
      <c r="Y6755" s="46"/>
      <c r="AC6755" s="47">
        <f t="shared" si="102"/>
        <v>0</v>
      </c>
      <c r="AD6755" s="47"/>
      <c r="AE6755" s="44"/>
      <c r="AF6755" s="48"/>
    </row>
    <row r="6756" spans="1:32" ht="21" customHeight="1">
      <c r="A6756" s="45" t="str">
        <f>IF(G6756="","",VLOOKUP(G6756,#REF!,3,0))</f>
        <v/>
      </c>
      <c r="B6756" s="45" t="str">
        <f>IF(Table1[[#This Row],[Day]]="","",WEEKNUM(F6756))</f>
        <v/>
      </c>
      <c r="C6756" s="45" t="str">
        <f>IF(Table1[[#This Row],[Day]]="","",MONTH(F6756))</f>
        <v/>
      </c>
      <c r="D6756" s="45" t="str">
        <f>IF(Table1[[#This Row],[Day]]="","",YEAR(F6756))</f>
        <v/>
      </c>
      <c r="E6756" s="117" t="s">
        <v>329</v>
      </c>
      <c r="J6756" s="102"/>
      <c r="K6756" s="124"/>
      <c r="R6756" s="46"/>
      <c r="V6756" s="112"/>
      <c r="W6756" s="72"/>
      <c r="X6756" s="46"/>
      <c r="Y6756" s="46"/>
      <c r="AC6756" s="47">
        <f t="shared" si="102"/>
        <v>0</v>
      </c>
      <c r="AD6756" s="47"/>
      <c r="AE6756" s="44"/>
      <c r="AF6756" s="48"/>
    </row>
    <row r="6757" spans="1:32" ht="21" customHeight="1">
      <c r="A6757" s="45" t="str">
        <f>IF(G6757="","",VLOOKUP(G6757,#REF!,3,0))</f>
        <v/>
      </c>
      <c r="B6757" s="45" t="str">
        <f>IF(Table1[[#This Row],[Day]]="","",WEEKNUM(F6757))</f>
        <v/>
      </c>
      <c r="C6757" s="45" t="str">
        <f>IF(Table1[[#This Row],[Day]]="","",MONTH(F6757))</f>
        <v/>
      </c>
      <c r="D6757" s="45" t="str">
        <f>IF(Table1[[#This Row],[Day]]="","",YEAR(F6757))</f>
        <v/>
      </c>
      <c r="E6757" s="117" t="s">
        <v>329</v>
      </c>
      <c r="J6757" s="102"/>
      <c r="K6757" s="124"/>
      <c r="R6757" s="46"/>
      <c r="V6757" s="112"/>
      <c r="W6757" s="72"/>
      <c r="X6757" s="46"/>
      <c r="Y6757" s="46"/>
      <c r="AC6757" s="47">
        <f t="shared" si="102"/>
        <v>0</v>
      </c>
      <c r="AD6757" s="47"/>
      <c r="AE6757" s="44"/>
      <c r="AF6757" s="48"/>
    </row>
    <row r="6758" spans="1:32" ht="21" customHeight="1">
      <c r="A6758" s="45" t="str">
        <f>IF(G6758="","",VLOOKUP(G6758,#REF!,3,0))</f>
        <v/>
      </c>
      <c r="B6758" s="45" t="str">
        <f>IF(Table1[[#This Row],[Day]]="","",WEEKNUM(F6758))</f>
        <v/>
      </c>
      <c r="C6758" s="45" t="str">
        <f>IF(Table1[[#This Row],[Day]]="","",MONTH(F6758))</f>
        <v/>
      </c>
      <c r="D6758" s="45" t="str">
        <f>IF(Table1[[#This Row],[Day]]="","",YEAR(F6758))</f>
        <v/>
      </c>
      <c r="E6758" s="117" t="s">
        <v>329</v>
      </c>
      <c r="J6758" s="102"/>
      <c r="K6758" s="124"/>
      <c r="R6758" s="46"/>
      <c r="V6758" s="112"/>
      <c r="W6758" s="72"/>
      <c r="X6758" s="46"/>
      <c r="Y6758" s="46"/>
      <c r="AC6758" s="47">
        <f t="shared" si="102"/>
        <v>0</v>
      </c>
      <c r="AD6758" s="47"/>
      <c r="AE6758" s="44"/>
      <c r="AF6758" s="48"/>
    </row>
    <row r="6759" spans="1:32" ht="21" customHeight="1">
      <c r="A6759" s="45" t="str">
        <f>IF(G6759="","",VLOOKUP(G6759,#REF!,3,0))</f>
        <v/>
      </c>
      <c r="B6759" s="45" t="str">
        <f>IF(Table1[[#This Row],[Day]]="","",WEEKNUM(F6759))</f>
        <v/>
      </c>
      <c r="C6759" s="45" t="str">
        <f>IF(Table1[[#This Row],[Day]]="","",MONTH(F6759))</f>
        <v/>
      </c>
      <c r="D6759" s="45" t="str">
        <f>IF(Table1[[#This Row],[Day]]="","",YEAR(F6759))</f>
        <v/>
      </c>
      <c r="E6759" s="117" t="s">
        <v>329</v>
      </c>
      <c r="J6759" s="102"/>
      <c r="K6759" s="124"/>
      <c r="R6759" s="46"/>
      <c r="V6759" s="112"/>
      <c r="W6759" s="72"/>
      <c r="X6759" s="46"/>
      <c r="Y6759" s="46"/>
      <c r="AC6759" s="47">
        <f t="shared" si="102"/>
        <v>0</v>
      </c>
      <c r="AD6759" s="47"/>
      <c r="AE6759" s="44"/>
      <c r="AF6759" s="48"/>
    </row>
    <row r="6760" spans="1:32" ht="21" customHeight="1">
      <c r="A6760" s="45" t="str">
        <f>IF(G6760="","",VLOOKUP(G6760,#REF!,3,0))</f>
        <v/>
      </c>
      <c r="B6760" s="45" t="str">
        <f>IF(Table1[[#This Row],[Day]]="","",WEEKNUM(F6760))</f>
        <v/>
      </c>
      <c r="C6760" s="45" t="str">
        <f>IF(Table1[[#This Row],[Day]]="","",MONTH(F6760))</f>
        <v/>
      </c>
      <c r="D6760" s="45" t="str">
        <f>IF(Table1[[#This Row],[Day]]="","",YEAR(F6760))</f>
        <v/>
      </c>
      <c r="E6760" s="117" t="s">
        <v>329</v>
      </c>
      <c r="J6760" s="102"/>
      <c r="K6760" s="124"/>
      <c r="R6760" s="46"/>
      <c r="V6760" s="112"/>
      <c r="W6760" s="72"/>
      <c r="X6760" s="46"/>
      <c r="Y6760" s="46"/>
      <c r="AC6760" s="47">
        <f t="shared" si="102"/>
        <v>0</v>
      </c>
      <c r="AD6760" s="47"/>
      <c r="AE6760" s="44"/>
      <c r="AF6760" s="48"/>
    </row>
    <row r="6761" spans="1:32" ht="21" customHeight="1">
      <c r="A6761" s="45" t="str">
        <f>IF(G6761="","",VLOOKUP(G6761,#REF!,3,0))</f>
        <v/>
      </c>
      <c r="B6761" s="45" t="str">
        <f>IF(Table1[[#This Row],[Day]]="","",WEEKNUM(F6761))</f>
        <v/>
      </c>
      <c r="C6761" s="45" t="str">
        <f>IF(Table1[[#This Row],[Day]]="","",MONTH(F6761))</f>
        <v/>
      </c>
      <c r="D6761" s="45" t="str">
        <f>IF(Table1[[#This Row],[Day]]="","",YEAR(F6761))</f>
        <v/>
      </c>
      <c r="E6761" s="117" t="s">
        <v>329</v>
      </c>
      <c r="J6761" s="102"/>
      <c r="K6761" s="124"/>
      <c r="R6761" s="46"/>
      <c r="V6761" s="112"/>
      <c r="W6761" s="72"/>
      <c r="X6761" s="46"/>
      <c r="Y6761" s="46"/>
      <c r="AC6761" s="47">
        <f t="shared" si="102"/>
        <v>0</v>
      </c>
      <c r="AD6761" s="47"/>
      <c r="AE6761" s="44"/>
      <c r="AF6761" s="48"/>
    </row>
    <row r="6762" spans="1:32" ht="21" customHeight="1">
      <c r="A6762" s="45" t="str">
        <f>IF(G6762="","",VLOOKUP(G6762,#REF!,3,0))</f>
        <v/>
      </c>
      <c r="B6762" s="45" t="str">
        <f>IF(Table1[[#This Row],[Day]]="","",WEEKNUM(F6762))</f>
        <v/>
      </c>
      <c r="C6762" s="45" t="str">
        <f>IF(Table1[[#This Row],[Day]]="","",MONTH(F6762))</f>
        <v/>
      </c>
      <c r="D6762" s="45" t="str">
        <f>IF(Table1[[#This Row],[Day]]="","",YEAR(F6762))</f>
        <v/>
      </c>
      <c r="E6762" s="117" t="s">
        <v>329</v>
      </c>
      <c r="J6762" s="102"/>
      <c r="K6762" s="124"/>
      <c r="R6762" s="46"/>
      <c r="V6762" s="112"/>
      <c r="W6762" s="72"/>
      <c r="X6762" s="46"/>
      <c r="Y6762" s="46"/>
      <c r="AC6762" s="47">
        <f t="shared" si="102"/>
        <v>0</v>
      </c>
      <c r="AD6762" s="47"/>
      <c r="AE6762" s="44"/>
      <c r="AF6762" s="48"/>
    </row>
    <row r="6763" spans="1:32" ht="21" customHeight="1">
      <c r="A6763" s="45" t="str">
        <f>IF(G6763="","",VLOOKUP(G6763,#REF!,3,0))</f>
        <v/>
      </c>
      <c r="B6763" s="45" t="str">
        <f>IF(Table1[[#This Row],[Day]]="","",WEEKNUM(F6763))</f>
        <v/>
      </c>
      <c r="C6763" s="45" t="str">
        <f>IF(Table1[[#This Row],[Day]]="","",MONTH(F6763))</f>
        <v/>
      </c>
      <c r="D6763" s="45" t="str">
        <f>IF(Table1[[#This Row],[Day]]="","",YEAR(F6763))</f>
        <v/>
      </c>
      <c r="E6763" s="117" t="s">
        <v>329</v>
      </c>
      <c r="J6763" s="102"/>
      <c r="K6763" s="124"/>
      <c r="R6763" s="46"/>
      <c r="V6763" s="112"/>
      <c r="W6763" s="72"/>
      <c r="X6763" s="46"/>
      <c r="Y6763" s="46"/>
      <c r="AC6763" s="47">
        <f t="shared" si="102"/>
        <v>0</v>
      </c>
      <c r="AD6763" s="47"/>
      <c r="AE6763" s="44"/>
      <c r="AF6763" s="48"/>
    </row>
    <row r="6764" spans="1:32" ht="21" customHeight="1">
      <c r="A6764" s="45" t="str">
        <f>IF(G6764="","",VLOOKUP(G6764,#REF!,3,0))</f>
        <v/>
      </c>
      <c r="B6764" s="45" t="str">
        <f>IF(Table1[[#This Row],[Day]]="","",WEEKNUM(F6764))</f>
        <v/>
      </c>
      <c r="C6764" s="45" t="str">
        <f>IF(Table1[[#This Row],[Day]]="","",MONTH(F6764))</f>
        <v/>
      </c>
      <c r="D6764" s="45" t="str">
        <f>IF(Table1[[#This Row],[Day]]="","",YEAR(F6764))</f>
        <v/>
      </c>
      <c r="E6764" s="117" t="s">
        <v>329</v>
      </c>
      <c r="J6764" s="102"/>
      <c r="K6764" s="124"/>
      <c r="R6764" s="46"/>
      <c r="V6764" s="112"/>
      <c r="W6764" s="72"/>
      <c r="X6764" s="46"/>
      <c r="Y6764" s="46"/>
      <c r="AC6764" s="47">
        <f t="shared" si="102"/>
        <v>0</v>
      </c>
      <c r="AD6764" s="47"/>
      <c r="AE6764" s="44"/>
      <c r="AF6764" s="48"/>
    </row>
    <row r="6765" spans="1:32" ht="21" customHeight="1">
      <c r="A6765" s="45" t="str">
        <f>IF(G6765="","",VLOOKUP(G6765,#REF!,3,0))</f>
        <v/>
      </c>
      <c r="B6765" s="45" t="str">
        <f>IF(Table1[[#This Row],[Day]]="","",WEEKNUM(F6765))</f>
        <v/>
      </c>
      <c r="C6765" s="45" t="str">
        <f>IF(Table1[[#This Row],[Day]]="","",MONTH(F6765))</f>
        <v/>
      </c>
      <c r="D6765" s="45" t="str">
        <f>IF(Table1[[#This Row],[Day]]="","",YEAR(F6765))</f>
        <v/>
      </c>
      <c r="E6765" s="117" t="s">
        <v>329</v>
      </c>
      <c r="J6765" s="102"/>
      <c r="K6765" s="124"/>
      <c r="R6765" s="46"/>
      <c r="V6765" s="112"/>
      <c r="W6765" s="72"/>
      <c r="X6765" s="46"/>
      <c r="Y6765" s="46"/>
      <c r="AC6765" s="47">
        <f t="shared" si="102"/>
        <v>0</v>
      </c>
      <c r="AD6765" s="47"/>
      <c r="AE6765" s="44"/>
      <c r="AF6765" s="48"/>
    </row>
    <row r="6766" spans="1:32" ht="21" customHeight="1">
      <c r="A6766" s="45" t="str">
        <f>IF(G6766="","",VLOOKUP(G6766,#REF!,3,0))</f>
        <v/>
      </c>
      <c r="B6766" s="45" t="str">
        <f>IF(Table1[[#This Row],[Day]]="","",WEEKNUM(F6766))</f>
        <v/>
      </c>
      <c r="C6766" s="45" t="str">
        <f>IF(Table1[[#This Row],[Day]]="","",MONTH(F6766))</f>
        <v/>
      </c>
      <c r="D6766" s="45" t="str">
        <f>IF(Table1[[#This Row],[Day]]="","",YEAR(F6766))</f>
        <v/>
      </c>
      <c r="E6766" s="117" t="s">
        <v>329</v>
      </c>
      <c r="J6766" s="102"/>
      <c r="K6766" s="124"/>
      <c r="R6766" s="46"/>
      <c r="V6766" s="112"/>
      <c r="W6766" s="72"/>
      <c r="X6766" s="46"/>
      <c r="Y6766" s="46"/>
      <c r="AC6766" s="47">
        <f t="shared" si="102"/>
        <v>0</v>
      </c>
      <c r="AD6766" s="47"/>
      <c r="AE6766" s="44"/>
      <c r="AF6766" s="48"/>
    </row>
    <row r="6767" spans="1:32" ht="21" customHeight="1">
      <c r="A6767" s="45" t="str">
        <f>IF(G6767="","",VLOOKUP(G6767,#REF!,3,0))</f>
        <v/>
      </c>
      <c r="B6767" s="45" t="str">
        <f>IF(Table1[[#This Row],[Day]]="","",WEEKNUM(F6767))</f>
        <v/>
      </c>
      <c r="C6767" s="45" t="str">
        <f>IF(Table1[[#This Row],[Day]]="","",MONTH(F6767))</f>
        <v/>
      </c>
      <c r="D6767" s="45" t="str">
        <f>IF(Table1[[#This Row],[Day]]="","",YEAR(F6767))</f>
        <v/>
      </c>
      <c r="E6767" s="117" t="s">
        <v>329</v>
      </c>
      <c r="J6767" s="102"/>
      <c r="K6767" s="124"/>
      <c r="R6767" s="46"/>
      <c r="V6767" s="112"/>
      <c r="W6767" s="72"/>
      <c r="X6767" s="46"/>
      <c r="Y6767" s="46"/>
      <c r="AC6767" s="47">
        <f t="shared" si="102"/>
        <v>0</v>
      </c>
      <c r="AD6767" s="47"/>
      <c r="AE6767" s="44"/>
      <c r="AF6767" s="48"/>
    </row>
    <row r="6768" spans="1:32" ht="21" customHeight="1">
      <c r="A6768" s="45" t="str">
        <f>IF(G6768="","",VLOOKUP(G6768,#REF!,3,0))</f>
        <v/>
      </c>
      <c r="B6768" s="45" t="str">
        <f>IF(Table1[[#This Row],[Day]]="","",WEEKNUM(F6768))</f>
        <v/>
      </c>
      <c r="C6768" s="45" t="str">
        <f>IF(Table1[[#This Row],[Day]]="","",MONTH(F6768))</f>
        <v/>
      </c>
      <c r="D6768" s="45" t="str">
        <f>IF(Table1[[#This Row],[Day]]="","",YEAR(F6768))</f>
        <v/>
      </c>
      <c r="E6768" s="117" t="s">
        <v>329</v>
      </c>
      <c r="J6768" s="102"/>
      <c r="K6768" s="124"/>
      <c r="R6768" s="46"/>
      <c r="V6768" s="112"/>
      <c r="W6768" s="72"/>
      <c r="X6768" s="46"/>
      <c r="Y6768" s="46"/>
      <c r="AC6768" s="47">
        <f t="shared" si="102"/>
        <v>0</v>
      </c>
      <c r="AD6768" s="47"/>
      <c r="AE6768" s="44"/>
      <c r="AF6768" s="48"/>
    </row>
    <row r="6769" spans="1:32" ht="21" customHeight="1">
      <c r="A6769" s="45" t="str">
        <f>IF(G6769="","",VLOOKUP(G6769,#REF!,3,0))</f>
        <v/>
      </c>
      <c r="B6769" s="45" t="str">
        <f>IF(Table1[[#This Row],[Day]]="","",WEEKNUM(F6769))</f>
        <v/>
      </c>
      <c r="C6769" s="45" t="str">
        <f>IF(Table1[[#This Row],[Day]]="","",MONTH(F6769))</f>
        <v/>
      </c>
      <c r="D6769" s="45" t="str">
        <f>IF(Table1[[#This Row],[Day]]="","",YEAR(F6769))</f>
        <v/>
      </c>
      <c r="E6769" s="117" t="s">
        <v>329</v>
      </c>
      <c r="J6769" s="102"/>
      <c r="K6769" s="124"/>
      <c r="R6769" s="46"/>
      <c r="V6769" s="112"/>
      <c r="W6769" s="72"/>
      <c r="X6769" s="46"/>
      <c r="Y6769" s="46"/>
      <c r="AC6769" s="47">
        <f t="shared" si="102"/>
        <v>0</v>
      </c>
      <c r="AD6769" s="47"/>
      <c r="AE6769" s="44"/>
      <c r="AF6769" s="48"/>
    </row>
    <row r="6770" spans="1:32" ht="21" customHeight="1">
      <c r="A6770" s="45" t="str">
        <f>IF(G6770="","",VLOOKUP(G6770,#REF!,3,0))</f>
        <v/>
      </c>
      <c r="B6770" s="45" t="str">
        <f>IF(Table1[[#This Row],[Day]]="","",WEEKNUM(F6770))</f>
        <v/>
      </c>
      <c r="C6770" s="45" t="str">
        <f>IF(Table1[[#This Row],[Day]]="","",MONTH(F6770))</f>
        <v/>
      </c>
      <c r="D6770" s="45" t="str">
        <f>IF(Table1[[#This Row],[Day]]="","",YEAR(F6770))</f>
        <v/>
      </c>
      <c r="E6770" s="117" t="s">
        <v>329</v>
      </c>
      <c r="J6770" s="102"/>
      <c r="K6770" s="124"/>
      <c r="R6770" s="46"/>
      <c r="V6770" s="112"/>
      <c r="W6770" s="72"/>
      <c r="X6770" s="46"/>
      <c r="Y6770" s="46"/>
      <c r="AC6770" s="47">
        <f t="shared" si="102"/>
        <v>0</v>
      </c>
      <c r="AD6770" s="47"/>
      <c r="AE6770" s="44"/>
      <c r="AF6770" s="48"/>
    </row>
    <row r="6771" spans="1:32" ht="21" customHeight="1">
      <c r="A6771" s="45" t="str">
        <f>IF(G6771="","",VLOOKUP(G6771,#REF!,3,0))</f>
        <v/>
      </c>
      <c r="B6771" s="45" t="str">
        <f>IF(Table1[[#This Row],[Day]]="","",WEEKNUM(F6771))</f>
        <v/>
      </c>
      <c r="C6771" s="45" t="str">
        <f>IF(Table1[[#This Row],[Day]]="","",MONTH(F6771))</f>
        <v/>
      </c>
      <c r="D6771" s="45" t="str">
        <f>IF(Table1[[#This Row],[Day]]="","",YEAR(F6771))</f>
        <v/>
      </c>
      <c r="E6771" s="117" t="s">
        <v>329</v>
      </c>
      <c r="J6771" s="102"/>
      <c r="K6771" s="124"/>
      <c r="R6771" s="46"/>
      <c r="V6771" s="112"/>
      <c r="W6771" s="72"/>
      <c r="X6771" s="46"/>
      <c r="Y6771" s="46"/>
      <c r="AC6771" s="47">
        <f t="shared" si="102"/>
        <v>0</v>
      </c>
      <c r="AD6771" s="47"/>
      <c r="AE6771" s="44"/>
      <c r="AF6771" s="48"/>
    </row>
    <row r="6772" spans="1:32" ht="21" customHeight="1">
      <c r="A6772" s="45" t="str">
        <f>IF(G6772="","",VLOOKUP(G6772,#REF!,3,0))</f>
        <v/>
      </c>
      <c r="B6772" s="45" t="str">
        <f>IF(Table1[[#This Row],[Day]]="","",WEEKNUM(F6772))</f>
        <v/>
      </c>
      <c r="C6772" s="45" t="str">
        <f>IF(Table1[[#This Row],[Day]]="","",MONTH(F6772))</f>
        <v/>
      </c>
      <c r="D6772" s="45" t="str">
        <f>IF(Table1[[#This Row],[Day]]="","",YEAR(F6772))</f>
        <v/>
      </c>
      <c r="E6772" s="117" t="s">
        <v>329</v>
      </c>
      <c r="J6772" s="102"/>
      <c r="K6772" s="124"/>
      <c r="R6772" s="46"/>
      <c r="V6772" s="112"/>
      <c r="W6772" s="72"/>
      <c r="X6772" s="46"/>
      <c r="Y6772" s="46"/>
      <c r="AC6772" s="47">
        <f t="shared" si="102"/>
        <v>0</v>
      </c>
      <c r="AD6772" s="47"/>
      <c r="AE6772" s="44"/>
      <c r="AF6772" s="48"/>
    </row>
    <row r="6773" spans="1:32" ht="21" customHeight="1">
      <c r="A6773" s="45" t="str">
        <f>IF(G6773="","",VLOOKUP(G6773,#REF!,3,0))</f>
        <v/>
      </c>
      <c r="B6773" s="45" t="str">
        <f>IF(Table1[[#This Row],[Day]]="","",WEEKNUM(F6773))</f>
        <v/>
      </c>
      <c r="C6773" s="45" t="str">
        <f>IF(Table1[[#This Row],[Day]]="","",MONTH(F6773))</f>
        <v/>
      </c>
      <c r="D6773" s="45" t="str">
        <f>IF(Table1[[#This Row],[Day]]="","",YEAR(F6773))</f>
        <v/>
      </c>
      <c r="E6773" s="117" t="s">
        <v>329</v>
      </c>
      <c r="J6773" s="102"/>
      <c r="K6773" s="124"/>
      <c r="R6773" s="46"/>
      <c r="V6773" s="112"/>
      <c r="W6773" s="72"/>
      <c r="X6773" s="46"/>
      <c r="Y6773" s="46"/>
      <c r="AC6773" s="47">
        <f t="shared" si="102"/>
        <v>0</v>
      </c>
      <c r="AD6773" s="47"/>
      <c r="AE6773" s="44"/>
      <c r="AF6773" s="48"/>
    </row>
    <row r="6774" spans="1:32" ht="21" customHeight="1">
      <c r="A6774" s="45" t="str">
        <f>IF(G6774="","",VLOOKUP(G6774,#REF!,3,0))</f>
        <v/>
      </c>
      <c r="B6774" s="45" t="str">
        <f>IF(Table1[[#This Row],[Day]]="","",WEEKNUM(F6774))</f>
        <v/>
      </c>
      <c r="C6774" s="45" t="str">
        <f>IF(Table1[[#This Row],[Day]]="","",MONTH(F6774))</f>
        <v/>
      </c>
      <c r="D6774" s="45" t="str">
        <f>IF(Table1[[#This Row],[Day]]="","",YEAR(F6774))</f>
        <v/>
      </c>
      <c r="E6774" s="117" t="s">
        <v>329</v>
      </c>
      <c r="J6774" s="102"/>
      <c r="K6774" s="124"/>
      <c r="R6774" s="46"/>
      <c r="V6774" s="112"/>
      <c r="W6774" s="72"/>
      <c r="X6774" s="46"/>
      <c r="Y6774" s="46"/>
      <c r="AC6774" s="47">
        <f t="shared" si="102"/>
        <v>0</v>
      </c>
      <c r="AD6774" s="47"/>
      <c r="AE6774" s="44"/>
      <c r="AF6774" s="48"/>
    </row>
    <row r="6775" spans="1:32" ht="21" customHeight="1">
      <c r="A6775" s="45" t="str">
        <f>IF(G6775="","",VLOOKUP(G6775,#REF!,3,0))</f>
        <v/>
      </c>
      <c r="B6775" s="45" t="str">
        <f>IF(Table1[[#This Row],[Day]]="","",WEEKNUM(F6775))</f>
        <v/>
      </c>
      <c r="C6775" s="45" t="str">
        <f>IF(Table1[[#This Row],[Day]]="","",MONTH(F6775))</f>
        <v/>
      </c>
      <c r="D6775" s="45" t="str">
        <f>IF(Table1[[#This Row],[Day]]="","",YEAR(F6775))</f>
        <v/>
      </c>
      <c r="E6775" s="117" t="s">
        <v>329</v>
      </c>
      <c r="J6775" s="102"/>
      <c r="K6775" s="124"/>
      <c r="R6775" s="46"/>
      <c r="V6775" s="112"/>
      <c r="W6775" s="72"/>
      <c r="X6775" s="46"/>
      <c r="Y6775" s="46"/>
      <c r="AC6775" s="47">
        <f t="shared" si="102"/>
        <v>0</v>
      </c>
      <c r="AD6775" s="47"/>
      <c r="AE6775" s="44"/>
      <c r="AF6775" s="48"/>
    </row>
    <row r="6776" spans="1:32" ht="21" customHeight="1">
      <c r="A6776" s="45" t="str">
        <f>IF(G6776="","",VLOOKUP(G6776,#REF!,3,0))</f>
        <v/>
      </c>
      <c r="B6776" s="45" t="str">
        <f>IF(Table1[[#This Row],[Day]]="","",WEEKNUM(F6776))</f>
        <v/>
      </c>
      <c r="C6776" s="45" t="str">
        <f>IF(Table1[[#This Row],[Day]]="","",MONTH(F6776))</f>
        <v/>
      </c>
      <c r="D6776" s="45" t="str">
        <f>IF(Table1[[#This Row],[Day]]="","",YEAR(F6776))</f>
        <v/>
      </c>
      <c r="E6776" s="117" t="s">
        <v>329</v>
      </c>
      <c r="J6776" s="102"/>
      <c r="K6776" s="124"/>
      <c r="R6776" s="46"/>
      <c r="V6776" s="112"/>
      <c r="W6776" s="72"/>
      <c r="X6776" s="46"/>
      <c r="Y6776" s="46"/>
      <c r="AC6776" s="47">
        <f t="shared" si="102"/>
        <v>0</v>
      </c>
      <c r="AD6776" s="47"/>
      <c r="AE6776" s="44"/>
      <c r="AF6776" s="48"/>
    </row>
    <row r="6777" spans="1:32" ht="21" customHeight="1">
      <c r="A6777" s="45" t="str">
        <f>IF(G6777="","",VLOOKUP(G6777,#REF!,3,0))</f>
        <v/>
      </c>
      <c r="B6777" s="45" t="str">
        <f>IF(Table1[[#This Row],[Day]]="","",WEEKNUM(F6777))</f>
        <v/>
      </c>
      <c r="C6777" s="45" t="str">
        <f>IF(Table1[[#This Row],[Day]]="","",MONTH(F6777))</f>
        <v/>
      </c>
      <c r="D6777" s="45" t="str">
        <f>IF(Table1[[#This Row],[Day]]="","",YEAR(F6777))</f>
        <v/>
      </c>
      <c r="E6777" s="117" t="s">
        <v>329</v>
      </c>
      <c r="J6777" s="102"/>
      <c r="K6777" s="124"/>
      <c r="R6777" s="46"/>
      <c r="V6777" s="112"/>
      <c r="W6777" s="72"/>
      <c r="X6777" s="46"/>
      <c r="Y6777" s="46"/>
      <c r="AC6777" s="47">
        <f t="shared" si="102"/>
        <v>0</v>
      </c>
      <c r="AD6777" s="47"/>
      <c r="AE6777" s="44"/>
      <c r="AF6777" s="48"/>
    </row>
    <row r="6778" spans="1:32" ht="21" customHeight="1">
      <c r="A6778" s="45" t="str">
        <f>IF(G6778="","",VLOOKUP(G6778,#REF!,3,0))</f>
        <v/>
      </c>
      <c r="B6778" s="45" t="str">
        <f>IF(Table1[[#This Row],[Day]]="","",WEEKNUM(F6778))</f>
        <v/>
      </c>
      <c r="C6778" s="45" t="str">
        <f>IF(Table1[[#This Row],[Day]]="","",MONTH(F6778))</f>
        <v/>
      </c>
      <c r="D6778" s="45" t="str">
        <f>IF(Table1[[#This Row],[Day]]="","",YEAR(F6778))</f>
        <v/>
      </c>
      <c r="E6778" s="117" t="s">
        <v>329</v>
      </c>
      <c r="J6778" s="102"/>
      <c r="K6778" s="124"/>
      <c r="R6778" s="46"/>
      <c r="V6778" s="112"/>
      <c r="W6778" s="72"/>
      <c r="X6778" s="46"/>
      <c r="Y6778" s="46"/>
      <c r="AC6778" s="47">
        <f t="shared" si="102"/>
        <v>0</v>
      </c>
      <c r="AD6778" s="47"/>
      <c r="AE6778" s="44"/>
      <c r="AF6778" s="48"/>
    </row>
    <row r="6779" spans="1:32" ht="21" customHeight="1">
      <c r="A6779" s="45" t="str">
        <f>IF(G6779="","",VLOOKUP(G6779,#REF!,3,0))</f>
        <v/>
      </c>
      <c r="B6779" s="45" t="str">
        <f>IF(Table1[[#This Row],[Day]]="","",WEEKNUM(F6779))</f>
        <v/>
      </c>
      <c r="C6779" s="45" t="str">
        <f>IF(Table1[[#This Row],[Day]]="","",MONTH(F6779))</f>
        <v/>
      </c>
      <c r="D6779" s="45" t="str">
        <f>IF(Table1[[#This Row],[Day]]="","",YEAR(F6779))</f>
        <v/>
      </c>
      <c r="E6779" s="117" t="s">
        <v>329</v>
      </c>
      <c r="J6779" s="102"/>
      <c r="K6779" s="124"/>
      <c r="R6779" s="46"/>
      <c r="V6779" s="112"/>
      <c r="W6779" s="72"/>
      <c r="X6779" s="46"/>
      <c r="Y6779" s="46"/>
      <c r="AC6779" s="47">
        <f t="shared" si="102"/>
        <v>0</v>
      </c>
      <c r="AD6779" s="47"/>
      <c r="AE6779" s="44"/>
      <c r="AF6779" s="48"/>
    </row>
    <row r="6780" spans="1:32" ht="21" customHeight="1">
      <c r="A6780" s="45" t="str">
        <f>IF(G6780="","",VLOOKUP(G6780,#REF!,3,0))</f>
        <v/>
      </c>
      <c r="B6780" s="45" t="str">
        <f>IF(Table1[[#This Row],[Day]]="","",WEEKNUM(F6780))</f>
        <v/>
      </c>
      <c r="C6780" s="45" t="str">
        <f>IF(Table1[[#This Row],[Day]]="","",MONTH(F6780))</f>
        <v/>
      </c>
      <c r="D6780" s="45" t="str">
        <f>IF(Table1[[#This Row],[Day]]="","",YEAR(F6780))</f>
        <v/>
      </c>
      <c r="E6780" s="117" t="s">
        <v>329</v>
      </c>
      <c r="J6780" s="102"/>
      <c r="K6780" s="124"/>
      <c r="R6780" s="46"/>
      <c r="V6780" s="112"/>
      <c r="W6780" s="72"/>
      <c r="X6780" s="46"/>
      <c r="Y6780" s="46"/>
      <c r="AC6780" s="47">
        <f t="shared" si="102"/>
        <v>0</v>
      </c>
      <c r="AD6780" s="47"/>
      <c r="AE6780" s="44"/>
      <c r="AF6780" s="48"/>
    </row>
    <row r="6781" spans="1:32" ht="21" customHeight="1">
      <c r="A6781" s="45" t="str">
        <f>IF(G6781="","",VLOOKUP(G6781,#REF!,3,0))</f>
        <v/>
      </c>
      <c r="B6781" s="45" t="str">
        <f>IF(Table1[[#This Row],[Day]]="","",WEEKNUM(F6781))</f>
        <v/>
      </c>
      <c r="C6781" s="45" t="str">
        <f>IF(Table1[[#This Row],[Day]]="","",MONTH(F6781))</f>
        <v/>
      </c>
      <c r="D6781" s="45" t="str">
        <f>IF(Table1[[#This Row],[Day]]="","",YEAR(F6781))</f>
        <v/>
      </c>
      <c r="E6781" s="117" t="s">
        <v>329</v>
      </c>
      <c r="J6781" s="102"/>
      <c r="K6781" s="124"/>
      <c r="R6781" s="46"/>
      <c r="V6781" s="112"/>
      <c r="W6781" s="72"/>
      <c r="X6781" s="46"/>
      <c r="Y6781" s="46"/>
      <c r="AC6781" s="47">
        <f t="shared" si="102"/>
        <v>0</v>
      </c>
      <c r="AD6781" s="47"/>
      <c r="AE6781" s="44"/>
      <c r="AF6781" s="48"/>
    </row>
    <row r="6782" spans="1:32" ht="21" customHeight="1">
      <c r="A6782" s="45" t="str">
        <f>IF(G6782="","",VLOOKUP(G6782,#REF!,3,0))</f>
        <v/>
      </c>
      <c r="B6782" s="45" t="str">
        <f>IF(Table1[[#This Row],[Day]]="","",WEEKNUM(F6782))</f>
        <v/>
      </c>
      <c r="C6782" s="45" t="str">
        <f>IF(Table1[[#This Row],[Day]]="","",MONTH(F6782))</f>
        <v/>
      </c>
      <c r="D6782" s="45" t="str">
        <f>IF(Table1[[#This Row],[Day]]="","",YEAR(F6782))</f>
        <v/>
      </c>
      <c r="E6782" s="117" t="s">
        <v>329</v>
      </c>
      <c r="J6782" s="102"/>
      <c r="K6782" s="124"/>
      <c r="R6782" s="46"/>
      <c r="V6782" s="112"/>
      <c r="W6782" s="72"/>
      <c r="X6782" s="46"/>
      <c r="Y6782" s="46"/>
      <c r="AC6782" s="47">
        <f t="shared" si="102"/>
        <v>0</v>
      </c>
      <c r="AD6782" s="47"/>
      <c r="AE6782" s="44"/>
      <c r="AF6782" s="48"/>
    </row>
    <row r="6783" spans="1:32" ht="21" customHeight="1">
      <c r="A6783" s="45" t="str">
        <f>IF(G6783="","",VLOOKUP(G6783,#REF!,3,0))</f>
        <v/>
      </c>
      <c r="B6783" s="45" t="str">
        <f>IF(Table1[[#This Row],[Day]]="","",WEEKNUM(F6783))</f>
        <v/>
      </c>
      <c r="C6783" s="45" t="str">
        <f>IF(Table1[[#This Row],[Day]]="","",MONTH(F6783))</f>
        <v/>
      </c>
      <c r="D6783" s="45" t="str">
        <f>IF(Table1[[#This Row],[Day]]="","",YEAR(F6783))</f>
        <v/>
      </c>
      <c r="E6783" s="117" t="s">
        <v>329</v>
      </c>
      <c r="J6783" s="102"/>
      <c r="K6783" s="124"/>
      <c r="R6783" s="46"/>
      <c r="V6783" s="112"/>
      <c r="W6783" s="72"/>
      <c r="X6783" s="46"/>
      <c r="Y6783" s="46"/>
      <c r="AC6783" s="47">
        <f t="shared" si="102"/>
        <v>0</v>
      </c>
      <c r="AD6783" s="47"/>
      <c r="AE6783" s="44"/>
      <c r="AF6783" s="48"/>
    </row>
    <row r="6784" spans="1:32" ht="21" customHeight="1">
      <c r="A6784" s="45" t="str">
        <f>IF(G6784="","",VLOOKUP(G6784,#REF!,3,0))</f>
        <v/>
      </c>
      <c r="B6784" s="45" t="str">
        <f>IF(Table1[[#This Row],[Day]]="","",WEEKNUM(F6784))</f>
        <v/>
      </c>
      <c r="C6784" s="45" t="str">
        <f>IF(Table1[[#This Row],[Day]]="","",MONTH(F6784))</f>
        <v/>
      </c>
      <c r="D6784" s="45" t="str">
        <f>IF(Table1[[#This Row],[Day]]="","",YEAR(F6784))</f>
        <v/>
      </c>
      <c r="E6784" s="117" t="s">
        <v>329</v>
      </c>
      <c r="J6784" s="102"/>
      <c r="K6784" s="124"/>
      <c r="R6784" s="46"/>
      <c r="V6784" s="112"/>
      <c r="W6784" s="72"/>
      <c r="X6784" s="46"/>
      <c r="Y6784" s="46"/>
      <c r="AC6784" s="47">
        <f t="shared" si="102"/>
        <v>0</v>
      </c>
      <c r="AD6784" s="47"/>
      <c r="AE6784" s="44"/>
      <c r="AF6784" s="48"/>
    </row>
    <row r="6785" spans="1:32" ht="21" customHeight="1">
      <c r="A6785" s="45" t="str">
        <f>IF(G6785="","",VLOOKUP(G6785,#REF!,3,0))</f>
        <v/>
      </c>
      <c r="B6785" s="45" t="str">
        <f>IF(Table1[[#This Row],[Day]]="","",WEEKNUM(F6785))</f>
        <v/>
      </c>
      <c r="C6785" s="45" t="str">
        <f>IF(Table1[[#This Row],[Day]]="","",MONTH(F6785))</f>
        <v/>
      </c>
      <c r="D6785" s="45" t="str">
        <f>IF(Table1[[#This Row],[Day]]="","",YEAR(F6785))</f>
        <v/>
      </c>
      <c r="E6785" s="117" t="s">
        <v>329</v>
      </c>
      <c r="J6785" s="102"/>
      <c r="K6785" s="124"/>
      <c r="R6785" s="46"/>
      <c r="V6785" s="112"/>
      <c r="W6785" s="72"/>
      <c r="X6785" s="46"/>
      <c r="Y6785" s="46"/>
      <c r="AC6785" s="47">
        <f t="shared" si="102"/>
        <v>0</v>
      </c>
      <c r="AD6785" s="47"/>
      <c r="AE6785" s="44"/>
      <c r="AF6785" s="48"/>
    </row>
    <row r="6786" spans="1:32" ht="21" customHeight="1">
      <c r="A6786" s="45" t="str">
        <f>IF(G6786="","",VLOOKUP(G6786,#REF!,3,0))</f>
        <v/>
      </c>
      <c r="B6786" s="45" t="str">
        <f>IF(Table1[[#This Row],[Day]]="","",WEEKNUM(F6786))</f>
        <v/>
      </c>
      <c r="C6786" s="45" t="str">
        <f>IF(Table1[[#This Row],[Day]]="","",MONTH(F6786))</f>
        <v/>
      </c>
      <c r="D6786" s="45" t="str">
        <f>IF(Table1[[#This Row],[Day]]="","",YEAR(F6786))</f>
        <v/>
      </c>
      <c r="E6786" s="117" t="s">
        <v>329</v>
      </c>
      <c r="J6786" s="102"/>
      <c r="K6786" s="124"/>
      <c r="R6786" s="46"/>
      <c r="V6786" s="112"/>
      <c r="W6786" s="72"/>
      <c r="X6786" s="46"/>
      <c r="Y6786" s="46"/>
      <c r="AC6786" s="47">
        <f t="shared" si="102"/>
        <v>0</v>
      </c>
      <c r="AD6786" s="47"/>
      <c r="AE6786" s="44"/>
      <c r="AF6786" s="48"/>
    </row>
    <row r="6787" spans="1:32" ht="21" customHeight="1">
      <c r="A6787" s="45" t="str">
        <f>IF(G6787="","",VLOOKUP(G6787,#REF!,3,0))</f>
        <v/>
      </c>
      <c r="B6787" s="45" t="str">
        <f>IF(Table1[[#This Row],[Day]]="","",WEEKNUM(F6787))</f>
        <v/>
      </c>
      <c r="C6787" s="45" t="str">
        <f>IF(Table1[[#This Row],[Day]]="","",MONTH(F6787))</f>
        <v/>
      </c>
      <c r="D6787" s="45" t="str">
        <f>IF(Table1[[#This Row],[Day]]="","",YEAR(F6787))</f>
        <v/>
      </c>
      <c r="E6787" s="117" t="s">
        <v>329</v>
      </c>
      <c r="J6787" s="102"/>
      <c r="K6787" s="124"/>
      <c r="R6787" s="46"/>
      <c r="V6787" s="112"/>
      <c r="W6787" s="72"/>
      <c r="X6787" s="46"/>
      <c r="Y6787" s="46"/>
      <c r="AC6787" s="47">
        <f t="shared" si="102"/>
        <v>0</v>
      </c>
      <c r="AD6787" s="47"/>
      <c r="AE6787" s="44"/>
      <c r="AF6787" s="48"/>
    </row>
    <row r="6788" spans="1:32" ht="21" customHeight="1">
      <c r="A6788" s="45" t="str">
        <f>IF(G6788="","",VLOOKUP(G6788,#REF!,3,0))</f>
        <v/>
      </c>
      <c r="B6788" s="45" t="str">
        <f>IF(Table1[[#This Row],[Day]]="","",WEEKNUM(F6788))</f>
        <v/>
      </c>
      <c r="C6788" s="45" t="str">
        <f>IF(Table1[[#This Row],[Day]]="","",MONTH(F6788))</f>
        <v/>
      </c>
      <c r="D6788" s="45" t="str">
        <f>IF(Table1[[#This Row],[Day]]="","",YEAR(F6788))</f>
        <v/>
      </c>
      <c r="E6788" s="117" t="s">
        <v>329</v>
      </c>
      <c r="J6788" s="102"/>
      <c r="K6788" s="124"/>
      <c r="R6788" s="46"/>
      <c r="V6788" s="112"/>
      <c r="W6788" s="72"/>
      <c r="X6788" s="46"/>
      <c r="Y6788" s="46"/>
      <c r="AC6788" s="47">
        <f t="shared" si="102"/>
        <v>0</v>
      </c>
      <c r="AD6788" s="47"/>
      <c r="AE6788" s="44"/>
      <c r="AF6788" s="48"/>
    </row>
    <row r="6789" spans="1:32" ht="21" customHeight="1">
      <c r="A6789" s="45" t="str">
        <f>IF(G6789="","",VLOOKUP(G6789,#REF!,3,0))</f>
        <v/>
      </c>
      <c r="B6789" s="45" t="str">
        <f>IF(Table1[[#This Row],[Day]]="","",WEEKNUM(F6789))</f>
        <v/>
      </c>
      <c r="C6789" s="45" t="str">
        <f>IF(Table1[[#This Row],[Day]]="","",MONTH(F6789))</f>
        <v/>
      </c>
      <c r="D6789" s="45" t="str">
        <f>IF(Table1[[#This Row],[Day]]="","",YEAR(F6789))</f>
        <v/>
      </c>
      <c r="E6789" s="117" t="s">
        <v>329</v>
      </c>
      <c r="J6789" s="102"/>
      <c r="K6789" s="124"/>
      <c r="R6789" s="46"/>
      <c r="V6789" s="112"/>
      <c r="W6789" s="72"/>
      <c r="X6789" s="46"/>
      <c r="Y6789" s="46"/>
      <c r="AC6789" s="47">
        <f t="shared" si="102"/>
        <v>0</v>
      </c>
      <c r="AD6789" s="47"/>
      <c r="AE6789" s="44"/>
      <c r="AF6789" s="48"/>
    </row>
    <row r="6790" spans="1:32" ht="21" customHeight="1">
      <c r="A6790" s="45" t="str">
        <f>IF(G6790="","",VLOOKUP(G6790,#REF!,3,0))</f>
        <v/>
      </c>
      <c r="B6790" s="45" t="str">
        <f>IF(Table1[[#This Row],[Day]]="","",WEEKNUM(F6790))</f>
        <v/>
      </c>
      <c r="C6790" s="45" t="str">
        <f>IF(Table1[[#This Row],[Day]]="","",MONTH(F6790))</f>
        <v/>
      </c>
      <c r="D6790" s="45" t="str">
        <f>IF(Table1[[#This Row],[Day]]="","",YEAR(F6790))</f>
        <v/>
      </c>
      <c r="E6790" s="117" t="s">
        <v>329</v>
      </c>
      <c r="J6790" s="102"/>
      <c r="K6790" s="124"/>
      <c r="R6790" s="46"/>
      <c r="V6790" s="112"/>
      <c r="W6790" s="72"/>
      <c r="X6790" s="46"/>
      <c r="Y6790" s="46"/>
      <c r="AC6790" s="47">
        <f t="shared" si="102"/>
        <v>0</v>
      </c>
      <c r="AD6790" s="47"/>
      <c r="AE6790" s="44"/>
      <c r="AF6790" s="48"/>
    </row>
    <row r="6791" spans="1:32" ht="21" customHeight="1">
      <c r="A6791" s="45" t="str">
        <f>IF(G6791="","",VLOOKUP(G6791,#REF!,3,0))</f>
        <v/>
      </c>
      <c r="B6791" s="45" t="str">
        <f>IF(Table1[[#This Row],[Day]]="","",WEEKNUM(F6791))</f>
        <v/>
      </c>
      <c r="C6791" s="45" t="str">
        <f>IF(Table1[[#This Row],[Day]]="","",MONTH(F6791))</f>
        <v/>
      </c>
      <c r="D6791" s="45" t="str">
        <f>IF(Table1[[#This Row],[Day]]="","",YEAR(F6791))</f>
        <v/>
      </c>
      <c r="E6791" s="117" t="s">
        <v>329</v>
      </c>
      <c r="J6791" s="102"/>
      <c r="K6791" s="124"/>
      <c r="R6791" s="46"/>
      <c r="V6791" s="112"/>
      <c r="W6791" s="72"/>
      <c r="X6791" s="46"/>
      <c r="Y6791" s="46"/>
      <c r="AC6791" s="47">
        <f t="shared" si="102"/>
        <v>0</v>
      </c>
      <c r="AD6791" s="47"/>
      <c r="AE6791" s="44"/>
      <c r="AF6791" s="48"/>
    </row>
    <row r="6792" spans="1:32" ht="21" customHeight="1">
      <c r="A6792" s="45" t="str">
        <f>IF(G6792="","",VLOOKUP(G6792,#REF!,3,0))</f>
        <v/>
      </c>
      <c r="B6792" s="45" t="str">
        <f>IF(Table1[[#This Row],[Day]]="","",WEEKNUM(F6792))</f>
        <v/>
      </c>
      <c r="C6792" s="45" t="str">
        <f>IF(Table1[[#This Row],[Day]]="","",MONTH(F6792))</f>
        <v/>
      </c>
      <c r="D6792" s="45" t="str">
        <f>IF(Table1[[#This Row],[Day]]="","",YEAR(F6792))</f>
        <v/>
      </c>
      <c r="E6792" s="117" t="s">
        <v>329</v>
      </c>
      <c r="J6792" s="102"/>
      <c r="K6792" s="124"/>
      <c r="R6792" s="46"/>
      <c r="V6792" s="112"/>
      <c r="W6792" s="72"/>
      <c r="X6792" s="46"/>
      <c r="Y6792" s="46"/>
      <c r="AC6792" s="47">
        <f t="shared" si="102"/>
        <v>0</v>
      </c>
      <c r="AD6792" s="47"/>
      <c r="AE6792" s="44"/>
      <c r="AF6792" s="48"/>
    </row>
    <row r="6793" spans="1:32" ht="21" customHeight="1">
      <c r="A6793" s="45" t="str">
        <f>IF(G6793="","",VLOOKUP(G6793,#REF!,3,0))</f>
        <v/>
      </c>
      <c r="B6793" s="45" t="str">
        <f>IF(Table1[[#This Row],[Day]]="","",WEEKNUM(F6793))</f>
        <v/>
      </c>
      <c r="C6793" s="45" t="str">
        <f>IF(Table1[[#This Row],[Day]]="","",MONTH(F6793))</f>
        <v/>
      </c>
      <c r="D6793" s="45" t="str">
        <f>IF(Table1[[#This Row],[Day]]="","",YEAR(F6793))</f>
        <v/>
      </c>
      <c r="E6793" s="117" t="s">
        <v>329</v>
      </c>
      <c r="J6793" s="102"/>
      <c r="K6793" s="124"/>
      <c r="R6793" s="46"/>
      <c r="V6793" s="112"/>
      <c r="W6793" s="72"/>
      <c r="X6793" s="46"/>
      <c r="Y6793" s="46"/>
      <c r="AC6793" s="47">
        <f t="shared" si="102"/>
        <v>0</v>
      </c>
      <c r="AD6793" s="47"/>
      <c r="AE6793" s="44"/>
      <c r="AF6793" s="48"/>
    </row>
    <row r="6794" spans="1:32" ht="21" customHeight="1">
      <c r="A6794" s="45" t="str">
        <f>IF(G6794="","",VLOOKUP(G6794,#REF!,3,0))</f>
        <v/>
      </c>
      <c r="B6794" s="45" t="str">
        <f>IF(Table1[[#This Row],[Day]]="","",WEEKNUM(F6794))</f>
        <v/>
      </c>
      <c r="C6794" s="45" t="str">
        <f>IF(Table1[[#This Row],[Day]]="","",MONTH(F6794))</f>
        <v/>
      </c>
      <c r="D6794" s="45" t="str">
        <f>IF(Table1[[#This Row],[Day]]="","",YEAR(F6794))</f>
        <v/>
      </c>
      <c r="E6794" s="117" t="s">
        <v>329</v>
      </c>
      <c r="J6794" s="102"/>
      <c r="K6794" s="124"/>
      <c r="R6794" s="46"/>
      <c r="V6794" s="112"/>
      <c r="W6794" s="72"/>
      <c r="X6794" s="46"/>
      <c r="Y6794" s="46"/>
      <c r="AC6794" s="47">
        <f t="shared" si="102"/>
        <v>0</v>
      </c>
      <c r="AD6794" s="47"/>
      <c r="AE6794" s="44"/>
      <c r="AF6794" s="48"/>
    </row>
    <row r="6795" spans="1:32" ht="21" customHeight="1">
      <c r="A6795" s="45" t="str">
        <f>IF(G6795="","",VLOOKUP(G6795,#REF!,3,0))</f>
        <v/>
      </c>
      <c r="B6795" s="45" t="str">
        <f>IF(Table1[[#This Row],[Day]]="","",WEEKNUM(F6795))</f>
        <v/>
      </c>
      <c r="C6795" s="45" t="str">
        <f>IF(Table1[[#This Row],[Day]]="","",MONTH(F6795))</f>
        <v/>
      </c>
      <c r="D6795" s="45" t="str">
        <f>IF(Table1[[#This Row],[Day]]="","",YEAR(F6795))</f>
        <v/>
      </c>
      <c r="E6795" s="117" t="s">
        <v>329</v>
      </c>
      <c r="J6795" s="102"/>
      <c r="K6795" s="124"/>
      <c r="R6795" s="46"/>
      <c r="V6795" s="112"/>
      <c r="W6795" s="72"/>
      <c r="X6795" s="46"/>
      <c r="Y6795" s="46"/>
      <c r="AC6795" s="47">
        <f t="shared" si="102"/>
        <v>0</v>
      </c>
      <c r="AD6795" s="47"/>
      <c r="AE6795" s="44"/>
      <c r="AF6795" s="48"/>
    </row>
    <row r="6796" spans="1:32" ht="21" customHeight="1">
      <c r="A6796" s="45" t="str">
        <f>IF(G6796="","",VLOOKUP(G6796,#REF!,3,0))</f>
        <v/>
      </c>
      <c r="B6796" s="45" t="str">
        <f>IF(Table1[[#This Row],[Day]]="","",WEEKNUM(F6796))</f>
        <v/>
      </c>
      <c r="C6796" s="45" t="str">
        <f>IF(Table1[[#This Row],[Day]]="","",MONTH(F6796))</f>
        <v/>
      </c>
      <c r="D6796" s="45" t="str">
        <f>IF(Table1[[#This Row],[Day]]="","",YEAR(F6796))</f>
        <v/>
      </c>
      <c r="E6796" s="117" t="s">
        <v>329</v>
      </c>
      <c r="J6796" s="102"/>
      <c r="K6796" s="124"/>
      <c r="R6796" s="46"/>
      <c r="V6796" s="112"/>
      <c r="W6796" s="72"/>
      <c r="X6796" s="46"/>
      <c r="Y6796" s="46"/>
      <c r="AC6796" s="47">
        <f t="shared" si="102"/>
        <v>0</v>
      </c>
      <c r="AD6796" s="47"/>
      <c r="AE6796" s="44"/>
      <c r="AF6796" s="48"/>
    </row>
    <row r="6797" spans="1:32" ht="21" customHeight="1">
      <c r="A6797" s="45" t="str">
        <f>IF(G6797="","",VLOOKUP(G6797,#REF!,3,0))</f>
        <v/>
      </c>
      <c r="B6797" s="45" t="str">
        <f>IF(Table1[[#This Row],[Day]]="","",WEEKNUM(F6797))</f>
        <v/>
      </c>
      <c r="C6797" s="45" t="str">
        <f>IF(Table1[[#This Row],[Day]]="","",MONTH(F6797))</f>
        <v/>
      </c>
      <c r="D6797" s="45" t="str">
        <f>IF(Table1[[#This Row],[Day]]="","",YEAR(F6797))</f>
        <v/>
      </c>
      <c r="E6797" s="117" t="s">
        <v>329</v>
      </c>
      <c r="J6797" s="102"/>
      <c r="K6797" s="124"/>
      <c r="R6797" s="46"/>
      <c r="V6797" s="112"/>
      <c r="W6797" s="72"/>
      <c r="X6797" s="46"/>
      <c r="Y6797" s="46"/>
      <c r="AC6797" s="47">
        <f t="shared" si="102"/>
        <v>0</v>
      </c>
      <c r="AD6797" s="47"/>
      <c r="AE6797" s="44"/>
      <c r="AF6797" s="48"/>
    </row>
    <row r="6798" spans="1:32" ht="21" customHeight="1">
      <c r="A6798" s="45" t="str">
        <f>IF(G6798="","",VLOOKUP(G6798,#REF!,3,0))</f>
        <v/>
      </c>
      <c r="B6798" s="45" t="str">
        <f>IF(Table1[[#This Row],[Day]]="","",WEEKNUM(F6798))</f>
        <v/>
      </c>
      <c r="C6798" s="45" t="str">
        <f>IF(Table1[[#This Row],[Day]]="","",MONTH(F6798))</f>
        <v/>
      </c>
      <c r="D6798" s="45" t="str">
        <f>IF(Table1[[#This Row],[Day]]="","",YEAR(F6798))</f>
        <v/>
      </c>
      <c r="E6798" s="117" t="s">
        <v>329</v>
      </c>
      <c r="J6798" s="102"/>
      <c r="K6798" s="124"/>
      <c r="R6798" s="46"/>
      <c r="V6798" s="112"/>
      <c r="W6798" s="72"/>
      <c r="X6798" s="46"/>
      <c r="Y6798" s="46"/>
      <c r="AC6798" s="47">
        <f t="shared" si="102"/>
        <v>0</v>
      </c>
      <c r="AD6798" s="47"/>
      <c r="AE6798" s="44"/>
      <c r="AF6798" s="48"/>
    </row>
    <row r="6799" spans="1:32" ht="21" customHeight="1">
      <c r="A6799" s="45" t="str">
        <f>IF(G6799="","",VLOOKUP(G6799,#REF!,3,0))</f>
        <v/>
      </c>
      <c r="B6799" s="45" t="str">
        <f>IF(Table1[[#This Row],[Day]]="","",WEEKNUM(F6799))</f>
        <v/>
      </c>
      <c r="C6799" s="45" t="str">
        <f>IF(Table1[[#This Row],[Day]]="","",MONTH(F6799))</f>
        <v/>
      </c>
      <c r="D6799" s="45" t="str">
        <f>IF(Table1[[#This Row],[Day]]="","",YEAR(F6799))</f>
        <v/>
      </c>
      <c r="E6799" s="117" t="s">
        <v>329</v>
      </c>
      <c r="J6799" s="102"/>
      <c r="K6799" s="124"/>
      <c r="R6799" s="46"/>
      <c r="V6799" s="112"/>
      <c r="W6799" s="72"/>
      <c r="X6799" s="46"/>
      <c r="Y6799" s="46"/>
      <c r="AC6799" s="47">
        <f t="shared" si="102"/>
        <v>0</v>
      </c>
      <c r="AD6799" s="47"/>
      <c r="AE6799" s="44"/>
      <c r="AF6799" s="48"/>
    </row>
    <row r="6800" spans="1:32" ht="21" customHeight="1">
      <c r="A6800" s="45" t="str">
        <f>IF(G6800="","",VLOOKUP(G6800,#REF!,3,0))</f>
        <v/>
      </c>
      <c r="B6800" s="45" t="str">
        <f>IF(Table1[[#This Row],[Day]]="","",WEEKNUM(F6800))</f>
        <v/>
      </c>
      <c r="C6800" s="45" t="str">
        <f>IF(Table1[[#This Row],[Day]]="","",MONTH(F6800))</f>
        <v/>
      </c>
      <c r="D6800" s="45" t="str">
        <f>IF(Table1[[#This Row],[Day]]="","",YEAR(F6800))</f>
        <v/>
      </c>
      <c r="E6800" s="117" t="s">
        <v>329</v>
      </c>
      <c r="J6800" s="102"/>
      <c r="K6800" s="124"/>
      <c r="R6800" s="46"/>
      <c r="V6800" s="112"/>
      <c r="W6800" s="72"/>
      <c r="X6800" s="46"/>
      <c r="Y6800" s="46"/>
      <c r="AC6800" s="47">
        <f t="shared" si="102"/>
        <v>0</v>
      </c>
      <c r="AD6800" s="47"/>
      <c r="AE6800" s="44"/>
      <c r="AF6800" s="48"/>
    </row>
    <row r="6801" spans="1:32" ht="21" customHeight="1">
      <c r="A6801" s="45" t="str">
        <f>IF(G6801="","",VLOOKUP(G6801,#REF!,3,0))</f>
        <v/>
      </c>
      <c r="B6801" s="45" t="str">
        <f>IF(Table1[[#This Row],[Day]]="","",WEEKNUM(F6801))</f>
        <v/>
      </c>
      <c r="C6801" s="45" t="str">
        <f>IF(Table1[[#This Row],[Day]]="","",MONTH(F6801))</f>
        <v/>
      </c>
      <c r="D6801" s="45" t="str">
        <f>IF(Table1[[#This Row],[Day]]="","",YEAR(F6801))</f>
        <v/>
      </c>
      <c r="E6801" s="117" t="s">
        <v>329</v>
      </c>
      <c r="J6801" s="102"/>
      <c r="K6801" s="124"/>
      <c r="R6801" s="46"/>
      <c r="V6801" s="112"/>
      <c r="W6801" s="72"/>
      <c r="X6801" s="46"/>
      <c r="Y6801" s="46"/>
      <c r="AC6801" s="47">
        <f t="shared" si="102"/>
        <v>0</v>
      </c>
      <c r="AD6801" s="47"/>
      <c r="AE6801" s="44"/>
      <c r="AF6801" s="48"/>
    </row>
    <row r="6802" spans="1:32" ht="21" customHeight="1">
      <c r="A6802" s="45" t="str">
        <f>IF(G6802="","",VLOOKUP(G6802,#REF!,3,0))</f>
        <v/>
      </c>
      <c r="B6802" s="45" t="str">
        <f>IF(Table1[[#This Row],[Day]]="","",WEEKNUM(F6802))</f>
        <v/>
      </c>
      <c r="C6802" s="45" t="str">
        <f>IF(Table1[[#This Row],[Day]]="","",MONTH(F6802))</f>
        <v/>
      </c>
      <c r="D6802" s="45" t="str">
        <f>IF(Table1[[#This Row],[Day]]="","",YEAR(F6802))</f>
        <v/>
      </c>
      <c r="E6802" s="117" t="s">
        <v>329</v>
      </c>
      <c r="J6802" s="102"/>
      <c r="K6802" s="124"/>
      <c r="R6802" s="46"/>
      <c r="V6802" s="112"/>
      <c r="W6802" s="72"/>
      <c r="X6802" s="46"/>
      <c r="Y6802" s="46"/>
      <c r="AC6802" s="47">
        <f t="shared" si="102"/>
        <v>0</v>
      </c>
      <c r="AD6802" s="47"/>
      <c r="AE6802" s="44"/>
      <c r="AF6802" s="48"/>
    </row>
    <row r="6803" spans="1:32" ht="21" customHeight="1">
      <c r="A6803" s="45" t="str">
        <f>IF(G6803="","",VLOOKUP(G6803,#REF!,3,0))</f>
        <v/>
      </c>
      <c r="B6803" s="45" t="str">
        <f>IF(Table1[[#This Row],[Day]]="","",WEEKNUM(F6803))</f>
        <v/>
      </c>
      <c r="C6803" s="45" t="str">
        <f>IF(Table1[[#This Row],[Day]]="","",MONTH(F6803))</f>
        <v/>
      </c>
      <c r="D6803" s="45" t="str">
        <f>IF(Table1[[#This Row],[Day]]="","",YEAR(F6803))</f>
        <v/>
      </c>
      <c r="E6803" s="117" t="s">
        <v>329</v>
      </c>
      <c r="J6803" s="102"/>
      <c r="K6803" s="124"/>
      <c r="R6803" s="46"/>
      <c r="V6803" s="112"/>
      <c r="W6803" s="72"/>
      <c r="X6803" s="46"/>
      <c r="Y6803" s="46"/>
      <c r="AC6803" s="47">
        <f t="shared" si="102"/>
        <v>0</v>
      </c>
      <c r="AD6803" s="47"/>
      <c r="AE6803" s="44"/>
      <c r="AF6803" s="48"/>
    </row>
    <row r="6804" spans="1:32" ht="21" customHeight="1">
      <c r="A6804" s="45" t="str">
        <f>IF(G6804="","",VLOOKUP(G6804,#REF!,3,0))</f>
        <v/>
      </c>
      <c r="B6804" s="45" t="str">
        <f>IF(Table1[[#This Row],[Day]]="","",WEEKNUM(F6804))</f>
        <v/>
      </c>
      <c r="C6804" s="45" t="str">
        <f>IF(Table1[[#This Row],[Day]]="","",MONTH(F6804))</f>
        <v/>
      </c>
      <c r="D6804" s="45" t="str">
        <f>IF(Table1[[#This Row],[Day]]="","",YEAR(F6804))</f>
        <v/>
      </c>
      <c r="E6804" s="117" t="s">
        <v>329</v>
      </c>
      <c r="J6804" s="102"/>
      <c r="K6804" s="124"/>
      <c r="R6804" s="46"/>
      <c r="V6804" s="112"/>
      <c r="W6804" s="72"/>
      <c r="X6804" s="46"/>
      <c r="Y6804" s="46"/>
      <c r="AC6804" s="47">
        <f t="shared" si="102"/>
        <v>0</v>
      </c>
      <c r="AD6804" s="47"/>
      <c r="AE6804" s="44"/>
      <c r="AF6804" s="48"/>
    </row>
    <row r="6805" spans="1:32" ht="21" customHeight="1">
      <c r="A6805" s="45" t="str">
        <f>IF(G6805="","",VLOOKUP(G6805,#REF!,3,0))</f>
        <v/>
      </c>
      <c r="B6805" s="45" t="str">
        <f>IF(Table1[[#This Row],[Day]]="","",WEEKNUM(F6805))</f>
        <v/>
      </c>
      <c r="C6805" s="45" t="str">
        <f>IF(Table1[[#This Row],[Day]]="","",MONTH(F6805))</f>
        <v/>
      </c>
      <c r="D6805" s="45" t="str">
        <f>IF(Table1[[#This Row],[Day]]="","",YEAR(F6805))</f>
        <v/>
      </c>
      <c r="E6805" s="117" t="s">
        <v>329</v>
      </c>
      <c r="J6805" s="102"/>
      <c r="K6805" s="124"/>
      <c r="R6805" s="46"/>
      <c r="V6805" s="112"/>
      <c r="W6805" s="72"/>
      <c r="X6805" s="46"/>
      <c r="Y6805" s="46"/>
      <c r="AC6805" s="47">
        <f t="shared" si="102"/>
        <v>0</v>
      </c>
      <c r="AD6805" s="47"/>
      <c r="AE6805" s="44"/>
      <c r="AF6805" s="48"/>
    </row>
    <row r="6806" spans="1:32" ht="21" customHeight="1">
      <c r="A6806" s="45" t="str">
        <f>IF(G6806="","",VLOOKUP(G6806,#REF!,3,0))</f>
        <v/>
      </c>
      <c r="B6806" s="45" t="str">
        <f>IF(Table1[[#This Row],[Day]]="","",WEEKNUM(F6806))</f>
        <v/>
      </c>
      <c r="C6806" s="45" t="str">
        <f>IF(Table1[[#This Row],[Day]]="","",MONTH(F6806))</f>
        <v/>
      </c>
      <c r="D6806" s="45" t="str">
        <f>IF(Table1[[#This Row],[Day]]="","",YEAR(F6806))</f>
        <v/>
      </c>
      <c r="E6806" s="117" t="s">
        <v>329</v>
      </c>
      <c r="J6806" s="102"/>
      <c r="K6806" s="124"/>
      <c r="R6806" s="46"/>
      <c r="V6806" s="112"/>
      <c r="W6806" s="72"/>
      <c r="X6806" s="46"/>
      <c r="Y6806" s="46"/>
      <c r="AC6806" s="47">
        <f t="shared" si="102"/>
        <v>0</v>
      </c>
      <c r="AD6806" s="47"/>
      <c r="AE6806" s="44"/>
      <c r="AF6806" s="48"/>
    </row>
    <row r="6807" spans="1:32" ht="21" customHeight="1">
      <c r="A6807" s="45" t="str">
        <f>IF(G6807="","",VLOOKUP(G6807,#REF!,3,0))</f>
        <v/>
      </c>
      <c r="B6807" s="45" t="str">
        <f>IF(Table1[[#This Row],[Day]]="","",WEEKNUM(F6807))</f>
        <v/>
      </c>
      <c r="C6807" s="45" t="str">
        <f>IF(Table1[[#This Row],[Day]]="","",MONTH(F6807))</f>
        <v/>
      </c>
      <c r="D6807" s="45" t="str">
        <f>IF(Table1[[#This Row],[Day]]="","",YEAR(F6807))</f>
        <v/>
      </c>
      <c r="E6807" s="117" t="s">
        <v>329</v>
      </c>
      <c r="J6807" s="102"/>
      <c r="K6807" s="124"/>
      <c r="R6807" s="46"/>
      <c r="V6807" s="112"/>
      <c r="W6807" s="72"/>
      <c r="X6807" s="46"/>
      <c r="Y6807" s="46"/>
      <c r="AC6807" s="47">
        <f t="shared" si="102"/>
        <v>0</v>
      </c>
      <c r="AD6807" s="47"/>
      <c r="AE6807" s="44"/>
      <c r="AF6807" s="48"/>
    </row>
    <row r="6808" spans="1:32" ht="21" customHeight="1">
      <c r="A6808" s="45" t="str">
        <f>IF(G6808="","",VLOOKUP(G6808,#REF!,3,0))</f>
        <v/>
      </c>
      <c r="B6808" s="45" t="str">
        <f>IF(Table1[[#This Row],[Day]]="","",WEEKNUM(F6808))</f>
        <v/>
      </c>
      <c r="C6808" s="45" t="str">
        <f>IF(Table1[[#This Row],[Day]]="","",MONTH(F6808))</f>
        <v/>
      </c>
      <c r="D6808" s="45" t="str">
        <f>IF(Table1[[#This Row],[Day]]="","",YEAR(F6808))</f>
        <v/>
      </c>
      <c r="E6808" s="117" t="s">
        <v>329</v>
      </c>
      <c r="J6808" s="102"/>
      <c r="K6808" s="124"/>
      <c r="R6808" s="46"/>
      <c r="V6808" s="112"/>
      <c r="W6808" s="72"/>
      <c r="X6808" s="46"/>
      <c r="Y6808" s="46"/>
      <c r="AC6808" s="47">
        <f t="shared" si="102"/>
        <v>0</v>
      </c>
      <c r="AD6808" s="47"/>
      <c r="AE6808" s="44"/>
      <c r="AF6808" s="48"/>
    </row>
    <row r="6809" spans="1:32" ht="21" customHeight="1">
      <c r="A6809" s="45" t="str">
        <f>IF(G6809="","",VLOOKUP(G6809,#REF!,3,0))</f>
        <v/>
      </c>
      <c r="B6809" s="45" t="str">
        <f>IF(Table1[[#This Row],[Day]]="","",WEEKNUM(F6809))</f>
        <v/>
      </c>
      <c r="C6809" s="45" t="str">
        <f>IF(Table1[[#This Row],[Day]]="","",MONTH(F6809))</f>
        <v/>
      </c>
      <c r="D6809" s="45" t="str">
        <f>IF(Table1[[#This Row],[Day]]="","",YEAR(F6809))</f>
        <v/>
      </c>
      <c r="E6809" s="117" t="s">
        <v>329</v>
      </c>
      <c r="J6809" s="102"/>
      <c r="K6809" s="124"/>
      <c r="R6809" s="46"/>
      <c r="V6809" s="112"/>
      <c r="W6809" s="72"/>
      <c r="X6809" s="46"/>
      <c r="Y6809" s="46"/>
      <c r="AC6809" s="47">
        <f t="shared" si="102"/>
        <v>0</v>
      </c>
      <c r="AD6809" s="47"/>
      <c r="AE6809" s="44"/>
      <c r="AF6809" s="48"/>
    </row>
    <row r="6810" spans="1:32" ht="21" customHeight="1">
      <c r="A6810" s="45" t="str">
        <f>IF(G6810="","",VLOOKUP(G6810,#REF!,3,0))</f>
        <v/>
      </c>
      <c r="B6810" s="45" t="str">
        <f>IF(Table1[[#This Row],[Day]]="","",WEEKNUM(F6810))</f>
        <v/>
      </c>
      <c r="C6810" s="45" t="str">
        <f>IF(Table1[[#This Row],[Day]]="","",MONTH(F6810))</f>
        <v/>
      </c>
      <c r="D6810" s="45" t="str">
        <f>IF(Table1[[#This Row],[Day]]="","",YEAR(F6810))</f>
        <v/>
      </c>
      <c r="E6810" s="117" t="s">
        <v>329</v>
      </c>
      <c r="J6810" s="102"/>
      <c r="K6810" s="124"/>
      <c r="R6810" s="46"/>
      <c r="V6810" s="112"/>
      <c r="W6810" s="72"/>
      <c r="X6810" s="46"/>
      <c r="Y6810" s="46"/>
      <c r="AC6810" s="47">
        <f t="shared" si="102"/>
        <v>0</v>
      </c>
      <c r="AD6810" s="47"/>
      <c r="AE6810" s="44"/>
      <c r="AF6810" s="48"/>
    </row>
    <row r="6811" spans="1:32" ht="21" customHeight="1">
      <c r="A6811" s="45" t="str">
        <f>IF(G6811="","",VLOOKUP(G6811,#REF!,3,0))</f>
        <v/>
      </c>
      <c r="B6811" s="45" t="str">
        <f>IF(Table1[[#This Row],[Day]]="","",WEEKNUM(F6811))</f>
        <v/>
      </c>
      <c r="C6811" s="45" t="str">
        <f>IF(Table1[[#This Row],[Day]]="","",MONTH(F6811))</f>
        <v/>
      </c>
      <c r="D6811" s="45" t="str">
        <f>IF(Table1[[#This Row],[Day]]="","",YEAR(F6811))</f>
        <v/>
      </c>
      <c r="E6811" s="117" t="s">
        <v>329</v>
      </c>
      <c r="J6811" s="102"/>
      <c r="K6811" s="124"/>
      <c r="R6811" s="46"/>
      <c r="V6811" s="112"/>
      <c r="W6811" s="72"/>
      <c r="X6811" s="46"/>
      <c r="Y6811" s="46"/>
      <c r="AC6811" s="47">
        <f t="shared" si="102"/>
        <v>0</v>
      </c>
      <c r="AD6811" s="47"/>
      <c r="AE6811" s="44"/>
      <c r="AF6811" s="48"/>
    </row>
    <row r="6812" spans="1:32" ht="21" customHeight="1">
      <c r="A6812" s="45" t="str">
        <f>IF(G6812="","",VLOOKUP(G6812,#REF!,3,0))</f>
        <v/>
      </c>
      <c r="B6812" s="45" t="str">
        <f>IF(Table1[[#This Row],[Day]]="","",WEEKNUM(F6812))</f>
        <v/>
      </c>
      <c r="C6812" s="45" t="str">
        <f>IF(Table1[[#This Row],[Day]]="","",MONTH(F6812))</f>
        <v/>
      </c>
      <c r="D6812" s="45" t="str">
        <f>IF(Table1[[#This Row],[Day]]="","",YEAR(F6812))</f>
        <v/>
      </c>
      <c r="E6812" s="117" t="s">
        <v>329</v>
      </c>
      <c r="J6812" s="102"/>
      <c r="K6812" s="124"/>
      <c r="R6812" s="46"/>
      <c r="V6812" s="112"/>
      <c r="W6812" s="72"/>
      <c r="X6812" s="46"/>
      <c r="Y6812" s="46"/>
      <c r="AC6812" s="47">
        <f t="shared" ref="AC6812:AC6875" si="103">SUM(I6812:AB6812)</f>
        <v>0</v>
      </c>
      <c r="AD6812" s="47"/>
      <c r="AE6812" s="44"/>
      <c r="AF6812" s="48"/>
    </row>
    <row r="6813" spans="1:32" ht="21" customHeight="1">
      <c r="A6813" s="45" t="str">
        <f>IF(G6813="","",VLOOKUP(G6813,#REF!,3,0))</f>
        <v/>
      </c>
      <c r="B6813" s="45" t="str">
        <f>IF(Table1[[#This Row],[Day]]="","",WEEKNUM(F6813))</f>
        <v/>
      </c>
      <c r="C6813" s="45" t="str">
        <f>IF(Table1[[#This Row],[Day]]="","",MONTH(F6813))</f>
        <v/>
      </c>
      <c r="D6813" s="45" t="str">
        <f>IF(Table1[[#This Row],[Day]]="","",YEAR(F6813))</f>
        <v/>
      </c>
      <c r="E6813" s="117" t="s">
        <v>329</v>
      </c>
      <c r="J6813" s="102"/>
      <c r="K6813" s="124"/>
      <c r="R6813" s="46"/>
      <c r="V6813" s="112"/>
      <c r="W6813" s="72"/>
      <c r="X6813" s="46"/>
      <c r="Y6813" s="46"/>
      <c r="AC6813" s="47">
        <f t="shared" si="103"/>
        <v>0</v>
      </c>
      <c r="AD6813" s="47"/>
      <c r="AE6813" s="44"/>
      <c r="AF6813" s="48"/>
    </row>
    <row r="6814" spans="1:32" ht="21" customHeight="1">
      <c r="A6814" s="45" t="str">
        <f>IF(G6814="","",VLOOKUP(G6814,#REF!,3,0))</f>
        <v/>
      </c>
      <c r="B6814" s="45" t="str">
        <f>IF(Table1[[#This Row],[Day]]="","",WEEKNUM(F6814))</f>
        <v/>
      </c>
      <c r="C6814" s="45" t="str">
        <f>IF(Table1[[#This Row],[Day]]="","",MONTH(F6814))</f>
        <v/>
      </c>
      <c r="D6814" s="45" t="str">
        <f>IF(Table1[[#This Row],[Day]]="","",YEAR(F6814))</f>
        <v/>
      </c>
      <c r="E6814" s="117" t="s">
        <v>329</v>
      </c>
      <c r="J6814" s="102"/>
      <c r="K6814" s="124"/>
      <c r="R6814" s="46"/>
      <c r="V6814" s="112"/>
      <c r="W6814" s="72"/>
      <c r="X6814" s="46"/>
      <c r="Y6814" s="46"/>
      <c r="AC6814" s="47">
        <f t="shared" si="103"/>
        <v>0</v>
      </c>
      <c r="AD6814" s="47"/>
      <c r="AE6814" s="44"/>
      <c r="AF6814" s="48"/>
    </row>
    <row r="6815" spans="1:32" ht="21" customHeight="1">
      <c r="A6815" s="45" t="str">
        <f>IF(G6815="","",VLOOKUP(G6815,#REF!,3,0))</f>
        <v/>
      </c>
      <c r="B6815" s="45" t="str">
        <f>IF(Table1[[#This Row],[Day]]="","",WEEKNUM(F6815))</f>
        <v/>
      </c>
      <c r="C6815" s="45" t="str">
        <f>IF(Table1[[#This Row],[Day]]="","",MONTH(F6815))</f>
        <v/>
      </c>
      <c r="D6815" s="45" t="str">
        <f>IF(Table1[[#This Row],[Day]]="","",YEAR(F6815))</f>
        <v/>
      </c>
      <c r="E6815" s="117" t="s">
        <v>329</v>
      </c>
      <c r="J6815" s="102"/>
      <c r="K6815" s="124"/>
      <c r="R6815" s="46"/>
      <c r="V6815" s="112"/>
      <c r="W6815" s="72"/>
      <c r="X6815" s="46"/>
      <c r="Y6815" s="46"/>
      <c r="AC6815" s="47">
        <f t="shared" si="103"/>
        <v>0</v>
      </c>
      <c r="AD6815" s="47"/>
      <c r="AE6815" s="44"/>
      <c r="AF6815" s="48"/>
    </row>
    <row r="6816" spans="1:32" ht="21" customHeight="1">
      <c r="A6816" s="45" t="str">
        <f>IF(G6816="","",VLOOKUP(G6816,#REF!,3,0))</f>
        <v/>
      </c>
      <c r="B6816" s="45" t="str">
        <f>IF(Table1[[#This Row],[Day]]="","",WEEKNUM(F6816))</f>
        <v/>
      </c>
      <c r="C6816" s="45" t="str">
        <f>IF(Table1[[#This Row],[Day]]="","",MONTH(F6816))</f>
        <v/>
      </c>
      <c r="D6816" s="45" t="str">
        <f>IF(Table1[[#This Row],[Day]]="","",YEAR(F6816))</f>
        <v/>
      </c>
      <c r="E6816" s="117" t="s">
        <v>329</v>
      </c>
      <c r="J6816" s="102"/>
      <c r="K6816" s="124"/>
      <c r="R6816" s="46"/>
      <c r="V6816" s="112"/>
      <c r="W6816" s="72"/>
      <c r="X6816" s="46"/>
      <c r="Y6816" s="46"/>
      <c r="AC6816" s="47">
        <f t="shared" si="103"/>
        <v>0</v>
      </c>
      <c r="AD6816" s="47"/>
      <c r="AE6816" s="44"/>
      <c r="AF6816" s="48"/>
    </row>
    <row r="6817" spans="1:32" ht="21" customHeight="1">
      <c r="A6817" s="45" t="str">
        <f>IF(G6817="","",VLOOKUP(G6817,#REF!,3,0))</f>
        <v/>
      </c>
      <c r="B6817" s="45" t="str">
        <f>IF(Table1[[#This Row],[Day]]="","",WEEKNUM(F6817))</f>
        <v/>
      </c>
      <c r="C6817" s="45" t="str">
        <f>IF(Table1[[#This Row],[Day]]="","",MONTH(F6817))</f>
        <v/>
      </c>
      <c r="D6817" s="45" t="str">
        <f>IF(Table1[[#This Row],[Day]]="","",YEAR(F6817))</f>
        <v/>
      </c>
      <c r="E6817" s="117" t="s">
        <v>329</v>
      </c>
      <c r="J6817" s="102"/>
      <c r="K6817" s="124"/>
      <c r="R6817" s="46"/>
      <c r="V6817" s="112"/>
      <c r="W6817" s="72"/>
      <c r="X6817" s="46"/>
      <c r="Y6817" s="46"/>
      <c r="AC6817" s="47">
        <f t="shared" si="103"/>
        <v>0</v>
      </c>
      <c r="AD6817" s="47"/>
      <c r="AE6817" s="44"/>
      <c r="AF6817" s="48"/>
    </row>
    <row r="6818" spans="1:32" ht="21" customHeight="1">
      <c r="A6818" s="45" t="str">
        <f>IF(G6818="","",VLOOKUP(G6818,#REF!,3,0))</f>
        <v/>
      </c>
      <c r="B6818" s="45" t="str">
        <f>IF(Table1[[#This Row],[Day]]="","",WEEKNUM(F6818))</f>
        <v/>
      </c>
      <c r="C6818" s="45" t="str">
        <f>IF(Table1[[#This Row],[Day]]="","",MONTH(F6818))</f>
        <v/>
      </c>
      <c r="D6818" s="45" t="str">
        <f>IF(Table1[[#This Row],[Day]]="","",YEAR(F6818))</f>
        <v/>
      </c>
      <c r="E6818" s="117" t="s">
        <v>329</v>
      </c>
      <c r="J6818" s="102"/>
      <c r="K6818" s="124"/>
      <c r="R6818" s="46"/>
      <c r="V6818" s="112"/>
      <c r="W6818" s="72"/>
      <c r="X6818" s="46"/>
      <c r="Y6818" s="46"/>
      <c r="AC6818" s="47">
        <f t="shared" si="103"/>
        <v>0</v>
      </c>
      <c r="AD6818" s="47"/>
      <c r="AE6818" s="44"/>
      <c r="AF6818" s="48"/>
    </row>
    <row r="6819" spans="1:32" ht="21" customHeight="1">
      <c r="A6819" s="45" t="str">
        <f>IF(G6819="","",VLOOKUP(G6819,#REF!,3,0))</f>
        <v/>
      </c>
      <c r="B6819" s="45" t="str">
        <f>IF(Table1[[#This Row],[Day]]="","",WEEKNUM(F6819))</f>
        <v/>
      </c>
      <c r="C6819" s="45" t="str">
        <f>IF(Table1[[#This Row],[Day]]="","",MONTH(F6819))</f>
        <v/>
      </c>
      <c r="D6819" s="45" t="str">
        <f>IF(Table1[[#This Row],[Day]]="","",YEAR(F6819))</f>
        <v/>
      </c>
      <c r="E6819" s="117" t="s">
        <v>329</v>
      </c>
      <c r="J6819" s="102"/>
      <c r="K6819" s="124"/>
      <c r="R6819" s="46"/>
      <c r="V6819" s="112"/>
      <c r="W6819" s="72"/>
      <c r="X6819" s="46"/>
      <c r="Y6819" s="46"/>
      <c r="AC6819" s="47">
        <f t="shared" si="103"/>
        <v>0</v>
      </c>
      <c r="AD6819" s="47"/>
      <c r="AE6819" s="44"/>
      <c r="AF6819" s="48"/>
    </row>
    <row r="6820" spans="1:32" ht="21" customHeight="1">
      <c r="A6820" s="45" t="str">
        <f>IF(G6820="","",VLOOKUP(G6820,#REF!,3,0))</f>
        <v/>
      </c>
      <c r="B6820" s="45" t="str">
        <f>IF(Table1[[#This Row],[Day]]="","",WEEKNUM(F6820))</f>
        <v/>
      </c>
      <c r="C6820" s="45" t="str">
        <f>IF(Table1[[#This Row],[Day]]="","",MONTH(F6820))</f>
        <v/>
      </c>
      <c r="D6820" s="45" t="str">
        <f>IF(Table1[[#This Row],[Day]]="","",YEAR(F6820))</f>
        <v/>
      </c>
      <c r="E6820" s="117" t="s">
        <v>329</v>
      </c>
      <c r="J6820" s="102"/>
      <c r="K6820" s="124"/>
      <c r="R6820" s="46"/>
      <c r="V6820" s="112"/>
      <c r="W6820" s="72"/>
      <c r="X6820" s="46"/>
      <c r="Y6820" s="46"/>
      <c r="AC6820" s="47">
        <f t="shared" si="103"/>
        <v>0</v>
      </c>
      <c r="AD6820" s="47"/>
      <c r="AE6820" s="44"/>
      <c r="AF6820" s="48"/>
    </row>
    <row r="6821" spans="1:32" ht="21" customHeight="1">
      <c r="A6821" s="45" t="str">
        <f>IF(G6821="","",VLOOKUP(G6821,#REF!,3,0))</f>
        <v/>
      </c>
      <c r="B6821" s="45" t="str">
        <f>IF(Table1[[#This Row],[Day]]="","",WEEKNUM(F6821))</f>
        <v/>
      </c>
      <c r="C6821" s="45" t="str">
        <f>IF(Table1[[#This Row],[Day]]="","",MONTH(F6821))</f>
        <v/>
      </c>
      <c r="D6821" s="45" t="str">
        <f>IF(Table1[[#This Row],[Day]]="","",YEAR(F6821))</f>
        <v/>
      </c>
      <c r="E6821" s="117" t="s">
        <v>329</v>
      </c>
      <c r="J6821" s="102"/>
      <c r="K6821" s="124"/>
      <c r="R6821" s="46"/>
      <c r="V6821" s="112"/>
      <c r="W6821" s="72"/>
      <c r="X6821" s="46"/>
      <c r="Y6821" s="46"/>
      <c r="AC6821" s="47">
        <f t="shared" si="103"/>
        <v>0</v>
      </c>
      <c r="AD6821" s="47"/>
      <c r="AE6821" s="44"/>
      <c r="AF6821" s="48"/>
    </row>
    <row r="6822" spans="1:32" ht="21" customHeight="1">
      <c r="A6822" s="45" t="str">
        <f>IF(G6822="","",VLOOKUP(G6822,#REF!,3,0))</f>
        <v/>
      </c>
      <c r="B6822" s="45" t="str">
        <f>IF(Table1[[#This Row],[Day]]="","",WEEKNUM(F6822))</f>
        <v/>
      </c>
      <c r="C6822" s="45" t="str">
        <f>IF(Table1[[#This Row],[Day]]="","",MONTH(F6822))</f>
        <v/>
      </c>
      <c r="D6822" s="45" t="str">
        <f>IF(Table1[[#This Row],[Day]]="","",YEAR(F6822))</f>
        <v/>
      </c>
      <c r="E6822" s="117" t="s">
        <v>329</v>
      </c>
      <c r="J6822" s="102"/>
      <c r="K6822" s="124"/>
      <c r="R6822" s="46"/>
      <c r="V6822" s="112"/>
      <c r="W6822" s="72"/>
      <c r="X6822" s="46"/>
      <c r="Y6822" s="46"/>
      <c r="AC6822" s="47">
        <f t="shared" si="103"/>
        <v>0</v>
      </c>
      <c r="AD6822" s="47"/>
      <c r="AE6822" s="44"/>
      <c r="AF6822" s="48"/>
    </row>
    <row r="6823" spans="1:32" ht="21" customHeight="1">
      <c r="A6823" s="45" t="str">
        <f>IF(G6823="","",VLOOKUP(G6823,#REF!,3,0))</f>
        <v/>
      </c>
      <c r="B6823" s="45" t="str">
        <f>IF(Table1[[#This Row],[Day]]="","",WEEKNUM(F6823))</f>
        <v/>
      </c>
      <c r="C6823" s="45" t="str">
        <f>IF(Table1[[#This Row],[Day]]="","",MONTH(F6823))</f>
        <v/>
      </c>
      <c r="D6823" s="45" t="str">
        <f>IF(Table1[[#This Row],[Day]]="","",YEAR(F6823))</f>
        <v/>
      </c>
      <c r="E6823" s="117" t="s">
        <v>329</v>
      </c>
      <c r="J6823" s="102"/>
      <c r="K6823" s="124"/>
      <c r="R6823" s="46"/>
      <c r="V6823" s="112"/>
      <c r="W6823" s="72"/>
      <c r="X6823" s="46"/>
      <c r="Y6823" s="46"/>
      <c r="AC6823" s="47">
        <f t="shared" si="103"/>
        <v>0</v>
      </c>
      <c r="AD6823" s="47"/>
      <c r="AE6823" s="44"/>
      <c r="AF6823" s="48"/>
    </row>
    <row r="6824" spans="1:32" ht="21" customHeight="1">
      <c r="A6824" s="45" t="str">
        <f>IF(G6824="","",VLOOKUP(G6824,#REF!,3,0))</f>
        <v/>
      </c>
      <c r="B6824" s="45" t="str">
        <f>IF(Table1[[#This Row],[Day]]="","",WEEKNUM(F6824))</f>
        <v/>
      </c>
      <c r="C6824" s="45" t="str">
        <f>IF(Table1[[#This Row],[Day]]="","",MONTH(F6824))</f>
        <v/>
      </c>
      <c r="D6824" s="45" t="str">
        <f>IF(Table1[[#This Row],[Day]]="","",YEAR(F6824))</f>
        <v/>
      </c>
      <c r="E6824" s="117" t="s">
        <v>329</v>
      </c>
      <c r="J6824" s="102"/>
      <c r="K6824" s="124"/>
      <c r="R6824" s="46"/>
      <c r="V6824" s="112"/>
      <c r="W6824" s="72"/>
      <c r="X6824" s="46"/>
      <c r="Y6824" s="46"/>
      <c r="AC6824" s="47">
        <f t="shared" si="103"/>
        <v>0</v>
      </c>
      <c r="AD6824" s="47"/>
      <c r="AE6824" s="44"/>
      <c r="AF6824" s="48"/>
    </row>
    <row r="6825" spans="1:32" ht="21" customHeight="1">
      <c r="A6825" s="45" t="str">
        <f>IF(G6825="","",VLOOKUP(G6825,#REF!,3,0))</f>
        <v/>
      </c>
      <c r="B6825" s="45" t="str">
        <f>IF(Table1[[#This Row],[Day]]="","",WEEKNUM(F6825))</f>
        <v/>
      </c>
      <c r="C6825" s="45" t="str">
        <f>IF(Table1[[#This Row],[Day]]="","",MONTH(F6825))</f>
        <v/>
      </c>
      <c r="D6825" s="45" t="str">
        <f>IF(Table1[[#This Row],[Day]]="","",YEAR(F6825))</f>
        <v/>
      </c>
      <c r="E6825" s="117" t="s">
        <v>329</v>
      </c>
      <c r="J6825" s="102"/>
      <c r="K6825" s="124"/>
      <c r="R6825" s="46"/>
      <c r="V6825" s="112"/>
      <c r="W6825" s="72"/>
      <c r="X6825" s="46"/>
      <c r="Y6825" s="46"/>
      <c r="AC6825" s="47">
        <f t="shared" si="103"/>
        <v>0</v>
      </c>
      <c r="AD6825" s="47"/>
      <c r="AE6825" s="44"/>
      <c r="AF6825" s="48"/>
    </row>
    <row r="6826" spans="1:32" ht="21" customHeight="1">
      <c r="A6826" s="45" t="str">
        <f>IF(G6826="","",VLOOKUP(G6826,#REF!,3,0))</f>
        <v/>
      </c>
      <c r="B6826" s="45" t="str">
        <f>IF(Table1[[#This Row],[Day]]="","",WEEKNUM(F6826))</f>
        <v/>
      </c>
      <c r="C6826" s="45" t="str">
        <f>IF(Table1[[#This Row],[Day]]="","",MONTH(F6826))</f>
        <v/>
      </c>
      <c r="D6826" s="45" t="str">
        <f>IF(Table1[[#This Row],[Day]]="","",YEAR(F6826))</f>
        <v/>
      </c>
      <c r="E6826" s="117" t="s">
        <v>329</v>
      </c>
      <c r="J6826" s="102"/>
      <c r="K6826" s="124"/>
      <c r="R6826" s="46"/>
      <c r="V6826" s="112"/>
      <c r="W6826" s="72"/>
      <c r="X6826" s="46"/>
      <c r="Y6826" s="46"/>
      <c r="AC6826" s="47">
        <f t="shared" si="103"/>
        <v>0</v>
      </c>
      <c r="AD6826" s="47"/>
      <c r="AE6826" s="44"/>
      <c r="AF6826" s="48"/>
    </row>
    <row r="6827" spans="1:32" ht="21" customHeight="1">
      <c r="A6827" s="45" t="str">
        <f>IF(G6827="","",VLOOKUP(G6827,#REF!,3,0))</f>
        <v/>
      </c>
      <c r="B6827" s="45" t="str">
        <f>IF(Table1[[#This Row],[Day]]="","",WEEKNUM(F6827))</f>
        <v/>
      </c>
      <c r="C6827" s="45" t="str">
        <f>IF(Table1[[#This Row],[Day]]="","",MONTH(F6827))</f>
        <v/>
      </c>
      <c r="D6827" s="45" t="str">
        <f>IF(Table1[[#This Row],[Day]]="","",YEAR(F6827))</f>
        <v/>
      </c>
      <c r="E6827" s="117" t="s">
        <v>329</v>
      </c>
      <c r="J6827" s="102"/>
      <c r="K6827" s="124"/>
      <c r="R6827" s="46"/>
      <c r="V6827" s="112"/>
      <c r="W6827" s="72"/>
      <c r="X6827" s="46"/>
      <c r="Y6827" s="46"/>
      <c r="AC6827" s="47">
        <f t="shared" si="103"/>
        <v>0</v>
      </c>
      <c r="AD6827" s="47"/>
      <c r="AE6827" s="44"/>
      <c r="AF6827" s="48"/>
    </row>
    <row r="6828" spans="1:32" ht="21" customHeight="1">
      <c r="A6828" s="45" t="str">
        <f>IF(G6828="","",VLOOKUP(G6828,#REF!,3,0))</f>
        <v/>
      </c>
      <c r="B6828" s="45" t="str">
        <f>IF(Table1[[#This Row],[Day]]="","",WEEKNUM(F6828))</f>
        <v/>
      </c>
      <c r="C6828" s="45" t="str">
        <f>IF(Table1[[#This Row],[Day]]="","",MONTH(F6828))</f>
        <v/>
      </c>
      <c r="D6828" s="45" t="str">
        <f>IF(Table1[[#This Row],[Day]]="","",YEAR(F6828))</f>
        <v/>
      </c>
      <c r="E6828" s="117" t="s">
        <v>329</v>
      </c>
      <c r="J6828" s="102"/>
      <c r="K6828" s="124"/>
      <c r="R6828" s="46"/>
      <c r="V6828" s="112"/>
      <c r="W6828" s="72"/>
      <c r="X6828" s="46"/>
      <c r="Y6828" s="46"/>
      <c r="AC6828" s="47">
        <f t="shared" si="103"/>
        <v>0</v>
      </c>
      <c r="AD6828" s="47"/>
      <c r="AE6828" s="44"/>
      <c r="AF6828" s="48"/>
    </row>
    <row r="6829" spans="1:32" ht="21" customHeight="1">
      <c r="A6829" s="45" t="str">
        <f>IF(G6829="","",VLOOKUP(G6829,#REF!,3,0))</f>
        <v/>
      </c>
      <c r="B6829" s="45" t="str">
        <f>IF(Table1[[#This Row],[Day]]="","",WEEKNUM(F6829))</f>
        <v/>
      </c>
      <c r="C6829" s="45" t="str">
        <f>IF(Table1[[#This Row],[Day]]="","",MONTH(F6829))</f>
        <v/>
      </c>
      <c r="D6829" s="45" t="str">
        <f>IF(Table1[[#This Row],[Day]]="","",YEAR(F6829))</f>
        <v/>
      </c>
      <c r="E6829" s="117" t="s">
        <v>329</v>
      </c>
      <c r="J6829" s="102"/>
      <c r="K6829" s="124"/>
      <c r="R6829" s="46"/>
      <c r="V6829" s="112"/>
      <c r="W6829" s="72"/>
      <c r="X6829" s="46"/>
      <c r="Y6829" s="46"/>
      <c r="AC6829" s="47">
        <f t="shared" si="103"/>
        <v>0</v>
      </c>
      <c r="AD6829" s="47"/>
      <c r="AE6829" s="44"/>
      <c r="AF6829" s="48"/>
    </row>
    <row r="6830" spans="1:32" ht="21" customHeight="1">
      <c r="A6830" s="45" t="str">
        <f>IF(G6830="","",VLOOKUP(G6830,#REF!,3,0))</f>
        <v/>
      </c>
      <c r="B6830" s="45" t="str">
        <f>IF(Table1[[#This Row],[Day]]="","",WEEKNUM(F6830))</f>
        <v/>
      </c>
      <c r="C6830" s="45" t="str">
        <f>IF(Table1[[#This Row],[Day]]="","",MONTH(F6830))</f>
        <v/>
      </c>
      <c r="D6830" s="45" t="str">
        <f>IF(Table1[[#This Row],[Day]]="","",YEAR(F6830))</f>
        <v/>
      </c>
      <c r="E6830" s="117" t="s">
        <v>329</v>
      </c>
      <c r="J6830" s="102"/>
      <c r="K6830" s="124"/>
      <c r="R6830" s="46"/>
      <c r="V6830" s="112"/>
      <c r="W6830" s="72"/>
      <c r="X6830" s="46"/>
      <c r="Y6830" s="46"/>
      <c r="AC6830" s="47">
        <f t="shared" si="103"/>
        <v>0</v>
      </c>
      <c r="AD6830" s="47"/>
      <c r="AE6830" s="44"/>
      <c r="AF6830" s="48"/>
    </row>
    <row r="6831" spans="1:32" ht="21" customHeight="1">
      <c r="A6831" s="45" t="str">
        <f>IF(G6831="","",VLOOKUP(G6831,#REF!,3,0))</f>
        <v/>
      </c>
      <c r="B6831" s="45" t="str">
        <f>IF(Table1[[#This Row],[Day]]="","",WEEKNUM(F6831))</f>
        <v/>
      </c>
      <c r="C6831" s="45" t="str">
        <f>IF(Table1[[#This Row],[Day]]="","",MONTH(F6831))</f>
        <v/>
      </c>
      <c r="D6831" s="45" t="str">
        <f>IF(Table1[[#This Row],[Day]]="","",YEAR(F6831))</f>
        <v/>
      </c>
      <c r="E6831" s="117" t="s">
        <v>329</v>
      </c>
      <c r="J6831" s="102"/>
      <c r="K6831" s="124"/>
      <c r="R6831" s="46"/>
      <c r="V6831" s="112"/>
      <c r="W6831" s="72"/>
      <c r="X6831" s="46"/>
      <c r="Y6831" s="46"/>
      <c r="AC6831" s="47">
        <f t="shared" si="103"/>
        <v>0</v>
      </c>
      <c r="AD6831" s="47"/>
      <c r="AE6831" s="44"/>
      <c r="AF6831" s="48"/>
    </row>
    <row r="6832" spans="1:32" ht="21" customHeight="1">
      <c r="A6832" s="45" t="str">
        <f>IF(G6832="","",VLOOKUP(G6832,#REF!,3,0))</f>
        <v/>
      </c>
      <c r="B6832" s="45" t="str">
        <f>IF(Table1[[#This Row],[Day]]="","",WEEKNUM(F6832))</f>
        <v/>
      </c>
      <c r="C6832" s="45" t="str">
        <f>IF(Table1[[#This Row],[Day]]="","",MONTH(F6832))</f>
        <v/>
      </c>
      <c r="D6832" s="45" t="str">
        <f>IF(Table1[[#This Row],[Day]]="","",YEAR(F6832))</f>
        <v/>
      </c>
      <c r="E6832" s="117" t="s">
        <v>329</v>
      </c>
      <c r="J6832" s="102"/>
      <c r="K6832" s="124"/>
      <c r="R6832" s="46"/>
      <c r="V6832" s="112"/>
      <c r="W6832" s="72"/>
      <c r="X6832" s="46"/>
      <c r="Y6832" s="46"/>
      <c r="AC6832" s="47">
        <f t="shared" si="103"/>
        <v>0</v>
      </c>
      <c r="AD6832" s="47"/>
      <c r="AE6832" s="44"/>
      <c r="AF6832" s="48"/>
    </row>
    <row r="6833" spans="1:32" ht="21" customHeight="1">
      <c r="A6833" s="45" t="str">
        <f>IF(G6833="","",VLOOKUP(G6833,#REF!,3,0))</f>
        <v/>
      </c>
      <c r="B6833" s="45" t="str">
        <f>IF(Table1[[#This Row],[Day]]="","",WEEKNUM(F6833))</f>
        <v/>
      </c>
      <c r="C6833" s="45" t="str">
        <f>IF(Table1[[#This Row],[Day]]="","",MONTH(F6833))</f>
        <v/>
      </c>
      <c r="D6833" s="45" t="str">
        <f>IF(Table1[[#This Row],[Day]]="","",YEAR(F6833))</f>
        <v/>
      </c>
      <c r="E6833" s="117" t="s">
        <v>329</v>
      </c>
      <c r="J6833" s="102"/>
      <c r="K6833" s="124"/>
      <c r="R6833" s="46"/>
      <c r="V6833" s="112"/>
      <c r="W6833" s="72"/>
      <c r="X6833" s="46"/>
      <c r="Y6833" s="46"/>
      <c r="AC6833" s="47">
        <f t="shared" si="103"/>
        <v>0</v>
      </c>
      <c r="AD6833" s="47"/>
      <c r="AE6833" s="44"/>
      <c r="AF6833" s="48"/>
    </row>
    <row r="6834" spans="1:32" ht="21" customHeight="1">
      <c r="A6834" s="45" t="str">
        <f>IF(G6834="","",VLOOKUP(G6834,#REF!,3,0))</f>
        <v/>
      </c>
      <c r="B6834" s="45" t="str">
        <f>IF(Table1[[#This Row],[Day]]="","",WEEKNUM(F6834))</f>
        <v/>
      </c>
      <c r="C6834" s="45" t="str">
        <f>IF(Table1[[#This Row],[Day]]="","",MONTH(F6834))</f>
        <v/>
      </c>
      <c r="D6834" s="45" t="str">
        <f>IF(Table1[[#This Row],[Day]]="","",YEAR(F6834))</f>
        <v/>
      </c>
      <c r="E6834" s="117" t="s">
        <v>329</v>
      </c>
      <c r="J6834" s="102"/>
      <c r="K6834" s="124"/>
      <c r="R6834" s="46"/>
      <c r="V6834" s="112"/>
      <c r="W6834" s="72"/>
      <c r="X6834" s="46"/>
      <c r="Y6834" s="46"/>
      <c r="AC6834" s="47">
        <f t="shared" si="103"/>
        <v>0</v>
      </c>
      <c r="AD6834" s="47"/>
      <c r="AE6834" s="44"/>
      <c r="AF6834" s="48"/>
    </row>
    <row r="6835" spans="1:32" ht="21" customHeight="1">
      <c r="A6835" s="45" t="str">
        <f>IF(G6835="","",VLOOKUP(G6835,#REF!,3,0))</f>
        <v/>
      </c>
      <c r="B6835" s="45" t="str">
        <f>IF(Table1[[#This Row],[Day]]="","",WEEKNUM(F6835))</f>
        <v/>
      </c>
      <c r="C6835" s="45" t="str">
        <f>IF(Table1[[#This Row],[Day]]="","",MONTH(F6835))</f>
        <v/>
      </c>
      <c r="D6835" s="45" t="str">
        <f>IF(Table1[[#This Row],[Day]]="","",YEAR(F6835))</f>
        <v/>
      </c>
      <c r="E6835" s="117" t="s">
        <v>329</v>
      </c>
      <c r="J6835" s="102"/>
      <c r="K6835" s="124"/>
      <c r="R6835" s="46"/>
      <c r="V6835" s="112"/>
      <c r="W6835" s="72"/>
      <c r="X6835" s="46"/>
      <c r="Y6835" s="46"/>
      <c r="AC6835" s="47">
        <f t="shared" si="103"/>
        <v>0</v>
      </c>
      <c r="AD6835" s="47"/>
      <c r="AE6835" s="44"/>
      <c r="AF6835" s="48"/>
    </row>
    <row r="6836" spans="1:32" ht="21" customHeight="1">
      <c r="A6836" s="45" t="str">
        <f>IF(G6836="","",VLOOKUP(G6836,#REF!,3,0))</f>
        <v/>
      </c>
      <c r="B6836" s="45" t="str">
        <f>IF(Table1[[#This Row],[Day]]="","",WEEKNUM(F6836))</f>
        <v/>
      </c>
      <c r="C6836" s="45" t="str">
        <f>IF(Table1[[#This Row],[Day]]="","",MONTH(F6836))</f>
        <v/>
      </c>
      <c r="D6836" s="45" t="str">
        <f>IF(Table1[[#This Row],[Day]]="","",YEAR(F6836))</f>
        <v/>
      </c>
      <c r="E6836" s="117" t="s">
        <v>329</v>
      </c>
      <c r="J6836" s="102"/>
      <c r="K6836" s="124"/>
      <c r="R6836" s="46"/>
      <c r="V6836" s="112"/>
      <c r="W6836" s="72"/>
      <c r="X6836" s="46"/>
      <c r="Y6836" s="46"/>
      <c r="AC6836" s="47">
        <f t="shared" si="103"/>
        <v>0</v>
      </c>
      <c r="AD6836" s="47"/>
      <c r="AE6836" s="44"/>
      <c r="AF6836" s="48"/>
    </row>
    <row r="6837" spans="1:32" ht="21" customHeight="1">
      <c r="A6837" s="45" t="str">
        <f>IF(G6837="","",VLOOKUP(G6837,#REF!,3,0))</f>
        <v/>
      </c>
      <c r="B6837" s="45" t="str">
        <f>IF(Table1[[#This Row],[Day]]="","",WEEKNUM(F6837))</f>
        <v/>
      </c>
      <c r="C6837" s="45" t="str">
        <f>IF(Table1[[#This Row],[Day]]="","",MONTH(F6837))</f>
        <v/>
      </c>
      <c r="D6837" s="45" t="str">
        <f>IF(Table1[[#This Row],[Day]]="","",YEAR(F6837))</f>
        <v/>
      </c>
      <c r="E6837" s="117" t="s">
        <v>329</v>
      </c>
      <c r="J6837" s="102"/>
      <c r="K6837" s="124"/>
      <c r="R6837" s="46"/>
      <c r="V6837" s="112"/>
      <c r="W6837" s="72"/>
      <c r="X6837" s="46"/>
      <c r="Y6837" s="46"/>
      <c r="AC6837" s="47">
        <f t="shared" si="103"/>
        <v>0</v>
      </c>
      <c r="AD6837" s="47"/>
      <c r="AE6837" s="44"/>
      <c r="AF6837" s="48"/>
    </row>
    <row r="6838" spans="1:32" ht="21" customHeight="1">
      <c r="A6838" s="45" t="str">
        <f>IF(G6838="","",VLOOKUP(G6838,#REF!,3,0))</f>
        <v/>
      </c>
      <c r="B6838" s="45" t="str">
        <f>IF(Table1[[#This Row],[Day]]="","",WEEKNUM(F6838))</f>
        <v/>
      </c>
      <c r="C6838" s="45" t="str">
        <f>IF(Table1[[#This Row],[Day]]="","",MONTH(F6838))</f>
        <v/>
      </c>
      <c r="D6838" s="45" t="str">
        <f>IF(Table1[[#This Row],[Day]]="","",YEAR(F6838))</f>
        <v/>
      </c>
      <c r="E6838" s="117" t="s">
        <v>329</v>
      </c>
      <c r="J6838" s="102"/>
      <c r="K6838" s="124"/>
      <c r="R6838" s="46"/>
      <c r="V6838" s="112"/>
      <c r="W6838" s="72"/>
      <c r="X6838" s="46"/>
      <c r="Y6838" s="46"/>
      <c r="AC6838" s="47">
        <f t="shared" si="103"/>
        <v>0</v>
      </c>
      <c r="AD6838" s="47"/>
      <c r="AE6838" s="44"/>
      <c r="AF6838" s="48"/>
    </row>
    <row r="6839" spans="1:32" ht="21" customHeight="1">
      <c r="A6839" s="45" t="str">
        <f>IF(G6839="","",VLOOKUP(G6839,#REF!,3,0))</f>
        <v/>
      </c>
      <c r="B6839" s="45" t="str">
        <f>IF(Table1[[#This Row],[Day]]="","",WEEKNUM(F6839))</f>
        <v/>
      </c>
      <c r="C6839" s="45" t="str">
        <f>IF(Table1[[#This Row],[Day]]="","",MONTH(F6839))</f>
        <v/>
      </c>
      <c r="D6839" s="45" t="str">
        <f>IF(Table1[[#This Row],[Day]]="","",YEAR(F6839))</f>
        <v/>
      </c>
      <c r="E6839" s="117" t="s">
        <v>329</v>
      </c>
      <c r="J6839" s="102"/>
      <c r="K6839" s="124"/>
      <c r="R6839" s="46"/>
      <c r="V6839" s="112"/>
      <c r="W6839" s="72"/>
      <c r="X6839" s="46"/>
      <c r="Y6839" s="46"/>
      <c r="AC6839" s="47">
        <f t="shared" si="103"/>
        <v>0</v>
      </c>
      <c r="AD6839" s="47"/>
      <c r="AE6839" s="44"/>
      <c r="AF6839" s="48"/>
    </row>
    <row r="6840" spans="1:32" ht="21" customHeight="1">
      <c r="A6840" s="45" t="str">
        <f>IF(G6840="","",VLOOKUP(G6840,#REF!,3,0))</f>
        <v/>
      </c>
      <c r="B6840" s="45" t="str">
        <f>IF(Table1[[#This Row],[Day]]="","",WEEKNUM(F6840))</f>
        <v/>
      </c>
      <c r="C6840" s="45" t="str">
        <f>IF(Table1[[#This Row],[Day]]="","",MONTH(F6840))</f>
        <v/>
      </c>
      <c r="D6840" s="45" t="str">
        <f>IF(Table1[[#This Row],[Day]]="","",YEAR(F6840))</f>
        <v/>
      </c>
      <c r="E6840" s="117" t="s">
        <v>329</v>
      </c>
      <c r="J6840" s="102"/>
      <c r="K6840" s="124"/>
      <c r="R6840" s="46"/>
      <c r="V6840" s="112"/>
      <c r="W6840" s="72"/>
      <c r="X6840" s="46"/>
      <c r="Y6840" s="46"/>
      <c r="AC6840" s="47">
        <f t="shared" si="103"/>
        <v>0</v>
      </c>
      <c r="AD6840" s="47"/>
      <c r="AE6840" s="44"/>
      <c r="AF6840" s="48"/>
    </row>
    <row r="6841" spans="1:32" ht="21" customHeight="1">
      <c r="A6841" s="45" t="str">
        <f>IF(G6841="","",VLOOKUP(G6841,#REF!,3,0))</f>
        <v/>
      </c>
      <c r="B6841" s="45" t="str">
        <f>IF(Table1[[#This Row],[Day]]="","",WEEKNUM(F6841))</f>
        <v/>
      </c>
      <c r="C6841" s="45" t="str">
        <f>IF(Table1[[#This Row],[Day]]="","",MONTH(F6841))</f>
        <v/>
      </c>
      <c r="D6841" s="45" t="str">
        <f>IF(Table1[[#This Row],[Day]]="","",YEAR(F6841))</f>
        <v/>
      </c>
      <c r="E6841" s="117" t="s">
        <v>329</v>
      </c>
      <c r="J6841" s="102"/>
      <c r="K6841" s="124"/>
      <c r="R6841" s="46"/>
      <c r="V6841" s="112"/>
      <c r="W6841" s="72"/>
      <c r="X6841" s="46"/>
      <c r="Y6841" s="46"/>
      <c r="AC6841" s="47">
        <f t="shared" si="103"/>
        <v>0</v>
      </c>
      <c r="AD6841" s="47"/>
      <c r="AE6841" s="44"/>
      <c r="AF6841" s="48"/>
    </row>
    <row r="6842" spans="1:32" ht="21" customHeight="1">
      <c r="A6842" s="45" t="str">
        <f>IF(G6842="","",VLOOKUP(G6842,#REF!,3,0))</f>
        <v/>
      </c>
      <c r="B6842" s="45" t="str">
        <f>IF(Table1[[#This Row],[Day]]="","",WEEKNUM(F6842))</f>
        <v/>
      </c>
      <c r="C6842" s="45" t="str">
        <f>IF(Table1[[#This Row],[Day]]="","",MONTH(F6842))</f>
        <v/>
      </c>
      <c r="D6842" s="45" t="str">
        <f>IF(Table1[[#This Row],[Day]]="","",YEAR(F6842))</f>
        <v/>
      </c>
      <c r="E6842" s="117" t="s">
        <v>329</v>
      </c>
      <c r="J6842" s="102"/>
      <c r="K6842" s="124"/>
      <c r="R6842" s="46"/>
      <c r="V6842" s="112"/>
      <c r="W6842" s="72"/>
      <c r="X6842" s="46"/>
      <c r="Y6842" s="46"/>
      <c r="AC6842" s="47">
        <f t="shared" si="103"/>
        <v>0</v>
      </c>
      <c r="AD6842" s="47"/>
      <c r="AE6842" s="44"/>
      <c r="AF6842" s="48"/>
    </row>
    <row r="6843" spans="1:32" ht="21" customHeight="1">
      <c r="A6843" s="45" t="str">
        <f>IF(G6843="","",VLOOKUP(G6843,#REF!,3,0))</f>
        <v/>
      </c>
      <c r="B6843" s="45" t="str">
        <f>IF(Table1[[#This Row],[Day]]="","",WEEKNUM(F6843))</f>
        <v/>
      </c>
      <c r="C6843" s="45" t="str">
        <f>IF(Table1[[#This Row],[Day]]="","",MONTH(F6843))</f>
        <v/>
      </c>
      <c r="D6843" s="45" t="str">
        <f>IF(Table1[[#This Row],[Day]]="","",YEAR(F6843))</f>
        <v/>
      </c>
      <c r="E6843" s="117" t="s">
        <v>329</v>
      </c>
      <c r="J6843" s="102"/>
      <c r="K6843" s="124"/>
      <c r="R6843" s="46"/>
      <c r="V6843" s="112"/>
      <c r="W6843" s="72"/>
      <c r="X6843" s="46"/>
      <c r="Y6843" s="46"/>
      <c r="AC6843" s="47">
        <f t="shared" si="103"/>
        <v>0</v>
      </c>
      <c r="AD6843" s="47"/>
      <c r="AE6843" s="44"/>
      <c r="AF6843" s="48"/>
    </row>
    <row r="6844" spans="1:32" ht="21" customHeight="1">
      <c r="A6844" s="45" t="str">
        <f>IF(G6844="","",VLOOKUP(G6844,#REF!,3,0))</f>
        <v/>
      </c>
      <c r="B6844" s="45" t="str">
        <f>IF(Table1[[#This Row],[Day]]="","",WEEKNUM(F6844))</f>
        <v/>
      </c>
      <c r="C6844" s="45" t="str">
        <f>IF(Table1[[#This Row],[Day]]="","",MONTH(F6844))</f>
        <v/>
      </c>
      <c r="D6844" s="45" t="str">
        <f>IF(Table1[[#This Row],[Day]]="","",YEAR(F6844))</f>
        <v/>
      </c>
      <c r="E6844" s="117" t="s">
        <v>329</v>
      </c>
      <c r="J6844" s="102"/>
      <c r="K6844" s="124"/>
      <c r="R6844" s="46"/>
      <c r="V6844" s="112"/>
      <c r="W6844" s="72"/>
      <c r="X6844" s="46"/>
      <c r="Y6844" s="46"/>
      <c r="AC6844" s="47">
        <f t="shared" si="103"/>
        <v>0</v>
      </c>
      <c r="AD6844" s="47"/>
      <c r="AE6844" s="44"/>
      <c r="AF6844" s="48"/>
    </row>
    <row r="6845" spans="1:32" ht="21" customHeight="1">
      <c r="A6845" s="45" t="str">
        <f>IF(G6845="","",VLOOKUP(G6845,#REF!,3,0))</f>
        <v/>
      </c>
      <c r="B6845" s="45" t="str">
        <f>IF(Table1[[#This Row],[Day]]="","",WEEKNUM(F6845))</f>
        <v/>
      </c>
      <c r="C6845" s="45" t="str">
        <f>IF(Table1[[#This Row],[Day]]="","",MONTH(F6845))</f>
        <v/>
      </c>
      <c r="D6845" s="45" t="str">
        <f>IF(Table1[[#This Row],[Day]]="","",YEAR(F6845))</f>
        <v/>
      </c>
      <c r="E6845" s="117" t="s">
        <v>329</v>
      </c>
      <c r="J6845" s="102"/>
      <c r="K6845" s="124"/>
      <c r="R6845" s="46"/>
      <c r="V6845" s="112"/>
      <c r="W6845" s="72"/>
      <c r="X6845" s="46"/>
      <c r="Y6845" s="46"/>
      <c r="AC6845" s="47">
        <f t="shared" si="103"/>
        <v>0</v>
      </c>
      <c r="AD6845" s="47"/>
      <c r="AE6845" s="44"/>
      <c r="AF6845" s="48"/>
    </row>
    <row r="6846" spans="1:32" ht="21" customHeight="1">
      <c r="A6846" s="45" t="str">
        <f>IF(G6846="","",VLOOKUP(G6846,#REF!,3,0))</f>
        <v/>
      </c>
      <c r="B6846" s="45" t="str">
        <f>IF(Table1[[#This Row],[Day]]="","",WEEKNUM(F6846))</f>
        <v/>
      </c>
      <c r="C6846" s="45" t="str">
        <f>IF(Table1[[#This Row],[Day]]="","",MONTH(F6846))</f>
        <v/>
      </c>
      <c r="D6846" s="45" t="str">
        <f>IF(Table1[[#This Row],[Day]]="","",YEAR(F6846))</f>
        <v/>
      </c>
      <c r="E6846" s="117" t="s">
        <v>329</v>
      </c>
      <c r="J6846" s="102"/>
      <c r="K6846" s="124"/>
      <c r="R6846" s="46"/>
      <c r="V6846" s="112"/>
      <c r="W6846" s="72"/>
      <c r="X6846" s="46"/>
      <c r="Y6846" s="46"/>
      <c r="AC6846" s="47">
        <f t="shared" si="103"/>
        <v>0</v>
      </c>
      <c r="AD6846" s="47"/>
      <c r="AE6846" s="44"/>
      <c r="AF6846" s="48"/>
    </row>
    <row r="6847" spans="1:32" ht="21" customHeight="1">
      <c r="A6847" s="45" t="str">
        <f>IF(G6847="","",VLOOKUP(G6847,#REF!,3,0))</f>
        <v/>
      </c>
      <c r="B6847" s="45" t="str">
        <f>IF(Table1[[#This Row],[Day]]="","",WEEKNUM(F6847))</f>
        <v/>
      </c>
      <c r="C6847" s="45" t="str">
        <f>IF(Table1[[#This Row],[Day]]="","",MONTH(F6847))</f>
        <v/>
      </c>
      <c r="D6847" s="45" t="str">
        <f>IF(Table1[[#This Row],[Day]]="","",YEAR(F6847))</f>
        <v/>
      </c>
      <c r="E6847" s="117" t="s">
        <v>329</v>
      </c>
      <c r="J6847" s="102"/>
      <c r="K6847" s="124"/>
      <c r="R6847" s="46"/>
      <c r="V6847" s="112"/>
      <c r="W6847" s="72"/>
      <c r="X6847" s="46"/>
      <c r="Y6847" s="46"/>
      <c r="AC6847" s="47">
        <f t="shared" si="103"/>
        <v>0</v>
      </c>
      <c r="AD6847" s="47"/>
      <c r="AE6847" s="44"/>
      <c r="AF6847" s="48"/>
    </row>
    <row r="6848" spans="1:32" ht="21" customHeight="1">
      <c r="A6848" s="45" t="str">
        <f>IF(G6848="","",VLOOKUP(G6848,#REF!,3,0))</f>
        <v/>
      </c>
      <c r="B6848" s="45" t="str">
        <f>IF(Table1[[#This Row],[Day]]="","",WEEKNUM(F6848))</f>
        <v/>
      </c>
      <c r="C6848" s="45" t="str">
        <f>IF(Table1[[#This Row],[Day]]="","",MONTH(F6848))</f>
        <v/>
      </c>
      <c r="D6848" s="45" t="str">
        <f>IF(Table1[[#This Row],[Day]]="","",YEAR(F6848))</f>
        <v/>
      </c>
      <c r="E6848" s="117" t="s">
        <v>329</v>
      </c>
      <c r="J6848" s="102"/>
      <c r="K6848" s="124"/>
      <c r="R6848" s="46"/>
      <c r="V6848" s="112"/>
      <c r="W6848" s="72"/>
      <c r="X6848" s="46"/>
      <c r="Y6848" s="46"/>
      <c r="AC6848" s="47">
        <f t="shared" si="103"/>
        <v>0</v>
      </c>
      <c r="AD6848" s="47"/>
      <c r="AE6848" s="44"/>
      <c r="AF6848" s="48"/>
    </row>
    <row r="6849" spans="1:32" ht="21" customHeight="1">
      <c r="A6849" s="45" t="str">
        <f>IF(G6849="","",VLOOKUP(G6849,#REF!,3,0))</f>
        <v/>
      </c>
      <c r="B6849" s="45" t="str">
        <f>IF(Table1[[#This Row],[Day]]="","",WEEKNUM(F6849))</f>
        <v/>
      </c>
      <c r="C6849" s="45" t="str">
        <f>IF(Table1[[#This Row],[Day]]="","",MONTH(F6849))</f>
        <v/>
      </c>
      <c r="D6849" s="45" t="str">
        <f>IF(Table1[[#This Row],[Day]]="","",YEAR(F6849))</f>
        <v/>
      </c>
      <c r="E6849" s="117" t="s">
        <v>329</v>
      </c>
      <c r="J6849" s="102"/>
      <c r="K6849" s="124"/>
      <c r="R6849" s="46"/>
      <c r="V6849" s="112"/>
      <c r="W6849" s="72"/>
      <c r="X6849" s="46"/>
      <c r="Y6849" s="46"/>
      <c r="AC6849" s="47">
        <f t="shared" si="103"/>
        <v>0</v>
      </c>
      <c r="AD6849" s="47"/>
      <c r="AE6849" s="44"/>
      <c r="AF6849" s="48"/>
    </row>
    <row r="6850" spans="1:32" ht="21" customHeight="1">
      <c r="A6850" s="45" t="str">
        <f>IF(G6850="","",VLOOKUP(G6850,#REF!,3,0))</f>
        <v/>
      </c>
      <c r="B6850" s="45" t="str">
        <f>IF(Table1[[#This Row],[Day]]="","",WEEKNUM(F6850))</f>
        <v/>
      </c>
      <c r="C6850" s="45" t="str">
        <f>IF(Table1[[#This Row],[Day]]="","",MONTH(F6850))</f>
        <v/>
      </c>
      <c r="D6850" s="45" t="str">
        <f>IF(Table1[[#This Row],[Day]]="","",YEAR(F6850))</f>
        <v/>
      </c>
      <c r="E6850" s="117" t="s">
        <v>329</v>
      </c>
      <c r="J6850" s="102"/>
      <c r="K6850" s="124"/>
      <c r="R6850" s="46"/>
      <c r="V6850" s="112"/>
      <c r="W6850" s="72"/>
      <c r="X6850" s="46"/>
      <c r="Y6850" s="46"/>
      <c r="AC6850" s="47">
        <f t="shared" si="103"/>
        <v>0</v>
      </c>
      <c r="AD6850" s="47"/>
      <c r="AE6850" s="44"/>
      <c r="AF6850" s="48"/>
    </row>
    <row r="6851" spans="1:32" ht="21" customHeight="1">
      <c r="A6851" s="45" t="str">
        <f>IF(G6851="","",VLOOKUP(G6851,#REF!,3,0))</f>
        <v/>
      </c>
      <c r="B6851" s="45" t="str">
        <f>IF(Table1[[#This Row],[Day]]="","",WEEKNUM(F6851))</f>
        <v/>
      </c>
      <c r="C6851" s="45" t="str">
        <f>IF(Table1[[#This Row],[Day]]="","",MONTH(F6851))</f>
        <v/>
      </c>
      <c r="D6851" s="45" t="str">
        <f>IF(Table1[[#This Row],[Day]]="","",YEAR(F6851))</f>
        <v/>
      </c>
      <c r="E6851" s="117" t="s">
        <v>329</v>
      </c>
      <c r="J6851" s="102"/>
      <c r="K6851" s="124"/>
      <c r="R6851" s="46"/>
      <c r="V6851" s="112"/>
      <c r="W6851" s="72"/>
      <c r="X6851" s="46"/>
      <c r="Y6851" s="46"/>
      <c r="AC6851" s="47">
        <f t="shared" si="103"/>
        <v>0</v>
      </c>
      <c r="AD6851" s="47"/>
      <c r="AE6851" s="44"/>
      <c r="AF6851" s="48"/>
    </row>
    <row r="6852" spans="1:32" ht="21" customHeight="1">
      <c r="A6852" s="45" t="str">
        <f>IF(G6852="","",VLOOKUP(G6852,#REF!,3,0))</f>
        <v/>
      </c>
      <c r="B6852" s="45" t="str">
        <f>IF(Table1[[#This Row],[Day]]="","",WEEKNUM(F6852))</f>
        <v/>
      </c>
      <c r="C6852" s="45" t="str">
        <f>IF(Table1[[#This Row],[Day]]="","",MONTH(F6852))</f>
        <v/>
      </c>
      <c r="D6852" s="45" t="str">
        <f>IF(Table1[[#This Row],[Day]]="","",YEAR(F6852))</f>
        <v/>
      </c>
      <c r="E6852" s="117" t="s">
        <v>329</v>
      </c>
      <c r="J6852" s="102"/>
      <c r="K6852" s="124"/>
      <c r="R6852" s="46"/>
      <c r="V6852" s="112"/>
      <c r="W6852" s="72"/>
      <c r="X6852" s="46"/>
      <c r="Y6852" s="46"/>
      <c r="AC6852" s="47">
        <f t="shared" si="103"/>
        <v>0</v>
      </c>
      <c r="AD6852" s="47"/>
      <c r="AE6852" s="44"/>
      <c r="AF6852" s="48"/>
    </row>
    <row r="6853" spans="1:32" ht="21" customHeight="1">
      <c r="A6853" s="45" t="str">
        <f>IF(G6853="","",VLOOKUP(G6853,#REF!,3,0))</f>
        <v/>
      </c>
      <c r="B6853" s="45" t="str">
        <f>IF(Table1[[#This Row],[Day]]="","",WEEKNUM(F6853))</f>
        <v/>
      </c>
      <c r="C6853" s="45" t="str">
        <f>IF(Table1[[#This Row],[Day]]="","",MONTH(F6853))</f>
        <v/>
      </c>
      <c r="D6853" s="45" t="str">
        <f>IF(Table1[[#This Row],[Day]]="","",YEAR(F6853))</f>
        <v/>
      </c>
      <c r="E6853" s="117" t="s">
        <v>329</v>
      </c>
      <c r="J6853" s="102"/>
      <c r="K6853" s="124"/>
      <c r="R6853" s="46"/>
      <c r="V6853" s="112"/>
      <c r="W6853" s="72"/>
      <c r="X6853" s="46"/>
      <c r="Y6853" s="46"/>
      <c r="AC6853" s="47">
        <f t="shared" si="103"/>
        <v>0</v>
      </c>
      <c r="AD6853" s="47"/>
      <c r="AE6853" s="44"/>
      <c r="AF6853" s="48"/>
    </row>
    <row r="6854" spans="1:32" ht="21" customHeight="1">
      <c r="A6854" s="45" t="str">
        <f>IF(G6854="","",VLOOKUP(G6854,#REF!,3,0))</f>
        <v/>
      </c>
      <c r="B6854" s="45" t="str">
        <f>IF(Table1[[#This Row],[Day]]="","",WEEKNUM(F6854))</f>
        <v/>
      </c>
      <c r="C6854" s="45" t="str">
        <f>IF(Table1[[#This Row],[Day]]="","",MONTH(F6854))</f>
        <v/>
      </c>
      <c r="D6854" s="45" t="str">
        <f>IF(Table1[[#This Row],[Day]]="","",YEAR(F6854))</f>
        <v/>
      </c>
      <c r="E6854" s="117" t="s">
        <v>329</v>
      </c>
      <c r="J6854" s="102"/>
      <c r="K6854" s="124"/>
      <c r="R6854" s="46"/>
      <c r="V6854" s="112"/>
      <c r="W6854" s="72"/>
      <c r="X6854" s="46"/>
      <c r="Y6854" s="46"/>
      <c r="AC6854" s="47">
        <f t="shared" si="103"/>
        <v>0</v>
      </c>
      <c r="AD6854" s="47"/>
      <c r="AE6854" s="44"/>
      <c r="AF6854" s="48"/>
    </row>
    <row r="6855" spans="1:32" ht="21" customHeight="1">
      <c r="A6855" s="45" t="str">
        <f>IF(G6855="","",VLOOKUP(G6855,#REF!,3,0))</f>
        <v/>
      </c>
      <c r="B6855" s="45" t="str">
        <f>IF(Table1[[#This Row],[Day]]="","",WEEKNUM(F6855))</f>
        <v/>
      </c>
      <c r="C6855" s="45" t="str">
        <f>IF(Table1[[#This Row],[Day]]="","",MONTH(F6855))</f>
        <v/>
      </c>
      <c r="D6855" s="45" t="str">
        <f>IF(Table1[[#This Row],[Day]]="","",YEAR(F6855))</f>
        <v/>
      </c>
      <c r="E6855" s="117" t="s">
        <v>329</v>
      </c>
      <c r="J6855" s="102"/>
      <c r="K6855" s="124"/>
      <c r="R6855" s="46"/>
      <c r="V6855" s="112"/>
      <c r="W6855" s="72"/>
      <c r="X6855" s="46"/>
      <c r="Y6855" s="46"/>
      <c r="AC6855" s="47">
        <f t="shared" si="103"/>
        <v>0</v>
      </c>
      <c r="AD6855" s="47"/>
      <c r="AE6855" s="44"/>
      <c r="AF6855" s="48"/>
    </row>
    <row r="6856" spans="1:32" ht="21" customHeight="1">
      <c r="A6856" s="45" t="str">
        <f>IF(G6856="","",VLOOKUP(G6856,#REF!,3,0))</f>
        <v/>
      </c>
      <c r="B6856" s="45" t="str">
        <f>IF(Table1[[#This Row],[Day]]="","",WEEKNUM(F6856))</f>
        <v/>
      </c>
      <c r="C6856" s="45" t="str">
        <f>IF(Table1[[#This Row],[Day]]="","",MONTH(F6856))</f>
        <v/>
      </c>
      <c r="D6856" s="45" t="str">
        <f>IF(Table1[[#This Row],[Day]]="","",YEAR(F6856))</f>
        <v/>
      </c>
      <c r="E6856" s="117" t="s">
        <v>329</v>
      </c>
      <c r="J6856" s="102"/>
      <c r="K6856" s="124"/>
      <c r="R6856" s="46"/>
      <c r="V6856" s="112"/>
      <c r="W6856" s="72"/>
      <c r="X6856" s="46"/>
      <c r="Y6856" s="46"/>
      <c r="AC6856" s="47">
        <f t="shared" si="103"/>
        <v>0</v>
      </c>
      <c r="AD6856" s="47"/>
      <c r="AE6856" s="44"/>
      <c r="AF6856" s="48"/>
    </row>
    <row r="6857" spans="1:32" ht="21" customHeight="1">
      <c r="A6857" s="45" t="str">
        <f>IF(G6857="","",VLOOKUP(G6857,#REF!,3,0))</f>
        <v/>
      </c>
      <c r="B6857" s="45" t="str">
        <f>IF(Table1[[#This Row],[Day]]="","",WEEKNUM(F6857))</f>
        <v/>
      </c>
      <c r="C6857" s="45" t="str">
        <f>IF(Table1[[#This Row],[Day]]="","",MONTH(F6857))</f>
        <v/>
      </c>
      <c r="D6857" s="45" t="str">
        <f>IF(Table1[[#This Row],[Day]]="","",YEAR(F6857))</f>
        <v/>
      </c>
      <c r="E6857" s="117" t="s">
        <v>329</v>
      </c>
      <c r="J6857" s="102"/>
      <c r="K6857" s="124"/>
      <c r="R6857" s="46"/>
      <c r="V6857" s="112"/>
      <c r="W6857" s="72"/>
      <c r="X6857" s="46"/>
      <c r="Y6857" s="46"/>
      <c r="AC6857" s="47">
        <f t="shared" si="103"/>
        <v>0</v>
      </c>
      <c r="AD6857" s="47"/>
      <c r="AE6857" s="44"/>
      <c r="AF6857" s="48"/>
    </row>
    <row r="6858" spans="1:32" ht="21" customHeight="1">
      <c r="A6858" s="45" t="str">
        <f>IF(G6858="","",VLOOKUP(G6858,#REF!,3,0))</f>
        <v/>
      </c>
      <c r="B6858" s="45" t="str">
        <f>IF(Table1[[#This Row],[Day]]="","",WEEKNUM(F6858))</f>
        <v/>
      </c>
      <c r="C6858" s="45" t="str">
        <f>IF(Table1[[#This Row],[Day]]="","",MONTH(F6858))</f>
        <v/>
      </c>
      <c r="D6858" s="45" t="str">
        <f>IF(Table1[[#This Row],[Day]]="","",YEAR(F6858))</f>
        <v/>
      </c>
      <c r="E6858" s="117" t="s">
        <v>329</v>
      </c>
      <c r="J6858" s="102"/>
      <c r="K6858" s="124"/>
      <c r="R6858" s="46"/>
      <c r="V6858" s="112"/>
      <c r="W6858" s="72"/>
      <c r="X6858" s="46"/>
      <c r="Y6858" s="46"/>
      <c r="AC6858" s="47">
        <f t="shared" si="103"/>
        <v>0</v>
      </c>
      <c r="AD6858" s="47"/>
      <c r="AE6858" s="44"/>
      <c r="AF6858" s="48"/>
    </row>
    <row r="6859" spans="1:32" ht="21" customHeight="1">
      <c r="A6859" s="45" t="str">
        <f>IF(G6859="","",VLOOKUP(G6859,#REF!,3,0))</f>
        <v/>
      </c>
      <c r="B6859" s="45" t="str">
        <f>IF(Table1[[#This Row],[Day]]="","",WEEKNUM(F6859))</f>
        <v/>
      </c>
      <c r="C6859" s="45" t="str">
        <f>IF(Table1[[#This Row],[Day]]="","",MONTH(F6859))</f>
        <v/>
      </c>
      <c r="D6859" s="45" t="str">
        <f>IF(Table1[[#This Row],[Day]]="","",YEAR(F6859))</f>
        <v/>
      </c>
      <c r="E6859" s="117" t="s">
        <v>329</v>
      </c>
      <c r="J6859" s="102"/>
      <c r="K6859" s="124"/>
      <c r="R6859" s="46"/>
      <c r="V6859" s="112"/>
      <c r="W6859" s="72"/>
      <c r="X6859" s="46"/>
      <c r="Y6859" s="46"/>
      <c r="AC6859" s="47">
        <f t="shared" si="103"/>
        <v>0</v>
      </c>
      <c r="AD6859" s="47"/>
      <c r="AE6859" s="44"/>
      <c r="AF6859" s="48"/>
    </row>
    <row r="6860" spans="1:32" ht="21" customHeight="1">
      <c r="A6860" s="45" t="str">
        <f>IF(G6860="","",VLOOKUP(G6860,#REF!,3,0))</f>
        <v/>
      </c>
      <c r="B6860" s="45" t="str">
        <f>IF(Table1[[#This Row],[Day]]="","",WEEKNUM(F6860))</f>
        <v/>
      </c>
      <c r="C6860" s="45" t="str">
        <f>IF(Table1[[#This Row],[Day]]="","",MONTH(F6860))</f>
        <v/>
      </c>
      <c r="D6860" s="45" t="str">
        <f>IF(Table1[[#This Row],[Day]]="","",YEAR(F6860))</f>
        <v/>
      </c>
      <c r="E6860" s="117" t="s">
        <v>329</v>
      </c>
      <c r="J6860" s="102"/>
      <c r="K6860" s="124"/>
      <c r="R6860" s="46"/>
      <c r="V6860" s="112"/>
      <c r="W6860" s="72"/>
      <c r="X6860" s="46"/>
      <c r="Y6860" s="46"/>
      <c r="AC6860" s="47">
        <f t="shared" si="103"/>
        <v>0</v>
      </c>
      <c r="AD6860" s="47"/>
      <c r="AE6860" s="44"/>
      <c r="AF6860" s="48"/>
    </row>
    <row r="6861" spans="1:32" ht="21" customHeight="1">
      <c r="A6861" s="45" t="str">
        <f>IF(G6861="","",VLOOKUP(G6861,#REF!,3,0))</f>
        <v/>
      </c>
      <c r="B6861" s="45" t="str">
        <f>IF(Table1[[#This Row],[Day]]="","",WEEKNUM(F6861))</f>
        <v/>
      </c>
      <c r="C6861" s="45" t="str">
        <f>IF(Table1[[#This Row],[Day]]="","",MONTH(F6861))</f>
        <v/>
      </c>
      <c r="D6861" s="45" t="str">
        <f>IF(Table1[[#This Row],[Day]]="","",YEAR(F6861))</f>
        <v/>
      </c>
      <c r="E6861" s="117" t="s">
        <v>329</v>
      </c>
      <c r="J6861" s="102"/>
      <c r="K6861" s="124"/>
      <c r="R6861" s="46"/>
      <c r="V6861" s="112"/>
      <c r="W6861" s="72"/>
      <c r="X6861" s="46"/>
      <c r="Y6861" s="46"/>
      <c r="AC6861" s="47">
        <f t="shared" si="103"/>
        <v>0</v>
      </c>
      <c r="AD6861" s="47"/>
      <c r="AE6861" s="44"/>
      <c r="AF6861" s="48"/>
    </row>
    <row r="6862" spans="1:32" ht="21" customHeight="1">
      <c r="A6862" s="45" t="str">
        <f>IF(G6862="","",VLOOKUP(G6862,#REF!,3,0))</f>
        <v/>
      </c>
      <c r="B6862" s="45" t="str">
        <f>IF(Table1[[#This Row],[Day]]="","",WEEKNUM(F6862))</f>
        <v/>
      </c>
      <c r="C6862" s="45" t="str">
        <f>IF(Table1[[#This Row],[Day]]="","",MONTH(F6862))</f>
        <v/>
      </c>
      <c r="D6862" s="45" t="str">
        <f>IF(Table1[[#This Row],[Day]]="","",YEAR(F6862))</f>
        <v/>
      </c>
      <c r="E6862" s="117" t="s">
        <v>329</v>
      </c>
      <c r="J6862" s="102"/>
      <c r="K6862" s="124"/>
      <c r="R6862" s="46"/>
      <c r="V6862" s="112"/>
      <c r="W6862" s="72"/>
      <c r="X6862" s="46"/>
      <c r="Y6862" s="46"/>
      <c r="AC6862" s="47">
        <f t="shared" si="103"/>
        <v>0</v>
      </c>
      <c r="AD6862" s="47"/>
      <c r="AE6862" s="44"/>
      <c r="AF6862" s="48"/>
    </row>
    <row r="6863" spans="1:32" ht="21" customHeight="1">
      <c r="A6863" s="45" t="str">
        <f>IF(G6863="","",VLOOKUP(G6863,#REF!,3,0))</f>
        <v/>
      </c>
      <c r="B6863" s="45" t="str">
        <f>IF(Table1[[#This Row],[Day]]="","",WEEKNUM(F6863))</f>
        <v/>
      </c>
      <c r="C6863" s="45" t="str">
        <f>IF(Table1[[#This Row],[Day]]="","",MONTH(F6863))</f>
        <v/>
      </c>
      <c r="D6863" s="45" t="str">
        <f>IF(Table1[[#This Row],[Day]]="","",YEAR(F6863))</f>
        <v/>
      </c>
      <c r="E6863" s="117" t="s">
        <v>329</v>
      </c>
      <c r="J6863" s="102"/>
      <c r="K6863" s="124"/>
      <c r="R6863" s="46"/>
      <c r="V6863" s="112"/>
      <c r="W6863" s="72"/>
      <c r="X6863" s="46"/>
      <c r="Y6863" s="46"/>
      <c r="AC6863" s="47">
        <f t="shared" si="103"/>
        <v>0</v>
      </c>
      <c r="AD6863" s="47"/>
      <c r="AE6863" s="44"/>
      <c r="AF6863" s="48"/>
    </row>
    <row r="6864" spans="1:32" ht="21" customHeight="1">
      <c r="A6864" s="45" t="str">
        <f>IF(G6864="","",VLOOKUP(G6864,#REF!,3,0))</f>
        <v/>
      </c>
      <c r="B6864" s="45" t="str">
        <f>IF(Table1[[#This Row],[Day]]="","",WEEKNUM(F6864))</f>
        <v/>
      </c>
      <c r="C6864" s="45" t="str">
        <f>IF(Table1[[#This Row],[Day]]="","",MONTH(F6864))</f>
        <v/>
      </c>
      <c r="D6864" s="45" t="str">
        <f>IF(Table1[[#This Row],[Day]]="","",YEAR(F6864))</f>
        <v/>
      </c>
      <c r="E6864" s="117" t="s">
        <v>329</v>
      </c>
      <c r="J6864" s="102"/>
      <c r="K6864" s="124"/>
      <c r="R6864" s="46"/>
      <c r="V6864" s="112"/>
      <c r="W6864" s="72"/>
      <c r="X6864" s="46"/>
      <c r="Y6864" s="46"/>
      <c r="AC6864" s="47">
        <f t="shared" si="103"/>
        <v>0</v>
      </c>
      <c r="AD6864" s="47"/>
      <c r="AE6864" s="44"/>
      <c r="AF6864" s="48"/>
    </row>
    <row r="6865" spans="1:32" ht="21" customHeight="1">
      <c r="A6865" s="45" t="str">
        <f>IF(G6865="","",VLOOKUP(G6865,#REF!,3,0))</f>
        <v/>
      </c>
      <c r="B6865" s="45" t="str">
        <f>IF(Table1[[#This Row],[Day]]="","",WEEKNUM(F6865))</f>
        <v/>
      </c>
      <c r="C6865" s="45" t="str">
        <f>IF(Table1[[#This Row],[Day]]="","",MONTH(F6865))</f>
        <v/>
      </c>
      <c r="D6865" s="45" t="str">
        <f>IF(Table1[[#This Row],[Day]]="","",YEAR(F6865))</f>
        <v/>
      </c>
      <c r="E6865" s="117" t="s">
        <v>329</v>
      </c>
      <c r="J6865" s="102"/>
      <c r="K6865" s="124"/>
      <c r="R6865" s="46"/>
      <c r="V6865" s="112"/>
      <c r="W6865" s="72"/>
      <c r="X6865" s="46"/>
      <c r="Y6865" s="46"/>
      <c r="AC6865" s="47">
        <f t="shared" si="103"/>
        <v>0</v>
      </c>
      <c r="AD6865" s="47"/>
      <c r="AE6865" s="44"/>
      <c r="AF6865" s="48"/>
    </row>
    <row r="6866" spans="1:32" ht="21" customHeight="1">
      <c r="A6866" s="45" t="str">
        <f>IF(G6866="","",VLOOKUP(G6866,#REF!,3,0))</f>
        <v/>
      </c>
      <c r="B6866" s="45" t="str">
        <f>IF(Table1[[#This Row],[Day]]="","",WEEKNUM(F6866))</f>
        <v/>
      </c>
      <c r="C6866" s="45" t="str">
        <f>IF(Table1[[#This Row],[Day]]="","",MONTH(F6866))</f>
        <v/>
      </c>
      <c r="D6866" s="45" t="str">
        <f>IF(Table1[[#This Row],[Day]]="","",YEAR(F6866))</f>
        <v/>
      </c>
      <c r="E6866" s="117" t="s">
        <v>329</v>
      </c>
      <c r="J6866" s="102"/>
      <c r="K6866" s="124"/>
      <c r="R6866" s="46"/>
      <c r="V6866" s="112"/>
      <c r="W6866" s="72"/>
      <c r="X6866" s="46"/>
      <c r="Y6866" s="46"/>
      <c r="AC6866" s="47">
        <f t="shared" si="103"/>
        <v>0</v>
      </c>
      <c r="AD6866" s="47"/>
      <c r="AE6866" s="44"/>
      <c r="AF6866" s="48"/>
    </row>
    <row r="6867" spans="1:32" ht="21" customHeight="1">
      <c r="A6867" s="45" t="str">
        <f>IF(G6867="","",VLOOKUP(G6867,#REF!,3,0))</f>
        <v/>
      </c>
      <c r="B6867" s="45" t="str">
        <f>IF(Table1[[#This Row],[Day]]="","",WEEKNUM(F6867))</f>
        <v/>
      </c>
      <c r="C6867" s="45" t="str">
        <f>IF(Table1[[#This Row],[Day]]="","",MONTH(F6867))</f>
        <v/>
      </c>
      <c r="D6867" s="45" t="str">
        <f>IF(Table1[[#This Row],[Day]]="","",YEAR(F6867))</f>
        <v/>
      </c>
      <c r="E6867" s="117" t="s">
        <v>329</v>
      </c>
      <c r="J6867" s="102"/>
      <c r="K6867" s="124"/>
      <c r="R6867" s="46"/>
      <c r="V6867" s="112"/>
      <c r="W6867" s="72"/>
      <c r="X6867" s="46"/>
      <c r="Y6867" s="46"/>
      <c r="AC6867" s="47">
        <f t="shared" si="103"/>
        <v>0</v>
      </c>
      <c r="AD6867" s="47"/>
      <c r="AE6867" s="44"/>
      <c r="AF6867" s="48"/>
    </row>
    <row r="6868" spans="1:32" ht="21" customHeight="1">
      <c r="A6868" s="45" t="str">
        <f>IF(G6868="","",VLOOKUP(G6868,#REF!,3,0))</f>
        <v/>
      </c>
      <c r="B6868" s="45" t="str">
        <f>IF(Table1[[#This Row],[Day]]="","",WEEKNUM(F6868))</f>
        <v/>
      </c>
      <c r="C6868" s="45" t="str">
        <f>IF(Table1[[#This Row],[Day]]="","",MONTH(F6868))</f>
        <v/>
      </c>
      <c r="D6868" s="45" t="str">
        <f>IF(Table1[[#This Row],[Day]]="","",YEAR(F6868))</f>
        <v/>
      </c>
      <c r="E6868" s="117" t="s">
        <v>329</v>
      </c>
      <c r="J6868" s="102"/>
      <c r="K6868" s="124"/>
      <c r="R6868" s="46"/>
      <c r="V6868" s="112"/>
      <c r="W6868" s="72"/>
      <c r="X6868" s="46"/>
      <c r="Y6868" s="46"/>
      <c r="AC6868" s="47">
        <f t="shared" si="103"/>
        <v>0</v>
      </c>
      <c r="AD6868" s="47"/>
      <c r="AE6868" s="44"/>
      <c r="AF6868" s="48"/>
    </row>
    <row r="6869" spans="1:32" ht="21" customHeight="1">
      <c r="A6869" s="45" t="str">
        <f>IF(G6869="","",VLOOKUP(G6869,#REF!,3,0))</f>
        <v/>
      </c>
      <c r="B6869" s="45" t="str">
        <f>IF(Table1[[#This Row],[Day]]="","",WEEKNUM(F6869))</f>
        <v/>
      </c>
      <c r="C6869" s="45" t="str">
        <f>IF(Table1[[#This Row],[Day]]="","",MONTH(F6869))</f>
        <v/>
      </c>
      <c r="D6869" s="45" t="str">
        <f>IF(Table1[[#This Row],[Day]]="","",YEAR(F6869))</f>
        <v/>
      </c>
      <c r="E6869" s="117" t="s">
        <v>329</v>
      </c>
      <c r="J6869" s="102"/>
      <c r="K6869" s="124"/>
      <c r="R6869" s="46"/>
      <c r="V6869" s="112"/>
      <c r="W6869" s="72"/>
      <c r="X6869" s="46"/>
      <c r="Y6869" s="46"/>
      <c r="AC6869" s="47">
        <f t="shared" si="103"/>
        <v>0</v>
      </c>
      <c r="AD6869" s="47"/>
      <c r="AE6869" s="44"/>
      <c r="AF6869" s="48"/>
    </row>
    <row r="6870" spans="1:32" ht="21" customHeight="1">
      <c r="A6870" s="45" t="str">
        <f>IF(G6870="","",VLOOKUP(G6870,#REF!,3,0))</f>
        <v/>
      </c>
      <c r="B6870" s="45" t="str">
        <f>IF(Table1[[#This Row],[Day]]="","",WEEKNUM(F6870))</f>
        <v/>
      </c>
      <c r="C6870" s="45" t="str">
        <f>IF(Table1[[#This Row],[Day]]="","",MONTH(F6870))</f>
        <v/>
      </c>
      <c r="D6870" s="45" t="str">
        <f>IF(Table1[[#This Row],[Day]]="","",YEAR(F6870))</f>
        <v/>
      </c>
      <c r="E6870" s="117" t="s">
        <v>329</v>
      </c>
      <c r="J6870" s="102"/>
      <c r="K6870" s="124"/>
      <c r="R6870" s="46"/>
      <c r="V6870" s="112"/>
      <c r="W6870" s="72"/>
      <c r="X6870" s="46"/>
      <c r="Y6870" s="46"/>
      <c r="AC6870" s="47">
        <f t="shared" si="103"/>
        <v>0</v>
      </c>
      <c r="AD6870" s="47"/>
      <c r="AE6870" s="44"/>
      <c r="AF6870" s="48"/>
    </row>
    <row r="6871" spans="1:32" ht="21" customHeight="1">
      <c r="A6871" s="45" t="str">
        <f>IF(G6871="","",VLOOKUP(G6871,#REF!,3,0))</f>
        <v/>
      </c>
      <c r="B6871" s="45" t="str">
        <f>IF(Table1[[#This Row],[Day]]="","",WEEKNUM(F6871))</f>
        <v/>
      </c>
      <c r="C6871" s="45" t="str">
        <f>IF(Table1[[#This Row],[Day]]="","",MONTH(F6871))</f>
        <v/>
      </c>
      <c r="D6871" s="45" t="str">
        <f>IF(Table1[[#This Row],[Day]]="","",YEAR(F6871))</f>
        <v/>
      </c>
      <c r="E6871" s="117" t="s">
        <v>329</v>
      </c>
      <c r="J6871" s="102"/>
      <c r="K6871" s="124"/>
      <c r="R6871" s="46"/>
      <c r="V6871" s="112"/>
      <c r="W6871" s="72"/>
      <c r="X6871" s="46"/>
      <c r="Y6871" s="46"/>
      <c r="AC6871" s="47">
        <f t="shared" si="103"/>
        <v>0</v>
      </c>
      <c r="AD6871" s="47"/>
      <c r="AE6871" s="44"/>
      <c r="AF6871" s="48"/>
    </row>
    <row r="6872" spans="1:32" ht="21" customHeight="1">
      <c r="A6872" s="45" t="str">
        <f>IF(G6872="","",VLOOKUP(G6872,#REF!,3,0))</f>
        <v/>
      </c>
      <c r="B6872" s="45" t="str">
        <f>IF(Table1[[#This Row],[Day]]="","",WEEKNUM(F6872))</f>
        <v/>
      </c>
      <c r="C6872" s="45" t="str">
        <f>IF(Table1[[#This Row],[Day]]="","",MONTH(F6872))</f>
        <v/>
      </c>
      <c r="D6872" s="45" t="str">
        <f>IF(Table1[[#This Row],[Day]]="","",YEAR(F6872))</f>
        <v/>
      </c>
      <c r="E6872" s="117" t="s">
        <v>329</v>
      </c>
      <c r="J6872" s="102"/>
      <c r="K6872" s="124"/>
      <c r="R6872" s="46"/>
      <c r="V6872" s="112"/>
      <c r="W6872" s="72"/>
      <c r="X6872" s="46"/>
      <c r="Y6872" s="46"/>
      <c r="AC6872" s="47">
        <f t="shared" si="103"/>
        <v>0</v>
      </c>
      <c r="AD6872" s="47"/>
      <c r="AE6872" s="44"/>
      <c r="AF6872" s="48"/>
    </row>
    <row r="6873" spans="1:32" ht="21" customHeight="1">
      <c r="A6873" s="45" t="str">
        <f>IF(G6873="","",VLOOKUP(G6873,#REF!,3,0))</f>
        <v/>
      </c>
      <c r="B6873" s="45" t="str">
        <f>IF(Table1[[#This Row],[Day]]="","",WEEKNUM(F6873))</f>
        <v/>
      </c>
      <c r="C6873" s="45" t="str">
        <f>IF(Table1[[#This Row],[Day]]="","",MONTH(F6873))</f>
        <v/>
      </c>
      <c r="D6873" s="45" t="str">
        <f>IF(Table1[[#This Row],[Day]]="","",YEAR(F6873))</f>
        <v/>
      </c>
      <c r="E6873" s="117" t="s">
        <v>329</v>
      </c>
      <c r="J6873" s="102"/>
      <c r="K6873" s="124"/>
      <c r="R6873" s="46"/>
      <c r="V6873" s="112"/>
      <c r="W6873" s="72"/>
      <c r="X6873" s="46"/>
      <c r="Y6873" s="46"/>
      <c r="AC6873" s="47">
        <f t="shared" si="103"/>
        <v>0</v>
      </c>
      <c r="AD6873" s="47"/>
      <c r="AE6873" s="44"/>
      <c r="AF6873" s="48"/>
    </row>
    <row r="6874" spans="1:32" ht="21" customHeight="1">
      <c r="A6874" s="45" t="str">
        <f>IF(G6874="","",VLOOKUP(G6874,#REF!,3,0))</f>
        <v/>
      </c>
      <c r="B6874" s="45" t="str">
        <f>IF(Table1[[#This Row],[Day]]="","",WEEKNUM(F6874))</f>
        <v/>
      </c>
      <c r="C6874" s="45" t="str">
        <f>IF(Table1[[#This Row],[Day]]="","",MONTH(F6874))</f>
        <v/>
      </c>
      <c r="D6874" s="45" t="str">
        <f>IF(Table1[[#This Row],[Day]]="","",YEAR(F6874))</f>
        <v/>
      </c>
      <c r="E6874" s="117" t="s">
        <v>329</v>
      </c>
      <c r="J6874" s="102"/>
      <c r="K6874" s="124"/>
      <c r="R6874" s="46"/>
      <c r="V6874" s="112"/>
      <c r="W6874" s="72"/>
      <c r="X6874" s="46"/>
      <c r="Y6874" s="46"/>
      <c r="AC6874" s="47">
        <f t="shared" si="103"/>
        <v>0</v>
      </c>
      <c r="AD6874" s="47"/>
      <c r="AE6874" s="44"/>
      <c r="AF6874" s="48"/>
    </row>
    <row r="6875" spans="1:32" ht="21" customHeight="1">
      <c r="A6875" s="45" t="str">
        <f>IF(G6875="","",VLOOKUP(G6875,#REF!,3,0))</f>
        <v/>
      </c>
      <c r="B6875" s="45" t="str">
        <f>IF(Table1[[#This Row],[Day]]="","",WEEKNUM(F6875))</f>
        <v/>
      </c>
      <c r="C6875" s="45" t="str">
        <f>IF(Table1[[#This Row],[Day]]="","",MONTH(F6875))</f>
        <v/>
      </c>
      <c r="D6875" s="45" t="str">
        <f>IF(Table1[[#This Row],[Day]]="","",YEAR(F6875))</f>
        <v/>
      </c>
      <c r="E6875" s="117" t="s">
        <v>329</v>
      </c>
      <c r="J6875" s="102"/>
      <c r="K6875" s="124"/>
      <c r="R6875" s="46"/>
      <c r="V6875" s="112"/>
      <c r="W6875" s="72"/>
      <c r="X6875" s="46"/>
      <c r="Y6875" s="46"/>
      <c r="AC6875" s="47">
        <f t="shared" si="103"/>
        <v>0</v>
      </c>
      <c r="AD6875" s="47"/>
      <c r="AE6875" s="44"/>
      <c r="AF6875" s="48"/>
    </row>
    <row r="6876" spans="1:32" ht="21" customHeight="1">
      <c r="A6876" s="45" t="str">
        <f>IF(G6876="","",VLOOKUP(G6876,#REF!,3,0))</f>
        <v/>
      </c>
      <c r="B6876" s="45" t="str">
        <f>IF(Table1[[#This Row],[Day]]="","",WEEKNUM(F6876))</f>
        <v/>
      </c>
      <c r="C6876" s="45" t="str">
        <f>IF(Table1[[#This Row],[Day]]="","",MONTH(F6876))</f>
        <v/>
      </c>
      <c r="D6876" s="45" t="str">
        <f>IF(Table1[[#This Row],[Day]]="","",YEAR(F6876))</f>
        <v/>
      </c>
      <c r="E6876" s="117" t="s">
        <v>329</v>
      </c>
      <c r="J6876" s="102"/>
      <c r="K6876" s="124"/>
      <c r="R6876" s="46"/>
      <c r="V6876" s="112"/>
      <c r="W6876" s="72"/>
      <c r="X6876" s="46"/>
      <c r="Y6876" s="46"/>
      <c r="AC6876" s="47">
        <f t="shared" ref="AC6876:AC6939" si="104">SUM(I6876:AB6876)</f>
        <v>0</v>
      </c>
      <c r="AD6876" s="47"/>
      <c r="AE6876" s="44"/>
      <c r="AF6876" s="48"/>
    </row>
    <row r="6877" spans="1:32" ht="21" customHeight="1">
      <c r="A6877" s="45" t="str">
        <f>IF(G6877="","",VLOOKUP(G6877,#REF!,3,0))</f>
        <v/>
      </c>
      <c r="B6877" s="45" t="str">
        <f>IF(Table1[[#This Row],[Day]]="","",WEEKNUM(F6877))</f>
        <v/>
      </c>
      <c r="C6877" s="45" t="str">
        <f>IF(Table1[[#This Row],[Day]]="","",MONTH(F6877))</f>
        <v/>
      </c>
      <c r="D6877" s="45" t="str">
        <f>IF(Table1[[#This Row],[Day]]="","",YEAR(F6877))</f>
        <v/>
      </c>
      <c r="E6877" s="117" t="s">
        <v>329</v>
      </c>
      <c r="J6877" s="102"/>
      <c r="K6877" s="124"/>
      <c r="R6877" s="46"/>
      <c r="V6877" s="112"/>
      <c r="W6877" s="72"/>
      <c r="X6877" s="46"/>
      <c r="Y6877" s="46"/>
      <c r="AC6877" s="47">
        <f t="shared" si="104"/>
        <v>0</v>
      </c>
      <c r="AD6877" s="47"/>
      <c r="AE6877" s="44"/>
      <c r="AF6877" s="48"/>
    </row>
    <row r="6878" spans="1:32" ht="21" customHeight="1">
      <c r="A6878" s="45" t="str">
        <f>IF(G6878="","",VLOOKUP(G6878,#REF!,3,0))</f>
        <v/>
      </c>
      <c r="B6878" s="45" t="str">
        <f>IF(Table1[[#This Row],[Day]]="","",WEEKNUM(F6878))</f>
        <v/>
      </c>
      <c r="C6878" s="45" t="str">
        <f>IF(Table1[[#This Row],[Day]]="","",MONTH(F6878))</f>
        <v/>
      </c>
      <c r="D6878" s="45" t="str">
        <f>IF(Table1[[#This Row],[Day]]="","",YEAR(F6878))</f>
        <v/>
      </c>
      <c r="E6878" s="117" t="s">
        <v>329</v>
      </c>
      <c r="J6878" s="102"/>
      <c r="K6878" s="124"/>
      <c r="R6878" s="46"/>
      <c r="V6878" s="112"/>
      <c r="W6878" s="72"/>
      <c r="X6878" s="46"/>
      <c r="Y6878" s="46"/>
      <c r="AC6878" s="47">
        <f t="shared" si="104"/>
        <v>0</v>
      </c>
      <c r="AD6878" s="47"/>
      <c r="AE6878" s="44"/>
      <c r="AF6878" s="48"/>
    </row>
    <row r="6879" spans="1:32" ht="21" customHeight="1">
      <c r="A6879" s="45" t="str">
        <f>IF(G6879="","",VLOOKUP(G6879,#REF!,3,0))</f>
        <v/>
      </c>
      <c r="B6879" s="45" t="str">
        <f>IF(Table1[[#This Row],[Day]]="","",WEEKNUM(F6879))</f>
        <v/>
      </c>
      <c r="C6879" s="45" t="str">
        <f>IF(Table1[[#This Row],[Day]]="","",MONTH(F6879))</f>
        <v/>
      </c>
      <c r="D6879" s="45" t="str">
        <f>IF(Table1[[#This Row],[Day]]="","",YEAR(F6879))</f>
        <v/>
      </c>
      <c r="E6879" s="117" t="s">
        <v>329</v>
      </c>
      <c r="J6879" s="102"/>
      <c r="K6879" s="124"/>
      <c r="R6879" s="46"/>
      <c r="V6879" s="112"/>
      <c r="W6879" s="72"/>
      <c r="X6879" s="46"/>
      <c r="Y6879" s="46"/>
      <c r="AC6879" s="47">
        <f t="shared" si="104"/>
        <v>0</v>
      </c>
      <c r="AD6879" s="47"/>
      <c r="AE6879" s="44"/>
      <c r="AF6879" s="48"/>
    </row>
    <row r="6880" spans="1:32" ht="21" customHeight="1">
      <c r="A6880" s="45" t="str">
        <f>IF(G6880="","",VLOOKUP(G6880,#REF!,3,0))</f>
        <v/>
      </c>
      <c r="B6880" s="45" t="str">
        <f>IF(Table1[[#This Row],[Day]]="","",WEEKNUM(F6880))</f>
        <v/>
      </c>
      <c r="C6880" s="45" t="str">
        <f>IF(Table1[[#This Row],[Day]]="","",MONTH(F6880))</f>
        <v/>
      </c>
      <c r="D6880" s="45" t="str">
        <f>IF(Table1[[#This Row],[Day]]="","",YEAR(F6880))</f>
        <v/>
      </c>
      <c r="E6880" s="117" t="s">
        <v>329</v>
      </c>
      <c r="J6880" s="102"/>
      <c r="K6880" s="124"/>
      <c r="R6880" s="46"/>
      <c r="V6880" s="112"/>
      <c r="W6880" s="72"/>
      <c r="X6880" s="46"/>
      <c r="Y6880" s="46"/>
      <c r="AC6880" s="47">
        <f t="shared" si="104"/>
        <v>0</v>
      </c>
      <c r="AD6880" s="47"/>
      <c r="AE6880" s="44"/>
      <c r="AF6880" s="48"/>
    </row>
    <row r="6881" spans="1:32" ht="21" customHeight="1">
      <c r="A6881" s="45" t="str">
        <f>IF(G6881="","",VLOOKUP(G6881,#REF!,3,0))</f>
        <v/>
      </c>
      <c r="B6881" s="45" t="str">
        <f>IF(Table1[[#This Row],[Day]]="","",WEEKNUM(F6881))</f>
        <v/>
      </c>
      <c r="C6881" s="45" t="str">
        <f>IF(Table1[[#This Row],[Day]]="","",MONTH(F6881))</f>
        <v/>
      </c>
      <c r="D6881" s="45" t="str">
        <f>IF(Table1[[#This Row],[Day]]="","",YEAR(F6881))</f>
        <v/>
      </c>
      <c r="E6881" s="117" t="s">
        <v>329</v>
      </c>
      <c r="J6881" s="102"/>
      <c r="K6881" s="124"/>
      <c r="R6881" s="46"/>
      <c r="V6881" s="112"/>
      <c r="W6881" s="72"/>
      <c r="X6881" s="46"/>
      <c r="Y6881" s="46"/>
      <c r="AC6881" s="47">
        <f t="shared" si="104"/>
        <v>0</v>
      </c>
      <c r="AD6881" s="47"/>
      <c r="AE6881" s="44"/>
      <c r="AF6881" s="48"/>
    </row>
    <row r="6882" spans="1:32" ht="21" customHeight="1">
      <c r="A6882" s="45" t="str">
        <f>IF(G6882="","",VLOOKUP(G6882,#REF!,3,0))</f>
        <v/>
      </c>
      <c r="B6882" s="45" t="str">
        <f>IF(Table1[[#This Row],[Day]]="","",WEEKNUM(F6882))</f>
        <v/>
      </c>
      <c r="C6882" s="45" t="str">
        <f>IF(Table1[[#This Row],[Day]]="","",MONTH(F6882))</f>
        <v/>
      </c>
      <c r="D6882" s="45" t="str">
        <f>IF(Table1[[#This Row],[Day]]="","",YEAR(F6882))</f>
        <v/>
      </c>
      <c r="E6882" s="117" t="s">
        <v>329</v>
      </c>
      <c r="J6882" s="102"/>
      <c r="K6882" s="124"/>
      <c r="R6882" s="46"/>
      <c r="V6882" s="112"/>
      <c r="W6882" s="72"/>
      <c r="X6882" s="46"/>
      <c r="Y6882" s="46"/>
      <c r="AC6882" s="47">
        <f t="shared" si="104"/>
        <v>0</v>
      </c>
      <c r="AD6882" s="47"/>
      <c r="AE6882" s="44"/>
      <c r="AF6882" s="48"/>
    </row>
    <row r="6883" spans="1:32" ht="21" customHeight="1">
      <c r="A6883" s="45" t="str">
        <f>IF(G6883="","",VLOOKUP(G6883,#REF!,3,0))</f>
        <v/>
      </c>
      <c r="B6883" s="45" t="str">
        <f>IF(Table1[[#This Row],[Day]]="","",WEEKNUM(F6883))</f>
        <v/>
      </c>
      <c r="C6883" s="45" t="str">
        <f>IF(Table1[[#This Row],[Day]]="","",MONTH(F6883))</f>
        <v/>
      </c>
      <c r="D6883" s="45" t="str">
        <f>IF(Table1[[#This Row],[Day]]="","",YEAR(F6883))</f>
        <v/>
      </c>
      <c r="E6883" s="117" t="s">
        <v>329</v>
      </c>
      <c r="J6883" s="102"/>
      <c r="K6883" s="124"/>
      <c r="R6883" s="46"/>
      <c r="V6883" s="112"/>
      <c r="W6883" s="72"/>
      <c r="X6883" s="46"/>
      <c r="Y6883" s="46"/>
      <c r="AC6883" s="47">
        <f t="shared" si="104"/>
        <v>0</v>
      </c>
      <c r="AD6883" s="47"/>
      <c r="AE6883" s="44"/>
      <c r="AF6883" s="48"/>
    </row>
    <row r="6884" spans="1:32" ht="21" customHeight="1">
      <c r="A6884" s="45" t="str">
        <f>IF(G6884="","",VLOOKUP(G6884,#REF!,3,0))</f>
        <v/>
      </c>
      <c r="B6884" s="45" t="str">
        <f>IF(Table1[[#This Row],[Day]]="","",WEEKNUM(F6884))</f>
        <v/>
      </c>
      <c r="C6884" s="45" t="str">
        <f>IF(Table1[[#This Row],[Day]]="","",MONTH(F6884))</f>
        <v/>
      </c>
      <c r="D6884" s="45" t="str">
        <f>IF(Table1[[#This Row],[Day]]="","",YEAR(F6884))</f>
        <v/>
      </c>
      <c r="E6884" s="117" t="s">
        <v>329</v>
      </c>
      <c r="J6884" s="102"/>
      <c r="K6884" s="124"/>
      <c r="R6884" s="46"/>
      <c r="V6884" s="112"/>
      <c r="W6884" s="72"/>
      <c r="X6884" s="46"/>
      <c r="Y6884" s="46"/>
      <c r="AC6884" s="47">
        <f t="shared" si="104"/>
        <v>0</v>
      </c>
      <c r="AD6884" s="47"/>
      <c r="AE6884" s="44"/>
      <c r="AF6884" s="48"/>
    </row>
    <row r="6885" spans="1:32" ht="21" customHeight="1">
      <c r="A6885" s="45" t="str">
        <f>IF(G6885="","",VLOOKUP(G6885,#REF!,3,0))</f>
        <v/>
      </c>
      <c r="B6885" s="45" t="str">
        <f>IF(Table1[[#This Row],[Day]]="","",WEEKNUM(F6885))</f>
        <v/>
      </c>
      <c r="C6885" s="45" t="str">
        <f>IF(Table1[[#This Row],[Day]]="","",MONTH(F6885))</f>
        <v/>
      </c>
      <c r="D6885" s="45" t="str">
        <f>IF(Table1[[#This Row],[Day]]="","",YEAR(F6885))</f>
        <v/>
      </c>
      <c r="E6885" s="117" t="s">
        <v>329</v>
      </c>
      <c r="J6885" s="102"/>
      <c r="K6885" s="124"/>
      <c r="R6885" s="46"/>
      <c r="V6885" s="112"/>
      <c r="W6885" s="72"/>
      <c r="X6885" s="46"/>
      <c r="Y6885" s="46"/>
      <c r="AC6885" s="47">
        <f t="shared" si="104"/>
        <v>0</v>
      </c>
      <c r="AD6885" s="47"/>
      <c r="AE6885" s="44"/>
      <c r="AF6885" s="48"/>
    </row>
    <row r="6886" spans="1:32" ht="21" customHeight="1">
      <c r="A6886" s="45" t="str">
        <f>IF(G6886="","",VLOOKUP(G6886,#REF!,3,0))</f>
        <v/>
      </c>
      <c r="B6886" s="45" t="str">
        <f>IF(Table1[[#This Row],[Day]]="","",WEEKNUM(F6886))</f>
        <v/>
      </c>
      <c r="C6886" s="45" t="str">
        <f>IF(Table1[[#This Row],[Day]]="","",MONTH(F6886))</f>
        <v/>
      </c>
      <c r="D6886" s="45" t="str">
        <f>IF(Table1[[#This Row],[Day]]="","",YEAR(F6886))</f>
        <v/>
      </c>
      <c r="E6886" s="117" t="s">
        <v>329</v>
      </c>
      <c r="J6886" s="102"/>
      <c r="K6886" s="124"/>
      <c r="R6886" s="46"/>
      <c r="V6886" s="112"/>
      <c r="W6886" s="72"/>
      <c r="X6886" s="46"/>
      <c r="Y6886" s="46"/>
      <c r="AC6886" s="47">
        <f t="shared" si="104"/>
        <v>0</v>
      </c>
      <c r="AD6886" s="47"/>
      <c r="AE6886" s="44"/>
      <c r="AF6886" s="48"/>
    </row>
    <row r="6887" spans="1:32" ht="21" customHeight="1">
      <c r="A6887" s="45" t="str">
        <f>IF(G6887="","",VLOOKUP(G6887,#REF!,3,0))</f>
        <v/>
      </c>
      <c r="B6887" s="45" t="str">
        <f>IF(Table1[[#This Row],[Day]]="","",WEEKNUM(F6887))</f>
        <v/>
      </c>
      <c r="C6887" s="45" t="str">
        <f>IF(Table1[[#This Row],[Day]]="","",MONTH(F6887))</f>
        <v/>
      </c>
      <c r="D6887" s="45" t="str">
        <f>IF(Table1[[#This Row],[Day]]="","",YEAR(F6887))</f>
        <v/>
      </c>
      <c r="E6887" s="117" t="s">
        <v>329</v>
      </c>
      <c r="J6887" s="102"/>
      <c r="K6887" s="124"/>
      <c r="R6887" s="46"/>
      <c r="V6887" s="112"/>
      <c r="W6887" s="72"/>
      <c r="X6887" s="46"/>
      <c r="Y6887" s="46"/>
      <c r="AC6887" s="47">
        <f t="shared" si="104"/>
        <v>0</v>
      </c>
      <c r="AD6887" s="47"/>
      <c r="AE6887" s="44"/>
      <c r="AF6887" s="48"/>
    </row>
    <row r="6888" spans="1:32" ht="21" customHeight="1">
      <c r="A6888" s="45" t="str">
        <f>IF(G6888="","",VLOOKUP(G6888,#REF!,3,0))</f>
        <v/>
      </c>
      <c r="B6888" s="45" t="str">
        <f>IF(Table1[[#This Row],[Day]]="","",WEEKNUM(F6888))</f>
        <v/>
      </c>
      <c r="C6888" s="45" t="str">
        <f>IF(Table1[[#This Row],[Day]]="","",MONTH(F6888))</f>
        <v/>
      </c>
      <c r="D6888" s="45" t="str">
        <f>IF(Table1[[#This Row],[Day]]="","",YEAR(F6888))</f>
        <v/>
      </c>
      <c r="E6888" s="117" t="s">
        <v>329</v>
      </c>
      <c r="J6888" s="102"/>
      <c r="K6888" s="124"/>
      <c r="R6888" s="46"/>
      <c r="V6888" s="112"/>
      <c r="W6888" s="72"/>
      <c r="X6888" s="46"/>
      <c r="Y6888" s="46"/>
      <c r="AC6888" s="47">
        <f t="shared" si="104"/>
        <v>0</v>
      </c>
      <c r="AD6888" s="47"/>
      <c r="AE6888" s="44"/>
      <c r="AF6888" s="48"/>
    </row>
    <row r="6889" spans="1:32" ht="21" customHeight="1">
      <c r="A6889" s="45" t="str">
        <f>IF(G6889="","",VLOOKUP(G6889,#REF!,3,0))</f>
        <v/>
      </c>
      <c r="B6889" s="45" t="str">
        <f>IF(Table1[[#This Row],[Day]]="","",WEEKNUM(F6889))</f>
        <v/>
      </c>
      <c r="C6889" s="45" t="str">
        <f>IF(Table1[[#This Row],[Day]]="","",MONTH(F6889))</f>
        <v/>
      </c>
      <c r="D6889" s="45" t="str">
        <f>IF(Table1[[#This Row],[Day]]="","",YEAR(F6889))</f>
        <v/>
      </c>
      <c r="E6889" s="117" t="s">
        <v>329</v>
      </c>
      <c r="J6889" s="102"/>
      <c r="K6889" s="124"/>
      <c r="R6889" s="46"/>
      <c r="V6889" s="112"/>
      <c r="W6889" s="72"/>
      <c r="X6889" s="46"/>
      <c r="Y6889" s="46"/>
      <c r="AC6889" s="47">
        <f t="shared" si="104"/>
        <v>0</v>
      </c>
      <c r="AD6889" s="47"/>
      <c r="AE6889" s="44"/>
      <c r="AF6889" s="48"/>
    </row>
    <row r="6890" spans="1:32" ht="21" customHeight="1">
      <c r="A6890" s="45" t="str">
        <f>IF(G6890="","",VLOOKUP(G6890,#REF!,3,0))</f>
        <v/>
      </c>
      <c r="B6890" s="45" t="str">
        <f>IF(Table1[[#This Row],[Day]]="","",WEEKNUM(F6890))</f>
        <v/>
      </c>
      <c r="C6890" s="45" t="str">
        <f>IF(Table1[[#This Row],[Day]]="","",MONTH(F6890))</f>
        <v/>
      </c>
      <c r="D6890" s="45" t="str">
        <f>IF(Table1[[#This Row],[Day]]="","",YEAR(F6890))</f>
        <v/>
      </c>
      <c r="E6890" s="117" t="s">
        <v>329</v>
      </c>
      <c r="J6890" s="102"/>
      <c r="K6890" s="124"/>
      <c r="R6890" s="46"/>
      <c r="V6890" s="112"/>
      <c r="W6890" s="72"/>
      <c r="X6890" s="46"/>
      <c r="Y6890" s="46"/>
      <c r="AC6890" s="47">
        <f t="shared" si="104"/>
        <v>0</v>
      </c>
      <c r="AD6890" s="47"/>
      <c r="AE6890" s="44"/>
      <c r="AF6890" s="48"/>
    </row>
    <row r="6891" spans="1:32" ht="21" customHeight="1">
      <c r="A6891" s="45" t="str">
        <f>IF(G6891="","",VLOOKUP(G6891,#REF!,3,0))</f>
        <v/>
      </c>
      <c r="B6891" s="45" t="str">
        <f>IF(Table1[[#This Row],[Day]]="","",WEEKNUM(F6891))</f>
        <v/>
      </c>
      <c r="C6891" s="45" t="str">
        <f>IF(Table1[[#This Row],[Day]]="","",MONTH(F6891))</f>
        <v/>
      </c>
      <c r="D6891" s="45" t="str">
        <f>IF(Table1[[#This Row],[Day]]="","",YEAR(F6891))</f>
        <v/>
      </c>
      <c r="E6891" s="117" t="s">
        <v>329</v>
      </c>
      <c r="J6891" s="102"/>
      <c r="K6891" s="124"/>
      <c r="R6891" s="46"/>
      <c r="V6891" s="112"/>
      <c r="W6891" s="72"/>
      <c r="X6891" s="46"/>
      <c r="Y6891" s="46"/>
      <c r="AC6891" s="47">
        <f t="shared" si="104"/>
        <v>0</v>
      </c>
      <c r="AD6891" s="47"/>
      <c r="AE6891" s="44"/>
      <c r="AF6891" s="48"/>
    </row>
    <row r="6892" spans="1:32" ht="21" customHeight="1">
      <c r="A6892" s="45" t="str">
        <f>IF(G6892="","",VLOOKUP(G6892,#REF!,3,0))</f>
        <v/>
      </c>
      <c r="B6892" s="45" t="str">
        <f>IF(Table1[[#This Row],[Day]]="","",WEEKNUM(F6892))</f>
        <v/>
      </c>
      <c r="C6892" s="45" t="str">
        <f>IF(Table1[[#This Row],[Day]]="","",MONTH(F6892))</f>
        <v/>
      </c>
      <c r="D6892" s="45" t="str">
        <f>IF(Table1[[#This Row],[Day]]="","",YEAR(F6892))</f>
        <v/>
      </c>
      <c r="E6892" s="117" t="s">
        <v>329</v>
      </c>
      <c r="J6892" s="102"/>
      <c r="K6892" s="124"/>
      <c r="R6892" s="46"/>
      <c r="V6892" s="112"/>
      <c r="W6892" s="72"/>
      <c r="X6892" s="46"/>
      <c r="Y6892" s="46"/>
      <c r="AC6892" s="47">
        <f t="shared" si="104"/>
        <v>0</v>
      </c>
      <c r="AD6892" s="47"/>
      <c r="AE6892" s="44"/>
      <c r="AF6892" s="48"/>
    </row>
    <row r="6893" spans="1:32" ht="21" customHeight="1">
      <c r="A6893" s="45" t="str">
        <f>IF(G6893="","",VLOOKUP(G6893,#REF!,3,0))</f>
        <v/>
      </c>
      <c r="B6893" s="45" t="str">
        <f>IF(Table1[[#This Row],[Day]]="","",WEEKNUM(F6893))</f>
        <v/>
      </c>
      <c r="C6893" s="45" t="str">
        <f>IF(Table1[[#This Row],[Day]]="","",MONTH(F6893))</f>
        <v/>
      </c>
      <c r="D6893" s="45" t="str">
        <f>IF(Table1[[#This Row],[Day]]="","",YEAR(F6893))</f>
        <v/>
      </c>
      <c r="E6893" s="117" t="s">
        <v>329</v>
      </c>
      <c r="J6893" s="102"/>
      <c r="K6893" s="124"/>
      <c r="R6893" s="46"/>
      <c r="V6893" s="112"/>
      <c r="W6893" s="72"/>
      <c r="X6893" s="46"/>
      <c r="Y6893" s="46"/>
      <c r="AC6893" s="47">
        <f t="shared" si="104"/>
        <v>0</v>
      </c>
      <c r="AD6893" s="47"/>
      <c r="AE6893" s="44"/>
      <c r="AF6893" s="48"/>
    </row>
    <row r="6894" spans="1:32" ht="21" customHeight="1">
      <c r="A6894" s="45" t="str">
        <f>IF(G6894="","",VLOOKUP(G6894,#REF!,3,0))</f>
        <v/>
      </c>
      <c r="B6894" s="45" t="str">
        <f>IF(Table1[[#This Row],[Day]]="","",WEEKNUM(F6894))</f>
        <v/>
      </c>
      <c r="C6894" s="45" t="str">
        <f>IF(Table1[[#This Row],[Day]]="","",MONTH(F6894))</f>
        <v/>
      </c>
      <c r="D6894" s="45" t="str">
        <f>IF(Table1[[#This Row],[Day]]="","",YEAR(F6894))</f>
        <v/>
      </c>
      <c r="E6894" s="117" t="s">
        <v>329</v>
      </c>
      <c r="J6894" s="102"/>
      <c r="K6894" s="124"/>
      <c r="R6894" s="46"/>
      <c r="V6894" s="112"/>
      <c r="W6894" s="72"/>
      <c r="X6894" s="46"/>
      <c r="Y6894" s="46"/>
      <c r="AC6894" s="47">
        <f t="shared" si="104"/>
        <v>0</v>
      </c>
      <c r="AD6894" s="47"/>
      <c r="AE6894" s="44"/>
      <c r="AF6894" s="48"/>
    </row>
    <row r="6895" spans="1:32" ht="21" customHeight="1">
      <c r="A6895" s="45" t="str">
        <f>IF(G6895="","",VLOOKUP(G6895,#REF!,3,0))</f>
        <v/>
      </c>
      <c r="B6895" s="45" t="str">
        <f>IF(Table1[[#This Row],[Day]]="","",WEEKNUM(F6895))</f>
        <v/>
      </c>
      <c r="C6895" s="45" t="str">
        <f>IF(Table1[[#This Row],[Day]]="","",MONTH(F6895))</f>
        <v/>
      </c>
      <c r="D6895" s="45" t="str">
        <f>IF(Table1[[#This Row],[Day]]="","",YEAR(F6895))</f>
        <v/>
      </c>
      <c r="E6895" s="117" t="s">
        <v>329</v>
      </c>
      <c r="J6895" s="102"/>
      <c r="K6895" s="124"/>
      <c r="R6895" s="46"/>
      <c r="V6895" s="112"/>
      <c r="W6895" s="72"/>
      <c r="X6895" s="46"/>
      <c r="Y6895" s="46"/>
      <c r="AC6895" s="47">
        <f t="shared" si="104"/>
        <v>0</v>
      </c>
      <c r="AD6895" s="47"/>
      <c r="AE6895" s="44"/>
      <c r="AF6895" s="48"/>
    </row>
    <row r="6896" spans="1:32" ht="21" customHeight="1">
      <c r="A6896" s="45" t="str">
        <f>IF(G6896="","",VLOOKUP(G6896,#REF!,3,0))</f>
        <v/>
      </c>
      <c r="B6896" s="45" t="str">
        <f>IF(Table1[[#This Row],[Day]]="","",WEEKNUM(F6896))</f>
        <v/>
      </c>
      <c r="C6896" s="45" t="str">
        <f>IF(Table1[[#This Row],[Day]]="","",MONTH(F6896))</f>
        <v/>
      </c>
      <c r="D6896" s="45" t="str">
        <f>IF(Table1[[#This Row],[Day]]="","",YEAR(F6896))</f>
        <v/>
      </c>
      <c r="E6896" s="117" t="s">
        <v>329</v>
      </c>
      <c r="J6896" s="102"/>
      <c r="K6896" s="124"/>
      <c r="R6896" s="46"/>
      <c r="V6896" s="112"/>
      <c r="W6896" s="72"/>
      <c r="X6896" s="46"/>
      <c r="Y6896" s="46"/>
      <c r="AC6896" s="47">
        <f t="shared" si="104"/>
        <v>0</v>
      </c>
      <c r="AD6896" s="47"/>
      <c r="AE6896" s="44"/>
      <c r="AF6896" s="48"/>
    </row>
    <row r="6897" spans="1:32" ht="21" customHeight="1">
      <c r="A6897" s="45" t="str">
        <f>IF(G6897="","",VLOOKUP(G6897,#REF!,3,0))</f>
        <v/>
      </c>
      <c r="B6897" s="45" t="str">
        <f>IF(Table1[[#This Row],[Day]]="","",WEEKNUM(F6897))</f>
        <v/>
      </c>
      <c r="C6897" s="45" t="str">
        <f>IF(Table1[[#This Row],[Day]]="","",MONTH(F6897))</f>
        <v/>
      </c>
      <c r="D6897" s="45" t="str">
        <f>IF(Table1[[#This Row],[Day]]="","",YEAR(F6897))</f>
        <v/>
      </c>
      <c r="E6897" s="117" t="s">
        <v>329</v>
      </c>
      <c r="J6897" s="102"/>
      <c r="K6897" s="124"/>
      <c r="R6897" s="46"/>
      <c r="V6897" s="112"/>
      <c r="W6897" s="72"/>
      <c r="X6897" s="46"/>
      <c r="Y6897" s="46"/>
      <c r="AC6897" s="47">
        <f t="shared" si="104"/>
        <v>0</v>
      </c>
      <c r="AD6897" s="47"/>
      <c r="AE6897" s="44"/>
      <c r="AF6897" s="48"/>
    </row>
    <row r="6898" spans="1:32" ht="21" customHeight="1">
      <c r="A6898" s="45" t="str">
        <f>IF(G6898="","",VLOOKUP(G6898,#REF!,3,0))</f>
        <v/>
      </c>
      <c r="B6898" s="45" t="str">
        <f>IF(Table1[[#This Row],[Day]]="","",WEEKNUM(F6898))</f>
        <v/>
      </c>
      <c r="C6898" s="45" t="str">
        <f>IF(Table1[[#This Row],[Day]]="","",MONTH(F6898))</f>
        <v/>
      </c>
      <c r="D6898" s="45" t="str">
        <f>IF(Table1[[#This Row],[Day]]="","",YEAR(F6898))</f>
        <v/>
      </c>
      <c r="E6898" s="117" t="s">
        <v>329</v>
      </c>
      <c r="J6898" s="102"/>
      <c r="K6898" s="124"/>
      <c r="R6898" s="46"/>
      <c r="V6898" s="112"/>
      <c r="W6898" s="72"/>
      <c r="X6898" s="46"/>
      <c r="Y6898" s="46"/>
      <c r="AC6898" s="47">
        <f t="shared" si="104"/>
        <v>0</v>
      </c>
      <c r="AD6898" s="47"/>
      <c r="AE6898" s="44"/>
      <c r="AF6898" s="48"/>
    </row>
    <row r="6899" spans="1:32" ht="21" customHeight="1">
      <c r="A6899" s="45" t="str">
        <f>IF(G6899="","",VLOOKUP(G6899,#REF!,3,0))</f>
        <v/>
      </c>
      <c r="B6899" s="45" t="str">
        <f>IF(Table1[[#This Row],[Day]]="","",WEEKNUM(F6899))</f>
        <v/>
      </c>
      <c r="C6899" s="45" t="str">
        <f>IF(Table1[[#This Row],[Day]]="","",MONTH(F6899))</f>
        <v/>
      </c>
      <c r="D6899" s="45" t="str">
        <f>IF(Table1[[#This Row],[Day]]="","",YEAR(F6899))</f>
        <v/>
      </c>
      <c r="E6899" s="117" t="s">
        <v>329</v>
      </c>
      <c r="J6899" s="102"/>
      <c r="K6899" s="124"/>
      <c r="R6899" s="46"/>
      <c r="V6899" s="112"/>
      <c r="W6899" s="72"/>
      <c r="X6899" s="46"/>
      <c r="Y6899" s="46"/>
      <c r="AC6899" s="47">
        <f t="shared" si="104"/>
        <v>0</v>
      </c>
      <c r="AD6899" s="47"/>
      <c r="AE6899" s="44"/>
      <c r="AF6899" s="48"/>
    </row>
    <row r="6900" spans="1:32" ht="21" customHeight="1">
      <c r="A6900" s="45" t="str">
        <f>IF(G6900="","",VLOOKUP(G6900,#REF!,3,0))</f>
        <v/>
      </c>
      <c r="B6900" s="45" t="str">
        <f>IF(Table1[[#This Row],[Day]]="","",WEEKNUM(F6900))</f>
        <v/>
      </c>
      <c r="C6900" s="45" t="str">
        <f>IF(Table1[[#This Row],[Day]]="","",MONTH(F6900))</f>
        <v/>
      </c>
      <c r="D6900" s="45" t="str">
        <f>IF(Table1[[#This Row],[Day]]="","",YEAR(F6900))</f>
        <v/>
      </c>
      <c r="E6900" s="117" t="s">
        <v>329</v>
      </c>
      <c r="J6900" s="102"/>
      <c r="K6900" s="124"/>
      <c r="R6900" s="46"/>
      <c r="V6900" s="112"/>
      <c r="W6900" s="72"/>
      <c r="X6900" s="46"/>
      <c r="Y6900" s="46"/>
      <c r="AC6900" s="47">
        <f t="shared" si="104"/>
        <v>0</v>
      </c>
      <c r="AD6900" s="47"/>
      <c r="AE6900" s="44"/>
      <c r="AF6900" s="48"/>
    </row>
    <row r="6901" spans="1:32" ht="21" customHeight="1">
      <c r="A6901" s="45" t="str">
        <f>IF(G6901="","",VLOOKUP(G6901,#REF!,3,0))</f>
        <v/>
      </c>
      <c r="B6901" s="45" t="str">
        <f>IF(Table1[[#This Row],[Day]]="","",WEEKNUM(F6901))</f>
        <v/>
      </c>
      <c r="C6901" s="45" t="str">
        <f>IF(Table1[[#This Row],[Day]]="","",MONTH(F6901))</f>
        <v/>
      </c>
      <c r="D6901" s="45" t="str">
        <f>IF(Table1[[#This Row],[Day]]="","",YEAR(F6901))</f>
        <v/>
      </c>
      <c r="E6901" s="117" t="s">
        <v>329</v>
      </c>
      <c r="J6901" s="102"/>
      <c r="K6901" s="124"/>
      <c r="R6901" s="46"/>
      <c r="V6901" s="112"/>
      <c r="W6901" s="72"/>
      <c r="X6901" s="46"/>
      <c r="Y6901" s="46"/>
      <c r="AC6901" s="47">
        <f t="shared" si="104"/>
        <v>0</v>
      </c>
      <c r="AD6901" s="47"/>
      <c r="AE6901" s="44"/>
      <c r="AF6901" s="48"/>
    </row>
    <row r="6902" spans="1:32" ht="21" customHeight="1">
      <c r="A6902" s="45" t="str">
        <f>IF(G6902="","",VLOOKUP(G6902,#REF!,3,0))</f>
        <v/>
      </c>
      <c r="B6902" s="45" t="str">
        <f>IF(Table1[[#This Row],[Day]]="","",WEEKNUM(F6902))</f>
        <v/>
      </c>
      <c r="C6902" s="45" t="str">
        <f>IF(Table1[[#This Row],[Day]]="","",MONTH(F6902))</f>
        <v/>
      </c>
      <c r="D6902" s="45" t="str">
        <f>IF(Table1[[#This Row],[Day]]="","",YEAR(F6902))</f>
        <v/>
      </c>
      <c r="E6902" s="117" t="s">
        <v>329</v>
      </c>
      <c r="J6902" s="102"/>
      <c r="K6902" s="124"/>
      <c r="R6902" s="46"/>
      <c r="V6902" s="112"/>
      <c r="W6902" s="72"/>
      <c r="X6902" s="46"/>
      <c r="Y6902" s="46"/>
      <c r="AC6902" s="47">
        <f t="shared" si="104"/>
        <v>0</v>
      </c>
      <c r="AD6902" s="47"/>
      <c r="AE6902" s="44"/>
      <c r="AF6902" s="48"/>
    </row>
    <row r="6903" spans="1:32" ht="21" customHeight="1">
      <c r="A6903" s="45" t="str">
        <f>IF(G6903="","",VLOOKUP(G6903,#REF!,3,0))</f>
        <v/>
      </c>
      <c r="B6903" s="45" t="str">
        <f>IF(Table1[[#This Row],[Day]]="","",WEEKNUM(F6903))</f>
        <v/>
      </c>
      <c r="C6903" s="45" t="str">
        <f>IF(Table1[[#This Row],[Day]]="","",MONTH(F6903))</f>
        <v/>
      </c>
      <c r="D6903" s="45" t="str">
        <f>IF(Table1[[#This Row],[Day]]="","",YEAR(F6903))</f>
        <v/>
      </c>
      <c r="E6903" s="117" t="s">
        <v>329</v>
      </c>
      <c r="J6903" s="102"/>
      <c r="K6903" s="124"/>
      <c r="R6903" s="46"/>
      <c r="V6903" s="112"/>
      <c r="W6903" s="72"/>
      <c r="X6903" s="46"/>
      <c r="Y6903" s="46"/>
      <c r="AC6903" s="47">
        <f t="shared" si="104"/>
        <v>0</v>
      </c>
      <c r="AD6903" s="47"/>
      <c r="AE6903" s="44"/>
      <c r="AF6903" s="48"/>
    </row>
    <row r="6904" spans="1:32" ht="21" customHeight="1">
      <c r="A6904" s="45" t="str">
        <f>IF(G6904="","",VLOOKUP(G6904,#REF!,3,0))</f>
        <v/>
      </c>
      <c r="B6904" s="45" t="str">
        <f>IF(Table1[[#This Row],[Day]]="","",WEEKNUM(F6904))</f>
        <v/>
      </c>
      <c r="C6904" s="45" t="str">
        <f>IF(Table1[[#This Row],[Day]]="","",MONTH(F6904))</f>
        <v/>
      </c>
      <c r="D6904" s="45" t="str">
        <f>IF(Table1[[#This Row],[Day]]="","",YEAR(F6904))</f>
        <v/>
      </c>
      <c r="E6904" s="117" t="s">
        <v>329</v>
      </c>
      <c r="J6904" s="102"/>
      <c r="K6904" s="124"/>
      <c r="R6904" s="46"/>
      <c r="V6904" s="112"/>
      <c r="W6904" s="72"/>
      <c r="X6904" s="46"/>
      <c r="Y6904" s="46"/>
      <c r="AC6904" s="47">
        <f t="shared" si="104"/>
        <v>0</v>
      </c>
      <c r="AD6904" s="47"/>
      <c r="AE6904" s="44"/>
      <c r="AF6904" s="48"/>
    </row>
    <row r="6905" spans="1:32" ht="21" customHeight="1">
      <c r="A6905" s="45" t="str">
        <f>IF(G6905="","",VLOOKUP(G6905,#REF!,3,0))</f>
        <v/>
      </c>
      <c r="B6905" s="45" t="str">
        <f>IF(Table1[[#This Row],[Day]]="","",WEEKNUM(F6905))</f>
        <v/>
      </c>
      <c r="C6905" s="45" t="str">
        <f>IF(Table1[[#This Row],[Day]]="","",MONTH(F6905))</f>
        <v/>
      </c>
      <c r="D6905" s="45" t="str">
        <f>IF(Table1[[#This Row],[Day]]="","",YEAR(F6905))</f>
        <v/>
      </c>
      <c r="E6905" s="117" t="s">
        <v>329</v>
      </c>
      <c r="J6905" s="102"/>
      <c r="K6905" s="124"/>
      <c r="R6905" s="46"/>
      <c r="V6905" s="112"/>
      <c r="W6905" s="72"/>
      <c r="X6905" s="46"/>
      <c r="Y6905" s="46"/>
      <c r="AC6905" s="47">
        <f t="shared" si="104"/>
        <v>0</v>
      </c>
      <c r="AD6905" s="47"/>
      <c r="AE6905" s="44"/>
      <c r="AF6905" s="48"/>
    </row>
    <row r="6906" spans="1:32" ht="21" customHeight="1">
      <c r="A6906" s="45" t="str">
        <f>IF(G6906="","",VLOOKUP(G6906,#REF!,3,0))</f>
        <v/>
      </c>
      <c r="B6906" s="45" t="str">
        <f>IF(Table1[[#This Row],[Day]]="","",WEEKNUM(F6906))</f>
        <v/>
      </c>
      <c r="C6906" s="45" t="str">
        <f>IF(Table1[[#This Row],[Day]]="","",MONTH(F6906))</f>
        <v/>
      </c>
      <c r="D6906" s="45" t="str">
        <f>IF(Table1[[#This Row],[Day]]="","",YEAR(F6906))</f>
        <v/>
      </c>
      <c r="E6906" s="117" t="s">
        <v>329</v>
      </c>
      <c r="J6906" s="102"/>
      <c r="K6906" s="124"/>
      <c r="R6906" s="46"/>
      <c r="V6906" s="112"/>
      <c r="W6906" s="72"/>
      <c r="X6906" s="46"/>
      <c r="Y6906" s="46"/>
      <c r="AC6906" s="47">
        <f t="shared" si="104"/>
        <v>0</v>
      </c>
      <c r="AD6906" s="47"/>
      <c r="AE6906" s="44"/>
      <c r="AF6906" s="48"/>
    </row>
    <row r="6907" spans="1:32" ht="21" customHeight="1">
      <c r="A6907" s="45" t="str">
        <f>IF(G6907="","",VLOOKUP(G6907,#REF!,3,0))</f>
        <v/>
      </c>
      <c r="B6907" s="45" t="str">
        <f>IF(Table1[[#This Row],[Day]]="","",WEEKNUM(F6907))</f>
        <v/>
      </c>
      <c r="C6907" s="45" t="str">
        <f>IF(Table1[[#This Row],[Day]]="","",MONTH(F6907))</f>
        <v/>
      </c>
      <c r="D6907" s="45" t="str">
        <f>IF(Table1[[#This Row],[Day]]="","",YEAR(F6907))</f>
        <v/>
      </c>
      <c r="E6907" s="117" t="s">
        <v>329</v>
      </c>
      <c r="J6907" s="102"/>
      <c r="K6907" s="124"/>
      <c r="R6907" s="46"/>
      <c r="V6907" s="112"/>
      <c r="W6907" s="72"/>
      <c r="X6907" s="46"/>
      <c r="Y6907" s="46"/>
      <c r="AC6907" s="47">
        <f t="shared" si="104"/>
        <v>0</v>
      </c>
      <c r="AD6907" s="47"/>
      <c r="AE6907" s="44"/>
      <c r="AF6907" s="48"/>
    </row>
    <row r="6908" spans="1:32" ht="21" customHeight="1">
      <c r="A6908" s="45" t="str">
        <f>IF(G6908="","",VLOOKUP(G6908,#REF!,3,0))</f>
        <v/>
      </c>
      <c r="B6908" s="45" t="str">
        <f>IF(Table1[[#This Row],[Day]]="","",WEEKNUM(F6908))</f>
        <v/>
      </c>
      <c r="C6908" s="45" t="str">
        <f>IF(Table1[[#This Row],[Day]]="","",MONTH(F6908))</f>
        <v/>
      </c>
      <c r="D6908" s="45" t="str">
        <f>IF(Table1[[#This Row],[Day]]="","",YEAR(F6908))</f>
        <v/>
      </c>
      <c r="E6908" s="117" t="s">
        <v>329</v>
      </c>
      <c r="J6908" s="102"/>
      <c r="K6908" s="124"/>
      <c r="R6908" s="46"/>
      <c r="V6908" s="112"/>
      <c r="W6908" s="72"/>
      <c r="X6908" s="46"/>
      <c r="Y6908" s="46"/>
      <c r="AC6908" s="47">
        <f t="shared" si="104"/>
        <v>0</v>
      </c>
      <c r="AD6908" s="47"/>
      <c r="AE6908" s="44"/>
      <c r="AF6908" s="48"/>
    </row>
    <row r="6909" spans="1:32" ht="21" customHeight="1">
      <c r="A6909" s="45" t="str">
        <f>IF(G6909="","",VLOOKUP(G6909,#REF!,3,0))</f>
        <v/>
      </c>
      <c r="B6909" s="45" t="str">
        <f>IF(Table1[[#This Row],[Day]]="","",WEEKNUM(F6909))</f>
        <v/>
      </c>
      <c r="C6909" s="45" t="str">
        <f>IF(Table1[[#This Row],[Day]]="","",MONTH(F6909))</f>
        <v/>
      </c>
      <c r="D6909" s="45" t="str">
        <f>IF(Table1[[#This Row],[Day]]="","",YEAR(F6909))</f>
        <v/>
      </c>
      <c r="E6909" s="117" t="s">
        <v>329</v>
      </c>
      <c r="J6909" s="102"/>
      <c r="K6909" s="124"/>
      <c r="R6909" s="46"/>
      <c r="V6909" s="112"/>
      <c r="W6909" s="72"/>
      <c r="X6909" s="46"/>
      <c r="Y6909" s="46"/>
      <c r="AC6909" s="47">
        <f t="shared" si="104"/>
        <v>0</v>
      </c>
      <c r="AD6909" s="47"/>
      <c r="AE6909" s="44"/>
      <c r="AF6909" s="48"/>
    </row>
    <row r="6910" spans="1:32" ht="21" customHeight="1">
      <c r="A6910" s="45" t="str">
        <f>IF(G6910="","",VLOOKUP(G6910,#REF!,3,0))</f>
        <v/>
      </c>
      <c r="B6910" s="45" t="str">
        <f>IF(Table1[[#This Row],[Day]]="","",WEEKNUM(F6910))</f>
        <v/>
      </c>
      <c r="C6910" s="45" t="str">
        <f>IF(Table1[[#This Row],[Day]]="","",MONTH(F6910))</f>
        <v/>
      </c>
      <c r="D6910" s="45" t="str">
        <f>IF(Table1[[#This Row],[Day]]="","",YEAR(F6910))</f>
        <v/>
      </c>
      <c r="E6910" s="117" t="s">
        <v>329</v>
      </c>
      <c r="J6910" s="102"/>
      <c r="K6910" s="124"/>
      <c r="R6910" s="46"/>
      <c r="V6910" s="112"/>
      <c r="W6910" s="72"/>
      <c r="X6910" s="46"/>
      <c r="Y6910" s="46"/>
      <c r="AC6910" s="47">
        <f t="shared" si="104"/>
        <v>0</v>
      </c>
      <c r="AD6910" s="47"/>
      <c r="AE6910" s="44"/>
      <c r="AF6910" s="48"/>
    </row>
    <row r="6911" spans="1:32" ht="21" customHeight="1">
      <c r="A6911" s="45" t="str">
        <f>IF(G6911="","",VLOOKUP(G6911,#REF!,3,0))</f>
        <v/>
      </c>
      <c r="B6911" s="45" t="str">
        <f>IF(Table1[[#This Row],[Day]]="","",WEEKNUM(F6911))</f>
        <v/>
      </c>
      <c r="C6911" s="45" t="str">
        <f>IF(Table1[[#This Row],[Day]]="","",MONTH(F6911))</f>
        <v/>
      </c>
      <c r="D6911" s="45" t="str">
        <f>IF(Table1[[#This Row],[Day]]="","",YEAR(F6911))</f>
        <v/>
      </c>
      <c r="E6911" s="117" t="s">
        <v>329</v>
      </c>
      <c r="J6911" s="102"/>
      <c r="K6911" s="124"/>
      <c r="R6911" s="46"/>
      <c r="V6911" s="112"/>
      <c r="W6911" s="72"/>
      <c r="X6911" s="46"/>
      <c r="Y6911" s="46"/>
      <c r="AC6911" s="47">
        <f t="shared" si="104"/>
        <v>0</v>
      </c>
      <c r="AD6911" s="47"/>
      <c r="AE6911" s="44"/>
      <c r="AF6911" s="48"/>
    </row>
    <row r="6912" spans="1:32" ht="21" customHeight="1">
      <c r="A6912" s="45" t="str">
        <f>IF(G6912="","",VLOOKUP(G6912,#REF!,3,0))</f>
        <v/>
      </c>
      <c r="B6912" s="45" t="str">
        <f>IF(Table1[[#This Row],[Day]]="","",WEEKNUM(F6912))</f>
        <v/>
      </c>
      <c r="C6912" s="45" t="str">
        <f>IF(Table1[[#This Row],[Day]]="","",MONTH(F6912))</f>
        <v/>
      </c>
      <c r="D6912" s="45" t="str">
        <f>IF(Table1[[#This Row],[Day]]="","",YEAR(F6912))</f>
        <v/>
      </c>
      <c r="E6912" s="117" t="s">
        <v>329</v>
      </c>
      <c r="J6912" s="102"/>
      <c r="K6912" s="124"/>
      <c r="R6912" s="46"/>
      <c r="V6912" s="112"/>
      <c r="W6912" s="72"/>
      <c r="X6912" s="46"/>
      <c r="Y6912" s="46"/>
      <c r="AC6912" s="47">
        <f t="shared" si="104"/>
        <v>0</v>
      </c>
      <c r="AD6912" s="47"/>
      <c r="AE6912" s="44"/>
      <c r="AF6912" s="48"/>
    </row>
    <row r="6913" spans="1:32" ht="21" customHeight="1">
      <c r="A6913" s="45" t="str">
        <f>IF(G6913="","",VLOOKUP(G6913,#REF!,3,0))</f>
        <v/>
      </c>
      <c r="B6913" s="45" t="str">
        <f>IF(Table1[[#This Row],[Day]]="","",WEEKNUM(F6913))</f>
        <v/>
      </c>
      <c r="C6913" s="45" t="str">
        <f>IF(Table1[[#This Row],[Day]]="","",MONTH(F6913))</f>
        <v/>
      </c>
      <c r="D6913" s="45" t="str">
        <f>IF(Table1[[#This Row],[Day]]="","",YEAR(F6913))</f>
        <v/>
      </c>
      <c r="E6913" s="117" t="s">
        <v>329</v>
      </c>
      <c r="J6913" s="102"/>
      <c r="K6913" s="124"/>
      <c r="R6913" s="46"/>
      <c r="V6913" s="112"/>
      <c r="W6913" s="72"/>
      <c r="X6913" s="46"/>
      <c r="Y6913" s="46"/>
      <c r="AC6913" s="47">
        <f t="shared" si="104"/>
        <v>0</v>
      </c>
      <c r="AD6913" s="47"/>
      <c r="AE6913" s="44"/>
      <c r="AF6913" s="48"/>
    </row>
    <row r="6914" spans="1:32" ht="21" customHeight="1">
      <c r="A6914" s="45" t="str">
        <f>IF(G6914="","",VLOOKUP(G6914,#REF!,3,0))</f>
        <v/>
      </c>
      <c r="B6914" s="45" t="str">
        <f>IF(Table1[[#This Row],[Day]]="","",WEEKNUM(F6914))</f>
        <v/>
      </c>
      <c r="C6914" s="45" t="str">
        <f>IF(Table1[[#This Row],[Day]]="","",MONTH(F6914))</f>
        <v/>
      </c>
      <c r="D6914" s="45" t="str">
        <f>IF(Table1[[#This Row],[Day]]="","",YEAR(F6914))</f>
        <v/>
      </c>
      <c r="E6914" s="117" t="s">
        <v>329</v>
      </c>
      <c r="J6914" s="102"/>
      <c r="K6914" s="124"/>
      <c r="R6914" s="46"/>
      <c r="V6914" s="112"/>
      <c r="W6914" s="72"/>
      <c r="X6914" s="46"/>
      <c r="Y6914" s="46"/>
      <c r="AC6914" s="47">
        <f t="shared" si="104"/>
        <v>0</v>
      </c>
      <c r="AD6914" s="47"/>
      <c r="AE6914" s="44"/>
      <c r="AF6914" s="48"/>
    </row>
    <row r="6915" spans="1:32" ht="21" customHeight="1">
      <c r="A6915" s="45" t="str">
        <f>IF(G6915="","",VLOOKUP(G6915,#REF!,3,0))</f>
        <v/>
      </c>
      <c r="B6915" s="45" t="str">
        <f>IF(Table1[[#This Row],[Day]]="","",WEEKNUM(F6915))</f>
        <v/>
      </c>
      <c r="C6915" s="45" t="str">
        <f>IF(Table1[[#This Row],[Day]]="","",MONTH(F6915))</f>
        <v/>
      </c>
      <c r="D6915" s="45" t="str">
        <f>IF(Table1[[#This Row],[Day]]="","",YEAR(F6915))</f>
        <v/>
      </c>
      <c r="E6915" s="117" t="s">
        <v>329</v>
      </c>
      <c r="J6915" s="102"/>
      <c r="K6915" s="124"/>
      <c r="R6915" s="46"/>
      <c r="V6915" s="112"/>
      <c r="W6915" s="72"/>
      <c r="X6915" s="46"/>
      <c r="Y6915" s="46"/>
      <c r="AC6915" s="47">
        <f t="shared" si="104"/>
        <v>0</v>
      </c>
      <c r="AD6915" s="47"/>
      <c r="AE6915" s="44"/>
      <c r="AF6915" s="48"/>
    </row>
    <row r="6916" spans="1:32" ht="21" customHeight="1">
      <c r="A6916" s="45" t="str">
        <f>IF(G6916="","",VLOOKUP(G6916,#REF!,3,0))</f>
        <v/>
      </c>
      <c r="B6916" s="45" t="str">
        <f>IF(Table1[[#This Row],[Day]]="","",WEEKNUM(F6916))</f>
        <v/>
      </c>
      <c r="C6916" s="45" t="str">
        <f>IF(Table1[[#This Row],[Day]]="","",MONTH(F6916))</f>
        <v/>
      </c>
      <c r="D6916" s="45" t="str">
        <f>IF(Table1[[#This Row],[Day]]="","",YEAR(F6916))</f>
        <v/>
      </c>
      <c r="E6916" s="117" t="s">
        <v>329</v>
      </c>
      <c r="J6916" s="102"/>
      <c r="K6916" s="124"/>
      <c r="R6916" s="46"/>
      <c r="V6916" s="112"/>
      <c r="W6916" s="72"/>
      <c r="X6916" s="46"/>
      <c r="Y6916" s="46"/>
      <c r="AC6916" s="47">
        <f t="shared" si="104"/>
        <v>0</v>
      </c>
      <c r="AD6916" s="47"/>
      <c r="AE6916" s="44"/>
      <c r="AF6916" s="48"/>
    </row>
    <row r="6917" spans="1:32" ht="21" customHeight="1">
      <c r="A6917" s="45" t="str">
        <f>IF(G6917="","",VLOOKUP(G6917,#REF!,3,0))</f>
        <v/>
      </c>
      <c r="B6917" s="45" t="str">
        <f>IF(Table1[[#This Row],[Day]]="","",WEEKNUM(F6917))</f>
        <v/>
      </c>
      <c r="C6917" s="45" t="str">
        <f>IF(Table1[[#This Row],[Day]]="","",MONTH(F6917))</f>
        <v/>
      </c>
      <c r="D6917" s="45" t="str">
        <f>IF(Table1[[#This Row],[Day]]="","",YEAR(F6917))</f>
        <v/>
      </c>
      <c r="E6917" s="117" t="s">
        <v>329</v>
      </c>
      <c r="J6917" s="102"/>
      <c r="K6917" s="124"/>
      <c r="R6917" s="46"/>
      <c r="V6917" s="112"/>
      <c r="W6917" s="72"/>
      <c r="X6917" s="46"/>
      <c r="Y6917" s="46"/>
      <c r="AC6917" s="47">
        <f t="shared" si="104"/>
        <v>0</v>
      </c>
      <c r="AD6917" s="47"/>
      <c r="AE6917" s="44"/>
      <c r="AF6917" s="48"/>
    </row>
    <row r="6918" spans="1:32" ht="21" customHeight="1">
      <c r="A6918" s="45" t="str">
        <f>IF(G6918="","",VLOOKUP(G6918,#REF!,3,0))</f>
        <v/>
      </c>
      <c r="B6918" s="45" t="str">
        <f>IF(Table1[[#This Row],[Day]]="","",WEEKNUM(F6918))</f>
        <v/>
      </c>
      <c r="C6918" s="45" t="str">
        <f>IF(Table1[[#This Row],[Day]]="","",MONTH(F6918))</f>
        <v/>
      </c>
      <c r="D6918" s="45" t="str">
        <f>IF(Table1[[#This Row],[Day]]="","",YEAR(F6918))</f>
        <v/>
      </c>
      <c r="E6918" s="117" t="s">
        <v>329</v>
      </c>
      <c r="J6918" s="102"/>
      <c r="K6918" s="124"/>
      <c r="R6918" s="46"/>
      <c r="V6918" s="112"/>
      <c r="W6918" s="72"/>
      <c r="X6918" s="46"/>
      <c r="Y6918" s="46"/>
      <c r="AC6918" s="47">
        <f t="shared" si="104"/>
        <v>0</v>
      </c>
      <c r="AD6918" s="47"/>
      <c r="AE6918" s="44"/>
      <c r="AF6918" s="48"/>
    </row>
    <row r="6919" spans="1:32" ht="21" customHeight="1">
      <c r="A6919" s="45" t="str">
        <f>IF(G6919="","",VLOOKUP(G6919,#REF!,3,0))</f>
        <v/>
      </c>
      <c r="B6919" s="45" t="str">
        <f>IF(Table1[[#This Row],[Day]]="","",WEEKNUM(F6919))</f>
        <v/>
      </c>
      <c r="C6919" s="45" t="str">
        <f>IF(Table1[[#This Row],[Day]]="","",MONTH(F6919))</f>
        <v/>
      </c>
      <c r="D6919" s="45" t="str">
        <f>IF(Table1[[#This Row],[Day]]="","",YEAR(F6919))</f>
        <v/>
      </c>
      <c r="E6919" s="117" t="s">
        <v>329</v>
      </c>
      <c r="J6919" s="102"/>
      <c r="K6919" s="124"/>
      <c r="R6919" s="46"/>
      <c r="V6919" s="112"/>
      <c r="W6919" s="72"/>
      <c r="X6919" s="46"/>
      <c r="Y6919" s="46"/>
      <c r="AC6919" s="47">
        <f t="shared" si="104"/>
        <v>0</v>
      </c>
      <c r="AD6919" s="47"/>
      <c r="AE6919" s="44"/>
      <c r="AF6919" s="48"/>
    </row>
    <row r="6920" spans="1:32" ht="21" customHeight="1">
      <c r="A6920" s="45" t="str">
        <f>IF(G6920="","",VLOOKUP(G6920,#REF!,3,0))</f>
        <v/>
      </c>
      <c r="B6920" s="45" t="str">
        <f>IF(Table1[[#This Row],[Day]]="","",WEEKNUM(F6920))</f>
        <v/>
      </c>
      <c r="C6920" s="45" t="str">
        <f>IF(Table1[[#This Row],[Day]]="","",MONTH(F6920))</f>
        <v/>
      </c>
      <c r="D6920" s="45" t="str">
        <f>IF(Table1[[#This Row],[Day]]="","",YEAR(F6920))</f>
        <v/>
      </c>
      <c r="E6920" s="117" t="s">
        <v>329</v>
      </c>
      <c r="J6920" s="102"/>
      <c r="K6920" s="124"/>
      <c r="R6920" s="46"/>
      <c r="V6920" s="112"/>
      <c r="W6920" s="72"/>
      <c r="X6920" s="46"/>
      <c r="Y6920" s="46"/>
      <c r="AC6920" s="47">
        <f t="shared" si="104"/>
        <v>0</v>
      </c>
      <c r="AD6920" s="47"/>
      <c r="AE6920" s="44"/>
      <c r="AF6920" s="48"/>
    </row>
    <row r="6921" spans="1:32" ht="21" customHeight="1">
      <c r="A6921" s="45" t="str">
        <f>IF(G6921="","",VLOOKUP(G6921,#REF!,3,0))</f>
        <v/>
      </c>
      <c r="B6921" s="45" t="str">
        <f>IF(Table1[[#This Row],[Day]]="","",WEEKNUM(F6921))</f>
        <v/>
      </c>
      <c r="C6921" s="45" t="str">
        <f>IF(Table1[[#This Row],[Day]]="","",MONTH(F6921))</f>
        <v/>
      </c>
      <c r="D6921" s="45" t="str">
        <f>IF(Table1[[#This Row],[Day]]="","",YEAR(F6921))</f>
        <v/>
      </c>
      <c r="E6921" s="117" t="s">
        <v>329</v>
      </c>
      <c r="J6921" s="102"/>
      <c r="K6921" s="124"/>
      <c r="R6921" s="46"/>
      <c r="V6921" s="112"/>
      <c r="W6921" s="72"/>
      <c r="X6921" s="46"/>
      <c r="Y6921" s="46"/>
      <c r="AC6921" s="47">
        <f t="shared" si="104"/>
        <v>0</v>
      </c>
      <c r="AD6921" s="47"/>
      <c r="AE6921" s="44"/>
      <c r="AF6921" s="48"/>
    </row>
    <row r="6922" spans="1:32" ht="21" customHeight="1">
      <c r="A6922" s="45" t="str">
        <f>IF(G6922="","",VLOOKUP(G6922,#REF!,3,0))</f>
        <v/>
      </c>
      <c r="B6922" s="45" t="str">
        <f>IF(Table1[[#This Row],[Day]]="","",WEEKNUM(F6922))</f>
        <v/>
      </c>
      <c r="C6922" s="45" t="str">
        <f>IF(Table1[[#This Row],[Day]]="","",MONTH(F6922))</f>
        <v/>
      </c>
      <c r="D6922" s="45" t="str">
        <f>IF(Table1[[#This Row],[Day]]="","",YEAR(F6922))</f>
        <v/>
      </c>
      <c r="E6922" s="117" t="s">
        <v>329</v>
      </c>
      <c r="J6922" s="102"/>
      <c r="K6922" s="124"/>
      <c r="R6922" s="46"/>
      <c r="V6922" s="112"/>
      <c r="W6922" s="72"/>
      <c r="X6922" s="46"/>
      <c r="Y6922" s="46"/>
      <c r="AC6922" s="47">
        <f t="shared" si="104"/>
        <v>0</v>
      </c>
      <c r="AD6922" s="47"/>
      <c r="AE6922" s="44"/>
      <c r="AF6922" s="48"/>
    </row>
    <row r="6923" spans="1:32" ht="21" customHeight="1">
      <c r="A6923" s="45" t="str">
        <f>IF(G6923="","",VLOOKUP(G6923,#REF!,3,0))</f>
        <v/>
      </c>
      <c r="B6923" s="45" t="str">
        <f>IF(Table1[[#This Row],[Day]]="","",WEEKNUM(F6923))</f>
        <v/>
      </c>
      <c r="C6923" s="45" t="str">
        <f>IF(Table1[[#This Row],[Day]]="","",MONTH(F6923))</f>
        <v/>
      </c>
      <c r="D6923" s="45" t="str">
        <f>IF(Table1[[#This Row],[Day]]="","",YEAR(F6923))</f>
        <v/>
      </c>
      <c r="E6923" s="117" t="s">
        <v>329</v>
      </c>
      <c r="J6923" s="102"/>
      <c r="K6923" s="124"/>
      <c r="R6923" s="46"/>
      <c r="V6923" s="112"/>
      <c r="W6923" s="72"/>
      <c r="X6923" s="46"/>
      <c r="Y6923" s="46"/>
      <c r="AC6923" s="47">
        <f t="shared" si="104"/>
        <v>0</v>
      </c>
      <c r="AD6923" s="47"/>
      <c r="AE6923" s="44"/>
      <c r="AF6923" s="48"/>
    </row>
    <row r="6924" spans="1:32" ht="21" customHeight="1">
      <c r="A6924" s="45" t="str">
        <f>IF(G6924="","",VLOOKUP(G6924,#REF!,3,0))</f>
        <v/>
      </c>
      <c r="B6924" s="45" t="str">
        <f>IF(Table1[[#This Row],[Day]]="","",WEEKNUM(F6924))</f>
        <v/>
      </c>
      <c r="C6924" s="45" t="str">
        <f>IF(Table1[[#This Row],[Day]]="","",MONTH(F6924))</f>
        <v/>
      </c>
      <c r="D6924" s="45" t="str">
        <f>IF(Table1[[#This Row],[Day]]="","",YEAR(F6924))</f>
        <v/>
      </c>
      <c r="E6924" s="117" t="s">
        <v>329</v>
      </c>
      <c r="J6924" s="102"/>
      <c r="K6924" s="124"/>
      <c r="R6924" s="46"/>
      <c r="V6924" s="112"/>
      <c r="W6924" s="72"/>
      <c r="X6924" s="46"/>
      <c r="Y6924" s="46"/>
      <c r="AC6924" s="47">
        <f t="shared" si="104"/>
        <v>0</v>
      </c>
      <c r="AD6924" s="47"/>
      <c r="AE6924" s="44"/>
      <c r="AF6924" s="48"/>
    </row>
    <row r="6925" spans="1:32" ht="21" customHeight="1">
      <c r="A6925" s="45" t="str">
        <f>IF(G6925="","",VLOOKUP(G6925,#REF!,3,0))</f>
        <v/>
      </c>
      <c r="B6925" s="45" t="str">
        <f>IF(Table1[[#This Row],[Day]]="","",WEEKNUM(F6925))</f>
        <v/>
      </c>
      <c r="C6925" s="45" t="str">
        <f>IF(Table1[[#This Row],[Day]]="","",MONTH(F6925))</f>
        <v/>
      </c>
      <c r="D6925" s="45" t="str">
        <f>IF(Table1[[#This Row],[Day]]="","",YEAR(F6925))</f>
        <v/>
      </c>
      <c r="E6925" s="117" t="s">
        <v>329</v>
      </c>
      <c r="J6925" s="102"/>
      <c r="K6925" s="124"/>
      <c r="R6925" s="46"/>
      <c r="V6925" s="112"/>
      <c r="W6925" s="72"/>
      <c r="X6925" s="46"/>
      <c r="Y6925" s="46"/>
      <c r="AC6925" s="47">
        <f t="shared" si="104"/>
        <v>0</v>
      </c>
      <c r="AD6925" s="47"/>
      <c r="AE6925" s="44"/>
      <c r="AF6925" s="48"/>
    </row>
    <row r="6926" spans="1:32" ht="21" customHeight="1">
      <c r="A6926" s="45" t="str">
        <f>IF(G6926="","",VLOOKUP(G6926,#REF!,3,0))</f>
        <v/>
      </c>
      <c r="B6926" s="45" t="str">
        <f>IF(Table1[[#This Row],[Day]]="","",WEEKNUM(F6926))</f>
        <v/>
      </c>
      <c r="C6926" s="45" t="str">
        <f>IF(Table1[[#This Row],[Day]]="","",MONTH(F6926))</f>
        <v/>
      </c>
      <c r="D6926" s="45" t="str">
        <f>IF(Table1[[#This Row],[Day]]="","",YEAR(F6926))</f>
        <v/>
      </c>
      <c r="E6926" s="117" t="s">
        <v>329</v>
      </c>
      <c r="J6926" s="102"/>
      <c r="K6926" s="124"/>
      <c r="R6926" s="46"/>
      <c r="V6926" s="112"/>
      <c r="W6926" s="72"/>
      <c r="X6926" s="46"/>
      <c r="Y6926" s="46"/>
      <c r="AC6926" s="47">
        <f t="shared" si="104"/>
        <v>0</v>
      </c>
      <c r="AD6926" s="47"/>
      <c r="AE6926" s="44"/>
      <c r="AF6926" s="48"/>
    </row>
    <row r="6927" spans="1:32" ht="21" customHeight="1">
      <c r="A6927" s="45" t="str">
        <f>IF(G6927="","",VLOOKUP(G6927,#REF!,3,0))</f>
        <v/>
      </c>
      <c r="B6927" s="45" t="str">
        <f>IF(Table1[[#This Row],[Day]]="","",WEEKNUM(F6927))</f>
        <v/>
      </c>
      <c r="C6927" s="45" t="str">
        <f>IF(Table1[[#This Row],[Day]]="","",MONTH(F6927))</f>
        <v/>
      </c>
      <c r="D6927" s="45" t="str">
        <f>IF(Table1[[#This Row],[Day]]="","",YEAR(F6927))</f>
        <v/>
      </c>
      <c r="E6927" s="117" t="s">
        <v>329</v>
      </c>
      <c r="J6927" s="102"/>
      <c r="K6927" s="124"/>
      <c r="R6927" s="46"/>
      <c r="V6927" s="112"/>
      <c r="W6927" s="72"/>
      <c r="X6927" s="46"/>
      <c r="Y6927" s="46"/>
      <c r="AC6927" s="47">
        <f t="shared" si="104"/>
        <v>0</v>
      </c>
      <c r="AD6927" s="47"/>
      <c r="AE6927" s="44"/>
      <c r="AF6927" s="48"/>
    </row>
    <row r="6928" spans="1:32" ht="21" customHeight="1">
      <c r="A6928" s="45" t="str">
        <f>IF(G6928="","",VLOOKUP(G6928,#REF!,3,0))</f>
        <v/>
      </c>
      <c r="B6928" s="45" t="str">
        <f>IF(Table1[[#This Row],[Day]]="","",WEEKNUM(F6928))</f>
        <v/>
      </c>
      <c r="C6928" s="45" t="str">
        <f>IF(Table1[[#This Row],[Day]]="","",MONTH(F6928))</f>
        <v/>
      </c>
      <c r="D6928" s="45" t="str">
        <f>IF(Table1[[#This Row],[Day]]="","",YEAR(F6928))</f>
        <v/>
      </c>
      <c r="E6928" s="117" t="s">
        <v>329</v>
      </c>
      <c r="J6928" s="102"/>
      <c r="K6928" s="124"/>
      <c r="R6928" s="46"/>
      <c r="V6928" s="112"/>
      <c r="W6928" s="72"/>
      <c r="X6928" s="46"/>
      <c r="Y6928" s="46"/>
      <c r="AC6928" s="47">
        <f t="shared" si="104"/>
        <v>0</v>
      </c>
      <c r="AD6928" s="47"/>
      <c r="AE6928" s="44"/>
      <c r="AF6928" s="48"/>
    </row>
    <row r="6929" spans="1:32" ht="21" customHeight="1">
      <c r="A6929" s="45" t="str">
        <f>IF(G6929="","",VLOOKUP(G6929,#REF!,3,0))</f>
        <v/>
      </c>
      <c r="B6929" s="45" t="str">
        <f>IF(Table1[[#This Row],[Day]]="","",WEEKNUM(F6929))</f>
        <v/>
      </c>
      <c r="C6929" s="45" t="str">
        <f>IF(Table1[[#This Row],[Day]]="","",MONTH(F6929))</f>
        <v/>
      </c>
      <c r="D6929" s="45" t="str">
        <f>IF(Table1[[#This Row],[Day]]="","",YEAR(F6929))</f>
        <v/>
      </c>
      <c r="E6929" s="117" t="s">
        <v>329</v>
      </c>
      <c r="J6929" s="102"/>
      <c r="K6929" s="124"/>
      <c r="R6929" s="46"/>
      <c r="V6929" s="112"/>
      <c r="W6929" s="72"/>
      <c r="X6929" s="46"/>
      <c r="Y6929" s="46"/>
      <c r="AC6929" s="47">
        <f t="shared" si="104"/>
        <v>0</v>
      </c>
      <c r="AD6929" s="47"/>
      <c r="AE6929" s="44"/>
      <c r="AF6929" s="48"/>
    </row>
    <row r="6930" spans="1:32" ht="21" customHeight="1">
      <c r="A6930" s="45" t="str">
        <f>IF(G6930="","",VLOOKUP(G6930,#REF!,3,0))</f>
        <v/>
      </c>
      <c r="B6930" s="45" t="str">
        <f>IF(Table1[[#This Row],[Day]]="","",WEEKNUM(F6930))</f>
        <v/>
      </c>
      <c r="C6930" s="45" t="str">
        <f>IF(Table1[[#This Row],[Day]]="","",MONTH(F6930))</f>
        <v/>
      </c>
      <c r="D6930" s="45" t="str">
        <f>IF(Table1[[#This Row],[Day]]="","",YEAR(F6930))</f>
        <v/>
      </c>
      <c r="E6930" s="117" t="s">
        <v>329</v>
      </c>
      <c r="J6930" s="102"/>
      <c r="K6930" s="124"/>
      <c r="R6930" s="46"/>
      <c r="V6930" s="112"/>
      <c r="W6930" s="72"/>
      <c r="X6930" s="46"/>
      <c r="Y6930" s="46"/>
      <c r="AC6930" s="47">
        <f t="shared" si="104"/>
        <v>0</v>
      </c>
      <c r="AD6930" s="47"/>
      <c r="AE6930" s="44"/>
      <c r="AF6930" s="48"/>
    </row>
    <row r="6931" spans="1:32" ht="21" customHeight="1">
      <c r="A6931" s="45" t="str">
        <f>IF(G6931="","",VLOOKUP(G6931,#REF!,3,0))</f>
        <v/>
      </c>
      <c r="B6931" s="45" t="str">
        <f>IF(Table1[[#This Row],[Day]]="","",WEEKNUM(F6931))</f>
        <v/>
      </c>
      <c r="C6931" s="45" t="str">
        <f>IF(Table1[[#This Row],[Day]]="","",MONTH(F6931))</f>
        <v/>
      </c>
      <c r="D6931" s="45" t="str">
        <f>IF(Table1[[#This Row],[Day]]="","",YEAR(F6931))</f>
        <v/>
      </c>
      <c r="E6931" s="117" t="s">
        <v>329</v>
      </c>
      <c r="J6931" s="102"/>
      <c r="K6931" s="124"/>
      <c r="R6931" s="46"/>
      <c r="V6931" s="112"/>
      <c r="W6931" s="72"/>
      <c r="X6931" s="46"/>
      <c r="Y6931" s="46"/>
      <c r="AC6931" s="47">
        <f t="shared" si="104"/>
        <v>0</v>
      </c>
      <c r="AD6931" s="47"/>
      <c r="AE6931" s="44"/>
      <c r="AF6931" s="48"/>
    </row>
    <row r="6932" spans="1:32" ht="21" customHeight="1">
      <c r="A6932" s="45" t="str">
        <f>IF(G6932="","",VLOOKUP(G6932,#REF!,3,0))</f>
        <v/>
      </c>
      <c r="B6932" s="45" t="str">
        <f>IF(Table1[[#This Row],[Day]]="","",WEEKNUM(F6932))</f>
        <v/>
      </c>
      <c r="C6932" s="45" t="str">
        <f>IF(Table1[[#This Row],[Day]]="","",MONTH(F6932))</f>
        <v/>
      </c>
      <c r="D6932" s="45" t="str">
        <f>IF(Table1[[#This Row],[Day]]="","",YEAR(F6932))</f>
        <v/>
      </c>
      <c r="E6932" s="117" t="s">
        <v>329</v>
      </c>
      <c r="J6932" s="102"/>
      <c r="K6932" s="124"/>
      <c r="R6932" s="46"/>
      <c r="V6932" s="112"/>
      <c r="W6932" s="72"/>
      <c r="X6932" s="46"/>
      <c r="Y6932" s="46"/>
      <c r="AC6932" s="47">
        <f t="shared" si="104"/>
        <v>0</v>
      </c>
      <c r="AD6932" s="47"/>
      <c r="AE6932" s="44"/>
      <c r="AF6932" s="48"/>
    </row>
    <row r="6933" spans="1:32" ht="21" customHeight="1">
      <c r="A6933" s="45" t="str">
        <f>IF(G6933="","",VLOOKUP(G6933,#REF!,3,0))</f>
        <v/>
      </c>
      <c r="B6933" s="45" t="str">
        <f>IF(Table1[[#This Row],[Day]]="","",WEEKNUM(F6933))</f>
        <v/>
      </c>
      <c r="C6933" s="45" t="str">
        <f>IF(Table1[[#This Row],[Day]]="","",MONTH(F6933))</f>
        <v/>
      </c>
      <c r="D6933" s="45" t="str">
        <f>IF(Table1[[#This Row],[Day]]="","",YEAR(F6933))</f>
        <v/>
      </c>
      <c r="E6933" s="117" t="s">
        <v>329</v>
      </c>
      <c r="J6933" s="102"/>
      <c r="K6933" s="124"/>
      <c r="R6933" s="46"/>
      <c r="V6933" s="112"/>
      <c r="W6933" s="72"/>
      <c r="X6933" s="46"/>
      <c r="Y6933" s="46"/>
      <c r="AC6933" s="47">
        <f t="shared" si="104"/>
        <v>0</v>
      </c>
      <c r="AD6933" s="47"/>
      <c r="AE6933" s="44"/>
      <c r="AF6933" s="48"/>
    </row>
    <row r="6934" spans="1:32" ht="21" customHeight="1">
      <c r="A6934" s="45" t="str">
        <f>IF(G6934="","",VLOOKUP(G6934,#REF!,3,0))</f>
        <v/>
      </c>
      <c r="B6934" s="45" t="str">
        <f>IF(Table1[[#This Row],[Day]]="","",WEEKNUM(F6934))</f>
        <v/>
      </c>
      <c r="C6934" s="45" t="str">
        <f>IF(Table1[[#This Row],[Day]]="","",MONTH(F6934))</f>
        <v/>
      </c>
      <c r="D6934" s="45" t="str">
        <f>IF(Table1[[#This Row],[Day]]="","",YEAR(F6934))</f>
        <v/>
      </c>
      <c r="E6934" s="117" t="s">
        <v>329</v>
      </c>
      <c r="J6934" s="102"/>
      <c r="K6934" s="124"/>
      <c r="R6934" s="46"/>
      <c r="V6934" s="112"/>
      <c r="W6934" s="72"/>
      <c r="X6934" s="46"/>
      <c r="Y6934" s="46"/>
      <c r="AC6934" s="47">
        <f t="shared" si="104"/>
        <v>0</v>
      </c>
      <c r="AD6934" s="47"/>
      <c r="AE6934" s="44"/>
      <c r="AF6934" s="48"/>
    </row>
    <row r="6935" spans="1:32" ht="21" customHeight="1">
      <c r="A6935" s="45" t="str">
        <f>IF(G6935="","",VLOOKUP(G6935,#REF!,3,0))</f>
        <v/>
      </c>
      <c r="B6935" s="45" t="str">
        <f>IF(Table1[[#This Row],[Day]]="","",WEEKNUM(F6935))</f>
        <v/>
      </c>
      <c r="C6935" s="45" t="str">
        <f>IF(Table1[[#This Row],[Day]]="","",MONTH(F6935))</f>
        <v/>
      </c>
      <c r="D6935" s="45" t="str">
        <f>IF(Table1[[#This Row],[Day]]="","",YEAR(F6935))</f>
        <v/>
      </c>
      <c r="E6935" s="117" t="s">
        <v>329</v>
      </c>
      <c r="J6935" s="102"/>
      <c r="K6935" s="124"/>
      <c r="R6935" s="46"/>
      <c r="V6935" s="112"/>
      <c r="W6935" s="72"/>
      <c r="X6935" s="46"/>
      <c r="Y6935" s="46"/>
      <c r="AC6935" s="47">
        <f t="shared" si="104"/>
        <v>0</v>
      </c>
      <c r="AD6935" s="47"/>
      <c r="AE6935" s="44"/>
      <c r="AF6935" s="48"/>
    </row>
    <row r="6936" spans="1:32" ht="21" customHeight="1">
      <c r="A6936" s="45" t="str">
        <f>IF(G6936="","",VLOOKUP(G6936,#REF!,3,0))</f>
        <v/>
      </c>
      <c r="B6936" s="45" t="str">
        <f>IF(Table1[[#This Row],[Day]]="","",WEEKNUM(F6936))</f>
        <v/>
      </c>
      <c r="C6936" s="45" t="str">
        <f>IF(Table1[[#This Row],[Day]]="","",MONTH(F6936))</f>
        <v/>
      </c>
      <c r="D6936" s="45" t="str">
        <f>IF(Table1[[#This Row],[Day]]="","",YEAR(F6936))</f>
        <v/>
      </c>
      <c r="E6936" s="117" t="s">
        <v>329</v>
      </c>
      <c r="J6936" s="102"/>
      <c r="K6936" s="124"/>
      <c r="R6936" s="46"/>
      <c r="V6936" s="112"/>
      <c r="W6936" s="72"/>
      <c r="X6936" s="46"/>
      <c r="Y6936" s="46"/>
      <c r="AC6936" s="47">
        <f t="shared" si="104"/>
        <v>0</v>
      </c>
      <c r="AD6936" s="47"/>
      <c r="AE6936" s="44"/>
      <c r="AF6936" s="48"/>
    </row>
    <row r="6937" spans="1:32" ht="21" customHeight="1">
      <c r="A6937" s="45" t="str">
        <f>IF(G6937="","",VLOOKUP(G6937,#REF!,3,0))</f>
        <v/>
      </c>
      <c r="B6937" s="45" t="str">
        <f>IF(Table1[[#This Row],[Day]]="","",WEEKNUM(F6937))</f>
        <v/>
      </c>
      <c r="C6937" s="45" t="str">
        <f>IF(Table1[[#This Row],[Day]]="","",MONTH(F6937))</f>
        <v/>
      </c>
      <c r="D6937" s="45" t="str">
        <f>IF(Table1[[#This Row],[Day]]="","",YEAR(F6937))</f>
        <v/>
      </c>
      <c r="E6937" s="117" t="s">
        <v>329</v>
      </c>
      <c r="J6937" s="102"/>
      <c r="K6937" s="124"/>
      <c r="R6937" s="46"/>
      <c r="V6937" s="112"/>
      <c r="W6937" s="72"/>
      <c r="X6937" s="46"/>
      <c r="Y6937" s="46"/>
      <c r="AC6937" s="47">
        <f t="shared" si="104"/>
        <v>0</v>
      </c>
      <c r="AD6937" s="47"/>
      <c r="AE6937" s="44"/>
      <c r="AF6937" s="48"/>
    </row>
    <row r="6938" spans="1:32" ht="21" customHeight="1">
      <c r="A6938" s="45" t="str">
        <f>IF(G6938="","",VLOOKUP(G6938,#REF!,3,0))</f>
        <v/>
      </c>
      <c r="B6938" s="45" t="str">
        <f>IF(Table1[[#This Row],[Day]]="","",WEEKNUM(F6938))</f>
        <v/>
      </c>
      <c r="C6938" s="45" t="str">
        <f>IF(Table1[[#This Row],[Day]]="","",MONTH(F6938))</f>
        <v/>
      </c>
      <c r="D6938" s="45" t="str">
        <f>IF(Table1[[#This Row],[Day]]="","",YEAR(F6938))</f>
        <v/>
      </c>
      <c r="E6938" s="117" t="s">
        <v>329</v>
      </c>
      <c r="J6938" s="102"/>
      <c r="K6938" s="124"/>
      <c r="R6938" s="46"/>
      <c r="V6938" s="112"/>
      <c r="W6938" s="72"/>
      <c r="X6938" s="46"/>
      <c r="Y6938" s="46"/>
      <c r="AC6938" s="47">
        <f t="shared" si="104"/>
        <v>0</v>
      </c>
      <c r="AD6938" s="47"/>
      <c r="AE6938" s="44"/>
      <c r="AF6938" s="48"/>
    </row>
    <row r="6939" spans="1:32" ht="21" customHeight="1">
      <c r="A6939" s="45" t="str">
        <f>IF(G6939="","",VLOOKUP(G6939,#REF!,3,0))</f>
        <v/>
      </c>
      <c r="B6939" s="45" t="str">
        <f>IF(Table1[[#This Row],[Day]]="","",WEEKNUM(F6939))</f>
        <v/>
      </c>
      <c r="C6939" s="45" t="str">
        <f>IF(Table1[[#This Row],[Day]]="","",MONTH(F6939))</f>
        <v/>
      </c>
      <c r="D6939" s="45" t="str">
        <f>IF(Table1[[#This Row],[Day]]="","",YEAR(F6939))</f>
        <v/>
      </c>
      <c r="E6939" s="117" t="s">
        <v>329</v>
      </c>
      <c r="J6939" s="102"/>
      <c r="K6939" s="124"/>
      <c r="R6939" s="46"/>
      <c r="V6939" s="112"/>
      <c r="W6939" s="72"/>
      <c r="X6939" s="46"/>
      <c r="Y6939" s="46"/>
      <c r="AC6939" s="47">
        <f t="shared" si="104"/>
        <v>0</v>
      </c>
      <c r="AD6939" s="47"/>
      <c r="AE6939" s="44"/>
      <c r="AF6939" s="48"/>
    </row>
    <row r="6940" spans="1:32" ht="21" customHeight="1">
      <c r="A6940" s="45" t="str">
        <f>IF(G6940="","",VLOOKUP(G6940,#REF!,3,0))</f>
        <v/>
      </c>
      <c r="B6940" s="45" t="str">
        <f>IF(Table1[[#This Row],[Day]]="","",WEEKNUM(F6940))</f>
        <v/>
      </c>
      <c r="C6940" s="45" t="str">
        <f>IF(Table1[[#This Row],[Day]]="","",MONTH(F6940))</f>
        <v/>
      </c>
      <c r="D6940" s="45" t="str">
        <f>IF(Table1[[#This Row],[Day]]="","",YEAR(F6940))</f>
        <v/>
      </c>
      <c r="E6940" s="117" t="s">
        <v>329</v>
      </c>
      <c r="J6940" s="102"/>
      <c r="K6940" s="124"/>
      <c r="R6940" s="46"/>
      <c r="V6940" s="112"/>
      <c r="W6940" s="72"/>
      <c r="X6940" s="46"/>
      <c r="Y6940" s="46"/>
      <c r="AC6940" s="47">
        <f t="shared" ref="AC6940:AC7003" si="105">SUM(I6940:AB6940)</f>
        <v>0</v>
      </c>
      <c r="AD6940" s="47"/>
      <c r="AE6940" s="44"/>
      <c r="AF6940" s="48"/>
    </row>
    <row r="6941" spans="1:32" ht="21" customHeight="1">
      <c r="A6941" s="45" t="str">
        <f>IF(G6941="","",VLOOKUP(G6941,#REF!,3,0))</f>
        <v/>
      </c>
      <c r="B6941" s="45" t="str">
        <f>IF(Table1[[#This Row],[Day]]="","",WEEKNUM(F6941))</f>
        <v/>
      </c>
      <c r="C6941" s="45" t="str">
        <f>IF(Table1[[#This Row],[Day]]="","",MONTH(F6941))</f>
        <v/>
      </c>
      <c r="D6941" s="45" t="str">
        <f>IF(Table1[[#This Row],[Day]]="","",YEAR(F6941))</f>
        <v/>
      </c>
      <c r="E6941" s="117" t="s">
        <v>329</v>
      </c>
      <c r="J6941" s="102"/>
      <c r="K6941" s="124"/>
      <c r="R6941" s="46"/>
      <c r="V6941" s="112"/>
      <c r="W6941" s="72"/>
      <c r="X6941" s="46"/>
      <c r="Y6941" s="46"/>
      <c r="AC6941" s="47">
        <f t="shared" si="105"/>
        <v>0</v>
      </c>
      <c r="AD6941" s="47"/>
      <c r="AE6941" s="44"/>
      <c r="AF6941" s="48"/>
    </row>
    <row r="6942" spans="1:32" ht="21" customHeight="1">
      <c r="A6942" s="45" t="str">
        <f>IF(G6942="","",VLOOKUP(G6942,#REF!,3,0))</f>
        <v/>
      </c>
      <c r="B6942" s="45" t="str">
        <f>IF(Table1[[#This Row],[Day]]="","",WEEKNUM(F6942))</f>
        <v/>
      </c>
      <c r="C6942" s="45" t="str">
        <f>IF(Table1[[#This Row],[Day]]="","",MONTH(F6942))</f>
        <v/>
      </c>
      <c r="D6942" s="45" t="str">
        <f>IF(Table1[[#This Row],[Day]]="","",YEAR(F6942))</f>
        <v/>
      </c>
      <c r="E6942" s="117" t="s">
        <v>329</v>
      </c>
      <c r="J6942" s="102"/>
      <c r="K6942" s="124"/>
      <c r="R6942" s="46"/>
      <c r="V6942" s="112"/>
      <c r="W6942" s="72"/>
      <c r="X6942" s="46"/>
      <c r="Y6942" s="46"/>
      <c r="AC6942" s="47">
        <f t="shared" si="105"/>
        <v>0</v>
      </c>
      <c r="AD6942" s="47"/>
      <c r="AE6942" s="44"/>
      <c r="AF6942" s="48"/>
    </row>
    <row r="6943" spans="1:32" ht="21" customHeight="1">
      <c r="A6943" s="45" t="str">
        <f>IF(G6943="","",VLOOKUP(G6943,#REF!,3,0))</f>
        <v/>
      </c>
      <c r="B6943" s="45" t="str">
        <f>IF(Table1[[#This Row],[Day]]="","",WEEKNUM(F6943))</f>
        <v/>
      </c>
      <c r="C6943" s="45" t="str">
        <f>IF(Table1[[#This Row],[Day]]="","",MONTH(F6943))</f>
        <v/>
      </c>
      <c r="D6943" s="45" t="str">
        <f>IF(Table1[[#This Row],[Day]]="","",YEAR(F6943))</f>
        <v/>
      </c>
      <c r="E6943" s="117" t="s">
        <v>329</v>
      </c>
      <c r="J6943" s="102"/>
      <c r="K6943" s="124"/>
      <c r="R6943" s="46"/>
      <c r="V6943" s="112"/>
      <c r="W6943" s="72"/>
      <c r="X6943" s="46"/>
      <c r="Y6943" s="46"/>
      <c r="AC6943" s="47">
        <f t="shared" si="105"/>
        <v>0</v>
      </c>
      <c r="AD6943" s="47"/>
      <c r="AE6943" s="44"/>
      <c r="AF6943" s="48"/>
    </row>
    <row r="6944" spans="1:32" ht="21" customHeight="1">
      <c r="A6944" s="45" t="str">
        <f>IF(G6944="","",VLOOKUP(G6944,#REF!,3,0))</f>
        <v/>
      </c>
      <c r="B6944" s="45" t="str">
        <f>IF(Table1[[#This Row],[Day]]="","",WEEKNUM(F6944))</f>
        <v/>
      </c>
      <c r="C6944" s="45" t="str">
        <f>IF(Table1[[#This Row],[Day]]="","",MONTH(F6944))</f>
        <v/>
      </c>
      <c r="D6944" s="45" t="str">
        <f>IF(Table1[[#This Row],[Day]]="","",YEAR(F6944))</f>
        <v/>
      </c>
      <c r="E6944" s="117" t="s">
        <v>329</v>
      </c>
      <c r="J6944" s="102"/>
      <c r="K6944" s="124"/>
      <c r="R6944" s="46"/>
      <c r="V6944" s="112"/>
      <c r="W6944" s="72"/>
      <c r="X6944" s="46"/>
      <c r="Y6944" s="46"/>
      <c r="AC6944" s="47">
        <f t="shared" si="105"/>
        <v>0</v>
      </c>
      <c r="AD6944" s="47"/>
      <c r="AE6944" s="44"/>
      <c r="AF6944" s="48"/>
    </row>
    <row r="6945" spans="1:32" ht="21" customHeight="1">
      <c r="A6945" s="45" t="str">
        <f>IF(G6945="","",VLOOKUP(G6945,#REF!,3,0))</f>
        <v/>
      </c>
      <c r="B6945" s="45" t="str">
        <f>IF(Table1[[#This Row],[Day]]="","",WEEKNUM(F6945))</f>
        <v/>
      </c>
      <c r="C6945" s="45" t="str">
        <f>IF(Table1[[#This Row],[Day]]="","",MONTH(F6945))</f>
        <v/>
      </c>
      <c r="D6945" s="45" t="str">
        <f>IF(Table1[[#This Row],[Day]]="","",YEAR(F6945))</f>
        <v/>
      </c>
      <c r="E6945" s="117" t="s">
        <v>329</v>
      </c>
      <c r="J6945" s="102"/>
      <c r="K6945" s="124"/>
      <c r="R6945" s="46"/>
      <c r="V6945" s="112"/>
      <c r="W6945" s="72"/>
      <c r="X6945" s="46"/>
      <c r="Y6945" s="46"/>
      <c r="AC6945" s="47">
        <f t="shared" si="105"/>
        <v>0</v>
      </c>
      <c r="AD6945" s="47"/>
      <c r="AE6945" s="44"/>
      <c r="AF6945" s="48"/>
    </row>
    <row r="6946" spans="1:32" ht="21" customHeight="1">
      <c r="A6946" s="45" t="str">
        <f>IF(G6946="","",VLOOKUP(G6946,#REF!,3,0))</f>
        <v/>
      </c>
      <c r="B6946" s="45" t="str">
        <f>IF(Table1[[#This Row],[Day]]="","",WEEKNUM(F6946))</f>
        <v/>
      </c>
      <c r="C6946" s="45" t="str">
        <f>IF(Table1[[#This Row],[Day]]="","",MONTH(F6946))</f>
        <v/>
      </c>
      <c r="D6946" s="45" t="str">
        <f>IF(Table1[[#This Row],[Day]]="","",YEAR(F6946))</f>
        <v/>
      </c>
      <c r="E6946" s="117" t="s">
        <v>329</v>
      </c>
      <c r="J6946" s="102"/>
      <c r="K6946" s="124"/>
      <c r="R6946" s="46"/>
      <c r="V6946" s="112"/>
      <c r="W6946" s="72"/>
      <c r="X6946" s="46"/>
      <c r="Y6946" s="46"/>
      <c r="AC6946" s="47">
        <f t="shared" si="105"/>
        <v>0</v>
      </c>
      <c r="AD6946" s="47"/>
      <c r="AE6946" s="44"/>
      <c r="AF6946" s="48"/>
    </row>
    <row r="6947" spans="1:32" ht="21" customHeight="1">
      <c r="A6947" s="45" t="str">
        <f>IF(G6947="","",VLOOKUP(G6947,#REF!,3,0))</f>
        <v/>
      </c>
      <c r="B6947" s="45" t="str">
        <f>IF(Table1[[#This Row],[Day]]="","",WEEKNUM(F6947))</f>
        <v/>
      </c>
      <c r="C6947" s="45" t="str">
        <f>IF(Table1[[#This Row],[Day]]="","",MONTH(F6947))</f>
        <v/>
      </c>
      <c r="D6947" s="45" t="str">
        <f>IF(Table1[[#This Row],[Day]]="","",YEAR(F6947))</f>
        <v/>
      </c>
      <c r="E6947" s="117" t="s">
        <v>329</v>
      </c>
      <c r="J6947" s="102"/>
      <c r="K6947" s="124"/>
      <c r="R6947" s="46"/>
      <c r="V6947" s="112"/>
      <c r="W6947" s="72"/>
      <c r="X6947" s="46"/>
      <c r="Y6947" s="46"/>
      <c r="AC6947" s="47">
        <f t="shared" si="105"/>
        <v>0</v>
      </c>
      <c r="AD6947" s="47"/>
      <c r="AE6947" s="44"/>
      <c r="AF6947" s="48"/>
    </row>
    <row r="6948" spans="1:32" ht="21" customHeight="1">
      <c r="A6948" s="45" t="str">
        <f>IF(G6948="","",VLOOKUP(G6948,#REF!,3,0))</f>
        <v/>
      </c>
      <c r="B6948" s="45" t="str">
        <f>IF(Table1[[#This Row],[Day]]="","",WEEKNUM(F6948))</f>
        <v/>
      </c>
      <c r="C6948" s="45" t="str">
        <f>IF(Table1[[#This Row],[Day]]="","",MONTH(F6948))</f>
        <v/>
      </c>
      <c r="D6948" s="45" t="str">
        <f>IF(Table1[[#This Row],[Day]]="","",YEAR(F6948))</f>
        <v/>
      </c>
      <c r="E6948" s="117" t="s">
        <v>329</v>
      </c>
      <c r="J6948" s="102"/>
      <c r="K6948" s="124"/>
      <c r="R6948" s="46"/>
      <c r="V6948" s="112"/>
      <c r="W6948" s="72"/>
      <c r="X6948" s="46"/>
      <c r="Y6948" s="46"/>
      <c r="AC6948" s="47">
        <f t="shared" si="105"/>
        <v>0</v>
      </c>
      <c r="AD6948" s="47"/>
      <c r="AE6948" s="44"/>
      <c r="AF6948" s="48"/>
    </row>
    <row r="6949" spans="1:32" ht="21" customHeight="1">
      <c r="A6949" s="45" t="str">
        <f>IF(G6949="","",VLOOKUP(G6949,#REF!,3,0))</f>
        <v/>
      </c>
      <c r="B6949" s="45" t="str">
        <f>IF(Table1[[#This Row],[Day]]="","",WEEKNUM(F6949))</f>
        <v/>
      </c>
      <c r="C6949" s="45" t="str">
        <f>IF(Table1[[#This Row],[Day]]="","",MONTH(F6949))</f>
        <v/>
      </c>
      <c r="D6949" s="45" t="str">
        <f>IF(Table1[[#This Row],[Day]]="","",YEAR(F6949))</f>
        <v/>
      </c>
      <c r="E6949" s="117" t="s">
        <v>329</v>
      </c>
      <c r="J6949" s="102"/>
      <c r="K6949" s="124"/>
      <c r="R6949" s="46"/>
      <c r="V6949" s="112"/>
      <c r="W6949" s="72"/>
      <c r="X6949" s="46"/>
      <c r="Y6949" s="46"/>
      <c r="AC6949" s="47">
        <f t="shared" si="105"/>
        <v>0</v>
      </c>
      <c r="AD6949" s="47"/>
      <c r="AE6949" s="44"/>
      <c r="AF6949" s="48"/>
    </row>
    <row r="6950" spans="1:32" ht="21" customHeight="1">
      <c r="A6950" s="45" t="str">
        <f>IF(G6950="","",VLOOKUP(G6950,#REF!,3,0))</f>
        <v/>
      </c>
      <c r="B6950" s="45" t="str">
        <f>IF(Table1[[#This Row],[Day]]="","",WEEKNUM(F6950))</f>
        <v/>
      </c>
      <c r="C6950" s="45" t="str">
        <f>IF(Table1[[#This Row],[Day]]="","",MONTH(F6950))</f>
        <v/>
      </c>
      <c r="D6950" s="45" t="str">
        <f>IF(Table1[[#This Row],[Day]]="","",YEAR(F6950))</f>
        <v/>
      </c>
      <c r="E6950" s="117" t="s">
        <v>329</v>
      </c>
      <c r="J6950" s="102"/>
      <c r="K6950" s="124"/>
      <c r="R6950" s="46"/>
      <c r="V6950" s="112"/>
      <c r="W6950" s="72"/>
      <c r="X6950" s="46"/>
      <c r="Y6950" s="46"/>
      <c r="AC6950" s="47">
        <f t="shared" si="105"/>
        <v>0</v>
      </c>
      <c r="AD6950" s="47"/>
      <c r="AE6950" s="44"/>
      <c r="AF6950" s="48"/>
    </row>
    <row r="6951" spans="1:32" ht="21" customHeight="1">
      <c r="A6951" s="45" t="str">
        <f>IF(G6951="","",VLOOKUP(G6951,#REF!,3,0))</f>
        <v/>
      </c>
      <c r="B6951" s="45" t="str">
        <f>IF(Table1[[#This Row],[Day]]="","",WEEKNUM(F6951))</f>
        <v/>
      </c>
      <c r="C6951" s="45" t="str">
        <f>IF(Table1[[#This Row],[Day]]="","",MONTH(F6951))</f>
        <v/>
      </c>
      <c r="D6951" s="45" t="str">
        <f>IF(Table1[[#This Row],[Day]]="","",YEAR(F6951))</f>
        <v/>
      </c>
      <c r="E6951" s="117" t="s">
        <v>329</v>
      </c>
      <c r="J6951" s="102"/>
      <c r="K6951" s="124"/>
      <c r="R6951" s="46"/>
      <c r="V6951" s="112"/>
      <c r="W6951" s="72"/>
      <c r="X6951" s="46"/>
      <c r="Y6951" s="46"/>
      <c r="AC6951" s="47">
        <f t="shared" si="105"/>
        <v>0</v>
      </c>
      <c r="AD6951" s="47"/>
      <c r="AE6951" s="44"/>
      <c r="AF6951" s="48"/>
    </row>
    <row r="6952" spans="1:32" ht="21" customHeight="1">
      <c r="A6952" s="45" t="str">
        <f>IF(G6952="","",VLOOKUP(G6952,#REF!,3,0))</f>
        <v/>
      </c>
      <c r="B6952" s="45" t="str">
        <f>IF(Table1[[#This Row],[Day]]="","",WEEKNUM(F6952))</f>
        <v/>
      </c>
      <c r="C6952" s="45" t="str">
        <f>IF(Table1[[#This Row],[Day]]="","",MONTH(F6952))</f>
        <v/>
      </c>
      <c r="D6952" s="45" t="str">
        <f>IF(Table1[[#This Row],[Day]]="","",YEAR(F6952))</f>
        <v/>
      </c>
      <c r="E6952" s="117" t="s">
        <v>329</v>
      </c>
      <c r="J6952" s="102"/>
      <c r="K6952" s="124"/>
      <c r="R6952" s="46"/>
      <c r="V6952" s="112"/>
      <c r="W6952" s="72"/>
      <c r="X6952" s="46"/>
      <c r="Y6952" s="46"/>
      <c r="AC6952" s="47">
        <f t="shared" si="105"/>
        <v>0</v>
      </c>
      <c r="AD6952" s="47"/>
      <c r="AE6952" s="44"/>
      <c r="AF6952" s="48"/>
    </row>
    <row r="6953" spans="1:32" ht="21" customHeight="1">
      <c r="A6953" s="45" t="str">
        <f>IF(G6953="","",VLOOKUP(G6953,#REF!,3,0))</f>
        <v/>
      </c>
      <c r="B6953" s="45" t="str">
        <f>IF(Table1[[#This Row],[Day]]="","",WEEKNUM(F6953))</f>
        <v/>
      </c>
      <c r="C6953" s="45" t="str">
        <f>IF(Table1[[#This Row],[Day]]="","",MONTH(F6953))</f>
        <v/>
      </c>
      <c r="D6953" s="45" t="str">
        <f>IF(Table1[[#This Row],[Day]]="","",YEAR(F6953))</f>
        <v/>
      </c>
      <c r="E6953" s="117" t="s">
        <v>329</v>
      </c>
      <c r="J6953" s="102"/>
      <c r="K6953" s="124"/>
      <c r="R6953" s="46"/>
      <c r="V6953" s="112"/>
      <c r="W6953" s="72"/>
      <c r="X6953" s="46"/>
      <c r="Y6953" s="46"/>
      <c r="AC6953" s="47">
        <f t="shared" si="105"/>
        <v>0</v>
      </c>
      <c r="AD6953" s="47"/>
      <c r="AE6953" s="44"/>
      <c r="AF6953" s="48"/>
    </row>
    <row r="6954" spans="1:32" ht="21" customHeight="1">
      <c r="A6954" s="45" t="str">
        <f>IF(G6954="","",VLOOKUP(G6954,#REF!,3,0))</f>
        <v/>
      </c>
      <c r="B6954" s="45" t="str">
        <f>IF(Table1[[#This Row],[Day]]="","",WEEKNUM(F6954))</f>
        <v/>
      </c>
      <c r="C6954" s="45" t="str">
        <f>IF(Table1[[#This Row],[Day]]="","",MONTH(F6954))</f>
        <v/>
      </c>
      <c r="D6954" s="45" t="str">
        <f>IF(Table1[[#This Row],[Day]]="","",YEAR(F6954))</f>
        <v/>
      </c>
      <c r="E6954" s="117" t="s">
        <v>329</v>
      </c>
      <c r="J6954" s="102"/>
      <c r="K6954" s="124"/>
      <c r="R6954" s="46"/>
      <c r="V6954" s="112"/>
      <c r="W6954" s="72"/>
      <c r="X6954" s="46"/>
      <c r="Y6954" s="46"/>
      <c r="AC6954" s="47">
        <f t="shared" si="105"/>
        <v>0</v>
      </c>
      <c r="AD6954" s="47"/>
      <c r="AE6954" s="44"/>
      <c r="AF6954" s="48"/>
    </row>
    <row r="6955" spans="1:32" ht="21" customHeight="1">
      <c r="A6955" s="45" t="str">
        <f>IF(G6955="","",VLOOKUP(G6955,#REF!,3,0))</f>
        <v/>
      </c>
      <c r="B6955" s="45" t="str">
        <f>IF(Table1[[#This Row],[Day]]="","",WEEKNUM(F6955))</f>
        <v/>
      </c>
      <c r="C6955" s="45" t="str">
        <f>IF(Table1[[#This Row],[Day]]="","",MONTH(F6955))</f>
        <v/>
      </c>
      <c r="D6955" s="45" t="str">
        <f>IF(Table1[[#This Row],[Day]]="","",YEAR(F6955))</f>
        <v/>
      </c>
      <c r="E6955" s="117" t="s">
        <v>329</v>
      </c>
      <c r="J6955" s="102"/>
      <c r="K6955" s="124"/>
      <c r="R6955" s="46"/>
      <c r="V6955" s="112"/>
      <c r="W6955" s="72"/>
      <c r="X6955" s="46"/>
      <c r="Y6955" s="46"/>
      <c r="AC6955" s="47">
        <f t="shared" si="105"/>
        <v>0</v>
      </c>
      <c r="AD6955" s="47"/>
      <c r="AE6955" s="44"/>
      <c r="AF6955" s="48"/>
    </row>
    <row r="6956" spans="1:32" ht="21" customHeight="1">
      <c r="A6956" s="45" t="str">
        <f>IF(G6956="","",VLOOKUP(G6956,#REF!,3,0))</f>
        <v/>
      </c>
      <c r="B6956" s="45" t="str">
        <f>IF(Table1[[#This Row],[Day]]="","",WEEKNUM(F6956))</f>
        <v/>
      </c>
      <c r="C6956" s="45" t="str">
        <f>IF(Table1[[#This Row],[Day]]="","",MONTH(F6956))</f>
        <v/>
      </c>
      <c r="D6956" s="45" t="str">
        <f>IF(Table1[[#This Row],[Day]]="","",YEAR(F6956))</f>
        <v/>
      </c>
      <c r="E6956" s="117" t="s">
        <v>329</v>
      </c>
      <c r="J6956" s="102"/>
      <c r="K6956" s="124"/>
      <c r="R6956" s="46"/>
      <c r="V6956" s="112"/>
      <c r="W6956" s="72"/>
      <c r="X6956" s="46"/>
      <c r="Y6956" s="46"/>
      <c r="AC6956" s="47">
        <f t="shared" si="105"/>
        <v>0</v>
      </c>
      <c r="AD6956" s="47"/>
      <c r="AE6956" s="44"/>
      <c r="AF6956" s="48"/>
    </row>
    <row r="6957" spans="1:32" ht="21" customHeight="1">
      <c r="A6957" s="45" t="str">
        <f>IF(G6957="","",VLOOKUP(G6957,#REF!,3,0))</f>
        <v/>
      </c>
      <c r="B6957" s="45" t="str">
        <f>IF(Table1[[#This Row],[Day]]="","",WEEKNUM(F6957))</f>
        <v/>
      </c>
      <c r="C6957" s="45" t="str">
        <f>IF(Table1[[#This Row],[Day]]="","",MONTH(F6957))</f>
        <v/>
      </c>
      <c r="D6957" s="45" t="str">
        <f>IF(Table1[[#This Row],[Day]]="","",YEAR(F6957))</f>
        <v/>
      </c>
      <c r="E6957" s="117" t="s">
        <v>329</v>
      </c>
      <c r="J6957" s="102"/>
      <c r="K6957" s="124"/>
      <c r="R6957" s="46"/>
      <c r="V6957" s="112"/>
      <c r="W6957" s="72"/>
      <c r="X6957" s="46"/>
      <c r="Y6957" s="46"/>
      <c r="AC6957" s="47">
        <f t="shared" si="105"/>
        <v>0</v>
      </c>
      <c r="AD6957" s="47"/>
      <c r="AE6957" s="44"/>
      <c r="AF6957" s="48"/>
    </row>
    <row r="6958" spans="1:32" ht="21" customHeight="1">
      <c r="A6958" s="45" t="str">
        <f>IF(G6958="","",VLOOKUP(G6958,#REF!,3,0))</f>
        <v/>
      </c>
      <c r="B6958" s="45" t="str">
        <f>IF(Table1[[#This Row],[Day]]="","",WEEKNUM(F6958))</f>
        <v/>
      </c>
      <c r="C6958" s="45" t="str">
        <f>IF(Table1[[#This Row],[Day]]="","",MONTH(F6958))</f>
        <v/>
      </c>
      <c r="D6958" s="45" t="str">
        <f>IF(Table1[[#This Row],[Day]]="","",YEAR(F6958))</f>
        <v/>
      </c>
      <c r="E6958" s="117" t="s">
        <v>329</v>
      </c>
      <c r="J6958" s="102"/>
      <c r="K6958" s="124"/>
      <c r="R6958" s="46"/>
      <c r="V6958" s="112"/>
      <c r="W6958" s="72"/>
      <c r="X6958" s="46"/>
      <c r="Y6958" s="46"/>
      <c r="AC6958" s="47">
        <f t="shared" si="105"/>
        <v>0</v>
      </c>
      <c r="AD6958" s="47"/>
      <c r="AE6958" s="44"/>
      <c r="AF6958" s="48"/>
    </row>
    <row r="6959" spans="1:32" ht="21" customHeight="1">
      <c r="A6959" s="45" t="str">
        <f>IF(G6959="","",VLOOKUP(G6959,#REF!,3,0))</f>
        <v/>
      </c>
      <c r="B6959" s="45" t="str">
        <f>IF(Table1[[#This Row],[Day]]="","",WEEKNUM(F6959))</f>
        <v/>
      </c>
      <c r="C6959" s="45" t="str">
        <f>IF(Table1[[#This Row],[Day]]="","",MONTH(F6959))</f>
        <v/>
      </c>
      <c r="D6959" s="45" t="str">
        <f>IF(Table1[[#This Row],[Day]]="","",YEAR(F6959))</f>
        <v/>
      </c>
      <c r="E6959" s="117" t="s">
        <v>329</v>
      </c>
      <c r="J6959" s="102"/>
      <c r="K6959" s="124"/>
      <c r="R6959" s="46"/>
      <c r="V6959" s="112"/>
      <c r="W6959" s="72"/>
      <c r="X6959" s="46"/>
      <c r="Y6959" s="46"/>
      <c r="AC6959" s="47">
        <f t="shared" si="105"/>
        <v>0</v>
      </c>
      <c r="AD6959" s="47"/>
      <c r="AE6959" s="44"/>
      <c r="AF6959" s="48"/>
    </row>
    <row r="6960" spans="1:32" ht="21" customHeight="1">
      <c r="A6960" s="45" t="str">
        <f>IF(G6960="","",VLOOKUP(G6960,#REF!,3,0))</f>
        <v/>
      </c>
      <c r="B6960" s="45" t="str">
        <f>IF(Table1[[#This Row],[Day]]="","",WEEKNUM(F6960))</f>
        <v/>
      </c>
      <c r="C6960" s="45" t="str">
        <f>IF(Table1[[#This Row],[Day]]="","",MONTH(F6960))</f>
        <v/>
      </c>
      <c r="D6960" s="45" t="str">
        <f>IF(Table1[[#This Row],[Day]]="","",YEAR(F6960))</f>
        <v/>
      </c>
      <c r="E6960" s="117" t="s">
        <v>329</v>
      </c>
      <c r="J6960" s="102"/>
      <c r="K6960" s="124"/>
      <c r="R6960" s="46"/>
      <c r="V6960" s="112"/>
      <c r="W6960" s="72"/>
      <c r="X6960" s="46"/>
      <c r="Y6960" s="46"/>
      <c r="AC6960" s="47">
        <f t="shared" si="105"/>
        <v>0</v>
      </c>
      <c r="AD6960" s="47"/>
      <c r="AE6960" s="44"/>
      <c r="AF6960" s="48"/>
    </row>
    <row r="6961" spans="1:32" ht="21" customHeight="1">
      <c r="A6961" s="45" t="str">
        <f>IF(G6961="","",VLOOKUP(G6961,#REF!,3,0))</f>
        <v/>
      </c>
      <c r="B6961" s="45" t="str">
        <f>IF(Table1[[#This Row],[Day]]="","",WEEKNUM(F6961))</f>
        <v/>
      </c>
      <c r="C6961" s="45" t="str">
        <f>IF(Table1[[#This Row],[Day]]="","",MONTH(F6961))</f>
        <v/>
      </c>
      <c r="D6961" s="45" t="str">
        <f>IF(Table1[[#This Row],[Day]]="","",YEAR(F6961))</f>
        <v/>
      </c>
      <c r="E6961" s="117" t="s">
        <v>329</v>
      </c>
      <c r="J6961" s="102"/>
      <c r="K6961" s="124"/>
      <c r="R6961" s="46"/>
      <c r="V6961" s="112"/>
      <c r="W6961" s="72"/>
      <c r="X6961" s="46"/>
      <c r="Y6961" s="46"/>
      <c r="AC6961" s="47">
        <f t="shared" si="105"/>
        <v>0</v>
      </c>
      <c r="AD6961" s="47"/>
      <c r="AE6961" s="44"/>
      <c r="AF6961" s="48"/>
    </row>
    <row r="6962" spans="1:32" ht="21" customHeight="1">
      <c r="A6962" s="45" t="str">
        <f>IF(G6962="","",VLOOKUP(G6962,#REF!,3,0))</f>
        <v/>
      </c>
      <c r="B6962" s="45" t="str">
        <f>IF(Table1[[#This Row],[Day]]="","",WEEKNUM(F6962))</f>
        <v/>
      </c>
      <c r="C6962" s="45" t="str">
        <f>IF(Table1[[#This Row],[Day]]="","",MONTH(F6962))</f>
        <v/>
      </c>
      <c r="D6962" s="45" t="str">
        <f>IF(Table1[[#This Row],[Day]]="","",YEAR(F6962))</f>
        <v/>
      </c>
      <c r="E6962" s="117" t="s">
        <v>329</v>
      </c>
      <c r="J6962" s="102"/>
      <c r="K6962" s="124"/>
      <c r="R6962" s="46"/>
      <c r="V6962" s="112"/>
      <c r="W6962" s="72"/>
      <c r="X6962" s="46"/>
      <c r="Y6962" s="46"/>
      <c r="AC6962" s="47">
        <f t="shared" si="105"/>
        <v>0</v>
      </c>
      <c r="AD6962" s="47"/>
      <c r="AE6962" s="44"/>
      <c r="AF6962" s="48"/>
    </row>
    <row r="6963" spans="1:32" ht="21" customHeight="1">
      <c r="A6963" s="45" t="str">
        <f>IF(G6963="","",VLOOKUP(G6963,#REF!,3,0))</f>
        <v/>
      </c>
      <c r="B6963" s="45" t="str">
        <f>IF(Table1[[#This Row],[Day]]="","",WEEKNUM(F6963))</f>
        <v/>
      </c>
      <c r="C6963" s="45" t="str">
        <f>IF(Table1[[#This Row],[Day]]="","",MONTH(F6963))</f>
        <v/>
      </c>
      <c r="D6963" s="45" t="str">
        <f>IF(Table1[[#This Row],[Day]]="","",YEAR(F6963))</f>
        <v/>
      </c>
      <c r="E6963" s="117" t="s">
        <v>329</v>
      </c>
      <c r="J6963" s="102"/>
      <c r="K6963" s="124"/>
      <c r="R6963" s="46"/>
      <c r="V6963" s="112"/>
      <c r="W6963" s="72"/>
      <c r="X6963" s="46"/>
      <c r="Y6963" s="46"/>
      <c r="AC6963" s="47">
        <f t="shared" si="105"/>
        <v>0</v>
      </c>
      <c r="AD6963" s="47"/>
      <c r="AE6963" s="44"/>
      <c r="AF6963" s="48"/>
    </row>
    <row r="6964" spans="1:32" ht="21" customHeight="1">
      <c r="A6964" s="45" t="str">
        <f>IF(G6964="","",VLOOKUP(G6964,#REF!,3,0))</f>
        <v/>
      </c>
      <c r="B6964" s="45" t="str">
        <f>IF(Table1[[#This Row],[Day]]="","",WEEKNUM(F6964))</f>
        <v/>
      </c>
      <c r="C6964" s="45" t="str">
        <f>IF(Table1[[#This Row],[Day]]="","",MONTH(F6964))</f>
        <v/>
      </c>
      <c r="D6964" s="45" t="str">
        <f>IF(Table1[[#This Row],[Day]]="","",YEAR(F6964))</f>
        <v/>
      </c>
      <c r="E6964" s="117" t="s">
        <v>329</v>
      </c>
      <c r="J6964" s="102"/>
      <c r="K6964" s="124"/>
      <c r="R6964" s="46"/>
      <c r="V6964" s="112"/>
      <c r="W6964" s="72"/>
      <c r="X6964" s="46"/>
      <c r="Y6964" s="46"/>
      <c r="AC6964" s="47">
        <f t="shared" si="105"/>
        <v>0</v>
      </c>
      <c r="AD6964" s="47"/>
      <c r="AE6964" s="44"/>
      <c r="AF6964" s="48"/>
    </row>
    <row r="6965" spans="1:32" ht="21" customHeight="1">
      <c r="A6965" s="45" t="str">
        <f>IF(G6965="","",VLOOKUP(G6965,#REF!,3,0))</f>
        <v/>
      </c>
      <c r="B6965" s="45" t="str">
        <f>IF(Table1[[#This Row],[Day]]="","",WEEKNUM(F6965))</f>
        <v/>
      </c>
      <c r="C6965" s="45" t="str">
        <f>IF(Table1[[#This Row],[Day]]="","",MONTH(F6965))</f>
        <v/>
      </c>
      <c r="D6965" s="45" t="str">
        <f>IF(Table1[[#This Row],[Day]]="","",YEAR(F6965))</f>
        <v/>
      </c>
      <c r="E6965" s="117" t="s">
        <v>329</v>
      </c>
      <c r="J6965" s="102"/>
      <c r="K6965" s="124"/>
      <c r="R6965" s="46"/>
      <c r="V6965" s="112"/>
      <c r="W6965" s="72"/>
      <c r="X6965" s="46"/>
      <c r="Y6965" s="46"/>
      <c r="AC6965" s="47">
        <f t="shared" si="105"/>
        <v>0</v>
      </c>
      <c r="AD6965" s="47"/>
      <c r="AE6965" s="44"/>
      <c r="AF6965" s="48"/>
    </row>
    <row r="6966" spans="1:32" ht="21" customHeight="1">
      <c r="A6966" s="45" t="str">
        <f>IF(G6966="","",VLOOKUP(G6966,#REF!,3,0))</f>
        <v/>
      </c>
      <c r="B6966" s="45" t="str">
        <f>IF(Table1[[#This Row],[Day]]="","",WEEKNUM(F6966))</f>
        <v/>
      </c>
      <c r="C6966" s="45" t="str">
        <f>IF(Table1[[#This Row],[Day]]="","",MONTH(F6966))</f>
        <v/>
      </c>
      <c r="D6966" s="45" t="str">
        <f>IF(Table1[[#This Row],[Day]]="","",YEAR(F6966))</f>
        <v/>
      </c>
      <c r="E6966" s="117" t="s">
        <v>329</v>
      </c>
      <c r="J6966" s="102"/>
      <c r="K6966" s="124"/>
      <c r="R6966" s="46"/>
      <c r="V6966" s="112"/>
      <c r="W6966" s="72"/>
      <c r="X6966" s="46"/>
      <c r="Y6966" s="46"/>
      <c r="AC6966" s="47">
        <f t="shared" si="105"/>
        <v>0</v>
      </c>
      <c r="AD6966" s="47"/>
      <c r="AE6966" s="44"/>
      <c r="AF6966" s="48"/>
    </row>
    <row r="6967" spans="1:32" ht="21" customHeight="1">
      <c r="A6967" s="45" t="str">
        <f>IF(G6967="","",VLOOKUP(G6967,#REF!,3,0))</f>
        <v/>
      </c>
      <c r="B6967" s="45" t="str">
        <f>IF(Table1[[#This Row],[Day]]="","",WEEKNUM(F6967))</f>
        <v/>
      </c>
      <c r="C6967" s="45" t="str">
        <f>IF(Table1[[#This Row],[Day]]="","",MONTH(F6967))</f>
        <v/>
      </c>
      <c r="D6967" s="45" t="str">
        <f>IF(Table1[[#This Row],[Day]]="","",YEAR(F6967))</f>
        <v/>
      </c>
      <c r="E6967" s="117" t="s">
        <v>329</v>
      </c>
      <c r="J6967" s="102"/>
      <c r="K6967" s="124"/>
      <c r="R6967" s="46"/>
      <c r="V6967" s="112"/>
      <c r="W6967" s="72"/>
      <c r="X6967" s="46"/>
      <c r="Y6967" s="46"/>
      <c r="AC6967" s="47">
        <f t="shared" si="105"/>
        <v>0</v>
      </c>
      <c r="AD6967" s="47"/>
      <c r="AE6967" s="44"/>
      <c r="AF6967" s="48"/>
    </row>
    <row r="6968" spans="1:32" ht="21" customHeight="1">
      <c r="A6968" s="45" t="str">
        <f>IF(G6968="","",VLOOKUP(G6968,#REF!,3,0))</f>
        <v/>
      </c>
      <c r="B6968" s="45" t="str">
        <f>IF(Table1[[#This Row],[Day]]="","",WEEKNUM(F6968))</f>
        <v/>
      </c>
      <c r="C6968" s="45" t="str">
        <f>IF(Table1[[#This Row],[Day]]="","",MONTH(F6968))</f>
        <v/>
      </c>
      <c r="D6968" s="45" t="str">
        <f>IF(Table1[[#This Row],[Day]]="","",YEAR(F6968))</f>
        <v/>
      </c>
      <c r="E6968" s="117" t="s">
        <v>329</v>
      </c>
      <c r="J6968" s="102"/>
      <c r="K6968" s="124"/>
      <c r="R6968" s="46"/>
      <c r="V6968" s="112"/>
      <c r="W6968" s="72"/>
      <c r="X6968" s="46"/>
      <c r="Y6968" s="46"/>
      <c r="AC6968" s="47">
        <f t="shared" si="105"/>
        <v>0</v>
      </c>
      <c r="AD6968" s="47"/>
      <c r="AE6968" s="44"/>
      <c r="AF6968" s="48"/>
    </row>
    <row r="6969" spans="1:32" ht="21" customHeight="1">
      <c r="A6969" s="45" t="str">
        <f>IF(G6969="","",VLOOKUP(G6969,#REF!,3,0))</f>
        <v/>
      </c>
      <c r="B6969" s="45" t="str">
        <f>IF(Table1[[#This Row],[Day]]="","",WEEKNUM(F6969))</f>
        <v/>
      </c>
      <c r="C6969" s="45" t="str">
        <f>IF(Table1[[#This Row],[Day]]="","",MONTH(F6969))</f>
        <v/>
      </c>
      <c r="D6969" s="45" t="str">
        <f>IF(Table1[[#This Row],[Day]]="","",YEAR(F6969))</f>
        <v/>
      </c>
      <c r="E6969" s="117" t="s">
        <v>329</v>
      </c>
      <c r="J6969" s="102"/>
      <c r="K6969" s="124"/>
      <c r="R6969" s="46"/>
      <c r="V6969" s="112"/>
      <c r="W6969" s="72"/>
      <c r="X6969" s="46"/>
      <c r="Y6969" s="46"/>
      <c r="AC6969" s="47">
        <f t="shared" si="105"/>
        <v>0</v>
      </c>
      <c r="AD6969" s="47"/>
      <c r="AE6969" s="44"/>
      <c r="AF6969" s="48"/>
    </row>
    <row r="6970" spans="1:32" ht="21" customHeight="1">
      <c r="A6970" s="45" t="str">
        <f>IF(G6970="","",VLOOKUP(G6970,#REF!,3,0))</f>
        <v/>
      </c>
      <c r="B6970" s="45" t="str">
        <f>IF(Table1[[#This Row],[Day]]="","",WEEKNUM(F6970))</f>
        <v/>
      </c>
      <c r="C6970" s="45" t="str">
        <f>IF(Table1[[#This Row],[Day]]="","",MONTH(F6970))</f>
        <v/>
      </c>
      <c r="D6970" s="45" t="str">
        <f>IF(Table1[[#This Row],[Day]]="","",YEAR(F6970))</f>
        <v/>
      </c>
      <c r="E6970" s="117" t="s">
        <v>329</v>
      </c>
      <c r="J6970" s="102"/>
      <c r="K6970" s="124"/>
      <c r="R6970" s="46"/>
      <c r="V6970" s="112"/>
      <c r="W6970" s="72"/>
      <c r="X6970" s="46"/>
      <c r="Y6970" s="46"/>
      <c r="AC6970" s="47">
        <f t="shared" si="105"/>
        <v>0</v>
      </c>
      <c r="AD6970" s="47"/>
      <c r="AE6970" s="44"/>
      <c r="AF6970" s="48"/>
    </row>
    <row r="6971" spans="1:32" ht="21" customHeight="1">
      <c r="A6971" s="45" t="str">
        <f>IF(G6971="","",VLOOKUP(G6971,#REF!,3,0))</f>
        <v/>
      </c>
      <c r="B6971" s="45" t="str">
        <f>IF(Table1[[#This Row],[Day]]="","",WEEKNUM(F6971))</f>
        <v/>
      </c>
      <c r="C6971" s="45" t="str">
        <f>IF(Table1[[#This Row],[Day]]="","",MONTH(F6971))</f>
        <v/>
      </c>
      <c r="D6971" s="45" t="str">
        <f>IF(Table1[[#This Row],[Day]]="","",YEAR(F6971))</f>
        <v/>
      </c>
      <c r="E6971" s="117" t="s">
        <v>329</v>
      </c>
      <c r="J6971" s="102"/>
      <c r="K6971" s="124"/>
      <c r="R6971" s="46"/>
      <c r="V6971" s="112"/>
      <c r="W6971" s="72"/>
      <c r="X6971" s="46"/>
      <c r="Y6971" s="46"/>
      <c r="AC6971" s="47">
        <f t="shared" si="105"/>
        <v>0</v>
      </c>
      <c r="AD6971" s="47"/>
      <c r="AE6971" s="44"/>
      <c r="AF6971" s="48"/>
    </row>
    <row r="6972" spans="1:32" ht="21" customHeight="1">
      <c r="A6972" s="45" t="str">
        <f>IF(G6972="","",VLOOKUP(G6972,#REF!,3,0))</f>
        <v/>
      </c>
      <c r="B6972" s="45" t="str">
        <f>IF(Table1[[#This Row],[Day]]="","",WEEKNUM(F6972))</f>
        <v/>
      </c>
      <c r="C6972" s="45" t="str">
        <f>IF(Table1[[#This Row],[Day]]="","",MONTH(F6972))</f>
        <v/>
      </c>
      <c r="D6972" s="45" t="str">
        <f>IF(Table1[[#This Row],[Day]]="","",YEAR(F6972))</f>
        <v/>
      </c>
      <c r="E6972" s="117" t="s">
        <v>329</v>
      </c>
      <c r="J6972" s="102"/>
      <c r="K6972" s="124"/>
      <c r="R6972" s="46"/>
      <c r="V6972" s="112"/>
      <c r="W6972" s="72"/>
      <c r="X6972" s="46"/>
      <c r="Y6972" s="46"/>
      <c r="AC6972" s="47">
        <f t="shared" si="105"/>
        <v>0</v>
      </c>
      <c r="AD6972" s="47"/>
      <c r="AE6972" s="44"/>
      <c r="AF6972" s="48"/>
    </row>
    <row r="6973" spans="1:32" ht="21" customHeight="1">
      <c r="A6973" s="45" t="str">
        <f>IF(G6973="","",VLOOKUP(G6973,#REF!,3,0))</f>
        <v/>
      </c>
      <c r="B6973" s="45" t="str">
        <f>IF(Table1[[#This Row],[Day]]="","",WEEKNUM(F6973))</f>
        <v/>
      </c>
      <c r="C6973" s="45" t="str">
        <f>IF(Table1[[#This Row],[Day]]="","",MONTH(F6973))</f>
        <v/>
      </c>
      <c r="D6973" s="45" t="str">
        <f>IF(Table1[[#This Row],[Day]]="","",YEAR(F6973))</f>
        <v/>
      </c>
      <c r="E6973" s="117" t="s">
        <v>329</v>
      </c>
      <c r="J6973" s="102"/>
      <c r="K6973" s="124"/>
      <c r="R6973" s="46"/>
      <c r="V6973" s="112"/>
      <c r="W6973" s="72"/>
      <c r="X6973" s="46"/>
      <c r="Y6973" s="46"/>
      <c r="AC6973" s="47">
        <f t="shared" si="105"/>
        <v>0</v>
      </c>
      <c r="AD6973" s="47"/>
      <c r="AE6973" s="44"/>
      <c r="AF6973" s="48"/>
    </row>
    <row r="6974" spans="1:32" ht="21" customHeight="1">
      <c r="A6974" s="45" t="str">
        <f>IF(G6974="","",VLOOKUP(G6974,#REF!,3,0))</f>
        <v/>
      </c>
      <c r="B6974" s="45" t="str">
        <f>IF(Table1[[#This Row],[Day]]="","",WEEKNUM(F6974))</f>
        <v/>
      </c>
      <c r="C6974" s="45" t="str">
        <f>IF(Table1[[#This Row],[Day]]="","",MONTH(F6974))</f>
        <v/>
      </c>
      <c r="D6974" s="45" t="str">
        <f>IF(Table1[[#This Row],[Day]]="","",YEAR(F6974))</f>
        <v/>
      </c>
      <c r="E6974" s="117" t="s">
        <v>329</v>
      </c>
      <c r="J6974" s="102"/>
      <c r="K6974" s="124"/>
      <c r="R6974" s="46"/>
      <c r="V6974" s="112"/>
      <c r="W6974" s="72"/>
      <c r="X6974" s="46"/>
      <c r="Y6974" s="46"/>
      <c r="AC6974" s="47">
        <f t="shared" si="105"/>
        <v>0</v>
      </c>
      <c r="AD6974" s="47"/>
      <c r="AE6974" s="44"/>
      <c r="AF6974" s="48"/>
    </row>
    <row r="6975" spans="1:32" ht="21" customHeight="1">
      <c r="A6975" s="45" t="str">
        <f>IF(G6975="","",VLOOKUP(G6975,#REF!,3,0))</f>
        <v/>
      </c>
      <c r="B6975" s="45" t="str">
        <f>IF(Table1[[#This Row],[Day]]="","",WEEKNUM(F6975))</f>
        <v/>
      </c>
      <c r="C6975" s="45" t="str">
        <f>IF(Table1[[#This Row],[Day]]="","",MONTH(F6975))</f>
        <v/>
      </c>
      <c r="D6975" s="45" t="str">
        <f>IF(Table1[[#This Row],[Day]]="","",YEAR(F6975))</f>
        <v/>
      </c>
      <c r="E6975" s="117" t="s">
        <v>329</v>
      </c>
      <c r="J6975" s="102"/>
      <c r="K6975" s="124"/>
      <c r="R6975" s="46"/>
      <c r="V6975" s="112"/>
      <c r="W6975" s="72"/>
      <c r="X6975" s="46"/>
      <c r="Y6975" s="46"/>
      <c r="AC6975" s="47">
        <f t="shared" si="105"/>
        <v>0</v>
      </c>
      <c r="AD6975" s="47"/>
      <c r="AE6975" s="44"/>
      <c r="AF6975" s="48"/>
    </row>
    <row r="6976" spans="1:32" ht="21" customHeight="1">
      <c r="A6976" s="45" t="str">
        <f>IF(G6976="","",VLOOKUP(G6976,#REF!,3,0))</f>
        <v/>
      </c>
      <c r="B6976" s="45" t="str">
        <f>IF(Table1[[#This Row],[Day]]="","",WEEKNUM(F6976))</f>
        <v/>
      </c>
      <c r="C6976" s="45" t="str">
        <f>IF(Table1[[#This Row],[Day]]="","",MONTH(F6976))</f>
        <v/>
      </c>
      <c r="D6976" s="45" t="str">
        <f>IF(Table1[[#This Row],[Day]]="","",YEAR(F6976))</f>
        <v/>
      </c>
      <c r="E6976" s="117" t="s">
        <v>329</v>
      </c>
      <c r="J6976" s="102"/>
      <c r="K6976" s="124"/>
      <c r="R6976" s="46"/>
      <c r="V6976" s="112"/>
      <c r="W6976" s="72"/>
      <c r="X6976" s="46"/>
      <c r="Y6976" s="46"/>
      <c r="AC6976" s="47">
        <f t="shared" si="105"/>
        <v>0</v>
      </c>
      <c r="AD6976" s="47"/>
      <c r="AE6976" s="44"/>
      <c r="AF6976" s="48"/>
    </row>
    <row r="6977" spans="1:32" ht="21" customHeight="1">
      <c r="A6977" s="45" t="str">
        <f>IF(G6977="","",VLOOKUP(G6977,#REF!,3,0))</f>
        <v/>
      </c>
      <c r="B6977" s="45" t="str">
        <f>IF(Table1[[#This Row],[Day]]="","",WEEKNUM(F6977))</f>
        <v/>
      </c>
      <c r="C6977" s="45" t="str">
        <f>IF(Table1[[#This Row],[Day]]="","",MONTH(F6977))</f>
        <v/>
      </c>
      <c r="D6977" s="45" t="str">
        <f>IF(Table1[[#This Row],[Day]]="","",YEAR(F6977))</f>
        <v/>
      </c>
      <c r="E6977" s="117" t="s">
        <v>329</v>
      </c>
      <c r="J6977" s="102"/>
      <c r="K6977" s="124"/>
      <c r="R6977" s="46"/>
      <c r="V6977" s="112"/>
      <c r="W6977" s="72"/>
      <c r="X6977" s="46"/>
      <c r="Y6977" s="46"/>
      <c r="AC6977" s="47">
        <f t="shared" si="105"/>
        <v>0</v>
      </c>
      <c r="AD6977" s="47"/>
      <c r="AE6977" s="44"/>
      <c r="AF6977" s="48"/>
    </row>
    <row r="6978" spans="1:32" ht="21" customHeight="1">
      <c r="A6978" s="45" t="str">
        <f>IF(G6978="","",VLOOKUP(G6978,#REF!,3,0))</f>
        <v/>
      </c>
      <c r="B6978" s="45" t="str">
        <f>IF(Table1[[#This Row],[Day]]="","",WEEKNUM(F6978))</f>
        <v/>
      </c>
      <c r="C6978" s="45" t="str">
        <f>IF(Table1[[#This Row],[Day]]="","",MONTH(F6978))</f>
        <v/>
      </c>
      <c r="D6978" s="45" t="str">
        <f>IF(Table1[[#This Row],[Day]]="","",YEAR(F6978))</f>
        <v/>
      </c>
      <c r="E6978" s="117" t="s">
        <v>329</v>
      </c>
      <c r="J6978" s="102"/>
      <c r="K6978" s="124"/>
      <c r="R6978" s="46"/>
      <c r="V6978" s="112"/>
      <c r="W6978" s="72"/>
      <c r="X6978" s="46"/>
      <c r="Y6978" s="46"/>
      <c r="AC6978" s="47">
        <f t="shared" si="105"/>
        <v>0</v>
      </c>
      <c r="AD6978" s="47"/>
      <c r="AE6978" s="44"/>
      <c r="AF6978" s="48"/>
    </row>
    <row r="6979" spans="1:32" ht="21" customHeight="1">
      <c r="A6979" s="45" t="str">
        <f>IF(G6979="","",VLOOKUP(G6979,#REF!,3,0))</f>
        <v/>
      </c>
      <c r="B6979" s="45" t="str">
        <f>IF(Table1[[#This Row],[Day]]="","",WEEKNUM(F6979))</f>
        <v/>
      </c>
      <c r="C6979" s="45" t="str">
        <f>IF(Table1[[#This Row],[Day]]="","",MONTH(F6979))</f>
        <v/>
      </c>
      <c r="D6979" s="45" t="str">
        <f>IF(Table1[[#This Row],[Day]]="","",YEAR(F6979))</f>
        <v/>
      </c>
      <c r="E6979" s="117" t="s">
        <v>329</v>
      </c>
      <c r="J6979" s="102"/>
      <c r="K6979" s="124"/>
      <c r="R6979" s="46"/>
      <c r="V6979" s="112"/>
      <c r="W6979" s="72"/>
      <c r="X6979" s="46"/>
      <c r="Y6979" s="46"/>
      <c r="AC6979" s="47">
        <f t="shared" si="105"/>
        <v>0</v>
      </c>
      <c r="AD6979" s="47"/>
      <c r="AE6979" s="44"/>
      <c r="AF6979" s="48"/>
    </row>
    <row r="6980" spans="1:32" ht="21" customHeight="1">
      <c r="A6980" s="45" t="str">
        <f>IF(G6980="","",VLOOKUP(G6980,#REF!,3,0))</f>
        <v/>
      </c>
      <c r="B6980" s="45" t="str">
        <f>IF(Table1[[#This Row],[Day]]="","",WEEKNUM(F6980))</f>
        <v/>
      </c>
      <c r="C6980" s="45" t="str">
        <f>IF(Table1[[#This Row],[Day]]="","",MONTH(F6980))</f>
        <v/>
      </c>
      <c r="D6980" s="45" t="str">
        <f>IF(Table1[[#This Row],[Day]]="","",YEAR(F6980))</f>
        <v/>
      </c>
      <c r="E6980" s="117" t="s">
        <v>329</v>
      </c>
      <c r="J6980" s="102"/>
      <c r="K6980" s="124"/>
      <c r="R6980" s="46"/>
      <c r="V6980" s="112"/>
      <c r="W6980" s="72"/>
      <c r="X6980" s="46"/>
      <c r="Y6980" s="46"/>
      <c r="AC6980" s="47">
        <f t="shared" si="105"/>
        <v>0</v>
      </c>
      <c r="AD6980" s="47"/>
      <c r="AE6980" s="44"/>
      <c r="AF6980" s="48"/>
    </row>
    <row r="6981" spans="1:32" ht="21" customHeight="1">
      <c r="A6981" s="45" t="str">
        <f>IF(G6981="","",VLOOKUP(G6981,#REF!,3,0))</f>
        <v/>
      </c>
      <c r="B6981" s="45" t="str">
        <f>IF(Table1[[#This Row],[Day]]="","",WEEKNUM(F6981))</f>
        <v/>
      </c>
      <c r="C6981" s="45" t="str">
        <f>IF(Table1[[#This Row],[Day]]="","",MONTH(F6981))</f>
        <v/>
      </c>
      <c r="D6981" s="45" t="str">
        <f>IF(Table1[[#This Row],[Day]]="","",YEAR(F6981))</f>
        <v/>
      </c>
      <c r="E6981" s="117" t="s">
        <v>329</v>
      </c>
      <c r="J6981" s="102"/>
      <c r="K6981" s="124"/>
      <c r="R6981" s="46"/>
      <c r="V6981" s="112"/>
      <c r="W6981" s="72"/>
      <c r="X6981" s="46"/>
      <c r="Y6981" s="46"/>
      <c r="AC6981" s="47">
        <f t="shared" si="105"/>
        <v>0</v>
      </c>
      <c r="AD6981" s="47"/>
      <c r="AE6981" s="44"/>
      <c r="AF6981" s="48"/>
    </row>
    <row r="6982" spans="1:32" ht="21" customHeight="1">
      <c r="A6982" s="45" t="str">
        <f>IF(G6982="","",VLOOKUP(G6982,#REF!,3,0))</f>
        <v/>
      </c>
      <c r="B6982" s="45" t="str">
        <f>IF(Table1[[#This Row],[Day]]="","",WEEKNUM(F6982))</f>
        <v/>
      </c>
      <c r="C6982" s="45" t="str">
        <f>IF(Table1[[#This Row],[Day]]="","",MONTH(F6982))</f>
        <v/>
      </c>
      <c r="D6982" s="45" t="str">
        <f>IF(Table1[[#This Row],[Day]]="","",YEAR(F6982))</f>
        <v/>
      </c>
      <c r="E6982" s="117" t="s">
        <v>329</v>
      </c>
      <c r="J6982" s="102"/>
      <c r="K6982" s="124"/>
      <c r="R6982" s="46"/>
      <c r="V6982" s="112"/>
      <c r="W6982" s="72"/>
      <c r="X6982" s="46"/>
      <c r="Y6982" s="46"/>
      <c r="AC6982" s="47">
        <f t="shared" si="105"/>
        <v>0</v>
      </c>
      <c r="AD6982" s="47"/>
      <c r="AE6982" s="44"/>
      <c r="AF6982" s="48"/>
    </row>
    <row r="6983" spans="1:32" ht="21" customHeight="1">
      <c r="A6983" s="45" t="str">
        <f>IF(G6983="","",VLOOKUP(G6983,#REF!,3,0))</f>
        <v/>
      </c>
      <c r="B6983" s="45" t="str">
        <f>IF(Table1[[#This Row],[Day]]="","",WEEKNUM(F6983))</f>
        <v/>
      </c>
      <c r="C6983" s="45" t="str">
        <f>IF(Table1[[#This Row],[Day]]="","",MONTH(F6983))</f>
        <v/>
      </c>
      <c r="D6983" s="45" t="str">
        <f>IF(Table1[[#This Row],[Day]]="","",YEAR(F6983))</f>
        <v/>
      </c>
      <c r="E6983" s="117" t="s">
        <v>329</v>
      </c>
      <c r="J6983" s="102"/>
      <c r="K6983" s="124"/>
      <c r="R6983" s="46"/>
      <c r="V6983" s="112"/>
      <c r="W6983" s="72"/>
      <c r="X6983" s="46"/>
      <c r="Y6983" s="46"/>
      <c r="AC6983" s="47">
        <f t="shared" si="105"/>
        <v>0</v>
      </c>
      <c r="AD6983" s="47"/>
      <c r="AE6983" s="44"/>
      <c r="AF6983" s="48"/>
    </row>
    <row r="6984" spans="1:32" ht="21" customHeight="1">
      <c r="A6984" s="45" t="str">
        <f>IF(G6984="","",VLOOKUP(G6984,#REF!,3,0))</f>
        <v/>
      </c>
      <c r="B6984" s="45" t="str">
        <f>IF(Table1[[#This Row],[Day]]="","",WEEKNUM(F6984))</f>
        <v/>
      </c>
      <c r="C6984" s="45" t="str">
        <f>IF(Table1[[#This Row],[Day]]="","",MONTH(F6984))</f>
        <v/>
      </c>
      <c r="D6984" s="45" t="str">
        <f>IF(Table1[[#This Row],[Day]]="","",YEAR(F6984))</f>
        <v/>
      </c>
      <c r="E6984" s="117" t="s">
        <v>329</v>
      </c>
      <c r="J6984" s="102"/>
      <c r="K6984" s="124"/>
      <c r="R6984" s="46"/>
      <c r="V6984" s="112"/>
      <c r="W6984" s="72"/>
      <c r="X6984" s="46"/>
      <c r="Y6984" s="46"/>
      <c r="AC6984" s="47">
        <f t="shared" si="105"/>
        <v>0</v>
      </c>
      <c r="AD6984" s="47"/>
      <c r="AE6984" s="44"/>
      <c r="AF6984" s="48"/>
    </row>
    <row r="6985" spans="1:32" ht="21" customHeight="1">
      <c r="A6985" s="45" t="str">
        <f>IF(G6985="","",VLOOKUP(G6985,#REF!,3,0))</f>
        <v/>
      </c>
      <c r="B6985" s="45" t="str">
        <f>IF(Table1[[#This Row],[Day]]="","",WEEKNUM(F6985))</f>
        <v/>
      </c>
      <c r="C6985" s="45" t="str">
        <f>IF(Table1[[#This Row],[Day]]="","",MONTH(F6985))</f>
        <v/>
      </c>
      <c r="D6985" s="45" t="str">
        <f>IF(Table1[[#This Row],[Day]]="","",YEAR(F6985))</f>
        <v/>
      </c>
      <c r="E6985" s="117" t="s">
        <v>329</v>
      </c>
      <c r="J6985" s="102"/>
      <c r="K6985" s="124"/>
      <c r="R6985" s="46"/>
      <c r="V6985" s="112"/>
      <c r="W6985" s="72"/>
      <c r="X6985" s="46"/>
      <c r="Y6985" s="46"/>
      <c r="AC6985" s="47">
        <f t="shared" si="105"/>
        <v>0</v>
      </c>
      <c r="AD6985" s="47"/>
      <c r="AE6985" s="44"/>
      <c r="AF6985" s="48"/>
    </row>
    <row r="6986" spans="1:32" ht="21" customHeight="1">
      <c r="A6986" s="45" t="str">
        <f>IF(G6986="","",VLOOKUP(G6986,#REF!,3,0))</f>
        <v/>
      </c>
      <c r="B6986" s="45" t="str">
        <f>IF(Table1[[#This Row],[Day]]="","",WEEKNUM(F6986))</f>
        <v/>
      </c>
      <c r="C6986" s="45" t="str">
        <f>IF(Table1[[#This Row],[Day]]="","",MONTH(F6986))</f>
        <v/>
      </c>
      <c r="D6986" s="45" t="str">
        <f>IF(Table1[[#This Row],[Day]]="","",YEAR(F6986))</f>
        <v/>
      </c>
      <c r="E6986" s="117" t="s">
        <v>329</v>
      </c>
      <c r="J6986" s="102"/>
      <c r="K6986" s="124"/>
      <c r="R6986" s="46"/>
      <c r="V6986" s="112"/>
      <c r="W6986" s="72"/>
      <c r="X6986" s="46"/>
      <c r="Y6986" s="46"/>
      <c r="AC6986" s="47">
        <f t="shared" si="105"/>
        <v>0</v>
      </c>
      <c r="AD6986" s="47"/>
      <c r="AE6986" s="44"/>
      <c r="AF6986" s="48"/>
    </row>
    <row r="6987" spans="1:32" ht="21" customHeight="1">
      <c r="A6987" s="45" t="str">
        <f>IF(G6987="","",VLOOKUP(G6987,#REF!,3,0))</f>
        <v/>
      </c>
      <c r="B6987" s="45" t="str">
        <f>IF(Table1[[#This Row],[Day]]="","",WEEKNUM(F6987))</f>
        <v/>
      </c>
      <c r="C6987" s="45" t="str">
        <f>IF(Table1[[#This Row],[Day]]="","",MONTH(F6987))</f>
        <v/>
      </c>
      <c r="D6987" s="45" t="str">
        <f>IF(Table1[[#This Row],[Day]]="","",YEAR(F6987))</f>
        <v/>
      </c>
      <c r="E6987" s="117" t="s">
        <v>329</v>
      </c>
      <c r="J6987" s="102"/>
      <c r="K6987" s="124"/>
      <c r="R6987" s="46"/>
      <c r="V6987" s="112"/>
      <c r="W6987" s="72"/>
      <c r="X6987" s="46"/>
      <c r="Y6987" s="46"/>
      <c r="AC6987" s="47">
        <f t="shared" si="105"/>
        <v>0</v>
      </c>
      <c r="AD6987" s="47"/>
      <c r="AE6987" s="44"/>
      <c r="AF6987" s="48"/>
    </row>
    <row r="6988" spans="1:32" ht="21" customHeight="1">
      <c r="A6988" s="45" t="str">
        <f>IF(G6988="","",VLOOKUP(G6988,#REF!,3,0))</f>
        <v/>
      </c>
      <c r="B6988" s="45" t="str">
        <f>IF(Table1[[#This Row],[Day]]="","",WEEKNUM(F6988))</f>
        <v/>
      </c>
      <c r="C6988" s="45" t="str">
        <f>IF(Table1[[#This Row],[Day]]="","",MONTH(F6988))</f>
        <v/>
      </c>
      <c r="D6988" s="45" t="str">
        <f>IF(Table1[[#This Row],[Day]]="","",YEAR(F6988))</f>
        <v/>
      </c>
      <c r="E6988" s="117" t="s">
        <v>329</v>
      </c>
      <c r="J6988" s="102"/>
      <c r="K6988" s="124"/>
      <c r="R6988" s="46"/>
      <c r="V6988" s="112"/>
      <c r="W6988" s="72"/>
      <c r="X6988" s="46"/>
      <c r="Y6988" s="46"/>
      <c r="AC6988" s="47">
        <f t="shared" si="105"/>
        <v>0</v>
      </c>
      <c r="AD6988" s="47"/>
      <c r="AE6988" s="44"/>
      <c r="AF6988" s="48"/>
    </row>
    <row r="6989" spans="1:32" ht="21" customHeight="1">
      <c r="A6989" s="45" t="str">
        <f>IF(G6989="","",VLOOKUP(G6989,#REF!,3,0))</f>
        <v/>
      </c>
      <c r="B6989" s="45" t="str">
        <f>IF(Table1[[#This Row],[Day]]="","",WEEKNUM(F6989))</f>
        <v/>
      </c>
      <c r="C6989" s="45" t="str">
        <f>IF(Table1[[#This Row],[Day]]="","",MONTH(F6989))</f>
        <v/>
      </c>
      <c r="D6989" s="45" t="str">
        <f>IF(Table1[[#This Row],[Day]]="","",YEAR(F6989))</f>
        <v/>
      </c>
      <c r="E6989" s="117" t="s">
        <v>329</v>
      </c>
      <c r="J6989" s="102"/>
      <c r="K6989" s="124"/>
      <c r="R6989" s="46"/>
      <c r="V6989" s="112"/>
      <c r="W6989" s="72"/>
      <c r="X6989" s="46"/>
      <c r="Y6989" s="46"/>
      <c r="AC6989" s="47">
        <f t="shared" si="105"/>
        <v>0</v>
      </c>
      <c r="AD6989" s="47"/>
      <c r="AE6989" s="44"/>
      <c r="AF6989" s="48"/>
    </row>
    <row r="6990" spans="1:32" ht="21" customHeight="1">
      <c r="A6990" s="45" t="str">
        <f>IF(G6990="","",VLOOKUP(G6990,#REF!,3,0))</f>
        <v/>
      </c>
      <c r="B6990" s="45" t="str">
        <f>IF(Table1[[#This Row],[Day]]="","",WEEKNUM(F6990))</f>
        <v/>
      </c>
      <c r="C6990" s="45" t="str">
        <f>IF(Table1[[#This Row],[Day]]="","",MONTH(F6990))</f>
        <v/>
      </c>
      <c r="D6990" s="45" t="str">
        <f>IF(Table1[[#This Row],[Day]]="","",YEAR(F6990))</f>
        <v/>
      </c>
      <c r="E6990" s="117" t="s">
        <v>329</v>
      </c>
      <c r="J6990" s="102"/>
      <c r="K6990" s="124"/>
      <c r="R6990" s="46"/>
      <c r="V6990" s="112"/>
      <c r="W6990" s="72"/>
      <c r="X6990" s="46"/>
      <c r="Y6990" s="46"/>
      <c r="AC6990" s="47">
        <f t="shared" si="105"/>
        <v>0</v>
      </c>
      <c r="AD6990" s="47"/>
      <c r="AE6990" s="44"/>
      <c r="AF6990" s="48"/>
    </row>
    <row r="6991" spans="1:32" ht="21" customHeight="1">
      <c r="A6991" s="45" t="str">
        <f>IF(G6991="","",VLOOKUP(G6991,#REF!,3,0))</f>
        <v/>
      </c>
      <c r="B6991" s="45" t="str">
        <f>IF(Table1[[#This Row],[Day]]="","",WEEKNUM(F6991))</f>
        <v/>
      </c>
      <c r="C6991" s="45" t="str">
        <f>IF(Table1[[#This Row],[Day]]="","",MONTH(F6991))</f>
        <v/>
      </c>
      <c r="D6991" s="45" t="str">
        <f>IF(Table1[[#This Row],[Day]]="","",YEAR(F6991))</f>
        <v/>
      </c>
      <c r="E6991" s="117" t="s">
        <v>329</v>
      </c>
      <c r="J6991" s="102"/>
      <c r="K6991" s="124"/>
      <c r="R6991" s="46"/>
      <c r="V6991" s="112"/>
      <c r="W6991" s="72"/>
      <c r="X6991" s="46"/>
      <c r="Y6991" s="46"/>
      <c r="AC6991" s="47">
        <f t="shared" si="105"/>
        <v>0</v>
      </c>
      <c r="AD6991" s="47"/>
      <c r="AE6991" s="44"/>
      <c r="AF6991" s="48"/>
    </row>
    <row r="6992" spans="1:32" ht="21" customHeight="1">
      <c r="A6992" s="45" t="str">
        <f>IF(G6992="","",VLOOKUP(G6992,#REF!,3,0))</f>
        <v/>
      </c>
      <c r="B6992" s="45" t="str">
        <f>IF(Table1[[#This Row],[Day]]="","",WEEKNUM(F6992))</f>
        <v/>
      </c>
      <c r="C6992" s="45" t="str">
        <f>IF(Table1[[#This Row],[Day]]="","",MONTH(F6992))</f>
        <v/>
      </c>
      <c r="D6992" s="45" t="str">
        <f>IF(Table1[[#This Row],[Day]]="","",YEAR(F6992))</f>
        <v/>
      </c>
      <c r="E6992" s="117" t="s">
        <v>329</v>
      </c>
      <c r="J6992" s="102"/>
      <c r="K6992" s="124"/>
      <c r="R6992" s="46"/>
      <c r="V6992" s="112"/>
      <c r="W6992" s="72"/>
      <c r="X6992" s="46"/>
      <c r="Y6992" s="46"/>
      <c r="AC6992" s="47">
        <f t="shared" si="105"/>
        <v>0</v>
      </c>
      <c r="AD6992" s="47"/>
      <c r="AE6992" s="44"/>
      <c r="AF6992" s="48"/>
    </row>
    <row r="6993" spans="1:32" ht="21" customHeight="1">
      <c r="A6993" s="45" t="str">
        <f>IF(G6993="","",VLOOKUP(G6993,#REF!,3,0))</f>
        <v/>
      </c>
      <c r="B6993" s="45" t="str">
        <f>IF(Table1[[#This Row],[Day]]="","",WEEKNUM(F6993))</f>
        <v/>
      </c>
      <c r="C6993" s="45" t="str">
        <f>IF(Table1[[#This Row],[Day]]="","",MONTH(F6993))</f>
        <v/>
      </c>
      <c r="D6993" s="45" t="str">
        <f>IF(Table1[[#This Row],[Day]]="","",YEAR(F6993))</f>
        <v/>
      </c>
      <c r="E6993" s="117" t="s">
        <v>329</v>
      </c>
      <c r="J6993" s="102"/>
      <c r="K6993" s="124"/>
      <c r="R6993" s="46"/>
      <c r="V6993" s="112"/>
      <c r="W6993" s="72"/>
      <c r="X6993" s="46"/>
      <c r="Y6993" s="46"/>
      <c r="AC6993" s="47">
        <f t="shared" si="105"/>
        <v>0</v>
      </c>
      <c r="AD6993" s="47"/>
      <c r="AE6993" s="44"/>
      <c r="AF6993" s="48"/>
    </row>
    <row r="6994" spans="1:32" ht="21" customHeight="1">
      <c r="A6994" s="45" t="str">
        <f>IF(G6994="","",VLOOKUP(G6994,#REF!,3,0))</f>
        <v/>
      </c>
      <c r="B6994" s="45" t="str">
        <f>IF(Table1[[#This Row],[Day]]="","",WEEKNUM(F6994))</f>
        <v/>
      </c>
      <c r="C6994" s="45" t="str">
        <f>IF(Table1[[#This Row],[Day]]="","",MONTH(F6994))</f>
        <v/>
      </c>
      <c r="D6994" s="45" t="str">
        <f>IF(Table1[[#This Row],[Day]]="","",YEAR(F6994))</f>
        <v/>
      </c>
      <c r="E6994" s="117" t="s">
        <v>329</v>
      </c>
      <c r="J6994" s="102"/>
      <c r="K6994" s="124"/>
      <c r="R6994" s="46"/>
      <c r="V6994" s="112"/>
      <c r="W6994" s="72"/>
      <c r="X6994" s="46"/>
      <c r="Y6994" s="46"/>
      <c r="AC6994" s="47">
        <f t="shared" si="105"/>
        <v>0</v>
      </c>
      <c r="AD6994" s="47"/>
      <c r="AE6994" s="44"/>
      <c r="AF6994" s="48"/>
    </row>
    <row r="6995" spans="1:32" ht="21" customHeight="1">
      <c r="A6995" s="45" t="str">
        <f>IF(G6995="","",VLOOKUP(G6995,#REF!,3,0))</f>
        <v/>
      </c>
      <c r="B6995" s="45" t="str">
        <f>IF(Table1[[#This Row],[Day]]="","",WEEKNUM(F6995))</f>
        <v/>
      </c>
      <c r="C6995" s="45" t="str">
        <f>IF(Table1[[#This Row],[Day]]="","",MONTH(F6995))</f>
        <v/>
      </c>
      <c r="D6995" s="45" t="str">
        <f>IF(Table1[[#This Row],[Day]]="","",YEAR(F6995))</f>
        <v/>
      </c>
      <c r="E6995" s="117" t="s">
        <v>329</v>
      </c>
      <c r="J6995" s="102"/>
      <c r="K6995" s="124"/>
      <c r="R6995" s="46"/>
      <c r="V6995" s="112"/>
      <c r="W6995" s="72"/>
      <c r="X6995" s="46"/>
      <c r="Y6995" s="46"/>
      <c r="AC6995" s="47">
        <f t="shared" si="105"/>
        <v>0</v>
      </c>
      <c r="AD6995" s="47"/>
      <c r="AE6995" s="44"/>
      <c r="AF6995" s="48"/>
    </row>
    <row r="6996" spans="1:32" ht="21" customHeight="1">
      <c r="A6996" s="45" t="str">
        <f>IF(G6996="","",VLOOKUP(G6996,#REF!,3,0))</f>
        <v/>
      </c>
      <c r="B6996" s="45" t="str">
        <f>IF(Table1[[#This Row],[Day]]="","",WEEKNUM(F6996))</f>
        <v/>
      </c>
      <c r="C6996" s="45" t="str">
        <f>IF(Table1[[#This Row],[Day]]="","",MONTH(F6996))</f>
        <v/>
      </c>
      <c r="D6996" s="45" t="str">
        <f>IF(Table1[[#This Row],[Day]]="","",YEAR(F6996))</f>
        <v/>
      </c>
      <c r="E6996" s="117" t="s">
        <v>329</v>
      </c>
      <c r="J6996" s="102"/>
      <c r="K6996" s="124"/>
      <c r="R6996" s="46"/>
      <c r="V6996" s="112"/>
      <c r="W6996" s="72"/>
      <c r="X6996" s="46"/>
      <c r="Y6996" s="46"/>
      <c r="AC6996" s="47">
        <f t="shared" si="105"/>
        <v>0</v>
      </c>
      <c r="AD6996" s="47"/>
      <c r="AE6996" s="44"/>
      <c r="AF6996" s="48"/>
    </row>
    <row r="6997" spans="1:32" ht="21" customHeight="1">
      <c r="A6997" s="45" t="str">
        <f>IF(G6997="","",VLOOKUP(G6997,#REF!,3,0))</f>
        <v/>
      </c>
      <c r="B6997" s="45" t="str">
        <f>IF(Table1[[#This Row],[Day]]="","",WEEKNUM(F6997))</f>
        <v/>
      </c>
      <c r="C6997" s="45" t="str">
        <f>IF(Table1[[#This Row],[Day]]="","",MONTH(F6997))</f>
        <v/>
      </c>
      <c r="D6997" s="45" t="str">
        <f>IF(Table1[[#This Row],[Day]]="","",YEAR(F6997))</f>
        <v/>
      </c>
      <c r="E6997" s="117" t="s">
        <v>329</v>
      </c>
      <c r="J6997" s="102"/>
      <c r="K6997" s="124"/>
      <c r="R6997" s="46"/>
      <c r="V6997" s="112"/>
      <c r="W6997" s="72"/>
      <c r="X6997" s="46"/>
      <c r="Y6997" s="46"/>
      <c r="AC6997" s="47">
        <f t="shared" si="105"/>
        <v>0</v>
      </c>
      <c r="AD6997" s="47"/>
      <c r="AE6997" s="44"/>
      <c r="AF6997" s="48"/>
    </row>
    <row r="6998" spans="1:32" ht="21" customHeight="1">
      <c r="A6998" s="45" t="str">
        <f>IF(G6998="","",VLOOKUP(G6998,#REF!,3,0))</f>
        <v/>
      </c>
      <c r="B6998" s="45" t="str">
        <f>IF(Table1[[#This Row],[Day]]="","",WEEKNUM(F6998))</f>
        <v/>
      </c>
      <c r="C6998" s="45" t="str">
        <f>IF(Table1[[#This Row],[Day]]="","",MONTH(F6998))</f>
        <v/>
      </c>
      <c r="D6998" s="45" t="str">
        <f>IF(Table1[[#This Row],[Day]]="","",YEAR(F6998))</f>
        <v/>
      </c>
      <c r="E6998" s="117" t="s">
        <v>329</v>
      </c>
      <c r="J6998" s="102"/>
      <c r="K6998" s="124"/>
      <c r="R6998" s="46"/>
      <c r="V6998" s="112"/>
      <c r="W6998" s="72"/>
      <c r="X6998" s="46"/>
      <c r="Y6998" s="46"/>
      <c r="AC6998" s="47">
        <f t="shared" si="105"/>
        <v>0</v>
      </c>
      <c r="AD6998" s="47"/>
      <c r="AE6998" s="44"/>
      <c r="AF6998" s="48"/>
    </row>
    <row r="6999" spans="1:32" ht="21" customHeight="1">
      <c r="A6999" s="45" t="str">
        <f>IF(G6999="","",VLOOKUP(G6999,#REF!,3,0))</f>
        <v/>
      </c>
      <c r="B6999" s="45" t="str">
        <f>IF(Table1[[#This Row],[Day]]="","",WEEKNUM(F6999))</f>
        <v/>
      </c>
      <c r="C6999" s="45" t="str">
        <f>IF(Table1[[#This Row],[Day]]="","",MONTH(F6999))</f>
        <v/>
      </c>
      <c r="D6999" s="45" t="str">
        <f>IF(Table1[[#This Row],[Day]]="","",YEAR(F6999))</f>
        <v/>
      </c>
      <c r="E6999" s="117" t="s">
        <v>329</v>
      </c>
      <c r="J6999" s="102"/>
      <c r="K6999" s="124"/>
      <c r="R6999" s="46"/>
      <c r="V6999" s="112"/>
      <c r="W6999" s="72"/>
      <c r="X6999" s="46"/>
      <c r="Y6999" s="46"/>
      <c r="AC6999" s="47">
        <f t="shared" si="105"/>
        <v>0</v>
      </c>
      <c r="AD6999" s="47"/>
      <c r="AE6999" s="44"/>
      <c r="AF6999" s="48"/>
    </row>
    <row r="7000" spans="1:32" ht="21" customHeight="1">
      <c r="A7000" s="45" t="str">
        <f>IF(G7000="","",VLOOKUP(G7000,#REF!,3,0))</f>
        <v/>
      </c>
      <c r="B7000" s="45" t="str">
        <f>IF(Table1[[#This Row],[Day]]="","",WEEKNUM(F7000))</f>
        <v/>
      </c>
      <c r="C7000" s="45" t="str">
        <f>IF(Table1[[#This Row],[Day]]="","",MONTH(F7000))</f>
        <v/>
      </c>
      <c r="D7000" s="45" t="str">
        <f>IF(Table1[[#This Row],[Day]]="","",YEAR(F7000))</f>
        <v/>
      </c>
      <c r="E7000" s="117" t="s">
        <v>329</v>
      </c>
      <c r="J7000" s="102"/>
      <c r="K7000" s="124"/>
      <c r="R7000" s="46"/>
      <c r="V7000" s="112"/>
      <c r="W7000" s="72"/>
      <c r="X7000" s="46"/>
      <c r="Y7000" s="46"/>
      <c r="AC7000" s="47">
        <f t="shared" si="105"/>
        <v>0</v>
      </c>
      <c r="AD7000" s="47"/>
      <c r="AE7000" s="44"/>
      <c r="AF7000" s="48"/>
    </row>
    <row r="7001" spans="1:32" ht="21" customHeight="1">
      <c r="A7001" s="45" t="str">
        <f>IF(G7001="","",VLOOKUP(G7001,#REF!,3,0))</f>
        <v/>
      </c>
      <c r="B7001" s="45" t="str">
        <f>IF(Table1[[#This Row],[Day]]="","",WEEKNUM(F7001))</f>
        <v/>
      </c>
      <c r="C7001" s="45" t="str">
        <f>IF(Table1[[#This Row],[Day]]="","",MONTH(F7001))</f>
        <v/>
      </c>
      <c r="D7001" s="45" t="str">
        <f>IF(Table1[[#This Row],[Day]]="","",YEAR(F7001))</f>
        <v/>
      </c>
      <c r="E7001" s="117" t="s">
        <v>329</v>
      </c>
      <c r="J7001" s="102"/>
      <c r="K7001" s="124"/>
      <c r="R7001" s="46"/>
      <c r="V7001" s="112"/>
      <c r="W7001" s="72"/>
      <c r="X7001" s="46"/>
      <c r="Y7001" s="46"/>
      <c r="AC7001" s="47">
        <f t="shared" si="105"/>
        <v>0</v>
      </c>
      <c r="AD7001" s="47"/>
      <c r="AE7001" s="44"/>
      <c r="AF7001" s="48"/>
    </row>
    <row r="7002" spans="1:32" ht="21" customHeight="1">
      <c r="A7002" s="45" t="str">
        <f>IF(G7002="","",VLOOKUP(G7002,#REF!,3,0))</f>
        <v/>
      </c>
      <c r="B7002" s="45" t="str">
        <f>IF(Table1[[#This Row],[Day]]="","",WEEKNUM(F7002))</f>
        <v/>
      </c>
      <c r="C7002" s="45" t="str">
        <f>IF(Table1[[#This Row],[Day]]="","",MONTH(F7002))</f>
        <v/>
      </c>
      <c r="D7002" s="45" t="str">
        <f>IF(Table1[[#This Row],[Day]]="","",YEAR(F7002))</f>
        <v/>
      </c>
      <c r="E7002" s="117" t="s">
        <v>329</v>
      </c>
      <c r="J7002" s="102"/>
      <c r="K7002" s="124"/>
      <c r="R7002" s="46"/>
      <c r="V7002" s="112"/>
      <c r="W7002" s="72"/>
      <c r="X7002" s="46"/>
      <c r="Y7002" s="46"/>
      <c r="AC7002" s="47">
        <f t="shared" si="105"/>
        <v>0</v>
      </c>
      <c r="AD7002" s="47"/>
      <c r="AE7002" s="44"/>
      <c r="AF7002" s="48"/>
    </row>
    <row r="7003" spans="1:32" ht="21" customHeight="1">
      <c r="A7003" s="45" t="str">
        <f>IF(G7003="","",VLOOKUP(G7003,#REF!,3,0))</f>
        <v/>
      </c>
      <c r="B7003" s="45" t="str">
        <f>IF(Table1[[#This Row],[Day]]="","",WEEKNUM(F7003))</f>
        <v/>
      </c>
      <c r="C7003" s="45" t="str">
        <f>IF(Table1[[#This Row],[Day]]="","",MONTH(F7003))</f>
        <v/>
      </c>
      <c r="D7003" s="45" t="str">
        <f>IF(Table1[[#This Row],[Day]]="","",YEAR(F7003))</f>
        <v/>
      </c>
      <c r="E7003" s="117" t="s">
        <v>329</v>
      </c>
      <c r="J7003" s="102"/>
      <c r="K7003" s="124"/>
      <c r="R7003" s="46"/>
      <c r="V7003" s="112"/>
      <c r="W7003" s="72"/>
      <c r="X7003" s="46"/>
      <c r="Y7003" s="46"/>
      <c r="AC7003" s="47">
        <f t="shared" si="105"/>
        <v>0</v>
      </c>
      <c r="AD7003" s="47"/>
      <c r="AE7003" s="44"/>
      <c r="AF7003" s="48"/>
    </row>
    <row r="7004" spans="1:32" ht="21" customHeight="1">
      <c r="A7004" s="45" t="str">
        <f>IF(G7004="","",VLOOKUP(G7004,#REF!,3,0))</f>
        <v/>
      </c>
      <c r="B7004" s="45" t="str">
        <f>IF(Table1[[#This Row],[Day]]="","",WEEKNUM(F7004))</f>
        <v/>
      </c>
      <c r="C7004" s="45" t="str">
        <f>IF(Table1[[#This Row],[Day]]="","",MONTH(F7004))</f>
        <v/>
      </c>
      <c r="D7004" s="45" t="str">
        <f>IF(Table1[[#This Row],[Day]]="","",YEAR(F7004))</f>
        <v/>
      </c>
      <c r="E7004" s="117" t="s">
        <v>329</v>
      </c>
      <c r="J7004" s="102"/>
      <c r="K7004" s="124"/>
      <c r="R7004" s="46"/>
      <c r="V7004" s="112"/>
      <c r="W7004" s="72"/>
      <c r="X7004" s="46"/>
      <c r="Y7004" s="46"/>
      <c r="AC7004" s="47">
        <f t="shared" ref="AC7004:AC7067" si="106">SUM(I7004:AB7004)</f>
        <v>0</v>
      </c>
      <c r="AD7004" s="47"/>
      <c r="AE7004" s="44"/>
      <c r="AF7004" s="48"/>
    </row>
    <row r="7005" spans="1:32" ht="21" customHeight="1">
      <c r="A7005" s="45" t="str">
        <f>IF(G7005="","",VLOOKUP(G7005,#REF!,3,0))</f>
        <v/>
      </c>
      <c r="B7005" s="45" t="str">
        <f>IF(Table1[[#This Row],[Day]]="","",WEEKNUM(F7005))</f>
        <v/>
      </c>
      <c r="C7005" s="45" t="str">
        <f>IF(Table1[[#This Row],[Day]]="","",MONTH(F7005))</f>
        <v/>
      </c>
      <c r="D7005" s="45" t="str">
        <f>IF(Table1[[#This Row],[Day]]="","",YEAR(F7005))</f>
        <v/>
      </c>
      <c r="E7005" s="117" t="s">
        <v>329</v>
      </c>
      <c r="J7005" s="102"/>
      <c r="K7005" s="124"/>
      <c r="R7005" s="46"/>
      <c r="V7005" s="112"/>
      <c r="W7005" s="72"/>
      <c r="X7005" s="46"/>
      <c r="Y7005" s="46"/>
      <c r="AC7005" s="47">
        <f t="shared" si="106"/>
        <v>0</v>
      </c>
      <c r="AD7005" s="47"/>
      <c r="AE7005" s="44"/>
      <c r="AF7005" s="48"/>
    </row>
    <row r="7006" spans="1:32" ht="21" customHeight="1">
      <c r="A7006" s="45" t="str">
        <f>IF(G7006="","",VLOOKUP(G7006,#REF!,3,0))</f>
        <v/>
      </c>
      <c r="B7006" s="45" t="str">
        <f>IF(Table1[[#This Row],[Day]]="","",WEEKNUM(F7006))</f>
        <v/>
      </c>
      <c r="C7006" s="45" t="str">
        <f>IF(Table1[[#This Row],[Day]]="","",MONTH(F7006))</f>
        <v/>
      </c>
      <c r="D7006" s="45" t="str">
        <f>IF(Table1[[#This Row],[Day]]="","",YEAR(F7006))</f>
        <v/>
      </c>
      <c r="E7006" s="117" t="s">
        <v>329</v>
      </c>
      <c r="J7006" s="102"/>
      <c r="K7006" s="124"/>
      <c r="R7006" s="46"/>
      <c r="V7006" s="112"/>
      <c r="W7006" s="72"/>
      <c r="X7006" s="46"/>
      <c r="Y7006" s="46"/>
      <c r="AC7006" s="47">
        <f t="shared" si="106"/>
        <v>0</v>
      </c>
      <c r="AD7006" s="47"/>
      <c r="AE7006" s="44"/>
      <c r="AF7006" s="48"/>
    </row>
    <row r="7007" spans="1:32" ht="21" customHeight="1">
      <c r="A7007" s="45" t="str">
        <f>IF(G7007="","",VLOOKUP(G7007,#REF!,3,0))</f>
        <v/>
      </c>
      <c r="B7007" s="45" t="str">
        <f>IF(Table1[[#This Row],[Day]]="","",WEEKNUM(F7007))</f>
        <v/>
      </c>
      <c r="C7007" s="45" t="str">
        <f>IF(Table1[[#This Row],[Day]]="","",MONTH(F7007))</f>
        <v/>
      </c>
      <c r="D7007" s="45" t="str">
        <f>IF(Table1[[#This Row],[Day]]="","",YEAR(F7007))</f>
        <v/>
      </c>
      <c r="E7007" s="117" t="s">
        <v>329</v>
      </c>
      <c r="J7007" s="102"/>
      <c r="K7007" s="124"/>
      <c r="R7007" s="46"/>
      <c r="V7007" s="112"/>
      <c r="W7007" s="72"/>
      <c r="X7007" s="46"/>
      <c r="Y7007" s="46"/>
      <c r="AC7007" s="47">
        <f t="shared" si="106"/>
        <v>0</v>
      </c>
      <c r="AD7007" s="47"/>
      <c r="AE7007" s="44"/>
      <c r="AF7007" s="48"/>
    </row>
    <row r="7008" spans="1:32" ht="21" customHeight="1">
      <c r="A7008" s="45" t="str">
        <f>IF(G7008="","",VLOOKUP(G7008,#REF!,3,0))</f>
        <v/>
      </c>
      <c r="B7008" s="45" t="str">
        <f>IF(Table1[[#This Row],[Day]]="","",WEEKNUM(F7008))</f>
        <v/>
      </c>
      <c r="C7008" s="45" t="str">
        <f>IF(Table1[[#This Row],[Day]]="","",MONTH(F7008))</f>
        <v/>
      </c>
      <c r="D7008" s="45" t="str">
        <f>IF(Table1[[#This Row],[Day]]="","",YEAR(F7008))</f>
        <v/>
      </c>
      <c r="E7008" s="117" t="s">
        <v>329</v>
      </c>
      <c r="J7008" s="102"/>
      <c r="K7008" s="124"/>
      <c r="R7008" s="46"/>
      <c r="V7008" s="112"/>
      <c r="W7008" s="72"/>
      <c r="X7008" s="46"/>
      <c r="Y7008" s="46"/>
      <c r="AC7008" s="47">
        <f t="shared" si="106"/>
        <v>0</v>
      </c>
      <c r="AD7008" s="47"/>
      <c r="AE7008" s="44"/>
      <c r="AF7008" s="48"/>
    </row>
    <row r="7009" spans="1:32" ht="21" customHeight="1">
      <c r="A7009" s="45" t="str">
        <f>IF(G7009="","",VLOOKUP(G7009,#REF!,3,0))</f>
        <v/>
      </c>
      <c r="B7009" s="45" t="str">
        <f>IF(Table1[[#This Row],[Day]]="","",WEEKNUM(F7009))</f>
        <v/>
      </c>
      <c r="C7009" s="45" t="str">
        <f>IF(Table1[[#This Row],[Day]]="","",MONTH(F7009))</f>
        <v/>
      </c>
      <c r="D7009" s="45" t="str">
        <f>IF(Table1[[#This Row],[Day]]="","",YEAR(F7009))</f>
        <v/>
      </c>
      <c r="E7009" s="117" t="s">
        <v>329</v>
      </c>
      <c r="J7009" s="102"/>
      <c r="K7009" s="124"/>
      <c r="R7009" s="46"/>
      <c r="V7009" s="112"/>
      <c r="W7009" s="72"/>
      <c r="X7009" s="46"/>
      <c r="Y7009" s="46"/>
      <c r="AC7009" s="47">
        <f t="shared" si="106"/>
        <v>0</v>
      </c>
      <c r="AD7009" s="47"/>
      <c r="AE7009" s="44"/>
      <c r="AF7009" s="48"/>
    </row>
    <row r="7010" spans="1:32" ht="21" customHeight="1">
      <c r="A7010" s="45" t="str">
        <f>IF(G7010="","",VLOOKUP(G7010,#REF!,3,0))</f>
        <v/>
      </c>
      <c r="B7010" s="45" t="str">
        <f>IF(Table1[[#This Row],[Day]]="","",WEEKNUM(F7010))</f>
        <v/>
      </c>
      <c r="C7010" s="45" t="str">
        <f>IF(Table1[[#This Row],[Day]]="","",MONTH(F7010))</f>
        <v/>
      </c>
      <c r="D7010" s="45" t="str">
        <f>IF(Table1[[#This Row],[Day]]="","",YEAR(F7010))</f>
        <v/>
      </c>
      <c r="E7010" s="117" t="s">
        <v>329</v>
      </c>
      <c r="J7010" s="102"/>
      <c r="K7010" s="124"/>
      <c r="R7010" s="46"/>
      <c r="V7010" s="112"/>
      <c r="W7010" s="72"/>
      <c r="X7010" s="46"/>
      <c r="Y7010" s="46"/>
      <c r="AC7010" s="47">
        <f t="shared" si="106"/>
        <v>0</v>
      </c>
      <c r="AD7010" s="47"/>
      <c r="AE7010" s="44"/>
      <c r="AF7010" s="48"/>
    </row>
    <row r="7011" spans="1:32" ht="21" customHeight="1">
      <c r="A7011" s="45" t="str">
        <f>IF(G7011="","",VLOOKUP(G7011,#REF!,3,0))</f>
        <v/>
      </c>
      <c r="B7011" s="45" t="str">
        <f>IF(Table1[[#This Row],[Day]]="","",WEEKNUM(F7011))</f>
        <v/>
      </c>
      <c r="C7011" s="45" t="str">
        <f>IF(Table1[[#This Row],[Day]]="","",MONTH(F7011))</f>
        <v/>
      </c>
      <c r="D7011" s="45" t="str">
        <f>IF(Table1[[#This Row],[Day]]="","",YEAR(F7011))</f>
        <v/>
      </c>
      <c r="E7011" s="117" t="s">
        <v>329</v>
      </c>
      <c r="J7011" s="102"/>
      <c r="K7011" s="124"/>
      <c r="R7011" s="46"/>
      <c r="V7011" s="112"/>
      <c r="W7011" s="72"/>
      <c r="X7011" s="46"/>
      <c r="Y7011" s="46"/>
      <c r="AC7011" s="47">
        <f t="shared" si="106"/>
        <v>0</v>
      </c>
      <c r="AD7011" s="47"/>
      <c r="AE7011" s="44"/>
      <c r="AF7011" s="48"/>
    </row>
    <row r="7012" spans="1:32" ht="21" customHeight="1">
      <c r="A7012" s="45" t="str">
        <f>IF(G7012="","",VLOOKUP(G7012,#REF!,3,0))</f>
        <v/>
      </c>
      <c r="B7012" s="45" t="str">
        <f>IF(Table1[[#This Row],[Day]]="","",WEEKNUM(F7012))</f>
        <v/>
      </c>
      <c r="C7012" s="45" t="str">
        <f>IF(Table1[[#This Row],[Day]]="","",MONTH(F7012))</f>
        <v/>
      </c>
      <c r="D7012" s="45" t="str">
        <f>IF(Table1[[#This Row],[Day]]="","",YEAR(F7012))</f>
        <v/>
      </c>
      <c r="E7012" s="117" t="s">
        <v>329</v>
      </c>
      <c r="J7012" s="102"/>
      <c r="K7012" s="124"/>
      <c r="R7012" s="46"/>
      <c r="V7012" s="112"/>
      <c r="W7012" s="72"/>
      <c r="X7012" s="46"/>
      <c r="Y7012" s="46"/>
      <c r="AC7012" s="47">
        <f t="shared" si="106"/>
        <v>0</v>
      </c>
      <c r="AD7012" s="47"/>
      <c r="AE7012" s="44"/>
      <c r="AF7012" s="48"/>
    </row>
    <row r="7013" spans="1:32" ht="21" customHeight="1">
      <c r="A7013" s="45" t="str">
        <f>IF(G7013="","",VLOOKUP(G7013,#REF!,3,0))</f>
        <v/>
      </c>
      <c r="B7013" s="45" t="str">
        <f>IF(Table1[[#This Row],[Day]]="","",WEEKNUM(F7013))</f>
        <v/>
      </c>
      <c r="C7013" s="45" t="str">
        <f>IF(Table1[[#This Row],[Day]]="","",MONTH(F7013))</f>
        <v/>
      </c>
      <c r="D7013" s="45" t="str">
        <f>IF(Table1[[#This Row],[Day]]="","",YEAR(F7013))</f>
        <v/>
      </c>
      <c r="E7013" s="117" t="s">
        <v>329</v>
      </c>
      <c r="J7013" s="102"/>
      <c r="K7013" s="124"/>
      <c r="R7013" s="46"/>
      <c r="V7013" s="112"/>
      <c r="W7013" s="72"/>
      <c r="X7013" s="46"/>
      <c r="Y7013" s="46"/>
      <c r="AC7013" s="47">
        <f t="shared" si="106"/>
        <v>0</v>
      </c>
      <c r="AD7013" s="47"/>
      <c r="AE7013" s="44"/>
      <c r="AF7013" s="48"/>
    </row>
    <row r="7014" spans="1:32" ht="21" customHeight="1">
      <c r="A7014" s="45" t="str">
        <f>IF(G7014="","",VLOOKUP(G7014,#REF!,3,0))</f>
        <v/>
      </c>
      <c r="B7014" s="45" t="str">
        <f>IF(Table1[[#This Row],[Day]]="","",WEEKNUM(F7014))</f>
        <v/>
      </c>
      <c r="C7014" s="45" t="str">
        <f>IF(Table1[[#This Row],[Day]]="","",MONTH(F7014))</f>
        <v/>
      </c>
      <c r="D7014" s="45" t="str">
        <f>IF(Table1[[#This Row],[Day]]="","",YEAR(F7014))</f>
        <v/>
      </c>
      <c r="E7014" s="117" t="s">
        <v>329</v>
      </c>
      <c r="J7014" s="102"/>
      <c r="K7014" s="124"/>
      <c r="R7014" s="46"/>
      <c r="V7014" s="112"/>
      <c r="W7014" s="72"/>
      <c r="X7014" s="46"/>
      <c r="Y7014" s="46"/>
      <c r="AC7014" s="47">
        <f t="shared" si="106"/>
        <v>0</v>
      </c>
      <c r="AD7014" s="47"/>
      <c r="AE7014" s="44"/>
      <c r="AF7014" s="48"/>
    </row>
    <row r="7015" spans="1:32" ht="21" customHeight="1">
      <c r="A7015" s="45" t="str">
        <f>IF(G7015="","",VLOOKUP(G7015,#REF!,3,0))</f>
        <v/>
      </c>
      <c r="B7015" s="45" t="str">
        <f>IF(Table1[[#This Row],[Day]]="","",WEEKNUM(F7015))</f>
        <v/>
      </c>
      <c r="C7015" s="45" t="str">
        <f>IF(Table1[[#This Row],[Day]]="","",MONTH(F7015))</f>
        <v/>
      </c>
      <c r="D7015" s="45" t="str">
        <f>IF(Table1[[#This Row],[Day]]="","",YEAR(F7015))</f>
        <v/>
      </c>
      <c r="E7015" s="117" t="s">
        <v>329</v>
      </c>
      <c r="J7015" s="102"/>
      <c r="K7015" s="124"/>
      <c r="R7015" s="46"/>
      <c r="V7015" s="112"/>
      <c r="W7015" s="72"/>
      <c r="X7015" s="46"/>
      <c r="Y7015" s="46"/>
      <c r="AC7015" s="47">
        <f t="shared" si="106"/>
        <v>0</v>
      </c>
      <c r="AD7015" s="47"/>
      <c r="AE7015" s="44"/>
      <c r="AF7015" s="48"/>
    </row>
    <row r="7016" spans="1:32" ht="21" customHeight="1">
      <c r="A7016" s="45" t="str">
        <f>IF(G7016="","",VLOOKUP(G7016,#REF!,3,0))</f>
        <v/>
      </c>
      <c r="B7016" s="45" t="str">
        <f>IF(Table1[[#This Row],[Day]]="","",WEEKNUM(F7016))</f>
        <v/>
      </c>
      <c r="C7016" s="45" t="str">
        <f>IF(Table1[[#This Row],[Day]]="","",MONTH(F7016))</f>
        <v/>
      </c>
      <c r="D7016" s="45" t="str">
        <f>IF(Table1[[#This Row],[Day]]="","",YEAR(F7016))</f>
        <v/>
      </c>
      <c r="E7016" s="117" t="s">
        <v>329</v>
      </c>
      <c r="J7016" s="102"/>
      <c r="K7016" s="124"/>
      <c r="R7016" s="46"/>
      <c r="V7016" s="112"/>
      <c r="W7016" s="72"/>
      <c r="X7016" s="46"/>
      <c r="Y7016" s="46"/>
      <c r="AC7016" s="47">
        <f t="shared" si="106"/>
        <v>0</v>
      </c>
      <c r="AD7016" s="47"/>
      <c r="AE7016" s="44"/>
      <c r="AF7016" s="48"/>
    </row>
    <row r="7017" spans="1:32" ht="21" customHeight="1">
      <c r="A7017" s="45" t="str">
        <f>IF(G7017="","",VLOOKUP(G7017,#REF!,3,0))</f>
        <v/>
      </c>
      <c r="B7017" s="45" t="str">
        <f>IF(Table1[[#This Row],[Day]]="","",WEEKNUM(F7017))</f>
        <v/>
      </c>
      <c r="C7017" s="45" t="str">
        <f>IF(Table1[[#This Row],[Day]]="","",MONTH(F7017))</f>
        <v/>
      </c>
      <c r="D7017" s="45" t="str">
        <f>IF(Table1[[#This Row],[Day]]="","",YEAR(F7017))</f>
        <v/>
      </c>
      <c r="E7017" s="117" t="s">
        <v>329</v>
      </c>
      <c r="J7017" s="102"/>
      <c r="K7017" s="124"/>
      <c r="R7017" s="46"/>
      <c r="V7017" s="112"/>
      <c r="W7017" s="72"/>
      <c r="X7017" s="46"/>
      <c r="Y7017" s="46"/>
      <c r="AC7017" s="47">
        <f t="shared" si="106"/>
        <v>0</v>
      </c>
      <c r="AD7017" s="47"/>
      <c r="AE7017" s="44"/>
      <c r="AF7017" s="48"/>
    </row>
    <row r="7018" spans="1:32" ht="21" customHeight="1">
      <c r="A7018" s="45" t="str">
        <f>IF(G7018="","",VLOOKUP(G7018,#REF!,3,0))</f>
        <v/>
      </c>
      <c r="B7018" s="45" t="str">
        <f>IF(Table1[[#This Row],[Day]]="","",WEEKNUM(F7018))</f>
        <v/>
      </c>
      <c r="C7018" s="45" t="str">
        <f>IF(Table1[[#This Row],[Day]]="","",MONTH(F7018))</f>
        <v/>
      </c>
      <c r="D7018" s="45" t="str">
        <f>IF(Table1[[#This Row],[Day]]="","",YEAR(F7018))</f>
        <v/>
      </c>
      <c r="E7018" s="117" t="s">
        <v>329</v>
      </c>
      <c r="J7018" s="102"/>
      <c r="K7018" s="124"/>
      <c r="R7018" s="46"/>
      <c r="V7018" s="112"/>
      <c r="W7018" s="72"/>
      <c r="X7018" s="46"/>
      <c r="Y7018" s="46"/>
      <c r="AC7018" s="47">
        <f t="shared" si="106"/>
        <v>0</v>
      </c>
      <c r="AD7018" s="47"/>
      <c r="AE7018" s="44"/>
      <c r="AF7018" s="48"/>
    </row>
    <row r="7019" spans="1:32" ht="21" customHeight="1">
      <c r="A7019" s="45" t="str">
        <f>IF(G7019="","",VLOOKUP(G7019,#REF!,3,0))</f>
        <v/>
      </c>
      <c r="B7019" s="45" t="str">
        <f>IF(Table1[[#This Row],[Day]]="","",WEEKNUM(F7019))</f>
        <v/>
      </c>
      <c r="C7019" s="45" t="str">
        <f>IF(Table1[[#This Row],[Day]]="","",MONTH(F7019))</f>
        <v/>
      </c>
      <c r="D7019" s="45" t="str">
        <f>IF(Table1[[#This Row],[Day]]="","",YEAR(F7019))</f>
        <v/>
      </c>
      <c r="E7019" s="117" t="s">
        <v>329</v>
      </c>
      <c r="J7019" s="102"/>
      <c r="K7019" s="124"/>
      <c r="R7019" s="46"/>
      <c r="V7019" s="112"/>
      <c r="W7019" s="72"/>
      <c r="X7019" s="46"/>
      <c r="Y7019" s="46"/>
      <c r="AC7019" s="47">
        <f t="shared" si="106"/>
        <v>0</v>
      </c>
      <c r="AD7019" s="47"/>
      <c r="AE7019" s="44"/>
      <c r="AF7019" s="48"/>
    </row>
    <row r="7020" spans="1:32" ht="21" customHeight="1">
      <c r="A7020" s="45" t="str">
        <f>IF(G7020="","",VLOOKUP(G7020,#REF!,3,0))</f>
        <v/>
      </c>
      <c r="B7020" s="45" t="str">
        <f>IF(Table1[[#This Row],[Day]]="","",WEEKNUM(F7020))</f>
        <v/>
      </c>
      <c r="C7020" s="45" t="str">
        <f>IF(Table1[[#This Row],[Day]]="","",MONTH(F7020))</f>
        <v/>
      </c>
      <c r="D7020" s="45" t="str">
        <f>IF(Table1[[#This Row],[Day]]="","",YEAR(F7020))</f>
        <v/>
      </c>
      <c r="E7020" s="117" t="s">
        <v>329</v>
      </c>
      <c r="J7020" s="102"/>
      <c r="K7020" s="124"/>
      <c r="R7020" s="46"/>
      <c r="V7020" s="112"/>
      <c r="W7020" s="72"/>
      <c r="X7020" s="46"/>
      <c r="Y7020" s="46"/>
      <c r="AC7020" s="47">
        <f t="shared" si="106"/>
        <v>0</v>
      </c>
      <c r="AD7020" s="47"/>
      <c r="AE7020" s="44"/>
      <c r="AF7020" s="48"/>
    </row>
    <row r="7021" spans="1:32" ht="21" customHeight="1">
      <c r="A7021" s="45" t="str">
        <f>IF(G7021="","",VLOOKUP(G7021,#REF!,3,0))</f>
        <v/>
      </c>
      <c r="B7021" s="45" t="str">
        <f>IF(Table1[[#This Row],[Day]]="","",WEEKNUM(F7021))</f>
        <v/>
      </c>
      <c r="C7021" s="45" t="str">
        <f>IF(Table1[[#This Row],[Day]]="","",MONTH(F7021))</f>
        <v/>
      </c>
      <c r="D7021" s="45" t="str">
        <f>IF(Table1[[#This Row],[Day]]="","",YEAR(F7021))</f>
        <v/>
      </c>
      <c r="E7021" s="117" t="s">
        <v>329</v>
      </c>
      <c r="J7021" s="102"/>
      <c r="K7021" s="124"/>
      <c r="R7021" s="46"/>
      <c r="V7021" s="112"/>
      <c r="W7021" s="72"/>
      <c r="X7021" s="46"/>
      <c r="Y7021" s="46"/>
      <c r="AC7021" s="47">
        <f t="shared" si="106"/>
        <v>0</v>
      </c>
      <c r="AD7021" s="47"/>
      <c r="AE7021" s="44"/>
      <c r="AF7021" s="48"/>
    </row>
    <row r="7022" spans="1:32" ht="21" customHeight="1">
      <c r="A7022" s="45" t="str">
        <f>IF(G7022="","",VLOOKUP(G7022,#REF!,3,0))</f>
        <v/>
      </c>
      <c r="B7022" s="45" t="str">
        <f>IF(Table1[[#This Row],[Day]]="","",WEEKNUM(F7022))</f>
        <v/>
      </c>
      <c r="C7022" s="45" t="str">
        <f>IF(Table1[[#This Row],[Day]]="","",MONTH(F7022))</f>
        <v/>
      </c>
      <c r="D7022" s="45" t="str">
        <f>IF(Table1[[#This Row],[Day]]="","",YEAR(F7022))</f>
        <v/>
      </c>
      <c r="E7022" s="117" t="s">
        <v>329</v>
      </c>
      <c r="J7022" s="102"/>
      <c r="K7022" s="124"/>
      <c r="R7022" s="46"/>
      <c r="V7022" s="112"/>
      <c r="W7022" s="72"/>
      <c r="X7022" s="46"/>
      <c r="Y7022" s="46"/>
      <c r="AC7022" s="47">
        <f t="shared" si="106"/>
        <v>0</v>
      </c>
      <c r="AD7022" s="47"/>
      <c r="AE7022" s="44"/>
      <c r="AF7022" s="48"/>
    </row>
    <row r="7023" spans="1:32" ht="21" customHeight="1">
      <c r="A7023" s="45" t="str">
        <f>IF(G7023="","",VLOOKUP(G7023,#REF!,3,0))</f>
        <v/>
      </c>
      <c r="B7023" s="45" t="str">
        <f>IF(Table1[[#This Row],[Day]]="","",WEEKNUM(F7023))</f>
        <v/>
      </c>
      <c r="C7023" s="45" t="str">
        <f>IF(Table1[[#This Row],[Day]]="","",MONTH(F7023))</f>
        <v/>
      </c>
      <c r="D7023" s="45" t="str">
        <f>IF(Table1[[#This Row],[Day]]="","",YEAR(F7023))</f>
        <v/>
      </c>
      <c r="E7023" s="117" t="s">
        <v>329</v>
      </c>
      <c r="J7023" s="102"/>
      <c r="K7023" s="124"/>
      <c r="R7023" s="46"/>
      <c r="V7023" s="112"/>
      <c r="W7023" s="72"/>
      <c r="X7023" s="46"/>
      <c r="Y7023" s="46"/>
      <c r="AC7023" s="47">
        <f t="shared" si="106"/>
        <v>0</v>
      </c>
      <c r="AD7023" s="47"/>
      <c r="AE7023" s="44"/>
      <c r="AF7023" s="48"/>
    </row>
    <row r="7024" spans="1:32" ht="21" customHeight="1">
      <c r="A7024" s="45" t="str">
        <f>IF(G7024="","",VLOOKUP(G7024,#REF!,3,0))</f>
        <v/>
      </c>
      <c r="B7024" s="45" t="str">
        <f>IF(Table1[[#This Row],[Day]]="","",WEEKNUM(F7024))</f>
        <v/>
      </c>
      <c r="C7024" s="45" t="str">
        <f>IF(Table1[[#This Row],[Day]]="","",MONTH(F7024))</f>
        <v/>
      </c>
      <c r="D7024" s="45" t="str">
        <f>IF(Table1[[#This Row],[Day]]="","",YEAR(F7024))</f>
        <v/>
      </c>
      <c r="E7024" s="117" t="s">
        <v>329</v>
      </c>
      <c r="J7024" s="102"/>
      <c r="K7024" s="124"/>
      <c r="R7024" s="46"/>
      <c r="V7024" s="112"/>
      <c r="W7024" s="72"/>
      <c r="X7024" s="46"/>
      <c r="Y7024" s="46"/>
      <c r="AC7024" s="47">
        <f t="shared" si="106"/>
        <v>0</v>
      </c>
      <c r="AD7024" s="47"/>
      <c r="AE7024" s="44"/>
      <c r="AF7024" s="48"/>
    </row>
    <row r="7025" spans="1:32" ht="21" customHeight="1">
      <c r="A7025" s="45" t="str">
        <f>IF(G7025="","",VLOOKUP(G7025,#REF!,3,0))</f>
        <v/>
      </c>
      <c r="B7025" s="45" t="str">
        <f>IF(Table1[[#This Row],[Day]]="","",WEEKNUM(F7025))</f>
        <v/>
      </c>
      <c r="C7025" s="45" t="str">
        <f>IF(Table1[[#This Row],[Day]]="","",MONTH(F7025))</f>
        <v/>
      </c>
      <c r="D7025" s="45" t="str">
        <f>IF(Table1[[#This Row],[Day]]="","",YEAR(F7025))</f>
        <v/>
      </c>
      <c r="E7025" s="117" t="s">
        <v>329</v>
      </c>
      <c r="J7025" s="102"/>
      <c r="K7025" s="124"/>
      <c r="R7025" s="46"/>
      <c r="V7025" s="112"/>
      <c r="W7025" s="72"/>
      <c r="X7025" s="46"/>
      <c r="Y7025" s="46"/>
      <c r="AC7025" s="47">
        <f t="shared" si="106"/>
        <v>0</v>
      </c>
      <c r="AD7025" s="47"/>
      <c r="AE7025" s="44"/>
      <c r="AF7025" s="48"/>
    </row>
    <row r="7026" spans="1:32" ht="21" customHeight="1">
      <c r="A7026" s="45" t="str">
        <f>IF(G7026="","",VLOOKUP(G7026,#REF!,3,0))</f>
        <v/>
      </c>
      <c r="B7026" s="45" t="str">
        <f>IF(Table1[[#This Row],[Day]]="","",WEEKNUM(F7026))</f>
        <v/>
      </c>
      <c r="C7026" s="45" t="str">
        <f>IF(Table1[[#This Row],[Day]]="","",MONTH(F7026))</f>
        <v/>
      </c>
      <c r="D7026" s="45" t="str">
        <f>IF(Table1[[#This Row],[Day]]="","",YEAR(F7026))</f>
        <v/>
      </c>
      <c r="E7026" s="117" t="s">
        <v>329</v>
      </c>
      <c r="J7026" s="102"/>
      <c r="K7026" s="124"/>
      <c r="R7026" s="46"/>
      <c r="V7026" s="112"/>
      <c r="W7026" s="72"/>
      <c r="X7026" s="46"/>
      <c r="Y7026" s="46"/>
      <c r="AC7026" s="47">
        <f t="shared" si="106"/>
        <v>0</v>
      </c>
      <c r="AD7026" s="47"/>
      <c r="AE7026" s="44"/>
      <c r="AF7026" s="48"/>
    </row>
    <row r="7027" spans="1:32" ht="21" customHeight="1">
      <c r="A7027" s="45" t="str">
        <f>IF(G7027="","",VLOOKUP(G7027,#REF!,3,0))</f>
        <v/>
      </c>
      <c r="B7027" s="45" t="str">
        <f>IF(Table1[[#This Row],[Day]]="","",WEEKNUM(F7027))</f>
        <v/>
      </c>
      <c r="C7027" s="45" t="str">
        <f>IF(Table1[[#This Row],[Day]]="","",MONTH(F7027))</f>
        <v/>
      </c>
      <c r="D7027" s="45" t="str">
        <f>IF(Table1[[#This Row],[Day]]="","",YEAR(F7027))</f>
        <v/>
      </c>
      <c r="E7027" s="117" t="s">
        <v>329</v>
      </c>
      <c r="J7027" s="102"/>
      <c r="K7027" s="124"/>
      <c r="R7027" s="46"/>
      <c r="V7027" s="112"/>
      <c r="W7027" s="72"/>
      <c r="X7027" s="46"/>
      <c r="Y7027" s="46"/>
      <c r="AC7027" s="47">
        <f t="shared" si="106"/>
        <v>0</v>
      </c>
      <c r="AD7027" s="47"/>
      <c r="AE7027" s="44"/>
      <c r="AF7027" s="48"/>
    </row>
    <row r="7028" spans="1:32" ht="21" customHeight="1">
      <c r="A7028" s="45" t="str">
        <f>IF(G7028="","",VLOOKUP(G7028,#REF!,3,0))</f>
        <v/>
      </c>
      <c r="B7028" s="45" t="str">
        <f>IF(Table1[[#This Row],[Day]]="","",WEEKNUM(F7028))</f>
        <v/>
      </c>
      <c r="C7028" s="45" t="str">
        <f>IF(Table1[[#This Row],[Day]]="","",MONTH(F7028))</f>
        <v/>
      </c>
      <c r="D7028" s="45" t="str">
        <f>IF(Table1[[#This Row],[Day]]="","",YEAR(F7028))</f>
        <v/>
      </c>
      <c r="E7028" s="117" t="s">
        <v>329</v>
      </c>
      <c r="J7028" s="102"/>
      <c r="K7028" s="124"/>
      <c r="R7028" s="46"/>
      <c r="V7028" s="112"/>
      <c r="W7028" s="72"/>
      <c r="X7028" s="46"/>
      <c r="Y7028" s="46"/>
      <c r="AC7028" s="47">
        <f t="shared" si="106"/>
        <v>0</v>
      </c>
      <c r="AD7028" s="47"/>
      <c r="AE7028" s="44"/>
      <c r="AF7028" s="48"/>
    </row>
    <row r="7029" spans="1:32" ht="21" customHeight="1">
      <c r="A7029" s="45" t="str">
        <f>IF(G7029="","",VLOOKUP(G7029,#REF!,3,0))</f>
        <v/>
      </c>
      <c r="B7029" s="45" t="str">
        <f>IF(Table1[[#This Row],[Day]]="","",WEEKNUM(F7029))</f>
        <v/>
      </c>
      <c r="C7029" s="45" t="str">
        <f>IF(Table1[[#This Row],[Day]]="","",MONTH(F7029))</f>
        <v/>
      </c>
      <c r="D7029" s="45" t="str">
        <f>IF(Table1[[#This Row],[Day]]="","",YEAR(F7029))</f>
        <v/>
      </c>
      <c r="E7029" s="117" t="s">
        <v>329</v>
      </c>
      <c r="J7029" s="102"/>
      <c r="K7029" s="124"/>
      <c r="R7029" s="46"/>
      <c r="V7029" s="112"/>
      <c r="W7029" s="72"/>
      <c r="X7029" s="46"/>
      <c r="Y7029" s="46"/>
      <c r="AC7029" s="47">
        <f t="shared" si="106"/>
        <v>0</v>
      </c>
      <c r="AD7029" s="47"/>
      <c r="AE7029" s="44"/>
      <c r="AF7029" s="48"/>
    </row>
    <row r="7030" spans="1:32" ht="21" customHeight="1">
      <c r="A7030" s="45" t="str">
        <f>IF(G7030="","",VLOOKUP(G7030,#REF!,3,0))</f>
        <v/>
      </c>
      <c r="B7030" s="45" t="str">
        <f>IF(Table1[[#This Row],[Day]]="","",WEEKNUM(F7030))</f>
        <v/>
      </c>
      <c r="C7030" s="45" t="str">
        <f>IF(Table1[[#This Row],[Day]]="","",MONTH(F7030))</f>
        <v/>
      </c>
      <c r="D7030" s="45" t="str">
        <f>IF(Table1[[#This Row],[Day]]="","",YEAR(F7030))</f>
        <v/>
      </c>
      <c r="E7030" s="117" t="s">
        <v>329</v>
      </c>
      <c r="J7030" s="102"/>
      <c r="K7030" s="124"/>
      <c r="R7030" s="46"/>
      <c r="V7030" s="112"/>
      <c r="W7030" s="72"/>
      <c r="X7030" s="46"/>
      <c r="Y7030" s="46"/>
      <c r="AC7030" s="47">
        <f t="shared" si="106"/>
        <v>0</v>
      </c>
      <c r="AD7030" s="47"/>
      <c r="AE7030" s="44"/>
      <c r="AF7030" s="48"/>
    </row>
    <row r="7031" spans="1:32" ht="21" customHeight="1">
      <c r="A7031" s="45" t="str">
        <f>IF(G7031="","",VLOOKUP(G7031,#REF!,3,0))</f>
        <v/>
      </c>
      <c r="B7031" s="45" t="str">
        <f>IF(Table1[[#This Row],[Day]]="","",WEEKNUM(F7031))</f>
        <v/>
      </c>
      <c r="C7031" s="45" t="str">
        <f>IF(Table1[[#This Row],[Day]]="","",MONTH(F7031))</f>
        <v/>
      </c>
      <c r="D7031" s="45" t="str">
        <f>IF(Table1[[#This Row],[Day]]="","",YEAR(F7031))</f>
        <v/>
      </c>
      <c r="E7031" s="117" t="s">
        <v>329</v>
      </c>
      <c r="J7031" s="102"/>
      <c r="K7031" s="124"/>
      <c r="R7031" s="46"/>
      <c r="V7031" s="112"/>
      <c r="W7031" s="72"/>
      <c r="X7031" s="46"/>
      <c r="Y7031" s="46"/>
      <c r="AC7031" s="47">
        <f t="shared" si="106"/>
        <v>0</v>
      </c>
      <c r="AD7031" s="47"/>
      <c r="AE7031" s="44"/>
      <c r="AF7031" s="48"/>
    </row>
    <row r="7032" spans="1:32" ht="21" customHeight="1">
      <c r="A7032" s="45" t="str">
        <f>IF(G7032="","",VLOOKUP(G7032,#REF!,3,0))</f>
        <v/>
      </c>
      <c r="B7032" s="45" t="str">
        <f>IF(Table1[[#This Row],[Day]]="","",WEEKNUM(F7032))</f>
        <v/>
      </c>
      <c r="C7032" s="45" t="str">
        <f>IF(Table1[[#This Row],[Day]]="","",MONTH(F7032))</f>
        <v/>
      </c>
      <c r="D7032" s="45" t="str">
        <f>IF(Table1[[#This Row],[Day]]="","",YEAR(F7032))</f>
        <v/>
      </c>
      <c r="E7032" s="117" t="s">
        <v>329</v>
      </c>
      <c r="J7032" s="102"/>
      <c r="K7032" s="124"/>
      <c r="R7032" s="46"/>
      <c r="V7032" s="112"/>
      <c r="W7032" s="72"/>
      <c r="X7032" s="46"/>
      <c r="Y7032" s="46"/>
      <c r="AC7032" s="47">
        <f t="shared" si="106"/>
        <v>0</v>
      </c>
      <c r="AD7032" s="47"/>
      <c r="AE7032" s="44"/>
      <c r="AF7032" s="48"/>
    </row>
    <row r="7033" spans="1:32" ht="21" customHeight="1">
      <c r="A7033" s="45" t="str">
        <f>IF(G7033="","",VLOOKUP(G7033,#REF!,3,0))</f>
        <v/>
      </c>
      <c r="B7033" s="45" t="str">
        <f>IF(Table1[[#This Row],[Day]]="","",WEEKNUM(F7033))</f>
        <v/>
      </c>
      <c r="C7033" s="45" t="str">
        <f>IF(Table1[[#This Row],[Day]]="","",MONTH(F7033))</f>
        <v/>
      </c>
      <c r="D7033" s="45" t="str">
        <f>IF(Table1[[#This Row],[Day]]="","",YEAR(F7033))</f>
        <v/>
      </c>
      <c r="E7033" s="117" t="s">
        <v>329</v>
      </c>
      <c r="J7033" s="102"/>
      <c r="K7033" s="124"/>
      <c r="R7033" s="46"/>
      <c r="V7033" s="112"/>
      <c r="W7033" s="72"/>
      <c r="X7033" s="46"/>
      <c r="Y7033" s="46"/>
      <c r="AC7033" s="47">
        <f t="shared" si="106"/>
        <v>0</v>
      </c>
      <c r="AD7033" s="47"/>
      <c r="AE7033" s="44"/>
      <c r="AF7033" s="48"/>
    </row>
    <row r="7034" spans="1:32" ht="21" customHeight="1">
      <c r="A7034" s="45" t="str">
        <f>IF(G7034="","",VLOOKUP(G7034,#REF!,3,0))</f>
        <v/>
      </c>
      <c r="B7034" s="45" t="str">
        <f>IF(Table1[[#This Row],[Day]]="","",WEEKNUM(F7034))</f>
        <v/>
      </c>
      <c r="C7034" s="45" t="str">
        <f>IF(Table1[[#This Row],[Day]]="","",MONTH(F7034))</f>
        <v/>
      </c>
      <c r="D7034" s="45" t="str">
        <f>IF(Table1[[#This Row],[Day]]="","",YEAR(F7034))</f>
        <v/>
      </c>
      <c r="E7034" s="117" t="s">
        <v>329</v>
      </c>
      <c r="J7034" s="102"/>
      <c r="K7034" s="124"/>
      <c r="R7034" s="46"/>
      <c r="V7034" s="112"/>
      <c r="W7034" s="72"/>
      <c r="X7034" s="46"/>
      <c r="Y7034" s="46"/>
      <c r="AC7034" s="47">
        <f t="shared" si="106"/>
        <v>0</v>
      </c>
      <c r="AD7034" s="47"/>
      <c r="AE7034" s="44"/>
      <c r="AF7034" s="48"/>
    </row>
    <row r="7035" spans="1:32" ht="21" customHeight="1">
      <c r="A7035" s="45" t="str">
        <f>IF(G7035="","",VLOOKUP(G7035,#REF!,3,0))</f>
        <v/>
      </c>
      <c r="B7035" s="45" t="str">
        <f>IF(Table1[[#This Row],[Day]]="","",WEEKNUM(F7035))</f>
        <v/>
      </c>
      <c r="C7035" s="45" t="str">
        <f>IF(Table1[[#This Row],[Day]]="","",MONTH(F7035))</f>
        <v/>
      </c>
      <c r="D7035" s="45" t="str">
        <f>IF(Table1[[#This Row],[Day]]="","",YEAR(F7035))</f>
        <v/>
      </c>
      <c r="E7035" s="117" t="s">
        <v>329</v>
      </c>
      <c r="J7035" s="102"/>
      <c r="K7035" s="124"/>
      <c r="R7035" s="46"/>
      <c r="V7035" s="112"/>
      <c r="W7035" s="72"/>
      <c r="X7035" s="46"/>
      <c r="Y7035" s="46"/>
      <c r="AC7035" s="47">
        <f t="shared" si="106"/>
        <v>0</v>
      </c>
      <c r="AD7035" s="47"/>
      <c r="AE7035" s="44"/>
      <c r="AF7035" s="48"/>
    </row>
    <row r="7036" spans="1:32" ht="21" customHeight="1">
      <c r="A7036" s="45" t="str">
        <f>IF(G7036="","",VLOOKUP(G7036,#REF!,3,0))</f>
        <v/>
      </c>
      <c r="B7036" s="45" t="str">
        <f>IF(Table1[[#This Row],[Day]]="","",WEEKNUM(F7036))</f>
        <v/>
      </c>
      <c r="C7036" s="45" t="str">
        <f>IF(Table1[[#This Row],[Day]]="","",MONTH(F7036))</f>
        <v/>
      </c>
      <c r="D7036" s="45" t="str">
        <f>IF(Table1[[#This Row],[Day]]="","",YEAR(F7036))</f>
        <v/>
      </c>
      <c r="E7036" s="117" t="s">
        <v>329</v>
      </c>
      <c r="J7036" s="102"/>
      <c r="K7036" s="124"/>
      <c r="R7036" s="46"/>
      <c r="V7036" s="112"/>
      <c r="W7036" s="72"/>
      <c r="X7036" s="46"/>
      <c r="Y7036" s="46"/>
      <c r="AC7036" s="47">
        <f t="shared" si="106"/>
        <v>0</v>
      </c>
      <c r="AD7036" s="47"/>
      <c r="AE7036" s="44"/>
      <c r="AF7036" s="48"/>
    </row>
    <row r="7037" spans="1:32" ht="21" customHeight="1">
      <c r="A7037" s="45" t="str">
        <f>IF(G7037="","",VLOOKUP(G7037,#REF!,3,0))</f>
        <v/>
      </c>
      <c r="B7037" s="45" t="str">
        <f>IF(Table1[[#This Row],[Day]]="","",WEEKNUM(F7037))</f>
        <v/>
      </c>
      <c r="C7037" s="45" t="str">
        <f>IF(Table1[[#This Row],[Day]]="","",MONTH(F7037))</f>
        <v/>
      </c>
      <c r="D7037" s="45" t="str">
        <f>IF(Table1[[#This Row],[Day]]="","",YEAR(F7037))</f>
        <v/>
      </c>
      <c r="E7037" s="117" t="s">
        <v>329</v>
      </c>
      <c r="J7037" s="102"/>
      <c r="K7037" s="124"/>
      <c r="R7037" s="46"/>
      <c r="V7037" s="112"/>
      <c r="W7037" s="72"/>
      <c r="X7037" s="46"/>
      <c r="Y7037" s="46"/>
      <c r="AC7037" s="47">
        <f t="shared" si="106"/>
        <v>0</v>
      </c>
      <c r="AD7037" s="47"/>
      <c r="AE7037" s="44"/>
      <c r="AF7037" s="48"/>
    </row>
    <row r="7038" spans="1:32" ht="21" customHeight="1">
      <c r="A7038" s="45" t="str">
        <f>IF(G7038="","",VLOOKUP(G7038,#REF!,3,0))</f>
        <v/>
      </c>
      <c r="B7038" s="45" t="str">
        <f>IF(Table1[[#This Row],[Day]]="","",WEEKNUM(F7038))</f>
        <v/>
      </c>
      <c r="C7038" s="45" t="str">
        <f>IF(Table1[[#This Row],[Day]]="","",MONTH(F7038))</f>
        <v/>
      </c>
      <c r="D7038" s="45" t="str">
        <f>IF(Table1[[#This Row],[Day]]="","",YEAR(F7038))</f>
        <v/>
      </c>
      <c r="E7038" s="117" t="s">
        <v>329</v>
      </c>
      <c r="J7038" s="102"/>
      <c r="K7038" s="124"/>
      <c r="R7038" s="46"/>
      <c r="V7038" s="112"/>
      <c r="W7038" s="72"/>
      <c r="X7038" s="46"/>
      <c r="Y7038" s="46"/>
      <c r="AC7038" s="47">
        <f t="shared" si="106"/>
        <v>0</v>
      </c>
      <c r="AD7038" s="47"/>
      <c r="AE7038" s="44"/>
      <c r="AF7038" s="48"/>
    </row>
    <row r="7039" spans="1:32" ht="21" customHeight="1">
      <c r="A7039" s="45" t="str">
        <f>IF(G7039="","",VLOOKUP(G7039,#REF!,3,0))</f>
        <v/>
      </c>
      <c r="B7039" s="45" t="str">
        <f>IF(Table1[[#This Row],[Day]]="","",WEEKNUM(F7039))</f>
        <v/>
      </c>
      <c r="C7039" s="45" t="str">
        <f>IF(Table1[[#This Row],[Day]]="","",MONTH(F7039))</f>
        <v/>
      </c>
      <c r="D7039" s="45" t="str">
        <f>IF(Table1[[#This Row],[Day]]="","",YEAR(F7039))</f>
        <v/>
      </c>
      <c r="E7039" s="117" t="s">
        <v>329</v>
      </c>
      <c r="J7039" s="102"/>
      <c r="K7039" s="124"/>
      <c r="R7039" s="46"/>
      <c r="V7039" s="112"/>
      <c r="W7039" s="72"/>
      <c r="X7039" s="46"/>
      <c r="Y7039" s="46"/>
      <c r="AC7039" s="47">
        <f t="shared" si="106"/>
        <v>0</v>
      </c>
      <c r="AD7039" s="47"/>
      <c r="AE7039" s="44"/>
      <c r="AF7039" s="48"/>
    </row>
    <row r="7040" spans="1:32" ht="21" customHeight="1">
      <c r="A7040" s="45" t="str">
        <f>IF(G7040="","",VLOOKUP(G7040,#REF!,3,0))</f>
        <v/>
      </c>
      <c r="B7040" s="45" t="str">
        <f>IF(Table1[[#This Row],[Day]]="","",WEEKNUM(F7040))</f>
        <v/>
      </c>
      <c r="C7040" s="45" t="str">
        <f>IF(Table1[[#This Row],[Day]]="","",MONTH(F7040))</f>
        <v/>
      </c>
      <c r="D7040" s="45" t="str">
        <f>IF(Table1[[#This Row],[Day]]="","",YEAR(F7040))</f>
        <v/>
      </c>
      <c r="E7040" s="117" t="s">
        <v>329</v>
      </c>
      <c r="J7040" s="102"/>
      <c r="K7040" s="124"/>
      <c r="R7040" s="46"/>
      <c r="V7040" s="112"/>
      <c r="W7040" s="72"/>
      <c r="X7040" s="46"/>
      <c r="Y7040" s="46"/>
      <c r="AC7040" s="47">
        <f t="shared" si="106"/>
        <v>0</v>
      </c>
      <c r="AD7040" s="47"/>
      <c r="AE7040" s="44"/>
      <c r="AF7040" s="48"/>
    </row>
    <row r="7041" spans="1:32" ht="21" customHeight="1">
      <c r="A7041" s="45" t="str">
        <f>IF(G7041="","",VLOOKUP(G7041,#REF!,3,0))</f>
        <v/>
      </c>
      <c r="B7041" s="45" t="str">
        <f>IF(Table1[[#This Row],[Day]]="","",WEEKNUM(F7041))</f>
        <v/>
      </c>
      <c r="C7041" s="45" t="str">
        <f>IF(Table1[[#This Row],[Day]]="","",MONTH(F7041))</f>
        <v/>
      </c>
      <c r="D7041" s="45" t="str">
        <f>IF(Table1[[#This Row],[Day]]="","",YEAR(F7041))</f>
        <v/>
      </c>
      <c r="E7041" s="117" t="s">
        <v>329</v>
      </c>
      <c r="J7041" s="102"/>
      <c r="K7041" s="124"/>
      <c r="R7041" s="46"/>
      <c r="V7041" s="112"/>
      <c r="W7041" s="72"/>
      <c r="X7041" s="46"/>
      <c r="Y7041" s="46"/>
      <c r="AC7041" s="47">
        <f t="shared" si="106"/>
        <v>0</v>
      </c>
      <c r="AD7041" s="47"/>
      <c r="AE7041" s="44"/>
      <c r="AF7041" s="48"/>
    </row>
    <row r="7042" spans="1:32" ht="21" customHeight="1">
      <c r="A7042" s="45" t="str">
        <f>IF(G7042="","",VLOOKUP(G7042,#REF!,3,0))</f>
        <v/>
      </c>
      <c r="B7042" s="45" t="str">
        <f>IF(Table1[[#This Row],[Day]]="","",WEEKNUM(F7042))</f>
        <v/>
      </c>
      <c r="C7042" s="45" t="str">
        <f>IF(Table1[[#This Row],[Day]]="","",MONTH(F7042))</f>
        <v/>
      </c>
      <c r="D7042" s="45" t="str">
        <f>IF(Table1[[#This Row],[Day]]="","",YEAR(F7042))</f>
        <v/>
      </c>
      <c r="E7042" s="117" t="s">
        <v>329</v>
      </c>
      <c r="J7042" s="102"/>
      <c r="K7042" s="124"/>
      <c r="R7042" s="46"/>
      <c r="V7042" s="112"/>
      <c r="W7042" s="72"/>
      <c r="X7042" s="46"/>
      <c r="Y7042" s="46"/>
      <c r="AC7042" s="47">
        <f t="shared" si="106"/>
        <v>0</v>
      </c>
      <c r="AD7042" s="47"/>
      <c r="AE7042" s="44"/>
      <c r="AF7042" s="48"/>
    </row>
    <row r="7043" spans="1:32" ht="21" customHeight="1">
      <c r="A7043" s="45" t="str">
        <f>IF(G7043="","",VLOOKUP(G7043,#REF!,3,0))</f>
        <v/>
      </c>
      <c r="B7043" s="45" t="str">
        <f>IF(Table1[[#This Row],[Day]]="","",WEEKNUM(F7043))</f>
        <v/>
      </c>
      <c r="C7043" s="45" t="str">
        <f>IF(Table1[[#This Row],[Day]]="","",MONTH(F7043))</f>
        <v/>
      </c>
      <c r="D7043" s="45" t="str">
        <f>IF(Table1[[#This Row],[Day]]="","",YEAR(F7043))</f>
        <v/>
      </c>
      <c r="E7043" s="117" t="s">
        <v>329</v>
      </c>
      <c r="J7043" s="102"/>
      <c r="K7043" s="124"/>
      <c r="R7043" s="46"/>
      <c r="V7043" s="112"/>
      <c r="W7043" s="72"/>
      <c r="X7043" s="46"/>
      <c r="Y7043" s="46"/>
      <c r="AC7043" s="47">
        <f t="shared" si="106"/>
        <v>0</v>
      </c>
      <c r="AD7043" s="47"/>
      <c r="AE7043" s="44"/>
      <c r="AF7043" s="48"/>
    </row>
    <row r="7044" spans="1:32" ht="21" customHeight="1">
      <c r="A7044" s="45" t="str">
        <f>IF(G7044="","",VLOOKUP(G7044,#REF!,3,0))</f>
        <v/>
      </c>
      <c r="B7044" s="45" t="str">
        <f>IF(Table1[[#This Row],[Day]]="","",WEEKNUM(F7044))</f>
        <v/>
      </c>
      <c r="C7044" s="45" t="str">
        <f>IF(Table1[[#This Row],[Day]]="","",MONTH(F7044))</f>
        <v/>
      </c>
      <c r="D7044" s="45" t="str">
        <f>IF(Table1[[#This Row],[Day]]="","",YEAR(F7044))</f>
        <v/>
      </c>
      <c r="E7044" s="117" t="s">
        <v>329</v>
      </c>
      <c r="J7044" s="102"/>
      <c r="K7044" s="124"/>
      <c r="R7044" s="46"/>
      <c r="V7044" s="112"/>
      <c r="W7044" s="72"/>
      <c r="X7044" s="46"/>
      <c r="Y7044" s="46"/>
      <c r="AC7044" s="47">
        <f t="shared" si="106"/>
        <v>0</v>
      </c>
      <c r="AD7044" s="47"/>
      <c r="AE7044" s="44"/>
      <c r="AF7044" s="48"/>
    </row>
    <row r="7045" spans="1:32" ht="21" customHeight="1">
      <c r="A7045" s="45" t="str">
        <f>IF(G7045="","",VLOOKUP(G7045,#REF!,3,0))</f>
        <v/>
      </c>
      <c r="B7045" s="45" t="str">
        <f>IF(Table1[[#This Row],[Day]]="","",WEEKNUM(F7045))</f>
        <v/>
      </c>
      <c r="C7045" s="45" t="str">
        <f>IF(Table1[[#This Row],[Day]]="","",MONTH(F7045))</f>
        <v/>
      </c>
      <c r="D7045" s="45" t="str">
        <f>IF(Table1[[#This Row],[Day]]="","",YEAR(F7045))</f>
        <v/>
      </c>
      <c r="E7045" s="117" t="s">
        <v>329</v>
      </c>
      <c r="J7045" s="102"/>
      <c r="K7045" s="124"/>
      <c r="R7045" s="46"/>
      <c r="V7045" s="112"/>
      <c r="W7045" s="72"/>
      <c r="X7045" s="46"/>
      <c r="Y7045" s="46"/>
      <c r="AC7045" s="47">
        <f t="shared" si="106"/>
        <v>0</v>
      </c>
      <c r="AD7045" s="47"/>
      <c r="AE7045" s="44"/>
      <c r="AF7045" s="48"/>
    </row>
    <row r="7046" spans="1:32" ht="21" customHeight="1">
      <c r="A7046" s="45" t="str">
        <f>IF(G7046="","",VLOOKUP(G7046,#REF!,3,0))</f>
        <v/>
      </c>
      <c r="B7046" s="45" t="str">
        <f>IF(Table1[[#This Row],[Day]]="","",WEEKNUM(F7046))</f>
        <v/>
      </c>
      <c r="C7046" s="45" t="str">
        <f>IF(Table1[[#This Row],[Day]]="","",MONTH(F7046))</f>
        <v/>
      </c>
      <c r="D7046" s="45" t="str">
        <f>IF(Table1[[#This Row],[Day]]="","",YEAR(F7046))</f>
        <v/>
      </c>
      <c r="E7046" s="117" t="s">
        <v>329</v>
      </c>
      <c r="J7046" s="102"/>
      <c r="K7046" s="124"/>
      <c r="R7046" s="46"/>
      <c r="V7046" s="112"/>
      <c r="W7046" s="72"/>
      <c r="X7046" s="46"/>
      <c r="Y7046" s="46"/>
      <c r="AC7046" s="47">
        <f t="shared" si="106"/>
        <v>0</v>
      </c>
      <c r="AD7046" s="47"/>
      <c r="AE7046" s="44"/>
      <c r="AF7046" s="48"/>
    </row>
    <row r="7047" spans="1:32" ht="21" customHeight="1">
      <c r="A7047" s="45" t="str">
        <f>IF(G7047="","",VLOOKUP(G7047,#REF!,3,0))</f>
        <v/>
      </c>
      <c r="B7047" s="45" t="str">
        <f>IF(Table1[[#This Row],[Day]]="","",WEEKNUM(F7047))</f>
        <v/>
      </c>
      <c r="C7047" s="45" t="str">
        <f>IF(Table1[[#This Row],[Day]]="","",MONTH(F7047))</f>
        <v/>
      </c>
      <c r="D7047" s="45" t="str">
        <f>IF(Table1[[#This Row],[Day]]="","",YEAR(F7047))</f>
        <v/>
      </c>
      <c r="E7047" s="117" t="s">
        <v>329</v>
      </c>
      <c r="J7047" s="102"/>
      <c r="K7047" s="124"/>
      <c r="R7047" s="46"/>
      <c r="V7047" s="112"/>
      <c r="W7047" s="72"/>
      <c r="X7047" s="46"/>
      <c r="Y7047" s="46"/>
      <c r="AC7047" s="47">
        <f t="shared" si="106"/>
        <v>0</v>
      </c>
      <c r="AD7047" s="47"/>
      <c r="AE7047" s="44"/>
      <c r="AF7047" s="48"/>
    </row>
    <row r="7048" spans="1:32" ht="21" customHeight="1">
      <c r="A7048" s="45" t="str">
        <f>IF(G7048="","",VLOOKUP(G7048,#REF!,3,0))</f>
        <v/>
      </c>
      <c r="B7048" s="45" t="str">
        <f>IF(Table1[[#This Row],[Day]]="","",WEEKNUM(F7048))</f>
        <v/>
      </c>
      <c r="C7048" s="45" t="str">
        <f>IF(Table1[[#This Row],[Day]]="","",MONTH(F7048))</f>
        <v/>
      </c>
      <c r="D7048" s="45" t="str">
        <f>IF(Table1[[#This Row],[Day]]="","",YEAR(F7048))</f>
        <v/>
      </c>
      <c r="E7048" s="117" t="s">
        <v>329</v>
      </c>
      <c r="J7048" s="102"/>
      <c r="K7048" s="124"/>
      <c r="R7048" s="46"/>
      <c r="V7048" s="112"/>
      <c r="W7048" s="72"/>
      <c r="X7048" s="46"/>
      <c r="Y7048" s="46"/>
      <c r="AC7048" s="47">
        <f t="shared" si="106"/>
        <v>0</v>
      </c>
      <c r="AD7048" s="47"/>
      <c r="AE7048" s="44"/>
      <c r="AF7048" s="48"/>
    </row>
    <row r="7049" spans="1:32" ht="21" customHeight="1">
      <c r="A7049" s="45" t="str">
        <f>IF(G7049="","",VLOOKUP(G7049,#REF!,3,0))</f>
        <v/>
      </c>
      <c r="B7049" s="45" t="str">
        <f>IF(Table1[[#This Row],[Day]]="","",WEEKNUM(F7049))</f>
        <v/>
      </c>
      <c r="C7049" s="45" t="str">
        <f>IF(Table1[[#This Row],[Day]]="","",MONTH(F7049))</f>
        <v/>
      </c>
      <c r="D7049" s="45" t="str">
        <f>IF(Table1[[#This Row],[Day]]="","",YEAR(F7049))</f>
        <v/>
      </c>
      <c r="E7049" s="117" t="s">
        <v>329</v>
      </c>
      <c r="J7049" s="102"/>
      <c r="K7049" s="124"/>
      <c r="R7049" s="46"/>
      <c r="V7049" s="112"/>
      <c r="W7049" s="72"/>
      <c r="X7049" s="46"/>
      <c r="Y7049" s="46"/>
      <c r="AC7049" s="47">
        <f t="shared" si="106"/>
        <v>0</v>
      </c>
      <c r="AD7049" s="47"/>
      <c r="AE7049" s="44"/>
      <c r="AF7049" s="48"/>
    </row>
    <row r="7050" spans="1:32" ht="21" customHeight="1">
      <c r="A7050" s="45" t="str">
        <f>IF(G7050="","",VLOOKUP(G7050,#REF!,3,0))</f>
        <v/>
      </c>
      <c r="B7050" s="45" t="str">
        <f>IF(Table1[[#This Row],[Day]]="","",WEEKNUM(F7050))</f>
        <v/>
      </c>
      <c r="C7050" s="45" t="str">
        <f>IF(Table1[[#This Row],[Day]]="","",MONTH(F7050))</f>
        <v/>
      </c>
      <c r="D7050" s="45" t="str">
        <f>IF(Table1[[#This Row],[Day]]="","",YEAR(F7050))</f>
        <v/>
      </c>
      <c r="E7050" s="117" t="s">
        <v>329</v>
      </c>
      <c r="J7050" s="102"/>
      <c r="K7050" s="124"/>
      <c r="R7050" s="46"/>
      <c r="V7050" s="112"/>
      <c r="W7050" s="72"/>
      <c r="X7050" s="46"/>
      <c r="Y7050" s="46"/>
      <c r="AC7050" s="47">
        <f t="shared" si="106"/>
        <v>0</v>
      </c>
      <c r="AD7050" s="47"/>
      <c r="AE7050" s="44"/>
      <c r="AF7050" s="48"/>
    </row>
    <row r="7051" spans="1:32" ht="21" customHeight="1">
      <c r="A7051" s="45" t="str">
        <f>IF(G7051="","",VLOOKUP(G7051,#REF!,3,0))</f>
        <v/>
      </c>
      <c r="B7051" s="45" t="str">
        <f>IF(Table1[[#This Row],[Day]]="","",WEEKNUM(F7051))</f>
        <v/>
      </c>
      <c r="C7051" s="45" t="str">
        <f>IF(Table1[[#This Row],[Day]]="","",MONTH(F7051))</f>
        <v/>
      </c>
      <c r="D7051" s="45" t="str">
        <f>IF(Table1[[#This Row],[Day]]="","",YEAR(F7051))</f>
        <v/>
      </c>
      <c r="E7051" s="117" t="s">
        <v>329</v>
      </c>
      <c r="J7051" s="102"/>
      <c r="K7051" s="124"/>
      <c r="R7051" s="46"/>
      <c r="V7051" s="112"/>
      <c r="W7051" s="72"/>
      <c r="X7051" s="46"/>
      <c r="Y7051" s="46"/>
      <c r="AC7051" s="47">
        <f t="shared" si="106"/>
        <v>0</v>
      </c>
      <c r="AD7051" s="47"/>
      <c r="AE7051" s="44"/>
      <c r="AF7051" s="48"/>
    </row>
    <row r="7052" spans="1:32" ht="21" customHeight="1">
      <c r="A7052" s="45" t="str">
        <f>IF(G7052="","",VLOOKUP(G7052,#REF!,3,0))</f>
        <v/>
      </c>
      <c r="B7052" s="45" t="str">
        <f>IF(Table1[[#This Row],[Day]]="","",WEEKNUM(F7052))</f>
        <v/>
      </c>
      <c r="C7052" s="45" t="str">
        <f>IF(Table1[[#This Row],[Day]]="","",MONTH(F7052))</f>
        <v/>
      </c>
      <c r="D7052" s="45" t="str">
        <f>IF(Table1[[#This Row],[Day]]="","",YEAR(F7052))</f>
        <v/>
      </c>
      <c r="E7052" s="117" t="s">
        <v>329</v>
      </c>
      <c r="J7052" s="102"/>
      <c r="K7052" s="124"/>
      <c r="R7052" s="46"/>
      <c r="V7052" s="112"/>
      <c r="W7052" s="72"/>
      <c r="X7052" s="46"/>
      <c r="Y7052" s="46"/>
      <c r="AC7052" s="47">
        <f t="shared" si="106"/>
        <v>0</v>
      </c>
      <c r="AD7052" s="47"/>
      <c r="AE7052" s="44"/>
      <c r="AF7052" s="48"/>
    </row>
    <row r="7053" spans="1:32" ht="21" customHeight="1">
      <c r="A7053" s="45" t="str">
        <f>IF(G7053="","",VLOOKUP(G7053,#REF!,3,0))</f>
        <v/>
      </c>
      <c r="B7053" s="45" t="str">
        <f>IF(Table1[[#This Row],[Day]]="","",WEEKNUM(F7053))</f>
        <v/>
      </c>
      <c r="C7053" s="45" t="str">
        <f>IF(Table1[[#This Row],[Day]]="","",MONTH(F7053))</f>
        <v/>
      </c>
      <c r="D7053" s="45" t="str">
        <f>IF(Table1[[#This Row],[Day]]="","",YEAR(F7053))</f>
        <v/>
      </c>
      <c r="E7053" s="117" t="s">
        <v>329</v>
      </c>
      <c r="J7053" s="102"/>
      <c r="K7053" s="124"/>
      <c r="R7053" s="46"/>
      <c r="V7053" s="112"/>
      <c r="W7053" s="72"/>
      <c r="X7053" s="46"/>
      <c r="Y7053" s="46"/>
      <c r="AC7053" s="47">
        <f t="shared" si="106"/>
        <v>0</v>
      </c>
      <c r="AD7053" s="47"/>
      <c r="AE7053" s="44"/>
      <c r="AF7053" s="48"/>
    </row>
    <row r="7054" spans="1:32" ht="21" customHeight="1">
      <c r="A7054" s="45" t="str">
        <f>IF(G7054="","",VLOOKUP(G7054,#REF!,3,0))</f>
        <v/>
      </c>
      <c r="B7054" s="45" t="str">
        <f>IF(Table1[[#This Row],[Day]]="","",WEEKNUM(F7054))</f>
        <v/>
      </c>
      <c r="C7054" s="45" t="str">
        <f>IF(Table1[[#This Row],[Day]]="","",MONTH(F7054))</f>
        <v/>
      </c>
      <c r="D7054" s="45" t="str">
        <f>IF(Table1[[#This Row],[Day]]="","",YEAR(F7054))</f>
        <v/>
      </c>
      <c r="E7054" s="117" t="s">
        <v>329</v>
      </c>
      <c r="J7054" s="102"/>
      <c r="K7054" s="124"/>
      <c r="R7054" s="46"/>
      <c r="V7054" s="112"/>
      <c r="W7054" s="72"/>
      <c r="X7054" s="46"/>
      <c r="Y7054" s="46"/>
      <c r="AC7054" s="47">
        <f t="shared" si="106"/>
        <v>0</v>
      </c>
      <c r="AD7054" s="47"/>
      <c r="AE7054" s="44"/>
      <c r="AF7054" s="48"/>
    </row>
    <row r="7055" spans="1:32" ht="21" customHeight="1">
      <c r="A7055" s="45" t="str">
        <f>IF(G7055="","",VLOOKUP(G7055,#REF!,3,0))</f>
        <v/>
      </c>
      <c r="B7055" s="45" t="str">
        <f>IF(Table1[[#This Row],[Day]]="","",WEEKNUM(F7055))</f>
        <v/>
      </c>
      <c r="C7055" s="45" t="str">
        <f>IF(Table1[[#This Row],[Day]]="","",MONTH(F7055))</f>
        <v/>
      </c>
      <c r="D7055" s="45" t="str">
        <f>IF(Table1[[#This Row],[Day]]="","",YEAR(F7055))</f>
        <v/>
      </c>
      <c r="E7055" s="117" t="s">
        <v>329</v>
      </c>
      <c r="J7055" s="102"/>
      <c r="K7055" s="124"/>
      <c r="R7055" s="46"/>
      <c r="V7055" s="112"/>
      <c r="W7055" s="72"/>
      <c r="X7055" s="46"/>
      <c r="Y7055" s="46"/>
      <c r="AC7055" s="47">
        <f t="shared" si="106"/>
        <v>0</v>
      </c>
      <c r="AD7055" s="47"/>
      <c r="AE7055" s="44"/>
      <c r="AF7055" s="48"/>
    </row>
    <row r="7056" spans="1:32" ht="21" customHeight="1">
      <c r="A7056" s="45" t="str">
        <f>IF(G7056="","",VLOOKUP(G7056,#REF!,3,0))</f>
        <v/>
      </c>
      <c r="B7056" s="45" t="str">
        <f>IF(Table1[[#This Row],[Day]]="","",WEEKNUM(F7056))</f>
        <v/>
      </c>
      <c r="C7056" s="45" t="str">
        <f>IF(Table1[[#This Row],[Day]]="","",MONTH(F7056))</f>
        <v/>
      </c>
      <c r="D7056" s="45" t="str">
        <f>IF(Table1[[#This Row],[Day]]="","",YEAR(F7056))</f>
        <v/>
      </c>
      <c r="E7056" s="117" t="s">
        <v>329</v>
      </c>
      <c r="J7056" s="102"/>
      <c r="K7056" s="124"/>
      <c r="R7056" s="46"/>
      <c r="V7056" s="112"/>
      <c r="W7056" s="72"/>
      <c r="X7056" s="46"/>
      <c r="Y7056" s="46"/>
      <c r="AC7056" s="47">
        <f t="shared" si="106"/>
        <v>0</v>
      </c>
      <c r="AD7056" s="47"/>
      <c r="AE7056" s="44"/>
      <c r="AF7056" s="48"/>
    </row>
    <row r="7057" spans="1:32" ht="21" customHeight="1">
      <c r="A7057" s="45" t="str">
        <f>IF(G7057="","",VLOOKUP(G7057,#REF!,3,0))</f>
        <v/>
      </c>
      <c r="B7057" s="45" t="str">
        <f>IF(Table1[[#This Row],[Day]]="","",WEEKNUM(F7057))</f>
        <v/>
      </c>
      <c r="C7057" s="45" t="str">
        <f>IF(Table1[[#This Row],[Day]]="","",MONTH(F7057))</f>
        <v/>
      </c>
      <c r="D7057" s="45" t="str">
        <f>IF(Table1[[#This Row],[Day]]="","",YEAR(F7057))</f>
        <v/>
      </c>
      <c r="E7057" s="117" t="s">
        <v>329</v>
      </c>
      <c r="J7057" s="102"/>
      <c r="K7057" s="124"/>
      <c r="R7057" s="46"/>
      <c r="V7057" s="112"/>
      <c r="W7057" s="72"/>
      <c r="X7057" s="46"/>
      <c r="Y7057" s="46"/>
      <c r="AC7057" s="47">
        <f t="shared" si="106"/>
        <v>0</v>
      </c>
      <c r="AD7057" s="47"/>
      <c r="AE7057" s="44"/>
      <c r="AF7057" s="48"/>
    </row>
    <row r="7058" spans="1:32" ht="21" customHeight="1">
      <c r="A7058" s="45" t="str">
        <f>IF(G7058="","",VLOOKUP(G7058,#REF!,3,0))</f>
        <v/>
      </c>
      <c r="B7058" s="45" t="str">
        <f>IF(Table1[[#This Row],[Day]]="","",WEEKNUM(F7058))</f>
        <v/>
      </c>
      <c r="C7058" s="45" t="str">
        <f>IF(Table1[[#This Row],[Day]]="","",MONTH(F7058))</f>
        <v/>
      </c>
      <c r="D7058" s="45" t="str">
        <f>IF(Table1[[#This Row],[Day]]="","",YEAR(F7058))</f>
        <v/>
      </c>
      <c r="E7058" s="117" t="s">
        <v>329</v>
      </c>
      <c r="J7058" s="102"/>
      <c r="K7058" s="124"/>
      <c r="R7058" s="46"/>
      <c r="V7058" s="112"/>
      <c r="W7058" s="72"/>
      <c r="X7058" s="46"/>
      <c r="Y7058" s="46"/>
      <c r="AC7058" s="47">
        <f t="shared" si="106"/>
        <v>0</v>
      </c>
      <c r="AD7058" s="47"/>
      <c r="AE7058" s="44"/>
      <c r="AF7058" s="48"/>
    </row>
    <row r="7059" spans="1:32" ht="21" customHeight="1">
      <c r="A7059" s="45" t="str">
        <f>IF(G7059="","",VLOOKUP(G7059,#REF!,3,0))</f>
        <v/>
      </c>
      <c r="B7059" s="45" t="str">
        <f>IF(Table1[[#This Row],[Day]]="","",WEEKNUM(F7059))</f>
        <v/>
      </c>
      <c r="C7059" s="45" t="str">
        <f>IF(Table1[[#This Row],[Day]]="","",MONTH(F7059))</f>
        <v/>
      </c>
      <c r="D7059" s="45" t="str">
        <f>IF(Table1[[#This Row],[Day]]="","",YEAR(F7059))</f>
        <v/>
      </c>
      <c r="E7059" s="117" t="s">
        <v>329</v>
      </c>
      <c r="J7059" s="102"/>
      <c r="K7059" s="124"/>
      <c r="R7059" s="46"/>
      <c r="V7059" s="112"/>
      <c r="W7059" s="72"/>
      <c r="X7059" s="46"/>
      <c r="Y7059" s="46"/>
      <c r="AC7059" s="47">
        <f t="shared" si="106"/>
        <v>0</v>
      </c>
      <c r="AD7059" s="47"/>
      <c r="AE7059" s="44"/>
      <c r="AF7059" s="48"/>
    </row>
    <row r="7060" spans="1:32" ht="21" customHeight="1">
      <c r="A7060" s="45" t="str">
        <f>IF(G7060="","",VLOOKUP(G7060,#REF!,3,0))</f>
        <v/>
      </c>
      <c r="B7060" s="45" t="str">
        <f>IF(Table1[[#This Row],[Day]]="","",WEEKNUM(F7060))</f>
        <v/>
      </c>
      <c r="C7060" s="45" t="str">
        <f>IF(Table1[[#This Row],[Day]]="","",MONTH(F7060))</f>
        <v/>
      </c>
      <c r="D7060" s="45" t="str">
        <f>IF(Table1[[#This Row],[Day]]="","",YEAR(F7060))</f>
        <v/>
      </c>
      <c r="E7060" s="117" t="s">
        <v>329</v>
      </c>
      <c r="J7060" s="102"/>
      <c r="K7060" s="124"/>
      <c r="R7060" s="46"/>
      <c r="V7060" s="112"/>
      <c r="W7060" s="72"/>
      <c r="X7060" s="46"/>
      <c r="Y7060" s="46"/>
      <c r="AC7060" s="47">
        <f t="shared" si="106"/>
        <v>0</v>
      </c>
      <c r="AD7060" s="47"/>
      <c r="AE7060" s="44"/>
      <c r="AF7060" s="48"/>
    </row>
    <row r="7061" spans="1:32" ht="21" customHeight="1">
      <c r="A7061" s="45" t="str">
        <f>IF(G7061="","",VLOOKUP(G7061,#REF!,3,0))</f>
        <v/>
      </c>
      <c r="B7061" s="45" t="str">
        <f>IF(Table1[[#This Row],[Day]]="","",WEEKNUM(F7061))</f>
        <v/>
      </c>
      <c r="C7061" s="45" t="str">
        <f>IF(Table1[[#This Row],[Day]]="","",MONTH(F7061))</f>
        <v/>
      </c>
      <c r="D7061" s="45" t="str">
        <f>IF(Table1[[#This Row],[Day]]="","",YEAR(F7061))</f>
        <v/>
      </c>
      <c r="E7061" s="117" t="s">
        <v>329</v>
      </c>
      <c r="J7061" s="102"/>
      <c r="K7061" s="124"/>
      <c r="R7061" s="46"/>
      <c r="V7061" s="112"/>
      <c r="W7061" s="72"/>
      <c r="X7061" s="46"/>
      <c r="Y7061" s="46"/>
      <c r="AC7061" s="47">
        <f t="shared" si="106"/>
        <v>0</v>
      </c>
      <c r="AD7061" s="47"/>
      <c r="AE7061" s="44"/>
      <c r="AF7061" s="48"/>
    </row>
    <row r="7062" spans="1:32" ht="21" customHeight="1">
      <c r="A7062" s="45" t="str">
        <f>IF(G7062="","",VLOOKUP(G7062,#REF!,3,0))</f>
        <v/>
      </c>
      <c r="B7062" s="45" t="str">
        <f>IF(Table1[[#This Row],[Day]]="","",WEEKNUM(F7062))</f>
        <v/>
      </c>
      <c r="C7062" s="45" t="str">
        <f>IF(Table1[[#This Row],[Day]]="","",MONTH(F7062))</f>
        <v/>
      </c>
      <c r="D7062" s="45" t="str">
        <f>IF(Table1[[#This Row],[Day]]="","",YEAR(F7062))</f>
        <v/>
      </c>
      <c r="E7062" s="117" t="s">
        <v>329</v>
      </c>
      <c r="J7062" s="102"/>
      <c r="K7062" s="124"/>
      <c r="R7062" s="46"/>
      <c r="V7062" s="112"/>
      <c r="W7062" s="72"/>
      <c r="X7062" s="46"/>
      <c r="Y7062" s="46"/>
      <c r="AC7062" s="47">
        <f t="shared" si="106"/>
        <v>0</v>
      </c>
      <c r="AD7062" s="47"/>
      <c r="AE7062" s="44"/>
      <c r="AF7062" s="48"/>
    </row>
    <row r="7063" spans="1:32" ht="21" customHeight="1">
      <c r="A7063" s="45" t="str">
        <f>IF(G7063="","",VLOOKUP(G7063,#REF!,3,0))</f>
        <v/>
      </c>
      <c r="B7063" s="45" t="str">
        <f>IF(Table1[[#This Row],[Day]]="","",WEEKNUM(F7063))</f>
        <v/>
      </c>
      <c r="C7063" s="45" t="str">
        <f>IF(Table1[[#This Row],[Day]]="","",MONTH(F7063))</f>
        <v/>
      </c>
      <c r="D7063" s="45" t="str">
        <f>IF(Table1[[#This Row],[Day]]="","",YEAR(F7063))</f>
        <v/>
      </c>
      <c r="E7063" s="117" t="s">
        <v>329</v>
      </c>
      <c r="J7063" s="102"/>
      <c r="K7063" s="124"/>
      <c r="R7063" s="46"/>
      <c r="V7063" s="112"/>
      <c r="W7063" s="72"/>
      <c r="X7063" s="46"/>
      <c r="Y7063" s="46"/>
      <c r="AC7063" s="47">
        <f t="shared" si="106"/>
        <v>0</v>
      </c>
      <c r="AD7063" s="47"/>
      <c r="AE7063" s="44"/>
      <c r="AF7063" s="48"/>
    </row>
    <row r="7064" spans="1:32" ht="21" customHeight="1">
      <c r="A7064" s="45" t="str">
        <f>IF(G7064="","",VLOOKUP(G7064,#REF!,3,0))</f>
        <v/>
      </c>
      <c r="B7064" s="45" t="str">
        <f>IF(Table1[[#This Row],[Day]]="","",WEEKNUM(F7064))</f>
        <v/>
      </c>
      <c r="C7064" s="45" t="str">
        <f>IF(Table1[[#This Row],[Day]]="","",MONTH(F7064))</f>
        <v/>
      </c>
      <c r="D7064" s="45" t="str">
        <f>IF(Table1[[#This Row],[Day]]="","",YEAR(F7064))</f>
        <v/>
      </c>
      <c r="E7064" s="117" t="s">
        <v>329</v>
      </c>
      <c r="J7064" s="102"/>
      <c r="K7064" s="124"/>
      <c r="R7064" s="46"/>
      <c r="V7064" s="112"/>
      <c r="W7064" s="72"/>
      <c r="X7064" s="46"/>
      <c r="Y7064" s="46"/>
      <c r="AC7064" s="47">
        <f t="shared" si="106"/>
        <v>0</v>
      </c>
      <c r="AD7064" s="47"/>
      <c r="AE7064" s="44"/>
      <c r="AF7064" s="48"/>
    </row>
    <row r="7065" spans="1:32" ht="21" customHeight="1">
      <c r="A7065" s="45" t="str">
        <f>IF(G7065="","",VLOOKUP(G7065,#REF!,3,0))</f>
        <v/>
      </c>
      <c r="B7065" s="45" t="str">
        <f>IF(Table1[[#This Row],[Day]]="","",WEEKNUM(F7065))</f>
        <v/>
      </c>
      <c r="C7065" s="45" t="str">
        <f>IF(Table1[[#This Row],[Day]]="","",MONTH(F7065))</f>
        <v/>
      </c>
      <c r="D7065" s="45" t="str">
        <f>IF(Table1[[#This Row],[Day]]="","",YEAR(F7065))</f>
        <v/>
      </c>
      <c r="E7065" s="117" t="s">
        <v>329</v>
      </c>
      <c r="J7065" s="102"/>
      <c r="K7065" s="124"/>
      <c r="R7065" s="46"/>
      <c r="V7065" s="112"/>
      <c r="W7065" s="72"/>
      <c r="X7065" s="46"/>
      <c r="Y7065" s="46"/>
      <c r="AC7065" s="47">
        <f t="shared" si="106"/>
        <v>0</v>
      </c>
      <c r="AD7065" s="47"/>
      <c r="AE7065" s="44"/>
      <c r="AF7065" s="48"/>
    </row>
    <row r="7066" spans="1:32" ht="21" customHeight="1">
      <c r="A7066" s="45" t="str">
        <f>IF(G7066="","",VLOOKUP(G7066,#REF!,3,0))</f>
        <v/>
      </c>
      <c r="B7066" s="45" t="str">
        <f>IF(Table1[[#This Row],[Day]]="","",WEEKNUM(F7066))</f>
        <v/>
      </c>
      <c r="C7066" s="45" t="str">
        <f>IF(Table1[[#This Row],[Day]]="","",MONTH(F7066))</f>
        <v/>
      </c>
      <c r="D7066" s="45" t="str">
        <f>IF(Table1[[#This Row],[Day]]="","",YEAR(F7066))</f>
        <v/>
      </c>
      <c r="E7066" s="117" t="s">
        <v>329</v>
      </c>
      <c r="J7066" s="102"/>
      <c r="K7066" s="124"/>
      <c r="R7066" s="46"/>
      <c r="V7066" s="112"/>
      <c r="W7066" s="72"/>
      <c r="X7066" s="46"/>
      <c r="Y7066" s="46"/>
      <c r="AC7066" s="47">
        <f t="shared" si="106"/>
        <v>0</v>
      </c>
      <c r="AD7066" s="47"/>
      <c r="AE7066" s="44"/>
      <c r="AF7066" s="48"/>
    </row>
    <row r="7067" spans="1:32" ht="21" customHeight="1">
      <c r="A7067" s="45" t="str">
        <f>IF(G7067="","",VLOOKUP(G7067,#REF!,3,0))</f>
        <v/>
      </c>
      <c r="B7067" s="45" t="str">
        <f>IF(Table1[[#This Row],[Day]]="","",WEEKNUM(F7067))</f>
        <v/>
      </c>
      <c r="C7067" s="45" t="str">
        <f>IF(Table1[[#This Row],[Day]]="","",MONTH(F7067))</f>
        <v/>
      </c>
      <c r="D7067" s="45" t="str">
        <f>IF(Table1[[#This Row],[Day]]="","",YEAR(F7067))</f>
        <v/>
      </c>
      <c r="E7067" s="117" t="s">
        <v>329</v>
      </c>
      <c r="J7067" s="102"/>
      <c r="K7067" s="124"/>
      <c r="R7067" s="46"/>
      <c r="V7067" s="112"/>
      <c r="W7067" s="72"/>
      <c r="X7067" s="46"/>
      <c r="Y7067" s="46"/>
      <c r="AC7067" s="47">
        <f t="shared" si="106"/>
        <v>0</v>
      </c>
      <c r="AD7067" s="47"/>
      <c r="AE7067" s="44"/>
      <c r="AF7067" s="48"/>
    </row>
    <row r="7068" spans="1:32" ht="21" customHeight="1">
      <c r="A7068" s="45" t="str">
        <f>IF(G7068="","",VLOOKUP(G7068,#REF!,3,0))</f>
        <v/>
      </c>
      <c r="B7068" s="45" t="str">
        <f>IF(Table1[[#This Row],[Day]]="","",WEEKNUM(F7068))</f>
        <v/>
      </c>
      <c r="C7068" s="45" t="str">
        <f>IF(Table1[[#This Row],[Day]]="","",MONTH(F7068))</f>
        <v/>
      </c>
      <c r="D7068" s="45" t="str">
        <f>IF(Table1[[#This Row],[Day]]="","",YEAR(F7068))</f>
        <v/>
      </c>
      <c r="E7068" s="117" t="s">
        <v>329</v>
      </c>
      <c r="J7068" s="102"/>
      <c r="K7068" s="124"/>
      <c r="R7068" s="46"/>
      <c r="V7068" s="112"/>
      <c r="W7068" s="72"/>
      <c r="X7068" s="46"/>
      <c r="Y7068" s="46"/>
      <c r="AC7068" s="47">
        <f t="shared" ref="AC7068:AC7131" si="107">SUM(I7068:AB7068)</f>
        <v>0</v>
      </c>
      <c r="AD7068" s="47"/>
      <c r="AE7068" s="44"/>
      <c r="AF7068" s="48"/>
    </row>
    <row r="7069" spans="1:32" ht="21" customHeight="1">
      <c r="A7069" s="45" t="str">
        <f>IF(G7069="","",VLOOKUP(G7069,#REF!,3,0))</f>
        <v/>
      </c>
      <c r="B7069" s="45" t="str">
        <f>IF(Table1[[#This Row],[Day]]="","",WEEKNUM(F7069))</f>
        <v/>
      </c>
      <c r="C7069" s="45" t="str">
        <f>IF(Table1[[#This Row],[Day]]="","",MONTH(F7069))</f>
        <v/>
      </c>
      <c r="D7069" s="45" t="str">
        <f>IF(Table1[[#This Row],[Day]]="","",YEAR(F7069))</f>
        <v/>
      </c>
      <c r="E7069" s="117" t="s">
        <v>329</v>
      </c>
      <c r="J7069" s="102"/>
      <c r="K7069" s="124"/>
      <c r="R7069" s="46"/>
      <c r="V7069" s="112"/>
      <c r="W7069" s="72"/>
      <c r="X7069" s="46"/>
      <c r="Y7069" s="46"/>
      <c r="AC7069" s="47">
        <f t="shared" si="107"/>
        <v>0</v>
      </c>
      <c r="AD7069" s="47"/>
      <c r="AE7069" s="44"/>
      <c r="AF7069" s="48"/>
    </row>
    <row r="7070" spans="1:32" ht="21" customHeight="1">
      <c r="A7070" s="45" t="str">
        <f>IF(G7070="","",VLOOKUP(G7070,#REF!,3,0))</f>
        <v/>
      </c>
      <c r="B7070" s="45" t="str">
        <f>IF(Table1[[#This Row],[Day]]="","",WEEKNUM(F7070))</f>
        <v/>
      </c>
      <c r="C7070" s="45" t="str">
        <f>IF(Table1[[#This Row],[Day]]="","",MONTH(F7070))</f>
        <v/>
      </c>
      <c r="D7070" s="45" t="str">
        <f>IF(Table1[[#This Row],[Day]]="","",YEAR(F7070))</f>
        <v/>
      </c>
      <c r="E7070" s="117" t="s">
        <v>329</v>
      </c>
      <c r="J7070" s="102"/>
      <c r="K7070" s="124"/>
      <c r="R7070" s="46"/>
      <c r="V7070" s="112"/>
      <c r="W7070" s="72"/>
      <c r="X7070" s="46"/>
      <c r="Y7070" s="46"/>
      <c r="AC7070" s="47">
        <f t="shared" si="107"/>
        <v>0</v>
      </c>
      <c r="AD7070" s="47"/>
      <c r="AE7070" s="44"/>
      <c r="AF7070" s="48"/>
    </row>
    <row r="7071" spans="1:32" ht="21" customHeight="1">
      <c r="A7071" s="45" t="str">
        <f>IF(G7071="","",VLOOKUP(G7071,#REF!,3,0))</f>
        <v/>
      </c>
      <c r="B7071" s="45" t="str">
        <f>IF(Table1[[#This Row],[Day]]="","",WEEKNUM(F7071))</f>
        <v/>
      </c>
      <c r="C7071" s="45" t="str">
        <f>IF(Table1[[#This Row],[Day]]="","",MONTH(F7071))</f>
        <v/>
      </c>
      <c r="D7071" s="45" t="str">
        <f>IF(Table1[[#This Row],[Day]]="","",YEAR(F7071))</f>
        <v/>
      </c>
      <c r="E7071" s="117" t="s">
        <v>329</v>
      </c>
      <c r="J7071" s="102"/>
      <c r="K7071" s="124"/>
      <c r="R7071" s="46"/>
      <c r="V7071" s="112"/>
      <c r="W7071" s="72"/>
      <c r="X7071" s="46"/>
      <c r="Y7071" s="46"/>
      <c r="AC7071" s="47">
        <f t="shared" si="107"/>
        <v>0</v>
      </c>
      <c r="AD7071" s="47"/>
      <c r="AE7071" s="44"/>
      <c r="AF7071" s="48"/>
    </row>
    <row r="7072" spans="1:32" ht="21" customHeight="1">
      <c r="A7072" s="45" t="str">
        <f>IF(G7072="","",VLOOKUP(G7072,#REF!,3,0))</f>
        <v/>
      </c>
      <c r="B7072" s="45" t="str">
        <f>IF(Table1[[#This Row],[Day]]="","",WEEKNUM(F7072))</f>
        <v/>
      </c>
      <c r="C7072" s="45" t="str">
        <f>IF(Table1[[#This Row],[Day]]="","",MONTH(F7072))</f>
        <v/>
      </c>
      <c r="D7072" s="45" t="str">
        <f>IF(Table1[[#This Row],[Day]]="","",YEAR(F7072))</f>
        <v/>
      </c>
      <c r="E7072" s="117" t="s">
        <v>329</v>
      </c>
      <c r="J7072" s="102"/>
      <c r="K7072" s="124"/>
      <c r="R7072" s="46"/>
      <c r="V7072" s="112"/>
      <c r="W7072" s="72"/>
      <c r="X7072" s="46"/>
      <c r="Y7072" s="46"/>
      <c r="AC7072" s="47">
        <f t="shared" si="107"/>
        <v>0</v>
      </c>
      <c r="AD7072" s="47"/>
      <c r="AE7072" s="44"/>
      <c r="AF7072" s="48"/>
    </row>
    <row r="7073" spans="1:32" ht="21" customHeight="1">
      <c r="A7073" s="45" t="str">
        <f>IF(G7073="","",VLOOKUP(G7073,#REF!,3,0))</f>
        <v/>
      </c>
      <c r="B7073" s="45" t="str">
        <f>IF(Table1[[#This Row],[Day]]="","",WEEKNUM(F7073))</f>
        <v/>
      </c>
      <c r="C7073" s="45" t="str">
        <f>IF(Table1[[#This Row],[Day]]="","",MONTH(F7073))</f>
        <v/>
      </c>
      <c r="D7073" s="45" t="str">
        <f>IF(Table1[[#This Row],[Day]]="","",YEAR(F7073))</f>
        <v/>
      </c>
      <c r="E7073" s="117" t="s">
        <v>329</v>
      </c>
      <c r="J7073" s="102"/>
      <c r="K7073" s="124"/>
      <c r="R7073" s="46"/>
      <c r="V7073" s="112"/>
      <c r="W7073" s="72"/>
      <c r="X7073" s="46"/>
      <c r="Y7073" s="46"/>
      <c r="AC7073" s="47">
        <f t="shared" si="107"/>
        <v>0</v>
      </c>
      <c r="AD7073" s="47"/>
      <c r="AE7073" s="44"/>
      <c r="AF7073" s="48"/>
    </row>
    <row r="7074" spans="1:32" ht="21" customHeight="1">
      <c r="A7074" s="45" t="str">
        <f>IF(G7074="","",VLOOKUP(G7074,#REF!,3,0))</f>
        <v/>
      </c>
      <c r="B7074" s="45" t="str">
        <f>IF(Table1[[#This Row],[Day]]="","",WEEKNUM(F7074))</f>
        <v/>
      </c>
      <c r="C7074" s="45" t="str">
        <f>IF(Table1[[#This Row],[Day]]="","",MONTH(F7074))</f>
        <v/>
      </c>
      <c r="D7074" s="45" t="str">
        <f>IF(Table1[[#This Row],[Day]]="","",YEAR(F7074))</f>
        <v/>
      </c>
      <c r="E7074" s="117" t="s">
        <v>329</v>
      </c>
      <c r="J7074" s="102"/>
      <c r="K7074" s="124"/>
      <c r="R7074" s="46"/>
      <c r="V7074" s="112"/>
      <c r="W7074" s="72"/>
      <c r="X7074" s="46"/>
      <c r="Y7074" s="46"/>
      <c r="AC7074" s="47">
        <f t="shared" si="107"/>
        <v>0</v>
      </c>
      <c r="AD7074" s="47"/>
      <c r="AE7074" s="44"/>
      <c r="AF7074" s="48"/>
    </row>
    <row r="7075" spans="1:32" ht="21" customHeight="1">
      <c r="A7075" s="45" t="str">
        <f>IF(G7075="","",VLOOKUP(G7075,#REF!,3,0))</f>
        <v/>
      </c>
      <c r="B7075" s="45" t="str">
        <f>IF(Table1[[#This Row],[Day]]="","",WEEKNUM(F7075))</f>
        <v/>
      </c>
      <c r="C7075" s="45" t="str">
        <f>IF(Table1[[#This Row],[Day]]="","",MONTH(F7075))</f>
        <v/>
      </c>
      <c r="D7075" s="45" t="str">
        <f>IF(Table1[[#This Row],[Day]]="","",YEAR(F7075))</f>
        <v/>
      </c>
      <c r="E7075" s="117" t="s">
        <v>329</v>
      </c>
      <c r="J7075" s="102"/>
      <c r="K7075" s="124"/>
      <c r="R7075" s="46"/>
      <c r="V7075" s="112"/>
      <c r="W7075" s="72"/>
      <c r="X7075" s="46"/>
      <c r="Y7075" s="46"/>
      <c r="AC7075" s="47">
        <f t="shared" si="107"/>
        <v>0</v>
      </c>
      <c r="AD7075" s="47"/>
      <c r="AE7075" s="44"/>
      <c r="AF7075" s="48"/>
    </row>
    <row r="7076" spans="1:32" ht="21" customHeight="1">
      <c r="A7076" s="45" t="str">
        <f>IF(G7076="","",VLOOKUP(G7076,#REF!,3,0))</f>
        <v/>
      </c>
      <c r="B7076" s="45" t="str">
        <f>IF(Table1[[#This Row],[Day]]="","",WEEKNUM(F7076))</f>
        <v/>
      </c>
      <c r="C7076" s="45" t="str">
        <f>IF(Table1[[#This Row],[Day]]="","",MONTH(F7076))</f>
        <v/>
      </c>
      <c r="D7076" s="45" t="str">
        <f>IF(Table1[[#This Row],[Day]]="","",YEAR(F7076))</f>
        <v/>
      </c>
      <c r="E7076" s="117" t="s">
        <v>329</v>
      </c>
      <c r="J7076" s="102"/>
      <c r="K7076" s="124"/>
      <c r="R7076" s="46"/>
      <c r="V7076" s="112"/>
      <c r="W7076" s="72"/>
      <c r="X7076" s="46"/>
      <c r="Y7076" s="46"/>
      <c r="AC7076" s="47">
        <f t="shared" si="107"/>
        <v>0</v>
      </c>
      <c r="AD7076" s="47"/>
      <c r="AE7076" s="44"/>
      <c r="AF7076" s="48"/>
    </row>
    <row r="7077" spans="1:32" ht="21" customHeight="1">
      <c r="A7077" s="45" t="str">
        <f>IF(G7077="","",VLOOKUP(G7077,#REF!,3,0))</f>
        <v/>
      </c>
      <c r="B7077" s="45" t="str">
        <f>IF(Table1[[#This Row],[Day]]="","",WEEKNUM(F7077))</f>
        <v/>
      </c>
      <c r="C7077" s="45" t="str">
        <f>IF(Table1[[#This Row],[Day]]="","",MONTH(F7077))</f>
        <v/>
      </c>
      <c r="D7077" s="45" t="str">
        <f>IF(Table1[[#This Row],[Day]]="","",YEAR(F7077))</f>
        <v/>
      </c>
      <c r="E7077" s="117" t="s">
        <v>329</v>
      </c>
      <c r="J7077" s="102"/>
      <c r="K7077" s="124"/>
      <c r="R7077" s="46"/>
      <c r="V7077" s="112"/>
      <c r="W7077" s="72"/>
      <c r="X7077" s="46"/>
      <c r="Y7077" s="46"/>
      <c r="AC7077" s="47">
        <f t="shared" si="107"/>
        <v>0</v>
      </c>
      <c r="AD7077" s="47"/>
      <c r="AE7077" s="44"/>
      <c r="AF7077" s="48"/>
    </row>
    <row r="7078" spans="1:32" ht="21" customHeight="1">
      <c r="A7078" s="45" t="str">
        <f>IF(G7078="","",VLOOKUP(G7078,#REF!,3,0))</f>
        <v/>
      </c>
      <c r="B7078" s="45" t="str">
        <f>IF(Table1[[#This Row],[Day]]="","",WEEKNUM(F7078))</f>
        <v/>
      </c>
      <c r="C7078" s="45" t="str">
        <f>IF(Table1[[#This Row],[Day]]="","",MONTH(F7078))</f>
        <v/>
      </c>
      <c r="D7078" s="45" t="str">
        <f>IF(Table1[[#This Row],[Day]]="","",YEAR(F7078))</f>
        <v/>
      </c>
      <c r="E7078" s="117" t="s">
        <v>329</v>
      </c>
      <c r="J7078" s="102"/>
      <c r="K7078" s="124"/>
      <c r="R7078" s="46"/>
      <c r="V7078" s="112"/>
      <c r="W7078" s="72"/>
      <c r="X7078" s="46"/>
      <c r="Y7078" s="46"/>
      <c r="AC7078" s="47">
        <f t="shared" si="107"/>
        <v>0</v>
      </c>
      <c r="AD7078" s="47"/>
      <c r="AE7078" s="44"/>
      <c r="AF7078" s="48"/>
    </row>
    <row r="7079" spans="1:32" ht="21" customHeight="1">
      <c r="A7079" s="45" t="str">
        <f>IF(G7079="","",VLOOKUP(G7079,#REF!,3,0))</f>
        <v/>
      </c>
      <c r="B7079" s="45" t="str">
        <f>IF(Table1[[#This Row],[Day]]="","",WEEKNUM(F7079))</f>
        <v/>
      </c>
      <c r="C7079" s="45" t="str">
        <f>IF(Table1[[#This Row],[Day]]="","",MONTH(F7079))</f>
        <v/>
      </c>
      <c r="D7079" s="45" t="str">
        <f>IF(Table1[[#This Row],[Day]]="","",YEAR(F7079))</f>
        <v/>
      </c>
      <c r="E7079" s="117" t="s">
        <v>329</v>
      </c>
      <c r="J7079" s="102"/>
      <c r="K7079" s="124"/>
      <c r="R7079" s="46"/>
      <c r="V7079" s="112"/>
      <c r="W7079" s="72"/>
      <c r="X7079" s="46"/>
      <c r="Y7079" s="46"/>
      <c r="AC7079" s="47">
        <f t="shared" si="107"/>
        <v>0</v>
      </c>
      <c r="AD7079" s="47"/>
      <c r="AE7079" s="44"/>
      <c r="AF7079" s="48"/>
    </row>
    <row r="7080" spans="1:32" ht="21" customHeight="1">
      <c r="A7080" s="45" t="str">
        <f>IF(G7080="","",VLOOKUP(G7080,#REF!,3,0))</f>
        <v/>
      </c>
      <c r="B7080" s="45" t="str">
        <f>IF(Table1[[#This Row],[Day]]="","",WEEKNUM(F7080))</f>
        <v/>
      </c>
      <c r="C7080" s="45" t="str">
        <f>IF(Table1[[#This Row],[Day]]="","",MONTH(F7080))</f>
        <v/>
      </c>
      <c r="D7080" s="45" t="str">
        <f>IF(Table1[[#This Row],[Day]]="","",YEAR(F7080))</f>
        <v/>
      </c>
      <c r="E7080" s="117" t="s">
        <v>329</v>
      </c>
      <c r="J7080" s="102"/>
      <c r="K7080" s="124"/>
      <c r="R7080" s="46"/>
      <c r="V7080" s="112"/>
      <c r="W7080" s="72"/>
      <c r="X7080" s="46"/>
      <c r="Y7080" s="46"/>
      <c r="AC7080" s="47">
        <f t="shared" si="107"/>
        <v>0</v>
      </c>
      <c r="AD7080" s="47"/>
      <c r="AE7080" s="44"/>
      <c r="AF7080" s="48"/>
    </row>
    <row r="7081" spans="1:32" ht="21" customHeight="1">
      <c r="A7081" s="45" t="str">
        <f>IF(G7081="","",VLOOKUP(G7081,#REF!,3,0))</f>
        <v/>
      </c>
      <c r="B7081" s="45" t="str">
        <f>IF(Table1[[#This Row],[Day]]="","",WEEKNUM(F7081))</f>
        <v/>
      </c>
      <c r="C7081" s="45" t="str">
        <f>IF(Table1[[#This Row],[Day]]="","",MONTH(F7081))</f>
        <v/>
      </c>
      <c r="D7081" s="45" t="str">
        <f>IF(Table1[[#This Row],[Day]]="","",YEAR(F7081))</f>
        <v/>
      </c>
      <c r="E7081" s="117" t="s">
        <v>329</v>
      </c>
      <c r="J7081" s="102"/>
      <c r="K7081" s="124"/>
      <c r="R7081" s="46"/>
      <c r="V7081" s="112"/>
      <c r="W7081" s="72"/>
      <c r="X7081" s="46"/>
      <c r="Y7081" s="46"/>
      <c r="AC7081" s="47">
        <f t="shared" si="107"/>
        <v>0</v>
      </c>
      <c r="AD7081" s="47"/>
      <c r="AE7081" s="44"/>
      <c r="AF7081" s="48"/>
    </row>
    <row r="7082" spans="1:32" ht="21" customHeight="1">
      <c r="A7082" s="45" t="str">
        <f>IF(G7082="","",VLOOKUP(G7082,#REF!,3,0))</f>
        <v/>
      </c>
      <c r="B7082" s="45" t="str">
        <f>IF(Table1[[#This Row],[Day]]="","",WEEKNUM(F7082))</f>
        <v/>
      </c>
      <c r="C7082" s="45" t="str">
        <f>IF(Table1[[#This Row],[Day]]="","",MONTH(F7082))</f>
        <v/>
      </c>
      <c r="D7082" s="45" t="str">
        <f>IF(Table1[[#This Row],[Day]]="","",YEAR(F7082))</f>
        <v/>
      </c>
      <c r="E7082" s="117" t="s">
        <v>329</v>
      </c>
      <c r="J7082" s="102"/>
      <c r="K7082" s="124"/>
      <c r="R7082" s="46"/>
      <c r="V7082" s="112"/>
      <c r="W7082" s="72"/>
      <c r="X7082" s="46"/>
      <c r="Y7082" s="46"/>
      <c r="AC7082" s="47">
        <f t="shared" si="107"/>
        <v>0</v>
      </c>
      <c r="AD7082" s="47"/>
      <c r="AE7082" s="44"/>
      <c r="AF7082" s="48"/>
    </row>
    <row r="7083" spans="1:32" ht="21" customHeight="1">
      <c r="A7083" s="45" t="str">
        <f>IF(G7083="","",VLOOKUP(G7083,#REF!,3,0))</f>
        <v/>
      </c>
      <c r="B7083" s="45" t="str">
        <f>IF(Table1[[#This Row],[Day]]="","",WEEKNUM(F7083))</f>
        <v/>
      </c>
      <c r="C7083" s="45" t="str">
        <f>IF(Table1[[#This Row],[Day]]="","",MONTH(F7083))</f>
        <v/>
      </c>
      <c r="D7083" s="45" t="str">
        <f>IF(Table1[[#This Row],[Day]]="","",YEAR(F7083))</f>
        <v/>
      </c>
      <c r="E7083" s="117" t="s">
        <v>329</v>
      </c>
      <c r="J7083" s="102"/>
      <c r="K7083" s="124"/>
      <c r="R7083" s="46"/>
      <c r="V7083" s="112"/>
      <c r="W7083" s="72"/>
      <c r="X7083" s="46"/>
      <c r="Y7083" s="46"/>
      <c r="AC7083" s="47">
        <f t="shared" si="107"/>
        <v>0</v>
      </c>
      <c r="AD7083" s="47"/>
      <c r="AE7083" s="44"/>
      <c r="AF7083" s="48"/>
    </row>
    <row r="7084" spans="1:32" ht="21" customHeight="1">
      <c r="A7084" s="45" t="str">
        <f>IF(G7084="","",VLOOKUP(G7084,#REF!,3,0))</f>
        <v/>
      </c>
      <c r="B7084" s="45" t="str">
        <f>IF(Table1[[#This Row],[Day]]="","",WEEKNUM(F7084))</f>
        <v/>
      </c>
      <c r="C7084" s="45" t="str">
        <f>IF(Table1[[#This Row],[Day]]="","",MONTH(F7084))</f>
        <v/>
      </c>
      <c r="D7084" s="45" t="str">
        <f>IF(Table1[[#This Row],[Day]]="","",YEAR(F7084))</f>
        <v/>
      </c>
      <c r="E7084" s="117" t="s">
        <v>329</v>
      </c>
      <c r="J7084" s="102"/>
      <c r="K7084" s="124"/>
      <c r="R7084" s="46"/>
      <c r="V7084" s="112"/>
      <c r="W7084" s="72"/>
      <c r="X7084" s="46"/>
      <c r="Y7084" s="46"/>
      <c r="AC7084" s="47">
        <f t="shared" si="107"/>
        <v>0</v>
      </c>
      <c r="AD7084" s="47"/>
      <c r="AE7084" s="44"/>
      <c r="AF7084" s="48"/>
    </row>
    <row r="7085" spans="1:32" ht="21" customHeight="1">
      <c r="A7085" s="45" t="str">
        <f>IF(G7085="","",VLOOKUP(G7085,#REF!,3,0))</f>
        <v/>
      </c>
      <c r="B7085" s="45" t="str">
        <f>IF(Table1[[#This Row],[Day]]="","",WEEKNUM(F7085))</f>
        <v/>
      </c>
      <c r="C7085" s="45" t="str">
        <f>IF(Table1[[#This Row],[Day]]="","",MONTH(F7085))</f>
        <v/>
      </c>
      <c r="D7085" s="45" t="str">
        <f>IF(Table1[[#This Row],[Day]]="","",YEAR(F7085))</f>
        <v/>
      </c>
      <c r="E7085" s="117" t="s">
        <v>329</v>
      </c>
      <c r="J7085" s="102"/>
      <c r="K7085" s="124"/>
      <c r="R7085" s="46"/>
      <c r="V7085" s="112"/>
      <c r="W7085" s="72"/>
      <c r="X7085" s="46"/>
      <c r="Y7085" s="46"/>
      <c r="AC7085" s="47">
        <f t="shared" si="107"/>
        <v>0</v>
      </c>
      <c r="AD7085" s="47"/>
      <c r="AE7085" s="44"/>
      <c r="AF7085" s="48"/>
    </row>
    <row r="7086" spans="1:32" ht="21" customHeight="1">
      <c r="A7086" s="45" t="str">
        <f>IF(G7086="","",VLOOKUP(G7086,#REF!,3,0))</f>
        <v/>
      </c>
      <c r="B7086" s="45" t="str">
        <f>IF(Table1[[#This Row],[Day]]="","",WEEKNUM(F7086))</f>
        <v/>
      </c>
      <c r="C7086" s="45" t="str">
        <f>IF(Table1[[#This Row],[Day]]="","",MONTH(F7086))</f>
        <v/>
      </c>
      <c r="D7086" s="45" t="str">
        <f>IF(Table1[[#This Row],[Day]]="","",YEAR(F7086))</f>
        <v/>
      </c>
      <c r="E7086" s="117" t="s">
        <v>329</v>
      </c>
      <c r="J7086" s="102"/>
      <c r="K7086" s="124"/>
      <c r="R7086" s="46"/>
      <c r="V7086" s="112"/>
      <c r="W7086" s="72"/>
      <c r="X7086" s="46"/>
      <c r="Y7086" s="46"/>
      <c r="AC7086" s="47">
        <f t="shared" si="107"/>
        <v>0</v>
      </c>
      <c r="AD7086" s="47"/>
      <c r="AE7086" s="44"/>
      <c r="AF7086" s="48"/>
    </row>
    <row r="7087" spans="1:32" ht="21" customHeight="1">
      <c r="A7087" s="45" t="str">
        <f>IF(G7087="","",VLOOKUP(G7087,#REF!,3,0))</f>
        <v/>
      </c>
      <c r="B7087" s="45" t="str">
        <f>IF(Table1[[#This Row],[Day]]="","",WEEKNUM(F7087))</f>
        <v/>
      </c>
      <c r="C7087" s="45" t="str">
        <f>IF(Table1[[#This Row],[Day]]="","",MONTH(F7087))</f>
        <v/>
      </c>
      <c r="D7087" s="45" t="str">
        <f>IF(Table1[[#This Row],[Day]]="","",YEAR(F7087))</f>
        <v/>
      </c>
      <c r="E7087" s="117" t="s">
        <v>329</v>
      </c>
      <c r="J7087" s="102"/>
      <c r="K7087" s="124"/>
      <c r="R7087" s="46"/>
      <c r="V7087" s="112"/>
      <c r="W7087" s="72"/>
      <c r="X7087" s="46"/>
      <c r="Y7087" s="46"/>
      <c r="AC7087" s="47">
        <f t="shared" si="107"/>
        <v>0</v>
      </c>
      <c r="AD7087" s="47"/>
      <c r="AE7087" s="44"/>
      <c r="AF7087" s="48"/>
    </row>
    <row r="7088" spans="1:32" ht="21" customHeight="1">
      <c r="A7088" s="45" t="str">
        <f>IF(G7088="","",VLOOKUP(G7088,#REF!,3,0))</f>
        <v/>
      </c>
      <c r="B7088" s="45" t="str">
        <f>IF(Table1[[#This Row],[Day]]="","",WEEKNUM(F7088))</f>
        <v/>
      </c>
      <c r="C7088" s="45" t="str">
        <f>IF(Table1[[#This Row],[Day]]="","",MONTH(F7088))</f>
        <v/>
      </c>
      <c r="D7088" s="45" t="str">
        <f>IF(Table1[[#This Row],[Day]]="","",YEAR(F7088))</f>
        <v/>
      </c>
      <c r="E7088" s="117" t="s">
        <v>329</v>
      </c>
      <c r="J7088" s="102"/>
      <c r="K7088" s="124"/>
      <c r="R7088" s="46"/>
      <c r="V7088" s="112"/>
      <c r="W7088" s="72"/>
      <c r="X7088" s="46"/>
      <c r="Y7088" s="46"/>
      <c r="AC7088" s="47">
        <f t="shared" si="107"/>
        <v>0</v>
      </c>
      <c r="AD7088" s="47"/>
      <c r="AE7088" s="44"/>
      <c r="AF7088" s="48"/>
    </row>
    <row r="7089" spans="1:32" ht="21" customHeight="1">
      <c r="A7089" s="45" t="str">
        <f>IF(G7089="","",VLOOKUP(G7089,#REF!,3,0))</f>
        <v/>
      </c>
      <c r="B7089" s="45" t="str">
        <f>IF(Table1[[#This Row],[Day]]="","",WEEKNUM(F7089))</f>
        <v/>
      </c>
      <c r="C7089" s="45" t="str">
        <f>IF(Table1[[#This Row],[Day]]="","",MONTH(F7089))</f>
        <v/>
      </c>
      <c r="D7089" s="45" t="str">
        <f>IF(Table1[[#This Row],[Day]]="","",YEAR(F7089))</f>
        <v/>
      </c>
      <c r="E7089" s="117" t="s">
        <v>329</v>
      </c>
      <c r="J7089" s="102"/>
      <c r="K7089" s="124"/>
      <c r="R7089" s="46"/>
      <c r="V7089" s="112"/>
      <c r="W7089" s="72"/>
      <c r="X7089" s="46"/>
      <c r="Y7089" s="46"/>
      <c r="AC7089" s="47">
        <f t="shared" si="107"/>
        <v>0</v>
      </c>
      <c r="AD7089" s="47"/>
      <c r="AE7089" s="44"/>
      <c r="AF7089" s="48"/>
    </row>
    <row r="7090" spans="1:32" ht="21" customHeight="1">
      <c r="A7090" s="45" t="str">
        <f>IF(G7090="","",VLOOKUP(G7090,#REF!,3,0))</f>
        <v/>
      </c>
      <c r="B7090" s="45" t="str">
        <f>IF(Table1[[#This Row],[Day]]="","",WEEKNUM(F7090))</f>
        <v/>
      </c>
      <c r="C7090" s="45" t="str">
        <f>IF(Table1[[#This Row],[Day]]="","",MONTH(F7090))</f>
        <v/>
      </c>
      <c r="D7090" s="45" t="str">
        <f>IF(Table1[[#This Row],[Day]]="","",YEAR(F7090))</f>
        <v/>
      </c>
      <c r="E7090" s="117" t="s">
        <v>329</v>
      </c>
      <c r="J7090" s="102"/>
      <c r="K7090" s="124"/>
      <c r="R7090" s="46"/>
      <c r="V7090" s="112"/>
      <c r="W7090" s="72"/>
      <c r="X7090" s="46"/>
      <c r="Y7090" s="46"/>
      <c r="AC7090" s="47">
        <f t="shared" si="107"/>
        <v>0</v>
      </c>
      <c r="AD7090" s="47"/>
      <c r="AE7090" s="44"/>
      <c r="AF7090" s="48"/>
    </row>
    <row r="7091" spans="1:32" ht="21" customHeight="1">
      <c r="A7091" s="45" t="str">
        <f>IF(G7091="","",VLOOKUP(G7091,#REF!,3,0))</f>
        <v/>
      </c>
      <c r="B7091" s="45" t="str">
        <f>IF(Table1[[#This Row],[Day]]="","",WEEKNUM(F7091))</f>
        <v/>
      </c>
      <c r="C7091" s="45" t="str">
        <f>IF(Table1[[#This Row],[Day]]="","",MONTH(F7091))</f>
        <v/>
      </c>
      <c r="D7091" s="45" t="str">
        <f>IF(Table1[[#This Row],[Day]]="","",YEAR(F7091))</f>
        <v/>
      </c>
      <c r="E7091" s="117" t="s">
        <v>329</v>
      </c>
      <c r="J7091" s="102"/>
      <c r="K7091" s="124"/>
      <c r="R7091" s="46"/>
      <c r="V7091" s="112"/>
      <c r="W7091" s="72"/>
      <c r="X7091" s="46"/>
      <c r="Y7091" s="46"/>
      <c r="AC7091" s="47">
        <f t="shared" si="107"/>
        <v>0</v>
      </c>
      <c r="AD7091" s="47"/>
      <c r="AE7091" s="44"/>
      <c r="AF7091" s="48"/>
    </row>
    <row r="7092" spans="1:32" ht="21" customHeight="1">
      <c r="A7092" s="45" t="str">
        <f>IF(G7092="","",VLOOKUP(G7092,#REF!,3,0))</f>
        <v/>
      </c>
      <c r="B7092" s="45" t="str">
        <f>IF(Table1[[#This Row],[Day]]="","",WEEKNUM(F7092))</f>
        <v/>
      </c>
      <c r="C7092" s="45" t="str">
        <f>IF(Table1[[#This Row],[Day]]="","",MONTH(F7092))</f>
        <v/>
      </c>
      <c r="D7092" s="45" t="str">
        <f>IF(Table1[[#This Row],[Day]]="","",YEAR(F7092))</f>
        <v/>
      </c>
      <c r="E7092" s="117" t="s">
        <v>329</v>
      </c>
      <c r="J7092" s="102"/>
      <c r="K7092" s="124"/>
      <c r="R7092" s="46"/>
      <c r="V7092" s="112"/>
      <c r="W7092" s="72"/>
      <c r="X7092" s="46"/>
      <c r="Y7092" s="46"/>
      <c r="AC7092" s="47">
        <f t="shared" si="107"/>
        <v>0</v>
      </c>
      <c r="AD7092" s="47"/>
      <c r="AE7092" s="44"/>
      <c r="AF7092" s="48"/>
    </row>
    <row r="7093" spans="1:32" ht="21" customHeight="1">
      <c r="A7093" s="45" t="str">
        <f>IF(G7093="","",VLOOKUP(G7093,#REF!,3,0))</f>
        <v/>
      </c>
      <c r="B7093" s="45" t="str">
        <f>IF(Table1[[#This Row],[Day]]="","",WEEKNUM(F7093))</f>
        <v/>
      </c>
      <c r="C7093" s="45" t="str">
        <f>IF(Table1[[#This Row],[Day]]="","",MONTH(F7093))</f>
        <v/>
      </c>
      <c r="D7093" s="45" t="str">
        <f>IF(Table1[[#This Row],[Day]]="","",YEAR(F7093))</f>
        <v/>
      </c>
      <c r="E7093" s="117" t="s">
        <v>329</v>
      </c>
      <c r="J7093" s="102"/>
      <c r="K7093" s="124"/>
      <c r="R7093" s="46"/>
      <c r="V7093" s="112"/>
      <c r="W7093" s="72"/>
      <c r="X7093" s="46"/>
      <c r="Y7093" s="46"/>
      <c r="AC7093" s="47">
        <f t="shared" si="107"/>
        <v>0</v>
      </c>
      <c r="AD7093" s="47"/>
      <c r="AE7093" s="44"/>
      <c r="AF7093" s="48"/>
    </row>
    <row r="7094" spans="1:32" ht="21" customHeight="1">
      <c r="A7094" s="45" t="str">
        <f>IF(G7094="","",VLOOKUP(G7094,#REF!,3,0))</f>
        <v/>
      </c>
      <c r="B7094" s="45" t="str">
        <f>IF(Table1[[#This Row],[Day]]="","",WEEKNUM(F7094))</f>
        <v/>
      </c>
      <c r="C7094" s="45" t="str">
        <f>IF(Table1[[#This Row],[Day]]="","",MONTH(F7094))</f>
        <v/>
      </c>
      <c r="D7094" s="45" t="str">
        <f>IF(Table1[[#This Row],[Day]]="","",YEAR(F7094))</f>
        <v/>
      </c>
      <c r="E7094" s="117" t="s">
        <v>329</v>
      </c>
      <c r="J7094" s="102"/>
      <c r="K7094" s="124"/>
      <c r="R7094" s="46"/>
      <c r="V7094" s="112"/>
      <c r="W7094" s="72"/>
      <c r="X7094" s="46"/>
      <c r="Y7094" s="46"/>
      <c r="AC7094" s="47">
        <f t="shared" si="107"/>
        <v>0</v>
      </c>
      <c r="AD7094" s="47"/>
      <c r="AE7094" s="44"/>
      <c r="AF7094" s="48"/>
    </row>
    <row r="7095" spans="1:32" ht="21" customHeight="1">
      <c r="A7095" s="45" t="str">
        <f>IF(G7095="","",VLOOKUP(G7095,#REF!,3,0))</f>
        <v/>
      </c>
      <c r="B7095" s="45" t="str">
        <f>IF(Table1[[#This Row],[Day]]="","",WEEKNUM(F7095))</f>
        <v/>
      </c>
      <c r="C7095" s="45" t="str">
        <f>IF(Table1[[#This Row],[Day]]="","",MONTH(F7095))</f>
        <v/>
      </c>
      <c r="D7095" s="45" t="str">
        <f>IF(Table1[[#This Row],[Day]]="","",YEAR(F7095))</f>
        <v/>
      </c>
      <c r="E7095" s="117" t="s">
        <v>329</v>
      </c>
      <c r="J7095" s="102"/>
      <c r="K7095" s="124"/>
      <c r="R7095" s="46"/>
      <c r="V7095" s="112"/>
      <c r="W7095" s="72"/>
      <c r="X7095" s="46"/>
      <c r="Y7095" s="46"/>
      <c r="AC7095" s="47">
        <f t="shared" si="107"/>
        <v>0</v>
      </c>
      <c r="AD7095" s="47"/>
      <c r="AE7095" s="44"/>
      <c r="AF7095" s="48"/>
    </row>
    <row r="7096" spans="1:32" ht="21" customHeight="1">
      <c r="A7096" s="45" t="str">
        <f>IF(G7096="","",VLOOKUP(G7096,#REF!,3,0))</f>
        <v/>
      </c>
      <c r="B7096" s="45" t="str">
        <f>IF(Table1[[#This Row],[Day]]="","",WEEKNUM(F7096))</f>
        <v/>
      </c>
      <c r="C7096" s="45" t="str">
        <f>IF(Table1[[#This Row],[Day]]="","",MONTH(F7096))</f>
        <v/>
      </c>
      <c r="D7096" s="45" t="str">
        <f>IF(Table1[[#This Row],[Day]]="","",YEAR(F7096))</f>
        <v/>
      </c>
      <c r="E7096" s="117" t="s">
        <v>329</v>
      </c>
      <c r="J7096" s="102"/>
      <c r="K7096" s="124"/>
      <c r="R7096" s="46"/>
      <c r="V7096" s="112"/>
      <c r="W7096" s="72"/>
      <c r="X7096" s="46"/>
      <c r="Y7096" s="46"/>
      <c r="AC7096" s="47">
        <f t="shared" si="107"/>
        <v>0</v>
      </c>
      <c r="AD7096" s="47"/>
      <c r="AE7096" s="44"/>
      <c r="AF7096" s="48"/>
    </row>
    <row r="7097" spans="1:32" ht="21" customHeight="1">
      <c r="A7097" s="45" t="str">
        <f>IF(G7097="","",VLOOKUP(G7097,#REF!,3,0))</f>
        <v/>
      </c>
      <c r="B7097" s="45" t="str">
        <f>IF(Table1[[#This Row],[Day]]="","",WEEKNUM(F7097))</f>
        <v/>
      </c>
      <c r="C7097" s="45" t="str">
        <f>IF(Table1[[#This Row],[Day]]="","",MONTH(F7097))</f>
        <v/>
      </c>
      <c r="D7097" s="45" t="str">
        <f>IF(Table1[[#This Row],[Day]]="","",YEAR(F7097))</f>
        <v/>
      </c>
      <c r="E7097" s="117" t="s">
        <v>329</v>
      </c>
      <c r="J7097" s="102"/>
      <c r="K7097" s="124"/>
      <c r="R7097" s="46"/>
      <c r="V7097" s="112"/>
      <c r="W7097" s="72"/>
      <c r="X7097" s="46"/>
      <c r="Y7097" s="46"/>
      <c r="AC7097" s="47">
        <f t="shared" si="107"/>
        <v>0</v>
      </c>
      <c r="AD7097" s="47"/>
      <c r="AE7097" s="44"/>
      <c r="AF7097" s="48"/>
    </row>
    <row r="7098" spans="1:32" ht="21" customHeight="1">
      <c r="A7098" s="45" t="str">
        <f>IF(G7098="","",VLOOKUP(G7098,#REF!,3,0))</f>
        <v/>
      </c>
      <c r="B7098" s="45" t="str">
        <f>IF(Table1[[#This Row],[Day]]="","",WEEKNUM(F7098))</f>
        <v/>
      </c>
      <c r="C7098" s="45" t="str">
        <f>IF(Table1[[#This Row],[Day]]="","",MONTH(F7098))</f>
        <v/>
      </c>
      <c r="D7098" s="45" t="str">
        <f>IF(Table1[[#This Row],[Day]]="","",YEAR(F7098))</f>
        <v/>
      </c>
      <c r="E7098" s="117" t="s">
        <v>329</v>
      </c>
      <c r="J7098" s="102"/>
      <c r="K7098" s="124"/>
      <c r="R7098" s="46"/>
      <c r="V7098" s="112"/>
      <c r="W7098" s="72"/>
      <c r="X7098" s="46"/>
      <c r="Y7098" s="46"/>
      <c r="AC7098" s="47">
        <f t="shared" si="107"/>
        <v>0</v>
      </c>
      <c r="AD7098" s="47"/>
      <c r="AE7098" s="44"/>
      <c r="AF7098" s="48"/>
    </row>
    <row r="7099" spans="1:32" ht="21" customHeight="1">
      <c r="A7099" s="45" t="str">
        <f>IF(G7099="","",VLOOKUP(G7099,#REF!,3,0))</f>
        <v/>
      </c>
      <c r="B7099" s="45" t="str">
        <f>IF(Table1[[#This Row],[Day]]="","",WEEKNUM(F7099))</f>
        <v/>
      </c>
      <c r="C7099" s="45" t="str">
        <f>IF(Table1[[#This Row],[Day]]="","",MONTH(F7099))</f>
        <v/>
      </c>
      <c r="D7099" s="45" t="str">
        <f>IF(Table1[[#This Row],[Day]]="","",YEAR(F7099))</f>
        <v/>
      </c>
      <c r="E7099" s="117" t="s">
        <v>329</v>
      </c>
      <c r="J7099" s="102"/>
      <c r="K7099" s="124"/>
      <c r="R7099" s="46"/>
      <c r="V7099" s="112"/>
      <c r="W7099" s="72"/>
      <c r="X7099" s="46"/>
      <c r="Y7099" s="46"/>
      <c r="AC7099" s="47">
        <f t="shared" si="107"/>
        <v>0</v>
      </c>
      <c r="AD7099" s="47"/>
      <c r="AE7099" s="44"/>
      <c r="AF7099" s="48"/>
    </row>
    <row r="7100" spans="1:32" ht="21" customHeight="1">
      <c r="A7100" s="45" t="str">
        <f>IF(G7100="","",VLOOKUP(G7100,#REF!,3,0))</f>
        <v/>
      </c>
      <c r="B7100" s="45" t="str">
        <f>IF(Table1[[#This Row],[Day]]="","",WEEKNUM(F7100))</f>
        <v/>
      </c>
      <c r="C7100" s="45" t="str">
        <f>IF(Table1[[#This Row],[Day]]="","",MONTH(F7100))</f>
        <v/>
      </c>
      <c r="D7100" s="45" t="str">
        <f>IF(Table1[[#This Row],[Day]]="","",YEAR(F7100))</f>
        <v/>
      </c>
      <c r="E7100" s="117" t="s">
        <v>329</v>
      </c>
      <c r="J7100" s="102"/>
      <c r="K7100" s="124"/>
      <c r="R7100" s="46"/>
      <c r="V7100" s="112"/>
      <c r="W7100" s="72"/>
      <c r="X7100" s="46"/>
      <c r="Y7100" s="46"/>
      <c r="AC7100" s="47">
        <f t="shared" si="107"/>
        <v>0</v>
      </c>
      <c r="AD7100" s="47"/>
      <c r="AE7100" s="44"/>
      <c r="AF7100" s="48"/>
    </row>
    <row r="7101" spans="1:32" ht="21" customHeight="1">
      <c r="A7101" s="45" t="str">
        <f>IF(G7101="","",VLOOKUP(G7101,#REF!,3,0))</f>
        <v/>
      </c>
      <c r="B7101" s="45" t="str">
        <f>IF(Table1[[#This Row],[Day]]="","",WEEKNUM(F7101))</f>
        <v/>
      </c>
      <c r="C7101" s="45" t="str">
        <f>IF(Table1[[#This Row],[Day]]="","",MONTH(F7101))</f>
        <v/>
      </c>
      <c r="D7101" s="45" t="str">
        <f>IF(Table1[[#This Row],[Day]]="","",YEAR(F7101))</f>
        <v/>
      </c>
      <c r="E7101" s="117" t="s">
        <v>329</v>
      </c>
      <c r="J7101" s="102"/>
      <c r="K7101" s="124"/>
      <c r="R7101" s="46"/>
      <c r="V7101" s="112"/>
      <c r="W7101" s="72"/>
      <c r="X7101" s="46"/>
      <c r="Y7101" s="46"/>
      <c r="AC7101" s="47">
        <f t="shared" si="107"/>
        <v>0</v>
      </c>
      <c r="AD7101" s="47"/>
      <c r="AE7101" s="44"/>
      <c r="AF7101" s="48"/>
    </row>
    <row r="7102" spans="1:32" ht="21" customHeight="1">
      <c r="A7102" s="45" t="str">
        <f>IF(G7102="","",VLOOKUP(G7102,#REF!,3,0))</f>
        <v/>
      </c>
      <c r="B7102" s="45" t="str">
        <f>IF(Table1[[#This Row],[Day]]="","",WEEKNUM(F7102))</f>
        <v/>
      </c>
      <c r="C7102" s="45" t="str">
        <f>IF(Table1[[#This Row],[Day]]="","",MONTH(F7102))</f>
        <v/>
      </c>
      <c r="D7102" s="45" t="str">
        <f>IF(Table1[[#This Row],[Day]]="","",YEAR(F7102))</f>
        <v/>
      </c>
      <c r="E7102" s="117" t="s">
        <v>329</v>
      </c>
      <c r="J7102" s="102"/>
      <c r="K7102" s="124"/>
      <c r="R7102" s="46"/>
      <c r="V7102" s="112"/>
      <c r="W7102" s="72"/>
      <c r="X7102" s="46"/>
      <c r="Y7102" s="46"/>
      <c r="AC7102" s="47">
        <f t="shared" si="107"/>
        <v>0</v>
      </c>
      <c r="AD7102" s="47"/>
      <c r="AE7102" s="44"/>
      <c r="AF7102" s="48"/>
    </row>
    <row r="7103" spans="1:32" ht="21" customHeight="1">
      <c r="A7103" s="45" t="str">
        <f>IF(G7103="","",VLOOKUP(G7103,#REF!,3,0))</f>
        <v/>
      </c>
      <c r="B7103" s="45" t="str">
        <f>IF(Table1[[#This Row],[Day]]="","",WEEKNUM(F7103))</f>
        <v/>
      </c>
      <c r="C7103" s="45" t="str">
        <f>IF(Table1[[#This Row],[Day]]="","",MONTH(F7103))</f>
        <v/>
      </c>
      <c r="D7103" s="45" t="str">
        <f>IF(Table1[[#This Row],[Day]]="","",YEAR(F7103))</f>
        <v/>
      </c>
      <c r="E7103" s="117" t="s">
        <v>329</v>
      </c>
      <c r="J7103" s="102"/>
      <c r="K7103" s="124"/>
      <c r="R7103" s="46"/>
      <c r="V7103" s="112"/>
      <c r="W7103" s="72"/>
      <c r="X7103" s="46"/>
      <c r="Y7103" s="46"/>
      <c r="AC7103" s="47">
        <f t="shared" si="107"/>
        <v>0</v>
      </c>
      <c r="AD7103" s="47"/>
      <c r="AE7103" s="44"/>
      <c r="AF7103" s="48"/>
    </row>
    <row r="7104" spans="1:32" ht="21" customHeight="1">
      <c r="A7104" s="45" t="str">
        <f>IF(G7104="","",VLOOKUP(G7104,#REF!,3,0))</f>
        <v/>
      </c>
      <c r="B7104" s="45" t="str">
        <f>IF(Table1[[#This Row],[Day]]="","",WEEKNUM(F7104))</f>
        <v/>
      </c>
      <c r="C7104" s="45" t="str">
        <f>IF(Table1[[#This Row],[Day]]="","",MONTH(F7104))</f>
        <v/>
      </c>
      <c r="D7104" s="45" t="str">
        <f>IF(Table1[[#This Row],[Day]]="","",YEAR(F7104))</f>
        <v/>
      </c>
      <c r="E7104" s="117" t="s">
        <v>329</v>
      </c>
      <c r="J7104" s="102"/>
      <c r="K7104" s="124"/>
      <c r="R7104" s="46"/>
      <c r="V7104" s="112"/>
      <c r="W7104" s="72"/>
      <c r="X7104" s="46"/>
      <c r="Y7104" s="46"/>
      <c r="AC7104" s="47">
        <f t="shared" si="107"/>
        <v>0</v>
      </c>
      <c r="AD7104" s="47"/>
      <c r="AE7104" s="44"/>
      <c r="AF7104" s="48"/>
    </row>
    <row r="7105" spans="1:32" ht="21" customHeight="1">
      <c r="A7105" s="45" t="str">
        <f>IF(G7105="","",VLOOKUP(G7105,#REF!,3,0))</f>
        <v/>
      </c>
      <c r="B7105" s="45" t="str">
        <f>IF(Table1[[#This Row],[Day]]="","",WEEKNUM(F7105))</f>
        <v/>
      </c>
      <c r="C7105" s="45" t="str">
        <f>IF(Table1[[#This Row],[Day]]="","",MONTH(F7105))</f>
        <v/>
      </c>
      <c r="D7105" s="45" t="str">
        <f>IF(Table1[[#This Row],[Day]]="","",YEAR(F7105))</f>
        <v/>
      </c>
      <c r="E7105" s="117" t="s">
        <v>329</v>
      </c>
      <c r="J7105" s="102"/>
      <c r="K7105" s="124"/>
      <c r="R7105" s="46"/>
      <c r="V7105" s="112"/>
      <c r="W7105" s="72"/>
      <c r="X7105" s="46"/>
      <c r="Y7105" s="46"/>
      <c r="AC7105" s="47">
        <f t="shared" si="107"/>
        <v>0</v>
      </c>
      <c r="AD7105" s="47"/>
      <c r="AE7105" s="44"/>
      <c r="AF7105" s="48"/>
    </row>
    <row r="7106" spans="1:32" ht="21" customHeight="1">
      <c r="A7106" s="45" t="str">
        <f>IF(G7106="","",VLOOKUP(G7106,#REF!,3,0))</f>
        <v/>
      </c>
      <c r="B7106" s="45" t="str">
        <f>IF(Table1[[#This Row],[Day]]="","",WEEKNUM(F7106))</f>
        <v/>
      </c>
      <c r="C7106" s="45" t="str">
        <f>IF(Table1[[#This Row],[Day]]="","",MONTH(F7106))</f>
        <v/>
      </c>
      <c r="D7106" s="45" t="str">
        <f>IF(Table1[[#This Row],[Day]]="","",YEAR(F7106))</f>
        <v/>
      </c>
      <c r="E7106" s="117" t="s">
        <v>329</v>
      </c>
      <c r="J7106" s="102"/>
      <c r="K7106" s="124"/>
      <c r="R7106" s="46"/>
      <c r="V7106" s="112"/>
      <c r="W7106" s="72"/>
      <c r="X7106" s="46"/>
      <c r="Y7106" s="46"/>
      <c r="AC7106" s="47">
        <f t="shared" si="107"/>
        <v>0</v>
      </c>
      <c r="AD7106" s="47"/>
      <c r="AE7106" s="44"/>
      <c r="AF7106" s="48"/>
    </row>
    <row r="7107" spans="1:32" ht="21" customHeight="1">
      <c r="A7107" s="45" t="str">
        <f>IF(G7107="","",VLOOKUP(G7107,#REF!,3,0))</f>
        <v/>
      </c>
      <c r="B7107" s="45" t="str">
        <f>IF(Table1[[#This Row],[Day]]="","",WEEKNUM(F7107))</f>
        <v/>
      </c>
      <c r="C7107" s="45" t="str">
        <f>IF(Table1[[#This Row],[Day]]="","",MONTH(F7107))</f>
        <v/>
      </c>
      <c r="D7107" s="45" t="str">
        <f>IF(Table1[[#This Row],[Day]]="","",YEAR(F7107))</f>
        <v/>
      </c>
      <c r="E7107" s="117" t="s">
        <v>329</v>
      </c>
      <c r="J7107" s="102"/>
      <c r="K7107" s="124"/>
      <c r="R7107" s="46"/>
      <c r="V7107" s="112"/>
      <c r="W7107" s="72"/>
      <c r="X7107" s="46"/>
      <c r="Y7107" s="46"/>
      <c r="AC7107" s="47">
        <f t="shared" si="107"/>
        <v>0</v>
      </c>
      <c r="AD7107" s="47"/>
      <c r="AE7107" s="44"/>
      <c r="AF7107" s="48"/>
    </row>
    <row r="7108" spans="1:32" ht="21" customHeight="1">
      <c r="A7108" s="45" t="str">
        <f>IF(G7108="","",VLOOKUP(G7108,#REF!,3,0))</f>
        <v/>
      </c>
      <c r="B7108" s="45" t="str">
        <f>IF(Table1[[#This Row],[Day]]="","",WEEKNUM(F7108))</f>
        <v/>
      </c>
      <c r="C7108" s="45" t="str">
        <f>IF(Table1[[#This Row],[Day]]="","",MONTH(F7108))</f>
        <v/>
      </c>
      <c r="D7108" s="45" t="str">
        <f>IF(Table1[[#This Row],[Day]]="","",YEAR(F7108))</f>
        <v/>
      </c>
      <c r="E7108" s="117" t="s">
        <v>329</v>
      </c>
      <c r="J7108" s="102"/>
      <c r="K7108" s="124"/>
      <c r="R7108" s="46"/>
      <c r="V7108" s="112"/>
      <c r="W7108" s="72"/>
      <c r="X7108" s="46"/>
      <c r="Y7108" s="46"/>
      <c r="AC7108" s="47">
        <f t="shared" si="107"/>
        <v>0</v>
      </c>
      <c r="AD7108" s="47"/>
      <c r="AE7108" s="44"/>
      <c r="AF7108" s="48"/>
    </row>
    <row r="7109" spans="1:32" ht="21" customHeight="1">
      <c r="A7109" s="45" t="str">
        <f>IF(G7109="","",VLOOKUP(G7109,#REF!,3,0))</f>
        <v/>
      </c>
      <c r="B7109" s="45" t="str">
        <f>IF(Table1[[#This Row],[Day]]="","",WEEKNUM(F7109))</f>
        <v/>
      </c>
      <c r="C7109" s="45" t="str">
        <f>IF(Table1[[#This Row],[Day]]="","",MONTH(F7109))</f>
        <v/>
      </c>
      <c r="D7109" s="45" t="str">
        <f>IF(Table1[[#This Row],[Day]]="","",YEAR(F7109))</f>
        <v/>
      </c>
      <c r="E7109" s="117" t="s">
        <v>329</v>
      </c>
      <c r="J7109" s="102"/>
      <c r="K7109" s="124"/>
      <c r="R7109" s="46"/>
      <c r="V7109" s="112"/>
      <c r="W7109" s="72"/>
      <c r="X7109" s="46"/>
      <c r="Y7109" s="46"/>
      <c r="AC7109" s="47">
        <f t="shared" si="107"/>
        <v>0</v>
      </c>
      <c r="AD7109" s="47"/>
      <c r="AE7109" s="44"/>
      <c r="AF7109" s="48"/>
    </row>
    <row r="7110" spans="1:32" ht="21" customHeight="1">
      <c r="A7110" s="45" t="str">
        <f>IF(G7110="","",VLOOKUP(G7110,#REF!,3,0))</f>
        <v/>
      </c>
      <c r="B7110" s="45" t="str">
        <f>IF(Table1[[#This Row],[Day]]="","",WEEKNUM(F7110))</f>
        <v/>
      </c>
      <c r="C7110" s="45" t="str">
        <f>IF(Table1[[#This Row],[Day]]="","",MONTH(F7110))</f>
        <v/>
      </c>
      <c r="D7110" s="45" t="str">
        <f>IF(Table1[[#This Row],[Day]]="","",YEAR(F7110))</f>
        <v/>
      </c>
      <c r="E7110" s="117" t="s">
        <v>329</v>
      </c>
      <c r="J7110" s="102"/>
      <c r="K7110" s="124"/>
      <c r="R7110" s="46"/>
      <c r="V7110" s="112"/>
      <c r="W7110" s="72"/>
      <c r="X7110" s="46"/>
      <c r="Y7110" s="46"/>
      <c r="AC7110" s="47">
        <f t="shared" si="107"/>
        <v>0</v>
      </c>
      <c r="AD7110" s="47"/>
      <c r="AE7110" s="44"/>
      <c r="AF7110" s="48"/>
    </row>
    <row r="7111" spans="1:32" ht="21" customHeight="1">
      <c r="A7111" s="45" t="str">
        <f>IF(G7111="","",VLOOKUP(G7111,#REF!,3,0))</f>
        <v/>
      </c>
      <c r="B7111" s="45" t="str">
        <f>IF(Table1[[#This Row],[Day]]="","",WEEKNUM(F7111))</f>
        <v/>
      </c>
      <c r="C7111" s="45" t="str">
        <f>IF(Table1[[#This Row],[Day]]="","",MONTH(F7111))</f>
        <v/>
      </c>
      <c r="D7111" s="45" t="str">
        <f>IF(Table1[[#This Row],[Day]]="","",YEAR(F7111))</f>
        <v/>
      </c>
      <c r="E7111" s="117" t="s">
        <v>329</v>
      </c>
      <c r="J7111" s="102"/>
      <c r="K7111" s="124"/>
      <c r="R7111" s="46"/>
      <c r="V7111" s="112"/>
      <c r="W7111" s="72"/>
      <c r="X7111" s="46"/>
      <c r="Y7111" s="46"/>
      <c r="AC7111" s="47">
        <f t="shared" si="107"/>
        <v>0</v>
      </c>
      <c r="AD7111" s="47"/>
      <c r="AE7111" s="44"/>
      <c r="AF7111" s="48"/>
    </row>
    <row r="7112" spans="1:32" ht="21" customHeight="1">
      <c r="A7112" s="45" t="str">
        <f>IF(G7112="","",VLOOKUP(G7112,#REF!,3,0))</f>
        <v/>
      </c>
      <c r="B7112" s="45" t="str">
        <f>IF(Table1[[#This Row],[Day]]="","",WEEKNUM(F7112))</f>
        <v/>
      </c>
      <c r="C7112" s="45" t="str">
        <f>IF(Table1[[#This Row],[Day]]="","",MONTH(F7112))</f>
        <v/>
      </c>
      <c r="D7112" s="45" t="str">
        <f>IF(Table1[[#This Row],[Day]]="","",YEAR(F7112))</f>
        <v/>
      </c>
      <c r="E7112" s="117" t="s">
        <v>329</v>
      </c>
      <c r="J7112" s="102"/>
      <c r="K7112" s="124"/>
      <c r="R7112" s="46"/>
      <c r="V7112" s="112"/>
      <c r="W7112" s="72"/>
      <c r="X7112" s="46"/>
      <c r="Y7112" s="46"/>
      <c r="AC7112" s="47">
        <f t="shared" si="107"/>
        <v>0</v>
      </c>
      <c r="AD7112" s="47"/>
      <c r="AE7112" s="44"/>
      <c r="AF7112" s="48"/>
    </row>
    <row r="7113" spans="1:32" ht="21" customHeight="1">
      <c r="A7113" s="45" t="str">
        <f>IF(G7113="","",VLOOKUP(G7113,#REF!,3,0))</f>
        <v/>
      </c>
      <c r="B7113" s="45" t="str">
        <f>IF(Table1[[#This Row],[Day]]="","",WEEKNUM(F7113))</f>
        <v/>
      </c>
      <c r="C7113" s="45" t="str">
        <f>IF(Table1[[#This Row],[Day]]="","",MONTH(F7113))</f>
        <v/>
      </c>
      <c r="D7113" s="45" t="str">
        <f>IF(Table1[[#This Row],[Day]]="","",YEAR(F7113))</f>
        <v/>
      </c>
      <c r="E7113" s="117" t="s">
        <v>329</v>
      </c>
      <c r="J7113" s="102"/>
      <c r="K7113" s="124"/>
      <c r="R7113" s="46"/>
      <c r="V7113" s="112"/>
      <c r="W7113" s="72"/>
      <c r="X7113" s="46"/>
      <c r="Y7113" s="46"/>
      <c r="AC7113" s="47">
        <f t="shared" si="107"/>
        <v>0</v>
      </c>
      <c r="AD7113" s="47"/>
      <c r="AE7113" s="44"/>
      <c r="AF7113" s="48"/>
    </row>
    <row r="7114" spans="1:32" ht="21" customHeight="1">
      <c r="A7114" s="45" t="str">
        <f>IF(G7114="","",VLOOKUP(G7114,#REF!,3,0))</f>
        <v/>
      </c>
      <c r="B7114" s="45" t="str">
        <f>IF(Table1[[#This Row],[Day]]="","",WEEKNUM(F7114))</f>
        <v/>
      </c>
      <c r="C7114" s="45" t="str">
        <f>IF(Table1[[#This Row],[Day]]="","",MONTH(F7114))</f>
        <v/>
      </c>
      <c r="D7114" s="45" t="str">
        <f>IF(Table1[[#This Row],[Day]]="","",YEAR(F7114))</f>
        <v/>
      </c>
      <c r="E7114" s="117" t="s">
        <v>329</v>
      </c>
      <c r="J7114" s="102"/>
      <c r="K7114" s="124"/>
      <c r="R7114" s="46"/>
      <c r="V7114" s="112"/>
      <c r="W7114" s="72"/>
      <c r="X7114" s="46"/>
      <c r="Y7114" s="46"/>
      <c r="AC7114" s="47">
        <f t="shared" si="107"/>
        <v>0</v>
      </c>
      <c r="AD7114" s="47"/>
      <c r="AE7114" s="44"/>
      <c r="AF7114" s="48"/>
    </row>
    <row r="7115" spans="1:32" ht="21" customHeight="1">
      <c r="A7115" s="45" t="str">
        <f>IF(G7115="","",VLOOKUP(G7115,#REF!,3,0))</f>
        <v/>
      </c>
      <c r="B7115" s="45" t="str">
        <f>IF(Table1[[#This Row],[Day]]="","",WEEKNUM(F7115))</f>
        <v/>
      </c>
      <c r="C7115" s="45" t="str">
        <f>IF(Table1[[#This Row],[Day]]="","",MONTH(F7115))</f>
        <v/>
      </c>
      <c r="D7115" s="45" t="str">
        <f>IF(Table1[[#This Row],[Day]]="","",YEAR(F7115))</f>
        <v/>
      </c>
      <c r="E7115" s="117" t="s">
        <v>329</v>
      </c>
      <c r="J7115" s="102"/>
      <c r="K7115" s="124"/>
      <c r="R7115" s="46"/>
      <c r="V7115" s="112"/>
      <c r="W7115" s="72"/>
      <c r="X7115" s="46"/>
      <c r="Y7115" s="46"/>
      <c r="AC7115" s="47">
        <f t="shared" si="107"/>
        <v>0</v>
      </c>
      <c r="AD7115" s="47"/>
      <c r="AE7115" s="44"/>
      <c r="AF7115" s="48"/>
    </row>
    <row r="7116" spans="1:32" ht="21" customHeight="1">
      <c r="A7116" s="45" t="str">
        <f>IF(G7116="","",VLOOKUP(G7116,#REF!,3,0))</f>
        <v/>
      </c>
      <c r="B7116" s="45" t="str">
        <f>IF(Table1[[#This Row],[Day]]="","",WEEKNUM(F7116))</f>
        <v/>
      </c>
      <c r="C7116" s="45" t="str">
        <f>IF(Table1[[#This Row],[Day]]="","",MONTH(F7116))</f>
        <v/>
      </c>
      <c r="D7116" s="45" t="str">
        <f>IF(Table1[[#This Row],[Day]]="","",YEAR(F7116))</f>
        <v/>
      </c>
      <c r="E7116" s="117" t="s">
        <v>329</v>
      </c>
      <c r="J7116" s="102"/>
      <c r="K7116" s="124"/>
      <c r="R7116" s="46"/>
      <c r="V7116" s="112"/>
      <c r="W7116" s="72"/>
      <c r="X7116" s="46"/>
      <c r="Y7116" s="46"/>
      <c r="AC7116" s="47">
        <f t="shared" si="107"/>
        <v>0</v>
      </c>
      <c r="AD7116" s="47"/>
      <c r="AE7116" s="44"/>
      <c r="AF7116" s="48"/>
    </row>
    <row r="7117" spans="1:32" ht="21" customHeight="1">
      <c r="A7117" s="45" t="str">
        <f>IF(G7117="","",VLOOKUP(G7117,#REF!,3,0))</f>
        <v/>
      </c>
      <c r="B7117" s="45" t="str">
        <f>IF(Table1[[#This Row],[Day]]="","",WEEKNUM(F7117))</f>
        <v/>
      </c>
      <c r="C7117" s="45" t="str">
        <f>IF(Table1[[#This Row],[Day]]="","",MONTH(F7117))</f>
        <v/>
      </c>
      <c r="D7117" s="45" t="str">
        <f>IF(Table1[[#This Row],[Day]]="","",YEAR(F7117))</f>
        <v/>
      </c>
      <c r="E7117" s="117" t="s">
        <v>329</v>
      </c>
      <c r="J7117" s="102"/>
      <c r="K7117" s="124"/>
      <c r="R7117" s="46"/>
      <c r="V7117" s="112"/>
      <c r="W7117" s="72"/>
      <c r="X7117" s="46"/>
      <c r="Y7117" s="46"/>
      <c r="AC7117" s="47">
        <f t="shared" si="107"/>
        <v>0</v>
      </c>
      <c r="AD7117" s="47"/>
      <c r="AE7117" s="44"/>
      <c r="AF7117" s="48"/>
    </row>
    <row r="7118" spans="1:32" ht="21" customHeight="1">
      <c r="A7118" s="45" t="str">
        <f>IF(G7118="","",VLOOKUP(G7118,#REF!,3,0))</f>
        <v/>
      </c>
      <c r="B7118" s="45" t="str">
        <f>IF(Table1[[#This Row],[Day]]="","",WEEKNUM(F7118))</f>
        <v/>
      </c>
      <c r="C7118" s="45" t="str">
        <f>IF(Table1[[#This Row],[Day]]="","",MONTH(F7118))</f>
        <v/>
      </c>
      <c r="D7118" s="45" t="str">
        <f>IF(Table1[[#This Row],[Day]]="","",YEAR(F7118))</f>
        <v/>
      </c>
      <c r="E7118" s="117" t="s">
        <v>329</v>
      </c>
      <c r="J7118" s="102"/>
      <c r="K7118" s="124"/>
      <c r="R7118" s="46"/>
      <c r="V7118" s="112"/>
      <c r="W7118" s="72"/>
      <c r="X7118" s="46"/>
      <c r="Y7118" s="46"/>
      <c r="AC7118" s="47">
        <f t="shared" si="107"/>
        <v>0</v>
      </c>
      <c r="AD7118" s="47"/>
      <c r="AE7118" s="44"/>
      <c r="AF7118" s="48"/>
    </row>
    <row r="7119" spans="1:32" ht="21" customHeight="1">
      <c r="A7119" s="45" t="str">
        <f>IF(G7119="","",VLOOKUP(G7119,#REF!,3,0))</f>
        <v/>
      </c>
      <c r="B7119" s="45" t="str">
        <f>IF(Table1[[#This Row],[Day]]="","",WEEKNUM(F7119))</f>
        <v/>
      </c>
      <c r="C7119" s="45" t="str">
        <f>IF(Table1[[#This Row],[Day]]="","",MONTH(F7119))</f>
        <v/>
      </c>
      <c r="D7119" s="45" t="str">
        <f>IF(Table1[[#This Row],[Day]]="","",YEAR(F7119))</f>
        <v/>
      </c>
      <c r="E7119" s="117" t="s">
        <v>329</v>
      </c>
      <c r="J7119" s="102"/>
      <c r="K7119" s="124"/>
      <c r="R7119" s="46"/>
      <c r="V7119" s="112"/>
      <c r="W7119" s="72"/>
      <c r="X7119" s="46"/>
      <c r="Y7119" s="46"/>
      <c r="AC7119" s="47">
        <f t="shared" si="107"/>
        <v>0</v>
      </c>
      <c r="AD7119" s="47"/>
      <c r="AE7119" s="44"/>
      <c r="AF7119" s="48"/>
    </row>
    <row r="7120" spans="1:32" ht="21" customHeight="1">
      <c r="A7120" s="45" t="str">
        <f>IF(G7120="","",VLOOKUP(G7120,#REF!,3,0))</f>
        <v/>
      </c>
      <c r="B7120" s="45" t="str">
        <f>IF(Table1[[#This Row],[Day]]="","",WEEKNUM(F7120))</f>
        <v/>
      </c>
      <c r="C7120" s="45" t="str">
        <f>IF(Table1[[#This Row],[Day]]="","",MONTH(F7120))</f>
        <v/>
      </c>
      <c r="D7120" s="45" t="str">
        <f>IF(Table1[[#This Row],[Day]]="","",YEAR(F7120))</f>
        <v/>
      </c>
      <c r="E7120" s="117" t="s">
        <v>329</v>
      </c>
      <c r="J7120" s="102"/>
      <c r="K7120" s="124"/>
      <c r="R7120" s="46"/>
      <c r="V7120" s="112"/>
      <c r="W7120" s="72"/>
      <c r="X7120" s="46"/>
      <c r="Y7120" s="46"/>
      <c r="AC7120" s="47">
        <f t="shared" si="107"/>
        <v>0</v>
      </c>
      <c r="AD7120" s="47"/>
      <c r="AE7120" s="44"/>
      <c r="AF7120" s="48"/>
    </row>
    <row r="7121" spans="1:32" ht="21" customHeight="1">
      <c r="A7121" s="45" t="str">
        <f>IF(G7121="","",VLOOKUP(G7121,#REF!,3,0))</f>
        <v/>
      </c>
      <c r="B7121" s="45" t="str">
        <f>IF(Table1[[#This Row],[Day]]="","",WEEKNUM(F7121))</f>
        <v/>
      </c>
      <c r="C7121" s="45" t="str">
        <f>IF(Table1[[#This Row],[Day]]="","",MONTH(F7121))</f>
        <v/>
      </c>
      <c r="D7121" s="45" t="str">
        <f>IF(Table1[[#This Row],[Day]]="","",YEAR(F7121))</f>
        <v/>
      </c>
      <c r="E7121" s="117" t="s">
        <v>329</v>
      </c>
      <c r="J7121" s="102"/>
      <c r="K7121" s="124"/>
      <c r="R7121" s="46"/>
      <c r="V7121" s="112"/>
      <c r="W7121" s="72"/>
      <c r="X7121" s="46"/>
      <c r="Y7121" s="46"/>
      <c r="AC7121" s="47">
        <f t="shared" si="107"/>
        <v>0</v>
      </c>
      <c r="AD7121" s="47"/>
      <c r="AE7121" s="44"/>
      <c r="AF7121" s="48"/>
    </row>
    <row r="7122" spans="1:32" ht="21" customHeight="1">
      <c r="A7122" s="45" t="str">
        <f>IF(G7122="","",VLOOKUP(G7122,#REF!,3,0))</f>
        <v/>
      </c>
      <c r="B7122" s="45" t="str">
        <f>IF(Table1[[#This Row],[Day]]="","",WEEKNUM(F7122))</f>
        <v/>
      </c>
      <c r="C7122" s="45" t="str">
        <f>IF(Table1[[#This Row],[Day]]="","",MONTH(F7122))</f>
        <v/>
      </c>
      <c r="D7122" s="45" t="str">
        <f>IF(Table1[[#This Row],[Day]]="","",YEAR(F7122))</f>
        <v/>
      </c>
      <c r="E7122" s="117" t="s">
        <v>329</v>
      </c>
      <c r="J7122" s="102"/>
      <c r="K7122" s="124"/>
      <c r="R7122" s="46"/>
      <c r="V7122" s="112"/>
      <c r="W7122" s="72"/>
      <c r="X7122" s="46"/>
      <c r="Y7122" s="46"/>
      <c r="AC7122" s="47">
        <f t="shared" si="107"/>
        <v>0</v>
      </c>
      <c r="AD7122" s="47"/>
      <c r="AE7122" s="44"/>
      <c r="AF7122" s="48"/>
    </row>
    <row r="7123" spans="1:32" ht="21" customHeight="1">
      <c r="A7123" s="45" t="str">
        <f>IF(G7123="","",VLOOKUP(G7123,#REF!,3,0))</f>
        <v/>
      </c>
      <c r="B7123" s="45" t="str">
        <f>IF(Table1[[#This Row],[Day]]="","",WEEKNUM(F7123))</f>
        <v/>
      </c>
      <c r="C7123" s="45" t="str">
        <f>IF(Table1[[#This Row],[Day]]="","",MONTH(F7123))</f>
        <v/>
      </c>
      <c r="D7123" s="45" t="str">
        <f>IF(Table1[[#This Row],[Day]]="","",YEAR(F7123))</f>
        <v/>
      </c>
      <c r="E7123" s="117" t="s">
        <v>329</v>
      </c>
      <c r="J7123" s="102"/>
      <c r="K7123" s="124"/>
      <c r="R7123" s="46"/>
      <c r="V7123" s="112"/>
      <c r="W7123" s="72"/>
      <c r="X7123" s="46"/>
      <c r="Y7123" s="46"/>
      <c r="AC7123" s="47">
        <f t="shared" si="107"/>
        <v>0</v>
      </c>
      <c r="AD7123" s="47"/>
      <c r="AE7123" s="44"/>
      <c r="AF7123" s="48"/>
    </row>
    <row r="7124" spans="1:32" ht="21" customHeight="1">
      <c r="A7124" s="45" t="str">
        <f>IF(G7124="","",VLOOKUP(G7124,#REF!,3,0))</f>
        <v/>
      </c>
      <c r="B7124" s="45" t="str">
        <f>IF(Table1[[#This Row],[Day]]="","",WEEKNUM(F7124))</f>
        <v/>
      </c>
      <c r="C7124" s="45" t="str">
        <f>IF(Table1[[#This Row],[Day]]="","",MONTH(F7124))</f>
        <v/>
      </c>
      <c r="D7124" s="45" t="str">
        <f>IF(Table1[[#This Row],[Day]]="","",YEAR(F7124))</f>
        <v/>
      </c>
      <c r="E7124" s="117" t="s">
        <v>329</v>
      </c>
      <c r="J7124" s="102"/>
      <c r="K7124" s="124"/>
      <c r="R7124" s="46"/>
      <c r="V7124" s="112"/>
      <c r="W7124" s="72"/>
      <c r="X7124" s="46"/>
      <c r="Y7124" s="46"/>
      <c r="AC7124" s="47">
        <f t="shared" si="107"/>
        <v>0</v>
      </c>
      <c r="AD7124" s="47"/>
      <c r="AE7124" s="44"/>
      <c r="AF7124" s="48"/>
    </row>
    <row r="7125" spans="1:32" ht="21" customHeight="1">
      <c r="A7125" s="45" t="str">
        <f>IF(G7125="","",VLOOKUP(G7125,#REF!,3,0))</f>
        <v/>
      </c>
      <c r="B7125" s="45" t="str">
        <f>IF(Table1[[#This Row],[Day]]="","",WEEKNUM(F7125))</f>
        <v/>
      </c>
      <c r="C7125" s="45" t="str">
        <f>IF(Table1[[#This Row],[Day]]="","",MONTH(F7125))</f>
        <v/>
      </c>
      <c r="D7125" s="45" t="str">
        <f>IF(Table1[[#This Row],[Day]]="","",YEAR(F7125))</f>
        <v/>
      </c>
      <c r="E7125" s="117" t="s">
        <v>329</v>
      </c>
      <c r="J7125" s="102"/>
      <c r="K7125" s="124"/>
      <c r="R7125" s="46"/>
      <c r="V7125" s="112"/>
      <c r="W7125" s="72"/>
      <c r="X7125" s="46"/>
      <c r="Y7125" s="46"/>
      <c r="AC7125" s="47">
        <f t="shared" si="107"/>
        <v>0</v>
      </c>
      <c r="AD7125" s="47"/>
      <c r="AE7125" s="44"/>
      <c r="AF7125" s="48"/>
    </row>
    <row r="7126" spans="1:32" ht="21" customHeight="1">
      <c r="A7126" s="45" t="str">
        <f>IF(G7126="","",VLOOKUP(G7126,#REF!,3,0))</f>
        <v/>
      </c>
      <c r="B7126" s="45" t="str">
        <f>IF(Table1[[#This Row],[Day]]="","",WEEKNUM(F7126))</f>
        <v/>
      </c>
      <c r="C7126" s="45" t="str">
        <f>IF(Table1[[#This Row],[Day]]="","",MONTH(F7126))</f>
        <v/>
      </c>
      <c r="D7126" s="45" t="str">
        <f>IF(Table1[[#This Row],[Day]]="","",YEAR(F7126))</f>
        <v/>
      </c>
      <c r="E7126" s="117" t="s">
        <v>329</v>
      </c>
      <c r="J7126" s="102"/>
      <c r="K7126" s="124"/>
      <c r="R7126" s="46"/>
      <c r="V7126" s="112"/>
      <c r="W7126" s="72"/>
      <c r="X7126" s="46"/>
      <c r="Y7126" s="46"/>
      <c r="AC7126" s="47">
        <f t="shared" si="107"/>
        <v>0</v>
      </c>
      <c r="AD7126" s="47"/>
      <c r="AE7126" s="44"/>
      <c r="AF7126" s="48"/>
    </row>
    <row r="7127" spans="1:32" ht="21" customHeight="1">
      <c r="A7127" s="45" t="str">
        <f>IF(G7127="","",VLOOKUP(G7127,#REF!,3,0))</f>
        <v/>
      </c>
      <c r="B7127" s="45" t="str">
        <f>IF(Table1[[#This Row],[Day]]="","",WEEKNUM(F7127))</f>
        <v/>
      </c>
      <c r="C7127" s="45" t="str">
        <f>IF(Table1[[#This Row],[Day]]="","",MONTH(F7127))</f>
        <v/>
      </c>
      <c r="D7127" s="45" t="str">
        <f>IF(Table1[[#This Row],[Day]]="","",YEAR(F7127))</f>
        <v/>
      </c>
      <c r="E7127" s="117" t="s">
        <v>329</v>
      </c>
      <c r="J7127" s="102"/>
      <c r="K7127" s="124"/>
      <c r="R7127" s="46"/>
      <c r="V7127" s="112"/>
      <c r="W7127" s="72"/>
      <c r="X7127" s="46"/>
      <c r="Y7127" s="46"/>
      <c r="AC7127" s="47">
        <f t="shared" si="107"/>
        <v>0</v>
      </c>
      <c r="AD7127" s="47"/>
      <c r="AE7127" s="44"/>
      <c r="AF7127" s="48"/>
    </row>
    <row r="7128" spans="1:32" ht="21" customHeight="1">
      <c r="A7128" s="45" t="str">
        <f>IF(G7128="","",VLOOKUP(G7128,#REF!,3,0))</f>
        <v/>
      </c>
      <c r="B7128" s="45" t="str">
        <f>IF(Table1[[#This Row],[Day]]="","",WEEKNUM(F7128))</f>
        <v/>
      </c>
      <c r="C7128" s="45" t="str">
        <f>IF(Table1[[#This Row],[Day]]="","",MONTH(F7128))</f>
        <v/>
      </c>
      <c r="D7128" s="45" t="str">
        <f>IF(Table1[[#This Row],[Day]]="","",YEAR(F7128))</f>
        <v/>
      </c>
      <c r="E7128" s="117" t="s">
        <v>329</v>
      </c>
      <c r="J7128" s="102"/>
      <c r="K7128" s="124"/>
      <c r="R7128" s="46"/>
      <c r="V7128" s="112"/>
      <c r="W7128" s="72"/>
      <c r="X7128" s="46"/>
      <c r="Y7128" s="46"/>
      <c r="AC7128" s="47">
        <f t="shared" si="107"/>
        <v>0</v>
      </c>
      <c r="AD7128" s="47"/>
      <c r="AE7128" s="44"/>
      <c r="AF7128" s="48"/>
    </row>
    <row r="7129" spans="1:32" ht="21" customHeight="1">
      <c r="A7129" s="45" t="str">
        <f>IF(G7129="","",VLOOKUP(G7129,#REF!,3,0))</f>
        <v/>
      </c>
      <c r="B7129" s="45" t="str">
        <f>IF(Table1[[#This Row],[Day]]="","",WEEKNUM(F7129))</f>
        <v/>
      </c>
      <c r="C7129" s="45" t="str">
        <f>IF(Table1[[#This Row],[Day]]="","",MONTH(F7129))</f>
        <v/>
      </c>
      <c r="D7129" s="45" t="str">
        <f>IF(Table1[[#This Row],[Day]]="","",YEAR(F7129))</f>
        <v/>
      </c>
      <c r="E7129" s="117" t="s">
        <v>329</v>
      </c>
      <c r="J7129" s="102"/>
      <c r="K7129" s="124"/>
      <c r="R7129" s="46"/>
      <c r="V7129" s="112"/>
      <c r="W7129" s="72"/>
      <c r="X7129" s="46"/>
      <c r="Y7129" s="46"/>
      <c r="AC7129" s="47">
        <f t="shared" si="107"/>
        <v>0</v>
      </c>
      <c r="AD7129" s="47"/>
      <c r="AE7129" s="44"/>
      <c r="AF7129" s="48"/>
    </row>
    <row r="7130" spans="1:32" ht="21" customHeight="1">
      <c r="A7130" s="45" t="str">
        <f>IF(G7130="","",VLOOKUP(G7130,#REF!,3,0))</f>
        <v/>
      </c>
      <c r="B7130" s="45" t="str">
        <f>IF(Table1[[#This Row],[Day]]="","",WEEKNUM(F7130))</f>
        <v/>
      </c>
      <c r="C7130" s="45" t="str">
        <f>IF(Table1[[#This Row],[Day]]="","",MONTH(F7130))</f>
        <v/>
      </c>
      <c r="D7130" s="45" t="str">
        <f>IF(Table1[[#This Row],[Day]]="","",YEAR(F7130))</f>
        <v/>
      </c>
      <c r="E7130" s="117" t="s">
        <v>329</v>
      </c>
      <c r="J7130" s="102"/>
      <c r="K7130" s="124"/>
      <c r="R7130" s="46"/>
      <c r="V7130" s="112"/>
      <c r="W7130" s="72"/>
      <c r="X7130" s="46"/>
      <c r="Y7130" s="46"/>
      <c r="AC7130" s="47">
        <f t="shared" si="107"/>
        <v>0</v>
      </c>
      <c r="AD7130" s="47"/>
      <c r="AE7130" s="44"/>
      <c r="AF7130" s="48"/>
    </row>
    <row r="7131" spans="1:32" ht="21" customHeight="1">
      <c r="A7131" s="45" t="str">
        <f>IF(G7131="","",VLOOKUP(G7131,#REF!,3,0))</f>
        <v/>
      </c>
      <c r="B7131" s="45" t="str">
        <f>IF(Table1[[#This Row],[Day]]="","",WEEKNUM(F7131))</f>
        <v/>
      </c>
      <c r="C7131" s="45" t="str">
        <f>IF(Table1[[#This Row],[Day]]="","",MONTH(F7131))</f>
        <v/>
      </c>
      <c r="D7131" s="45" t="str">
        <f>IF(Table1[[#This Row],[Day]]="","",YEAR(F7131))</f>
        <v/>
      </c>
      <c r="E7131" s="117" t="s">
        <v>329</v>
      </c>
      <c r="J7131" s="102"/>
      <c r="K7131" s="124"/>
      <c r="R7131" s="46"/>
      <c r="V7131" s="112"/>
      <c r="W7131" s="72"/>
      <c r="X7131" s="46"/>
      <c r="Y7131" s="46"/>
      <c r="AC7131" s="47">
        <f t="shared" si="107"/>
        <v>0</v>
      </c>
      <c r="AD7131" s="47"/>
      <c r="AE7131" s="44"/>
      <c r="AF7131" s="48"/>
    </row>
    <row r="7132" spans="1:32" ht="21" customHeight="1">
      <c r="A7132" s="45" t="str">
        <f>IF(G7132="","",VLOOKUP(G7132,#REF!,3,0))</f>
        <v/>
      </c>
      <c r="B7132" s="45" t="str">
        <f>IF(Table1[[#This Row],[Day]]="","",WEEKNUM(F7132))</f>
        <v/>
      </c>
      <c r="C7132" s="45" t="str">
        <f>IF(Table1[[#This Row],[Day]]="","",MONTH(F7132))</f>
        <v/>
      </c>
      <c r="D7132" s="45" t="str">
        <f>IF(Table1[[#This Row],[Day]]="","",YEAR(F7132))</f>
        <v/>
      </c>
      <c r="E7132" s="117" t="s">
        <v>329</v>
      </c>
      <c r="J7132" s="102"/>
      <c r="K7132" s="124"/>
      <c r="R7132" s="46"/>
      <c r="V7132" s="112"/>
      <c r="W7132" s="72"/>
      <c r="X7132" s="46"/>
      <c r="Y7132" s="46"/>
      <c r="AC7132" s="47">
        <f t="shared" ref="AC7132:AC7195" si="108">SUM(I7132:AB7132)</f>
        <v>0</v>
      </c>
      <c r="AD7132" s="47"/>
      <c r="AE7132" s="44"/>
      <c r="AF7132" s="48"/>
    </row>
    <row r="7133" spans="1:32" ht="21" customHeight="1">
      <c r="A7133" s="45" t="str">
        <f>IF(G7133="","",VLOOKUP(G7133,#REF!,3,0))</f>
        <v/>
      </c>
      <c r="B7133" s="45" t="str">
        <f>IF(Table1[[#This Row],[Day]]="","",WEEKNUM(F7133))</f>
        <v/>
      </c>
      <c r="C7133" s="45" t="str">
        <f>IF(Table1[[#This Row],[Day]]="","",MONTH(F7133))</f>
        <v/>
      </c>
      <c r="D7133" s="45" t="str">
        <f>IF(Table1[[#This Row],[Day]]="","",YEAR(F7133))</f>
        <v/>
      </c>
      <c r="E7133" s="117" t="s">
        <v>329</v>
      </c>
      <c r="J7133" s="102"/>
      <c r="K7133" s="124"/>
      <c r="R7133" s="46"/>
      <c r="V7133" s="112"/>
      <c r="W7133" s="72"/>
      <c r="X7133" s="46"/>
      <c r="Y7133" s="46"/>
      <c r="AC7133" s="47">
        <f t="shared" si="108"/>
        <v>0</v>
      </c>
      <c r="AD7133" s="47"/>
      <c r="AE7133" s="44"/>
      <c r="AF7133" s="48"/>
    </row>
    <row r="7134" spans="1:32" ht="21" customHeight="1">
      <c r="A7134" s="45" t="str">
        <f>IF(G7134="","",VLOOKUP(G7134,#REF!,3,0))</f>
        <v/>
      </c>
      <c r="B7134" s="45" t="str">
        <f>IF(Table1[[#This Row],[Day]]="","",WEEKNUM(F7134))</f>
        <v/>
      </c>
      <c r="C7134" s="45" t="str">
        <f>IF(Table1[[#This Row],[Day]]="","",MONTH(F7134))</f>
        <v/>
      </c>
      <c r="D7134" s="45" t="str">
        <f>IF(Table1[[#This Row],[Day]]="","",YEAR(F7134))</f>
        <v/>
      </c>
      <c r="E7134" s="117" t="s">
        <v>329</v>
      </c>
      <c r="J7134" s="102"/>
      <c r="K7134" s="124"/>
      <c r="R7134" s="46"/>
      <c r="V7134" s="112"/>
      <c r="W7134" s="72"/>
      <c r="X7134" s="46"/>
      <c r="Y7134" s="46"/>
      <c r="AC7134" s="47">
        <f t="shared" si="108"/>
        <v>0</v>
      </c>
      <c r="AD7134" s="47"/>
      <c r="AE7134" s="44"/>
      <c r="AF7134" s="48"/>
    </row>
    <row r="7135" spans="1:32" ht="21" customHeight="1">
      <c r="A7135" s="45" t="str">
        <f>IF(G7135="","",VLOOKUP(G7135,#REF!,3,0))</f>
        <v/>
      </c>
      <c r="B7135" s="45" t="str">
        <f>IF(Table1[[#This Row],[Day]]="","",WEEKNUM(F7135))</f>
        <v/>
      </c>
      <c r="C7135" s="45" t="str">
        <f>IF(Table1[[#This Row],[Day]]="","",MONTH(F7135))</f>
        <v/>
      </c>
      <c r="D7135" s="45" t="str">
        <f>IF(Table1[[#This Row],[Day]]="","",YEAR(F7135))</f>
        <v/>
      </c>
      <c r="E7135" s="117" t="s">
        <v>329</v>
      </c>
      <c r="J7135" s="102"/>
      <c r="K7135" s="124"/>
      <c r="R7135" s="46"/>
      <c r="V7135" s="112"/>
      <c r="W7135" s="72"/>
      <c r="X7135" s="46"/>
      <c r="Y7135" s="46"/>
      <c r="AC7135" s="47">
        <f t="shared" si="108"/>
        <v>0</v>
      </c>
      <c r="AD7135" s="47"/>
      <c r="AE7135" s="44"/>
      <c r="AF7135" s="48"/>
    </row>
    <row r="7136" spans="1:32" ht="21" customHeight="1">
      <c r="A7136" s="45" t="str">
        <f>IF(G7136="","",VLOOKUP(G7136,#REF!,3,0))</f>
        <v/>
      </c>
      <c r="B7136" s="45" t="str">
        <f>IF(Table1[[#This Row],[Day]]="","",WEEKNUM(F7136))</f>
        <v/>
      </c>
      <c r="C7136" s="45" t="str">
        <f>IF(Table1[[#This Row],[Day]]="","",MONTH(F7136))</f>
        <v/>
      </c>
      <c r="D7136" s="45" t="str">
        <f>IF(Table1[[#This Row],[Day]]="","",YEAR(F7136))</f>
        <v/>
      </c>
      <c r="E7136" s="117" t="s">
        <v>329</v>
      </c>
      <c r="J7136" s="102"/>
      <c r="K7136" s="124"/>
      <c r="R7136" s="46"/>
      <c r="V7136" s="112"/>
      <c r="W7136" s="72"/>
      <c r="X7136" s="46"/>
      <c r="Y7136" s="46"/>
      <c r="AC7136" s="47">
        <f t="shared" si="108"/>
        <v>0</v>
      </c>
      <c r="AD7136" s="47"/>
      <c r="AE7136" s="44"/>
      <c r="AF7136" s="48"/>
    </row>
    <row r="7137" spans="1:32" ht="21" customHeight="1">
      <c r="A7137" s="45" t="str">
        <f>IF(G7137="","",VLOOKUP(G7137,#REF!,3,0))</f>
        <v/>
      </c>
      <c r="B7137" s="45" t="str">
        <f>IF(Table1[[#This Row],[Day]]="","",WEEKNUM(F7137))</f>
        <v/>
      </c>
      <c r="C7137" s="45" t="str">
        <f>IF(Table1[[#This Row],[Day]]="","",MONTH(F7137))</f>
        <v/>
      </c>
      <c r="D7137" s="45" t="str">
        <f>IF(Table1[[#This Row],[Day]]="","",YEAR(F7137))</f>
        <v/>
      </c>
      <c r="E7137" s="117" t="s">
        <v>329</v>
      </c>
      <c r="J7137" s="102"/>
      <c r="K7137" s="124"/>
      <c r="R7137" s="46"/>
      <c r="V7137" s="112"/>
      <c r="W7137" s="72"/>
      <c r="X7137" s="46"/>
      <c r="Y7137" s="46"/>
      <c r="AC7137" s="47">
        <f t="shared" si="108"/>
        <v>0</v>
      </c>
      <c r="AD7137" s="47"/>
      <c r="AE7137" s="44"/>
      <c r="AF7137" s="48"/>
    </row>
    <row r="7138" spans="1:32" ht="21" customHeight="1">
      <c r="A7138" s="45" t="str">
        <f>IF(G7138="","",VLOOKUP(G7138,#REF!,3,0))</f>
        <v/>
      </c>
      <c r="B7138" s="45" t="str">
        <f>IF(Table1[[#This Row],[Day]]="","",WEEKNUM(F7138))</f>
        <v/>
      </c>
      <c r="C7138" s="45" t="str">
        <f>IF(Table1[[#This Row],[Day]]="","",MONTH(F7138))</f>
        <v/>
      </c>
      <c r="D7138" s="45" t="str">
        <f>IF(Table1[[#This Row],[Day]]="","",YEAR(F7138))</f>
        <v/>
      </c>
      <c r="E7138" s="117" t="s">
        <v>329</v>
      </c>
      <c r="J7138" s="102"/>
      <c r="K7138" s="124"/>
      <c r="R7138" s="46"/>
      <c r="V7138" s="112"/>
      <c r="W7138" s="72"/>
      <c r="X7138" s="46"/>
      <c r="Y7138" s="46"/>
      <c r="AC7138" s="47">
        <f t="shared" si="108"/>
        <v>0</v>
      </c>
      <c r="AD7138" s="47"/>
      <c r="AE7138" s="44"/>
      <c r="AF7138" s="48"/>
    </row>
    <row r="7139" spans="1:32" ht="21" customHeight="1">
      <c r="A7139" s="45" t="str">
        <f>IF(G7139="","",VLOOKUP(G7139,#REF!,3,0))</f>
        <v/>
      </c>
      <c r="B7139" s="45" t="str">
        <f>IF(Table1[[#This Row],[Day]]="","",WEEKNUM(F7139))</f>
        <v/>
      </c>
      <c r="C7139" s="45" t="str">
        <f>IF(Table1[[#This Row],[Day]]="","",MONTH(F7139))</f>
        <v/>
      </c>
      <c r="D7139" s="45" t="str">
        <f>IF(Table1[[#This Row],[Day]]="","",YEAR(F7139))</f>
        <v/>
      </c>
      <c r="E7139" s="117" t="s">
        <v>329</v>
      </c>
      <c r="J7139" s="102"/>
      <c r="K7139" s="124"/>
      <c r="R7139" s="46"/>
      <c r="V7139" s="112"/>
      <c r="W7139" s="72"/>
      <c r="X7139" s="46"/>
      <c r="Y7139" s="46"/>
      <c r="AC7139" s="47">
        <f t="shared" si="108"/>
        <v>0</v>
      </c>
      <c r="AD7139" s="47"/>
      <c r="AE7139" s="44"/>
      <c r="AF7139" s="48"/>
    </row>
    <row r="7140" spans="1:32" ht="21" customHeight="1">
      <c r="A7140" s="45" t="str">
        <f>IF(G7140="","",VLOOKUP(G7140,#REF!,3,0))</f>
        <v/>
      </c>
      <c r="B7140" s="45" t="str">
        <f>IF(Table1[[#This Row],[Day]]="","",WEEKNUM(F7140))</f>
        <v/>
      </c>
      <c r="C7140" s="45" t="str">
        <f>IF(Table1[[#This Row],[Day]]="","",MONTH(F7140))</f>
        <v/>
      </c>
      <c r="D7140" s="45" t="str">
        <f>IF(Table1[[#This Row],[Day]]="","",YEAR(F7140))</f>
        <v/>
      </c>
      <c r="E7140" s="117" t="s">
        <v>329</v>
      </c>
      <c r="J7140" s="102"/>
      <c r="K7140" s="124"/>
      <c r="R7140" s="46"/>
      <c r="V7140" s="112"/>
      <c r="W7140" s="72"/>
      <c r="X7140" s="46"/>
      <c r="Y7140" s="46"/>
      <c r="AC7140" s="47">
        <f t="shared" si="108"/>
        <v>0</v>
      </c>
      <c r="AD7140" s="47"/>
      <c r="AE7140" s="44"/>
      <c r="AF7140" s="48"/>
    </row>
    <row r="7141" spans="1:32" ht="21" customHeight="1">
      <c r="A7141" s="45" t="str">
        <f>IF(G7141="","",VLOOKUP(G7141,#REF!,3,0))</f>
        <v/>
      </c>
      <c r="B7141" s="45" t="str">
        <f>IF(Table1[[#This Row],[Day]]="","",WEEKNUM(F7141))</f>
        <v/>
      </c>
      <c r="C7141" s="45" t="str">
        <f>IF(Table1[[#This Row],[Day]]="","",MONTH(F7141))</f>
        <v/>
      </c>
      <c r="D7141" s="45" t="str">
        <f>IF(Table1[[#This Row],[Day]]="","",YEAR(F7141))</f>
        <v/>
      </c>
      <c r="E7141" s="117" t="s">
        <v>329</v>
      </c>
      <c r="J7141" s="102"/>
      <c r="K7141" s="124"/>
      <c r="R7141" s="46"/>
      <c r="V7141" s="112"/>
      <c r="W7141" s="72"/>
      <c r="X7141" s="46"/>
      <c r="Y7141" s="46"/>
      <c r="AC7141" s="47">
        <f t="shared" si="108"/>
        <v>0</v>
      </c>
      <c r="AD7141" s="47"/>
      <c r="AE7141" s="44"/>
      <c r="AF7141" s="48"/>
    </row>
    <row r="7142" spans="1:32" ht="21" customHeight="1">
      <c r="A7142" s="45" t="str">
        <f>IF(G7142="","",VLOOKUP(G7142,#REF!,3,0))</f>
        <v/>
      </c>
      <c r="B7142" s="45" t="str">
        <f>IF(Table1[[#This Row],[Day]]="","",WEEKNUM(F7142))</f>
        <v/>
      </c>
      <c r="C7142" s="45" t="str">
        <f>IF(Table1[[#This Row],[Day]]="","",MONTH(F7142))</f>
        <v/>
      </c>
      <c r="D7142" s="45" t="str">
        <f>IF(Table1[[#This Row],[Day]]="","",YEAR(F7142))</f>
        <v/>
      </c>
      <c r="E7142" s="117" t="s">
        <v>329</v>
      </c>
      <c r="J7142" s="102"/>
      <c r="K7142" s="124"/>
      <c r="R7142" s="46"/>
      <c r="V7142" s="112"/>
      <c r="W7142" s="72"/>
      <c r="X7142" s="46"/>
      <c r="Y7142" s="46"/>
      <c r="AC7142" s="47">
        <f t="shared" si="108"/>
        <v>0</v>
      </c>
      <c r="AD7142" s="47"/>
      <c r="AE7142" s="44"/>
      <c r="AF7142" s="48"/>
    </row>
    <row r="7143" spans="1:32" ht="21" customHeight="1">
      <c r="A7143" s="45" t="str">
        <f>IF(G7143="","",VLOOKUP(G7143,#REF!,3,0))</f>
        <v/>
      </c>
      <c r="B7143" s="45" t="str">
        <f>IF(Table1[[#This Row],[Day]]="","",WEEKNUM(F7143))</f>
        <v/>
      </c>
      <c r="C7143" s="45" t="str">
        <f>IF(Table1[[#This Row],[Day]]="","",MONTH(F7143))</f>
        <v/>
      </c>
      <c r="D7143" s="45" t="str">
        <f>IF(Table1[[#This Row],[Day]]="","",YEAR(F7143))</f>
        <v/>
      </c>
      <c r="E7143" s="117" t="s">
        <v>329</v>
      </c>
      <c r="J7143" s="102"/>
      <c r="K7143" s="124"/>
      <c r="R7143" s="46"/>
      <c r="V7143" s="112"/>
      <c r="W7143" s="72"/>
      <c r="X7143" s="46"/>
      <c r="Y7143" s="46"/>
      <c r="AC7143" s="47">
        <f t="shared" si="108"/>
        <v>0</v>
      </c>
      <c r="AD7143" s="47"/>
      <c r="AE7143" s="44"/>
      <c r="AF7143" s="48"/>
    </row>
    <row r="7144" spans="1:32" ht="21" customHeight="1">
      <c r="A7144" s="45" t="str">
        <f>IF(G7144="","",VLOOKUP(G7144,#REF!,3,0))</f>
        <v/>
      </c>
      <c r="B7144" s="45" t="str">
        <f>IF(Table1[[#This Row],[Day]]="","",WEEKNUM(F7144))</f>
        <v/>
      </c>
      <c r="C7144" s="45" t="str">
        <f>IF(Table1[[#This Row],[Day]]="","",MONTH(F7144))</f>
        <v/>
      </c>
      <c r="D7144" s="45" t="str">
        <f>IF(Table1[[#This Row],[Day]]="","",YEAR(F7144))</f>
        <v/>
      </c>
      <c r="E7144" s="117" t="s">
        <v>329</v>
      </c>
      <c r="J7144" s="102"/>
      <c r="K7144" s="124"/>
      <c r="R7144" s="46"/>
      <c r="V7144" s="112"/>
      <c r="W7144" s="72"/>
      <c r="X7144" s="46"/>
      <c r="Y7144" s="46"/>
      <c r="AC7144" s="47">
        <f t="shared" si="108"/>
        <v>0</v>
      </c>
      <c r="AD7144" s="47"/>
      <c r="AE7144" s="44"/>
      <c r="AF7144" s="48"/>
    </row>
    <row r="7145" spans="1:32" ht="21" customHeight="1">
      <c r="A7145" s="45" t="str">
        <f>IF(G7145="","",VLOOKUP(G7145,#REF!,3,0))</f>
        <v/>
      </c>
      <c r="B7145" s="45" t="str">
        <f>IF(Table1[[#This Row],[Day]]="","",WEEKNUM(F7145))</f>
        <v/>
      </c>
      <c r="C7145" s="45" t="str">
        <f>IF(Table1[[#This Row],[Day]]="","",MONTH(F7145))</f>
        <v/>
      </c>
      <c r="D7145" s="45" t="str">
        <f>IF(Table1[[#This Row],[Day]]="","",YEAR(F7145))</f>
        <v/>
      </c>
      <c r="E7145" s="117" t="s">
        <v>329</v>
      </c>
      <c r="J7145" s="102"/>
      <c r="K7145" s="124"/>
      <c r="R7145" s="46"/>
      <c r="V7145" s="112"/>
      <c r="W7145" s="72"/>
      <c r="X7145" s="46"/>
      <c r="Y7145" s="46"/>
      <c r="AC7145" s="47">
        <f t="shared" si="108"/>
        <v>0</v>
      </c>
      <c r="AD7145" s="47"/>
      <c r="AE7145" s="44"/>
      <c r="AF7145" s="48"/>
    </row>
    <row r="7146" spans="1:32" ht="21" customHeight="1">
      <c r="A7146" s="45" t="str">
        <f>IF(G7146="","",VLOOKUP(G7146,#REF!,3,0))</f>
        <v/>
      </c>
      <c r="B7146" s="45" t="str">
        <f>IF(Table1[[#This Row],[Day]]="","",WEEKNUM(F7146))</f>
        <v/>
      </c>
      <c r="C7146" s="45" t="str">
        <f>IF(Table1[[#This Row],[Day]]="","",MONTH(F7146))</f>
        <v/>
      </c>
      <c r="D7146" s="45" t="str">
        <f>IF(Table1[[#This Row],[Day]]="","",YEAR(F7146))</f>
        <v/>
      </c>
      <c r="E7146" s="117" t="s">
        <v>329</v>
      </c>
      <c r="J7146" s="102"/>
      <c r="K7146" s="124"/>
      <c r="R7146" s="46"/>
      <c r="V7146" s="112"/>
      <c r="W7146" s="72"/>
      <c r="X7146" s="46"/>
      <c r="Y7146" s="46"/>
      <c r="AC7146" s="47">
        <f t="shared" si="108"/>
        <v>0</v>
      </c>
      <c r="AD7146" s="47"/>
      <c r="AE7146" s="44"/>
      <c r="AF7146" s="48"/>
    </row>
    <row r="7147" spans="1:32" ht="21" customHeight="1">
      <c r="A7147" s="45" t="str">
        <f>IF(G7147="","",VLOOKUP(G7147,#REF!,3,0))</f>
        <v/>
      </c>
      <c r="B7147" s="45" t="str">
        <f>IF(Table1[[#This Row],[Day]]="","",WEEKNUM(F7147))</f>
        <v/>
      </c>
      <c r="C7147" s="45" t="str">
        <f>IF(Table1[[#This Row],[Day]]="","",MONTH(F7147))</f>
        <v/>
      </c>
      <c r="D7147" s="45" t="str">
        <f>IF(Table1[[#This Row],[Day]]="","",YEAR(F7147))</f>
        <v/>
      </c>
      <c r="E7147" s="117" t="s">
        <v>329</v>
      </c>
      <c r="J7147" s="102"/>
      <c r="K7147" s="124"/>
      <c r="R7147" s="46"/>
      <c r="V7147" s="112"/>
      <c r="W7147" s="72"/>
      <c r="X7147" s="46"/>
      <c r="Y7147" s="46"/>
      <c r="AC7147" s="47">
        <f t="shared" si="108"/>
        <v>0</v>
      </c>
      <c r="AD7147" s="47"/>
      <c r="AE7147" s="44"/>
      <c r="AF7147" s="48"/>
    </row>
    <row r="7148" spans="1:32" ht="21" customHeight="1">
      <c r="A7148" s="45" t="str">
        <f>IF(G7148="","",VLOOKUP(G7148,#REF!,3,0))</f>
        <v/>
      </c>
      <c r="B7148" s="45" t="str">
        <f>IF(Table1[[#This Row],[Day]]="","",WEEKNUM(F7148))</f>
        <v/>
      </c>
      <c r="C7148" s="45" t="str">
        <f>IF(Table1[[#This Row],[Day]]="","",MONTH(F7148))</f>
        <v/>
      </c>
      <c r="D7148" s="45" t="str">
        <f>IF(Table1[[#This Row],[Day]]="","",YEAR(F7148))</f>
        <v/>
      </c>
      <c r="E7148" s="117" t="s">
        <v>329</v>
      </c>
      <c r="J7148" s="102"/>
      <c r="K7148" s="124"/>
      <c r="R7148" s="46"/>
      <c r="V7148" s="112"/>
      <c r="W7148" s="72"/>
      <c r="X7148" s="46"/>
      <c r="Y7148" s="46"/>
      <c r="AC7148" s="47">
        <f t="shared" si="108"/>
        <v>0</v>
      </c>
      <c r="AD7148" s="47"/>
      <c r="AE7148" s="44"/>
      <c r="AF7148" s="48"/>
    </row>
    <row r="7149" spans="1:32" ht="21" customHeight="1">
      <c r="A7149" s="45" t="str">
        <f>IF(G7149="","",VLOOKUP(G7149,#REF!,3,0))</f>
        <v/>
      </c>
      <c r="B7149" s="45" t="str">
        <f>IF(Table1[[#This Row],[Day]]="","",WEEKNUM(F7149))</f>
        <v/>
      </c>
      <c r="C7149" s="45" t="str">
        <f>IF(Table1[[#This Row],[Day]]="","",MONTH(F7149))</f>
        <v/>
      </c>
      <c r="D7149" s="45" t="str">
        <f>IF(Table1[[#This Row],[Day]]="","",YEAR(F7149))</f>
        <v/>
      </c>
      <c r="E7149" s="117" t="s">
        <v>329</v>
      </c>
      <c r="J7149" s="102"/>
      <c r="K7149" s="124"/>
      <c r="R7149" s="46"/>
      <c r="V7149" s="112"/>
      <c r="W7149" s="72"/>
      <c r="X7149" s="46"/>
      <c r="Y7149" s="46"/>
      <c r="AC7149" s="47">
        <f t="shared" si="108"/>
        <v>0</v>
      </c>
      <c r="AD7149" s="47"/>
      <c r="AE7149" s="44"/>
      <c r="AF7149" s="48"/>
    </row>
    <row r="7150" spans="1:32" ht="21" customHeight="1">
      <c r="A7150" s="45" t="str">
        <f>IF(G7150="","",VLOOKUP(G7150,#REF!,3,0))</f>
        <v/>
      </c>
      <c r="B7150" s="45" t="str">
        <f>IF(Table1[[#This Row],[Day]]="","",WEEKNUM(F7150))</f>
        <v/>
      </c>
      <c r="C7150" s="45" t="str">
        <f>IF(Table1[[#This Row],[Day]]="","",MONTH(F7150))</f>
        <v/>
      </c>
      <c r="D7150" s="45" t="str">
        <f>IF(Table1[[#This Row],[Day]]="","",YEAR(F7150))</f>
        <v/>
      </c>
      <c r="E7150" s="117" t="s">
        <v>329</v>
      </c>
      <c r="J7150" s="102"/>
      <c r="K7150" s="124"/>
      <c r="R7150" s="46"/>
      <c r="V7150" s="112"/>
      <c r="W7150" s="72"/>
      <c r="X7150" s="46"/>
      <c r="Y7150" s="46"/>
      <c r="AC7150" s="47">
        <f t="shared" si="108"/>
        <v>0</v>
      </c>
      <c r="AD7150" s="47"/>
      <c r="AE7150" s="44"/>
      <c r="AF7150" s="48"/>
    </row>
    <row r="7151" spans="1:32" ht="21" customHeight="1">
      <c r="A7151" s="45" t="str">
        <f>IF(G7151="","",VLOOKUP(G7151,#REF!,3,0))</f>
        <v/>
      </c>
      <c r="B7151" s="45" t="str">
        <f>IF(Table1[[#This Row],[Day]]="","",WEEKNUM(F7151))</f>
        <v/>
      </c>
      <c r="C7151" s="45" t="str">
        <f>IF(Table1[[#This Row],[Day]]="","",MONTH(F7151))</f>
        <v/>
      </c>
      <c r="D7151" s="45" t="str">
        <f>IF(Table1[[#This Row],[Day]]="","",YEAR(F7151))</f>
        <v/>
      </c>
      <c r="E7151" s="117" t="s">
        <v>329</v>
      </c>
      <c r="J7151" s="102"/>
      <c r="K7151" s="124"/>
      <c r="R7151" s="46"/>
      <c r="V7151" s="112"/>
      <c r="W7151" s="72"/>
      <c r="X7151" s="46"/>
      <c r="Y7151" s="46"/>
      <c r="AC7151" s="47">
        <f t="shared" si="108"/>
        <v>0</v>
      </c>
      <c r="AD7151" s="47"/>
      <c r="AE7151" s="44"/>
      <c r="AF7151" s="48"/>
    </row>
    <row r="7152" spans="1:32" ht="21" customHeight="1">
      <c r="A7152" s="45" t="str">
        <f>IF(G7152="","",VLOOKUP(G7152,#REF!,3,0))</f>
        <v/>
      </c>
      <c r="B7152" s="45" t="str">
        <f>IF(Table1[[#This Row],[Day]]="","",WEEKNUM(F7152))</f>
        <v/>
      </c>
      <c r="C7152" s="45" t="str">
        <f>IF(Table1[[#This Row],[Day]]="","",MONTH(F7152))</f>
        <v/>
      </c>
      <c r="D7152" s="45" t="str">
        <f>IF(Table1[[#This Row],[Day]]="","",YEAR(F7152))</f>
        <v/>
      </c>
      <c r="E7152" s="117" t="s">
        <v>329</v>
      </c>
      <c r="J7152" s="102"/>
      <c r="K7152" s="124"/>
      <c r="R7152" s="46"/>
      <c r="V7152" s="112"/>
      <c r="W7152" s="72"/>
      <c r="X7152" s="46"/>
      <c r="Y7152" s="46"/>
      <c r="AC7152" s="47">
        <f t="shared" si="108"/>
        <v>0</v>
      </c>
      <c r="AD7152" s="47"/>
      <c r="AE7152" s="44"/>
      <c r="AF7152" s="48"/>
    </row>
    <row r="7153" spans="1:32" ht="21" customHeight="1">
      <c r="A7153" s="45" t="str">
        <f>IF(G7153="","",VLOOKUP(G7153,#REF!,3,0))</f>
        <v/>
      </c>
      <c r="B7153" s="45" t="str">
        <f>IF(Table1[[#This Row],[Day]]="","",WEEKNUM(F7153))</f>
        <v/>
      </c>
      <c r="C7153" s="45" t="str">
        <f>IF(Table1[[#This Row],[Day]]="","",MONTH(F7153))</f>
        <v/>
      </c>
      <c r="D7153" s="45" t="str">
        <f>IF(Table1[[#This Row],[Day]]="","",YEAR(F7153))</f>
        <v/>
      </c>
      <c r="E7153" s="117" t="s">
        <v>329</v>
      </c>
      <c r="J7153" s="102"/>
      <c r="K7153" s="124"/>
      <c r="R7153" s="46"/>
      <c r="V7153" s="112"/>
      <c r="W7153" s="72"/>
      <c r="X7153" s="46"/>
      <c r="Y7153" s="46"/>
      <c r="AC7153" s="47">
        <f t="shared" si="108"/>
        <v>0</v>
      </c>
      <c r="AD7153" s="47"/>
      <c r="AE7153" s="44"/>
      <c r="AF7153" s="48"/>
    </row>
    <row r="7154" spans="1:32" ht="21" customHeight="1">
      <c r="A7154" s="45" t="str">
        <f>IF(G7154="","",VLOOKUP(G7154,#REF!,3,0))</f>
        <v/>
      </c>
      <c r="B7154" s="45" t="str">
        <f>IF(Table1[[#This Row],[Day]]="","",WEEKNUM(F7154))</f>
        <v/>
      </c>
      <c r="C7154" s="45" t="str">
        <f>IF(Table1[[#This Row],[Day]]="","",MONTH(F7154))</f>
        <v/>
      </c>
      <c r="D7154" s="45" t="str">
        <f>IF(Table1[[#This Row],[Day]]="","",YEAR(F7154))</f>
        <v/>
      </c>
      <c r="E7154" s="117" t="s">
        <v>329</v>
      </c>
      <c r="J7154" s="102"/>
      <c r="K7154" s="124"/>
      <c r="R7154" s="46"/>
      <c r="V7154" s="112"/>
      <c r="W7154" s="72"/>
      <c r="X7154" s="46"/>
      <c r="Y7154" s="46"/>
      <c r="AC7154" s="47">
        <f t="shared" si="108"/>
        <v>0</v>
      </c>
      <c r="AD7154" s="47"/>
      <c r="AE7154" s="44"/>
      <c r="AF7154" s="48"/>
    </row>
    <row r="7155" spans="1:32" ht="21" customHeight="1">
      <c r="A7155" s="45" t="str">
        <f>IF(G7155="","",VLOOKUP(G7155,#REF!,3,0))</f>
        <v/>
      </c>
      <c r="B7155" s="45" t="str">
        <f>IF(Table1[[#This Row],[Day]]="","",WEEKNUM(F7155))</f>
        <v/>
      </c>
      <c r="C7155" s="45" t="str">
        <f>IF(Table1[[#This Row],[Day]]="","",MONTH(F7155))</f>
        <v/>
      </c>
      <c r="D7155" s="45" t="str">
        <f>IF(Table1[[#This Row],[Day]]="","",YEAR(F7155))</f>
        <v/>
      </c>
      <c r="E7155" s="117" t="s">
        <v>329</v>
      </c>
      <c r="J7155" s="102"/>
      <c r="K7155" s="124"/>
      <c r="R7155" s="46"/>
      <c r="V7155" s="112"/>
      <c r="W7155" s="72"/>
      <c r="X7155" s="46"/>
      <c r="Y7155" s="46"/>
      <c r="AC7155" s="47">
        <f t="shared" si="108"/>
        <v>0</v>
      </c>
      <c r="AD7155" s="47"/>
      <c r="AE7155" s="44"/>
      <c r="AF7155" s="48"/>
    </row>
    <row r="7156" spans="1:32" ht="21" customHeight="1">
      <c r="A7156" s="45" t="str">
        <f>IF(G7156="","",VLOOKUP(G7156,#REF!,3,0))</f>
        <v/>
      </c>
      <c r="B7156" s="45" t="str">
        <f>IF(Table1[[#This Row],[Day]]="","",WEEKNUM(F7156))</f>
        <v/>
      </c>
      <c r="C7156" s="45" t="str">
        <f>IF(Table1[[#This Row],[Day]]="","",MONTH(F7156))</f>
        <v/>
      </c>
      <c r="D7156" s="45" t="str">
        <f>IF(Table1[[#This Row],[Day]]="","",YEAR(F7156))</f>
        <v/>
      </c>
      <c r="E7156" s="117" t="s">
        <v>329</v>
      </c>
      <c r="J7156" s="102"/>
      <c r="K7156" s="124"/>
      <c r="R7156" s="46"/>
      <c r="V7156" s="112"/>
      <c r="W7156" s="72"/>
      <c r="X7156" s="46"/>
      <c r="Y7156" s="46"/>
      <c r="AC7156" s="47">
        <f t="shared" si="108"/>
        <v>0</v>
      </c>
      <c r="AD7156" s="47"/>
      <c r="AE7156" s="44"/>
      <c r="AF7156" s="48"/>
    </row>
    <row r="7157" spans="1:32" ht="21" customHeight="1">
      <c r="A7157" s="45" t="str">
        <f>IF(G7157="","",VLOOKUP(G7157,#REF!,3,0))</f>
        <v/>
      </c>
      <c r="B7157" s="45" t="str">
        <f>IF(Table1[[#This Row],[Day]]="","",WEEKNUM(F7157))</f>
        <v/>
      </c>
      <c r="C7157" s="45" t="str">
        <f>IF(Table1[[#This Row],[Day]]="","",MONTH(F7157))</f>
        <v/>
      </c>
      <c r="D7157" s="45" t="str">
        <f>IF(Table1[[#This Row],[Day]]="","",YEAR(F7157))</f>
        <v/>
      </c>
      <c r="E7157" s="117" t="s">
        <v>329</v>
      </c>
      <c r="J7157" s="102"/>
      <c r="K7157" s="124"/>
      <c r="R7157" s="46"/>
      <c r="V7157" s="112"/>
      <c r="W7157" s="72"/>
      <c r="X7157" s="46"/>
      <c r="Y7157" s="46"/>
      <c r="AC7157" s="47">
        <f t="shared" si="108"/>
        <v>0</v>
      </c>
      <c r="AD7157" s="47"/>
      <c r="AE7157" s="44"/>
      <c r="AF7157" s="48"/>
    </row>
    <row r="7158" spans="1:32" ht="21" customHeight="1">
      <c r="A7158" s="45" t="str">
        <f>IF(G7158="","",VLOOKUP(G7158,#REF!,3,0))</f>
        <v/>
      </c>
      <c r="B7158" s="45" t="str">
        <f>IF(Table1[[#This Row],[Day]]="","",WEEKNUM(F7158))</f>
        <v/>
      </c>
      <c r="C7158" s="45" t="str">
        <f>IF(Table1[[#This Row],[Day]]="","",MONTH(F7158))</f>
        <v/>
      </c>
      <c r="D7158" s="45" t="str">
        <f>IF(Table1[[#This Row],[Day]]="","",YEAR(F7158))</f>
        <v/>
      </c>
      <c r="E7158" s="117" t="s">
        <v>329</v>
      </c>
      <c r="J7158" s="102"/>
      <c r="K7158" s="124"/>
      <c r="R7158" s="46"/>
      <c r="V7158" s="112"/>
      <c r="W7158" s="72"/>
      <c r="X7158" s="46"/>
      <c r="Y7158" s="46"/>
      <c r="AC7158" s="47">
        <f t="shared" si="108"/>
        <v>0</v>
      </c>
      <c r="AD7158" s="47"/>
      <c r="AE7158" s="44"/>
      <c r="AF7158" s="48"/>
    </row>
    <row r="7159" spans="1:32" ht="21" customHeight="1">
      <c r="A7159" s="45" t="str">
        <f>IF(G7159="","",VLOOKUP(G7159,#REF!,3,0))</f>
        <v/>
      </c>
      <c r="B7159" s="45" t="str">
        <f>IF(Table1[[#This Row],[Day]]="","",WEEKNUM(F7159))</f>
        <v/>
      </c>
      <c r="C7159" s="45" t="str">
        <f>IF(Table1[[#This Row],[Day]]="","",MONTH(F7159))</f>
        <v/>
      </c>
      <c r="D7159" s="45" t="str">
        <f>IF(Table1[[#This Row],[Day]]="","",YEAR(F7159))</f>
        <v/>
      </c>
      <c r="E7159" s="117" t="s">
        <v>329</v>
      </c>
      <c r="J7159" s="102"/>
      <c r="K7159" s="124"/>
      <c r="R7159" s="46"/>
      <c r="V7159" s="112"/>
      <c r="W7159" s="72"/>
      <c r="X7159" s="46"/>
      <c r="Y7159" s="46"/>
      <c r="AC7159" s="47">
        <f t="shared" si="108"/>
        <v>0</v>
      </c>
      <c r="AD7159" s="47"/>
      <c r="AE7159" s="44"/>
      <c r="AF7159" s="48"/>
    </row>
    <row r="7160" spans="1:32" ht="21" customHeight="1">
      <c r="A7160" s="45" t="str">
        <f>IF(G7160="","",VLOOKUP(G7160,#REF!,3,0))</f>
        <v/>
      </c>
      <c r="B7160" s="45" t="str">
        <f>IF(Table1[[#This Row],[Day]]="","",WEEKNUM(F7160))</f>
        <v/>
      </c>
      <c r="C7160" s="45" t="str">
        <f>IF(Table1[[#This Row],[Day]]="","",MONTH(F7160))</f>
        <v/>
      </c>
      <c r="D7160" s="45" t="str">
        <f>IF(Table1[[#This Row],[Day]]="","",YEAR(F7160))</f>
        <v/>
      </c>
      <c r="E7160" s="117" t="s">
        <v>329</v>
      </c>
      <c r="J7160" s="102"/>
      <c r="K7160" s="124"/>
      <c r="R7160" s="46"/>
      <c r="V7160" s="112"/>
      <c r="W7160" s="72"/>
      <c r="X7160" s="46"/>
      <c r="Y7160" s="46"/>
      <c r="AC7160" s="47">
        <f t="shared" si="108"/>
        <v>0</v>
      </c>
      <c r="AD7160" s="47"/>
      <c r="AE7160" s="44"/>
      <c r="AF7160" s="48"/>
    </row>
    <row r="7161" spans="1:32" ht="21" customHeight="1">
      <c r="A7161" s="45" t="str">
        <f>IF(G7161="","",VLOOKUP(G7161,#REF!,3,0))</f>
        <v/>
      </c>
      <c r="B7161" s="45" t="str">
        <f>IF(Table1[[#This Row],[Day]]="","",WEEKNUM(F7161))</f>
        <v/>
      </c>
      <c r="C7161" s="45" t="str">
        <f>IF(Table1[[#This Row],[Day]]="","",MONTH(F7161))</f>
        <v/>
      </c>
      <c r="D7161" s="45" t="str">
        <f>IF(Table1[[#This Row],[Day]]="","",YEAR(F7161))</f>
        <v/>
      </c>
      <c r="E7161" s="117" t="s">
        <v>329</v>
      </c>
      <c r="J7161" s="102"/>
      <c r="K7161" s="124"/>
      <c r="R7161" s="46"/>
      <c r="V7161" s="112"/>
      <c r="W7161" s="72"/>
      <c r="X7161" s="46"/>
      <c r="Y7161" s="46"/>
      <c r="AC7161" s="47">
        <f t="shared" si="108"/>
        <v>0</v>
      </c>
      <c r="AD7161" s="47"/>
      <c r="AE7161" s="44"/>
      <c r="AF7161" s="48"/>
    </row>
    <row r="7162" spans="1:32" ht="21" customHeight="1">
      <c r="A7162" s="45" t="str">
        <f>IF(G7162="","",VLOOKUP(G7162,#REF!,3,0))</f>
        <v/>
      </c>
      <c r="B7162" s="45" t="str">
        <f>IF(Table1[[#This Row],[Day]]="","",WEEKNUM(F7162))</f>
        <v/>
      </c>
      <c r="C7162" s="45" t="str">
        <f>IF(Table1[[#This Row],[Day]]="","",MONTH(F7162))</f>
        <v/>
      </c>
      <c r="D7162" s="45" t="str">
        <f>IF(Table1[[#This Row],[Day]]="","",YEAR(F7162))</f>
        <v/>
      </c>
      <c r="E7162" s="117" t="s">
        <v>329</v>
      </c>
      <c r="J7162" s="102"/>
      <c r="K7162" s="124"/>
      <c r="R7162" s="46"/>
      <c r="V7162" s="112"/>
      <c r="W7162" s="72"/>
      <c r="X7162" s="46"/>
      <c r="Y7162" s="46"/>
      <c r="AC7162" s="47">
        <f t="shared" si="108"/>
        <v>0</v>
      </c>
      <c r="AD7162" s="47"/>
      <c r="AE7162" s="44"/>
      <c r="AF7162" s="48"/>
    </row>
    <row r="7163" spans="1:32" ht="21" customHeight="1">
      <c r="A7163" s="45" t="str">
        <f>IF(G7163="","",VLOOKUP(G7163,#REF!,3,0))</f>
        <v/>
      </c>
      <c r="B7163" s="45" t="str">
        <f>IF(Table1[[#This Row],[Day]]="","",WEEKNUM(F7163))</f>
        <v/>
      </c>
      <c r="C7163" s="45" t="str">
        <f>IF(Table1[[#This Row],[Day]]="","",MONTH(F7163))</f>
        <v/>
      </c>
      <c r="D7163" s="45" t="str">
        <f>IF(Table1[[#This Row],[Day]]="","",YEAR(F7163))</f>
        <v/>
      </c>
      <c r="E7163" s="117" t="s">
        <v>329</v>
      </c>
      <c r="J7163" s="102"/>
      <c r="K7163" s="124"/>
      <c r="R7163" s="46"/>
      <c r="V7163" s="112"/>
      <c r="W7163" s="72"/>
      <c r="X7163" s="46"/>
      <c r="Y7163" s="46"/>
      <c r="AC7163" s="47">
        <f t="shared" si="108"/>
        <v>0</v>
      </c>
      <c r="AD7163" s="47"/>
      <c r="AE7163" s="44"/>
      <c r="AF7163" s="48"/>
    </row>
    <row r="7164" spans="1:32" ht="21" customHeight="1">
      <c r="A7164" s="45" t="str">
        <f>IF(G7164="","",VLOOKUP(G7164,#REF!,3,0))</f>
        <v/>
      </c>
      <c r="B7164" s="45" t="str">
        <f>IF(Table1[[#This Row],[Day]]="","",WEEKNUM(F7164))</f>
        <v/>
      </c>
      <c r="C7164" s="45" t="str">
        <f>IF(Table1[[#This Row],[Day]]="","",MONTH(F7164))</f>
        <v/>
      </c>
      <c r="D7164" s="45" t="str">
        <f>IF(Table1[[#This Row],[Day]]="","",YEAR(F7164))</f>
        <v/>
      </c>
      <c r="E7164" s="117" t="s">
        <v>329</v>
      </c>
      <c r="J7164" s="102"/>
      <c r="K7164" s="124"/>
      <c r="R7164" s="46"/>
      <c r="V7164" s="112"/>
      <c r="W7164" s="72"/>
      <c r="X7164" s="46"/>
      <c r="Y7164" s="46"/>
      <c r="AC7164" s="47">
        <f t="shared" si="108"/>
        <v>0</v>
      </c>
      <c r="AD7164" s="47"/>
      <c r="AE7164" s="44"/>
      <c r="AF7164" s="48"/>
    </row>
    <row r="7165" spans="1:32" ht="21" customHeight="1">
      <c r="A7165" s="45" t="str">
        <f>IF(G7165="","",VLOOKUP(G7165,#REF!,3,0))</f>
        <v/>
      </c>
      <c r="B7165" s="45" t="str">
        <f>IF(Table1[[#This Row],[Day]]="","",WEEKNUM(F7165))</f>
        <v/>
      </c>
      <c r="C7165" s="45" t="str">
        <f>IF(Table1[[#This Row],[Day]]="","",MONTH(F7165))</f>
        <v/>
      </c>
      <c r="D7165" s="45" t="str">
        <f>IF(Table1[[#This Row],[Day]]="","",YEAR(F7165))</f>
        <v/>
      </c>
      <c r="E7165" s="117" t="s">
        <v>329</v>
      </c>
      <c r="J7165" s="102"/>
      <c r="K7165" s="124"/>
      <c r="R7165" s="46"/>
      <c r="V7165" s="112"/>
      <c r="W7165" s="72"/>
      <c r="X7165" s="46"/>
      <c r="Y7165" s="46"/>
      <c r="AC7165" s="47">
        <f t="shared" si="108"/>
        <v>0</v>
      </c>
      <c r="AD7165" s="47"/>
      <c r="AE7165" s="44"/>
      <c r="AF7165" s="48"/>
    </row>
    <row r="7166" spans="1:32" ht="21" customHeight="1">
      <c r="A7166" s="45" t="str">
        <f>IF(G7166="","",VLOOKUP(G7166,#REF!,3,0))</f>
        <v/>
      </c>
      <c r="B7166" s="45" t="str">
        <f>IF(Table1[[#This Row],[Day]]="","",WEEKNUM(F7166))</f>
        <v/>
      </c>
      <c r="C7166" s="45" t="str">
        <f>IF(Table1[[#This Row],[Day]]="","",MONTH(F7166))</f>
        <v/>
      </c>
      <c r="D7166" s="45" t="str">
        <f>IF(Table1[[#This Row],[Day]]="","",YEAR(F7166))</f>
        <v/>
      </c>
      <c r="E7166" s="117" t="s">
        <v>329</v>
      </c>
      <c r="J7166" s="102"/>
      <c r="K7166" s="124"/>
      <c r="R7166" s="46"/>
      <c r="V7166" s="112"/>
      <c r="W7166" s="72"/>
      <c r="X7166" s="46"/>
      <c r="Y7166" s="46"/>
      <c r="AC7166" s="47">
        <f t="shared" si="108"/>
        <v>0</v>
      </c>
      <c r="AD7166" s="47"/>
      <c r="AE7166" s="44"/>
      <c r="AF7166" s="48"/>
    </row>
    <row r="7167" spans="1:32" ht="21" customHeight="1">
      <c r="A7167" s="45" t="str">
        <f>IF(G7167="","",VLOOKUP(G7167,#REF!,3,0))</f>
        <v/>
      </c>
      <c r="B7167" s="45" t="str">
        <f>IF(Table1[[#This Row],[Day]]="","",WEEKNUM(F7167))</f>
        <v/>
      </c>
      <c r="C7167" s="45" t="str">
        <f>IF(Table1[[#This Row],[Day]]="","",MONTH(F7167))</f>
        <v/>
      </c>
      <c r="D7167" s="45" t="str">
        <f>IF(Table1[[#This Row],[Day]]="","",YEAR(F7167))</f>
        <v/>
      </c>
      <c r="E7167" s="117" t="s">
        <v>329</v>
      </c>
      <c r="J7167" s="102"/>
      <c r="K7167" s="124"/>
      <c r="R7167" s="46"/>
      <c r="V7167" s="112"/>
      <c r="W7167" s="72"/>
      <c r="X7167" s="46"/>
      <c r="Y7167" s="46"/>
      <c r="AC7167" s="47">
        <f t="shared" si="108"/>
        <v>0</v>
      </c>
      <c r="AD7167" s="47"/>
      <c r="AE7167" s="44"/>
      <c r="AF7167" s="48"/>
    </row>
    <row r="7168" spans="1:32" ht="21" customHeight="1">
      <c r="A7168" s="45" t="str">
        <f>IF(G7168="","",VLOOKUP(G7168,#REF!,3,0))</f>
        <v/>
      </c>
      <c r="B7168" s="45" t="str">
        <f>IF(Table1[[#This Row],[Day]]="","",WEEKNUM(F7168))</f>
        <v/>
      </c>
      <c r="C7168" s="45" t="str">
        <f>IF(Table1[[#This Row],[Day]]="","",MONTH(F7168))</f>
        <v/>
      </c>
      <c r="D7168" s="45" t="str">
        <f>IF(Table1[[#This Row],[Day]]="","",YEAR(F7168))</f>
        <v/>
      </c>
      <c r="E7168" s="117" t="s">
        <v>329</v>
      </c>
      <c r="J7168" s="102"/>
      <c r="K7168" s="124"/>
      <c r="R7168" s="46"/>
      <c r="V7168" s="112"/>
      <c r="W7168" s="72"/>
      <c r="X7168" s="46"/>
      <c r="Y7168" s="46"/>
      <c r="AC7168" s="47">
        <f t="shared" si="108"/>
        <v>0</v>
      </c>
      <c r="AD7168" s="47"/>
      <c r="AE7168" s="44"/>
      <c r="AF7168" s="48"/>
    </row>
    <row r="7169" spans="1:32" ht="21" customHeight="1">
      <c r="A7169" s="45" t="str">
        <f>IF(G7169="","",VLOOKUP(G7169,#REF!,3,0))</f>
        <v/>
      </c>
      <c r="B7169" s="45" t="str">
        <f>IF(Table1[[#This Row],[Day]]="","",WEEKNUM(F7169))</f>
        <v/>
      </c>
      <c r="C7169" s="45" t="str">
        <f>IF(Table1[[#This Row],[Day]]="","",MONTH(F7169))</f>
        <v/>
      </c>
      <c r="D7169" s="45" t="str">
        <f>IF(Table1[[#This Row],[Day]]="","",YEAR(F7169))</f>
        <v/>
      </c>
      <c r="E7169" s="117" t="s">
        <v>329</v>
      </c>
      <c r="J7169" s="102"/>
      <c r="K7169" s="124"/>
      <c r="R7169" s="46"/>
      <c r="V7169" s="112"/>
      <c r="W7169" s="72"/>
      <c r="X7169" s="46"/>
      <c r="Y7169" s="46"/>
      <c r="AC7169" s="47">
        <f t="shared" si="108"/>
        <v>0</v>
      </c>
      <c r="AD7169" s="47"/>
      <c r="AE7169" s="44"/>
      <c r="AF7169" s="48"/>
    </row>
    <row r="7170" spans="1:32" ht="21" customHeight="1">
      <c r="A7170" s="45" t="str">
        <f>IF(G7170="","",VLOOKUP(G7170,#REF!,3,0))</f>
        <v/>
      </c>
      <c r="B7170" s="45" t="str">
        <f>IF(Table1[[#This Row],[Day]]="","",WEEKNUM(F7170))</f>
        <v/>
      </c>
      <c r="C7170" s="45" t="str">
        <f>IF(Table1[[#This Row],[Day]]="","",MONTH(F7170))</f>
        <v/>
      </c>
      <c r="D7170" s="45" t="str">
        <f>IF(Table1[[#This Row],[Day]]="","",YEAR(F7170))</f>
        <v/>
      </c>
      <c r="E7170" s="117" t="s">
        <v>329</v>
      </c>
      <c r="J7170" s="102"/>
      <c r="K7170" s="124"/>
      <c r="R7170" s="46"/>
      <c r="V7170" s="112"/>
      <c r="W7170" s="72"/>
      <c r="X7170" s="46"/>
      <c r="Y7170" s="46"/>
      <c r="AC7170" s="47">
        <f t="shared" si="108"/>
        <v>0</v>
      </c>
      <c r="AD7170" s="47"/>
      <c r="AE7170" s="44"/>
      <c r="AF7170" s="48"/>
    </row>
    <row r="7171" spans="1:32" ht="21" customHeight="1">
      <c r="A7171" s="45" t="str">
        <f>IF(G7171="","",VLOOKUP(G7171,#REF!,3,0))</f>
        <v/>
      </c>
      <c r="B7171" s="45" t="str">
        <f>IF(Table1[[#This Row],[Day]]="","",WEEKNUM(F7171))</f>
        <v/>
      </c>
      <c r="C7171" s="45" t="str">
        <f>IF(Table1[[#This Row],[Day]]="","",MONTH(F7171))</f>
        <v/>
      </c>
      <c r="D7171" s="45" t="str">
        <f>IF(Table1[[#This Row],[Day]]="","",YEAR(F7171))</f>
        <v/>
      </c>
      <c r="E7171" s="117" t="s">
        <v>329</v>
      </c>
      <c r="J7171" s="102"/>
      <c r="K7171" s="124"/>
      <c r="R7171" s="46"/>
      <c r="V7171" s="112"/>
      <c r="W7171" s="72"/>
      <c r="X7171" s="46"/>
      <c r="Y7171" s="46"/>
      <c r="AC7171" s="47">
        <f t="shared" si="108"/>
        <v>0</v>
      </c>
      <c r="AD7171" s="47"/>
      <c r="AE7171" s="44"/>
      <c r="AF7171" s="48"/>
    </row>
    <row r="7172" spans="1:32" ht="21" customHeight="1">
      <c r="A7172" s="45" t="str">
        <f>IF(G7172="","",VLOOKUP(G7172,#REF!,3,0))</f>
        <v/>
      </c>
      <c r="B7172" s="45" t="str">
        <f>IF(Table1[[#This Row],[Day]]="","",WEEKNUM(F7172))</f>
        <v/>
      </c>
      <c r="C7172" s="45" t="str">
        <f>IF(Table1[[#This Row],[Day]]="","",MONTH(F7172))</f>
        <v/>
      </c>
      <c r="D7172" s="45" t="str">
        <f>IF(Table1[[#This Row],[Day]]="","",YEAR(F7172))</f>
        <v/>
      </c>
      <c r="E7172" s="117" t="s">
        <v>329</v>
      </c>
      <c r="J7172" s="102"/>
      <c r="K7172" s="124"/>
      <c r="R7172" s="46"/>
      <c r="V7172" s="112"/>
      <c r="W7172" s="72"/>
      <c r="X7172" s="46"/>
      <c r="Y7172" s="46"/>
      <c r="AC7172" s="47">
        <f t="shared" si="108"/>
        <v>0</v>
      </c>
      <c r="AD7172" s="47"/>
      <c r="AE7172" s="44"/>
      <c r="AF7172" s="48"/>
    </row>
    <row r="7173" spans="1:32" ht="21" customHeight="1">
      <c r="A7173" s="45" t="str">
        <f>IF(G7173="","",VLOOKUP(G7173,#REF!,3,0))</f>
        <v/>
      </c>
      <c r="B7173" s="45" t="str">
        <f>IF(Table1[[#This Row],[Day]]="","",WEEKNUM(F7173))</f>
        <v/>
      </c>
      <c r="C7173" s="45" t="str">
        <f>IF(Table1[[#This Row],[Day]]="","",MONTH(F7173))</f>
        <v/>
      </c>
      <c r="D7173" s="45" t="str">
        <f>IF(Table1[[#This Row],[Day]]="","",YEAR(F7173))</f>
        <v/>
      </c>
      <c r="E7173" s="117" t="s">
        <v>329</v>
      </c>
      <c r="J7173" s="102"/>
      <c r="K7173" s="124"/>
      <c r="R7173" s="46"/>
      <c r="V7173" s="112"/>
      <c r="W7173" s="72"/>
      <c r="X7173" s="46"/>
      <c r="Y7173" s="46"/>
      <c r="AC7173" s="47">
        <f t="shared" si="108"/>
        <v>0</v>
      </c>
      <c r="AD7173" s="47"/>
      <c r="AE7173" s="44"/>
      <c r="AF7173" s="48"/>
    </row>
    <row r="7174" spans="1:32" ht="21" customHeight="1">
      <c r="A7174" s="45" t="str">
        <f>IF(G7174="","",VLOOKUP(G7174,#REF!,3,0))</f>
        <v/>
      </c>
      <c r="B7174" s="45" t="str">
        <f>IF(Table1[[#This Row],[Day]]="","",WEEKNUM(F7174))</f>
        <v/>
      </c>
      <c r="C7174" s="45" t="str">
        <f>IF(Table1[[#This Row],[Day]]="","",MONTH(F7174))</f>
        <v/>
      </c>
      <c r="D7174" s="45" t="str">
        <f>IF(Table1[[#This Row],[Day]]="","",YEAR(F7174))</f>
        <v/>
      </c>
      <c r="E7174" s="117" t="s">
        <v>329</v>
      </c>
      <c r="J7174" s="102"/>
      <c r="K7174" s="124"/>
      <c r="R7174" s="46"/>
      <c r="V7174" s="112"/>
      <c r="W7174" s="72"/>
      <c r="X7174" s="46"/>
      <c r="Y7174" s="46"/>
      <c r="AC7174" s="47">
        <f t="shared" si="108"/>
        <v>0</v>
      </c>
      <c r="AD7174" s="47"/>
      <c r="AE7174" s="44"/>
      <c r="AF7174" s="48"/>
    </row>
    <row r="7175" spans="1:32" ht="21" customHeight="1">
      <c r="A7175" s="45" t="str">
        <f>IF(G7175="","",VLOOKUP(G7175,#REF!,3,0))</f>
        <v/>
      </c>
      <c r="B7175" s="45" t="str">
        <f>IF(Table1[[#This Row],[Day]]="","",WEEKNUM(F7175))</f>
        <v/>
      </c>
      <c r="C7175" s="45" t="str">
        <f>IF(Table1[[#This Row],[Day]]="","",MONTH(F7175))</f>
        <v/>
      </c>
      <c r="D7175" s="45" t="str">
        <f>IF(Table1[[#This Row],[Day]]="","",YEAR(F7175))</f>
        <v/>
      </c>
      <c r="E7175" s="117" t="s">
        <v>329</v>
      </c>
      <c r="J7175" s="102"/>
      <c r="K7175" s="124"/>
      <c r="R7175" s="46"/>
      <c r="V7175" s="112"/>
      <c r="W7175" s="72"/>
      <c r="X7175" s="46"/>
      <c r="Y7175" s="46"/>
      <c r="AC7175" s="47">
        <f t="shared" si="108"/>
        <v>0</v>
      </c>
      <c r="AD7175" s="47"/>
      <c r="AE7175" s="44"/>
      <c r="AF7175" s="48"/>
    </row>
    <row r="7176" spans="1:32" ht="21" customHeight="1">
      <c r="A7176" s="45" t="str">
        <f>IF(G7176="","",VLOOKUP(G7176,#REF!,3,0))</f>
        <v/>
      </c>
      <c r="B7176" s="45" t="str">
        <f>IF(Table1[[#This Row],[Day]]="","",WEEKNUM(F7176))</f>
        <v/>
      </c>
      <c r="C7176" s="45" t="str">
        <f>IF(Table1[[#This Row],[Day]]="","",MONTH(F7176))</f>
        <v/>
      </c>
      <c r="D7176" s="45" t="str">
        <f>IF(Table1[[#This Row],[Day]]="","",YEAR(F7176))</f>
        <v/>
      </c>
      <c r="E7176" s="117" t="s">
        <v>329</v>
      </c>
      <c r="J7176" s="102"/>
      <c r="K7176" s="124"/>
      <c r="R7176" s="46"/>
      <c r="V7176" s="112"/>
      <c r="W7176" s="72"/>
      <c r="X7176" s="46"/>
      <c r="Y7176" s="46"/>
      <c r="AC7176" s="47">
        <f t="shared" si="108"/>
        <v>0</v>
      </c>
      <c r="AD7176" s="47"/>
      <c r="AE7176" s="44"/>
      <c r="AF7176" s="48"/>
    </row>
    <row r="7177" spans="1:32" ht="21" customHeight="1">
      <c r="A7177" s="45" t="str">
        <f>IF(G7177="","",VLOOKUP(G7177,#REF!,3,0))</f>
        <v/>
      </c>
      <c r="B7177" s="45" t="str">
        <f>IF(Table1[[#This Row],[Day]]="","",WEEKNUM(F7177))</f>
        <v/>
      </c>
      <c r="C7177" s="45" t="str">
        <f>IF(Table1[[#This Row],[Day]]="","",MONTH(F7177))</f>
        <v/>
      </c>
      <c r="D7177" s="45" t="str">
        <f>IF(Table1[[#This Row],[Day]]="","",YEAR(F7177))</f>
        <v/>
      </c>
      <c r="E7177" s="117" t="s">
        <v>329</v>
      </c>
      <c r="J7177" s="102"/>
      <c r="K7177" s="124"/>
      <c r="R7177" s="46"/>
      <c r="V7177" s="112"/>
      <c r="W7177" s="72"/>
      <c r="X7177" s="46"/>
      <c r="Y7177" s="46"/>
      <c r="AC7177" s="47">
        <f t="shared" si="108"/>
        <v>0</v>
      </c>
      <c r="AD7177" s="47"/>
      <c r="AE7177" s="44"/>
      <c r="AF7177" s="48"/>
    </row>
    <row r="7178" spans="1:32" ht="21" customHeight="1">
      <c r="A7178" s="45" t="str">
        <f>IF(G7178="","",VLOOKUP(G7178,#REF!,3,0))</f>
        <v/>
      </c>
      <c r="B7178" s="45" t="str">
        <f>IF(Table1[[#This Row],[Day]]="","",WEEKNUM(F7178))</f>
        <v/>
      </c>
      <c r="C7178" s="45" t="str">
        <f>IF(Table1[[#This Row],[Day]]="","",MONTH(F7178))</f>
        <v/>
      </c>
      <c r="D7178" s="45" t="str">
        <f>IF(Table1[[#This Row],[Day]]="","",YEAR(F7178))</f>
        <v/>
      </c>
      <c r="E7178" s="117" t="s">
        <v>329</v>
      </c>
      <c r="J7178" s="102"/>
      <c r="K7178" s="124"/>
      <c r="R7178" s="46"/>
      <c r="V7178" s="112"/>
      <c r="W7178" s="72"/>
      <c r="X7178" s="46"/>
      <c r="Y7178" s="46"/>
      <c r="AC7178" s="47">
        <f t="shared" si="108"/>
        <v>0</v>
      </c>
      <c r="AD7178" s="47"/>
      <c r="AE7178" s="44"/>
      <c r="AF7178" s="48"/>
    </row>
    <row r="7179" spans="1:32" ht="21" customHeight="1">
      <c r="A7179" s="45" t="str">
        <f>IF(G7179="","",VLOOKUP(G7179,#REF!,3,0))</f>
        <v/>
      </c>
      <c r="B7179" s="45" t="str">
        <f>IF(Table1[[#This Row],[Day]]="","",WEEKNUM(F7179))</f>
        <v/>
      </c>
      <c r="C7179" s="45" t="str">
        <f>IF(Table1[[#This Row],[Day]]="","",MONTH(F7179))</f>
        <v/>
      </c>
      <c r="D7179" s="45" t="str">
        <f>IF(Table1[[#This Row],[Day]]="","",YEAR(F7179))</f>
        <v/>
      </c>
      <c r="E7179" s="117" t="s">
        <v>329</v>
      </c>
      <c r="J7179" s="102"/>
      <c r="K7179" s="124"/>
      <c r="R7179" s="46"/>
      <c r="V7179" s="112"/>
      <c r="W7179" s="72"/>
      <c r="X7179" s="46"/>
      <c r="Y7179" s="46"/>
      <c r="AC7179" s="47">
        <f t="shared" si="108"/>
        <v>0</v>
      </c>
      <c r="AD7179" s="47"/>
      <c r="AE7179" s="44"/>
      <c r="AF7179" s="48"/>
    </row>
    <row r="7180" spans="1:32" ht="21" customHeight="1">
      <c r="A7180" s="45" t="str">
        <f>IF(G7180="","",VLOOKUP(G7180,#REF!,3,0))</f>
        <v/>
      </c>
      <c r="B7180" s="45" t="str">
        <f>IF(Table1[[#This Row],[Day]]="","",WEEKNUM(F7180))</f>
        <v/>
      </c>
      <c r="C7180" s="45" t="str">
        <f>IF(Table1[[#This Row],[Day]]="","",MONTH(F7180))</f>
        <v/>
      </c>
      <c r="D7180" s="45" t="str">
        <f>IF(Table1[[#This Row],[Day]]="","",YEAR(F7180))</f>
        <v/>
      </c>
      <c r="E7180" s="117" t="s">
        <v>329</v>
      </c>
      <c r="J7180" s="102"/>
      <c r="K7180" s="124"/>
      <c r="R7180" s="46"/>
      <c r="V7180" s="112"/>
      <c r="W7180" s="72"/>
      <c r="X7180" s="46"/>
      <c r="Y7180" s="46"/>
      <c r="AC7180" s="47">
        <f t="shared" si="108"/>
        <v>0</v>
      </c>
      <c r="AD7180" s="47"/>
      <c r="AE7180" s="44"/>
      <c r="AF7180" s="48"/>
    </row>
    <row r="7181" spans="1:32" ht="21" customHeight="1">
      <c r="A7181" s="45" t="str">
        <f>IF(G7181="","",VLOOKUP(G7181,#REF!,3,0))</f>
        <v/>
      </c>
      <c r="B7181" s="45" t="str">
        <f>IF(Table1[[#This Row],[Day]]="","",WEEKNUM(F7181))</f>
        <v/>
      </c>
      <c r="C7181" s="45" t="str">
        <f>IF(Table1[[#This Row],[Day]]="","",MONTH(F7181))</f>
        <v/>
      </c>
      <c r="D7181" s="45" t="str">
        <f>IF(Table1[[#This Row],[Day]]="","",YEAR(F7181))</f>
        <v/>
      </c>
      <c r="E7181" s="117" t="s">
        <v>329</v>
      </c>
      <c r="J7181" s="102"/>
      <c r="K7181" s="124"/>
      <c r="R7181" s="46"/>
      <c r="V7181" s="112"/>
      <c r="W7181" s="72"/>
      <c r="X7181" s="46"/>
      <c r="Y7181" s="46"/>
      <c r="AC7181" s="47">
        <f t="shared" si="108"/>
        <v>0</v>
      </c>
      <c r="AD7181" s="47"/>
      <c r="AE7181" s="44"/>
      <c r="AF7181" s="48"/>
    </row>
    <row r="7182" spans="1:32" ht="21" customHeight="1">
      <c r="A7182" s="45" t="str">
        <f>IF(G7182="","",VLOOKUP(G7182,#REF!,3,0))</f>
        <v/>
      </c>
      <c r="B7182" s="45" t="str">
        <f>IF(Table1[[#This Row],[Day]]="","",WEEKNUM(F7182))</f>
        <v/>
      </c>
      <c r="C7182" s="45" t="str">
        <f>IF(Table1[[#This Row],[Day]]="","",MONTH(F7182))</f>
        <v/>
      </c>
      <c r="D7182" s="45" t="str">
        <f>IF(Table1[[#This Row],[Day]]="","",YEAR(F7182))</f>
        <v/>
      </c>
      <c r="E7182" s="117" t="s">
        <v>329</v>
      </c>
      <c r="J7182" s="102"/>
      <c r="K7182" s="124"/>
      <c r="R7182" s="46"/>
      <c r="V7182" s="112"/>
      <c r="W7182" s="72"/>
      <c r="X7182" s="46"/>
      <c r="Y7182" s="46"/>
      <c r="AC7182" s="47">
        <f t="shared" si="108"/>
        <v>0</v>
      </c>
      <c r="AD7182" s="47"/>
      <c r="AE7182" s="44"/>
      <c r="AF7182" s="48"/>
    </row>
    <row r="7183" spans="1:32" ht="21" customHeight="1">
      <c r="A7183" s="45" t="str">
        <f>IF(G7183="","",VLOOKUP(G7183,#REF!,3,0))</f>
        <v/>
      </c>
      <c r="B7183" s="45" t="str">
        <f>IF(Table1[[#This Row],[Day]]="","",WEEKNUM(F7183))</f>
        <v/>
      </c>
      <c r="C7183" s="45" t="str">
        <f>IF(Table1[[#This Row],[Day]]="","",MONTH(F7183))</f>
        <v/>
      </c>
      <c r="D7183" s="45" t="str">
        <f>IF(Table1[[#This Row],[Day]]="","",YEAR(F7183))</f>
        <v/>
      </c>
      <c r="E7183" s="117" t="s">
        <v>329</v>
      </c>
      <c r="J7183" s="102"/>
      <c r="K7183" s="124"/>
      <c r="R7183" s="46"/>
      <c r="V7183" s="112"/>
      <c r="W7183" s="72"/>
      <c r="X7183" s="46"/>
      <c r="Y7183" s="46"/>
      <c r="AC7183" s="47">
        <f t="shared" si="108"/>
        <v>0</v>
      </c>
      <c r="AD7183" s="47"/>
      <c r="AE7183" s="44"/>
      <c r="AF7183" s="48"/>
    </row>
    <row r="7184" spans="1:32" ht="21" customHeight="1">
      <c r="A7184" s="45" t="str">
        <f>IF(G7184="","",VLOOKUP(G7184,#REF!,3,0))</f>
        <v/>
      </c>
      <c r="B7184" s="45" t="str">
        <f>IF(Table1[[#This Row],[Day]]="","",WEEKNUM(F7184))</f>
        <v/>
      </c>
      <c r="C7184" s="45" t="str">
        <f>IF(Table1[[#This Row],[Day]]="","",MONTH(F7184))</f>
        <v/>
      </c>
      <c r="D7184" s="45" t="str">
        <f>IF(Table1[[#This Row],[Day]]="","",YEAR(F7184))</f>
        <v/>
      </c>
      <c r="E7184" s="117" t="s">
        <v>329</v>
      </c>
      <c r="J7184" s="102"/>
      <c r="K7184" s="124"/>
      <c r="R7184" s="46"/>
      <c r="V7184" s="112"/>
      <c r="W7184" s="72"/>
      <c r="X7184" s="46"/>
      <c r="Y7184" s="46"/>
      <c r="AC7184" s="47">
        <f t="shared" si="108"/>
        <v>0</v>
      </c>
      <c r="AD7184" s="47"/>
      <c r="AE7184" s="44"/>
      <c r="AF7184" s="48"/>
    </row>
    <row r="7185" spans="1:32" ht="21" customHeight="1">
      <c r="A7185" s="45" t="str">
        <f>IF(G7185="","",VLOOKUP(G7185,#REF!,3,0))</f>
        <v/>
      </c>
      <c r="B7185" s="45" t="str">
        <f>IF(Table1[[#This Row],[Day]]="","",WEEKNUM(F7185))</f>
        <v/>
      </c>
      <c r="C7185" s="45" t="str">
        <f>IF(Table1[[#This Row],[Day]]="","",MONTH(F7185))</f>
        <v/>
      </c>
      <c r="D7185" s="45" t="str">
        <f>IF(Table1[[#This Row],[Day]]="","",YEAR(F7185))</f>
        <v/>
      </c>
      <c r="E7185" s="117" t="s">
        <v>329</v>
      </c>
      <c r="J7185" s="102"/>
      <c r="K7185" s="124"/>
      <c r="R7185" s="46"/>
      <c r="V7185" s="112"/>
      <c r="W7185" s="72"/>
      <c r="X7185" s="46"/>
      <c r="Y7185" s="46"/>
      <c r="AC7185" s="47">
        <f t="shared" si="108"/>
        <v>0</v>
      </c>
      <c r="AD7185" s="47"/>
      <c r="AE7185" s="44"/>
      <c r="AF7185" s="48"/>
    </row>
    <row r="7186" spans="1:32" ht="21" customHeight="1">
      <c r="A7186" s="45" t="str">
        <f>IF(G7186="","",VLOOKUP(G7186,#REF!,3,0))</f>
        <v/>
      </c>
      <c r="B7186" s="45" t="str">
        <f>IF(Table1[[#This Row],[Day]]="","",WEEKNUM(F7186))</f>
        <v/>
      </c>
      <c r="C7186" s="45" t="str">
        <f>IF(Table1[[#This Row],[Day]]="","",MONTH(F7186))</f>
        <v/>
      </c>
      <c r="D7186" s="45" t="str">
        <f>IF(Table1[[#This Row],[Day]]="","",YEAR(F7186))</f>
        <v/>
      </c>
      <c r="E7186" s="117" t="s">
        <v>329</v>
      </c>
      <c r="J7186" s="102"/>
      <c r="K7186" s="124"/>
      <c r="R7186" s="46"/>
      <c r="V7186" s="112"/>
      <c r="W7186" s="72"/>
      <c r="X7186" s="46"/>
      <c r="Y7186" s="46"/>
      <c r="AC7186" s="47">
        <f t="shared" si="108"/>
        <v>0</v>
      </c>
      <c r="AD7186" s="47"/>
      <c r="AE7186" s="44"/>
      <c r="AF7186" s="48"/>
    </row>
    <row r="7187" spans="1:32" ht="21" customHeight="1">
      <c r="A7187" s="45" t="str">
        <f>IF(G7187="","",VLOOKUP(G7187,#REF!,3,0))</f>
        <v/>
      </c>
      <c r="B7187" s="45" t="str">
        <f>IF(Table1[[#This Row],[Day]]="","",WEEKNUM(F7187))</f>
        <v/>
      </c>
      <c r="C7187" s="45" t="str">
        <f>IF(Table1[[#This Row],[Day]]="","",MONTH(F7187))</f>
        <v/>
      </c>
      <c r="D7187" s="45" t="str">
        <f>IF(Table1[[#This Row],[Day]]="","",YEAR(F7187))</f>
        <v/>
      </c>
      <c r="E7187" s="117" t="s">
        <v>329</v>
      </c>
      <c r="J7187" s="102"/>
      <c r="K7187" s="124"/>
      <c r="R7187" s="46"/>
      <c r="V7187" s="112"/>
      <c r="W7187" s="72"/>
      <c r="X7187" s="46"/>
      <c r="Y7187" s="46"/>
      <c r="AC7187" s="47">
        <f t="shared" si="108"/>
        <v>0</v>
      </c>
      <c r="AD7187" s="47"/>
      <c r="AE7187" s="44"/>
      <c r="AF7187" s="48"/>
    </row>
    <row r="7188" spans="1:32" ht="21" customHeight="1">
      <c r="A7188" s="45" t="str">
        <f>IF(G7188="","",VLOOKUP(G7188,#REF!,3,0))</f>
        <v/>
      </c>
      <c r="B7188" s="45" t="str">
        <f>IF(Table1[[#This Row],[Day]]="","",WEEKNUM(F7188))</f>
        <v/>
      </c>
      <c r="C7188" s="45" t="str">
        <f>IF(Table1[[#This Row],[Day]]="","",MONTH(F7188))</f>
        <v/>
      </c>
      <c r="D7188" s="45" t="str">
        <f>IF(Table1[[#This Row],[Day]]="","",YEAR(F7188))</f>
        <v/>
      </c>
      <c r="E7188" s="117" t="s">
        <v>329</v>
      </c>
      <c r="J7188" s="102"/>
      <c r="K7188" s="124"/>
      <c r="R7188" s="46"/>
      <c r="V7188" s="112"/>
      <c r="W7188" s="72"/>
      <c r="X7188" s="46"/>
      <c r="Y7188" s="46"/>
      <c r="AC7188" s="47">
        <f t="shared" si="108"/>
        <v>0</v>
      </c>
      <c r="AD7188" s="47"/>
      <c r="AE7188" s="44"/>
      <c r="AF7188" s="48"/>
    </row>
    <row r="7189" spans="1:32" ht="21" customHeight="1">
      <c r="A7189" s="45" t="str">
        <f>IF(G7189="","",VLOOKUP(G7189,#REF!,3,0))</f>
        <v/>
      </c>
      <c r="B7189" s="45" t="str">
        <f>IF(Table1[[#This Row],[Day]]="","",WEEKNUM(F7189))</f>
        <v/>
      </c>
      <c r="C7189" s="45" t="str">
        <f>IF(Table1[[#This Row],[Day]]="","",MONTH(F7189))</f>
        <v/>
      </c>
      <c r="D7189" s="45" t="str">
        <f>IF(Table1[[#This Row],[Day]]="","",YEAR(F7189))</f>
        <v/>
      </c>
      <c r="E7189" s="117" t="s">
        <v>329</v>
      </c>
      <c r="J7189" s="102"/>
      <c r="K7189" s="124"/>
      <c r="R7189" s="46"/>
      <c r="V7189" s="112"/>
      <c r="W7189" s="72"/>
      <c r="X7189" s="46"/>
      <c r="Y7189" s="46"/>
      <c r="AC7189" s="47">
        <f t="shared" si="108"/>
        <v>0</v>
      </c>
      <c r="AD7189" s="47"/>
      <c r="AE7189" s="44"/>
      <c r="AF7189" s="48"/>
    </row>
    <row r="7190" spans="1:32" ht="21" customHeight="1">
      <c r="A7190" s="45" t="str">
        <f>IF(G7190="","",VLOOKUP(G7190,#REF!,3,0))</f>
        <v/>
      </c>
      <c r="B7190" s="45" t="str">
        <f>IF(Table1[[#This Row],[Day]]="","",WEEKNUM(F7190))</f>
        <v/>
      </c>
      <c r="C7190" s="45" t="str">
        <f>IF(Table1[[#This Row],[Day]]="","",MONTH(F7190))</f>
        <v/>
      </c>
      <c r="D7190" s="45" t="str">
        <f>IF(Table1[[#This Row],[Day]]="","",YEAR(F7190))</f>
        <v/>
      </c>
      <c r="E7190" s="117" t="s">
        <v>329</v>
      </c>
      <c r="J7190" s="102"/>
      <c r="K7190" s="124"/>
      <c r="R7190" s="46"/>
      <c r="V7190" s="112"/>
      <c r="W7190" s="72"/>
      <c r="X7190" s="46"/>
      <c r="Y7190" s="46"/>
      <c r="AC7190" s="47">
        <f t="shared" si="108"/>
        <v>0</v>
      </c>
      <c r="AD7190" s="47"/>
      <c r="AE7190" s="44"/>
      <c r="AF7190" s="48"/>
    </row>
    <row r="7191" spans="1:32" ht="21" customHeight="1">
      <c r="A7191" s="45" t="str">
        <f>IF(G7191="","",VLOOKUP(G7191,#REF!,3,0))</f>
        <v/>
      </c>
      <c r="B7191" s="45" t="str">
        <f>IF(Table1[[#This Row],[Day]]="","",WEEKNUM(F7191))</f>
        <v/>
      </c>
      <c r="C7191" s="45" t="str">
        <f>IF(Table1[[#This Row],[Day]]="","",MONTH(F7191))</f>
        <v/>
      </c>
      <c r="D7191" s="45" t="str">
        <f>IF(Table1[[#This Row],[Day]]="","",YEAR(F7191))</f>
        <v/>
      </c>
      <c r="E7191" s="117" t="s">
        <v>329</v>
      </c>
      <c r="J7191" s="102"/>
      <c r="K7191" s="124"/>
      <c r="R7191" s="46"/>
      <c r="V7191" s="112"/>
      <c r="W7191" s="72"/>
      <c r="X7191" s="46"/>
      <c r="Y7191" s="46"/>
      <c r="AC7191" s="47">
        <f t="shared" si="108"/>
        <v>0</v>
      </c>
      <c r="AD7191" s="47"/>
      <c r="AE7191" s="44"/>
      <c r="AF7191" s="48"/>
    </row>
    <row r="7192" spans="1:32" ht="21" customHeight="1">
      <c r="A7192" s="45" t="str">
        <f>IF(G7192="","",VLOOKUP(G7192,#REF!,3,0))</f>
        <v/>
      </c>
      <c r="B7192" s="45" t="str">
        <f>IF(Table1[[#This Row],[Day]]="","",WEEKNUM(F7192))</f>
        <v/>
      </c>
      <c r="C7192" s="45" t="str">
        <f>IF(Table1[[#This Row],[Day]]="","",MONTH(F7192))</f>
        <v/>
      </c>
      <c r="D7192" s="45" t="str">
        <f>IF(Table1[[#This Row],[Day]]="","",YEAR(F7192))</f>
        <v/>
      </c>
      <c r="E7192" s="117" t="s">
        <v>329</v>
      </c>
      <c r="J7192" s="102"/>
      <c r="K7192" s="124"/>
      <c r="R7192" s="46"/>
      <c r="V7192" s="112"/>
      <c r="W7192" s="72"/>
      <c r="X7192" s="46"/>
      <c r="Y7192" s="46"/>
      <c r="AC7192" s="47">
        <f t="shared" si="108"/>
        <v>0</v>
      </c>
      <c r="AD7192" s="47"/>
      <c r="AE7192" s="44"/>
      <c r="AF7192" s="48"/>
    </row>
    <row r="7193" spans="1:32" ht="21" customHeight="1">
      <c r="A7193" s="45" t="str">
        <f>IF(G7193="","",VLOOKUP(G7193,#REF!,3,0))</f>
        <v/>
      </c>
      <c r="B7193" s="45" t="str">
        <f>IF(Table1[[#This Row],[Day]]="","",WEEKNUM(F7193))</f>
        <v/>
      </c>
      <c r="C7193" s="45" t="str">
        <f>IF(Table1[[#This Row],[Day]]="","",MONTH(F7193))</f>
        <v/>
      </c>
      <c r="D7193" s="45" t="str">
        <f>IF(Table1[[#This Row],[Day]]="","",YEAR(F7193))</f>
        <v/>
      </c>
      <c r="E7193" s="117" t="s">
        <v>329</v>
      </c>
      <c r="J7193" s="102"/>
      <c r="K7193" s="124"/>
      <c r="R7193" s="46"/>
      <c r="V7193" s="112"/>
      <c r="W7193" s="72"/>
      <c r="X7193" s="46"/>
      <c r="Y7193" s="46"/>
      <c r="AC7193" s="47">
        <f t="shared" si="108"/>
        <v>0</v>
      </c>
      <c r="AD7193" s="47"/>
      <c r="AE7193" s="44"/>
      <c r="AF7193" s="48"/>
    </row>
    <row r="7194" spans="1:32" ht="21" customHeight="1">
      <c r="A7194" s="45" t="str">
        <f>IF(G7194="","",VLOOKUP(G7194,#REF!,3,0))</f>
        <v/>
      </c>
      <c r="B7194" s="45" t="str">
        <f>IF(Table1[[#This Row],[Day]]="","",WEEKNUM(F7194))</f>
        <v/>
      </c>
      <c r="C7194" s="45" t="str">
        <f>IF(Table1[[#This Row],[Day]]="","",MONTH(F7194))</f>
        <v/>
      </c>
      <c r="D7194" s="45" t="str">
        <f>IF(Table1[[#This Row],[Day]]="","",YEAR(F7194))</f>
        <v/>
      </c>
      <c r="E7194" s="117" t="s">
        <v>329</v>
      </c>
      <c r="J7194" s="102"/>
      <c r="K7194" s="124"/>
      <c r="R7194" s="46"/>
      <c r="V7194" s="112"/>
      <c r="W7194" s="72"/>
      <c r="X7194" s="46"/>
      <c r="Y7194" s="46"/>
      <c r="AC7194" s="47">
        <f t="shared" si="108"/>
        <v>0</v>
      </c>
      <c r="AD7194" s="47"/>
      <c r="AE7194" s="44"/>
      <c r="AF7194" s="48"/>
    </row>
    <row r="7195" spans="1:32" ht="21" customHeight="1">
      <c r="A7195" s="45" t="str">
        <f>IF(G7195="","",VLOOKUP(G7195,#REF!,3,0))</f>
        <v/>
      </c>
      <c r="B7195" s="45" t="str">
        <f>IF(Table1[[#This Row],[Day]]="","",WEEKNUM(F7195))</f>
        <v/>
      </c>
      <c r="C7195" s="45" t="str">
        <f>IF(Table1[[#This Row],[Day]]="","",MONTH(F7195))</f>
        <v/>
      </c>
      <c r="D7195" s="45" t="str">
        <f>IF(Table1[[#This Row],[Day]]="","",YEAR(F7195))</f>
        <v/>
      </c>
      <c r="E7195" s="117" t="s">
        <v>329</v>
      </c>
      <c r="J7195" s="102"/>
      <c r="K7195" s="124"/>
      <c r="R7195" s="46"/>
      <c r="V7195" s="112"/>
      <c r="W7195" s="72"/>
      <c r="X7195" s="46"/>
      <c r="Y7195" s="46"/>
      <c r="AC7195" s="47">
        <f t="shared" si="108"/>
        <v>0</v>
      </c>
      <c r="AD7195" s="47"/>
      <c r="AE7195" s="44"/>
      <c r="AF7195" s="48"/>
    </row>
    <row r="7196" spans="1:32" ht="21" customHeight="1">
      <c r="A7196" s="45" t="str">
        <f>IF(G7196="","",VLOOKUP(G7196,#REF!,3,0))</f>
        <v/>
      </c>
      <c r="B7196" s="45" t="str">
        <f>IF(Table1[[#This Row],[Day]]="","",WEEKNUM(F7196))</f>
        <v/>
      </c>
      <c r="C7196" s="45" t="str">
        <f>IF(Table1[[#This Row],[Day]]="","",MONTH(F7196))</f>
        <v/>
      </c>
      <c r="D7196" s="45" t="str">
        <f>IF(Table1[[#This Row],[Day]]="","",YEAR(F7196))</f>
        <v/>
      </c>
      <c r="E7196" s="117" t="s">
        <v>329</v>
      </c>
      <c r="J7196" s="102"/>
      <c r="K7196" s="124"/>
      <c r="R7196" s="46"/>
      <c r="V7196" s="112"/>
      <c r="W7196" s="72"/>
      <c r="X7196" s="46"/>
      <c r="Y7196" s="46"/>
      <c r="AC7196" s="47">
        <f t="shared" ref="AC7196:AC7259" si="109">SUM(I7196:AB7196)</f>
        <v>0</v>
      </c>
      <c r="AD7196" s="47"/>
      <c r="AE7196" s="44"/>
      <c r="AF7196" s="48"/>
    </row>
    <row r="7197" spans="1:32" ht="21" customHeight="1">
      <c r="A7197" s="45" t="str">
        <f>IF(G7197="","",VLOOKUP(G7197,#REF!,3,0))</f>
        <v/>
      </c>
      <c r="B7197" s="45" t="str">
        <f>IF(Table1[[#This Row],[Day]]="","",WEEKNUM(F7197))</f>
        <v/>
      </c>
      <c r="C7197" s="45" t="str">
        <f>IF(Table1[[#This Row],[Day]]="","",MONTH(F7197))</f>
        <v/>
      </c>
      <c r="D7197" s="45" t="str">
        <f>IF(Table1[[#This Row],[Day]]="","",YEAR(F7197))</f>
        <v/>
      </c>
      <c r="E7197" s="117" t="s">
        <v>329</v>
      </c>
      <c r="J7197" s="102"/>
      <c r="K7197" s="124"/>
      <c r="R7197" s="46"/>
      <c r="V7197" s="112"/>
      <c r="W7197" s="72"/>
      <c r="X7197" s="46"/>
      <c r="Y7197" s="46"/>
      <c r="AC7197" s="47">
        <f t="shared" si="109"/>
        <v>0</v>
      </c>
      <c r="AD7197" s="47"/>
      <c r="AE7197" s="44"/>
      <c r="AF7197" s="48"/>
    </row>
    <row r="7198" spans="1:32" ht="21" customHeight="1">
      <c r="A7198" s="45" t="str">
        <f>IF(G7198="","",VLOOKUP(G7198,#REF!,3,0))</f>
        <v/>
      </c>
      <c r="B7198" s="45" t="str">
        <f>IF(Table1[[#This Row],[Day]]="","",WEEKNUM(F7198))</f>
        <v/>
      </c>
      <c r="C7198" s="45" t="str">
        <f>IF(Table1[[#This Row],[Day]]="","",MONTH(F7198))</f>
        <v/>
      </c>
      <c r="D7198" s="45" t="str">
        <f>IF(Table1[[#This Row],[Day]]="","",YEAR(F7198))</f>
        <v/>
      </c>
      <c r="E7198" s="117" t="s">
        <v>329</v>
      </c>
      <c r="J7198" s="102"/>
      <c r="K7198" s="124"/>
      <c r="R7198" s="46"/>
      <c r="V7198" s="112"/>
      <c r="W7198" s="72"/>
      <c r="X7198" s="46"/>
      <c r="Y7198" s="46"/>
      <c r="AC7198" s="47">
        <f t="shared" si="109"/>
        <v>0</v>
      </c>
      <c r="AD7198" s="47"/>
      <c r="AE7198" s="44"/>
      <c r="AF7198" s="48"/>
    </row>
    <row r="7199" spans="1:32" ht="21" customHeight="1">
      <c r="A7199" s="45" t="str">
        <f>IF(G7199="","",VLOOKUP(G7199,#REF!,3,0))</f>
        <v/>
      </c>
      <c r="B7199" s="45" t="str">
        <f>IF(Table1[[#This Row],[Day]]="","",WEEKNUM(F7199))</f>
        <v/>
      </c>
      <c r="C7199" s="45" t="str">
        <f>IF(Table1[[#This Row],[Day]]="","",MONTH(F7199))</f>
        <v/>
      </c>
      <c r="D7199" s="45" t="str">
        <f>IF(Table1[[#This Row],[Day]]="","",YEAR(F7199))</f>
        <v/>
      </c>
      <c r="E7199" s="117" t="s">
        <v>329</v>
      </c>
      <c r="J7199" s="102"/>
      <c r="K7199" s="124"/>
      <c r="R7199" s="46"/>
      <c r="V7199" s="112"/>
      <c r="W7199" s="72"/>
      <c r="X7199" s="46"/>
      <c r="Y7199" s="46"/>
      <c r="AC7199" s="47">
        <f t="shared" si="109"/>
        <v>0</v>
      </c>
      <c r="AD7199" s="47"/>
      <c r="AE7199" s="44"/>
      <c r="AF7199" s="48"/>
    </row>
    <row r="7200" spans="1:32" ht="21" customHeight="1">
      <c r="A7200" s="45" t="str">
        <f>IF(G7200="","",VLOOKUP(G7200,#REF!,3,0))</f>
        <v/>
      </c>
      <c r="B7200" s="45" t="str">
        <f>IF(Table1[[#This Row],[Day]]="","",WEEKNUM(F7200))</f>
        <v/>
      </c>
      <c r="C7200" s="45" t="str">
        <f>IF(Table1[[#This Row],[Day]]="","",MONTH(F7200))</f>
        <v/>
      </c>
      <c r="D7200" s="45" t="str">
        <f>IF(Table1[[#This Row],[Day]]="","",YEAR(F7200))</f>
        <v/>
      </c>
      <c r="E7200" s="117" t="s">
        <v>329</v>
      </c>
      <c r="J7200" s="102"/>
      <c r="K7200" s="124"/>
      <c r="R7200" s="46"/>
      <c r="V7200" s="112"/>
      <c r="W7200" s="72"/>
      <c r="X7200" s="46"/>
      <c r="Y7200" s="46"/>
      <c r="AC7200" s="47">
        <f t="shared" si="109"/>
        <v>0</v>
      </c>
      <c r="AD7200" s="47"/>
      <c r="AE7200" s="44"/>
      <c r="AF7200" s="48"/>
    </row>
    <row r="7201" spans="1:32" ht="21" customHeight="1">
      <c r="A7201" s="45" t="str">
        <f>IF(G7201="","",VLOOKUP(G7201,#REF!,3,0))</f>
        <v/>
      </c>
      <c r="B7201" s="45" t="str">
        <f>IF(Table1[[#This Row],[Day]]="","",WEEKNUM(F7201))</f>
        <v/>
      </c>
      <c r="C7201" s="45" t="str">
        <f>IF(Table1[[#This Row],[Day]]="","",MONTH(F7201))</f>
        <v/>
      </c>
      <c r="D7201" s="45" t="str">
        <f>IF(Table1[[#This Row],[Day]]="","",YEAR(F7201))</f>
        <v/>
      </c>
      <c r="E7201" s="117" t="s">
        <v>329</v>
      </c>
      <c r="J7201" s="102"/>
      <c r="K7201" s="124"/>
      <c r="R7201" s="46"/>
      <c r="V7201" s="112"/>
      <c r="W7201" s="72"/>
      <c r="X7201" s="46"/>
      <c r="Y7201" s="46"/>
      <c r="AC7201" s="47">
        <f t="shared" si="109"/>
        <v>0</v>
      </c>
      <c r="AD7201" s="47"/>
      <c r="AE7201" s="44"/>
      <c r="AF7201" s="48"/>
    </row>
    <row r="7202" spans="1:32" ht="21" customHeight="1">
      <c r="A7202" s="45" t="str">
        <f>IF(G7202="","",VLOOKUP(G7202,#REF!,3,0))</f>
        <v/>
      </c>
      <c r="B7202" s="45" t="str">
        <f>IF(Table1[[#This Row],[Day]]="","",WEEKNUM(F7202))</f>
        <v/>
      </c>
      <c r="C7202" s="45" t="str">
        <f>IF(Table1[[#This Row],[Day]]="","",MONTH(F7202))</f>
        <v/>
      </c>
      <c r="D7202" s="45" t="str">
        <f>IF(Table1[[#This Row],[Day]]="","",YEAR(F7202))</f>
        <v/>
      </c>
      <c r="E7202" s="117" t="s">
        <v>329</v>
      </c>
      <c r="J7202" s="102"/>
      <c r="K7202" s="124"/>
      <c r="R7202" s="46"/>
      <c r="V7202" s="112"/>
      <c r="W7202" s="72"/>
      <c r="X7202" s="46"/>
      <c r="Y7202" s="46"/>
      <c r="AC7202" s="47">
        <f t="shared" si="109"/>
        <v>0</v>
      </c>
      <c r="AD7202" s="47"/>
      <c r="AE7202" s="44"/>
      <c r="AF7202" s="48"/>
    </row>
    <row r="7203" spans="1:32" ht="21" customHeight="1">
      <c r="A7203" s="45" t="str">
        <f>IF(G7203="","",VLOOKUP(G7203,#REF!,3,0))</f>
        <v/>
      </c>
      <c r="B7203" s="45" t="str">
        <f>IF(Table1[[#This Row],[Day]]="","",WEEKNUM(F7203))</f>
        <v/>
      </c>
      <c r="C7203" s="45" t="str">
        <f>IF(Table1[[#This Row],[Day]]="","",MONTH(F7203))</f>
        <v/>
      </c>
      <c r="D7203" s="45" t="str">
        <f>IF(Table1[[#This Row],[Day]]="","",YEAR(F7203))</f>
        <v/>
      </c>
      <c r="E7203" s="117" t="s">
        <v>329</v>
      </c>
      <c r="J7203" s="102"/>
      <c r="K7203" s="124"/>
      <c r="R7203" s="46"/>
      <c r="V7203" s="112"/>
      <c r="W7203" s="72"/>
      <c r="X7203" s="46"/>
      <c r="Y7203" s="46"/>
      <c r="AC7203" s="47">
        <f t="shared" si="109"/>
        <v>0</v>
      </c>
      <c r="AD7203" s="47"/>
      <c r="AE7203" s="44"/>
      <c r="AF7203" s="48"/>
    </row>
    <row r="7204" spans="1:32" ht="21" customHeight="1">
      <c r="A7204" s="45" t="str">
        <f>IF(G7204="","",VLOOKUP(G7204,#REF!,3,0))</f>
        <v/>
      </c>
      <c r="B7204" s="45" t="str">
        <f>IF(Table1[[#This Row],[Day]]="","",WEEKNUM(F7204))</f>
        <v/>
      </c>
      <c r="C7204" s="45" t="str">
        <f>IF(Table1[[#This Row],[Day]]="","",MONTH(F7204))</f>
        <v/>
      </c>
      <c r="D7204" s="45" t="str">
        <f>IF(Table1[[#This Row],[Day]]="","",YEAR(F7204))</f>
        <v/>
      </c>
      <c r="E7204" s="117" t="s">
        <v>329</v>
      </c>
      <c r="J7204" s="102"/>
      <c r="K7204" s="124"/>
      <c r="R7204" s="46"/>
      <c r="V7204" s="112"/>
      <c r="W7204" s="72"/>
      <c r="X7204" s="46"/>
      <c r="Y7204" s="46"/>
      <c r="AC7204" s="47">
        <f t="shared" si="109"/>
        <v>0</v>
      </c>
      <c r="AD7204" s="47"/>
      <c r="AE7204" s="44"/>
      <c r="AF7204" s="48"/>
    </row>
    <row r="7205" spans="1:32" ht="21" customHeight="1">
      <c r="A7205" s="45" t="str">
        <f>IF(G7205="","",VLOOKUP(G7205,#REF!,3,0))</f>
        <v/>
      </c>
      <c r="B7205" s="45" t="str">
        <f>IF(Table1[[#This Row],[Day]]="","",WEEKNUM(F7205))</f>
        <v/>
      </c>
      <c r="C7205" s="45" t="str">
        <f>IF(Table1[[#This Row],[Day]]="","",MONTH(F7205))</f>
        <v/>
      </c>
      <c r="D7205" s="45" t="str">
        <f>IF(Table1[[#This Row],[Day]]="","",YEAR(F7205))</f>
        <v/>
      </c>
      <c r="E7205" s="117" t="s">
        <v>329</v>
      </c>
      <c r="J7205" s="102"/>
      <c r="K7205" s="124"/>
      <c r="R7205" s="46"/>
      <c r="V7205" s="112"/>
      <c r="W7205" s="72"/>
      <c r="X7205" s="46"/>
      <c r="Y7205" s="46"/>
      <c r="AC7205" s="47">
        <f t="shared" si="109"/>
        <v>0</v>
      </c>
      <c r="AD7205" s="47"/>
      <c r="AE7205" s="44"/>
      <c r="AF7205" s="48"/>
    </row>
    <row r="7206" spans="1:32" ht="21" customHeight="1">
      <c r="A7206" s="45" t="str">
        <f>IF(G7206="","",VLOOKUP(G7206,#REF!,3,0))</f>
        <v/>
      </c>
      <c r="B7206" s="45" t="str">
        <f>IF(Table1[[#This Row],[Day]]="","",WEEKNUM(F7206))</f>
        <v/>
      </c>
      <c r="C7206" s="45" t="str">
        <f>IF(Table1[[#This Row],[Day]]="","",MONTH(F7206))</f>
        <v/>
      </c>
      <c r="D7206" s="45" t="str">
        <f>IF(Table1[[#This Row],[Day]]="","",YEAR(F7206))</f>
        <v/>
      </c>
      <c r="E7206" s="117" t="s">
        <v>329</v>
      </c>
      <c r="J7206" s="102"/>
      <c r="K7206" s="124"/>
      <c r="R7206" s="46"/>
      <c r="V7206" s="112"/>
      <c r="W7206" s="72"/>
      <c r="X7206" s="46"/>
      <c r="Y7206" s="46"/>
      <c r="AC7206" s="47">
        <f t="shared" si="109"/>
        <v>0</v>
      </c>
      <c r="AD7206" s="47"/>
      <c r="AE7206" s="44"/>
      <c r="AF7206" s="48"/>
    </row>
    <row r="7207" spans="1:32" ht="21" customHeight="1">
      <c r="A7207" s="45" t="str">
        <f>IF(G7207="","",VLOOKUP(G7207,#REF!,3,0))</f>
        <v/>
      </c>
      <c r="B7207" s="45" t="str">
        <f>IF(Table1[[#This Row],[Day]]="","",WEEKNUM(F7207))</f>
        <v/>
      </c>
      <c r="C7207" s="45" t="str">
        <f>IF(Table1[[#This Row],[Day]]="","",MONTH(F7207))</f>
        <v/>
      </c>
      <c r="D7207" s="45" t="str">
        <f>IF(Table1[[#This Row],[Day]]="","",YEAR(F7207))</f>
        <v/>
      </c>
      <c r="E7207" s="117" t="s">
        <v>329</v>
      </c>
      <c r="J7207" s="102"/>
      <c r="K7207" s="124"/>
      <c r="R7207" s="46"/>
      <c r="V7207" s="112"/>
      <c r="W7207" s="72"/>
      <c r="X7207" s="46"/>
      <c r="Y7207" s="46"/>
      <c r="AC7207" s="47">
        <f t="shared" si="109"/>
        <v>0</v>
      </c>
      <c r="AD7207" s="47"/>
      <c r="AE7207" s="44"/>
      <c r="AF7207" s="48"/>
    </row>
    <row r="7208" spans="1:32" ht="21" customHeight="1">
      <c r="A7208" s="45" t="str">
        <f>IF(G7208="","",VLOOKUP(G7208,#REF!,3,0))</f>
        <v/>
      </c>
      <c r="B7208" s="45" t="str">
        <f>IF(Table1[[#This Row],[Day]]="","",WEEKNUM(F7208))</f>
        <v/>
      </c>
      <c r="C7208" s="45" t="str">
        <f>IF(Table1[[#This Row],[Day]]="","",MONTH(F7208))</f>
        <v/>
      </c>
      <c r="D7208" s="45" t="str">
        <f>IF(Table1[[#This Row],[Day]]="","",YEAR(F7208))</f>
        <v/>
      </c>
      <c r="E7208" s="117" t="s">
        <v>329</v>
      </c>
      <c r="J7208" s="102"/>
      <c r="K7208" s="124"/>
      <c r="R7208" s="46"/>
      <c r="V7208" s="112"/>
      <c r="W7208" s="72"/>
      <c r="X7208" s="46"/>
      <c r="Y7208" s="46"/>
      <c r="AC7208" s="47">
        <f t="shared" si="109"/>
        <v>0</v>
      </c>
      <c r="AD7208" s="47"/>
      <c r="AE7208" s="44"/>
      <c r="AF7208" s="48"/>
    </row>
    <row r="7209" spans="1:32" ht="21" customHeight="1">
      <c r="A7209" s="45" t="str">
        <f>IF(G7209="","",VLOOKUP(G7209,#REF!,3,0))</f>
        <v/>
      </c>
      <c r="B7209" s="45" t="str">
        <f>IF(Table1[[#This Row],[Day]]="","",WEEKNUM(F7209))</f>
        <v/>
      </c>
      <c r="C7209" s="45" t="str">
        <f>IF(Table1[[#This Row],[Day]]="","",MONTH(F7209))</f>
        <v/>
      </c>
      <c r="D7209" s="45" t="str">
        <f>IF(Table1[[#This Row],[Day]]="","",YEAR(F7209))</f>
        <v/>
      </c>
      <c r="E7209" s="117" t="s">
        <v>329</v>
      </c>
      <c r="J7209" s="102"/>
      <c r="K7209" s="124"/>
      <c r="R7209" s="46"/>
      <c r="V7209" s="112"/>
      <c r="W7209" s="72"/>
      <c r="X7209" s="46"/>
      <c r="Y7209" s="46"/>
      <c r="AC7209" s="47">
        <f t="shared" si="109"/>
        <v>0</v>
      </c>
      <c r="AD7209" s="47"/>
      <c r="AE7209" s="44"/>
      <c r="AF7209" s="48"/>
    </row>
    <row r="7210" spans="1:32" ht="21" customHeight="1">
      <c r="A7210" s="45" t="str">
        <f>IF(G7210="","",VLOOKUP(G7210,#REF!,3,0))</f>
        <v/>
      </c>
      <c r="B7210" s="45" t="str">
        <f>IF(Table1[[#This Row],[Day]]="","",WEEKNUM(F7210))</f>
        <v/>
      </c>
      <c r="C7210" s="45" t="str">
        <f>IF(Table1[[#This Row],[Day]]="","",MONTH(F7210))</f>
        <v/>
      </c>
      <c r="D7210" s="45" t="str">
        <f>IF(Table1[[#This Row],[Day]]="","",YEAR(F7210))</f>
        <v/>
      </c>
      <c r="E7210" s="117" t="s">
        <v>329</v>
      </c>
      <c r="J7210" s="102"/>
      <c r="K7210" s="124"/>
      <c r="R7210" s="46"/>
      <c r="V7210" s="112"/>
      <c r="W7210" s="72"/>
      <c r="X7210" s="46"/>
      <c r="Y7210" s="46"/>
      <c r="AC7210" s="47">
        <f t="shared" si="109"/>
        <v>0</v>
      </c>
      <c r="AD7210" s="47"/>
      <c r="AE7210" s="44"/>
      <c r="AF7210" s="48"/>
    </row>
    <row r="7211" spans="1:32" ht="21" customHeight="1">
      <c r="A7211" s="45" t="str">
        <f>IF(G7211="","",VLOOKUP(G7211,#REF!,3,0))</f>
        <v/>
      </c>
      <c r="B7211" s="45" t="str">
        <f>IF(Table1[[#This Row],[Day]]="","",WEEKNUM(F7211))</f>
        <v/>
      </c>
      <c r="C7211" s="45" t="str">
        <f>IF(Table1[[#This Row],[Day]]="","",MONTH(F7211))</f>
        <v/>
      </c>
      <c r="D7211" s="45" t="str">
        <f>IF(Table1[[#This Row],[Day]]="","",YEAR(F7211))</f>
        <v/>
      </c>
      <c r="E7211" s="117" t="s">
        <v>329</v>
      </c>
      <c r="J7211" s="102"/>
      <c r="K7211" s="124"/>
      <c r="R7211" s="46"/>
      <c r="V7211" s="112"/>
      <c r="W7211" s="72"/>
      <c r="X7211" s="46"/>
      <c r="Y7211" s="46"/>
      <c r="AC7211" s="47">
        <f t="shared" si="109"/>
        <v>0</v>
      </c>
      <c r="AD7211" s="47"/>
      <c r="AE7211" s="44"/>
      <c r="AF7211" s="48"/>
    </row>
    <row r="7212" spans="1:32" ht="21" customHeight="1">
      <c r="A7212" s="45" t="str">
        <f>IF(G7212="","",VLOOKUP(G7212,#REF!,3,0))</f>
        <v/>
      </c>
      <c r="B7212" s="45" t="str">
        <f>IF(Table1[[#This Row],[Day]]="","",WEEKNUM(F7212))</f>
        <v/>
      </c>
      <c r="C7212" s="45" t="str">
        <f>IF(Table1[[#This Row],[Day]]="","",MONTH(F7212))</f>
        <v/>
      </c>
      <c r="D7212" s="45" t="str">
        <f>IF(Table1[[#This Row],[Day]]="","",YEAR(F7212))</f>
        <v/>
      </c>
      <c r="E7212" s="117" t="s">
        <v>329</v>
      </c>
      <c r="J7212" s="102"/>
      <c r="K7212" s="124"/>
      <c r="R7212" s="46"/>
      <c r="V7212" s="112"/>
      <c r="W7212" s="72"/>
      <c r="X7212" s="46"/>
      <c r="Y7212" s="46"/>
      <c r="AC7212" s="47">
        <f t="shared" si="109"/>
        <v>0</v>
      </c>
      <c r="AD7212" s="47"/>
      <c r="AE7212" s="44"/>
      <c r="AF7212" s="48"/>
    </row>
    <row r="7213" spans="1:32" ht="21" customHeight="1">
      <c r="A7213" s="45" t="str">
        <f>IF(G7213="","",VLOOKUP(G7213,#REF!,3,0))</f>
        <v/>
      </c>
      <c r="B7213" s="45" t="str">
        <f>IF(Table1[[#This Row],[Day]]="","",WEEKNUM(F7213))</f>
        <v/>
      </c>
      <c r="C7213" s="45" t="str">
        <f>IF(Table1[[#This Row],[Day]]="","",MONTH(F7213))</f>
        <v/>
      </c>
      <c r="D7213" s="45" t="str">
        <f>IF(Table1[[#This Row],[Day]]="","",YEAR(F7213))</f>
        <v/>
      </c>
      <c r="E7213" s="117" t="s">
        <v>329</v>
      </c>
      <c r="J7213" s="102"/>
      <c r="K7213" s="124"/>
      <c r="R7213" s="46"/>
      <c r="V7213" s="112"/>
      <c r="W7213" s="72"/>
      <c r="X7213" s="46"/>
      <c r="Y7213" s="46"/>
      <c r="AC7213" s="47">
        <f t="shared" si="109"/>
        <v>0</v>
      </c>
      <c r="AD7213" s="47"/>
      <c r="AE7213" s="44"/>
      <c r="AF7213" s="48"/>
    </row>
    <row r="7214" spans="1:32" ht="21" customHeight="1">
      <c r="A7214" s="45" t="str">
        <f>IF(G7214="","",VLOOKUP(G7214,#REF!,3,0))</f>
        <v/>
      </c>
      <c r="B7214" s="45" t="str">
        <f>IF(Table1[[#This Row],[Day]]="","",WEEKNUM(F7214))</f>
        <v/>
      </c>
      <c r="C7214" s="45" t="str">
        <f>IF(Table1[[#This Row],[Day]]="","",MONTH(F7214))</f>
        <v/>
      </c>
      <c r="D7214" s="45" t="str">
        <f>IF(Table1[[#This Row],[Day]]="","",YEAR(F7214))</f>
        <v/>
      </c>
      <c r="E7214" s="117" t="s">
        <v>329</v>
      </c>
      <c r="J7214" s="102"/>
      <c r="K7214" s="124"/>
      <c r="R7214" s="46"/>
      <c r="V7214" s="112"/>
      <c r="W7214" s="72"/>
      <c r="X7214" s="46"/>
      <c r="Y7214" s="46"/>
      <c r="AC7214" s="47">
        <f t="shared" si="109"/>
        <v>0</v>
      </c>
      <c r="AD7214" s="47"/>
      <c r="AE7214" s="44"/>
      <c r="AF7214" s="48"/>
    </row>
    <row r="7215" spans="1:32" ht="21" customHeight="1">
      <c r="A7215" s="45" t="str">
        <f>IF(G7215="","",VLOOKUP(G7215,#REF!,3,0))</f>
        <v/>
      </c>
      <c r="B7215" s="45" t="str">
        <f>IF(Table1[[#This Row],[Day]]="","",WEEKNUM(F7215))</f>
        <v/>
      </c>
      <c r="C7215" s="45" t="str">
        <f>IF(Table1[[#This Row],[Day]]="","",MONTH(F7215))</f>
        <v/>
      </c>
      <c r="D7215" s="45" t="str">
        <f>IF(Table1[[#This Row],[Day]]="","",YEAR(F7215))</f>
        <v/>
      </c>
      <c r="E7215" s="117" t="s">
        <v>329</v>
      </c>
      <c r="J7215" s="102"/>
      <c r="K7215" s="124"/>
      <c r="R7215" s="46"/>
      <c r="V7215" s="112"/>
      <c r="W7215" s="72"/>
      <c r="X7215" s="46"/>
      <c r="Y7215" s="46"/>
      <c r="AC7215" s="47">
        <f t="shared" si="109"/>
        <v>0</v>
      </c>
      <c r="AD7215" s="47"/>
      <c r="AE7215" s="44"/>
      <c r="AF7215" s="48"/>
    </row>
    <row r="7216" spans="1:32" ht="21" customHeight="1">
      <c r="A7216" s="45" t="str">
        <f>IF(G7216="","",VLOOKUP(G7216,#REF!,3,0))</f>
        <v/>
      </c>
      <c r="B7216" s="45" t="str">
        <f>IF(Table1[[#This Row],[Day]]="","",WEEKNUM(F7216))</f>
        <v/>
      </c>
      <c r="C7216" s="45" t="str">
        <f>IF(Table1[[#This Row],[Day]]="","",MONTH(F7216))</f>
        <v/>
      </c>
      <c r="D7216" s="45" t="str">
        <f>IF(Table1[[#This Row],[Day]]="","",YEAR(F7216))</f>
        <v/>
      </c>
      <c r="E7216" s="117" t="s">
        <v>329</v>
      </c>
      <c r="J7216" s="102"/>
      <c r="K7216" s="124"/>
      <c r="R7216" s="46"/>
      <c r="V7216" s="112"/>
      <c r="W7216" s="72"/>
      <c r="X7216" s="46"/>
      <c r="Y7216" s="46"/>
      <c r="AC7216" s="47">
        <f t="shared" si="109"/>
        <v>0</v>
      </c>
      <c r="AD7216" s="47"/>
      <c r="AE7216" s="44"/>
      <c r="AF7216" s="48"/>
    </row>
    <row r="7217" spans="1:32" ht="21" customHeight="1">
      <c r="A7217" s="45" t="str">
        <f>IF(G7217="","",VLOOKUP(G7217,#REF!,3,0))</f>
        <v/>
      </c>
      <c r="B7217" s="45" t="str">
        <f>IF(Table1[[#This Row],[Day]]="","",WEEKNUM(F7217))</f>
        <v/>
      </c>
      <c r="C7217" s="45" t="str">
        <f>IF(Table1[[#This Row],[Day]]="","",MONTH(F7217))</f>
        <v/>
      </c>
      <c r="D7217" s="45" t="str">
        <f>IF(Table1[[#This Row],[Day]]="","",YEAR(F7217))</f>
        <v/>
      </c>
      <c r="E7217" s="117" t="s">
        <v>329</v>
      </c>
      <c r="J7217" s="102"/>
      <c r="K7217" s="124"/>
      <c r="R7217" s="46"/>
      <c r="V7217" s="112"/>
      <c r="W7217" s="72"/>
      <c r="X7217" s="46"/>
      <c r="Y7217" s="46"/>
      <c r="AC7217" s="47">
        <f t="shared" si="109"/>
        <v>0</v>
      </c>
      <c r="AD7217" s="47"/>
      <c r="AE7217" s="44"/>
      <c r="AF7217" s="48"/>
    </row>
    <row r="7218" spans="1:32" ht="21" customHeight="1">
      <c r="A7218" s="45" t="str">
        <f>IF(G7218="","",VLOOKUP(G7218,#REF!,3,0))</f>
        <v/>
      </c>
      <c r="B7218" s="45" t="str">
        <f>IF(Table1[[#This Row],[Day]]="","",WEEKNUM(F7218))</f>
        <v/>
      </c>
      <c r="C7218" s="45" t="str">
        <f>IF(Table1[[#This Row],[Day]]="","",MONTH(F7218))</f>
        <v/>
      </c>
      <c r="D7218" s="45" t="str">
        <f>IF(Table1[[#This Row],[Day]]="","",YEAR(F7218))</f>
        <v/>
      </c>
      <c r="E7218" s="117" t="s">
        <v>329</v>
      </c>
      <c r="J7218" s="102"/>
      <c r="K7218" s="124"/>
      <c r="R7218" s="46"/>
      <c r="V7218" s="112"/>
      <c r="W7218" s="72"/>
      <c r="X7218" s="46"/>
      <c r="Y7218" s="46"/>
      <c r="AC7218" s="47">
        <f t="shared" si="109"/>
        <v>0</v>
      </c>
      <c r="AD7218" s="47"/>
      <c r="AE7218" s="44"/>
      <c r="AF7218" s="48"/>
    </row>
    <row r="7219" spans="1:32" ht="21" customHeight="1">
      <c r="A7219" s="45" t="str">
        <f>IF(G7219="","",VLOOKUP(G7219,#REF!,3,0))</f>
        <v/>
      </c>
      <c r="B7219" s="45" t="str">
        <f>IF(Table1[[#This Row],[Day]]="","",WEEKNUM(F7219))</f>
        <v/>
      </c>
      <c r="C7219" s="45" t="str">
        <f>IF(Table1[[#This Row],[Day]]="","",MONTH(F7219))</f>
        <v/>
      </c>
      <c r="D7219" s="45" t="str">
        <f>IF(Table1[[#This Row],[Day]]="","",YEAR(F7219))</f>
        <v/>
      </c>
      <c r="E7219" s="117" t="s">
        <v>329</v>
      </c>
      <c r="J7219" s="102"/>
      <c r="K7219" s="124"/>
      <c r="R7219" s="46"/>
      <c r="V7219" s="112"/>
      <c r="W7219" s="72"/>
      <c r="X7219" s="46"/>
      <c r="Y7219" s="46"/>
      <c r="AC7219" s="47">
        <f t="shared" si="109"/>
        <v>0</v>
      </c>
      <c r="AD7219" s="47"/>
      <c r="AE7219" s="44"/>
      <c r="AF7219" s="48"/>
    </row>
    <row r="7220" spans="1:32" ht="21" customHeight="1">
      <c r="A7220" s="45" t="str">
        <f>IF(G7220="","",VLOOKUP(G7220,#REF!,3,0))</f>
        <v/>
      </c>
      <c r="B7220" s="45" t="str">
        <f>IF(Table1[[#This Row],[Day]]="","",WEEKNUM(F7220))</f>
        <v/>
      </c>
      <c r="C7220" s="45" t="str">
        <f>IF(Table1[[#This Row],[Day]]="","",MONTH(F7220))</f>
        <v/>
      </c>
      <c r="D7220" s="45" t="str">
        <f>IF(Table1[[#This Row],[Day]]="","",YEAR(F7220))</f>
        <v/>
      </c>
      <c r="E7220" s="117" t="s">
        <v>329</v>
      </c>
      <c r="J7220" s="102"/>
      <c r="K7220" s="124"/>
      <c r="R7220" s="46"/>
      <c r="V7220" s="112"/>
      <c r="W7220" s="72"/>
      <c r="X7220" s="46"/>
      <c r="Y7220" s="46"/>
      <c r="AC7220" s="47">
        <f t="shared" si="109"/>
        <v>0</v>
      </c>
      <c r="AD7220" s="47"/>
      <c r="AE7220" s="44"/>
      <c r="AF7220" s="48"/>
    </row>
    <row r="7221" spans="1:32" ht="21" customHeight="1">
      <c r="A7221" s="45" t="str">
        <f>IF(G7221="","",VLOOKUP(G7221,#REF!,3,0))</f>
        <v/>
      </c>
      <c r="B7221" s="45" t="str">
        <f>IF(Table1[[#This Row],[Day]]="","",WEEKNUM(F7221))</f>
        <v/>
      </c>
      <c r="C7221" s="45" t="str">
        <f>IF(Table1[[#This Row],[Day]]="","",MONTH(F7221))</f>
        <v/>
      </c>
      <c r="D7221" s="45" t="str">
        <f>IF(Table1[[#This Row],[Day]]="","",YEAR(F7221))</f>
        <v/>
      </c>
      <c r="E7221" s="117" t="s">
        <v>329</v>
      </c>
      <c r="J7221" s="102"/>
      <c r="K7221" s="124"/>
      <c r="R7221" s="46"/>
      <c r="V7221" s="112"/>
      <c r="W7221" s="72"/>
      <c r="X7221" s="46"/>
      <c r="Y7221" s="46"/>
      <c r="AC7221" s="47">
        <f t="shared" si="109"/>
        <v>0</v>
      </c>
      <c r="AD7221" s="47"/>
      <c r="AE7221" s="44"/>
      <c r="AF7221" s="48"/>
    </row>
    <row r="7222" spans="1:32" ht="21" customHeight="1">
      <c r="A7222" s="45" t="str">
        <f>IF(G7222="","",VLOOKUP(G7222,#REF!,3,0))</f>
        <v/>
      </c>
      <c r="B7222" s="45" t="str">
        <f>IF(Table1[[#This Row],[Day]]="","",WEEKNUM(F7222))</f>
        <v/>
      </c>
      <c r="C7222" s="45" t="str">
        <f>IF(Table1[[#This Row],[Day]]="","",MONTH(F7222))</f>
        <v/>
      </c>
      <c r="D7222" s="45" t="str">
        <f>IF(Table1[[#This Row],[Day]]="","",YEAR(F7222))</f>
        <v/>
      </c>
      <c r="E7222" s="117" t="s">
        <v>329</v>
      </c>
      <c r="J7222" s="102"/>
      <c r="K7222" s="124"/>
      <c r="R7222" s="46"/>
      <c r="V7222" s="112"/>
      <c r="W7222" s="72"/>
      <c r="X7222" s="46"/>
      <c r="Y7222" s="46"/>
      <c r="AC7222" s="47">
        <f t="shared" si="109"/>
        <v>0</v>
      </c>
      <c r="AD7222" s="47"/>
      <c r="AE7222" s="44"/>
      <c r="AF7222" s="48"/>
    </row>
    <row r="7223" spans="1:32" ht="21" customHeight="1">
      <c r="A7223" s="45" t="str">
        <f>IF(G7223="","",VLOOKUP(G7223,#REF!,3,0))</f>
        <v/>
      </c>
      <c r="B7223" s="45" t="str">
        <f>IF(Table1[[#This Row],[Day]]="","",WEEKNUM(F7223))</f>
        <v/>
      </c>
      <c r="C7223" s="45" t="str">
        <f>IF(Table1[[#This Row],[Day]]="","",MONTH(F7223))</f>
        <v/>
      </c>
      <c r="D7223" s="45" t="str">
        <f>IF(Table1[[#This Row],[Day]]="","",YEAR(F7223))</f>
        <v/>
      </c>
      <c r="E7223" s="117" t="s">
        <v>329</v>
      </c>
      <c r="J7223" s="102"/>
      <c r="K7223" s="124"/>
      <c r="R7223" s="46"/>
      <c r="V7223" s="112"/>
      <c r="W7223" s="72"/>
      <c r="X7223" s="46"/>
      <c r="Y7223" s="46"/>
      <c r="AC7223" s="47">
        <f t="shared" si="109"/>
        <v>0</v>
      </c>
      <c r="AD7223" s="47"/>
      <c r="AE7223" s="44"/>
      <c r="AF7223" s="48"/>
    </row>
    <row r="7224" spans="1:32" ht="21" customHeight="1">
      <c r="A7224" s="45" t="str">
        <f>IF(G7224="","",VLOOKUP(G7224,#REF!,3,0))</f>
        <v/>
      </c>
      <c r="B7224" s="45" t="str">
        <f>IF(Table1[[#This Row],[Day]]="","",WEEKNUM(F7224))</f>
        <v/>
      </c>
      <c r="C7224" s="45" t="str">
        <f>IF(Table1[[#This Row],[Day]]="","",MONTH(F7224))</f>
        <v/>
      </c>
      <c r="D7224" s="45" t="str">
        <f>IF(Table1[[#This Row],[Day]]="","",YEAR(F7224))</f>
        <v/>
      </c>
      <c r="E7224" s="117" t="s">
        <v>329</v>
      </c>
      <c r="J7224" s="102"/>
      <c r="K7224" s="124"/>
      <c r="R7224" s="46"/>
      <c r="V7224" s="112"/>
      <c r="W7224" s="72"/>
      <c r="X7224" s="46"/>
      <c r="Y7224" s="46"/>
      <c r="AC7224" s="47">
        <f t="shared" si="109"/>
        <v>0</v>
      </c>
      <c r="AD7224" s="47"/>
      <c r="AE7224" s="44"/>
      <c r="AF7224" s="48"/>
    </row>
    <row r="7225" spans="1:32" ht="21" customHeight="1">
      <c r="A7225" s="45" t="str">
        <f>IF(G7225="","",VLOOKUP(G7225,#REF!,3,0))</f>
        <v/>
      </c>
      <c r="B7225" s="45" t="str">
        <f>IF(Table1[[#This Row],[Day]]="","",WEEKNUM(F7225))</f>
        <v/>
      </c>
      <c r="C7225" s="45" t="str">
        <f>IF(Table1[[#This Row],[Day]]="","",MONTH(F7225))</f>
        <v/>
      </c>
      <c r="D7225" s="45" t="str">
        <f>IF(Table1[[#This Row],[Day]]="","",YEAR(F7225))</f>
        <v/>
      </c>
      <c r="E7225" s="117" t="s">
        <v>329</v>
      </c>
      <c r="J7225" s="102"/>
      <c r="K7225" s="124"/>
      <c r="R7225" s="46"/>
      <c r="V7225" s="112"/>
      <c r="W7225" s="72"/>
      <c r="X7225" s="46"/>
      <c r="Y7225" s="46"/>
      <c r="AC7225" s="47">
        <f t="shared" si="109"/>
        <v>0</v>
      </c>
      <c r="AD7225" s="47"/>
      <c r="AE7225" s="44"/>
      <c r="AF7225" s="48"/>
    </row>
    <row r="7226" spans="1:32" ht="21" customHeight="1">
      <c r="A7226" s="45" t="str">
        <f>IF(G7226="","",VLOOKUP(G7226,#REF!,3,0))</f>
        <v/>
      </c>
      <c r="B7226" s="45" t="str">
        <f>IF(Table1[[#This Row],[Day]]="","",WEEKNUM(F7226))</f>
        <v/>
      </c>
      <c r="C7226" s="45" t="str">
        <f>IF(Table1[[#This Row],[Day]]="","",MONTH(F7226))</f>
        <v/>
      </c>
      <c r="D7226" s="45" t="str">
        <f>IF(Table1[[#This Row],[Day]]="","",YEAR(F7226))</f>
        <v/>
      </c>
      <c r="E7226" s="117" t="s">
        <v>329</v>
      </c>
      <c r="J7226" s="102"/>
      <c r="K7226" s="124"/>
      <c r="R7226" s="46"/>
      <c r="V7226" s="112"/>
      <c r="W7226" s="72"/>
      <c r="X7226" s="46"/>
      <c r="Y7226" s="46"/>
      <c r="AC7226" s="47">
        <f t="shared" si="109"/>
        <v>0</v>
      </c>
      <c r="AD7226" s="47"/>
      <c r="AE7226" s="44"/>
      <c r="AF7226" s="48"/>
    </row>
    <row r="7227" spans="1:32" ht="21" customHeight="1">
      <c r="A7227" s="45" t="str">
        <f>IF(G7227="","",VLOOKUP(G7227,#REF!,3,0))</f>
        <v/>
      </c>
      <c r="B7227" s="45" t="str">
        <f>IF(Table1[[#This Row],[Day]]="","",WEEKNUM(F7227))</f>
        <v/>
      </c>
      <c r="C7227" s="45" t="str">
        <f>IF(Table1[[#This Row],[Day]]="","",MONTH(F7227))</f>
        <v/>
      </c>
      <c r="D7227" s="45" t="str">
        <f>IF(Table1[[#This Row],[Day]]="","",YEAR(F7227))</f>
        <v/>
      </c>
      <c r="E7227" s="117" t="s">
        <v>329</v>
      </c>
      <c r="J7227" s="102"/>
      <c r="K7227" s="124"/>
      <c r="R7227" s="46"/>
      <c r="V7227" s="112"/>
      <c r="W7227" s="72"/>
      <c r="X7227" s="46"/>
      <c r="Y7227" s="46"/>
      <c r="AC7227" s="47">
        <f t="shared" si="109"/>
        <v>0</v>
      </c>
      <c r="AD7227" s="47"/>
      <c r="AE7227" s="44"/>
      <c r="AF7227" s="48"/>
    </row>
    <row r="7228" spans="1:32" ht="21" customHeight="1">
      <c r="A7228" s="45" t="str">
        <f>IF(G7228="","",VLOOKUP(G7228,#REF!,3,0))</f>
        <v/>
      </c>
      <c r="B7228" s="45" t="str">
        <f>IF(Table1[[#This Row],[Day]]="","",WEEKNUM(F7228))</f>
        <v/>
      </c>
      <c r="C7228" s="45" t="str">
        <f>IF(Table1[[#This Row],[Day]]="","",MONTH(F7228))</f>
        <v/>
      </c>
      <c r="D7228" s="45" t="str">
        <f>IF(Table1[[#This Row],[Day]]="","",YEAR(F7228))</f>
        <v/>
      </c>
      <c r="E7228" s="117" t="s">
        <v>329</v>
      </c>
      <c r="J7228" s="102"/>
      <c r="K7228" s="124"/>
      <c r="R7228" s="46"/>
      <c r="V7228" s="112"/>
      <c r="W7228" s="72"/>
      <c r="X7228" s="46"/>
      <c r="Y7228" s="46"/>
      <c r="AC7228" s="47">
        <f t="shared" si="109"/>
        <v>0</v>
      </c>
      <c r="AD7228" s="47"/>
      <c r="AE7228" s="44"/>
      <c r="AF7228" s="48"/>
    </row>
    <row r="7229" spans="1:32" ht="21" customHeight="1">
      <c r="A7229" s="45" t="str">
        <f>IF(G7229="","",VLOOKUP(G7229,#REF!,3,0))</f>
        <v/>
      </c>
      <c r="B7229" s="45" t="str">
        <f>IF(Table1[[#This Row],[Day]]="","",WEEKNUM(F7229))</f>
        <v/>
      </c>
      <c r="C7229" s="45" t="str">
        <f>IF(Table1[[#This Row],[Day]]="","",MONTH(F7229))</f>
        <v/>
      </c>
      <c r="D7229" s="45" t="str">
        <f>IF(Table1[[#This Row],[Day]]="","",YEAR(F7229))</f>
        <v/>
      </c>
      <c r="E7229" s="117" t="s">
        <v>329</v>
      </c>
      <c r="J7229" s="102"/>
      <c r="K7229" s="124"/>
      <c r="R7229" s="46"/>
      <c r="V7229" s="112"/>
      <c r="W7229" s="72"/>
      <c r="X7229" s="46"/>
      <c r="Y7229" s="46"/>
      <c r="AC7229" s="47">
        <f t="shared" si="109"/>
        <v>0</v>
      </c>
      <c r="AD7229" s="47"/>
      <c r="AE7229" s="44"/>
      <c r="AF7229" s="48"/>
    </row>
    <row r="7230" spans="1:32" ht="21" customHeight="1">
      <c r="A7230" s="45" t="str">
        <f>IF(G7230="","",VLOOKUP(G7230,#REF!,3,0))</f>
        <v/>
      </c>
      <c r="B7230" s="45" t="str">
        <f>IF(Table1[[#This Row],[Day]]="","",WEEKNUM(F7230))</f>
        <v/>
      </c>
      <c r="C7230" s="45" t="str">
        <f>IF(Table1[[#This Row],[Day]]="","",MONTH(F7230))</f>
        <v/>
      </c>
      <c r="D7230" s="45" t="str">
        <f>IF(Table1[[#This Row],[Day]]="","",YEAR(F7230))</f>
        <v/>
      </c>
      <c r="E7230" s="117" t="s">
        <v>329</v>
      </c>
      <c r="J7230" s="102"/>
      <c r="K7230" s="124"/>
      <c r="R7230" s="46"/>
      <c r="V7230" s="112"/>
      <c r="W7230" s="72"/>
      <c r="X7230" s="46"/>
      <c r="Y7230" s="46"/>
      <c r="AC7230" s="47">
        <f t="shared" si="109"/>
        <v>0</v>
      </c>
      <c r="AD7230" s="47"/>
      <c r="AE7230" s="44"/>
      <c r="AF7230" s="48"/>
    </row>
    <row r="7231" spans="1:32" ht="21" customHeight="1">
      <c r="A7231" s="45" t="str">
        <f>IF(G7231="","",VLOOKUP(G7231,#REF!,3,0))</f>
        <v/>
      </c>
      <c r="B7231" s="45" t="str">
        <f>IF(Table1[[#This Row],[Day]]="","",WEEKNUM(F7231))</f>
        <v/>
      </c>
      <c r="C7231" s="45" t="str">
        <f>IF(Table1[[#This Row],[Day]]="","",MONTH(F7231))</f>
        <v/>
      </c>
      <c r="D7231" s="45" t="str">
        <f>IF(Table1[[#This Row],[Day]]="","",YEAR(F7231))</f>
        <v/>
      </c>
      <c r="E7231" s="117" t="s">
        <v>329</v>
      </c>
      <c r="J7231" s="102"/>
      <c r="K7231" s="124"/>
      <c r="R7231" s="46"/>
      <c r="V7231" s="112"/>
      <c r="W7231" s="72"/>
      <c r="X7231" s="46"/>
      <c r="Y7231" s="46"/>
      <c r="AC7231" s="47">
        <f t="shared" si="109"/>
        <v>0</v>
      </c>
      <c r="AD7231" s="47"/>
      <c r="AE7231" s="44"/>
      <c r="AF7231" s="48"/>
    </row>
    <row r="7232" spans="1:32" ht="21" customHeight="1">
      <c r="A7232" s="45" t="str">
        <f>IF(G7232="","",VLOOKUP(G7232,#REF!,3,0))</f>
        <v/>
      </c>
      <c r="B7232" s="45" t="str">
        <f>IF(Table1[[#This Row],[Day]]="","",WEEKNUM(F7232))</f>
        <v/>
      </c>
      <c r="C7232" s="45" t="str">
        <f>IF(Table1[[#This Row],[Day]]="","",MONTH(F7232))</f>
        <v/>
      </c>
      <c r="D7232" s="45" t="str">
        <f>IF(Table1[[#This Row],[Day]]="","",YEAR(F7232))</f>
        <v/>
      </c>
      <c r="E7232" s="117" t="s">
        <v>329</v>
      </c>
      <c r="J7232" s="102"/>
      <c r="K7232" s="124"/>
      <c r="R7232" s="46"/>
      <c r="V7232" s="112"/>
      <c r="W7232" s="72"/>
      <c r="X7232" s="46"/>
      <c r="Y7232" s="46"/>
      <c r="AC7232" s="47">
        <f t="shared" si="109"/>
        <v>0</v>
      </c>
      <c r="AD7232" s="47"/>
      <c r="AE7232" s="44"/>
      <c r="AF7232" s="48"/>
    </row>
    <row r="7233" spans="1:32" ht="21" customHeight="1">
      <c r="A7233" s="45" t="str">
        <f>IF(G7233="","",VLOOKUP(G7233,#REF!,3,0))</f>
        <v/>
      </c>
      <c r="B7233" s="45" t="str">
        <f>IF(Table1[[#This Row],[Day]]="","",WEEKNUM(F7233))</f>
        <v/>
      </c>
      <c r="C7233" s="45" t="str">
        <f>IF(Table1[[#This Row],[Day]]="","",MONTH(F7233))</f>
        <v/>
      </c>
      <c r="D7233" s="45" t="str">
        <f>IF(Table1[[#This Row],[Day]]="","",YEAR(F7233))</f>
        <v/>
      </c>
      <c r="E7233" s="117" t="s">
        <v>329</v>
      </c>
      <c r="J7233" s="102"/>
      <c r="K7233" s="124"/>
      <c r="R7233" s="46"/>
      <c r="V7233" s="112"/>
      <c r="W7233" s="72"/>
      <c r="X7233" s="46"/>
      <c r="Y7233" s="46"/>
      <c r="AC7233" s="47">
        <f t="shared" si="109"/>
        <v>0</v>
      </c>
      <c r="AD7233" s="47"/>
      <c r="AE7233" s="44"/>
      <c r="AF7233" s="48"/>
    </row>
    <row r="7234" spans="1:32" ht="21" customHeight="1">
      <c r="A7234" s="45" t="str">
        <f>IF(G7234="","",VLOOKUP(G7234,#REF!,3,0))</f>
        <v/>
      </c>
      <c r="B7234" s="45" t="str">
        <f>IF(Table1[[#This Row],[Day]]="","",WEEKNUM(F7234))</f>
        <v/>
      </c>
      <c r="C7234" s="45" t="str">
        <f>IF(Table1[[#This Row],[Day]]="","",MONTH(F7234))</f>
        <v/>
      </c>
      <c r="D7234" s="45" t="str">
        <f>IF(Table1[[#This Row],[Day]]="","",YEAR(F7234))</f>
        <v/>
      </c>
      <c r="E7234" s="117" t="s">
        <v>329</v>
      </c>
      <c r="J7234" s="102"/>
      <c r="K7234" s="124"/>
      <c r="R7234" s="46"/>
      <c r="V7234" s="112"/>
      <c r="W7234" s="72"/>
      <c r="X7234" s="46"/>
      <c r="Y7234" s="46"/>
      <c r="AC7234" s="47">
        <f t="shared" si="109"/>
        <v>0</v>
      </c>
      <c r="AD7234" s="47"/>
      <c r="AE7234" s="44"/>
      <c r="AF7234" s="48"/>
    </row>
    <row r="7235" spans="1:32" ht="21" customHeight="1">
      <c r="A7235" s="45" t="str">
        <f>IF(G7235="","",VLOOKUP(G7235,#REF!,3,0))</f>
        <v/>
      </c>
      <c r="B7235" s="45" t="str">
        <f>IF(Table1[[#This Row],[Day]]="","",WEEKNUM(F7235))</f>
        <v/>
      </c>
      <c r="C7235" s="45" t="str">
        <f>IF(Table1[[#This Row],[Day]]="","",MONTH(F7235))</f>
        <v/>
      </c>
      <c r="D7235" s="45" t="str">
        <f>IF(Table1[[#This Row],[Day]]="","",YEAR(F7235))</f>
        <v/>
      </c>
      <c r="E7235" s="117" t="s">
        <v>329</v>
      </c>
      <c r="J7235" s="102"/>
      <c r="K7235" s="124"/>
      <c r="R7235" s="46"/>
      <c r="V7235" s="112"/>
      <c r="W7235" s="72"/>
      <c r="X7235" s="46"/>
      <c r="Y7235" s="46"/>
      <c r="AC7235" s="47">
        <f t="shared" si="109"/>
        <v>0</v>
      </c>
      <c r="AD7235" s="47"/>
      <c r="AE7235" s="44"/>
      <c r="AF7235" s="48"/>
    </row>
    <row r="7236" spans="1:32" ht="21" customHeight="1">
      <c r="A7236" s="45" t="str">
        <f>IF(G7236="","",VLOOKUP(G7236,#REF!,3,0))</f>
        <v/>
      </c>
      <c r="B7236" s="45" t="str">
        <f>IF(Table1[[#This Row],[Day]]="","",WEEKNUM(F7236))</f>
        <v/>
      </c>
      <c r="C7236" s="45" t="str">
        <f>IF(Table1[[#This Row],[Day]]="","",MONTH(F7236))</f>
        <v/>
      </c>
      <c r="D7236" s="45" t="str">
        <f>IF(Table1[[#This Row],[Day]]="","",YEAR(F7236))</f>
        <v/>
      </c>
      <c r="E7236" s="117" t="s">
        <v>329</v>
      </c>
      <c r="J7236" s="102"/>
      <c r="K7236" s="124"/>
      <c r="R7236" s="46"/>
      <c r="V7236" s="112"/>
      <c r="W7236" s="72"/>
      <c r="X7236" s="46"/>
      <c r="Y7236" s="46"/>
      <c r="AC7236" s="47">
        <f t="shared" si="109"/>
        <v>0</v>
      </c>
      <c r="AD7236" s="47"/>
      <c r="AE7236" s="44"/>
      <c r="AF7236" s="48"/>
    </row>
    <row r="7237" spans="1:32" ht="21" customHeight="1">
      <c r="A7237" s="45" t="str">
        <f>IF(G7237="","",VLOOKUP(G7237,#REF!,3,0))</f>
        <v/>
      </c>
      <c r="B7237" s="45" t="str">
        <f>IF(Table1[[#This Row],[Day]]="","",WEEKNUM(F7237))</f>
        <v/>
      </c>
      <c r="C7237" s="45" t="str">
        <f>IF(Table1[[#This Row],[Day]]="","",MONTH(F7237))</f>
        <v/>
      </c>
      <c r="D7237" s="45" t="str">
        <f>IF(Table1[[#This Row],[Day]]="","",YEAR(F7237))</f>
        <v/>
      </c>
      <c r="E7237" s="117" t="s">
        <v>329</v>
      </c>
      <c r="J7237" s="102"/>
      <c r="K7237" s="124"/>
      <c r="R7237" s="46"/>
      <c r="V7237" s="112"/>
      <c r="W7237" s="72"/>
      <c r="X7237" s="46"/>
      <c r="Y7237" s="46"/>
      <c r="AC7237" s="47">
        <f t="shared" si="109"/>
        <v>0</v>
      </c>
      <c r="AD7237" s="47"/>
      <c r="AE7237" s="44"/>
      <c r="AF7237" s="48"/>
    </row>
    <row r="7238" spans="1:32" ht="21" customHeight="1">
      <c r="A7238" s="45" t="str">
        <f>IF(G7238="","",VLOOKUP(G7238,#REF!,3,0))</f>
        <v/>
      </c>
      <c r="B7238" s="45" t="str">
        <f>IF(Table1[[#This Row],[Day]]="","",WEEKNUM(F7238))</f>
        <v/>
      </c>
      <c r="C7238" s="45" t="str">
        <f>IF(Table1[[#This Row],[Day]]="","",MONTH(F7238))</f>
        <v/>
      </c>
      <c r="D7238" s="45" t="str">
        <f>IF(Table1[[#This Row],[Day]]="","",YEAR(F7238))</f>
        <v/>
      </c>
      <c r="E7238" s="117" t="s">
        <v>329</v>
      </c>
      <c r="J7238" s="102"/>
      <c r="K7238" s="124"/>
      <c r="R7238" s="46"/>
      <c r="V7238" s="112"/>
      <c r="W7238" s="72"/>
      <c r="X7238" s="46"/>
      <c r="Y7238" s="46"/>
      <c r="AC7238" s="47">
        <f t="shared" si="109"/>
        <v>0</v>
      </c>
      <c r="AD7238" s="47"/>
      <c r="AE7238" s="44"/>
      <c r="AF7238" s="48"/>
    </row>
    <row r="7239" spans="1:32" ht="21" customHeight="1">
      <c r="A7239" s="45" t="str">
        <f>IF(G7239="","",VLOOKUP(G7239,#REF!,3,0))</f>
        <v/>
      </c>
      <c r="B7239" s="45" t="str">
        <f>IF(Table1[[#This Row],[Day]]="","",WEEKNUM(F7239))</f>
        <v/>
      </c>
      <c r="C7239" s="45" t="str">
        <f>IF(Table1[[#This Row],[Day]]="","",MONTH(F7239))</f>
        <v/>
      </c>
      <c r="D7239" s="45" t="str">
        <f>IF(Table1[[#This Row],[Day]]="","",YEAR(F7239))</f>
        <v/>
      </c>
      <c r="E7239" s="117" t="s">
        <v>329</v>
      </c>
      <c r="J7239" s="102"/>
      <c r="K7239" s="124"/>
      <c r="R7239" s="46"/>
      <c r="V7239" s="112"/>
      <c r="W7239" s="72"/>
      <c r="X7239" s="46"/>
      <c r="Y7239" s="46"/>
      <c r="AC7239" s="47">
        <f t="shared" si="109"/>
        <v>0</v>
      </c>
      <c r="AD7239" s="47"/>
      <c r="AE7239" s="44"/>
      <c r="AF7239" s="48"/>
    </row>
    <row r="7240" spans="1:32" ht="21" customHeight="1">
      <c r="A7240" s="45" t="str">
        <f>IF(G7240="","",VLOOKUP(G7240,#REF!,3,0))</f>
        <v/>
      </c>
      <c r="B7240" s="45" t="str">
        <f>IF(Table1[[#This Row],[Day]]="","",WEEKNUM(F7240))</f>
        <v/>
      </c>
      <c r="C7240" s="45" t="str">
        <f>IF(Table1[[#This Row],[Day]]="","",MONTH(F7240))</f>
        <v/>
      </c>
      <c r="D7240" s="45" t="str">
        <f>IF(Table1[[#This Row],[Day]]="","",YEAR(F7240))</f>
        <v/>
      </c>
      <c r="E7240" s="117" t="s">
        <v>329</v>
      </c>
      <c r="J7240" s="102"/>
      <c r="K7240" s="124"/>
      <c r="R7240" s="46"/>
      <c r="V7240" s="112"/>
      <c r="W7240" s="72"/>
      <c r="X7240" s="46"/>
      <c r="Y7240" s="46"/>
      <c r="AC7240" s="47">
        <f t="shared" si="109"/>
        <v>0</v>
      </c>
      <c r="AD7240" s="47"/>
      <c r="AE7240" s="44"/>
      <c r="AF7240" s="48"/>
    </row>
    <row r="7241" spans="1:32" ht="21" customHeight="1">
      <c r="A7241" s="45" t="str">
        <f>IF(G7241="","",VLOOKUP(G7241,#REF!,3,0))</f>
        <v/>
      </c>
      <c r="B7241" s="45" t="str">
        <f>IF(Table1[[#This Row],[Day]]="","",WEEKNUM(F7241))</f>
        <v/>
      </c>
      <c r="C7241" s="45" t="str">
        <f>IF(Table1[[#This Row],[Day]]="","",MONTH(F7241))</f>
        <v/>
      </c>
      <c r="D7241" s="45" t="str">
        <f>IF(Table1[[#This Row],[Day]]="","",YEAR(F7241))</f>
        <v/>
      </c>
      <c r="E7241" s="117" t="s">
        <v>329</v>
      </c>
      <c r="J7241" s="102"/>
      <c r="K7241" s="124"/>
      <c r="R7241" s="46"/>
      <c r="V7241" s="112"/>
      <c r="W7241" s="72"/>
      <c r="X7241" s="46"/>
      <c r="Y7241" s="46"/>
      <c r="AC7241" s="47">
        <f t="shared" si="109"/>
        <v>0</v>
      </c>
      <c r="AD7241" s="47"/>
      <c r="AE7241" s="44"/>
      <c r="AF7241" s="48"/>
    </row>
    <row r="7242" spans="1:32" ht="21" customHeight="1">
      <c r="A7242" s="45" t="str">
        <f>IF(G7242="","",VLOOKUP(G7242,#REF!,3,0))</f>
        <v/>
      </c>
      <c r="B7242" s="45" t="str">
        <f>IF(Table1[[#This Row],[Day]]="","",WEEKNUM(F7242))</f>
        <v/>
      </c>
      <c r="C7242" s="45" t="str">
        <f>IF(Table1[[#This Row],[Day]]="","",MONTH(F7242))</f>
        <v/>
      </c>
      <c r="D7242" s="45" t="str">
        <f>IF(Table1[[#This Row],[Day]]="","",YEAR(F7242))</f>
        <v/>
      </c>
      <c r="E7242" s="117" t="s">
        <v>329</v>
      </c>
      <c r="J7242" s="102"/>
      <c r="K7242" s="124"/>
      <c r="R7242" s="46"/>
      <c r="V7242" s="112"/>
      <c r="W7242" s="72"/>
      <c r="X7242" s="46"/>
      <c r="Y7242" s="46"/>
      <c r="AC7242" s="47">
        <f t="shared" si="109"/>
        <v>0</v>
      </c>
      <c r="AD7242" s="47"/>
      <c r="AE7242" s="44"/>
      <c r="AF7242" s="48"/>
    </row>
    <row r="7243" spans="1:32" ht="21" customHeight="1">
      <c r="A7243" s="45" t="str">
        <f>IF(G7243="","",VLOOKUP(G7243,#REF!,3,0))</f>
        <v/>
      </c>
      <c r="B7243" s="45" t="str">
        <f>IF(Table1[[#This Row],[Day]]="","",WEEKNUM(F7243))</f>
        <v/>
      </c>
      <c r="C7243" s="45" t="str">
        <f>IF(Table1[[#This Row],[Day]]="","",MONTH(F7243))</f>
        <v/>
      </c>
      <c r="D7243" s="45" t="str">
        <f>IF(Table1[[#This Row],[Day]]="","",YEAR(F7243))</f>
        <v/>
      </c>
      <c r="E7243" s="117" t="s">
        <v>329</v>
      </c>
      <c r="J7243" s="102"/>
      <c r="K7243" s="124"/>
      <c r="R7243" s="46"/>
      <c r="V7243" s="112"/>
      <c r="W7243" s="72"/>
      <c r="X7243" s="46"/>
      <c r="Y7243" s="46"/>
      <c r="AC7243" s="47">
        <f t="shared" si="109"/>
        <v>0</v>
      </c>
      <c r="AD7243" s="47"/>
      <c r="AE7243" s="44"/>
      <c r="AF7243" s="48"/>
    </row>
    <row r="7244" spans="1:32" ht="21" customHeight="1">
      <c r="A7244" s="45" t="str">
        <f>IF(G7244="","",VLOOKUP(G7244,#REF!,3,0))</f>
        <v/>
      </c>
      <c r="B7244" s="45" t="str">
        <f>IF(Table1[[#This Row],[Day]]="","",WEEKNUM(F7244))</f>
        <v/>
      </c>
      <c r="C7244" s="45" t="str">
        <f>IF(Table1[[#This Row],[Day]]="","",MONTH(F7244))</f>
        <v/>
      </c>
      <c r="D7244" s="45" t="str">
        <f>IF(Table1[[#This Row],[Day]]="","",YEAR(F7244))</f>
        <v/>
      </c>
      <c r="E7244" s="117" t="s">
        <v>329</v>
      </c>
      <c r="J7244" s="102"/>
      <c r="K7244" s="124"/>
      <c r="R7244" s="46"/>
      <c r="V7244" s="112"/>
      <c r="W7244" s="72"/>
      <c r="X7244" s="46"/>
      <c r="Y7244" s="46"/>
      <c r="AC7244" s="47">
        <f t="shared" si="109"/>
        <v>0</v>
      </c>
      <c r="AD7244" s="47"/>
      <c r="AE7244" s="44"/>
      <c r="AF7244" s="48"/>
    </row>
    <row r="7245" spans="1:32" ht="21" customHeight="1">
      <c r="A7245" s="45" t="str">
        <f>IF(G7245="","",VLOOKUP(G7245,#REF!,3,0))</f>
        <v/>
      </c>
      <c r="B7245" s="45" t="str">
        <f>IF(Table1[[#This Row],[Day]]="","",WEEKNUM(F7245))</f>
        <v/>
      </c>
      <c r="C7245" s="45" t="str">
        <f>IF(Table1[[#This Row],[Day]]="","",MONTH(F7245))</f>
        <v/>
      </c>
      <c r="D7245" s="45" t="str">
        <f>IF(Table1[[#This Row],[Day]]="","",YEAR(F7245))</f>
        <v/>
      </c>
      <c r="E7245" s="117" t="s">
        <v>329</v>
      </c>
      <c r="J7245" s="102"/>
      <c r="K7245" s="124"/>
      <c r="R7245" s="46"/>
      <c r="V7245" s="112"/>
      <c r="W7245" s="72"/>
      <c r="X7245" s="46"/>
      <c r="Y7245" s="46"/>
      <c r="AC7245" s="47">
        <f t="shared" si="109"/>
        <v>0</v>
      </c>
      <c r="AD7245" s="47"/>
      <c r="AE7245" s="44"/>
      <c r="AF7245" s="48"/>
    </row>
    <row r="7246" spans="1:32" ht="21" customHeight="1">
      <c r="A7246" s="45" t="str">
        <f>IF(G7246="","",VLOOKUP(G7246,#REF!,3,0))</f>
        <v/>
      </c>
      <c r="B7246" s="45" t="str">
        <f>IF(Table1[[#This Row],[Day]]="","",WEEKNUM(F7246))</f>
        <v/>
      </c>
      <c r="C7246" s="45" t="str">
        <f>IF(Table1[[#This Row],[Day]]="","",MONTH(F7246))</f>
        <v/>
      </c>
      <c r="D7246" s="45" t="str">
        <f>IF(Table1[[#This Row],[Day]]="","",YEAR(F7246))</f>
        <v/>
      </c>
      <c r="E7246" s="117" t="s">
        <v>329</v>
      </c>
      <c r="J7246" s="102"/>
      <c r="K7246" s="124"/>
      <c r="R7246" s="46"/>
      <c r="V7246" s="112"/>
      <c r="W7246" s="72"/>
      <c r="X7246" s="46"/>
      <c r="Y7246" s="46"/>
      <c r="AC7246" s="47">
        <f t="shared" si="109"/>
        <v>0</v>
      </c>
      <c r="AD7246" s="47"/>
      <c r="AE7246" s="44"/>
      <c r="AF7246" s="48"/>
    </row>
    <row r="7247" spans="1:32" ht="21" customHeight="1">
      <c r="A7247" s="45" t="str">
        <f>IF(G7247="","",VLOOKUP(G7247,#REF!,3,0))</f>
        <v/>
      </c>
      <c r="B7247" s="45" t="str">
        <f>IF(Table1[[#This Row],[Day]]="","",WEEKNUM(F7247))</f>
        <v/>
      </c>
      <c r="C7247" s="45" t="str">
        <f>IF(Table1[[#This Row],[Day]]="","",MONTH(F7247))</f>
        <v/>
      </c>
      <c r="D7247" s="45" t="str">
        <f>IF(Table1[[#This Row],[Day]]="","",YEAR(F7247))</f>
        <v/>
      </c>
      <c r="E7247" s="117" t="s">
        <v>329</v>
      </c>
      <c r="J7247" s="102"/>
      <c r="K7247" s="124"/>
      <c r="R7247" s="46"/>
      <c r="V7247" s="112"/>
      <c r="W7247" s="72"/>
      <c r="X7247" s="46"/>
      <c r="Y7247" s="46"/>
      <c r="AC7247" s="47">
        <f t="shared" si="109"/>
        <v>0</v>
      </c>
      <c r="AD7247" s="47"/>
      <c r="AE7247" s="44"/>
      <c r="AF7247" s="48"/>
    </row>
    <row r="7248" spans="1:32" ht="21" customHeight="1">
      <c r="A7248" s="45" t="str">
        <f>IF(G7248="","",VLOOKUP(G7248,#REF!,3,0))</f>
        <v/>
      </c>
      <c r="B7248" s="45" t="str">
        <f>IF(Table1[[#This Row],[Day]]="","",WEEKNUM(F7248))</f>
        <v/>
      </c>
      <c r="C7248" s="45" t="str">
        <f>IF(Table1[[#This Row],[Day]]="","",MONTH(F7248))</f>
        <v/>
      </c>
      <c r="D7248" s="45" t="str">
        <f>IF(Table1[[#This Row],[Day]]="","",YEAR(F7248))</f>
        <v/>
      </c>
      <c r="E7248" s="117" t="s">
        <v>329</v>
      </c>
      <c r="J7248" s="102"/>
      <c r="K7248" s="124"/>
      <c r="R7248" s="46"/>
      <c r="V7248" s="112"/>
      <c r="W7248" s="72"/>
      <c r="X7248" s="46"/>
      <c r="Y7248" s="46"/>
      <c r="AC7248" s="47">
        <f t="shared" si="109"/>
        <v>0</v>
      </c>
      <c r="AD7248" s="47"/>
      <c r="AE7248" s="44"/>
      <c r="AF7248" s="48"/>
    </row>
    <row r="7249" spans="1:32" ht="21" customHeight="1">
      <c r="A7249" s="45" t="str">
        <f>IF(G7249="","",VLOOKUP(G7249,#REF!,3,0))</f>
        <v/>
      </c>
      <c r="B7249" s="45" t="str">
        <f>IF(Table1[[#This Row],[Day]]="","",WEEKNUM(F7249))</f>
        <v/>
      </c>
      <c r="C7249" s="45" t="str">
        <f>IF(Table1[[#This Row],[Day]]="","",MONTH(F7249))</f>
        <v/>
      </c>
      <c r="D7249" s="45" t="str">
        <f>IF(Table1[[#This Row],[Day]]="","",YEAR(F7249))</f>
        <v/>
      </c>
      <c r="E7249" s="117" t="s">
        <v>329</v>
      </c>
      <c r="J7249" s="102"/>
      <c r="K7249" s="124"/>
      <c r="R7249" s="46"/>
      <c r="V7249" s="112"/>
      <c r="W7249" s="72"/>
      <c r="X7249" s="46"/>
      <c r="Y7249" s="46"/>
      <c r="AC7249" s="47">
        <f t="shared" si="109"/>
        <v>0</v>
      </c>
      <c r="AD7249" s="47"/>
      <c r="AE7249" s="44"/>
      <c r="AF7249" s="48"/>
    </row>
    <row r="7250" spans="1:32" ht="21" customHeight="1">
      <c r="A7250" s="45" t="str">
        <f>IF(G7250="","",VLOOKUP(G7250,#REF!,3,0))</f>
        <v/>
      </c>
      <c r="B7250" s="45" t="str">
        <f>IF(Table1[[#This Row],[Day]]="","",WEEKNUM(F7250))</f>
        <v/>
      </c>
      <c r="C7250" s="45" t="str">
        <f>IF(Table1[[#This Row],[Day]]="","",MONTH(F7250))</f>
        <v/>
      </c>
      <c r="D7250" s="45" t="str">
        <f>IF(Table1[[#This Row],[Day]]="","",YEAR(F7250))</f>
        <v/>
      </c>
      <c r="E7250" s="117" t="s">
        <v>329</v>
      </c>
      <c r="J7250" s="102"/>
      <c r="K7250" s="124"/>
      <c r="R7250" s="46"/>
      <c r="V7250" s="112"/>
      <c r="W7250" s="72"/>
      <c r="X7250" s="46"/>
      <c r="Y7250" s="46"/>
      <c r="AC7250" s="47">
        <f t="shared" si="109"/>
        <v>0</v>
      </c>
      <c r="AD7250" s="47"/>
      <c r="AE7250" s="44"/>
      <c r="AF7250" s="48"/>
    </row>
    <row r="7251" spans="1:32" ht="21" customHeight="1">
      <c r="A7251" s="45" t="str">
        <f>IF(G7251="","",VLOOKUP(G7251,#REF!,3,0))</f>
        <v/>
      </c>
      <c r="B7251" s="45" t="str">
        <f>IF(Table1[[#This Row],[Day]]="","",WEEKNUM(F7251))</f>
        <v/>
      </c>
      <c r="C7251" s="45" t="str">
        <f>IF(Table1[[#This Row],[Day]]="","",MONTH(F7251))</f>
        <v/>
      </c>
      <c r="D7251" s="45" t="str">
        <f>IF(Table1[[#This Row],[Day]]="","",YEAR(F7251))</f>
        <v/>
      </c>
      <c r="E7251" s="117" t="s">
        <v>329</v>
      </c>
      <c r="J7251" s="102"/>
      <c r="K7251" s="124"/>
      <c r="R7251" s="46"/>
      <c r="V7251" s="112"/>
      <c r="W7251" s="72"/>
      <c r="X7251" s="46"/>
      <c r="Y7251" s="46"/>
      <c r="AC7251" s="47">
        <f t="shared" si="109"/>
        <v>0</v>
      </c>
      <c r="AD7251" s="47"/>
      <c r="AE7251" s="44"/>
      <c r="AF7251" s="48"/>
    </row>
    <row r="7252" spans="1:32" ht="21" customHeight="1">
      <c r="A7252" s="45" t="str">
        <f>IF(G7252="","",VLOOKUP(G7252,#REF!,3,0))</f>
        <v/>
      </c>
      <c r="B7252" s="45" t="str">
        <f>IF(Table1[[#This Row],[Day]]="","",WEEKNUM(F7252))</f>
        <v/>
      </c>
      <c r="C7252" s="45" t="str">
        <f>IF(Table1[[#This Row],[Day]]="","",MONTH(F7252))</f>
        <v/>
      </c>
      <c r="D7252" s="45" t="str">
        <f>IF(Table1[[#This Row],[Day]]="","",YEAR(F7252))</f>
        <v/>
      </c>
      <c r="E7252" s="117" t="s">
        <v>329</v>
      </c>
      <c r="J7252" s="102"/>
      <c r="K7252" s="124"/>
      <c r="R7252" s="46"/>
      <c r="V7252" s="112"/>
      <c r="W7252" s="72"/>
      <c r="X7252" s="46"/>
      <c r="Y7252" s="46"/>
      <c r="AC7252" s="47">
        <f t="shared" si="109"/>
        <v>0</v>
      </c>
      <c r="AD7252" s="47"/>
      <c r="AE7252" s="44"/>
      <c r="AF7252" s="48"/>
    </row>
    <row r="7253" spans="1:32" ht="21" customHeight="1">
      <c r="A7253" s="45" t="str">
        <f>IF(G7253="","",VLOOKUP(G7253,#REF!,3,0))</f>
        <v/>
      </c>
      <c r="B7253" s="45" t="str">
        <f>IF(Table1[[#This Row],[Day]]="","",WEEKNUM(F7253))</f>
        <v/>
      </c>
      <c r="C7253" s="45" t="str">
        <f>IF(Table1[[#This Row],[Day]]="","",MONTH(F7253))</f>
        <v/>
      </c>
      <c r="D7253" s="45" t="str">
        <f>IF(Table1[[#This Row],[Day]]="","",YEAR(F7253))</f>
        <v/>
      </c>
      <c r="E7253" s="117" t="s">
        <v>329</v>
      </c>
      <c r="J7253" s="102"/>
      <c r="K7253" s="124"/>
      <c r="R7253" s="46"/>
      <c r="V7253" s="112"/>
      <c r="W7253" s="72"/>
      <c r="X7253" s="46"/>
      <c r="Y7253" s="46"/>
      <c r="AC7253" s="47">
        <f t="shared" si="109"/>
        <v>0</v>
      </c>
      <c r="AD7253" s="47"/>
      <c r="AE7253" s="44"/>
      <c r="AF7253" s="48"/>
    </row>
    <row r="7254" spans="1:32" ht="21" customHeight="1">
      <c r="A7254" s="45" t="str">
        <f>IF(G7254="","",VLOOKUP(G7254,#REF!,3,0))</f>
        <v/>
      </c>
      <c r="B7254" s="45" t="str">
        <f>IF(Table1[[#This Row],[Day]]="","",WEEKNUM(F7254))</f>
        <v/>
      </c>
      <c r="C7254" s="45" t="str">
        <f>IF(Table1[[#This Row],[Day]]="","",MONTH(F7254))</f>
        <v/>
      </c>
      <c r="D7254" s="45" t="str">
        <f>IF(Table1[[#This Row],[Day]]="","",YEAR(F7254))</f>
        <v/>
      </c>
      <c r="E7254" s="117" t="s">
        <v>329</v>
      </c>
      <c r="J7254" s="102"/>
      <c r="K7254" s="124"/>
      <c r="R7254" s="46"/>
      <c r="V7254" s="112"/>
      <c r="W7254" s="72"/>
      <c r="X7254" s="46"/>
      <c r="Y7254" s="46"/>
      <c r="AC7254" s="47">
        <f t="shared" si="109"/>
        <v>0</v>
      </c>
      <c r="AD7254" s="47"/>
      <c r="AE7254" s="44"/>
      <c r="AF7254" s="48"/>
    </row>
    <row r="7255" spans="1:32" ht="21" customHeight="1">
      <c r="A7255" s="45" t="str">
        <f>IF(G7255="","",VLOOKUP(G7255,#REF!,3,0))</f>
        <v/>
      </c>
      <c r="B7255" s="45" t="str">
        <f>IF(Table1[[#This Row],[Day]]="","",WEEKNUM(F7255))</f>
        <v/>
      </c>
      <c r="C7255" s="45" t="str">
        <f>IF(Table1[[#This Row],[Day]]="","",MONTH(F7255))</f>
        <v/>
      </c>
      <c r="D7255" s="45" t="str">
        <f>IF(Table1[[#This Row],[Day]]="","",YEAR(F7255))</f>
        <v/>
      </c>
      <c r="E7255" s="117" t="s">
        <v>329</v>
      </c>
      <c r="J7255" s="102"/>
      <c r="K7255" s="124"/>
      <c r="R7255" s="46"/>
      <c r="V7255" s="112"/>
      <c r="W7255" s="72"/>
      <c r="X7255" s="46"/>
      <c r="Y7255" s="46"/>
      <c r="AC7255" s="47">
        <f t="shared" si="109"/>
        <v>0</v>
      </c>
      <c r="AD7255" s="47"/>
      <c r="AE7255" s="44"/>
      <c r="AF7255" s="48"/>
    </row>
    <row r="7256" spans="1:32" ht="21" customHeight="1">
      <c r="A7256" s="45" t="str">
        <f>IF(G7256="","",VLOOKUP(G7256,#REF!,3,0))</f>
        <v/>
      </c>
      <c r="B7256" s="45" t="str">
        <f>IF(Table1[[#This Row],[Day]]="","",WEEKNUM(F7256))</f>
        <v/>
      </c>
      <c r="C7256" s="45" t="str">
        <f>IF(Table1[[#This Row],[Day]]="","",MONTH(F7256))</f>
        <v/>
      </c>
      <c r="D7256" s="45" t="str">
        <f>IF(Table1[[#This Row],[Day]]="","",YEAR(F7256))</f>
        <v/>
      </c>
      <c r="E7256" s="117" t="s">
        <v>329</v>
      </c>
      <c r="J7256" s="102"/>
      <c r="K7256" s="124"/>
      <c r="R7256" s="46"/>
      <c r="V7256" s="112"/>
      <c r="W7256" s="72"/>
      <c r="X7256" s="46"/>
      <c r="Y7256" s="46"/>
      <c r="AC7256" s="47">
        <f t="shared" si="109"/>
        <v>0</v>
      </c>
      <c r="AD7256" s="47"/>
      <c r="AE7256" s="44"/>
      <c r="AF7256" s="48"/>
    </row>
    <row r="7257" spans="1:32" ht="21" customHeight="1">
      <c r="A7257" s="45" t="str">
        <f>IF(G7257="","",VLOOKUP(G7257,#REF!,3,0))</f>
        <v/>
      </c>
      <c r="B7257" s="45" t="str">
        <f>IF(Table1[[#This Row],[Day]]="","",WEEKNUM(F7257))</f>
        <v/>
      </c>
      <c r="C7257" s="45" t="str">
        <f>IF(Table1[[#This Row],[Day]]="","",MONTH(F7257))</f>
        <v/>
      </c>
      <c r="D7257" s="45" t="str">
        <f>IF(Table1[[#This Row],[Day]]="","",YEAR(F7257))</f>
        <v/>
      </c>
      <c r="E7257" s="117" t="s">
        <v>329</v>
      </c>
      <c r="J7257" s="102"/>
      <c r="K7257" s="124"/>
      <c r="R7257" s="46"/>
      <c r="V7257" s="112"/>
      <c r="W7257" s="72"/>
      <c r="X7257" s="46"/>
      <c r="Y7257" s="46"/>
      <c r="AC7257" s="47">
        <f t="shared" si="109"/>
        <v>0</v>
      </c>
      <c r="AD7257" s="47"/>
      <c r="AE7257" s="44"/>
      <c r="AF7257" s="48"/>
    </row>
    <row r="7258" spans="1:32" ht="21" customHeight="1">
      <c r="A7258" s="45" t="str">
        <f>IF(G7258="","",VLOOKUP(G7258,#REF!,3,0))</f>
        <v/>
      </c>
      <c r="B7258" s="45" t="str">
        <f>IF(Table1[[#This Row],[Day]]="","",WEEKNUM(F7258))</f>
        <v/>
      </c>
      <c r="C7258" s="45" t="str">
        <f>IF(Table1[[#This Row],[Day]]="","",MONTH(F7258))</f>
        <v/>
      </c>
      <c r="D7258" s="45" t="str">
        <f>IF(Table1[[#This Row],[Day]]="","",YEAR(F7258))</f>
        <v/>
      </c>
      <c r="E7258" s="117" t="s">
        <v>329</v>
      </c>
      <c r="J7258" s="102"/>
      <c r="K7258" s="124"/>
      <c r="R7258" s="46"/>
      <c r="V7258" s="112"/>
      <c r="W7258" s="72"/>
      <c r="X7258" s="46"/>
      <c r="Y7258" s="46"/>
      <c r="AC7258" s="47">
        <f t="shared" si="109"/>
        <v>0</v>
      </c>
      <c r="AD7258" s="47"/>
      <c r="AE7258" s="44"/>
      <c r="AF7258" s="48"/>
    </row>
    <row r="7259" spans="1:32" ht="21" customHeight="1">
      <c r="A7259" s="45" t="str">
        <f>IF(G7259="","",VLOOKUP(G7259,#REF!,3,0))</f>
        <v/>
      </c>
      <c r="B7259" s="45" t="str">
        <f>IF(Table1[[#This Row],[Day]]="","",WEEKNUM(F7259))</f>
        <v/>
      </c>
      <c r="C7259" s="45" t="str">
        <f>IF(Table1[[#This Row],[Day]]="","",MONTH(F7259))</f>
        <v/>
      </c>
      <c r="D7259" s="45" t="str">
        <f>IF(Table1[[#This Row],[Day]]="","",YEAR(F7259))</f>
        <v/>
      </c>
      <c r="E7259" s="117" t="s">
        <v>329</v>
      </c>
      <c r="J7259" s="102"/>
      <c r="K7259" s="124"/>
      <c r="R7259" s="46"/>
      <c r="V7259" s="112"/>
      <c r="W7259" s="72"/>
      <c r="X7259" s="46"/>
      <c r="Y7259" s="46"/>
      <c r="AC7259" s="47">
        <f t="shared" si="109"/>
        <v>0</v>
      </c>
      <c r="AD7259" s="47"/>
      <c r="AE7259" s="44"/>
      <c r="AF7259" s="48"/>
    </row>
    <row r="7260" spans="1:32" ht="21" customHeight="1">
      <c r="A7260" s="45" t="str">
        <f>IF(G7260="","",VLOOKUP(G7260,#REF!,3,0))</f>
        <v/>
      </c>
      <c r="B7260" s="45" t="str">
        <f>IF(Table1[[#This Row],[Day]]="","",WEEKNUM(F7260))</f>
        <v/>
      </c>
      <c r="C7260" s="45" t="str">
        <f>IF(Table1[[#This Row],[Day]]="","",MONTH(F7260))</f>
        <v/>
      </c>
      <c r="D7260" s="45" t="str">
        <f>IF(Table1[[#This Row],[Day]]="","",YEAR(F7260))</f>
        <v/>
      </c>
      <c r="E7260" s="117" t="s">
        <v>329</v>
      </c>
      <c r="J7260" s="102"/>
      <c r="K7260" s="124"/>
      <c r="R7260" s="46"/>
      <c r="V7260" s="112"/>
      <c r="W7260" s="72"/>
      <c r="X7260" s="46"/>
      <c r="Y7260" s="46"/>
      <c r="AC7260" s="47">
        <f t="shared" ref="AC7260:AC7323" si="110">SUM(I7260:AB7260)</f>
        <v>0</v>
      </c>
      <c r="AD7260" s="47"/>
      <c r="AE7260" s="44"/>
      <c r="AF7260" s="48"/>
    </row>
    <row r="7261" spans="1:32" ht="21" customHeight="1">
      <c r="A7261" s="45" t="str">
        <f>IF(G7261="","",VLOOKUP(G7261,#REF!,3,0))</f>
        <v/>
      </c>
      <c r="B7261" s="45" t="str">
        <f>IF(Table1[[#This Row],[Day]]="","",WEEKNUM(F7261))</f>
        <v/>
      </c>
      <c r="C7261" s="45" t="str">
        <f>IF(Table1[[#This Row],[Day]]="","",MONTH(F7261))</f>
        <v/>
      </c>
      <c r="D7261" s="45" t="str">
        <f>IF(Table1[[#This Row],[Day]]="","",YEAR(F7261))</f>
        <v/>
      </c>
      <c r="E7261" s="117" t="s">
        <v>329</v>
      </c>
      <c r="J7261" s="102"/>
      <c r="K7261" s="124"/>
      <c r="R7261" s="46"/>
      <c r="V7261" s="112"/>
      <c r="W7261" s="72"/>
      <c r="X7261" s="46"/>
      <c r="Y7261" s="46"/>
      <c r="AC7261" s="47">
        <f t="shared" si="110"/>
        <v>0</v>
      </c>
      <c r="AD7261" s="47"/>
      <c r="AE7261" s="44"/>
      <c r="AF7261" s="48"/>
    </row>
    <row r="7262" spans="1:32" ht="21" customHeight="1">
      <c r="A7262" s="45" t="str">
        <f>IF(G7262="","",VLOOKUP(G7262,#REF!,3,0))</f>
        <v/>
      </c>
      <c r="B7262" s="45" t="str">
        <f>IF(Table1[[#This Row],[Day]]="","",WEEKNUM(F7262))</f>
        <v/>
      </c>
      <c r="C7262" s="45" t="str">
        <f>IF(Table1[[#This Row],[Day]]="","",MONTH(F7262))</f>
        <v/>
      </c>
      <c r="D7262" s="45" t="str">
        <f>IF(Table1[[#This Row],[Day]]="","",YEAR(F7262))</f>
        <v/>
      </c>
      <c r="E7262" s="117" t="s">
        <v>329</v>
      </c>
      <c r="J7262" s="102"/>
      <c r="K7262" s="124"/>
      <c r="R7262" s="46"/>
      <c r="V7262" s="112"/>
      <c r="W7262" s="72"/>
      <c r="X7262" s="46"/>
      <c r="Y7262" s="46"/>
      <c r="AC7262" s="47">
        <f t="shared" si="110"/>
        <v>0</v>
      </c>
      <c r="AD7262" s="47"/>
      <c r="AE7262" s="44"/>
      <c r="AF7262" s="48"/>
    </row>
    <row r="7263" spans="1:32" ht="21" customHeight="1">
      <c r="A7263" s="45" t="str">
        <f>IF(G7263="","",VLOOKUP(G7263,#REF!,3,0))</f>
        <v/>
      </c>
      <c r="B7263" s="45" t="str">
        <f>IF(Table1[[#This Row],[Day]]="","",WEEKNUM(F7263))</f>
        <v/>
      </c>
      <c r="C7263" s="45" t="str">
        <f>IF(Table1[[#This Row],[Day]]="","",MONTH(F7263))</f>
        <v/>
      </c>
      <c r="D7263" s="45" t="str">
        <f>IF(Table1[[#This Row],[Day]]="","",YEAR(F7263))</f>
        <v/>
      </c>
      <c r="E7263" s="117" t="s">
        <v>329</v>
      </c>
      <c r="J7263" s="102"/>
      <c r="K7263" s="124"/>
      <c r="R7263" s="46"/>
      <c r="V7263" s="112"/>
      <c r="W7263" s="72"/>
      <c r="X7263" s="46"/>
      <c r="Y7263" s="46"/>
      <c r="AC7263" s="47">
        <f t="shared" si="110"/>
        <v>0</v>
      </c>
      <c r="AD7263" s="47"/>
      <c r="AE7263" s="44"/>
      <c r="AF7263" s="48"/>
    </row>
    <row r="7264" spans="1:32" ht="21" customHeight="1">
      <c r="A7264" s="45" t="str">
        <f>IF(G7264="","",VLOOKUP(G7264,#REF!,3,0))</f>
        <v/>
      </c>
      <c r="B7264" s="45" t="str">
        <f>IF(Table1[[#This Row],[Day]]="","",WEEKNUM(F7264))</f>
        <v/>
      </c>
      <c r="C7264" s="45" t="str">
        <f>IF(Table1[[#This Row],[Day]]="","",MONTH(F7264))</f>
        <v/>
      </c>
      <c r="D7264" s="45" t="str">
        <f>IF(Table1[[#This Row],[Day]]="","",YEAR(F7264))</f>
        <v/>
      </c>
      <c r="E7264" s="117" t="s">
        <v>329</v>
      </c>
      <c r="J7264" s="102"/>
      <c r="K7264" s="124"/>
      <c r="R7264" s="46"/>
      <c r="V7264" s="112"/>
      <c r="W7264" s="72"/>
      <c r="X7264" s="46"/>
      <c r="Y7264" s="46"/>
      <c r="AC7264" s="47">
        <f t="shared" si="110"/>
        <v>0</v>
      </c>
      <c r="AD7264" s="47"/>
      <c r="AE7264" s="44"/>
      <c r="AF7264" s="48"/>
    </row>
    <row r="7265" spans="1:32" ht="21" customHeight="1">
      <c r="A7265" s="45" t="str">
        <f>IF(G7265="","",VLOOKUP(G7265,#REF!,3,0))</f>
        <v/>
      </c>
      <c r="B7265" s="45" t="str">
        <f>IF(Table1[[#This Row],[Day]]="","",WEEKNUM(F7265))</f>
        <v/>
      </c>
      <c r="C7265" s="45" t="str">
        <f>IF(Table1[[#This Row],[Day]]="","",MONTH(F7265))</f>
        <v/>
      </c>
      <c r="D7265" s="45" t="str">
        <f>IF(Table1[[#This Row],[Day]]="","",YEAR(F7265))</f>
        <v/>
      </c>
      <c r="E7265" s="117" t="s">
        <v>329</v>
      </c>
      <c r="J7265" s="102"/>
      <c r="K7265" s="124"/>
      <c r="R7265" s="46"/>
      <c r="V7265" s="112"/>
      <c r="W7265" s="72"/>
      <c r="X7265" s="46"/>
      <c r="Y7265" s="46"/>
      <c r="AC7265" s="47">
        <f t="shared" si="110"/>
        <v>0</v>
      </c>
      <c r="AD7265" s="47"/>
      <c r="AE7265" s="44"/>
      <c r="AF7265" s="48"/>
    </row>
    <row r="7266" spans="1:32" ht="21" customHeight="1">
      <c r="A7266" s="45" t="str">
        <f>IF(G7266="","",VLOOKUP(G7266,#REF!,3,0))</f>
        <v/>
      </c>
      <c r="B7266" s="45" t="str">
        <f>IF(Table1[[#This Row],[Day]]="","",WEEKNUM(F7266))</f>
        <v/>
      </c>
      <c r="C7266" s="45" t="str">
        <f>IF(Table1[[#This Row],[Day]]="","",MONTH(F7266))</f>
        <v/>
      </c>
      <c r="D7266" s="45" t="str">
        <f>IF(Table1[[#This Row],[Day]]="","",YEAR(F7266))</f>
        <v/>
      </c>
      <c r="E7266" s="117" t="s">
        <v>329</v>
      </c>
      <c r="J7266" s="102"/>
      <c r="K7266" s="124"/>
      <c r="R7266" s="46"/>
      <c r="V7266" s="112"/>
      <c r="W7266" s="72"/>
      <c r="X7266" s="46"/>
      <c r="Y7266" s="46"/>
      <c r="AC7266" s="47">
        <f t="shared" si="110"/>
        <v>0</v>
      </c>
      <c r="AD7266" s="47"/>
      <c r="AE7266" s="44"/>
      <c r="AF7266" s="48"/>
    </row>
    <row r="7267" spans="1:32" ht="21" customHeight="1">
      <c r="A7267" s="45" t="str">
        <f>IF(G7267="","",VLOOKUP(G7267,#REF!,3,0))</f>
        <v/>
      </c>
      <c r="B7267" s="45" t="str">
        <f>IF(Table1[[#This Row],[Day]]="","",WEEKNUM(F7267))</f>
        <v/>
      </c>
      <c r="C7267" s="45" t="str">
        <f>IF(Table1[[#This Row],[Day]]="","",MONTH(F7267))</f>
        <v/>
      </c>
      <c r="D7267" s="45" t="str">
        <f>IF(Table1[[#This Row],[Day]]="","",YEAR(F7267))</f>
        <v/>
      </c>
      <c r="E7267" s="117" t="s">
        <v>329</v>
      </c>
      <c r="J7267" s="102"/>
      <c r="K7267" s="124"/>
      <c r="R7267" s="46"/>
      <c r="V7267" s="112"/>
      <c r="W7267" s="72"/>
      <c r="X7267" s="46"/>
      <c r="Y7267" s="46"/>
      <c r="AC7267" s="47">
        <f t="shared" si="110"/>
        <v>0</v>
      </c>
      <c r="AD7267" s="47"/>
      <c r="AE7267" s="44"/>
      <c r="AF7267" s="48"/>
    </row>
    <row r="7268" spans="1:32" ht="21" customHeight="1">
      <c r="A7268" s="45" t="str">
        <f>IF(G7268="","",VLOOKUP(G7268,#REF!,3,0))</f>
        <v/>
      </c>
      <c r="B7268" s="45" t="str">
        <f>IF(Table1[[#This Row],[Day]]="","",WEEKNUM(F7268))</f>
        <v/>
      </c>
      <c r="C7268" s="45" t="str">
        <f>IF(Table1[[#This Row],[Day]]="","",MONTH(F7268))</f>
        <v/>
      </c>
      <c r="D7268" s="45" t="str">
        <f>IF(Table1[[#This Row],[Day]]="","",YEAR(F7268))</f>
        <v/>
      </c>
      <c r="E7268" s="117" t="s">
        <v>329</v>
      </c>
      <c r="J7268" s="102"/>
      <c r="K7268" s="124"/>
      <c r="R7268" s="46"/>
      <c r="V7268" s="112"/>
      <c r="W7268" s="72"/>
      <c r="X7268" s="46"/>
      <c r="Y7268" s="46"/>
      <c r="AC7268" s="47">
        <f t="shared" si="110"/>
        <v>0</v>
      </c>
      <c r="AD7268" s="47"/>
      <c r="AE7268" s="44"/>
      <c r="AF7268" s="48"/>
    </row>
    <row r="7269" spans="1:32" ht="21" customHeight="1">
      <c r="A7269" s="45" t="str">
        <f>IF(G7269="","",VLOOKUP(G7269,#REF!,3,0))</f>
        <v/>
      </c>
      <c r="B7269" s="45" t="str">
        <f>IF(Table1[[#This Row],[Day]]="","",WEEKNUM(F7269))</f>
        <v/>
      </c>
      <c r="C7269" s="45" t="str">
        <f>IF(Table1[[#This Row],[Day]]="","",MONTH(F7269))</f>
        <v/>
      </c>
      <c r="D7269" s="45" t="str">
        <f>IF(Table1[[#This Row],[Day]]="","",YEAR(F7269))</f>
        <v/>
      </c>
      <c r="E7269" s="117" t="s">
        <v>329</v>
      </c>
      <c r="J7269" s="102"/>
      <c r="K7269" s="124"/>
      <c r="R7269" s="46"/>
      <c r="V7269" s="112"/>
      <c r="W7269" s="72"/>
      <c r="X7269" s="46"/>
      <c r="Y7269" s="46"/>
      <c r="AC7269" s="47">
        <f t="shared" si="110"/>
        <v>0</v>
      </c>
      <c r="AD7269" s="47"/>
      <c r="AE7269" s="44"/>
      <c r="AF7269" s="48"/>
    </row>
    <row r="7270" spans="1:32" ht="21" customHeight="1">
      <c r="A7270" s="45" t="str">
        <f>IF(G7270="","",VLOOKUP(G7270,#REF!,3,0))</f>
        <v/>
      </c>
      <c r="B7270" s="45" t="str">
        <f>IF(Table1[[#This Row],[Day]]="","",WEEKNUM(F7270))</f>
        <v/>
      </c>
      <c r="C7270" s="45" t="str">
        <f>IF(Table1[[#This Row],[Day]]="","",MONTH(F7270))</f>
        <v/>
      </c>
      <c r="D7270" s="45" t="str">
        <f>IF(Table1[[#This Row],[Day]]="","",YEAR(F7270))</f>
        <v/>
      </c>
      <c r="E7270" s="117" t="s">
        <v>329</v>
      </c>
      <c r="J7270" s="102"/>
      <c r="K7270" s="124"/>
      <c r="R7270" s="46"/>
      <c r="V7270" s="112"/>
      <c r="W7270" s="72"/>
      <c r="X7270" s="46"/>
      <c r="Y7270" s="46"/>
      <c r="AC7270" s="47">
        <f t="shared" si="110"/>
        <v>0</v>
      </c>
      <c r="AD7270" s="47"/>
      <c r="AE7270" s="44"/>
      <c r="AF7270" s="48"/>
    </row>
    <row r="7271" spans="1:32" ht="21" customHeight="1">
      <c r="A7271" s="45" t="str">
        <f>IF(G7271="","",VLOOKUP(G7271,#REF!,3,0))</f>
        <v/>
      </c>
      <c r="B7271" s="45" t="str">
        <f>IF(Table1[[#This Row],[Day]]="","",WEEKNUM(F7271))</f>
        <v/>
      </c>
      <c r="C7271" s="45" t="str">
        <f>IF(Table1[[#This Row],[Day]]="","",MONTH(F7271))</f>
        <v/>
      </c>
      <c r="D7271" s="45" t="str">
        <f>IF(Table1[[#This Row],[Day]]="","",YEAR(F7271))</f>
        <v/>
      </c>
      <c r="E7271" s="117" t="s">
        <v>329</v>
      </c>
      <c r="J7271" s="102"/>
      <c r="K7271" s="124"/>
      <c r="R7271" s="46"/>
      <c r="V7271" s="112"/>
      <c r="W7271" s="72"/>
      <c r="X7271" s="46"/>
      <c r="Y7271" s="46"/>
      <c r="AC7271" s="47">
        <f t="shared" si="110"/>
        <v>0</v>
      </c>
      <c r="AD7271" s="47"/>
      <c r="AE7271" s="44"/>
      <c r="AF7271" s="48"/>
    </row>
    <row r="7272" spans="1:32" ht="21" customHeight="1">
      <c r="A7272" s="45" t="str">
        <f>IF(G7272="","",VLOOKUP(G7272,#REF!,3,0))</f>
        <v/>
      </c>
      <c r="B7272" s="45" t="str">
        <f>IF(Table1[[#This Row],[Day]]="","",WEEKNUM(F7272))</f>
        <v/>
      </c>
      <c r="C7272" s="45" t="str">
        <f>IF(Table1[[#This Row],[Day]]="","",MONTH(F7272))</f>
        <v/>
      </c>
      <c r="D7272" s="45" t="str">
        <f>IF(Table1[[#This Row],[Day]]="","",YEAR(F7272))</f>
        <v/>
      </c>
      <c r="E7272" s="117" t="s">
        <v>329</v>
      </c>
      <c r="J7272" s="102"/>
      <c r="K7272" s="124"/>
      <c r="R7272" s="46"/>
      <c r="V7272" s="112"/>
      <c r="W7272" s="72"/>
      <c r="X7272" s="46"/>
      <c r="Y7272" s="46"/>
      <c r="AC7272" s="47">
        <f t="shared" si="110"/>
        <v>0</v>
      </c>
      <c r="AD7272" s="47"/>
      <c r="AE7272" s="44"/>
      <c r="AF7272" s="48"/>
    </row>
    <row r="7273" spans="1:32" ht="21" customHeight="1">
      <c r="A7273" s="45" t="str">
        <f>IF(G7273="","",VLOOKUP(G7273,#REF!,3,0))</f>
        <v/>
      </c>
      <c r="B7273" s="45" t="str">
        <f>IF(Table1[[#This Row],[Day]]="","",WEEKNUM(F7273))</f>
        <v/>
      </c>
      <c r="C7273" s="45" t="str">
        <f>IF(Table1[[#This Row],[Day]]="","",MONTH(F7273))</f>
        <v/>
      </c>
      <c r="D7273" s="45" t="str">
        <f>IF(Table1[[#This Row],[Day]]="","",YEAR(F7273))</f>
        <v/>
      </c>
      <c r="E7273" s="117" t="s">
        <v>329</v>
      </c>
      <c r="J7273" s="102"/>
      <c r="K7273" s="124"/>
      <c r="R7273" s="46"/>
      <c r="V7273" s="112"/>
      <c r="W7273" s="72"/>
      <c r="X7273" s="46"/>
      <c r="Y7273" s="46"/>
      <c r="AC7273" s="47">
        <f t="shared" si="110"/>
        <v>0</v>
      </c>
      <c r="AD7273" s="47"/>
      <c r="AE7273" s="44"/>
      <c r="AF7273" s="48"/>
    </row>
    <row r="7274" spans="1:32" ht="21" customHeight="1">
      <c r="A7274" s="45" t="str">
        <f>IF(G7274="","",VLOOKUP(G7274,#REF!,3,0))</f>
        <v/>
      </c>
      <c r="B7274" s="45" t="str">
        <f>IF(Table1[[#This Row],[Day]]="","",WEEKNUM(F7274))</f>
        <v/>
      </c>
      <c r="C7274" s="45" t="str">
        <f>IF(Table1[[#This Row],[Day]]="","",MONTH(F7274))</f>
        <v/>
      </c>
      <c r="D7274" s="45" t="str">
        <f>IF(Table1[[#This Row],[Day]]="","",YEAR(F7274))</f>
        <v/>
      </c>
      <c r="E7274" s="117" t="s">
        <v>329</v>
      </c>
      <c r="J7274" s="102"/>
      <c r="K7274" s="124"/>
      <c r="R7274" s="46"/>
      <c r="V7274" s="112"/>
      <c r="W7274" s="72"/>
      <c r="X7274" s="46"/>
      <c r="Y7274" s="46"/>
      <c r="AC7274" s="47">
        <f t="shared" si="110"/>
        <v>0</v>
      </c>
      <c r="AD7274" s="47"/>
      <c r="AE7274" s="44"/>
      <c r="AF7274" s="48"/>
    </row>
    <row r="7275" spans="1:32" ht="21" customHeight="1">
      <c r="A7275" s="45" t="str">
        <f>IF(G7275="","",VLOOKUP(G7275,#REF!,3,0))</f>
        <v/>
      </c>
      <c r="B7275" s="45" t="str">
        <f>IF(Table1[[#This Row],[Day]]="","",WEEKNUM(F7275))</f>
        <v/>
      </c>
      <c r="C7275" s="45" t="str">
        <f>IF(Table1[[#This Row],[Day]]="","",MONTH(F7275))</f>
        <v/>
      </c>
      <c r="D7275" s="45" t="str">
        <f>IF(Table1[[#This Row],[Day]]="","",YEAR(F7275))</f>
        <v/>
      </c>
      <c r="E7275" s="117" t="s">
        <v>329</v>
      </c>
      <c r="J7275" s="102"/>
      <c r="K7275" s="124"/>
      <c r="R7275" s="46"/>
      <c r="V7275" s="112"/>
      <c r="W7275" s="72"/>
      <c r="X7275" s="46"/>
      <c r="Y7275" s="46"/>
      <c r="AC7275" s="47">
        <f t="shared" si="110"/>
        <v>0</v>
      </c>
      <c r="AD7275" s="47"/>
      <c r="AE7275" s="44"/>
      <c r="AF7275" s="48"/>
    </row>
    <row r="7276" spans="1:32" ht="21" customHeight="1">
      <c r="A7276" s="45" t="str">
        <f>IF(G7276="","",VLOOKUP(G7276,#REF!,3,0))</f>
        <v/>
      </c>
      <c r="B7276" s="45" t="str">
        <f>IF(Table1[[#This Row],[Day]]="","",WEEKNUM(F7276))</f>
        <v/>
      </c>
      <c r="C7276" s="45" t="str">
        <f>IF(Table1[[#This Row],[Day]]="","",MONTH(F7276))</f>
        <v/>
      </c>
      <c r="D7276" s="45" t="str">
        <f>IF(Table1[[#This Row],[Day]]="","",YEAR(F7276))</f>
        <v/>
      </c>
      <c r="E7276" s="117" t="s">
        <v>329</v>
      </c>
      <c r="J7276" s="102"/>
      <c r="K7276" s="124"/>
      <c r="R7276" s="46"/>
      <c r="V7276" s="112"/>
      <c r="W7276" s="72"/>
      <c r="X7276" s="46"/>
      <c r="Y7276" s="46"/>
      <c r="AC7276" s="47">
        <f t="shared" si="110"/>
        <v>0</v>
      </c>
      <c r="AD7276" s="47"/>
      <c r="AE7276" s="44"/>
      <c r="AF7276" s="48"/>
    </row>
    <row r="7277" spans="1:32" ht="21" customHeight="1">
      <c r="A7277" s="45" t="str">
        <f>IF(G7277="","",VLOOKUP(G7277,#REF!,3,0))</f>
        <v/>
      </c>
      <c r="B7277" s="45" t="str">
        <f>IF(Table1[[#This Row],[Day]]="","",WEEKNUM(F7277))</f>
        <v/>
      </c>
      <c r="C7277" s="45" t="str">
        <f>IF(Table1[[#This Row],[Day]]="","",MONTH(F7277))</f>
        <v/>
      </c>
      <c r="D7277" s="45" t="str">
        <f>IF(Table1[[#This Row],[Day]]="","",YEAR(F7277))</f>
        <v/>
      </c>
      <c r="E7277" s="117" t="s">
        <v>329</v>
      </c>
      <c r="J7277" s="102"/>
      <c r="K7277" s="124"/>
      <c r="R7277" s="46"/>
      <c r="V7277" s="112"/>
      <c r="W7277" s="72"/>
      <c r="X7277" s="46"/>
      <c r="Y7277" s="46"/>
      <c r="AC7277" s="47">
        <f t="shared" si="110"/>
        <v>0</v>
      </c>
      <c r="AD7277" s="47"/>
      <c r="AE7277" s="44"/>
      <c r="AF7277" s="48"/>
    </row>
    <row r="7278" spans="1:32" ht="21" customHeight="1">
      <c r="A7278" s="45" t="str">
        <f>IF(G7278="","",VLOOKUP(G7278,#REF!,3,0))</f>
        <v/>
      </c>
      <c r="B7278" s="45" t="str">
        <f>IF(Table1[[#This Row],[Day]]="","",WEEKNUM(F7278))</f>
        <v/>
      </c>
      <c r="C7278" s="45" t="str">
        <f>IF(Table1[[#This Row],[Day]]="","",MONTH(F7278))</f>
        <v/>
      </c>
      <c r="D7278" s="45" t="str">
        <f>IF(Table1[[#This Row],[Day]]="","",YEAR(F7278))</f>
        <v/>
      </c>
      <c r="E7278" s="117" t="s">
        <v>329</v>
      </c>
      <c r="J7278" s="102"/>
      <c r="K7278" s="124"/>
      <c r="R7278" s="46"/>
      <c r="V7278" s="112"/>
      <c r="W7278" s="72"/>
      <c r="X7278" s="46"/>
      <c r="Y7278" s="46"/>
      <c r="AC7278" s="47">
        <f t="shared" si="110"/>
        <v>0</v>
      </c>
      <c r="AD7278" s="47"/>
      <c r="AE7278" s="44"/>
      <c r="AF7278" s="48"/>
    </row>
    <row r="7279" spans="1:32" ht="21" customHeight="1">
      <c r="A7279" s="45" t="str">
        <f>IF(G7279="","",VLOOKUP(G7279,#REF!,3,0))</f>
        <v/>
      </c>
      <c r="B7279" s="45" t="str">
        <f>IF(Table1[[#This Row],[Day]]="","",WEEKNUM(F7279))</f>
        <v/>
      </c>
      <c r="C7279" s="45" t="str">
        <f>IF(Table1[[#This Row],[Day]]="","",MONTH(F7279))</f>
        <v/>
      </c>
      <c r="D7279" s="45" t="str">
        <f>IF(Table1[[#This Row],[Day]]="","",YEAR(F7279))</f>
        <v/>
      </c>
      <c r="E7279" s="117" t="s">
        <v>329</v>
      </c>
      <c r="J7279" s="102"/>
      <c r="K7279" s="124"/>
      <c r="R7279" s="46"/>
      <c r="V7279" s="112"/>
      <c r="W7279" s="72"/>
      <c r="X7279" s="46"/>
      <c r="Y7279" s="46"/>
      <c r="AC7279" s="47">
        <f t="shared" si="110"/>
        <v>0</v>
      </c>
      <c r="AD7279" s="47"/>
      <c r="AE7279" s="44"/>
      <c r="AF7279" s="48"/>
    </row>
    <row r="7280" spans="1:32" ht="21" customHeight="1">
      <c r="A7280" s="45" t="str">
        <f>IF(G7280="","",VLOOKUP(G7280,#REF!,3,0))</f>
        <v/>
      </c>
      <c r="B7280" s="45" t="str">
        <f>IF(Table1[[#This Row],[Day]]="","",WEEKNUM(F7280))</f>
        <v/>
      </c>
      <c r="C7280" s="45" t="str">
        <f>IF(Table1[[#This Row],[Day]]="","",MONTH(F7280))</f>
        <v/>
      </c>
      <c r="D7280" s="45" t="str">
        <f>IF(Table1[[#This Row],[Day]]="","",YEAR(F7280))</f>
        <v/>
      </c>
      <c r="E7280" s="117" t="s">
        <v>329</v>
      </c>
      <c r="J7280" s="102"/>
      <c r="K7280" s="124"/>
      <c r="R7280" s="46"/>
      <c r="V7280" s="112"/>
      <c r="W7280" s="72"/>
      <c r="X7280" s="46"/>
      <c r="Y7280" s="46"/>
      <c r="AC7280" s="47">
        <f t="shared" si="110"/>
        <v>0</v>
      </c>
      <c r="AD7280" s="47"/>
      <c r="AE7280" s="44"/>
      <c r="AF7280" s="48"/>
    </row>
    <row r="7281" spans="1:32" ht="21" customHeight="1">
      <c r="A7281" s="45" t="str">
        <f>IF(G7281="","",VLOOKUP(G7281,#REF!,3,0))</f>
        <v/>
      </c>
      <c r="B7281" s="45" t="str">
        <f>IF(Table1[[#This Row],[Day]]="","",WEEKNUM(F7281))</f>
        <v/>
      </c>
      <c r="C7281" s="45" t="str">
        <f>IF(Table1[[#This Row],[Day]]="","",MONTH(F7281))</f>
        <v/>
      </c>
      <c r="D7281" s="45" t="str">
        <f>IF(Table1[[#This Row],[Day]]="","",YEAR(F7281))</f>
        <v/>
      </c>
      <c r="E7281" s="117" t="s">
        <v>329</v>
      </c>
      <c r="J7281" s="102"/>
      <c r="K7281" s="124"/>
      <c r="R7281" s="46"/>
      <c r="V7281" s="112"/>
      <c r="W7281" s="72"/>
      <c r="X7281" s="46"/>
      <c r="Y7281" s="46"/>
      <c r="AC7281" s="47">
        <f t="shared" si="110"/>
        <v>0</v>
      </c>
      <c r="AD7281" s="47"/>
      <c r="AE7281" s="44"/>
      <c r="AF7281" s="48"/>
    </row>
    <row r="7282" spans="1:32" ht="21" customHeight="1">
      <c r="A7282" s="45" t="str">
        <f>IF(G7282="","",VLOOKUP(G7282,#REF!,3,0))</f>
        <v/>
      </c>
      <c r="B7282" s="45" t="str">
        <f>IF(Table1[[#This Row],[Day]]="","",WEEKNUM(F7282))</f>
        <v/>
      </c>
      <c r="C7282" s="45" t="str">
        <f>IF(Table1[[#This Row],[Day]]="","",MONTH(F7282))</f>
        <v/>
      </c>
      <c r="D7282" s="45" t="str">
        <f>IF(Table1[[#This Row],[Day]]="","",YEAR(F7282))</f>
        <v/>
      </c>
      <c r="E7282" s="117" t="s">
        <v>329</v>
      </c>
      <c r="J7282" s="102"/>
      <c r="K7282" s="124"/>
      <c r="R7282" s="46"/>
      <c r="V7282" s="112"/>
      <c r="W7282" s="72"/>
      <c r="X7282" s="46"/>
      <c r="Y7282" s="46"/>
      <c r="AC7282" s="47">
        <f t="shared" si="110"/>
        <v>0</v>
      </c>
      <c r="AD7282" s="47"/>
      <c r="AE7282" s="44"/>
      <c r="AF7282" s="48"/>
    </row>
    <row r="7283" spans="1:32" ht="21" customHeight="1">
      <c r="A7283" s="45" t="str">
        <f>IF(G7283="","",VLOOKUP(G7283,#REF!,3,0))</f>
        <v/>
      </c>
      <c r="B7283" s="45" t="str">
        <f>IF(Table1[[#This Row],[Day]]="","",WEEKNUM(F7283))</f>
        <v/>
      </c>
      <c r="C7283" s="45" t="str">
        <f>IF(Table1[[#This Row],[Day]]="","",MONTH(F7283))</f>
        <v/>
      </c>
      <c r="D7283" s="45" t="str">
        <f>IF(Table1[[#This Row],[Day]]="","",YEAR(F7283))</f>
        <v/>
      </c>
      <c r="E7283" s="117" t="s">
        <v>329</v>
      </c>
      <c r="J7283" s="102"/>
      <c r="K7283" s="124"/>
      <c r="R7283" s="46"/>
      <c r="V7283" s="112"/>
      <c r="W7283" s="72"/>
      <c r="X7283" s="46"/>
      <c r="Y7283" s="46"/>
      <c r="AC7283" s="47">
        <f t="shared" si="110"/>
        <v>0</v>
      </c>
      <c r="AD7283" s="47"/>
      <c r="AE7283" s="44"/>
      <c r="AF7283" s="48"/>
    </row>
    <row r="7284" spans="1:32" ht="21" customHeight="1">
      <c r="A7284" s="45" t="str">
        <f>IF(G7284="","",VLOOKUP(G7284,#REF!,3,0))</f>
        <v/>
      </c>
      <c r="B7284" s="45" t="str">
        <f>IF(Table1[[#This Row],[Day]]="","",WEEKNUM(F7284))</f>
        <v/>
      </c>
      <c r="C7284" s="45" t="str">
        <f>IF(Table1[[#This Row],[Day]]="","",MONTH(F7284))</f>
        <v/>
      </c>
      <c r="D7284" s="45" t="str">
        <f>IF(Table1[[#This Row],[Day]]="","",YEAR(F7284))</f>
        <v/>
      </c>
      <c r="E7284" s="117" t="s">
        <v>329</v>
      </c>
      <c r="J7284" s="102"/>
      <c r="K7284" s="124"/>
      <c r="R7284" s="46"/>
      <c r="V7284" s="112"/>
      <c r="W7284" s="72"/>
      <c r="X7284" s="46"/>
      <c r="Y7284" s="46"/>
      <c r="AC7284" s="47">
        <f t="shared" si="110"/>
        <v>0</v>
      </c>
      <c r="AD7284" s="47"/>
      <c r="AE7284" s="44"/>
      <c r="AF7284" s="48"/>
    </row>
    <row r="7285" spans="1:32" ht="21" customHeight="1">
      <c r="A7285" s="45" t="str">
        <f>IF(G7285="","",VLOOKUP(G7285,#REF!,3,0))</f>
        <v/>
      </c>
      <c r="B7285" s="45" t="str">
        <f>IF(Table1[[#This Row],[Day]]="","",WEEKNUM(F7285))</f>
        <v/>
      </c>
      <c r="C7285" s="45" t="str">
        <f>IF(Table1[[#This Row],[Day]]="","",MONTH(F7285))</f>
        <v/>
      </c>
      <c r="D7285" s="45" t="str">
        <f>IF(Table1[[#This Row],[Day]]="","",YEAR(F7285))</f>
        <v/>
      </c>
      <c r="E7285" s="117" t="s">
        <v>329</v>
      </c>
      <c r="J7285" s="102"/>
      <c r="K7285" s="124"/>
      <c r="R7285" s="46"/>
      <c r="V7285" s="112"/>
      <c r="W7285" s="72"/>
      <c r="X7285" s="46"/>
      <c r="Y7285" s="46"/>
      <c r="AC7285" s="47">
        <f t="shared" si="110"/>
        <v>0</v>
      </c>
      <c r="AD7285" s="47"/>
      <c r="AE7285" s="44"/>
      <c r="AF7285" s="48"/>
    </row>
    <row r="7286" spans="1:32" ht="21" customHeight="1">
      <c r="A7286" s="45" t="str">
        <f>IF(G7286="","",VLOOKUP(G7286,#REF!,3,0))</f>
        <v/>
      </c>
      <c r="B7286" s="45" t="str">
        <f>IF(Table1[[#This Row],[Day]]="","",WEEKNUM(F7286))</f>
        <v/>
      </c>
      <c r="C7286" s="45" t="str">
        <f>IF(Table1[[#This Row],[Day]]="","",MONTH(F7286))</f>
        <v/>
      </c>
      <c r="D7286" s="45" t="str">
        <f>IF(Table1[[#This Row],[Day]]="","",YEAR(F7286))</f>
        <v/>
      </c>
      <c r="E7286" s="117" t="s">
        <v>329</v>
      </c>
      <c r="J7286" s="102"/>
      <c r="K7286" s="124"/>
      <c r="R7286" s="46"/>
      <c r="V7286" s="112"/>
      <c r="W7286" s="72"/>
      <c r="X7286" s="46"/>
      <c r="Y7286" s="46"/>
      <c r="AC7286" s="47">
        <f t="shared" si="110"/>
        <v>0</v>
      </c>
      <c r="AD7286" s="47"/>
      <c r="AE7286" s="44"/>
      <c r="AF7286" s="48"/>
    </row>
    <row r="7287" spans="1:32" ht="21" customHeight="1">
      <c r="A7287" s="45" t="str">
        <f>IF(G7287="","",VLOOKUP(G7287,#REF!,3,0))</f>
        <v/>
      </c>
      <c r="B7287" s="45" t="str">
        <f>IF(Table1[[#This Row],[Day]]="","",WEEKNUM(F7287))</f>
        <v/>
      </c>
      <c r="C7287" s="45" t="str">
        <f>IF(Table1[[#This Row],[Day]]="","",MONTH(F7287))</f>
        <v/>
      </c>
      <c r="D7287" s="45" t="str">
        <f>IF(Table1[[#This Row],[Day]]="","",YEAR(F7287))</f>
        <v/>
      </c>
      <c r="E7287" s="117" t="s">
        <v>329</v>
      </c>
      <c r="J7287" s="102"/>
      <c r="K7287" s="124"/>
      <c r="R7287" s="46"/>
      <c r="V7287" s="112"/>
      <c r="W7287" s="72"/>
      <c r="X7287" s="46"/>
      <c r="Y7287" s="46"/>
      <c r="AC7287" s="47">
        <f t="shared" si="110"/>
        <v>0</v>
      </c>
      <c r="AD7287" s="47"/>
      <c r="AE7287" s="44"/>
      <c r="AF7287" s="48"/>
    </row>
    <row r="7288" spans="1:32" ht="21" customHeight="1">
      <c r="A7288" s="45" t="str">
        <f>IF(G7288="","",VLOOKUP(G7288,#REF!,3,0))</f>
        <v/>
      </c>
      <c r="B7288" s="45" t="str">
        <f>IF(Table1[[#This Row],[Day]]="","",WEEKNUM(F7288))</f>
        <v/>
      </c>
      <c r="C7288" s="45" t="str">
        <f>IF(Table1[[#This Row],[Day]]="","",MONTH(F7288))</f>
        <v/>
      </c>
      <c r="D7288" s="45" t="str">
        <f>IF(Table1[[#This Row],[Day]]="","",YEAR(F7288))</f>
        <v/>
      </c>
      <c r="E7288" s="117" t="s">
        <v>329</v>
      </c>
      <c r="J7288" s="102"/>
      <c r="K7288" s="124"/>
      <c r="R7288" s="46"/>
      <c r="V7288" s="112"/>
      <c r="W7288" s="72"/>
      <c r="X7288" s="46"/>
      <c r="Y7288" s="46"/>
      <c r="AC7288" s="47">
        <f t="shared" si="110"/>
        <v>0</v>
      </c>
      <c r="AD7288" s="47"/>
      <c r="AE7288" s="44"/>
      <c r="AF7288" s="48"/>
    </row>
    <row r="7289" spans="1:32" ht="21" customHeight="1">
      <c r="A7289" s="45" t="str">
        <f>IF(G7289="","",VLOOKUP(G7289,#REF!,3,0))</f>
        <v/>
      </c>
      <c r="B7289" s="45" t="str">
        <f>IF(Table1[[#This Row],[Day]]="","",WEEKNUM(F7289))</f>
        <v/>
      </c>
      <c r="C7289" s="45" t="str">
        <f>IF(Table1[[#This Row],[Day]]="","",MONTH(F7289))</f>
        <v/>
      </c>
      <c r="D7289" s="45" t="str">
        <f>IF(Table1[[#This Row],[Day]]="","",YEAR(F7289))</f>
        <v/>
      </c>
      <c r="E7289" s="117" t="s">
        <v>329</v>
      </c>
      <c r="J7289" s="102"/>
      <c r="K7289" s="124"/>
      <c r="R7289" s="46"/>
      <c r="V7289" s="112"/>
      <c r="W7289" s="72"/>
      <c r="X7289" s="46"/>
      <c r="Y7289" s="46"/>
      <c r="AC7289" s="47">
        <f t="shared" si="110"/>
        <v>0</v>
      </c>
      <c r="AD7289" s="47"/>
      <c r="AE7289" s="44"/>
      <c r="AF7289" s="48"/>
    </row>
    <row r="7290" spans="1:32" ht="21" customHeight="1">
      <c r="A7290" s="45" t="str">
        <f>IF(G7290="","",VLOOKUP(G7290,#REF!,3,0))</f>
        <v/>
      </c>
      <c r="B7290" s="45" t="str">
        <f>IF(Table1[[#This Row],[Day]]="","",WEEKNUM(F7290))</f>
        <v/>
      </c>
      <c r="C7290" s="45" t="str">
        <f>IF(Table1[[#This Row],[Day]]="","",MONTH(F7290))</f>
        <v/>
      </c>
      <c r="D7290" s="45" t="str">
        <f>IF(Table1[[#This Row],[Day]]="","",YEAR(F7290))</f>
        <v/>
      </c>
      <c r="E7290" s="117" t="s">
        <v>329</v>
      </c>
      <c r="J7290" s="102"/>
      <c r="K7290" s="124"/>
      <c r="R7290" s="46"/>
      <c r="V7290" s="112"/>
      <c r="W7290" s="72"/>
      <c r="X7290" s="46"/>
      <c r="Y7290" s="46"/>
      <c r="AC7290" s="47">
        <f t="shared" si="110"/>
        <v>0</v>
      </c>
      <c r="AD7290" s="47"/>
      <c r="AE7290" s="44"/>
      <c r="AF7290" s="48"/>
    </row>
    <row r="7291" spans="1:32" ht="21" customHeight="1">
      <c r="A7291" s="45" t="str">
        <f>IF(G7291="","",VLOOKUP(G7291,#REF!,3,0))</f>
        <v/>
      </c>
      <c r="B7291" s="45" t="str">
        <f>IF(Table1[[#This Row],[Day]]="","",WEEKNUM(F7291))</f>
        <v/>
      </c>
      <c r="C7291" s="45" t="str">
        <f>IF(Table1[[#This Row],[Day]]="","",MONTH(F7291))</f>
        <v/>
      </c>
      <c r="D7291" s="45" t="str">
        <f>IF(Table1[[#This Row],[Day]]="","",YEAR(F7291))</f>
        <v/>
      </c>
      <c r="E7291" s="117" t="s">
        <v>329</v>
      </c>
      <c r="J7291" s="102"/>
      <c r="K7291" s="124"/>
      <c r="R7291" s="46"/>
      <c r="V7291" s="112"/>
      <c r="W7291" s="72"/>
      <c r="X7291" s="46"/>
      <c r="Y7291" s="46"/>
      <c r="AC7291" s="47">
        <f t="shared" si="110"/>
        <v>0</v>
      </c>
      <c r="AD7291" s="47"/>
      <c r="AE7291" s="44"/>
      <c r="AF7291" s="48"/>
    </row>
    <row r="7292" spans="1:32" ht="21" customHeight="1">
      <c r="A7292" s="45" t="str">
        <f>IF(G7292="","",VLOOKUP(G7292,#REF!,3,0))</f>
        <v/>
      </c>
      <c r="B7292" s="45" t="str">
        <f>IF(Table1[[#This Row],[Day]]="","",WEEKNUM(F7292))</f>
        <v/>
      </c>
      <c r="C7292" s="45" t="str">
        <f>IF(Table1[[#This Row],[Day]]="","",MONTH(F7292))</f>
        <v/>
      </c>
      <c r="D7292" s="45" t="str">
        <f>IF(Table1[[#This Row],[Day]]="","",YEAR(F7292))</f>
        <v/>
      </c>
      <c r="E7292" s="117" t="s">
        <v>329</v>
      </c>
      <c r="J7292" s="102"/>
      <c r="K7292" s="124"/>
      <c r="R7292" s="46"/>
      <c r="V7292" s="112"/>
      <c r="W7292" s="72"/>
      <c r="X7292" s="46"/>
      <c r="Y7292" s="46"/>
      <c r="AC7292" s="47">
        <f t="shared" si="110"/>
        <v>0</v>
      </c>
      <c r="AD7292" s="47"/>
      <c r="AE7292" s="44"/>
      <c r="AF7292" s="48"/>
    </row>
    <row r="7293" spans="1:32" ht="21" customHeight="1">
      <c r="A7293" s="45" t="str">
        <f>IF(G7293="","",VLOOKUP(G7293,#REF!,3,0))</f>
        <v/>
      </c>
      <c r="B7293" s="45" t="str">
        <f>IF(Table1[[#This Row],[Day]]="","",WEEKNUM(F7293))</f>
        <v/>
      </c>
      <c r="C7293" s="45" t="str">
        <f>IF(Table1[[#This Row],[Day]]="","",MONTH(F7293))</f>
        <v/>
      </c>
      <c r="D7293" s="45" t="str">
        <f>IF(Table1[[#This Row],[Day]]="","",YEAR(F7293))</f>
        <v/>
      </c>
      <c r="E7293" s="117" t="s">
        <v>329</v>
      </c>
      <c r="J7293" s="102"/>
      <c r="K7293" s="124"/>
      <c r="R7293" s="46"/>
      <c r="V7293" s="112"/>
      <c r="W7293" s="72"/>
      <c r="X7293" s="46"/>
      <c r="Y7293" s="46"/>
      <c r="AC7293" s="47">
        <f t="shared" si="110"/>
        <v>0</v>
      </c>
      <c r="AD7293" s="47"/>
      <c r="AE7293" s="44"/>
      <c r="AF7293" s="48"/>
    </row>
    <row r="7294" spans="1:32" ht="21" customHeight="1">
      <c r="A7294" s="45" t="str">
        <f>IF(G7294="","",VLOOKUP(G7294,#REF!,3,0))</f>
        <v/>
      </c>
      <c r="B7294" s="45" t="str">
        <f>IF(Table1[[#This Row],[Day]]="","",WEEKNUM(F7294))</f>
        <v/>
      </c>
      <c r="C7294" s="45" t="str">
        <f>IF(Table1[[#This Row],[Day]]="","",MONTH(F7294))</f>
        <v/>
      </c>
      <c r="D7294" s="45" t="str">
        <f>IF(Table1[[#This Row],[Day]]="","",YEAR(F7294))</f>
        <v/>
      </c>
      <c r="E7294" s="117" t="s">
        <v>329</v>
      </c>
      <c r="J7294" s="102"/>
      <c r="K7294" s="124"/>
      <c r="R7294" s="46"/>
      <c r="V7294" s="112"/>
      <c r="W7294" s="72"/>
      <c r="X7294" s="46"/>
      <c r="Y7294" s="46"/>
      <c r="AC7294" s="47">
        <f t="shared" si="110"/>
        <v>0</v>
      </c>
      <c r="AD7294" s="47"/>
      <c r="AE7294" s="44"/>
      <c r="AF7294" s="48"/>
    </row>
    <row r="7295" spans="1:32" ht="21" customHeight="1">
      <c r="A7295" s="45" t="str">
        <f>IF(G7295="","",VLOOKUP(G7295,#REF!,3,0))</f>
        <v/>
      </c>
      <c r="B7295" s="45" t="str">
        <f>IF(Table1[[#This Row],[Day]]="","",WEEKNUM(F7295))</f>
        <v/>
      </c>
      <c r="C7295" s="45" t="str">
        <f>IF(Table1[[#This Row],[Day]]="","",MONTH(F7295))</f>
        <v/>
      </c>
      <c r="D7295" s="45" t="str">
        <f>IF(Table1[[#This Row],[Day]]="","",YEAR(F7295))</f>
        <v/>
      </c>
      <c r="E7295" s="117" t="s">
        <v>329</v>
      </c>
      <c r="J7295" s="102"/>
      <c r="K7295" s="124"/>
      <c r="R7295" s="46"/>
      <c r="V7295" s="112"/>
      <c r="W7295" s="72"/>
      <c r="X7295" s="46"/>
      <c r="Y7295" s="46"/>
      <c r="AC7295" s="47">
        <f t="shared" si="110"/>
        <v>0</v>
      </c>
      <c r="AD7295" s="47"/>
      <c r="AE7295" s="44"/>
      <c r="AF7295" s="48"/>
    </row>
    <row r="7296" spans="1:32" ht="21" customHeight="1">
      <c r="A7296" s="45" t="str">
        <f>IF(G7296="","",VLOOKUP(G7296,#REF!,3,0))</f>
        <v/>
      </c>
      <c r="B7296" s="45" t="str">
        <f>IF(Table1[[#This Row],[Day]]="","",WEEKNUM(F7296))</f>
        <v/>
      </c>
      <c r="C7296" s="45" t="str">
        <f>IF(Table1[[#This Row],[Day]]="","",MONTH(F7296))</f>
        <v/>
      </c>
      <c r="D7296" s="45" t="str">
        <f>IF(Table1[[#This Row],[Day]]="","",YEAR(F7296))</f>
        <v/>
      </c>
      <c r="E7296" s="117" t="s">
        <v>329</v>
      </c>
      <c r="J7296" s="102"/>
      <c r="K7296" s="124"/>
      <c r="R7296" s="46"/>
      <c r="V7296" s="112"/>
      <c r="W7296" s="72"/>
      <c r="X7296" s="46"/>
      <c r="Y7296" s="46"/>
      <c r="AC7296" s="47">
        <f t="shared" si="110"/>
        <v>0</v>
      </c>
      <c r="AD7296" s="47"/>
      <c r="AE7296" s="44"/>
      <c r="AF7296" s="48"/>
    </row>
    <row r="7297" spans="1:32" ht="21" customHeight="1">
      <c r="A7297" s="45" t="str">
        <f>IF(G7297="","",VLOOKUP(G7297,#REF!,3,0))</f>
        <v/>
      </c>
      <c r="B7297" s="45" t="str">
        <f>IF(Table1[[#This Row],[Day]]="","",WEEKNUM(F7297))</f>
        <v/>
      </c>
      <c r="C7297" s="45" t="str">
        <f>IF(Table1[[#This Row],[Day]]="","",MONTH(F7297))</f>
        <v/>
      </c>
      <c r="D7297" s="45" t="str">
        <f>IF(Table1[[#This Row],[Day]]="","",YEAR(F7297))</f>
        <v/>
      </c>
      <c r="E7297" s="117" t="s">
        <v>329</v>
      </c>
      <c r="J7297" s="102"/>
      <c r="K7297" s="124"/>
      <c r="R7297" s="46"/>
      <c r="V7297" s="112"/>
      <c r="W7297" s="72"/>
      <c r="X7297" s="46"/>
      <c r="Y7297" s="46"/>
      <c r="AC7297" s="47">
        <f t="shared" si="110"/>
        <v>0</v>
      </c>
      <c r="AD7297" s="47"/>
      <c r="AE7297" s="44"/>
      <c r="AF7297" s="48"/>
    </row>
    <row r="7298" spans="1:32" ht="21" customHeight="1">
      <c r="A7298" s="45" t="str">
        <f>IF(G7298="","",VLOOKUP(G7298,#REF!,3,0))</f>
        <v/>
      </c>
      <c r="B7298" s="45" t="str">
        <f>IF(Table1[[#This Row],[Day]]="","",WEEKNUM(F7298))</f>
        <v/>
      </c>
      <c r="C7298" s="45" t="str">
        <f>IF(Table1[[#This Row],[Day]]="","",MONTH(F7298))</f>
        <v/>
      </c>
      <c r="D7298" s="45" t="str">
        <f>IF(Table1[[#This Row],[Day]]="","",YEAR(F7298))</f>
        <v/>
      </c>
      <c r="E7298" s="117" t="s">
        <v>329</v>
      </c>
      <c r="J7298" s="102"/>
      <c r="K7298" s="124"/>
      <c r="R7298" s="46"/>
      <c r="V7298" s="112"/>
      <c r="W7298" s="72"/>
      <c r="X7298" s="46"/>
      <c r="Y7298" s="46"/>
      <c r="AC7298" s="47">
        <f t="shared" si="110"/>
        <v>0</v>
      </c>
      <c r="AD7298" s="47"/>
      <c r="AE7298" s="44"/>
      <c r="AF7298" s="48"/>
    </row>
    <row r="7299" spans="1:32" ht="21" customHeight="1">
      <c r="A7299" s="45" t="str">
        <f>IF(G7299="","",VLOOKUP(G7299,#REF!,3,0))</f>
        <v/>
      </c>
      <c r="B7299" s="45" t="str">
        <f>IF(Table1[[#This Row],[Day]]="","",WEEKNUM(F7299))</f>
        <v/>
      </c>
      <c r="C7299" s="45" t="str">
        <f>IF(Table1[[#This Row],[Day]]="","",MONTH(F7299))</f>
        <v/>
      </c>
      <c r="D7299" s="45" t="str">
        <f>IF(Table1[[#This Row],[Day]]="","",YEAR(F7299))</f>
        <v/>
      </c>
      <c r="E7299" s="117" t="s">
        <v>329</v>
      </c>
      <c r="J7299" s="102"/>
      <c r="K7299" s="124"/>
      <c r="R7299" s="46"/>
      <c r="V7299" s="112"/>
      <c r="W7299" s="72"/>
      <c r="X7299" s="46"/>
      <c r="Y7299" s="46"/>
      <c r="AC7299" s="47">
        <f t="shared" si="110"/>
        <v>0</v>
      </c>
      <c r="AD7299" s="47"/>
      <c r="AE7299" s="44"/>
      <c r="AF7299" s="48"/>
    </row>
    <row r="7300" spans="1:32" ht="21" customHeight="1">
      <c r="A7300" s="45" t="str">
        <f>IF(G7300="","",VLOOKUP(G7300,#REF!,3,0))</f>
        <v/>
      </c>
      <c r="B7300" s="45" t="str">
        <f>IF(Table1[[#This Row],[Day]]="","",WEEKNUM(F7300))</f>
        <v/>
      </c>
      <c r="C7300" s="45" t="str">
        <f>IF(Table1[[#This Row],[Day]]="","",MONTH(F7300))</f>
        <v/>
      </c>
      <c r="D7300" s="45" t="str">
        <f>IF(Table1[[#This Row],[Day]]="","",YEAR(F7300))</f>
        <v/>
      </c>
      <c r="E7300" s="117" t="s">
        <v>329</v>
      </c>
      <c r="J7300" s="102"/>
      <c r="K7300" s="124"/>
      <c r="R7300" s="46"/>
      <c r="V7300" s="112"/>
      <c r="W7300" s="72"/>
      <c r="X7300" s="46"/>
      <c r="Y7300" s="46"/>
      <c r="AC7300" s="47">
        <f t="shared" si="110"/>
        <v>0</v>
      </c>
      <c r="AD7300" s="47"/>
      <c r="AE7300" s="44"/>
      <c r="AF7300" s="48"/>
    </row>
    <row r="7301" spans="1:32" ht="21" customHeight="1">
      <c r="A7301" s="45" t="str">
        <f>IF(G7301="","",VLOOKUP(G7301,#REF!,3,0))</f>
        <v/>
      </c>
      <c r="B7301" s="45" t="str">
        <f>IF(Table1[[#This Row],[Day]]="","",WEEKNUM(F7301))</f>
        <v/>
      </c>
      <c r="C7301" s="45" t="str">
        <f>IF(Table1[[#This Row],[Day]]="","",MONTH(F7301))</f>
        <v/>
      </c>
      <c r="D7301" s="45" t="str">
        <f>IF(Table1[[#This Row],[Day]]="","",YEAR(F7301))</f>
        <v/>
      </c>
      <c r="E7301" s="117" t="s">
        <v>329</v>
      </c>
      <c r="J7301" s="102"/>
      <c r="K7301" s="124"/>
      <c r="R7301" s="46"/>
      <c r="V7301" s="112"/>
      <c r="W7301" s="72"/>
      <c r="X7301" s="46"/>
      <c r="Y7301" s="46"/>
      <c r="AC7301" s="47">
        <f t="shared" si="110"/>
        <v>0</v>
      </c>
      <c r="AD7301" s="47"/>
      <c r="AE7301" s="44"/>
      <c r="AF7301" s="48"/>
    </row>
    <row r="7302" spans="1:32" ht="21" customHeight="1">
      <c r="A7302" s="45" t="str">
        <f>IF(G7302="","",VLOOKUP(G7302,#REF!,3,0))</f>
        <v/>
      </c>
      <c r="B7302" s="45" t="str">
        <f>IF(Table1[[#This Row],[Day]]="","",WEEKNUM(F7302))</f>
        <v/>
      </c>
      <c r="C7302" s="45" t="str">
        <f>IF(Table1[[#This Row],[Day]]="","",MONTH(F7302))</f>
        <v/>
      </c>
      <c r="D7302" s="45" t="str">
        <f>IF(Table1[[#This Row],[Day]]="","",YEAR(F7302))</f>
        <v/>
      </c>
      <c r="E7302" s="117" t="s">
        <v>329</v>
      </c>
      <c r="J7302" s="102"/>
      <c r="K7302" s="124"/>
      <c r="R7302" s="46"/>
      <c r="V7302" s="112"/>
      <c r="W7302" s="72"/>
      <c r="X7302" s="46"/>
      <c r="Y7302" s="46"/>
      <c r="AC7302" s="47">
        <f t="shared" si="110"/>
        <v>0</v>
      </c>
      <c r="AD7302" s="47"/>
      <c r="AE7302" s="44"/>
      <c r="AF7302" s="48"/>
    </row>
    <row r="7303" spans="1:32" ht="21" customHeight="1">
      <c r="A7303" s="45" t="str">
        <f>IF(G7303="","",VLOOKUP(G7303,#REF!,3,0))</f>
        <v/>
      </c>
      <c r="B7303" s="45" t="str">
        <f>IF(Table1[[#This Row],[Day]]="","",WEEKNUM(F7303))</f>
        <v/>
      </c>
      <c r="C7303" s="45" t="str">
        <f>IF(Table1[[#This Row],[Day]]="","",MONTH(F7303))</f>
        <v/>
      </c>
      <c r="D7303" s="45" t="str">
        <f>IF(Table1[[#This Row],[Day]]="","",YEAR(F7303))</f>
        <v/>
      </c>
      <c r="E7303" s="117" t="s">
        <v>329</v>
      </c>
      <c r="J7303" s="102"/>
      <c r="K7303" s="124"/>
      <c r="R7303" s="46"/>
      <c r="V7303" s="112"/>
      <c r="W7303" s="72"/>
      <c r="X7303" s="46"/>
      <c r="Y7303" s="46"/>
      <c r="AC7303" s="47">
        <f t="shared" si="110"/>
        <v>0</v>
      </c>
      <c r="AD7303" s="47"/>
      <c r="AE7303" s="44"/>
      <c r="AF7303" s="48"/>
    </row>
    <row r="7304" spans="1:32" ht="21" customHeight="1">
      <c r="A7304" s="45" t="str">
        <f>IF(G7304="","",VLOOKUP(G7304,#REF!,3,0))</f>
        <v/>
      </c>
      <c r="B7304" s="45" t="str">
        <f>IF(Table1[[#This Row],[Day]]="","",WEEKNUM(F7304))</f>
        <v/>
      </c>
      <c r="C7304" s="45" t="str">
        <f>IF(Table1[[#This Row],[Day]]="","",MONTH(F7304))</f>
        <v/>
      </c>
      <c r="D7304" s="45" t="str">
        <f>IF(Table1[[#This Row],[Day]]="","",YEAR(F7304))</f>
        <v/>
      </c>
      <c r="E7304" s="117" t="s">
        <v>329</v>
      </c>
      <c r="J7304" s="102"/>
      <c r="K7304" s="124"/>
      <c r="R7304" s="46"/>
      <c r="V7304" s="112"/>
      <c r="W7304" s="72"/>
      <c r="X7304" s="46"/>
      <c r="Y7304" s="46"/>
      <c r="AC7304" s="47">
        <f t="shared" si="110"/>
        <v>0</v>
      </c>
      <c r="AD7304" s="47"/>
      <c r="AE7304" s="44"/>
      <c r="AF7304" s="48"/>
    </row>
    <row r="7305" spans="1:32" ht="21" customHeight="1">
      <c r="A7305" s="45" t="str">
        <f>IF(G7305="","",VLOOKUP(G7305,#REF!,3,0))</f>
        <v/>
      </c>
      <c r="B7305" s="45" t="str">
        <f>IF(Table1[[#This Row],[Day]]="","",WEEKNUM(F7305))</f>
        <v/>
      </c>
      <c r="C7305" s="45" t="str">
        <f>IF(Table1[[#This Row],[Day]]="","",MONTH(F7305))</f>
        <v/>
      </c>
      <c r="D7305" s="45" t="str">
        <f>IF(Table1[[#This Row],[Day]]="","",YEAR(F7305))</f>
        <v/>
      </c>
      <c r="E7305" s="117" t="s">
        <v>329</v>
      </c>
      <c r="J7305" s="102"/>
      <c r="K7305" s="124"/>
      <c r="R7305" s="46"/>
      <c r="V7305" s="112"/>
      <c r="W7305" s="72"/>
      <c r="X7305" s="46"/>
      <c r="Y7305" s="46"/>
      <c r="AC7305" s="47">
        <f t="shared" si="110"/>
        <v>0</v>
      </c>
      <c r="AD7305" s="47"/>
      <c r="AE7305" s="44"/>
      <c r="AF7305" s="48"/>
    </row>
    <row r="7306" spans="1:32" ht="21" customHeight="1">
      <c r="A7306" s="45" t="str">
        <f>IF(G7306="","",VLOOKUP(G7306,#REF!,3,0))</f>
        <v/>
      </c>
      <c r="B7306" s="45" t="str">
        <f>IF(Table1[[#This Row],[Day]]="","",WEEKNUM(F7306))</f>
        <v/>
      </c>
      <c r="C7306" s="45" t="str">
        <f>IF(Table1[[#This Row],[Day]]="","",MONTH(F7306))</f>
        <v/>
      </c>
      <c r="D7306" s="45" t="str">
        <f>IF(Table1[[#This Row],[Day]]="","",YEAR(F7306))</f>
        <v/>
      </c>
      <c r="E7306" s="117" t="s">
        <v>329</v>
      </c>
      <c r="J7306" s="102"/>
      <c r="K7306" s="124"/>
      <c r="R7306" s="46"/>
      <c r="V7306" s="112"/>
      <c r="W7306" s="72"/>
      <c r="X7306" s="46"/>
      <c r="Y7306" s="46"/>
      <c r="AC7306" s="47">
        <f t="shared" si="110"/>
        <v>0</v>
      </c>
      <c r="AD7306" s="47"/>
      <c r="AE7306" s="44"/>
      <c r="AF7306" s="48"/>
    </row>
    <row r="7307" spans="1:32" ht="21" customHeight="1">
      <c r="A7307" s="45" t="str">
        <f>IF(G7307="","",VLOOKUP(G7307,#REF!,3,0))</f>
        <v/>
      </c>
      <c r="B7307" s="45" t="str">
        <f>IF(Table1[[#This Row],[Day]]="","",WEEKNUM(F7307))</f>
        <v/>
      </c>
      <c r="C7307" s="45" t="str">
        <f>IF(Table1[[#This Row],[Day]]="","",MONTH(F7307))</f>
        <v/>
      </c>
      <c r="D7307" s="45" t="str">
        <f>IF(Table1[[#This Row],[Day]]="","",YEAR(F7307))</f>
        <v/>
      </c>
      <c r="E7307" s="117" t="s">
        <v>329</v>
      </c>
      <c r="J7307" s="102"/>
      <c r="K7307" s="124"/>
      <c r="R7307" s="46"/>
      <c r="V7307" s="112"/>
      <c r="W7307" s="72"/>
      <c r="X7307" s="46"/>
      <c r="Y7307" s="46"/>
      <c r="AC7307" s="47">
        <f t="shared" si="110"/>
        <v>0</v>
      </c>
      <c r="AD7307" s="47"/>
      <c r="AE7307" s="44"/>
      <c r="AF7307" s="48"/>
    </row>
    <row r="7308" spans="1:32" ht="21" customHeight="1">
      <c r="A7308" s="45" t="str">
        <f>IF(G7308="","",VLOOKUP(G7308,#REF!,3,0))</f>
        <v/>
      </c>
      <c r="B7308" s="45" t="str">
        <f>IF(Table1[[#This Row],[Day]]="","",WEEKNUM(F7308))</f>
        <v/>
      </c>
      <c r="C7308" s="45" t="str">
        <f>IF(Table1[[#This Row],[Day]]="","",MONTH(F7308))</f>
        <v/>
      </c>
      <c r="D7308" s="45" t="str">
        <f>IF(Table1[[#This Row],[Day]]="","",YEAR(F7308))</f>
        <v/>
      </c>
      <c r="E7308" s="117" t="s">
        <v>329</v>
      </c>
      <c r="J7308" s="102"/>
      <c r="K7308" s="124"/>
      <c r="R7308" s="46"/>
      <c r="V7308" s="112"/>
      <c r="W7308" s="72"/>
      <c r="X7308" s="46"/>
      <c r="Y7308" s="46"/>
      <c r="AC7308" s="47">
        <f t="shared" si="110"/>
        <v>0</v>
      </c>
      <c r="AD7308" s="47"/>
      <c r="AE7308" s="44"/>
      <c r="AF7308" s="48"/>
    </row>
    <row r="7309" spans="1:32" ht="21" customHeight="1">
      <c r="A7309" s="45" t="str">
        <f>IF(G7309="","",VLOOKUP(G7309,#REF!,3,0))</f>
        <v/>
      </c>
      <c r="B7309" s="45" t="str">
        <f>IF(Table1[[#This Row],[Day]]="","",WEEKNUM(F7309))</f>
        <v/>
      </c>
      <c r="C7309" s="45" t="str">
        <f>IF(Table1[[#This Row],[Day]]="","",MONTH(F7309))</f>
        <v/>
      </c>
      <c r="D7309" s="45" t="str">
        <f>IF(Table1[[#This Row],[Day]]="","",YEAR(F7309))</f>
        <v/>
      </c>
      <c r="E7309" s="117" t="s">
        <v>329</v>
      </c>
      <c r="J7309" s="102"/>
      <c r="K7309" s="124"/>
      <c r="R7309" s="46"/>
      <c r="V7309" s="112"/>
      <c r="W7309" s="72"/>
      <c r="X7309" s="46"/>
      <c r="Y7309" s="46"/>
      <c r="AC7309" s="47">
        <f t="shared" si="110"/>
        <v>0</v>
      </c>
      <c r="AD7309" s="47"/>
      <c r="AE7309" s="44"/>
      <c r="AF7309" s="48"/>
    </row>
    <row r="7310" spans="1:32" ht="21" customHeight="1">
      <c r="A7310" s="45" t="str">
        <f>IF(G7310="","",VLOOKUP(G7310,#REF!,3,0))</f>
        <v/>
      </c>
      <c r="B7310" s="45" t="str">
        <f>IF(Table1[[#This Row],[Day]]="","",WEEKNUM(F7310))</f>
        <v/>
      </c>
      <c r="C7310" s="45" t="str">
        <f>IF(Table1[[#This Row],[Day]]="","",MONTH(F7310))</f>
        <v/>
      </c>
      <c r="D7310" s="45" t="str">
        <f>IF(Table1[[#This Row],[Day]]="","",YEAR(F7310))</f>
        <v/>
      </c>
      <c r="E7310" s="117" t="s">
        <v>329</v>
      </c>
      <c r="J7310" s="102"/>
      <c r="K7310" s="124"/>
      <c r="R7310" s="46"/>
      <c r="V7310" s="112"/>
      <c r="W7310" s="72"/>
      <c r="X7310" s="46"/>
      <c r="Y7310" s="46"/>
      <c r="AC7310" s="47">
        <f t="shared" si="110"/>
        <v>0</v>
      </c>
      <c r="AD7310" s="47"/>
      <c r="AE7310" s="44"/>
      <c r="AF7310" s="48"/>
    </row>
    <row r="7311" spans="1:32" ht="21" customHeight="1">
      <c r="A7311" s="45" t="str">
        <f>IF(G7311="","",VLOOKUP(G7311,#REF!,3,0))</f>
        <v/>
      </c>
      <c r="B7311" s="45" t="str">
        <f>IF(Table1[[#This Row],[Day]]="","",WEEKNUM(F7311))</f>
        <v/>
      </c>
      <c r="C7311" s="45" t="str">
        <f>IF(Table1[[#This Row],[Day]]="","",MONTH(F7311))</f>
        <v/>
      </c>
      <c r="D7311" s="45" t="str">
        <f>IF(Table1[[#This Row],[Day]]="","",YEAR(F7311))</f>
        <v/>
      </c>
      <c r="E7311" s="117" t="s">
        <v>329</v>
      </c>
      <c r="J7311" s="102"/>
      <c r="K7311" s="124"/>
      <c r="R7311" s="46"/>
      <c r="V7311" s="112"/>
      <c r="W7311" s="72"/>
      <c r="X7311" s="46"/>
      <c r="Y7311" s="46"/>
      <c r="AC7311" s="47">
        <f t="shared" si="110"/>
        <v>0</v>
      </c>
      <c r="AD7311" s="47"/>
      <c r="AE7311" s="44"/>
      <c r="AF7311" s="48"/>
    </row>
    <row r="7312" spans="1:32" ht="21" customHeight="1">
      <c r="A7312" s="45" t="str">
        <f>IF(G7312="","",VLOOKUP(G7312,#REF!,3,0))</f>
        <v/>
      </c>
      <c r="B7312" s="45" t="str">
        <f>IF(Table1[[#This Row],[Day]]="","",WEEKNUM(F7312))</f>
        <v/>
      </c>
      <c r="C7312" s="45" t="str">
        <f>IF(Table1[[#This Row],[Day]]="","",MONTH(F7312))</f>
        <v/>
      </c>
      <c r="D7312" s="45" t="str">
        <f>IF(Table1[[#This Row],[Day]]="","",YEAR(F7312))</f>
        <v/>
      </c>
      <c r="E7312" s="117" t="s">
        <v>329</v>
      </c>
      <c r="J7312" s="102"/>
      <c r="K7312" s="124"/>
      <c r="R7312" s="46"/>
      <c r="V7312" s="112"/>
      <c r="W7312" s="72"/>
      <c r="X7312" s="46"/>
      <c r="Y7312" s="46"/>
      <c r="AC7312" s="47">
        <f t="shared" si="110"/>
        <v>0</v>
      </c>
      <c r="AD7312" s="47"/>
      <c r="AE7312" s="44"/>
      <c r="AF7312" s="48"/>
    </row>
    <row r="7313" spans="1:32" ht="21" customHeight="1">
      <c r="A7313" s="45" t="str">
        <f>IF(G7313="","",VLOOKUP(G7313,#REF!,3,0))</f>
        <v/>
      </c>
      <c r="B7313" s="45" t="str">
        <f>IF(Table1[[#This Row],[Day]]="","",WEEKNUM(F7313))</f>
        <v/>
      </c>
      <c r="C7313" s="45" t="str">
        <f>IF(Table1[[#This Row],[Day]]="","",MONTH(F7313))</f>
        <v/>
      </c>
      <c r="D7313" s="45" t="str">
        <f>IF(Table1[[#This Row],[Day]]="","",YEAR(F7313))</f>
        <v/>
      </c>
      <c r="E7313" s="117" t="s">
        <v>329</v>
      </c>
      <c r="J7313" s="102"/>
      <c r="K7313" s="124"/>
      <c r="R7313" s="46"/>
      <c r="V7313" s="112"/>
      <c r="W7313" s="72"/>
      <c r="X7313" s="46"/>
      <c r="Y7313" s="46"/>
      <c r="AC7313" s="47">
        <f t="shared" si="110"/>
        <v>0</v>
      </c>
      <c r="AD7313" s="47"/>
      <c r="AE7313" s="44"/>
      <c r="AF7313" s="48"/>
    </row>
    <row r="7314" spans="1:32" ht="21" customHeight="1">
      <c r="A7314" s="45" t="str">
        <f>IF(G7314="","",VLOOKUP(G7314,#REF!,3,0))</f>
        <v/>
      </c>
      <c r="B7314" s="45" t="str">
        <f>IF(Table1[[#This Row],[Day]]="","",WEEKNUM(F7314))</f>
        <v/>
      </c>
      <c r="C7314" s="45" t="str">
        <f>IF(Table1[[#This Row],[Day]]="","",MONTH(F7314))</f>
        <v/>
      </c>
      <c r="D7314" s="45" t="str">
        <f>IF(Table1[[#This Row],[Day]]="","",YEAR(F7314))</f>
        <v/>
      </c>
      <c r="E7314" s="117" t="s">
        <v>329</v>
      </c>
      <c r="J7314" s="102"/>
      <c r="K7314" s="124"/>
      <c r="R7314" s="46"/>
      <c r="V7314" s="112"/>
      <c r="W7314" s="72"/>
      <c r="X7314" s="46"/>
      <c r="Y7314" s="46"/>
      <c r="AC7314" s="47">
        <f t="shared" si="110"/>
        <v>0</v>
      </c>
      <c r="AD7314" s="47"/>
      <c r="AE7314" s="44"/>
      <c r="AF7314" s="48"/>
    </row>
    <row r="7315" spans="1:32" ht="21" customHeight="1">
      <c r="A7315" s="45" t="str">
        <f>IF(G7315="","",VLOOKUP(G7315,#REF!,3,0))</f>
        <v/>
      </c>
      <c r="B7315" s="45" t="str">
        <f>IF(Table1[[#This Row],[Day]]="","",WEEKNUM(F7315))</f>
        <v/>
      </c>
      <c r="C7315" s="45" t="str">
        <f>IF(Table1[[#This Row],[Day]]="","",MONTH(F7315))</f>
        <v/>
      </c>
      <c r="D7315" s="45" t="str">
        <f>IF(Table1[[#This Row],[Day]]="","",YEAR(F7315))</f>
        <v/>
      </c>
      <c r="E7315" s="117" t="s">
        <v>329</v>
      </c>
      <c r="J7315" s="102"/>
      <c r="K7315" s="124"/>
      <c r="R7315" s="46"/>
      <c r="V7315" s="112"/>
      <c r="W7315" s="72"/>
      <c r="X7315" s="46"/>
      <c r="Y7315" s="46"/>
      <c r="AC7315" s="47">
        <f t="shared" si="110"/>
        <v>0</v>
      </c>
      <c r="AD7315" s="47"/>
      <c r="AE7315" s="44"/>
      <c r="AF7315" s="48"/>
    </row>
    <row r="7316" spans="1:32" ht="21" customHeight="1">
      <c r="A7316" s="45" t="str">
        <f>IF(G7316="","",VLOOKUP(G7316,#REF!,3,0))</f>
        <v/>
      </c>
      <c r="B7316" s="45" t="str">
        <f>IF(Table1[[#This Row],[Day]]="","",WEEKNUM(F7316))</f>
        <v/>
      </c>
      <c r="C7316" s="45" t="str">
        <f>IF(Table1[[#This Row],[Day]]="","",MONTH(F7316))</f>
        <v/>
      </c>
      <c r="D7316" s="45" t="str">
        <f>IF(Table1[[#This Row],[Day]]="","",YEAR(F7316))</f>
        <v/>
      </c>
      <c r="E7316" s="117" t="s">
        <v>329</v>
      </c>
      <c r="J7316" s="102"/>
      <c r="K7316" s="124"/>
      <c r="R7316" s="46"/>
      <c r="V7316" s="112"/>
      <c r="W7316" s="72"/>
      <c r="X7316" s="46"/>
      <c r="Y7316" s="46"/>
      <c r="AC7316" s="47">
        <f t="shared" si="110"/>
        <v>0</v>
      </c>
      <c r="AD7316" s="47"/>
      <c r="AE7316" s="44"/>
      <c r="AF7316" s="48"/>
    </row>
    <row r="7317" spans="1:32" ht="21" customHeight="1">
      <c r="A7317" s="45" t="str">
        <f>IF(G7317="","",VLOOKUP(G7317,#REF!,3,0))</f>
        <v/>
      </c>
      <c r="B7317" s="45" t="str">
        <f>IF(Table1[[#This Row],[Day]]="","",WEEKNUM(F7317))</f>
        <v/>
      </c>
      <c r="C7317" s="45" t="str">
        <f>IF(Table1[[#This Row],[Day]]="","",MONTH(F7317))</f>
        <v/>
      </c>
      <c r="D7317" s="45" t="str">
        <f>IF(Table1[[#This Row],[Day]]="","",YEAR(F7317))</f>
        <v/>
      </c>
      <c r="E7317" s="117" t="s">
        <v>329</v>
      </c>
      <c r="J7317" s="102"/>
      <c r="K7317" s="124"/>
      <c r="R7317" s="46"/>
      <c r="V7317" s="112"/>
      <c r="W7317" s="72"/>
      <c r="X7317" s="46"/>
      <c r="Y7317" s="46"/>
      <c r="AC7317" s="47">
        <f t="shared" si="110"/>
        <v>0</v>
      </c>
      <c r="AD7317" s="47"/>
      <c r="AE7317" s="44"/>
      <c r="AF7317" s="48"/>
    </row>
    <row r="7318" spans="1:32" ht="21" customHeight="1">
      <c r="A7318" s="45" t="str">
        <f>IF(G7318="","",VLOOKUP(G7318,#REF!,3,0))</f>
        <v/>
      </c>
      <c r="B7318" s="45" t="str">
        <f>IF(Table1[[#This Row],[Day]]="","",WEEKNUM(F7318))</f>
        <v/>
      </c>
      <c r="C7318" s="45" t="str">
        <f>IF(Table1[[#This Row],[Day]]="","",MONTH(F7318))</f>
        <v/>
      </c>
      <c r="D7318" s="45" t="str">
        <f>IF(Table1[[#This Row],[Day]]="","",YEAR(F7318))</f>
        <v/>
      </c>
      <c r="E7318" s="117" t="s">
        <v>329</v>
      </c>
      <c r="J7318" s="102"/>
      <c r="K7318" s="124"/>
      <c r="R7318" s="46"/>
      <c r="V7318" s="112"/>
      <c r="W7318" s="72"/>
      <c r="X7318" s="46"/>
      <c r="Y7318" s="46"/>
      <c r="AC7318" s="47">
        <f t="shared" si="110"/>
        <v>0</v>
      </c>
      <c r="AD7318" s="47"/>
      <c r="AE7318" s="44"/>
      <c r="AF7318" s="48"/>
    </row>
    <row r="7319" spans="1:32" ht="21" customHeight="1">
      <c r="A7319" s="45" t="str">
        <f>IF(G7319="","",VLOOKUP(G7319,#REF!,3,0))</f>
        <v/>
      </c>
      <c r="B7319" s="45" t="str">
        <f>IF(Table1[[#This Row],[Day]]="","",WEEKNUM(F7319))</f>
        <v/>
      </c>
      <c r="C7319" s="45" t="str">
        <f>IF(Table1[[#This Row],[Day]]="","",MONTH(F7319))</f>
        <v/>
      </c>
      <c r="D7319" s="45" t="str">
        <f>IF(Table1[[#This Row],[Day]]="","",YEAR(F7319))</f>
        <v/>
      </c>
      <c r="E7319" s="117" t="s">
        <v>329</v>
      </c>
      <c r="J7319" s="102"/>
      <c r="K7319" s="124"/>
      <c r="R7319" s="46"/>
      <c r="V7319" s="112"/>
      <c r="W7319" s="72"/>
      <c r="X7319" s="46"/>
      <c r="Y7319" s="46"/>
      <c r="AC7319" s="47">
        <f t="shared" si="110"/>
        <v>0</v>
      </c>
      <c r="AD7319" s="47"/>
      <c r="AE7319" s="44"/>
      <c r="AF7319" s="48"/>
    </row>
    <row r="7320" spans="1:32" ht="21" customHeight="1">
      <c r="A7320" s="45" t="str">
        <f>IF(G7320="","",VLOOKUP(G7320,#REF!,3,0))</f>
        <v/>
      </c>
      <c r="B7320" s="45" t="str">
        <f>IF(Table1[[#This Row],[Day]]="","",WEEKNUM(F7320))</f>
        <v/>
      </c>
      <c r="C7320" s="45" t="str">
        <f>IF(Table1[[#This Row],[Day]]="","",MONTH(F7320))</f>
        <v/>
      </c>
      <c r="D7320" s="45" t="str">
        <f>IF(Table1[[#This Row],[Day]]="","",YEAR(F7320))</f>
        <v/>
      </c>
      <c r="E7320" s="117" t="s">
        <v>329</v>
      </c>
      <c r="J7320" s="102"/>
      <c r="K7320" s="124"/>
      <c r="R7320" s="46"/>
      <c r="V7320" s="112"/>
      <c r="W7320" s="72"/>
      <c r="X7320" s="46"/>
      <c r="Y7320" s="46"/>
      <c r="AC7320" s="47">
        <f t="shared" si="110"/>
        <v>0</v>
      </c>
      <c r="AD7320" s="47"/>
      <c r="AE7320" s="44"/>
      <c r="AF7320" s="48"/>
    </row>
    <row r="7321" spans="1:32" ht="21" customHeight="1">
      <c r="A7321" s="45" t="str">
        <f>IF(G7321="","",VLOOKUP(G7321,#REF!,3,0))</f>
        <v/>
      </c>
      <c r="B7321" s="45" t="str">
        <f>IF(Table1[[#This Row],[Day]]="","",WEEKNUM(F7321))</f>
        <v/>
      </c>
      <c r="C7321" s="45" t="str">
        <f>IF(Table1[[#This Row],[Day]]="","",MONTH(F7321))</f>
        <v/>
      </c>
      <c r="D7321" s="45" t="str">
        <f>IF(Table1[[#This Row],[Day]]="","",YEAR(F7321))</f>
        <v/>
      </c>
      <c r="E7321" s="117" t="s">
        <v>329</v>
      </c>
      <c r="J7321" s="102"/>
      <c r="K7321" s="124"/>
      <c r="R7321" s="46"/>
      <c r="V7321" s="112"/>
      <c r="W7321" s="72"/>
      <c r="X7321" s="46"/>
      <c r="Y7321" s="46"/>
      <c r="AC7321" s="47">
        <f t="shared" si="110"/>
        <v>0</v>
      </c>
      <c r="AD7321" s="47"/>
      <c r="AE7321" s="44"/>
      <c r="AF7321" s="48"/>
    </row>
    <row r="7322" spans="1:32" ht="21" customHeight="1">
      <c r="A7322" s="45" t="str">
        <f>IF(G7322="","",VLOOKUP(G7322,#REF!,3,0))</f>
        <v/>
      </c>
      <c r="B7322" s="45" t="str">
        <f>IF(Table1[[#This Row],[Day]]="","",WEEKNUM(F7322))</f>
        <v/>
      </c>
      <c r="C7322" s="45" t="str">
        <f>IF(Table1[[#This Row],[Day]]="","",MONTH(F7322))</f>
        <v/>
      </c>
      <c r="D7322" s="45" t="str">
        <f>IF(Table1[[#This Row],[Day]]="","",YEAR(F7322))</f>
        <v/>
      </c>
      <c r="E7322" s="117" t="s">
        <v>329</v>
      </c>
      <c r="J7322" s="102"/>
      <c r="K7322" s="124"/>
      <c r="R7322" s="46"/>
      <c r="V7322" s="112"/>
      <c r="W7322" s="72"/>
      <c r="X7322" s="46"/>
      <c r="Y7322" s="46"/>
      <c r="AC7322" s="47">
        <f t="shared" si="110"/>
        <v>0</v>
      </c>
      <c r="AD7322" s="47"/>
      <c r="AE7322" s="44"/>
      <c r="AF7322" s="48"/>
    </row>
    <row r="7323" spans="1:32" ht="21" customHeight="1">
      <c r="A7323" s="45" t="str">
        <f>IF(G7323="","",VLOOKUP(G7323,#REF!,3,0))</f>
        <v/>
      </c>
      <c r="B7323" s="45" t="str">
        <f>IF(Table1[[#This Row],[Day]]="","",WEEKNUM(F7323))</f>
        <v/>
      </c>
      <c r="C7323" s="45" t="str">
        <f>IF(Table1[[#This Row],[Day]]="","",MONTH(F7323))</f>
        <v/>
      </c>
      <c r="D7323" s="45" t="str">
        <f>IF(Table1[[#This Row],[Day]]="","",YEAR(F7323))</f>
        <v/>
      </c>
      <c r="E7323" s="117" t="s">
        <v>329</v>
      </c>
      <c r="J7323" s="102"/>
      <c r="K7323" s="124"/>
      <c r="R7323" s="46"/>
      <c r="V7323" s="112"/>
      <c r="W7323" s="72"/>
      <c r="X7323" s="46"/>
      <c r="Y7323" s="46"/>
      <c r="AC7323" s="47">
        <f t="shared" si="110"/>
        <v>0</v>
      </c>
      <c r="AD7323" s="47"/>
      <c r="AE7323" s="44"/>
      <c r="AF7323" s="48"/>
    </row>
    <row r="7324" spans="1:32" ht="21" customHeight="1">
      <c r="A7324" s="45" t="str">
        <f>IF(G7324="","",VLOOKUP(G7324,#REF!,3,0))</f>
        <v/>
      </c>
      <c r="B7324" s="45" t="str">
        <f>IF(Table1[[#This Row],[Day]]="","",WEEKNUM(F7324))</f>
        <v/>
      </c>
      <c r="C7324" s="45" t="str">
        <f>IF(Table1[[#This Row],[Day]]="","",MONTH(F7324))</f>
        <v/>
      </c>
      <c r="D7324" s="45" t="str">
        <f>IF(Table1[[#This Row],[Day]]="","",YEAR(F7324))</f>
        <v/>
      </c>
      <c r="E7324" s="117" t="s">
        <v>329</v>
      </c>
      <c r="J7324" s="102"/>
      <c r="K7324" s="124"/>
      <c r="R7324" s="46"/>
      <c r="V7324" s="112"/>
      <c r="W7324" s="72"/>
      <c r="X7324" s="46"/>
      <c r="Y7324" s="46"/>
      <c r="AC7324" s="47">
        <f t="shared" ref="AC7324:AC7387" si="111">SUM(I7324:AB7324)</f>
        <v>0</v>
      </c>
      <c r="AD7324" s="47"/>
      <c r="AE7324" s="44"/>
      <c r="AF7324" s="48"/>
    </row>
    <row r="7325" spans="1:32" ht="21" customHeight="1">
      <c r="A7325" s="45" t="str">
        <f>IF(G7325="","",VLOOKUP(G7325,#REF!,3,0))</f>
        <v/>
      </c>
      <c r="B7325" s="45" t="str">
        <f>IF(Table1[[#This Row],[Day]]="","",WEEKNUM(F7325))</f>
        <v/>
      </c>
      <c r="C7325" s="45" t="str">
        <f>IF(Table1[[#This Row],[Day]]="","",MONTH(F7325))</f>
        <v/>
      </c>
      <c r="D7325" s="45" t="str">
        <f>IF(Table1[[#This Row],[Day]]="","",YEAR(F7325))</f>
        <v/>
      </c>
      <c r="E7325" s="117" t="s">
        <v>329</v>
      </c>
      <c r="J7325" s="102"/>
      <c r="K7325" s="124"/>
      <c r="R7325" s="46"/>
      <c r="V7325" s="112"/>
      <c r="W7325" s="72"/>
      <c r="X7325" s="46"/>
      <c r="Y7325" s="46"/>
      <c r="AC7325" s="47">
        <f t="shared" si="111"/>
        <v>0</v>
      </c>
      <c r="AD7325" s="47"/>
      <c r="AE7325" s="44"/>
      <c r="AF7325" s="48"/>
    </row>
    <row r="7326" spans="1:32" ht="21" customHeight="1">
      <c r="A7326" s="45" t="str">
        <f>IF(G7326="","",VLOOKUP(G7326,#REF!,3,0))</f>
        <v/>
      </c>
      <c r="B7326" s="45" t="str">
        <f>IF(Table1[[#This Row],[Day]]="","",WEEKNUM(F7326))</f>
        <v/>
      </c>
      <c r="C7326" s="45" t="str">
        <f>IF(Table1[[#This Row],[Day]]="","",MONTH(F7326))</f>
        <v/>
      </c>
      <c r="D7326" s="45" t="str">
        <f>IF(Table1[[#This Row],[Day]]="","",YEAR(F7326))</f>
        <v/>
      </c>
      <c r="E7326" s="117" t="s">
        <v>329</v>
      </c>
      <c r="J7326" s="102"/>
      <c r="K7326" s="124"/>
      <c r="R7326" s="46"/>
      <c r="V7326" s="112"/>
      <c r="W7326" s="72"/>
      <c r="X7326" s="46"/>
      <c r="Y7326" s="46"/>
      <c r="AC7326" s="47">
        <f t="shared" si="111"/>
        <v>0</v>
      </c>
      <c r="AD7326" s="47"/>
      <c r="AE7326" s="44"/>
      <c r="AF7326" s="48"/>
    </row>
    <row r="7327" spans="1:32" ht="21" customHeight="1">
      <c r="A7327" s="45" t="str">
        <f>IF(G7327="","",VLOOKUP(G7327,#REF!,3,0))</f>
        <v/>
      </c>
      <c r="B7327" s="45" t="str">
        <f>IF(Table1[[#This Row],[Day]]="","",WEEKNUM(F7327))</f>
        <v/>
      </c>
      <c r="C7327" s="45" t="str">
        <f>IF(Table1[[#This Row],[Day]]="","",MONTH(F7327))</f>
        <v/>
      </c>
      <c r="D7327" s="45" t="str">
        <f>IF(Table1[[#This Row],[Day]]="","",YEAR(F7327))</f>
        <v/>
      </c>
      <c r="E7327" s="117" t="s">
        <v>329</v>
      </c>
      <c r="J7327" s="102"/>
      <c r="K7327" s="124"/>
      <c r="R7327" s="46"/>
      <c r="V7327" s="112"/>
      <c r="W7327" s="72"/>
      <c r="X7327" s="46"/>
      <c r="Y7327" s="46"/>
      <c r="AC7327" s="47">
        <f t="shared" si="111"/>
        <v>0</v>
      </c>
      <c r="AD7327" s="47"/>
      <c r="AE7327" s="44"/>
      <c r="AF7327" s="48"/>
    </row>
    <row r="7328" spans="1:32" ht="21" customHeight="1">
      <c r="A7328" s="45" t="str">
        <f>IF(G7328="","",VLOOKUP(G7328,#REF!,3,0))</f>
        <v/>
      </c>
      <c r="B7328" s="45" t="str">
        <f>IF(Table1[[#This Row],[Day]]="","",WEEKNUM(F7328))</f>
        <v/>
      </c>
      <c r="C7328" s="45" t="str">
        <f>IF(Table1[[#This Row],[Day]]="","",MONTH(F7328))</f>
        <v/>
      </c>
      <c r="D7328" s="45" t="str">
        <f>IF(Table1[[#This Row],[Day]]="","",YEAR(F7328))</f>
        <v/>
      </c>
      <c r="E7328" s="117" t="s">
        <v>329</v>
      </c>
      <c r="J7328" s="102"/>
      <c r="K7328" s="124"/>
      <c r="R7328" s="46"/>
      <c r="V7328" s="112"/>
      <c r="W7328" s="72"/>
      <c r="X7328" s="46"/>
      <c r="Y7328" s="46"/>
      <c r="AC7328" s="47">
        <f t="shared" si="111"/>
        <v>0</v>
      </c>
      <c r="AD7328" s="47"/>
      <c r="AE7328" s="44"/>
      <c r="AF7328" s="48"/>
    </row>
    <row r="7329" spans="1:32" ht="21" customHeight="1">
      <c r="A7329" s="45" t="str">
        <f>IF(G7329="","",VLOOKUP(G7329,#REF!,3,0))</f>
        <v/>
      </c>
      <c r="B7329" s="45" t="str">
        <f>IF(Table1[[#This Row],[Day]]="","",WEEKNUM(F7329))</f>
        <v/>
      </c>
      <c r="C7329" s="45" t="str">
        <f>IF(Table1[[#This Row],[Day]]="","",MONTH(F7329))</f>
        <v/>
      </c>
      <c r="D7329" s="45" t="str">
        <f>IF(Table1[[#This Row],[Day]]="","",YEAR(F7329))</f>
        <v/>
      </c>
      <c r="E7329" s="117" t="s">
        <v>329</v>
      </c>
      <c r="J7329" s="102"/>
      <c r="K7329" s="124"/>
      <c r="R7329" s="46"/>
      <c r="V7329" s="112"/>
      <c r="W7329" s="72"/>
      <c r="X7329" s="46"/>
      <c r="Y7329" s="46"/>
      <c r="AC7329" s="47">
        <f t="shared" si="111"/>
        <v>0</v>
      </c>
      <c r="AD7329" s="47"/>
      <c r="AE7329" s="44"/>
      <c r="AF7329" s="48"/>
    </row>
    <row r="7330" spans="1:32" ht="21" customHeight="1">
      <c r="A7330" s="45" t="str">
        <f>IF(G7330="","",VLOOKUP(G7330,#REF!,3,0))</f>
        <v/>
      </c>
      <c r="B7330" s="45" t="str">
        <f>IF(Table1[[#This Row],[Day]]="","",WEEKNUM(F7330))</f>
        <v/>
      </c>
      <c r="C7330" s="45" t="str">
        <f>IF(Table1[[#This Row],[Day]]="","",MONTH(F7330))</f>
        <v/>
      </c>
      <c r="D7330" s="45" t="str">
        <f>IF(Table1[[#This Row],[Day]]="","",YEAR(F7330))</f>
        <v/>
      </c>
      <c r="E7330" s="117" t="s">
        <v>329</v>
      </c>
      <c r="J7330" s="102"/>
      <c r="K7330" s="124"/>
      <c r="R7330" s="46"/>
      <c r="V7330" s="112"/>
      <c r="W7330" s="72"/>
      <c r="X7330" s="46"/>
      <c r="Y7330" s="46"/>
      <c r="AC7330" s="47">
        <f t="shared" si="111"/>
        <v>0</v>
      </c>
      <c r="AD7330" s="47"/>
      <c r="AE7330" s="44"/>
      <c r="AF7330" s="48"/>
    </row>
    <row r="7331" spans="1:32" ht="21" customHeight="1">
      <c r="A7331" s="45" t="str">
        <f>IF(G7331="","",VLOOKUP(G7331,#REF!,3,0))</f>
        <v/>
      </c>
      <c r="B7331" s="45" t="str">
        <f>IF(Table1[[#This Row],[Day]]="","",WEEKNUM(F7331))</f>
        <v/>
      </c>
      <c r="C7331" s="45" t="str">
        <f>IF(Table1[[#This Row],[Day]]="","",MONTH(F7331))</f>
        <v/>
      </c>
      <c r="D7331" s="45" t="str">
        <f>IF(Table1[[#This Row],[Day]]="","",YEAR(F7331))</f>
        <v/>
      </c>
      <c r="E7331" s="117" t="s">
        <v>329</v>
      </c>
      <c r="J7331" s="102"/>
      <c r="K7331" s="124"/>
      <c r="R7331" s="46"/>
      <c r="V7331" s="112"/>
      <c r="W7331" s="72"/>
      <c r="X7331" s="46"/>
      <c r="Y7331" s="46"/>
      <c r="AC7331" s="47">
        <f t="shared" si="111"/>
        <v>0</v>
      </c>
      <c r="AD7331" s="47"/>
      <c r="AE7331" s="44"/>
      <c r="AF7331" s="48"/>
    </row>
    <row r="7332" spans="1:32" ht="21" customHeight="1">
      <c r="A7332" s="45" t="str">
        <f>IF(G7332="","",VLOOKUP(G7332,#REF!,3,0))</f>
        <v/>
      </c>
      <c r="B7332" s="45" t="str">
        <f>IF(Table1[[#This Row],[Day]]="","",WEEKNUM(F7332))</f>
        <v/>
      </c>
      <c r="C7332" s="45" t="str">
        <f>IF(Table1[[#This Row],[Day]]="","",MONTH(F7332))</f>
        <v/>
      </c>
      <c r="D7332" s="45" t="str">
        <f>IF(Table1[[#This Row],[Day]]="","",YEAR(F7332))</f>
        <v/>
      </c>
      <c r="E7332" s="117" t="s">
        <v>329</v>
      </c>
      <c r="J7332" s="102"/>
      <c r="K7332" s="124"/>
      <c r="R7332" s="46"/>
      <c r="V7332" s="112"/>
      <c r="W7332" s="72"/>
      <c r="X7332" s="46"/>
      <c r="Y7332" s="46"/>
      <c r="AC7332" s="47">
        <f t="shared" si="111"/>
        <v>0</v>
      </c>
      <c r="AD7332" s="47"/>
      <c r="AE7332" s="44"/>
      <c r="AF7332" s="48"/>
    </row>
    <row r="7333" spans="1:32" ht="21" customHeight="1">
      <c r="A7333" s="45" t="str">
        <f>IF(G7333="","",VLOOKUP(G7333,#REF!,3,0))</f>
        <v/>
      </c>
      <c r="B7333" s="45" t="str">
        <f>IF(Table1[[#This Row],[Day]]="","",WEEKNUM(F7333))</f>
        <v/>
      </c>
      <c r="C7333" s="45" t="str">
        <f>IF(Table1[[#This Row],[Day]]="","",MONTH(F7333))</f>
        <v/>
      </c>
      <c r="D7333" s="45" t="str">
        <f>IF(Table1[[#This Row],[Day]]="","",YEAR(F7333))</f>
        <v/>
      </c>
      <c r="E7333" s="117" t="s">
        <v>329</v>
      </c>
      <c r="J7333" s="102"/>
      <c r="K7333" s="124"/>
      <c r="R7333" s="46"/>
      <c r="V7333" s="112"/>
      <c r="W7333" s="72"/>
      <c r="X7333" s="46"/>
      <c r="Y7333" s="46"/>
      <c r="AC7333" s="47">
        <f t="shared" si="111"/>
        <v>0</v>
      </c>
      <c r="AD7333" s="47"/>
      <c r="AE7333" s="44"/>
      <c r="AF7333" s="48"/>
    </row>
    <row r="7334" spans="1:32" ht="21" customHeight="1">
      <c r="A7334" s="45" t="str">
        <f>IF(G7334="","",VLOOKUP(G7334,#REF!,3,0))</f>
        <v/>
      </c>
      <c r="B7334" s="45" t="str">
        <f>IF(Table1[[#This Row],[Day]]="","",WEEKNUM(F7334))</f>
        <v/>
      </c>
      <c r="C7334" s="45" t="str">
        <f>IF(Table1[[#This Row],[Day]]="","",MONTH(F7334))</f>
        <v/>
      </c>
      <c r="D7334" s="45" t="str">
        <f>IF(Table1[[#This Row],[Day]]="","",YEAR(F7334))</f>
        <v/>
      </c>
      <c r="E7334" s="117" t="s">
        <v>329</v>
      </c>
      <c r="J7334" s="102"/>
      <c r="K7334" s="124"/>
      <c r="R7334" s="46"/>
      <c r="V7334" s="112"/>
      <c r="W7334" s="72"/>
      <c r="X7334" s="46"/>
      <c r="Y7334" s="46"/>
      <c r="AC7334" s="47">
        <f t="shared" si="111"/>
        <v>0</v>
      </c>
      <c r="AD7334" s="47"/>
      <c r="AE7334" s="44"/>
      <c r="AF7334" s="48"/>
    </row>
    <row r="7335" spans="1:32" ht="21" customHeight="1">
      <c r="A7335" s="45" t="str">
        <f>IF(G7335="","",VLOOKUP(G7335,#REF!,3,0))</f>
        <v/>
      </c>
      <c r="B7335" s="45" t="str">
        <f>IF(Table1[[#This Row],[Day]]="","",WEEKNUM(F7335))</f>
        <v/>
      </c>
      <c r="C7335" s="45" t="str">
        <f>IF(Table1[[#This Row],[Day]]="","",MONTH(F7335))</f>
        <v/>
      </c>
      <c r="D7335" s="45" t="str">
        <f>IF(Table1[[#This Row],[Day]]="","",YEAR(F7335))</f>
        <v/>
      </c>
      <c r="E7335" s="117" t="s">
        <v>329</v>
      </c>
      <c r="J7335" s="102"/>
      <c r="K7335" s="124"/>
      <c r="R7335" s="46"/>
      <c r="V7335" s="112"/>
      <c r="W7335" s="72"/>
      <c r="X7335" s="46"/>
      <c r="Y7335" s="46"/>
      <c r="AC7335" s="47">
        <f t="shared" si="111"/>
        <v>0</v>
      </c>
      <c r="AD7335" s="47"/>
      <c r="AE7335" s="44"/>
      <c r="AF7335" s="48"/>
    </row>
    <row r="7336" spans="1:32" ht="21" customHeight="1">
      <c r="A7336" s="45" t="str">
        <f>IF(G7336="","",VLOOKUP(G7336,#REF!,3,0))</f>
        <v/>
      </c>
      <c r="B7336" s="45" t="str">
        <f>IF(Table1[[#This Row],[Day]]="","",WEEKNUM(F7336))</f>
        <v/>
      </c>
      <c r="C7336" s="45" t="str">
        <f>IF(Table1[[#This Row],[Day]]="","",MONTH(F7336))</f>
        <v/>
      </c>
      <c r="D7336" s="45" t="str">
        <f>IF(Table1[[#This Row],[Day]]="","",YEAR(F7336))</f>
        <v/>
      </c>
      <c r="E7336" s="117" t="s">
        <v>329</v>
      </c>
      <c r="J7336" s="102"/>
      <c r="K7336" s="124"/>
      <c r="R7336" s="46"/>
      <c r="V7336" s="112"/>
      <c r="W7336" s="72"/>
      <c r="X7336" s="46"/>
      <c r="Y7336" s="46"/>
      <c r="AC7336" s="47">
        <f t="shared" si="111"/>
        <v>0</v>
      </c>
      <c r="AD7336" s="47"/>
      <c r="AE7336" s="44"/>
      <c r="AF7336" s="48"/>
    </row>
    <row r="7337" spans="1:32" ht="21" customHeight="1">
      <c r="A7337" s="45" t="str">
        <f>IF(G7337="","",VLOOKUP(G7337,#REF!,3,0))</f>
        <v/>
      </c>
      <c r="B7337" s="45" t="str">
        <f>IF(Table1[[#This Row],[Day]]="","",WEEKNUM(F7337))</f>
        <v/>
      </c>
      <c r="C7337" s="45" t="str">
        <f>IF(Table1[[#This Row],[Day]]="","",MONTH(F7337))</f>
        <v/>
      </c>
      <c r="D7337" s="45" t="str">
        <f>IF(Table1[[#This Row],[Day]]="","",YEAR(F7337))</f>
        <v/>
      </c>
      <c r="E7337" s="117" t="s">
        <v>329</v>
      </c>
      <c r="J7337" s="102"/>
      <c r="K7337" s="124"/>
      <c r="R7337" s="46"/>
      <c r="V7337" s="112"/>
      <c r="W7337" s="72"/>
      <c r="X7337" s="46"/>
      <c r="Y7337" s="46"/>
      <c r="AC7337" s="47">
        <f t="shared" si="111"/>
        <v>0</v>
      </c>
      <c r="AD7337" s="47"/>
      <c r="AE7337" s="44"/>
      <c r="AF7337" s="48"/>
    </row>
    <row r="7338" spans="1:32" ht="21" customHeight="1">
      <c r="A7338" s="45" t="str">
        <f>IF(G7338="","",VLOOKUP(G7338,#REF!,3,0))</f>
        <v/>
      </c>
      <c r="B7338" s="45" t="str">
        <f>IF(Table1[[#This Row],[Day]]="","",WEEKNUM(F7338))</f>
        <v/>
      </c>
      <c r="C7338" s="45" t="str">
        <f>IF(Table1[[#This Row],[Day]]="","",MONTH(F7338))</f>
        <v/>
      </c>
      <c r="D7338" s="45" t="str">
        <f>IF(Table1[[#This Row],[Day]]="","",YEAR(F7338))</f>
        <v/>
      </c>
      <c r="E7338" s="117" t="s">
        <v>329</v>
      </c>
      <c r="J7338" s="102"/>
      <c r="K7338" s="124"/>
      <c r="R7338" s="46"/>
      <c r="V7338" s="112"/>
      <c r="W7338" s="72"/>
      <c r="X7338" s="46"/>
      <c r="Y7338" s="46"/>
      <c r="AC7338" s="47">
        <f t="shared" si="111"/>
        <v>0</v>
      </c>
      <c r="AD7338" s="47"/>
      <c r="AE7338" s="44"/>
      <c r="AF7338" s="48"/>
    </row>
    <row r="7339" spans="1:32" ht="21" customHeight="1">
      <c r="A7339" s="45" t="str">
        <f>IF(G7339="","",VLOOKUP(G7339,#REF!,3,0))</f>
        <v/>
      </c>
      <c r="B7339" s="45" t="str">
        <f>IF(Table1[[#This Row],[Day]]="","",WEEKNUM(F7339))</f>
        <v/>
      </c>
      <c r="C7339" s="45" t="str">
        <f>IF(Table1[[#This Row],[Day]]="","",MONTH(F7339))</f>
        <v/>
      </c>
      <c r="D7339" s="45" t="str">
        <f>IF(Table1[[#This Row],[Day]]="","",YEAR(F7339))</f>
        <v/>
      </c>
      <c r="E7339" s="117" t="s">
        <v>329</v>
      </c>
      <c r="J7339" s="102"/>
      <c r="K7339" s="124"/>
      <c r="R7339" s="46"/>
      <c r="V7339" s="112"/>
      <c r="W7339" s="72"/>
      <c r="X7339" s="46"/>
      <c r="Y7339" s="46"/>
      <c r="AC7339" s="47">
        <f t="shared" si="111"/>
        <v>0</v>
      </c>
      <c r="AD7339" s="47"/>
      <c r="AE7339" s="44"/>
      <c r="AF7339" s="48"/>
    </row>
    <row r="7340" spans="1:32" ht="21" customHeight="1">
      <c r="A7340" s="45" t="str">
        <f>IF(G7340="","",VLOOKUP(G7340,#REF!,3,0))</f>
        <v/>
      </c>
      <c r="B7340" s="45" t="str">
        <f>IF(Table1[[#This Row],[Day]]="","",WEEKNUM(F7340))</f>
        <v/>
      </c>
      <c r="C7340" s="45" t="str">
        <f>IF(Table1[[#This Row],[Day]]="","",MONTH(F7340))</f>
        <v/>
      </c>
      <c r="D7340" s="45" t="str">
        <f>IF(Table1[[#This Row],[Day]]="","",YEAR(F7340))</f>
        <v/>
      </c>
      <c r="E7340" s="117" t="s">
        <v>329</v>
      </c>
      <c r="J7340" s="102"/>
      <c r="K7340" s="124"/>
      <c r="R7340" s="46"/>
      <c r="V7340" s="112"/>
      <c r="W7340" s="72"/>
      <c r="X7340" s="46"/>
      <c r="Y7340" s="46"/>
      <c r="AC7340" s="47">
        <f t="shared" si="111"/>
        <v>0</v>
      </c>
      <c r="AD7340" s="47"/>
      <c r="AE7340" s="44"/>
      <c r="AF7340" s="48"/>
    </row>
    <row r="7341" spans="1:32" ht="21" customHeight="1">
      <c r="A7341" s="45" t="str">
        <f>IF(G7341="","",VLOOKUP(G7341,#REF!,3,0))</f>
        <v/>
      </c>
      <c r="B7341" s="45" t="str">
        <f>IF(Table1[[#This Row],[Day]]="","",WEEKNUM(F7341))</f>
        <v/>
      </c>
      <c r="C7341" s="45" t="str">
        <f>IF(Table1[[#This Row],[Day]]="","",MONTH(F7341))</f>
        <v/>
      </c>
      <c r="D7341" s="45" t="str">
        <f>IF(Table1[[#This Row],[Day]]="","",YEAR(F7341))</f>
        <v/>
      </c>
      <c r="E7341" s="117" t="s">
        <v>329</v>
      </c>
      <c r="J7341" s="102"/>
      <c r="K7341" s="124"/>
      <c r="R7341" s="46"/>
      <c r="V7341" s="112"/>
      <c r="W7341" s="72"/>
      <c r="X7341" s="46"/>
      <c r="Y7341" s="46"/>
      <c r="AC7341" s="47">
        <f t="shared" si="111"/>
        <v>0</v>
      </c>
      <c r="AD7341" s="47"/>
      <c r="AE7341" s="44"/>
      <c r="AF7341" s="48"/>
    </row>
    <row r="7342" spans="1:32" ht="21" customHeight="1">
      <c r="A7342" s="45" t="str">
        <f>IF(G7342="","",VLOOKUP(G7342,#REF!,3,0))</f>
        <v/>
      </c>
      <c r="B7342" s="45" t="str">
        <f>IF(Table1[[#This Row],[Day]]="","",WEEKNUM(F7342))</f>
        <v/>
      </c>
      <c r="C7342" s="45" t="str">
        <f>IF(Table1[[#This Row],[Day]]="","",MONTH(F7342))</f>
        <v/>
      </c>
      <c r="D7342" s="45" t="str">
        <f>IF(Table1[[#This Row],[Day]]="","",YEAR(F7342))</f>
        <v/>
      </c>
      <c r="E7342" s="117" t="s">
        <v>329</v>
      </c>
      <c r="J7342" s="102"/>
      <c r="K7342" s="124"/>
      <c r="R7342" s="46"/>
      <c r="V7342" s="112"/>
      <c r="W7342" s="72"/>
      <c r="X7342" s="46"/>
      <c r="Y7342" s="46"/>
      <c r="AC7342" s="47">
        <f t="shared" si="111"/>
        <v>0</v>
      </c>
      <c r="AD7342" s="47"/>
      <c r="AE7342" s="44"/>
      <c r="AF7342" s="48"/>
    </row>
    <row r="7343" spans="1:32" ht="21" customHeight="1">
      <c r="A7343" s="45" t="str">
        <f>IF(G7343="","",VLOOKUP(G7343,#REF!,3,0))</f>
        <v/>
      </c>
      <c r="B7343" s="45" t="str">
        <f>IF(Table1[[#This Row],[Day]]="","",WEEKNUM(F7343))</f>
        <v/>
      </c>
      <c r="C7343" s="45" t="str">
        <f>IF(Table1[[#This Row],[Day]]="","",MONTH(F7343))</f>
        <v/>
      </c>
      <c r="D7343" s="45" t="str">
        <f>IF(Table1[[#This Row],[Day]]="","",YEAR(F7343))</f>
        <v/>
      </c>
      <c r="E7343" s="117" t="s">
        <v>329</v>
      </c>
      <c r="J7343" s="102"/>
      <c r="K7343" s="124"/>
      <c r="R7343" s="46"/>
      <c r="V7343" s="112"/>
      <c r="W7343" s="72"/>
      <c r="X7343" s="46"/>
      <c r="Y7343" s="46"/>
      <c r="AC7343" s="47">
        <f t="shared" si="111"/>
        <v>0</v>
      </c>
      <c r="AD7343" s="47"/>
      <c r="AE7343" s="44"/>
      <c r="AF7343" s="48"/>
    </row>
    <row r="7344" spans="1:32" ht="21" customHeight="1">
      <c r="A7344" s="45" t="str">
        <f>IF(G7344="","",VLOOKUP(G7344,#REF!,3,0))</f>
        <v/>
      </c>
      <c r="B7344" s="45" t="str">
        <f>IF(Table1[[#This Row],[Day]]="","",WEEKNUM(F7344))</f>
        <v/>
      </c>
      <c r="C7344" s="45" t="str">
        <f>IF(Table1[[#This Row],[Day]]="","",MONTH(F7344))</f>
        <v/>
      </c>
      <c r="D7344" s="45" t="str">
        <f>IF(Table1[[#This Row],[Day]]="","",YEAR(F7344))</f>
        <v/>
      </c>
      <c r="E7344" s="117" t="s">
        <v>329</v>
      </c>
      <c r="J7344" s="102"/>
      <c r="K7344" s="124"/>
      <c r="R7344" s="46"/>
      <c r="V7344" s="112"/>
      <c r="W7344" s="72"/>
      <c r="X7344" s="46"/>
      <c r="Y7344" s="46"/>
      <c r="AC7344" s="47">
        <f t="shared" si="111"/>
        <v>0</v>
      </c>
      <c r="AD7344" s="47"/>
      <c r="AE7344" s="44"/>
      <c r="AF7344" s="48"/>
    </row>
    <row r="7345" spans="1:32" ht="21" customHeight="1">
      <c r="A7345" s="45" t="str">
        <f>IF(G7345="","",VLOOKUP(G7345,#REF!,3,0))</f>
        <v/>
      </c>
      <c r="B7345" s="45" t="str">
        <f>IF(Table1[[#This Row],[Day]]="","",WEEKNUM(F7345))</f>
        <v/>
      </c>
      <c r="C7345" s="45" t="str">
        <f>IF(Table1[[#This Row],[Day]]="","",MONTH(F7345))</f>
        <v/>
      </c>
      <c r="D7345" s="45" t="str">
        <f>IF(Table1[[#This Row],[Day]]="","",YEAR(F7345))</f>
        <v/>
      </c>
      <c r="E7345" s="117" t="s">
        <v>329</v>
      </c>
      <c r="J7345" s="102"/>
      <c r="K7345" s="124"/>
      <c r="R7345" s="46"/>
      <c r="V7345" s="112"/>
      <c r="W7345" s="72"/>
      <c r="X7345" s="46"/>
      <c r="Y7345" s="46"/>
      <c r="AC7345" s="47">
        <f t="shared" si="111"/>
        <v>0</v>
      </c>
      <c r="AD7345" s="47"/>
      <c r="AE7345" s="44"/>
      <c r="AF7345" s="48"/>
    </row>
    <row r="7346" spans="1:32" ht="21" customHeight="1">
      <c r="A7346" s="45" t="str">
        <f>IF(G7346="","",VLOOKUP(G7346,#REF!,3,0))</f>
        <v/>
      </c>
      <c r="B7346" s="45" t="str">
        <f>IF(Table1[[#This Row],[Day]]="","",WEEKNUM(F7346))</f>
        <v/>
      </c>
      <c r="C7346" s="45" t="str">
        <f>IF(Table1[[#This Row],[Day]]="","",MONTH(F7346))</f>
        <v/>
      </c>
      <c r="D7346" s="45" t="str">
        <f>IF(Table1[[#This Row],[Day]]="","",YEAR(F7346))</f>
        <v/>
      </c>
      <c r="E7346" s="117" t="s">
        <v>329</v>
      </c>
      <c r="J7346" s="102"/>
      <c r="K7346" s="124"/>
      <c r="R7346" s="46"/>
      <c r="V7346" s="112"/>
      <c r="W7346" s="72"/>
      <c r="X7346" s="46"/>
      <c r="Y7346" s="46"/>
      <c r="AC7346" s="47">
        <f t="shared" si="111"/>
        <v>0</v>
      </c>
      <c r="AD7346" s="47"/>
      <c r="AE7346" s="44"/>
      <c r="AF7346" s="48"/>
    </row>
    <row r="7347" spans="1:32" ht="21" customHeight="1">
      <c r="A7347" s="45" t="str">
        <f>IF(G7347="","",VLOOKUP(G7347,#REF!,3,0))</f>
        <v/>
      </c>
      <c r="B7347" s="45" t="str">
        <f>IF(Table1[[#This Row],[Day]]="","",WEEKNUM(F7347))</f>
        <v/>
      </c>
      <c r="C7347" s="45" t="str">
        <f>IF(Table1[[#This Row],[Day]]="","",MONTH(F7347))</f>
        <v/>
      </c>
      <c r="D7347" s="45" t="str">
        <f>IF(Table1[[#This Row],[Day]]="","",YEAR(F7347))</f>
        <v/>
      </c>
      <c r="E7347" s="117" t="s">
        <v>329</v>
      </c>
      <c r="J7347" s="102"/>
      <c r="K7347" s="124"/>
      <c r="R7347" s="46"/>
      <c r="V7347" s="112"/>
      <c r="W7347" s="72"/>
      <c r="X7347" s="46"/>
      <c r="Y7347" s="46"/>
      <c r="AC7347" s="47">
        <f t="shared" si="111"/>
        <v>0</v>
      </c>
      <c r="AD7347" s="47"/>
      <c r="AE7347" s="44"/>
      <c r="AF7347" s="48"/>
    </row>
    <row r="7348" spans="1:32" ht="21" customHeight="1">
      <c r="A7348" s="45" t="str">
        <f>IF(G7348="","",VLOOKUP(G7348,#REF!,3,0))</f>
        <v/>
      </c>
      <c r="B7348" s="45" t="str">
        <f>IF(Table1[[#This Row],[Day]]="","",WEEKNUM(F7348))</f>
        <v/>
      </c>
      <c r="C7348" s="45" t="str">
        <f>IF(Table1[[#This Row],[Day]]="","",MONTH(F7348))</f>
        <v/>
      </c>
      <c r="D7348" s="45" t="str">
        <f>IF(Table1[[#This Row],[Day]]="","",YEAR(F7348))</f>
        <v/>
      </c>
      <c r="E7348" s="117" t="s">
        <v>329</v>
      </c>
      <c r="J7348" s="102"/>
      <c r="K7348" s="124"/>
      <c r="R7348" s="46"/>
      <c r="V7348" s="112"/>
      <c r="W7348" s="72"/>
      <c r="X7348" s="46"/>
      <c r="Y7348" s="46"/>
      <c r="AC7348" s="47">
        <f t="shared" si="111"/>
        <v>0</v>
      </c>
      <c r="AD7348" s="47"/>
      <c r="AE7348" s="44"/>
      <c r="AF7348" s="48"/>
    </row>
    <row r="7349" spans="1:32" ht="21" customHeight="1">
      <c r="A7349" s="45" t="str">
        <f>IF(G7349="","",VLOOKUP(G7349,#REF!,3,0))</f>
        <v/>
      </c>
      <c r="B7349" s="45" t="str">
        <f>IF(Table1[[#This Row],[Day]]="","",WEEKNUM(F7349))</f>
        <v/>
      </c>
      <c r="C7349" s="45" t="str">
        <f>IF(Table1[[#This Row],[Day]]="","",MONTH(F7349))</f>
        <v/>
      </c>
      <c r="D7349" s="45" t="str">
        <f>IF(Table1[[#This Row],[Day]]="","",YEAR(F7349))</f>
        <v/>
      </c>
      <c r="E7349" s="117" t="s">
        <v>329</v>
      </c>
      <c r="J7349" s="102"/>
      <c r="K7349" s="124"/>
      <c r="R7349" s="46"/>
      <c r="V7349" s="112"/>
      <c r="W7349" s="72"/>
      <c r="X7349" s="46"/>
      <c r="Y7349" s="46"/>
      <c r="AC7349" s="47">
        <f t="shared" si="111"/>
        <v>0</v>
      </c>
      <c r="AD7349" s="47"/>
      <c r="AE7349" s="44"/>
      <c r="AF7349" s="48"/>
    </row>
    <row r="7350" spans="1:32" ht="21" customHeight="1">
      <c r="A7350" s="45" t="str">
        <f>IF(G7350="","",VLOOKUP(G7350,#REF!,3,0))</f>
        <v/>
      </c>
      <c r="B7350" s="45" t="str">
        <f>IF(Table1[[#This Row],[Day]]="","",WEEKNUM(F7350))</f>
        <v/>
      </c>
      <c r="C7350" s="45" t="str">
        <f>IF(Table1[[#This Row],[Day]]="","",MONTH(F7350))</f>
        <v/>
      </c>
      <c r="D7350" s="45" t="str">
        <f>IF(Table1[[#This Row],[Day]]="","",YEAR(F7350))</f>
        <v/>
      </c>
      <c r="E7350" s="117" t="s">
        <v>329</v>
      </c>
      <c r="J7350" s="102"/>
      <c r="K7350" s="124"/>
      <c r="R7350" s="46"/>
      <c r="V7350" s="112"/>
      <c r="W7350" s="72"/>
      <c r="X7350" s="46"/>
      <c r="Y7350" s="46"/>
      <c r="AC7350" s="47">
        <f t="shared" si="111"/>
        <v>0</v>
      </c>
      <c r="AD7350" s="47"/>
      <c r="AE7350" s="44"/>
      <c r="AF7350" s="48"/>
    </row>
    <row r="7351" spans="1:32" ht="21" customHeight="1">
      <c r="A7351" s="45" t="str">
        <f>IF(G7351="","",VLOOKUP(G7351,#REF!,3,0))</f>
        <v/>
      </c>
      <c r="B7351" s="45" t="str">
        <f>IF(Table1[[#This Row],[Day]]="","",WEEKNUM(F7351))</f>
        <v/>
      </c>
      <c r="C7351" s="45" t="str">
        <f>IF(Table1[[#This Row],[Day]]="","",MONTH(F7351))</f>
        <v/>
      </c>
      <c r="D7351" s="45" t="str">
        <f>IF(Table1[[#This Row],[Day]]="","",YEAR(F7351))</f>
        <v/>
      </c>
      <c r="E7351" s="117" t="s">
        <v>329</v>
      </c>
      <c r="J7351" s="102"/>
      <c r="K7351" s="124"/>
      <c r="R7351" s="46"/>
      <c r="V7351" s="112"/>
      <c r="W7351" s="72"/>
      <c r="X7351" s="46"/>
      <c r="Y7351" s="46"/>
      <c r="AC7351" s="47">
        <f t="shared" si="111"/>
        <v>0</v>
      </c>
      <c r="AD7351" s="47"/>
      <c r="AE7351" s="44"/>
      <c r="AF7351" s="48"/>
    </row>
    <row r="7352" spans="1:32" ht="21" customHeight="1">
      <c r="A7352" s="45" t="str">
        <f>IF(G7352="","",VLOOKUP(G7352,#REF!,3,0))</f>
        <v/>
      </c>
      <c r="B7352" s="45" t="str">
        <f>IF(Table1[[#This Row],[Day]]="","",WEEKNUM(F7352))</f>
        <v/>
      </c>
      <c r="C7352" s="45" t="str">
        <f>IF(Table1[[#This Row],[Day]]="","",MONTH(F7352))</f>
        <v/>
      </c>
      <c r="D7352" s="45" t="str">
        <f>IF(Table1[[#This Row],[Day]]="","",YEAR(F7352))</f>
        <v/>
      </c>
      <c r="E7352" s="117" t="s">
        <v>329</v>
      </c>
      <c r="J7352" s="102"/>
      <c r="K7352" s="124"/>
      <c r="R7352" s="46"/>
      <c r="V7352" s="112"/>
      <c r="W7352" s="72"/>
      <c r="X7352" s="46"/>
      <c r="Y7352" s="46"/>
      <c r="AC7352" s="47">
        <f t="shared" si="111"/>
        <v>0</v>
      </c>
      <c r="AD7352" s="47"/>
      <c r="AE7352" s="44"/>
      <c r="AF7352" s="48"/>
    </row>
    <row r="7353" spans="1:32" ht="21" customHeight="1">
      <c r="A7353" s="45" t="str">
        <f>IF(G7353="","",VLOOKUP(G7353,#REF!,3,0))</f>
        <v/>
      </c>
      <c r="B7353" s="45" t="str">
        <f>IF(Table1[[#This Row],[Day]]="","",WEEKNUM(F7353))</f>
        <v/>
      </c>
      <c r="C7353" s="45" t="str">
        <f>IF(Table1[[#This Row],[Day]]="","",MONTH(F7353))</f>
        <v/>
      </c>
      <c r="D7353" s="45" t="str">
        <f>IF(Table1[[#This Row],[Day]]="","",YEAR(F7353))</f>
        <v/>
      </c>
      <c r="E7353" s="117" t="s">
        <v>329</v>
      </c>
      <c r="J7353" s="102"/>
      <c r="K7353" s="124"/>
      <c r="R7353" s="46"/>
      <c r="V7353" s="112"/>
      <c r="W7353" s="72"/>
      <c r="X7353" s="46"/>
      <c r="Y7353" s="46"/>
      <c r="AC7353" s="47">
        <f t="shared" si="111"/>
        <v>0</v>
      </c>
      <c r="AD7353" s="47"/>
      <c r="AE7353" s="44"/>
      <c r="AF7353" s="48"/>
    </row>
    <row r="7354" spans="1:32" ht="21" customHeight="1">
      <c r="A7354" s="45" t="str">
        <f>IF(G7354="","",VLOOKUP(G7354,#REF!,3,0))</f>
        <v/>
      </c>
      <c r="B7354" s="45" t="str">
        <f>IF(Table1[[#This Row],[Day]]="","",WEEKNUM(F7354))</f>
        <v/>
      </c>
      <c r="C7354" s="45" t="str">
        <f>IF(Table1[[#This Row],[Day]]="","",MONTH(F7354))</f>
        <v/>
      </c>
      <c r="D7354" s="45" t="str">
        <f>IF(Table1[[#This Row],[Day]]="","",YEAR(F7354))</f>
        <v/>
      </c>
      <c r="E7354" s="117" t="s">
        <v>329</v>
      </c>
      <c r="J7354" s="102"/>
      <c r="K7354" s="124"/>
      <c r="R7354" s="46"/>
      <c r="V7354" s="112"/>
      <c r="W7354" s="72"/>
      <c r="X7354" s="46"/>
      <c r="Y7354" s="46"/>
      <c r="AC7354" s="47">
        <f t="shared" si="111"/>
        <v>0</v>
      </c>
      <c r="AD7354" s="47"/>
      <c r="AE7354" s="44"/>
      <c r="AF7354" s="48"/>
    </row>
    <row r="7355" spans="1:32" ht="21" customHeight="1">
      <c r="A7355" s="45" t="str">
        <f>IF(G7355="","",VLOOKUP(G7355,#REF!,3,0))</f>
        <v/>
      </c>
      <c r="B7355" s="45" t="str">
        <f>IF(Table1[[#This Row],[Day]]="","",WEEKNUM(F7355))</f>
        <v/>
      </c>
      <c r="C7355" s="45" t="str">
        <f>IF(Table1[[#This Row],[Day]]="","",MONTH(F7355))</f>
        <v/>
      </c>
      <c r="D7355" s="45" t="str">
        <f>IF(Table1[[#This Row],[Day]]="","",YEAR(F7355))</f>
        <v/>
      </c>
      <c r="E7355" s="117" t="s">
        <v>329</v>
      </c>
      <c r="J7355" s="102"/>
      <c r="K7355" s="124"/>
      <c r="R7355" s="46"/>
      <c r="V7355" s="112"/>
      <c r="W7355" s="72"/>
      <c r="X7355" s="46"/>
      <c r="Y7355" s="46"/>
      <c r="AC7355" s="47">
        <f t="shared" si="111"/>
        <v>0</v>
      </c>
      <c r="AD7355" s="47"/>
      <c r="AE7355" s="44"/>
      <c r="AF7355" s="48"/>
    </row>
    <row r="7356" spans="1:32" ht="21" customHeight="1">
      <c r="A7356" s="45" t="str">
        <f>IF(G7356="","",VLOOKUP(G7356,#REF!,3,0))</f>
        <v/>
      </c>
      <c r="B7356" s="45" t="str">
        <f>IF(Table1[[#This Row],[Day]]="","",WEEKNUM(F7356))</f>
        <v/>
      </c>
      <c r="C7356" s="45" t="str">
        <f>IF(Table1[[#This Row],[Day]]="","",MONTH(F7356))</f>
        <v/>
      </c>
      <c r="D7356" s="45" t="str">
        <f>IF(Table1[[#This Row],[Day]]="","",YEAR(F7356))</f>
        <v/>
      </c>
      <c r="E7356" s="117" t="s">
        <v>329</v>
      </c>
      <c r="J7356" s="102"/>
      <c r="K7356" s="124"/>
      <c r="R7356" s="46"/>
      <c r="V7356" s="112"/>
      <c r="W7356" s="72"/>
      <c r="X7356" s="46"/>
      <c r="Y7356" s="46"/>
      <c r="AC7356" s="47">
        <f t="shared" si="111"/>
        <v>0</v>
      </c>
      <c r="AD7356" s="47"/>
      <c r="AE7356" s="44"/>
      <c r="AF7356" s="48"/>
    </row>
    <row r="7357" spans="1:32" ht="21" customHeight="1">
      <c r="A7357" s="45" t="str">
        <f>IF(G7357="","",VLOOKUP(G7357,#REF!,3,0))</f>
        <v/>
      </c>
      <c r="B7357" s="45" t="str">
        <f>IF(Table1[[#This Row],[Day]]="","",WEEKNUM(F7357))</f>
        <v/>
      </c>
      <c r="C7357" s="45" t="str">
        <f>IF(Table1[[#This Row],[Day]]="","",MONTH(F7357))</f>
        <v/>
      </c>
      <c r="D7357" s="45" t="str">
        <f>IF(Table1[[#This Row],[Day]]="","",YEAR(F7357))</f>
        <v/>
      </c>
      <c r="E7357" s="117" t="s">
        <v>329</v>
      </c>
      <c r="J7357" s="102"/>
      <c r="K7357" s="124"/>
      <c r="R7357" s="46"/>
      <c r="V7357" s="112"/>
      <c r="W7357" s="72"/>
      <c r="X7357" s="46"/>
      <c r="Y7357" s="46"/>
      <c r="AC7357" s="47">
        <f t="shared" si="111"/>
        <v>0</v>
      </c>
      <c r="AD7357" s="47"/>
      <c r="AE7357" s="44"/>
      <c r="AF7357" s="48"/>
    </row>
    <row r="7358" spans="1:32" ht="21" customHeight="1">
      <c r="A7358" s="45" t="str">
        <f>IF(G7358="","",VLOOKUP(G7358,#REF!,3,0))</f>
        <v/>
      </c>
      <c r="B7358" s="45" t="str">
        <f>IF(Table1[[#This Row],[Day]]="","",WEEKNUM(F7358))</f>
        <v/>
      </c>
      <c r="C7358" s="45" t="str">
        <f>IF(Table1[[#This Row],[Day]]="","",MONTH(F7358))</f>
        <v/>
      </c>
      <c r="D7358" s="45" t="str">
        <f>IF(Table1[[#This Row],[Day]]="","",YEAR(F7358))</f>
        <v/>
      </c>
      <c r="E7358" s="117" t="s">
        <v>329</v>
      </c>
      <c r="J7358" s="102"/>
      <c r="K7358" s="124"/>
      <c r="R7358" s="46"/>
      <c r="V7358" s="112"/>
      <c r="W7358" s="72"/>
      <c r="X7358" s="46"/>
      <c r="Y7358" s="46"/>
      <c r="AC7358" s="47">
        <f t="shared" si="111"/>
        <v>0</v>
      </c>
      <c r="AD7358" s="47"/>
      <c r="AE7358" s="44"/>
      <c r="AF7358" s="48"/>
    </row>
    <row r="7359" spans="1:32" ht="21" customHeight="1">
      <c r="A7359" s="45" t="str">
        <f>IF(G7359="","",VLOOKUP(G7359,#REF!,3,0))</f>
        <v/>
      </c>
      <c r="B7359" s="45" t="str">
        <f>IF(Table1[[#This Row],[Day]]="","",WEEKNUM(F7359))</f>
        <v/>
      </c>
      <c r="C7359" s="45" t="str">
        <f>IF(Table1[[#This Row],[Day]]="","",MONTH(F7359))</f>
        <v/>
      </c>
      <c r="D7359" s="45" t="str">
        <f>IF(Table1[[#This Row],[Day]]="","",YEAR(F7359))</f>
        <v/>
      </c>
      <c r="E7359" s="117" t="s">
        <v>329</v>
      </c>
      <c r="J7359" s="102"/>
      <c r="K7359" s="124"/>
      <c r="R7359" s="46"/>
      <c r="V7359" s="112"/>
      <c r="W7359" s="72"/>
      <c r="X7359" s="46"/>
      <c r="Y7359" s="46"/>
      <c r="AC7359" s="47">
        <f t="shared" si="111"/>
        <v>0</v>
      </c>
      <c r="AD7359" s="47"/>
      <c r="AE7359" s="44"/>
      <c r="AF7359" s="48"/>
    </row>
    <row r="7360" spans="1:32" ht="21" customHeight="1">
      <c r="A7360" s="45" t="str">
        <f>IF(G7360="","",VLOOKUP(G7360,#REF!,3,0))</f>
        <v/>
      </c>
      <c r="B7360" s="45" t="str">
        <f>IF(Table1[[#This Row],[Day]]="","",WEEKNUM(F7360))</f>
        <v/>
      </c>
      <c r="C7360" s="45" t="str">
        <f>IF(Table1[[#This Row],[Day]]="","",MONTH(F7360))</f>
        <v/>
      </c>
      <c r="D7360" s="45" t="str">
        <f>IF(Table1[[#This Row],[Day]]="","",YEAR(F7360))</f>
        <v/>
      </c>
      <c r="E7360" s="117" t="s">
        <v>329</v>
      </c>
      <c r="J7360" s="102"/>
      <c r="K7360" s="124"/>
      <c r="R7360" s="46"/>
      <c r="V7360" s="112"/>
      <c r="W7360" s="72"/>
      <c r="X7360" s="46"/>
      <c r="Y7360" s="46"/>
      <c r="AC7360" s="47">
        <f t="shared" si="111"/>
        <v>0</v>
      </c>
      <c r="AD7360" s="47"/>
      <c r="AE7360" s="44"/>
      <c r="AF7360" s="48"/>
    </row>
    <row r="7361" spans="1:32" ht="21" customHeight="1">
      <c r="A7361" s="45" t="str">
        <f>IF(G7361="","",VLOOKUP(G7361,#REF!,3,0))</f>
        <v/>
      </c>
      <c r="B7361" s="45" t="str">
        <f>IF(Table1[[#This Row],[Day]]="","",WEEKNUM(F7361))</f>
        <v/>
      </c>
      <c r="C7361" s="45" t="str">
        <f>IF(Table1[[#This Row],[Day]]="","",MONTH(F7361))</f>
        <v/>
      </c>
      <c r="D7361" s="45" t="str">
        <f>IF(Table1[[#This Row],[Day]]="","",YEAR(F7361))</f>
        <v/>
      </c>
      <c r="E7361" s="117" t="s">
        <v>329</v>
      </c>
      <c r="J7361" s="102"/>
      <c r="K7361" s="124"/>
      <c r="R7361" s="46"/>
      <c r="V7361" s="112"/>
      <c r="W7361" s="72"/>
      <c r="X7361" s="46"/>
      <c r="Y7361" s="46"/>
      <c r="AC7361" s="47">
        <f t="shared" si="111"/>
        <v>0</v>
      </c>
      <c r="AD7361" s="47"/>
      <c r="AE7361" s="44"/>
      <c r="AF7361" s="48"/>
    </row>
    <row r="7362" spans="1:32" ht="21" customHeight="1">
      <c r="A7362" s="45" t="str">
        <f>IF(G7362="","",VLOOKUP(G7362,#REF!,3,0))</f>
        <v/>
      </c>
      <c r="B7362" s="45" t="str">
        <f>IF(Table1[[#This Row],[Day]]="","",WEEKNUM(F7362))</f>
        <v/>
      </c>
      <c r="C7362" s="45" t="str">
        <f>IF(Table1[[#This Row],[Day]]="","",MONTH(F7362))</f>
        <v/>
      </c>
      <c r="D7362" s="45" t="str">
        <f>IF(Table1[[#This Row],[Day]]="","",YEAR(F7362))</f>
        <v/>
      </c>
      <c r="E7362" s="117" t="s">
        <v>329</v>
      </c>
      <c r="J7362" s="102"/>
      <c r="K7362" s="124"/>
      <c r="R7362" s="46"/>
      <c r="V7362" s="112"/>
      <c r="W7362" s="72"/>
      <c r="X7362" s="46"/>
      <c r="Y7362" s="46"/>
      <c r="AC7362" s="47">
        <f t="shared" si="111"/>
        <v>0</v>
      </c>
      <c r="AD7362" s="47"/>
      <c r="AE7362" s="44"/>
      <c r="AF7362" s="48"/>
    </row>
    <row r="7363" spans="1:32" ht="21" customHeight="1">
      <c r="A7363" s="45" t="str">
        <f>IF(G7363="","",VLOOKUP(G7363,#REF!,3,0))</f>
        <v/>
      </c>
      <c r="B7363" s="45" t="str">
        <f>IF(Table1[[#This Row],[Day]]="","",WEEKNUM(F7363))</f>
        <v/>
      </c>
      <c r="C7363" s="45" t="str">
        <f>IF(Table1[[#This Row],[Day]]="","",MONTH(F7363))</f>
        <v/>
      </c>
      <c r="D7363" s="45" t="str">
        <f>IF(Table1[[#This Row],[Day]]="","",YEAR(F7363))</f>
        <v/>
      </c>
      <c r="E7363" s="117" t="s">
        <v>329</v>
      </c>
      <c r="J7363" s="102"/>
      <c r="K7363" s="124"/>
      <c r="R7363" s="46"/>
      <c r="V7363" s="112"/>
      <c r="W7363" s="72"/>
      <c r="X7363" s="46"/>
      <c r="Y7363" s="46"/>
      <c r="AC7363" s="47">
        <f t="shared" si="111"/>
        <v>0</v>
      </c>
      <c r="AD7363" s="47"/>
      <c r="AE7363" s="44"/>
      <c r="AF7363" s="48"/>
    </row>
    <row r="7364" spans="1:32" ht="21" customHeight="1">
      <c r="A7364" s="45" t="str">
        <f>IF(G7364="","",VLOOKUP(G7364,#REF!,3,0))</f>
        <v/>
      </c>
      <c r="B7364" s="45" t="str">
        <f>IF(Table1[[#This Row],[Day]]="","",WEEKNUM(F7364))</f>
        <v/>
      </c>
      <c r="C7364" s="45" t="str">
        <f>IF(Table1[[#This Row],[Day]]="","",MONTH(F7364))</f>
        <v/>
      </c>
      <c r="D7364" s="45" t="str">
        <f>IF(Table1[[#This Row],[Day]]="","",YEAR(F7364))</f>
        <v/>
      </c>
      <c r="E7364" s="117" t="s">
        <v>329</v>
      </c>
      <c r="J7364" s="102"/>
      <c r="K7364" s="124"/>
      <c r="R7364" s="46"/>
      <c r="V7364" s="112"/>
      <c r="W7364" s="72"/>
      <c r="X7364" s="46"/>
      <c r="Y7364" s="46"/>
      <c r="AC7364" s="47">
        <f t="shared" si="111"/>
        <v>0</v>
      </c>
      <c r="AD7364" s="47"/>
      <c r="AE7364" s="44"/>
      <c r="AF7364" s="48"/>
    </row>
    <row r="7365" spans="1:32" ht="21" customHeight="1">
      <c r="A7365" s="45" t="str">
        <f>IF(G7365="","",VLOOKUP(G7365,#REF!,3,0))</f>
        <v/>
      </c>
      <c r="B7365" s="45" t="str">
        <f>IF(Table1[[#This Row],[Day]]="","",WEEKNUM(F7365))</f>
        <v/>
      </c>
      <c r="C7365" s="45" t="str">
        <f>IF(Table1[[#This Row],[Day]]="","",MONTH(F7365))</f>
        <v/>
      </c>
      <c r="D7365" s="45" t="str">
        <f>IF(Table1[[#This Row],[Day]]="","",YEAR(F7365))</f>
        <v/>
      </c>
      <c r="E7365" s="117" t="s">
        <v>329</v>
      </c>
      <c r="J7365" s="102"/>
      <c r="K7365" s="124"/>
      <c r="R7365" s="46"/>
      <c r="V7365" s="112"/>
      <c r="W7365" s="72"/>
      <c r="X7365" s="46"/>
      <c r="Y7365" s="46"/>
      <c r="AC7365" s="47">
        <f t="shared" si="111"/>
        <v>0</v>
      </c>
      <c r="AD7365" s="47"/>
      <c r="AE7365" s="44"/>
      <c r="AF7365" s="48"/>
    </row>
    <row r="7366" spans="1:32" ht="21" customHeight="1">
      <c r="A7366" s="45" t="str">
        <f>IF(G7366="","",VLOOKUP(G7366,#REF!,3,0))</f>
        <v/>
      </c>
      <c r="B7366" s="45" t="str">
        <f>IF(Table1[[#This Row],[Day]]="","",WEEKNUM(F7366))</f>
        <v/>
      </c>
      <c r="C7366" s="45" t="str">
        <f>IF(Table1[[#This Row],[Day]]="","",MONTH(F7366))</f>
        <v/>
      </c>
      <c r="D7366" s="45" t="str">
        <f>IF(Table1[[#This Row],[Day]]="","",YEAR(F7366))</f>
        <v/>
      </c>
      <c r="E7366" s="117" t="s">
        <v>329</v>
      </c>
      <c r="J7366" s="102"/>
      <c r="K7366" s="124"/>
      <c r="R7366" s="46"/>
      <c r="V7366" s="112"/>
      <c r="W7366" s="72"/>
      <c r="X7366" s="46"/>
      <c r="Y7366" s="46"/>
      <c r="AC7366" s="47">
        <f t="shared" si="111"/>
        <v>0</v>
      </c>
      <c r="AD7366" s="47"/>
      <c r="AE7366" s="44"/>
      <c r="AF7366" s="48"/>
    </row>
    <row r="7367" spans="1:32" ht="21" customHeight="1">
      <c r="A7367" s="45" t="str">
        <f>IF(G7367="","",VLOOKUP(G7367,#REF!,3,0))</f>
        <v/>
      </c>
      <c r="B7367" s="45" t="str">
        <f>IF(Table1[[#This Row],[Day]]="","",WEEKNUM(F7367))</f>
        <v/>
      </c>
      <c r="C7367" s="45" t="str">
        <f>IF(Table1[[#This Row],[Day]]="","",MONTH(F7367))</f>
        <v/>
      </c>
      <c r="D7367" s="45" t="str">
        <f>IF(Table1[[#This Row],[Day]]="","",YEAR(F7367))</f>
        <v/>
      </c>
      <c r="E7367" s="117" t="s">
        <v>329</v>
      </c>
      <c r="J7367" s="102"/>
      <c r="K7367" s="124"/>
      <c r="R7367" s="46"/>
      <c r="V7367" s="112"/>
      <c r="W7367" s="72"/>
      <c r="X7367" s="46"/>
      <c r="Y7367" s="46"/>
      <c r="AC7367" s="47">
        <f t="shared" si="111"/>
        <v>0</v>
      </c>
      <c r="AD7367" s="47"/>
      <c r="AE7367" s="44"/>
      <c r="AF7367" s="48"/>
    </row>
    <row r="7368" spans="1:32" ht="21" customHeight="1">
      <c r="A7368" s="45" t="str">
        <f>IF(G7368="","",VLOOKUP(G7368,#REF!,3,0))</f>
        <v/>
      </c>
      <c r="B7368" s="45" t="str">
        <f>IF(Table1[[#This Row],[Day]]="","",WEEKNUM(F7368))</f>
        <v/>
      </c>
      <c r="C7368" s="45" t="str">
        <f>IF(Table1[[#This Row],[Day]]="","",MONTH(F7368))</f>
        <v/>
      </c>
      <c r="D7368" s="45" t="str">
        <f>IF(Table1[[#This Row],[Day]]="","",YEAR(F7368))</f>
        <v/>
      </c>
      <c r="E7368" s="117" t="s">
        <v>329</v>
      </c>
      <c r="J7368" s="102"/>
      <c r="K7368" s="124"/>
      <c r="R7368" s="46"/>
      <c r="V7368" s="112"/>
      <c r="W7368" s="72"/>
      <c r="X7368" s="46"/>
      <c r="Y7368" s="46"/>
      <c r="AC7368" s="47">
        <f t="shared" si="111"/>
        <v>0</v>
      </c>
      <c r="AD7368" s="47"/>
      <c r="AE7368" s="44"/>
      <c r="AF7368" s="48"/>
    </row>
    <row r="7369" spans="1:32" ht="21" customHeight="1">
      <c r="A7369" s="45" t="str">
        <f>IF(G7369="","",VLOOKUP(G7369,#REF!,3,0))</f>
        <v/>
      </c>
      <c r="B7369" s="45" t="str">
        <f>IF(Table1[[#This Row],[Day]]="","",WEEKNUM(F7369))</f>
        <v/>
      </c>
      <c r="C7369" s="45" t="str">
        <f>IF(Table1[[#This Row],[Day]]="","",MONTH(F7369))</f>
        <v/>
      </c>
      <c r="D7369" s="45" t="str">
        <f>IF(Table1[[#This Row],[Day]]="","",YEAR(F7369))</f>
        <v/>
      </c>
      <c r="E7369" s="117" t="s">
        <v>329</v>
      </c>
      <c r="J7369" s="102"/>
      <c r="K7369" s="124"/>
      <c r="R7369" s="46"/>
      <c r="V7369" s="112"/>
      <c r="W7369" s="72"/>
      <c r="X7369" s="46"/>
      <c r="Y7369" s="46"/>
      <c r="AC7369" s="47">
        <f t="shared" si="111"/>
        <v>0</v>
      </c>
      <c r="AD7369" s="47"/>
      <c r="AE7369" s="44"/>
      <c r="AF7369" s="48"/>
    </row>
    <row r="7370" spans="1:32" ht="21" customHeight="1">
      <c r="A7370" s="45" t="str">
        <f>IF(G7370="","",VLOOKUP(G7370,#REF!,3,0))</f>
        <v/>
      </c>
      <c r="B7370" s="45" t="str">
        <f>IF(Table1[[#This Row],[Day]]="","",WEEKNUM(F7370))</f>
        <v/>
      </c>
      <c r="C7370" s="45" t="str">
        <f>IF(Table1[[#This Row],[Day]]="","",MONTH(F7370))</f>
        <v/>
      </c>
      <c r="D7370" s="45" t="str">
        <f>IF(Table1[[#This Row],[Day]]="","",YEAR(F7370))</f>
        <v/>
      </c>
      <c r="E7370" s="117" t="s">
        <v>329</v>
      </c>
      <c r="J7370" s="102"/>
      <c r="K7370" s="124"/>
      <c r="R7370" s="46"/>
      <c r="V7370" s="112"/>
      <c r="W7370" s="72"/>
      <c r="X7370" s="46"/>
      <c r="Y7370" s="46"/>
      <c r="AC7370" s="47">
        <f t="shared" si="111"/>
        <v>0</v>
      </c>
      <c r="AD7370" s="47"/>
      <c r="AE7370" s="44"/>
      <c r="AF7370" s="48"/>
    </row>
    <row r="7371" spans="1:32" ht="21" customHeight="1">
      <c r="A7371" s="45" t="str">
        <f>IF(G7371="","",VLOOKUP(G7371,#REF!,3,0))</f>
        <v/>
      </c>
      <c r="B7371" s="45" t="str">
        <f>IF(Table1[[#This Row],[Day]]="","",WEEKNUM(F7371))</f>
        <v/>
      </c>
      <c r="C7371" s="45" t="str">
        <f>IF(Table1[[#This Row],[Day]]="","",MONTH(F7371))</f>
        <v/>
      </c>
      <c r="D7371" s="45" t="str">
        <f>IF(Table1[[#This Row],[Day]]="","",YEAR(F7371))</f>
        <v/>
      </c>
      <c r="E7371" s="117" t="s">
        <v>329</v>
      </c>
      <c r="J7371" s="102"/>
      <c r="K7371" s="124"/>
      <c r="R7371" s="46"/>
      <c r="V7371" s="112"/>
      <c r="W7371" s="72"/>
      <c r="X7371" s="46"/>
      <c r="Y7371" s="46"/>
      <c r="AC7371" s="47">
        <f t="shared" si="111"/>
        <v>0</v>
      </c>
      <c r="AD7371" s="47"/>
      <c r="AE7371" s="44"/>
      <c r="AF7371" s="48"/>
    </row>
    <row r="7372" spans="1:32" ht="21" customHeight="1">
      <c r="A7372" s="45" t="str">
        <f>IF(G7372="","",VLOOKUP(G7372,#REF!,3,0))</f>
        <v/>
      </c>
      <c r="B7372" s="45" t="str">
        <f>IF(Table1[[#This Row],[Day]]="","",WEEKNUM(F7372))</f>
        <v/>
      </c>
      <c r="C7372" s="45" t="str">
        <f>IF(Table1[[#This Row],[Day]]="","",MONTH(F7372))</f>
        <v/>
      </c>
      <c r="D7372" s="45" t="str">
        <f>IF(Table1[[#This Row],[Day]]="","",YEAR(F7372))</f>
        <v/>
      </c>
      <c r="E7372" s="117" t="s">
        <v>329</v>
      </c>
      <c r="J7372" s="102"/>
      <c r="K7372" s="124"/>
      <c r="R7372" s="46"/>
      <c r="V7372" s="112"/>
      <c r="W7372" s="72"/>
      <c r="X7372" s="46"/>
      <c r="Y7372" s="46"/>
      <c r="AC7372" s="47">
        <f t="shared" si="111"/>
        <v>0</v>
      </c>
      <c r="AD7372" s="47"/>
      <c r="AE7372" s="44"/>
      <c r="AF7372" s="48"/>
    </row>
    <row r="7373" spans="1:32" ht="21" customHeight="1">
      <c r="A7373" s="45" t="str">
        <f>IF(G7373="","",VLOOKUP(G7373,#REF!,3,0))</f>
        <v/>
      </c>
      <c r="B7373" s="45" t="str">
        <f>IF(Table1[[#This Row],[Day]]="","",WEEKNUM(F7373))</f>
        <v/>
      </c>
      <c r="C7373" s="45" t="str">
        <f>IF(Table1[[#This Row],[Day]]="","",MONTH(F7373))</f>
        <v/>
      </c>
      <c r="D7373" s="45" t="str">
        <f>IF(Table1[[#This Row],[Day]]="","",YEAR(F7373))</f>
        <v/>
      </c>
      <c r="E7373" s="117" t="s">
        <v>329</v>
      </c>
      <c r="J7373" s="102"/>
      <c r="K7373" s="124"/>
      <c r="R7373" s="46"/>
      <c r="V7373" s="112"/>
      <c r="W7373" s="72"/>
      <c r="X7373" s="46"/>
      <c r="Y7373" s="46"/>
      <c r="AC7373" s="47">
        <f t="shared" si="111"/>
        <v>0</v>
      </c>
      <c r="AD7373" s="47"/>
      <c r="AE7373" s="44"/>
      <c r="AF7373" s="48"/>
    </row>
    <row r="7374" spans="1:32" ht="21" customHeight="1">
      <c r="A7374" s="45" t="str">
        <f>IF(G7374="","",VLOOKUP(G7374,#REF!,3,0))</f>
        <v/>
      </c>
      <c r="B7374" s="45" t="str">
        <f>IF(Table1[[#This Row],[Day]]="","",WEEKNUM(F7374))</f>
        <v/>
      </c>
      <c r="C7374" s="45" t="str">
        <f>IF(Table1[[#This Row],[Day]]="","",MONTH(F7374))</f>
        <v/>
      </c>
      <c r="D7374" s="45" t="str">
        <f>IF(Table1[[#This Row],[Day]]="","",YEAR(F7374))</f>
        <v/>
      </c>
      <c r="E7374" s="117" t="s">
        <v>329</v>
      </c>
      <c r="J7374" s="102"/>
      <c r="K7374" s="124"/>
      <c r="R7374" s="46"/>
      <c r="V7374" s="112"/>
      <c r="W7374" s="72"/>
      <c r="X7374" s="46"/>
      <c r="Y7374" s="46"/>
      <c r="AC7374" s="47">
        <f t="shared" si="111"/>
        <v>0</v>
      </c>
      <c r="AD7374" s="47"/>
      <c r="AE7374" s="44"/>
      <c r="AF7374" s="48"/>
    </row>
    <row r="7375" spans="1:32" ht="21" customHeight="1">
      <c r="A7375" s="45" t="str">
        <f>IF(G7375="","",VLOOKUP(G7375,#REF!,3,0))</f>
        <v/>
      </c>
      <c r="B7375" s="45" t="str">
        <f>IF(Table1[[#This Row],[Day]]="","",WEEKNUM(F7375))</f>
        <v/>
      </c>
      <c r="C7375" s="45" t="str">
        <f>IF(Table1[[#This Row],[Day]]="","",MONTH(F7375))</f>
        <v/>
      </c>
      <c r="D7375" s="45" t="str">
        <f>IF(Table1[[#This Row],[Day]]="","",YEAR(F7375))</f>
        <v/>
      </c>
      <c r="E7375" s="117" t="s">
        <v>329</v>
      </c>
      <c r="J7375" s="102"/>
      <c r="K7375" s="124"/>
      <c r="R7375" s="46"/>
      <c r="V7375" s="112"/>
      <c r="W7375" s="72"/>
      <c r="X7375" s="46"/>
      <c r="Y7375" s="46"/>
      <c r="AC7375" s="47">
        <f t="shared" si="111"/>
        <v>0</v>
      </c>
      <c r="AD7375" s="47"/>
      <c r="AE7375" s="44"/>
      <c r="AF7375" s="48"/>
    </row>
    <row r="7376" spans="1:32" ht="21" customHeight="1">
      <c r="A7376" s="45" t="str">
        <f>IF(G7376="","",VLOOKUP(G7376,#REF!,3,0))</f>
        <v/>
      </c>
      <c r="B7376" s="45" t="str">
        <f>IF(Table1[[#This Row],[Day]]="","",WEEKNUM(F7376))</f>
        <v/>
      </c>
      <c r="C7376" s="45" t="str">
        <f>IF(Table1[[#This Row],[Day]]="","",MONTH(F7376))</f>
        <v/>
      </c>
      <c r="D7376" s="45" t="str">
        <f>IF(Table1[[#This Row],[Day]]="","",YEAR(F7376))</f>
        <v/>
      </c>
      <c r="E7376" s="117" t="s">
        <v>329</v>
      </c>
      <c r="J7376" s="102"/>
      <c r="K7376" s="124"/>
      <c r="R7376" s="46"/>
      <c r="V7376" s="112"/>
      <c r="W7376" s="72"/>
      <c r="X7376" s="46"/>
      <c r="Y7376" s="46"/>
      <c r="AC7376" s="47">
        <f t="shared" si="111"/>
        <v>0</v>
      </c>
      <c r="AD7376" s="47"/>
      <c r="AE7376" s="44"/>
      <c r="AF7376" s="48"/>
    </row>
    <row r="7377" spans="1:32" ht="21" customHeight="1">
      <c r="A7377" s="45" t="str">
        <f>IF(G7377="","",VLOOKUP(G7377,#REF!,3,0))</f>
        <v/>
      </c>
      <c r="B7377" s="45" t="str">
        <f>IF(Table1[[#This Row],[Day]]="","",WEEKNUM(F7377))</f>
        <v/>
      </c>
      <c r="C7377" s="45" t="str">
        <f>IF(Table1[[#This Row],[Day]]="","",MONTH(F7377))</f>
        <v/>
      </c>
      <c r="D7377" s="45" t="str">
        <f>IF(Table1[[#This Row],[Day]]="","",YEAR(F7377))</f>
        <v/>
      </c>
      <c r="E7377" s="117" t="s">
        <v>329</v>
      </c>
      <c r="J7377" s="102"/>
      <c r="K7377" s="124"/>
      <c r="R7377" s="46"/>
      <c r="V7377" s="112"/>
      <c r="W7377" s="72"/>
      <c r="X7377" s="46"/>
      <c r="Y7377" s="46"/>
      <c r="AC7377" s="47">
        <f t="shared" si="111"/>
        <v>0</v>
      </c>
      <c r="AD7377" s="47"/>
      <c r="AE7377" s="44"/>
      <c r="AF7377" s="48"/>
    </row>
    <row r="7378" spans="1:32" ht="21" customHeight="1">
      <c r="A7378" s="45" t="str">
        <f>IF(G7378="","",VLOOKUP(G7378,#REF!,3,0))</f>
        <v/>
      </c>
      <c r="B7378" s="45" t="str">
        <f>IF(Table1[[#This Row],[Day]]="","",WEEKNUM(F7378))</f>
        <v/>
      </c>
      <c r="C7378" s="45" t="str">
        <f>IF(Table1[[#This Row],[Day]]="","",MONTH(F7378))</f>
        <v/>
      </c>
      <c r="D7378" s="45" t="str">
        <f>IF(Table1[[#This Row],[Day]]="","",YEAR(F7378))</f>
        <v/>
      </c>
      <c r="E7378" s="117" t="s">
        <v>329</v>
      </c>
      <c r="J7378" s="102"/>
      <c r="K7378" s="124"/>
      <c r="R7378" s="46"/>
      <c r="V7378" s="112"/>
      <c r="W7378" s="72"/>
      <c r="X7378" s="46"/>
      <c r="Y7378" s="46"/>
      <c r="AC7378" s="47">
        <f t="shared" si="111"/>
        <v>0</v>
      </c>
      <c r="AD7378" s="47"/>
      <c r="AE7378" s="44"/>
      <c r="AF7378" s="48"/>
    </row>
    <row r="7379" spans="1:32" ht="21" customHeight="1">
      <c r="A7379" s="45" t="str">
        <f>IF(G7379="","",VLOOKUP(G7379,#REF!,3,0))</f>
        <v/>
      </c>
      <c r="B7379" s="45" t="str">
        <f>IF(Table1[[#This Row],[Day]]="","",WEEKNUM(F7379))</f>
        <v/>
      </c>
      <c r="C7379" s="45" t="str">
        <f>IF(Table1[[#This Row],[Day]]="","",MONTH(F7379))</f>
        <v/>
      </c>
      <c r="D7379" s="45" t="str">
        <f>IF(Table1[[#This Row],[Day]]="","",YEAR(F7379))</f>
        <v/>
      </c>
      <c r="E7379" s="117" t="s">
        <v>329</v>
      </c>
      <c r="J7379" s="102"/>
      <c r="K7379" s="124"/>
      <c r="R7379" s="46"/>
      <c r="V7379" s="112"/>
      <c r="W7379" s="72"/>
      <c r="X7379" s="46"/>
      <c r="Y7379" s="46"/>
      <c r="AC7379" s="47">
        <f t="shared" si="111"/>
        <v>0</v>
      </c>
      <c r="AD7379" s="47"/>
      <c r="AE7379" s="44"/>
      <c r="AF7379" s="48"/>
    </row>
    <row r="7380" spans="1:32" ht="21" customHeight="1">
      <c r="A7380" s="45" t="str">
        <f>IF(G7380="","",VLOOKUP(G7380,#REF!,3,0))</f>
        <v/>
      </c>
      <c r="B7380" s="45" t="str">
        <f>IF(Table1[[#This Row],[Day]]="","",WEEKNUM(F7380))</f>
        <v/>
      </c>
      <c r="C7380" s="45" t="str">
        <f>IF(Table1[[#This Row],[Day]]="","",MONTH(F7380))</f>
        <v/>
      </c>
      <c r="D7380" s="45" t="str">
        <f>IF(Table1[[#This Row],[Day]]="","",YEAR(F7380))</f>
        <v/>
      </c>
      <c r="E7380" s="117" t="s">
        <v>329</v>
      </c>
      <c r="J7380" s="102"/>
      <c r="K7380" s="124"/>
      <c r="R7380" s="46"/>
      <c r="V7380" s="112"/>
      <c r="W7380" s="72"/>
      <c r="X7380" s="46"/>
      <c r="Y7380" s="46"/>
      <c r="AC7380" s="47">
        <f t="shared" si="111"/>
        <v>0</v>
      </c>
      <c r="AD7380" s="47"/>
      <c r="AE7380" s="44"/>
      <c r="AF7380" s="48"/>
    </row>
    <row r="7381" spans="1:32" ht="21" customHeight="1">
      <c r="A7381" s="45" t="str">
        <f>IF(G7381="","",VLOOKUP(G7381,#REF!,3,0))</f>
        <v/>
      </c>
      <c r="B7381" s="45" t="str">
        <f>IF(Table1[[#This Row],[Day]]="","",WEEKNUM(F7381))</f>
        <v/>
      </c>
      <c r="C7381" s="45" t="str">
        <f>IF(Table1[[#This Row],[Day]]="","",MONTH(F7381))</f>
        <v/>
      </c>
      <c r="D7381" s="45" t="str">
        <f>IF(Table1[[#This Row],[Day]]="","",YEAR(F7381))</f>
        <v/>
      </c>
      <c r="E7381" s="117" t="s">
        <v>329</v>
      </c>
      <c r="J7381" s="102"/>
      <c r="K7381" s="124"/>
      <c r="R7381" s="46"/>
      <c r="V7381" s="112"/>
      <c r="W7381" s="72"/>
      <c r="X7381" s="46"/>
      <c r="Y7381" s="46"/>
      <c r="AC7381" s="47">
        <f t="shared" si="111"/>
        <v>0</v>
      </c>
      <c r="AD7381" s="47"/>
      <c r="AE7381" s="44"/>
      <c r="AF7381" s="48"/>
    </row>
    <row r="7382" spans="1:32" ht="21" customHeight="1">
      <c r="A7382" s="45" t="str">
        <f>IF(G7382="","",VLOOKUP(G7382,#REF!,3,0))</f>
        <v/>
      </c>
      <c r="B7382" s="45" t="str">
        <f>IF(Table1[[#This Row],[Day]]="","",WEEKNUM(F7382))</f>
        <v/>
      </c>
      <c r="C7382" s="45" t="str">
        <f>IF(Table1[[#This Row],[Day]]="","",MONTH(F7382))</f>
        <v/>
      </c>
      <c r="D7382" s="45" t="str">
        <f>IF(Table1[[#This Row],[Day]]="","",YEAR(F7382))</f>
        <v/>
      </c>
      <c r="E7382" s="117" t="s">
        <v>329</v>
      </c>
      <c r="J7382" s="102"/>
      <c r="K7382" s="124"/>
      <c r="R7382" s="46"/>
      <c r="V7382" s="112"/>
      <c r="W7382" s="72"/>
      <c r="X7382" s="46"/>
      <c r="Y7382" s="46"/>
      <c r="AC7382" s="47">
        <f t="shared" si="111"/>
        <v>0</v>
      </c>
      <c r="AD7382" s="47"/>
      <c r="AE7382" s="44"/>
      <c r="AF7382" s="48"/>
    </row>
    <row r="7383" spans="1:32" ht="21" customHeight="1">
      <c r="A7383" s="45" t="str">
        <f>IF(G7383="","",VLOOKUP(G7383,#REF!,3,0))</f>
        <v/>
      </c>
      <c r="B7383" s="45" t="str">
        <f>IF(Table1[[#This Row],[Day]]="","",WEEKNUM(F7383))</f>
        <v/>
      </c>
      <c r="C7383" s="45" t="str">
        <f>IF(Table1[[#This Row],[Day]]="","",MONTH(F7383))</f>
        <v/>
      </c>
      <c r="D7383" s="45" t="str">
        <f>IF(Table1[[#This Row],[Day]]="","",YEAR(F7383))</f>
        <v/>
      </c>
      <c r="E7383" s="117" t="s">
        <v>329</v>
      </c>
      <c r="J7383" s="102"/>
      <c r="K7383" s="124"/>
      <c r="R7383" s="46"/>
      <c r="V7383" s="112"/>
      <c r="W7383" s="72"/>
      <c r="X7383" s="46"/>
      <c r="Y7383" s="46"/>
      <c r="AC7383" s="47">
        <f t="shared" si="111"/>
        <v>0</v>
      </c>
      <c r="AD7383" s="47"/>
      <c r="AE7383" s="44"/>
      <c r="AF7383" s="48"/>
    </row>
    <row r="7384" spans="1:32" ht="21" customHeight="1">
      <c r="A7384" s="45" t="str">
        <f>IF(G7384="","",VLOOKUP(G7384,#REF!,3,0))</f>
        <v/>
      </c>
      <c r="B7384" s="45" t="str">
        <f>IF(Table1[[#This Row],[Day]]="","",WEEKNUM(F7384))</f>
        <v/>
      </c>
      <c r="C7384" s="45" t="str">
        <f>IF(Table1[[#This Row],[Day]]="","",MONTH(F7384))</f>
        <v/>
      </c>
      <c r="D7384" s="45" t="str">
        <f>IF(Table1[[#This Row],[Day]]="","",YEAR(F7384))</f>
        <v/>
      </c>
      <c r="E7384" s="117" t="s">
        <v>329</v>
      </c>
      <c r="J7384" s="102"/>
      <c r="K7384" s="124"/>
      <c r="R7384" s="46"/>
      <c r="V7384" s="112"/>
      <c r="W7384" s="72"/>
      <c r="X7384" s="46"/>
      <c r="Y7384" s="46"/>
      <c r="AC7384" s="47">
        <f t="shared" si="111"/>
        <v>0</v>
      </c>
      <c r="AD7384" s="47"/>
      <c r="AE7384" s="44"/>
      <c r="AF7384" s="48"/>
    </row>
    <row r="7385" spans="1:32" ht="21" customHeight="1">
      <c r="A7385" s="45" t="str">
        <f>IF(G7385="","",VLOOKUP(G7385,#REF!,3,0))</f>
        <v/>
      </c>
      <c r="B7385" s="45" t="str">
        <f>IF(Table1[[#This Row],[Day]]="","",WEEKNUM(F7385))</f>
        <v/>
      </c>
      <c r="C7385" s="45" t="str">
        <f>IF(Table1[[#This Row],[Day]]="","",MONTH(F7385))</f>
        <v/>
      </c>
      <c r="D7385" s="45" t="str">
        <f>IF(Table1[[#This Row],[Day]]="","",YEAR(F7385))</f>
        <v/>
      </c>
      <c r="E7385" s="117" t="s">
        <v>329</v>
      </c>
      <c r="J7385" s="102"/>
      <c r="K7385" s="124"/>
      <c r="R7385" s="46"/>
      <c r="V7385" s="112"/>
      <c r="W7385" s="72"/>
      <c r="X7385" s="46"/>
      <c r="Y7385" s="46"/>
      <c r="AC7385" s="47">
        <f t="shared" si="111"/>
        <v>0</v>
      </c>
      <c r="AD7385" s="47"/>
      <c r="AE7385" s="44"/>
      <c r="AF7385" s="48"/>
    </row>
    <row r="7386" spans="1:32" ht="21" customHeight="1">
      <c r="A7386" s="45" t="str">
        <f>IF(G7386="","",VLOOKUP(G7386,#REF!,3,0))</f>
        <v/>
      </c>
      <c r="B7386" s="45" t="str">
        <f>IF(Table1[[#This Row],[Day]]="","",WEEKNUM(F7386))</f>
        <v/>
      </c>
      <c r="C7386" s="45" t="str">
        <f>IF(Table1[[#This Row],[Day]]="","",MONTH(F7386))</f>
        <v/>
      </c>
      <c r="D7386" s="45" t="str">
        <f>IF(Table1[[#This Row],[Day]]="","",YEAR(F7386))</f>
        <v/>
      </c>
      <c r="E7386" s="117" t="s">
        <v>329</v>
      </c>
      <c r="J7386" s="102"/>
      <c r="K7386" s="124"/>
      <c r="R7386" s="46"/>
      <c r="V7386" s="112"/>
      <c r="W7386" s="72"/>
      <c r="X7386" s="46"/>
      <c r="Y7386" s="46"/>
      <c r="AC7386" s="47">
        <f t="shared" si="111"/>
        <v>0</v>
      </c>
      <c r="AD7386" s="47"/>
      <c r="AE7386" s="44"/>
      <c r="AF7386" s="48"/>
    </row>
    <row r="7387" spans="1:32" ht="21" customHeight="1">
      <c r="A7387" s="45" t="str">
        <f>IF(G7387="","",VLOOKUP(G7387,#REF!,3,0))</f>
        <v/>
      </c>
      <c r="B7387" s="45" t="str">
        <f>IF(Table1[[#This Row],[Day]]="","",WEEKNUM(F7387))</f>
        <v/>
      </c>
      <c r="C7387" s="45" t="str">
        <f>IF(Table1[[#This Row],[Day]]="","",MONTH(F7387))</f>
        <v/>
      </c>
      <c r="D7387" s="45" t="str">
        <f>IF(Table1[[#This Row],[Day]]="","",YEAR(F7387))</f>
        <v/>
      </c>
      <c r="E7387" s="117" t="s">
        <v>329</v>
      </c>
      <c r="J7387" s="102"/>
      <c r="K7387" s="124"/>
      <c r="R7387" s="46"/>
      <c r="V7387" s="112"/>
      <c r="W7387" s="72"/>
      <c r="X7387" s="46"/>
      <c r="Y7387" s="46"/>
      <c r="AC7387" s="47">
        <f t="shared" si="111"/>
        <v>0</v>
      </c>
      <c r="AD7387" s="47"/>
      <c r="AE7387" s="44"/>
      <c r="AF7387" s="48"/>
    </row>
    <row r="7388" spans="1:32" ht="21" customHeight="1">
      <c r="A7388" s="45" t="str">
        <f>IF(G7388="","",VLOOKUP(G7388,#REF!,3,0))</f>
        <v/>
      </c>
      <c r="B7388" s="45" t="str">
        <f>IF(Table1[[#This Row],[Day]]="","",WEEKNUM(F7388))</f>
        <v/>
      </c>
      <c r="C7388" s="45" t="str">
        <f>IF(Table1[[#This Row],[Day]]="","",MONTH(F7388))</f>
        <v/>
      </c>
      <c r="D7388" s="45" t="str">
        <f>IF(Table1[[#This Row],[Day]]="","",YEAR(F7388))</f>
        <v/>
      </c>
      <c r="E7388" s="117" t="s">
        <v>329</v>
      </c>
      <c r="J7388" s="102"/>
      <c r="K7388" s="124"/>
      <c r="R7388" s="46"/>
      <c r="V7388" s="112"/>
      <c r="W7388" s="72"/>
      <c r="X7388" s="46"/>
      <c r="Y7388" s="46"/>
      <c r="AC7388" s="47">
        <f t="shared" ref="AC7388:AC7451" si="112">SUM(I7388:AB7388)</f>
        <v>0</v>
      </c>
      <c r="AD7388" s="47"/>
      <c r="AE7388" s="44"/>
      <c r="AF7388" s="48"/>
    </row>
    <row r="7389" spans="1:32" ht="21" customHeight="1">
      <c r="A7389" s="45" t="str">
        <f>IF(G7389="","",VLOOKUP(G7389,#REF!,3,0))</f>
        <v/>
      </c>
      <c r="B7389" s="45" t="str">
        <f>IF(Table1[[#This Row],[Day]]="","",WEEKNUM(F7389))</f>
        <v/>
      </c>
      <c r="C7389" s="45" t="str">
        <f>IF(Table1[[#This Row],[Day]]="","",MONTH(F7389))</f>
        <v/>
      </c>
      <c r="D7389" s="45" t="str">
        <f>IF(Table1[[#This Row],[Day]]="","",YEAR(F7389))</f>
        <v/>
      </c>
      <c r="E7389" s="117" t="s">
        <v>329</v>
      </c>
      <c r="J7389" s="102"/>
      <c r="K7389" s="124"/>
      <c r="R7389" s="46"/>
      <c r="V7389" s="112"/>
      <c r="W7389" s="72"/>
      <c r="X7389" s="46"/>
      <c r="Y7389" s="46"/>
      <c r="AC7389" s="47">
        <f t="shared" si="112"/>
        <v>0</v>
      </c>
      <c r="AD7389" s="47"/>
      <c r="AE7389" s="44"/>
      <c r="AF7389" s="48"/>
    </row>
    <row r="7390" spans="1:32" ht="21" customHeight="1">
      <c r="A7390" s="45" t="str">
        <f>IF(G7390="","",VLOOKUP(G7390,#REF!,3,0))</f>
        <v/>
      </c>
      <c r="B7390" s="45" t="str">
        <f>IF(Table1[[#This Row],[Day]]="","",WEEKNUM(F7390))</f>
        <v/>
      </c>
      <c r="C7390" s="45" t="str">
        <f>IF(Table1[[#This Row],[Day]]="","",MONTH(F7390))</f>
        <v/>
      </c>
      <c r="D7390" s="45" t="str">
        <f>IF(Table1[[#This Row],[Day]]="","",YEAR(F7390))</f>
        <v/>
      </c>
      <c r="E7390" s="117" t="s">
        <v>329</v>
      </c>
      <c r="J7390" s="102"/>
      <c r="K7390" s="124"/>
      <c r="R7390" s="46"/>
      <c r="V7390" s="112"/>
      <c r="W7390" s="72"/>
      <c r="X7390" s="46"/>
      <c r="Y7390" s="46"/>
      <c r="AC7390" s="47">
        <f t="shared" si="112"/>
        <v>0</v>
      </c>
      <c r="AD7390" s="47"/>
      <c r="AE7390" s="44"/>
      <c r="AF7390" s="48"/>
    </row>
    <row r="7391" spans="1:32" ht="21" customHeight="1">
      <c r="A7391" s="45" t="str">
        <f>IF(G7391="","",VLOOKUP(G7391,#REF!,3,0))</f>
        <v/>
      </c>
      <c r="B7391" s="45" t="str">
        <f>IF(Table1[[#This Row],[Day]]="","",WEEKNUM(F7391))</f>
        <v/>
      </c>
      <c r="C7391" s="45" t="str">
        <f>IF(Table1[[#This Row],[Day]]="","",MONTH(F7391))</f>
        <v/>
      </c>
      <c r="D7391" s="45" t="str">
        <f>IF(Table1[[#This Row],[Day]]="","",YEAR(F7391))</f>
        <v/>
      </c>
      <c r="E7391" s="117" t="s">
        <v>329</v>
      </c>
      <c r="J7391" s="102"/>
      <c r="K7391" s="124"/>
      <c r="R7391" s="46"/>
      <c r="V7391" s="112"/>
      <c r="W7391" s="72"/>
      <c r="X7391" s="46"/>
      <c r="Y7391" s="46"/>
      <c r="AC7391" s="47">
        <f t="shared" si="112"/>
        <v>0</v>
      </c>
      <c r="AD7391" s="47"/>
      <c r="AE7391" s="44"/>
      <c r="AF7391" s="48"/>
    </row>
    <row r="7392" spans="1:32" ht="21" customHeight="1">
      <c r="A7392" s="45" t="str">
        <f>IF(G7392="","",VLOOKUP(G7392,#REF!,3,0))</f>
        <v/>
      </c>
      <c r="B7392" s="45" t="str">
        <f>IF(Table1[[#This Row],[Day]]="","",WEEKNUM(F7392))</f>
        <v/>
      </c>
      <c r="C7392" s="45" t="str">
        <f>IF(Table1[[#This Row],[Day]]="","",MONTH(F7392))</f>
        <v/>
      </c>
      <c r="D7392" s="45" t="str">
        <f>IF(Table1[[#This Row],[Day]]="","",YEAR(F7392))</f>
        <v/>
      </c>
      <c r="E7392" s="117" t="s">
        <v>329</v>
      </c>
      <c r="J7392" s="102"/>
      <c r="K7392" s="124"/>
      <c r="R7392" s="46"/>
      <c r="V7392" s="112"/>
      <c r="W7392" s="72"/>
      <c r="X7392" s="46"/>
      <c r="Y7392" s="46"/>
      <c r="AC7392" s="47">
        <f t="shared" si="112"/>
        <v>0</v>
      </c>
      <c r="AD7392" s="47"/>
      <c r="AE7392" s="44"/>
      <c r="AF7392" s="48"/>
    </row>
    <row r="7393" spans="1:32" ht="21" customHeight="1">
      <c r="A7393" s="45" t="str">
        <f>IF(G7393="","",VLOOKUP(G7393,#REF!,3,0))</f>
        <v/>
      </c>
      <c r="B7393" s="45" t="str">
        <f>IF(Table1[[#This Row],[Day]]="","",WEEKNUM(F7393))</f>
        <v/>
      </c>
      <c r="C7393" s="45" t="str">
        <f>IF(Table1[[#This Row],[Day]]="","",MONTH(F7393))</f>
        <v/>
      </c>
      <c r="D7393" s="45" t="str">
        <f>IF(Table1[[#This Row],[Day]]="","",YEAR(F7393))</f>
        <v/>
      </c>
      <c r="E7393" s="117" t="s">
        <v>329</v>
      </c>
      <c r="J7393" s="102"/>
      <c r="K7393" s="124"/>
      <c r="R7393" s="46"/>
      <c r="V7393" s="112"/>
      <c r="W7393" s="72"/>
      <c r="X7393" s="46"/>
      <c r="Y7393" s="46"/>
      <c r="AC7393" s="47">
        <f t="shared" si="112"/>
        <v>0</v>
      </c>
      <c r="AD7393" s="47"/>
      <c r="AE7393" s="44"/>
      <c r="AF7393" s="48"/>
    </row>
    <row r="7394" spans="1:32" ht="21" customHeight="1">
      <c r="A7394" s="45" t="str">
        <f>IF(G7394="","",VLOOKUP(G7394,#REF!,3,0))</f>
        <v/>
      </c>
      <c r="B7394" s="45" t="str">
        <f>IF(Table1[[#This Row],[Day]]="","",WEEKNUM(F7394))</f>
        <v/>
      </c>
      <c r="C7394" s="45" t="str">
        <f>IF(Table1[[#This Row],[Day]]="","",MONTH(F7394))</f>
        <v/>
      </c>
      <c r="D7394" s="45" t="str">
        <f>IF(Table1[[#This Row],[Day]]="","",YEAR(F7394))</f>
        <v/>
      </c>
      <c r="E7394" s="117" t="s">
        <v>329</v>
      </c>
      <c r="J7394" s="102"/>
      <c r="K7394" s="124"/>
      <c r="R7394" s="46"/>
      <c r="V7394" s="112"/>
      <c r="W7394" s="72"/>
      <c r="X7394" s="46"/>
      <c r="Y7394" s="46"/>
      <c r="AC7394" s="47">
        <f t="shared" si="112"/>
        <v>0</v>
      </c>
      <c r="AD7394" s="47"/>
      <c r="AE7394" s="44"/>
      <c r="AF7394" s="48"/>
    </row>
    <row r="7395" spans="1:32" ht="21" customHeight="1">
      <c r="A7395" s="45" t="str">
        <f>IF(G7395="","",VLOOKUP(G7395,#REF!,3,0))</f>
        <v/>
      </c>
      <c r="B7395" s="45" t="str">
        <f>IF(Table1[[#This Row],[Day]]="","",WEEKNUM(F7395))</f>
        <v/>
      </c>
      <c r="C7395" s="45" t="str">
        <f>IF(Table1[[#This Row],[Day]]="","",MONTH(F7395))</f>
        <v/>
      </c>
      <c r="D7395" s="45" t="str">
        <f>IF(Table1[[#This Row],[Day]]="","",YEAR(F7395))</f>
        <v/>
      </c>
      <c r="E7395" s="117" t="s">
        <v>329</v>
      </c>
      <c r="J7395" s="102"/>
      <c r="K7395" s="124"/>
      <c r="R7395" s="46"/>
      <c r="V7395" s="112"/>
      <c r="W7395" s="72"/>
      <c r="X7395" s="46"/>
      <c r="Y7395" s="46"/>
      <c r="AC7395" s="47">
        <f t="shared" si="112"/>
        <v>0</v>
      </c>
      <c r="AD7395" s="47"/>
      <c r="AE7395" s="44"/>
      <c r="AF7395" s="48"/>
    </row>
    <row r="7396" spans="1:32" ht="21" customHeight="1">
      <c r="A7396" s="45" t="str">
        <f>IF(G7396="","",VLOOKUP(G7396,#REF!,3,0))</f>
        <v/>
      </c>
      <c r="B7396" s="45" t="str">
        <f>IF(Table1[[#This Row],[Day]]="","",WEEKNUM(F7396))</f>
        <v/>
      </c>
      <c r="C7396" s="45" t="str">
        <f>IF(Table1[[#This Row],[Day]]="","",MONTH(F7396))</f>
        <v/>
      </c>
      <c r="D7396" s="45" t="str">
        <f>IF(Table1[[#This Row],[Day]]="","",YEAR(F7396))</f>
        <v/>
      </c>
      <c r="E7396" s="117" t="s">
        <v>329</v>
      </c>
      <c r="J7396" s="102"/>
      <c r="K7396" s="124"/>
      <c r="R7396" s="46"/>
      <c r="V7396" s="112"/>
      <c r="W7396" s="72"/>
      <c r="X7396" s="46"/>
      <c r="Y7396" s="46"/>
      <c r="AC7396" s="47">
        <f t="shared" si="112"/>
        <v>0</v>
      </c>
      <c r="AD7396" s="47"/>
      <c r="AE7396" s="44"/>
      <c r="AF7396" s="48"/>
    </row>
    <row r="7397" spans="1:32" ht="21" customHeight="1">
      <c r="A7397" s="45" t="str">
        <f>IF(G7397="","",VLOOKUP(G7397,#REF!,3,0))</f>
        <v/>
      </c>
      <c r="B7397" s="45" t="str">
        <f>IF(Table1[[#This Row],[Day]]="","",WEEKNUM(F7397))</f>
        <v/>
      </c>
      <c r="C7397" s="45" t="str">
        <f>IF(Table1[[#This Row],[Day]]="","",MONTH(F7397))</f>
        <v/>
      </c>
      <c r="D7397" s="45" t="str">
        <f>IF(Table1[[#This Row],[Day]]="","",YEAR(F7397))</f>
        <v/>
      </c>
      <c r="E7397" s="117" t="s">
        <v>329</v>
      </c>
      <c r="J7397" s="102"/>
      <c r="K7397" s="124"/>
      <c r="R7397" s="46"/>
      <c r="V7397" s="112"/>
      <c r="W7397" s="72"/>
      <c r="X7397" s="46"/>
      <c r="Y7397" s="46"/>
      <c r="AC7397" s="47">
        <f t="shared" si="112"/>
        <v>0</v>
      </c>
      <c r="AD7397" s="47"/>
      <c r="AE7397" s="44"/>
      <c r="AF7397" s="48"/>
    </row>
    <row r="7398" spans="1:32" ht="21" customHeight="1">
      <c r="A7398" s="45" t="str">
        <f>IF(G7398="","",VLOOKUP(G7398,#REF!,3,0))</f>
        <v/>
      </c>
      <c r="B7398" s="45" t="str">
        <f>IF(Table1[[#This Row],[Day]]="","",WEEKNUM(F7398))</f>
        <v/>
      </c>
      <c r="C7398" s="45" t="str">
        <f>IF(Table1[[#This Row],[Day]]="","",MONTH(F7398))</f>
        <v/>
      </c>
      <c r="D7398" s="45" t="str">
        <f>IF(Table1[[#This Row],[Day]]="","",YEAR(F7398))</f>
        <v/>
      </c>
      <c r="E7398" s="117" t="s">
        <v>329</v>
      </c>
      <c r="J7398" s="102"/>
      <c r="K7398" s="124"/>
      <c r="R7398" s="46"/>
      <c r="V7398" s="112"/>
      <c r="W7398" s="72"/>
      <c r="X7398" s="46"/>
      <c r="Y7398" s="46"/>
      <c r="AC7398" s="47">
        <f t="shared" si="112"/>
        <v>0</v>
      </c>
      <c r="AD7398" s="47"/>
      <c r="AE7398" s="44"/>
      <c r="AF7398" s="48"/>
    </row>
    <row r="7399" spans="1:32" ht="21" customHeight="1">
      <c r="A7399" s="45" t="str">
        <f>IF(G7399="","",VLOOKUP(G7399,#REF!,3,0))</f>
        <v/>
      </c>
      <c r="B7399" s="45" t="str">
        <f>IF(Table1[[#This Row],[Day]]="","",WEEKNUM(F7399))</f>
        <v/>
      </c>
      <c r="C7399" s="45" t="str">
        <f>IF(Table1[[#This Row],[Day]]="","",MONTH(F7399))</f>
        <v/>
      </c>
      <c r="D7399" s="45" t="str">
        <f>IF(Table1[[#This Row],[Day]]="","",YEAR(F7399))</f>
        <v/>
      </c>
      <c r="E7399" s="117" t="s">
        <v>329</v>
      </c>
      <c r="J7399" s="102"/>
      <c r="K7399" s="124"/>
      <c r="R7399" s="46"/>
      <c r="V7399" s="112"/>
      <c r="W7399" s="72"/>
      <c r="X7399" s="46"/>
      <c r="Y7399" s="46"/>
      <c r="AC7399" s="47">
        <f t="shared" si="112"/>
        <v>0</v>
      </c>
      <c r="AD7399" s="47"/>
      <c r="AE7399" s="44"/>
      <c r="AF7399" s="48"/>
    </row>
    <row r="7400" spans="1:32" ht="21" customHeight="1">
      <c r="A7400" s="45" t="str">
        <f>IF(G7400="","",VLOOKUP(G7400,#REF!,3,0))</f>
        <v/>
      </c>
      <c r="B7400" s="45" t="str">
        <f>IF(Table1[[#This Row],[Day]]="","",WEEKNUM(F7400))</f>
        <v/>
      </c>
      <c r="C7400" s="45" t="str">
        <f>IF(Table1[[#This Row],[Day]]="","",MONTH(F7400))</f>
        <v/>
      </c>
      <c r="D7400" s="45" t="str">
        <f>IF(Table1[[#This Row],[Day]]="","",YEAR(F7400))</f>
        <v/>
      </c>
      <c r="E7400" s="117" t="s">
        <v>329</v>
      </c>
      <c r="J7400" s="102"/>
      <c r="K7400" s="124"/>
      <c r="R7400" s="46"/>
      <c r="V7400" s="112"/>
      <c r="W7400" s="72"/>
      <c r="X7400" s="46"/>
      <c r="Y7400" s="46"/>
      <c r="AC7400" s="47">
        <f t="shared" si="112"/>
        <v>0</v>
      </c>
      <c r="AD7400" s="47"/>
      <c r="AE7400" s="44"/>
      <c r="AF7400" s="48"/>
    </row>
    <row r="7401" spans="1:32" ht="21" customHeight="1">
      <c r="A7401" s="45" t="str">
        <f>IF(G7401="","",VLOOKUP(G7401,#REF!,3,0))</f>
        <v/>
      </c>
      <c r="B7401" s="45" t="str">
        <f>IF(Table1[[#This Row],[Day]]="","",WEEKNUM(F7401))</f>
        <v/>
      </c>
      <c r="C7401" s="45" t="str">
        <f>IF(Table1[[#This Row],[Day]]="","",MONTH(F7401))</f>
        <v/>
      </c>
      <c r="D7401" s="45" t="str">
        <f>IF(Table1[[#This Row],[Day]]="","",YEAR(F7401))</f>
        <v/>
      </c>
      <c r="E7401" s="117" t="s">
        <v>329</v>
      </c>
      <c r="J7401" s="102"/>
      <c r="K7401" s="124"/>
      <c r="R7401" s="46"/>
      <c r="V7401" s="112"/>
      <c r="W7401" s="72"/>
      <c r="X7401" s="46"/>
      <c r="Y7401" s="46"/>
      <c r="AC7401" s="47">
        <f t="shared" si="112"/>
        <v>0</v>
      </c>
      <c r="AD7401" s="47"/>
      <c r="AE7401" s="44"/>
      <c r="AF7401" s="48"/>
    </row>
    <row r="7402" spans="1:32" ht="21" customHeight="1">
      <c r="A7402" s="45" t="str">
        <f>IF(G7402="","",VLOOKUP(G7402,#REF!,3,0))</f>
        <v/>
      </c>
      <c r="B7402" s="45" t="str">
        <f>IF(Table1[[#This Row],[Day]]="","",WEEKNUM(F7402))</f>
        <v/>
      </c>
      <c r="C7402" s="45" t="str">
        <f>IF(Table1[[#This Row],[Day]]="","",MONTH(F7402))</f>
        <v/>
      </c>
      <c r="D7402" s="45" t="str">
        <f>IF(Table1[[#This Row],[Day]]="","",YEAR(F7402))</f>
        <v/>
      </c>
      <c r="E7402" s="117" t="s">
        <v>329</v>
      </c>
      <c r="J7402" s="102"/>
      <c r="K7402" s="124"/>
      <c r="R7402" s="46"/>
      <c r="V7402" s="112"/>
      <c r="W7402" s="72"/>
      <c r="X7402" s="46"/>
      <c r="Y7402" s="46"/>
      <c r="AC7402" s="47">
        <f t="shared" si="112"/>
        <v>0</v>
      </c>
      <c r="AD7402" s="47"/>
      <c r="AE7402" s="44"/>
      <c r="AF7402" s="48"/>
    </row>
    <row r="7403" spans="1:32" ht="21" customHeight="1">
      <c r="A7403" s="45" t="str">
        <f>IF(G7403="","",VLOOKUP(G7403,#REF!,3,0))</f>
        <v/>
      </c>
      <c r="B7403" s="45" t="str">
        <f>IF(Table1[[#This Row],[Day]]="","",WEEKNUM(F7403))</f>
        <v/>
      </c>
      <c r="C7403" s="45" t="str">
        <f>IF(Table1[[#This Row],[Day]]="","",MONTH(F7403))</f>
        <v/>
      </c>
      <c r="D7403" s="45" t="str">
        <f>IF(Table1[[#This Row],[Day]]="","",YEAR(F7403))</f>
        <v/>
      </c>
      <c r="E7403" s="117" t="s">
        <v>329</v>
      </c>
      <c r="J7403" s="102"/>
      <c r="K7403" s="124"/>
      <c r="R7403" s="46"/>
      <c r="V7403" s="112"/>
      <c r="W7403" s="72"/>
      <c r="X7403" s="46"/>
      <c r="Y7403" s="46"/>
      <c r="AC7403" s="47">
        <f t="shared" si="112"/>
        <v>0</v>
      </c>
      <c r="AD7403" s="47"/>
      <c r="AE7403" s="44"/>
      <c r="AF7403" s="48"/>
    </row>
    <row r="7404" spans="1:32" ht="21" customHeight="1">
      <c r="A7404" s="45" t="str">
        <f>IF(G7404="","",VLOOKUP(G7404,#REF!,3,0))</f>
        <v/>
      </c>
      <c r="B7404" s="45" t="str">
        <f>IF(Table1[[#This Row],[Day]]="","",WEEKNUM(F7404))</f>
        <v/>
      </c>
      <c r="C7404" s="45" t="str">
        <f>IF(Table1[[#This Row],[Day]]="","",MONTH(F7404))</f>
        <v/>
      </c>
      <c r="D7404" s="45" t="str">
        <f>IF(Table1[[#This Row],[Day]]="","",YEAR(F7404))</f>
        <v/>
      </c>
      <c r="E7404" s="117" t="s">
        <v>329</v>
      </c>
      <c r="J7404" s="102"/>
      <c r="K7404" s="124"/>
      <c r="R7404" s="46"/>
      <c r="V7404" s="112"/>
      <c r="W7404" s="72"/>
      <c r="X7404" s="46"/>
      <c r="Y7404" s="46"/>
      <c r="AC7404" s="47">
        <f t="shared" si="112"/>
        <v>0</v>
      </c>
      <c r="AD7404" s="47"/>
      <c r="AE7404" s="44"/>
      <c r="AF7404" s="48"/>
    </row>
    <row r="7405" spans="1:32" ht="21" customHeight="1">
      <c r="A7405" s="45" t="str">
        <f>IF(G7405="","",VLOOKUP(G7405,#REF!,3,0))</f>
        <v/>
      </c>
      <c r="B7405" s="45" t="str">
        <f>IF(Table1[[#This Row],[Day]]="","",WEEKNUM(F7405))</f>
        <v/>
      </c>
      <c r="C7405" s="45" t="str">
        <f>IF(Table1[[#This Row],[Day]]="","",MONTH(F7405))</f>
        <v/>
      </c>
      <c r="D7405" s="45" t="str">
        <f>IF(Table1[[#This Row],[Day]]="","",YEAR(F7405))</f>
        <v/>
      </c>
      <c r="E7405" s="117" t="s">
        <v>329</v>
      </c>
      <c r="J7405" s="102"/>
      <c r="K7405" s="124"/>
      <c r="R7405" s="46"/>
      <c r="V7405" s="112"/>
      <c r="W7405" s="72"/>
      <c r="X7405" s="46"/>
      <c r="Y7405" s="46"/>
      <c r="AC7405" s="47">
        <f t="shared" si="112"/>
        <v>0</v>
      </c>
      <c r="AD7405" s="47"/>
      <c r="AE7405" s="44"/>
      <c r="AF7405" s="48"/>
    </row>
    <row r="7406" spans="1:32" ht="21" customHeight="1">
      <c r="A7406" s="45" t="str">
        <f>IF(G7406="","",VLOOKUP(G7406,#REF!,3,0))</f>
        <v/>
      </c>
      <c r="B7406" s="45" t="str">
        <f>IF(Table1[[#This Row],[Day]]="","",WEEKNUM(F7406))</f>
        <v/>
      </c>
      <c r="C7406" s="45" t="str">
        <f>IF(Table1[[#This Row],[Day]]="","",MONTH(F7406))</f>
        <v/>
      </c>
      <c r="D7406" s="45" t="str">
        <f>IF(Table1[[#This Row],[Day]]="","",YEAR(F7406))</f>
        <v/>
      </c>
      <c r="E7406" s="117" t="s">
        <v>329</v>
      </c>
      <c r="J7406" s="102"/>
      <c r="K7406" s="124"/>
      <c r="R7406" s="46"/>
      <c r="V7406" s="112"/>
      <c r="W7406" s="72"/>
      <c r="X7406" s="46"/>
      <c r="Y7406" s="46"/>
      <c r="AC7406" s="47">
        <f t="shared" si="112"/>
        <v>0</v>
      </c>
      <c r="AD7406" s="47"/>
      <c r="AE7406" s="44"/>
      <c r="AF7406" s="48"/>
    </row>
    <row r="7407" spans="1:32" ht="21" customHeight="1">
      <c r="A7407" s="45" t="str">
        <f>IF(G7407="","",VLOOKUP(G7407,#REF!,3,0))</f>
        <v/>
      </c>
      <c r="B7407" s="45" t="str">
        <f>IF(Table1[[#This Row],[Day]]="","",WEEKNUM(F7407))</f>
        <v/>
      </c>
      <c r="C7407" s="45" t="str">
        <f>IF(Table1[[#This Row],[Day]]="","",MONTH(F7407))</f>
        <v/>
      </c>
      <c r="D7407" s="45" t="str">
        <f>IF(Table1[[#This Row],[Day]]="","",YEAR(F7407))</f>
        <v/>
      </c>
      <c r="E7407" s="117" t="s">
        <v>329</v>
      </c>
      <c r="J7407" s="102"/>
      <c r="K7407" s="124"/>
      <c r="R7407" s="46"/>
      <c r="V7407" s="112"/>
      <c r="W7407" s="72"/>
      <c r="X7407" s="46"/>
      <c r="Y7407" s="46"/>
      <c r="AC7407" s="47">
        <f t="shared" si="112"/>
        <v>0</v>
      </c>
      <c r="AD7407" s="47"/>
      <c r="AE7407" s="44"/>
      <c r="AF7407" s="48"/>
    </row>
    <row r="7408" spans="1:32" ht="21" customHeight="1">
      <c r="A7408" s="45" t="str">
        <f>IF(G7408="","",VLOOKUP(G7408,#REF!,3,0))</f>
        <v/>
      </c>
      <c r="B7408" s="45" t="str">
        <f>IF(Table1[[#This Row],[Day]]="","",WEEKNUM(F7408))</f>
        <v/>
      </c>
      <c r="C7408" s="45" t="str">
        <f>IF(Table1[[#This Row],[Day]]="","",MONTH(F7408))</f>
        <v/>
      </c>
      <c r="D7408" s="45" t="str">
        <f>IF(Table1[[#This Row],[Day]]="","",YEAR(F7408))</f>
        <v/>
      </c>
      <c r="E7408" s="117" t="s">
        <v>329</v>
      </c>
      <c r="J7408" s="102"/>
      <c r="K7408" s="124"/>
      <c r="R7408" s="46"/>
      <c r="V7408" s="112"/>
      <c r="W7408" s="72"/>
      <c r="X7408" s="46"/>
      <c r="Y7408" s="46"/>
      <c r="AC7408" s="47">
        <f t="shared" si="112"/>
        <v>0</v>
      </c>
      <c r="AD7408" s="47"/>
      <c r="AE7408" s="44"/>
      <c r="AF7408" s="48"/>
    </row>
    <row r="7409" spans="1:32" ht="21" customHeight="1">
      <c r="A7409" s="45" t="str">
        <f>IF(G7409="","",VLOOKUP(G7409,#REF!,3,0))</f>
        <v/>
      </c>
      <c r="B7409" s="45" t="str">
        <f>IF(Table1[[#This Row],[Day]]="","",WEEKNUM(F7409))</f>
        <v/>
      </c>
      <c r="C7409" s="45" t="str">
        <f>IF(Table1[[#This Row],[Day]]="","",MONTH(F7409))</f>
        <v/>
      </c>
      <c r="D7409" s="45" t="str">
        <f>IF(Table1[[#This Row],[Day]]="","",YEAR(F7409))</f>
        <v/>
      </c>
      <c r="E7409" s="117" t="s">
        <v>329</v>
      </c>
      <c r="J7409" s="102"/>
      <c r="K7409" s="124"/>
      <c r="R7409" s="46"/>
      <c r="V7409" s="112"/>
      <c r="W7409" s="72"/>
      <c r="X7409" s="46"/>
      <c r="Y7409" s="46"/>
      <c r="AC7409" s="47">
        <f t="shared" si="112"/>
        <v>0</v>
      </c>
      <c r="AD7409" s="47"/>
      <c r="AE7409" s="44"/>
      <c r="AF7409" s="48"/>
    </row>
    <row r="7410" spans="1:32" ht="21" customHeight="1">
      <c r="A7410" s="45" t="str">
        <f>IF(G7410="","",VLOOKUP(G7410,#REF!,3,0))</f>
        <v/>
      </c>
      <c r="B7410" s="45" t="str">
        <f>IF(Table1[[#This Row],[Day]]="","",WEEKNUM(F7410))</f>
        <v/>
      </c>
      <c r="C7410" s="45" t="str">
        <f>IF(Table1[[#This Row],[Day]]="","",MONTH(F7410))</f>
        <v/>
      </c>
      <c r="D7410" s="45" t="str">
        <f>IF(Table1[[#This Row],[Day]]="","",YEAR(F7410))</f>
        <v/>
      </c>
      <c r="E7410" s="117" t="s">
        <v>329</v>
      </c>
      <c r="J7410" s="102"/>
      <c r="K7410" s="124"/>
      <c r="R7410" s="46"/>
      <c r="V7410" s="112"/>
      <c r="W7410" s="72"/>
      <c r="X7410" s="46"/>
      <c r="Y7410" s="46"/>
      <c r="AC7410" s="47">
        <f t="shared" si="112"/>
        <v>0</v>
      </c>
      <c r="AD7410" s="47"/>
      <c r="AE7410" s="44"/>
      <c r="AF7410" s="48"/>
    </row>
    <row r="7411" spans="1:32" ht="21" customHeight="1">
      <c r="A7411" s="45" t="str">
        <f>IF(G7411="","",VLOOKUP(G7411,#REF!,3,0))</f>
        <v/>
      </c>
      <c r="B7411" s="45" t="str">
        <f>IF(Table1[[#This Row],[Day]]="","",WEEKNUM(F7411))</f>
        <v/>
      </c>
      <c r="C7411" s="45" t="str">
        <f>IF(Table1[[#This Row],[Day]]="","",MONTH(F7411))</f>
        <v/>
      </c>
      <c r="D7411" s="45" t="str">
        <f>IF(Table1[[#This Row],[Day]]="","",YEAR(F7411))</f>
        <v/>
      </c>
      <c r="E7411" s="117" t="s">
        <v>329</v>
      </c>
      <c r="J7411" s="102"/>
      <c r="K7411" s="124"/>
      <c r="R7411" s="46"/>
      <c r="V7411" s="112"/>
      <c r="W7411" s="72"/>
      <c r="X7411" s="46"/>
      <c r="Y7411" s="46"/>
      <c r="AC7411" s="47">
        <f t="shared" si="112"/>
        <v>0</v>
      </c>
      <c r="AD7411" s="47"/>
      <c r="AE7411" s="44"/>
      <c r="AF7411" s="48"/>
    </row>
    <row r="7412" spans="1:32" ht="21" customHeight="1">
      <c r="A7412" s="45" t="str">
        <f>IF(G7412="","",VLOOKUP(G7412,#REF!,3,0))</f>
        <v/>
      </c>
      <c r="B7412" s="45" t="str">
        <f>IF(Table1[[#This Row],[Day]]="","",WEEKNUM(F7412))</f>
        <v/>
      </c>
      <c r="C7412" s="45" t="str">
        <f>IF(Table1[[#This Row],[Day]]="","",MONTH(F7412))</f>
        <v/>
      </c>
      <c r="D7412" s="45" t="str">
        <f>IF(Table1[[#This Row],[Day]]="","",YEAR(F7412))</f>
        <v/>
      </c>
      <c r="E7412" s="117" t="s">
        <v>329</v>
      </c>
      <c r="J7412" s="102"/>
      <c r="K7412" s="124"/>
      <c r="R7412" s="46"/>
      <c r="V7412" s="112"/>
      <c r="W7412" s="72"/>
      <c r="X7412" s="46"/>
      <c r="Y7412" s="46"/>
      <c r="AC7412" s="47">
        <f t="shared" si="112"/>
        <v>0</v>
      </c>
      <c r="AD7412" s="47"/>
      <c r="AE7412" s="44"/>
      <c r="AF7412" s="48"/>
    </row>
    <row r="7413" spans="1:32" ht="21" customHeight="1">
      <c r="A7413" s="45" t="str">
        <f>IF(G7413="","",VLOOKUP(G7413,#REF!,3,0))</f>
        <v/>
      </c>
      <c r="B7413" s="45" t="str">
        <f>IF(Table1[[#This Row],[Day]]="","",WEEKNUM(F7413))</f>
        <v/>
      </c>
      <c r="C7413" s="45" t="str">
        <f>IF(Table1[[#This Row],[Day]]="","",MONTH(F7413))</f>
        <v/>
      </c>
      <c r="D7413" s="45" t="str">
        <f>IF(Table1[[#This Row],[Day]]="","",YEAR(F7413))</f>
        <v/>
      </c>
      <c r="E7413" s="117" t="s">
        <v>329</v>
      </c>
      <c r="J7413" s="102"/>
      <c r="K7413" s="124"/>
      <c r="R7413" s="46"/>
      <c r="V7413" s="112"/>
      <c r="W7413" s="72"/>
      <c r="X7413" s="46"/>
      <c r="Y7413" s="46"/>
      <c r="AC7413" s="47">
        <f t="shared" si="112"/>
        <v>0</v>
      </c>
      <c r="AD7413" s="47"/>
      <c r="AE7413" s="44"/>
      <c r="AF7413" s="48"/>
    </row>
    <row r="7414" spans="1:32" ht="21" customHeight="1">
      <c r="A7414" s="45" t="str">
        <f>IF(G7414="","",VLOOKUP(G7414,#REF!,3,0))</f>
        <v/>
      </c>
      <c r="B7414" s="45" t="str">
        <f>IF(Table1[[#This Row],[Day]]="","",WEEKNUM(F7414))</f>
        <v/>
      </c>
      <c r="C7414" s="45" t="str">
        <f>IF(Table1[[#This Row],[Day]]="","",MONTH(F7414))</f>
        <v/>
      </c>
      <c r="D7414" s="45" t="str">
        <f>IF(Table1[[#This Row],[Day]]="","",YEAR(F7414))</f>
        <v/>
      </c>
      <c r="E7414" s="117" t="s">
        <v>329</v>
      </c>
      <c r="J7414" s="102"/>
      <c r="K7414" s="124"/>
      <c r="R7414" s="46"/>
      <c r="V7414" s="112"/>
      <c r="W7414" s="72"/>
      <c r="X7414" s="46"/>
      <c r="Y7414" s="46"/>
      <c r="AC7414" s="47">
        <f t="shared" si="112"/>
        <v>0</v>
      </c>
      <c r="AD7414" s="47"/>
      <c r="AE7414" s="44"/>
      <c r="AF7414" s="48"/>
    </row>
    <row r="7415" spans="1:32" ht="21" customHeight="1">
      <c r="A7415" s="45" t="str">
        <f>IF(G7415="","",VLOOKUP(G7415,#REF!,3,0))</f>
        <v/>
      </c>
      <c r="B7415" s="45" t="str">
        <f>IF(Table1[[#This Row],[Day]]="","",WEEKNUM(F7415))</f>
        <v/>
      </c>
      <c r="C7415" s="45" t="str">
        <f>IF(Table1[[#This Row],[Day]]="","",MONTH(F7415))</f>
        <v/>
      </c>
      <c r="D7415" s="45" t="str">
        <f>IF(Table1[[#This Row],[Day]]="","",YEAR(F7415))</f>
        <v/>
      </c>
      <c r="E7415" s="117" t="s">
        <v>329</v>
      </c>
      <c r="J7415" s="102"/>
      <c r="K7415" s="124"/>
      <c r="R7415" s="46"/>
      <c r="V7415" s="112"/>
      <c r="W7415" s="72"/>
      <c r="X7415" s="46"/>
      <c r="Y7415" s="46"/>
      <c r="AC7415" s="47">
        <f t="shared" si="112"/>
        <v>0</v>
      </c>
      <c r="AD7415" s="47"/>
      <c r="AE7415" s="44"/>
      <c r="AF7415" s="48"/>
    </row>
    <row r="7416" spans="1:32" ht="21" customHeight="1">
      <c r="A7416" s="45" t="str">
        <f>IF(G7416="","",VLOOKUP(G7416,#REF!,3,0))</f>
        <v/>
      </c>
      <c r="B7416" s="45" t="str">
        <f>IF(Table1[[#This Row],[Day]]="","",WEEKNUM(F7416))</f>
        <v/>
      </c>
      <c r="C7416" s="45" t="str">
        <f>IF(Table1[[#This Row],[Day]]="","",MONTH(F7416))</f>
        <v/>
      </c>
      <c r="D7416" s="45" t="str">
        <f>IF(Table1[[#This Row],[Day]]="","",YEAR(F7416))</f>
        <v/>
      </c>
      <c r="E7416" s="117" t="s">
        <v>329</v>
      </c>
      <c r="J7416" s="102"/>
      <c r="K7416" s="124"/>
      <c r="R7416" s="46"/>
      <c r="V7416" s="112"/>
      <c r="W7416" s="72"/>
      <c r="X7416" s="46"/>
      <c r="Y7416" s="46"/>
      <c r="AC7416" s="47">
        <f t="shared" si="112"/>
        <v>0</v>
      </c>
      <c r="AD7416" s="47"/>
      <c r="AE7416" s="44"/>
      <c r="AF7416" s="48"/>
    </row>
    <row r="7417" spans="1:32" ht="21" customHeight="1">
      <c r="A7417" s="45" t="str">
        <f>IF(G7417="","",VLOOKUP(G7417,#REF!,3,0))</f>
        <v/>
      </c>
      <c r="B7417" s="45" t="str">
        <f>IF(Table1[[#This Row],[Day]]="","",WEEKNUM(F7417))</f>
        <v/>
      </c>
      <c r="C7417" s="45" t="str">
        <f>IF(Table1[[#This Row],[Day]]="","",MONTH(F7417))</f>
        <v/>
      </c>
      <c r="D7417" s="45" t="str">
        <f>IF(Table1[[#This Row],[Day]]="","",YEAR(F7417))</f>
        <v/>
      </c>
      <c r="E7417" s="117" t="s">
        <v>329</v>
      </c>
      <c r="J7417" s="102"/>
      <c r="K7417" s="124"/>
      <c r="R7417" s="46"/>
      <c r="V7417" s="112"/>
      <c r="W7417" s="72"/>
      <c r="X7417" s="46"/>
      <c r="Y7417" s="46"/>
      <c r="AC7417" s="47">
        <f t="shared" si="112"/>
        <v>0</v>
      </c>
      <c r="AD7417" s="47"/>
      <c r="AE7417" s="44"/>
      <c r="AF7417" s="48"/>
    </row>
    <row r="7418" spans="1:32" ht="21" customHeight="1">
      <c r="A7418" s="45" t="str">
        <f>IF(G7418="","",VLOOKUP(G7418,#REF!,3,0))</f>
        <v/>
      </c>
      <c r="B7418" s="45" t="str">
        <f>IF(Table1[[#This Row],[Day]]="","",WEEKNUM(F7418))</f>
        <v/>
      </c>
      <c r="C7418" s="45" t="str">
        <f>IF(Table1[[#This Row],[Day]]="","",MONTH(F7418))</f>
        <v/>
      </c>
      <c r="D7418" s="45" t="str">
        <f>IF(Table1[[#This Row],[Day]]="","",YEAR(F7418))</f>
        <v/>
      </c>
      <c r="E7418" s="117" t="s">
        <v>329</v>
      </c>
      <c r="J7418" s="102"/>
      <c r="K7418" s="124"/>
      <c r="R7418" s="46"/>
      <c r="V7418" s="112"/>
      <c r="W7418" s="72"/>
      <c r="X7418" s="46"/>
      <c r="Y7418" s="46"/>
      <c r="AC7418" s="47">
        <f t="shared" si="112"/>
        <v>0</v>
      </c>
      <c r="AD7418" s="47"/>
      <c r="AE7418" s="44"/>
      <c r="AF7418" s="48"/>
    </row>
    <row r="7419" spans="1:32" ht="21" customHeight="1">
      <c r="A7419" s="45" t="str">
        <f>IF(G7419="","",VLOOKUP(G7419,#REF!,3,0))</f>
        <v/>
      </c>
      <c r="B7419" s="45" t="str">
        <f>IF(Table1[[#This Row],[Day]]="","",WEEKNUM(F7419))</f>
        <v/>
      </c>
      <c r="C7419" s="45" t="str">
        <f>IF(Table1[[#This Row],[Day]]="","",MONTH(F7419))</f>
        <v/>
      </c>
      <c r="D7419" s="45" t="str">
        <f>IF(Table1[[#This Row],[Day]]="","",YEAR(F7419))</f>
        <v/>
      </c>
      <c r="E7419" s="117" t="s">
        <v>329</v>
      </c>
      <c r="J7419" s="102"/>
      <c r="K7419" s="124"/>
      <c r="R7419" s="46"/>
      <c r="V7419" s="112"/>
      <c r="W7419" s="72"/>
      <c r="X7419" s="46"/>
      <c r="Y7419" s="46"/>
      <c r="AC7419" s="47">
        <f t="shared" si="112"/>
        <v>0</v>
      </c>
      <c r="AD7419" s="47"/>
      <c r="AE7419" s="44"/>
      <c r="AF7419" s="48"/>
    </row>
    <row r="7420" spans="1:32" ht="21" customHeight="1">
      <c r="A7420" s="45" t="str">
        <f>IF(G7420="","",VLOOKUP(G7420,#REF!,3,0))</f>
        <v/>
      </c>
      <c r="B7420" s="45" t="str">
        <f>IF(Table1[[#This Row],[Day]]="","",WEEKNUM(F7420))</f>
        <v/>
      </c>
      <c r="C7420" s="45" t="str">
        <f>IF(Table1[[#This Row],[Day]]="","",MONTH(F7420))</f>
        <v/>
      </c>
      <c r="D7420" s="45" t="str">
        <f>IF(Table1[[#This Row],[Day]]="","",YEAR(F7420))</f>
        <v/>
      </c>
      <c r="E7420" s="117" t="s">
        <v>329</v>
      </c>
      <c r="J7420" s="102"/>
      <c r="K7420" s="124"/>
      <c r="R7420" s="46"/>
      <c r="V7420" s="112"/>
      <c r="W7420" s="72"/>
      <c r="X7420" s="46"/>
      <c r="Y7420" s="46"/>
      <c r="AC7420" s="47">
        <f t="shared" si="112"/>
        <v>0</v>
      </c>
      <c r="AD7420" s="47"/>
      <c r="AE7420" s="44"/>
      <c r="AF7420" s="48"/>
    </row>
    <row r="7421" spans="1:32" ht="21" customHeight="1">
      <c r="A7421" s="45" t="str">
        <f>IF(G7421="","",VLOOKUP(G7421,#REF!,3,0))</f>
        <v/>
      </c>
      <c r="B7421" s="45" t="str">
        <f>IF(Table1[[#This Row],[Day]]="","",WEEKNUM(F7421))</f>
        <v/>
      </c>
      <c r="C7421" s="45" t="str">
        <f>IF(Table1[[#This Row],[Day]]="","",MONTH(F7421))</f>
        <v/>
      </c>
      <c r="D7421" s="45" t="str">
        <f>IF(Table1[[#This Row],[Day]]="","",YEAR(F7421))</f>
        <v/>
      </c>
      <c r="E7421" s="117" t="s">
        <v>329</v>
      </c>
      <c r="J7421" s="102"/>
      <c r="K7421" s="124"/>
      <c r="R7421" s="46"/>
      <c r="V7421" s="112"/>
      <c r="W7421" s="72"/>
      <c r="X7421" s="46"/>
      <c r="Y7421" s="46"/>
      <c r="AC7421" s="47">
        <f t="shared" si="112"/>
        <v>0</v>
      </c>
      <c r="AD7421" s="47"/>
      <c r="AE7421" s="44"/>
      <c r="AF7421" s="48"/>
    </row>
    <row r="7422" spans="1:32" ht="21" customHeight="1">
      <c r="A7422" s="45" t="str">
        <f>IF(G7422="","",VLOOKUP(G7422,#REF!,3,0))</f>
        <v/>
      </c>
      <c r="B7422" s="45" t="str">
        <f>IF(Table1[[#This Row],[Day]]="","",WEEKNUM(F7422))</f>
        <v/>
      </c>
      <c r="C7422" s="45" t="str">
        <f>IF(Table1[[#This Row],[Day]]="","",MONTH(F7422))</f>
        <v/>
      </c>
      <c r="D7422" s="45" t="str">
        <f>IF(Table1[[#This Row],[Day]]="","",YEAR(F7422))</f>
        <v/>
      </c>
      <c r="E7422" s="117" t="s">
        <v>329</v>
      </c>
      <c r="J7422" s="102"/>
      <c r="K7422" s="124"/>
      <c r="R7422" s="46"/>
      <c r="V7422" s="112"/>
      <c r="W7422" s="72"/>
      <c r="X7422" s="46"/>
      <c r="Y7422" s="46"/>
      <c r="AC7422" s="47">
        <f t="shared" si="112"/>
        <v>0</v>
      </c>
      <c r="AD7422" s="47"/>
      <c r="AE7422" s="44"/>
      <c r="AF7422" s="48"/>
    </row>
    <row r="7423" spans="1:32" ht="21" customHeight="1">
      <c r="A7423" s="45" t="str">
        <f>IF(G7423="","",VLOOKUP(G7423,#REF!,3,0))</f>
        <v/>
      </c>
      <c r="B7423" s="45" t="str">
        <f>IF(Table1[[#This Row],[Day]]="","",WEEKNUM(F7423))</f>
        <v/>
      </c>
      <c r="C7423" s="45" t="str">
        <f>IF(Table1[[#This Row],[Day]]="","",MONTH(F7423))</f>
        <v/>
      </c>
      <c r="D7423" s="45" t="str">
        <f>IF(Table1[[#This Row],[Day]]="","",YEAR(F7423))</f>
        <v/>
      </c>
      <c r="E7423" s="117" t="s">
        <v>329</v>
      </c>
      <c r="J7423" s="102"/>
      <c r="K7423" s="124"/>
      <c r="R7423" s="46"/>
      <c r="V7423" s="112"/>
      <c r="W7423" s="72"/>
      <c r="X7423" s="46"/>
      <c r="Y7423" s="46"/>
      <c r="AC7423" s="47">
        <f t="shared" si="112"/>
        <v>0</v>
      </c>
      <c r="AD7423" s="47"/>
      <c r="AE7423" s="44"/>
      <c r="AF7423" s="48"/>
    </row>
    <row r="7424" spans="1:32" ht="21" customHeight="1">
      <c r="A7424" s="45" t="str">
        <f>IF(G7424="","",VLOOKUP(G7424,#REF!,3,0))</f>
        <v/>
      </c>
      <c r="B7424" s="45" t="str">
        <f>IF(Table1[[#This Row],[Day]]="","",WEEKNUM(F7424))</f>
        <v/>
      </c>
      <c r="C7424" s="45" t="str">
        <f>IF(Table1[[#This Row],[Day]]="","",MONTH(F7424))</f>
        <v/>
      </c>
      <c r="D7424" s="45" t="str">
        <f>IF(Table1[[#This Row],[Day]]="","",YEAR(F7424))</f>
        <v/>
      </c>
      <c r="E7424" s="117" t="s">
        <v>329</v>
      </c>
      <c r="J7424" s="102"/>
      <c r="K7424" s="124"/>
      <c r="R7424" s="46"/>
      <c r="V7424" s="112"/>
      <c r="W7424" s="72"/>
      <c r="X7424" s="46"/>
      <c r="Y7424" s="46"/>
      <c r="AC7424" s="47">
        <f t="shared" si="112"/>
        <v>0</v>
      </c>
      <c r="AD7424" s="47"/>
      <c r="AE7424" s="44"/>
      <c r="AF7424" s="48"/>
    </row>
    <row r="7425" spans="1:32" ht="21" customHeight="1">
      <c r="A7425" s="45" t="str">
        <f>IF(G7425="","",VLOOKUP(G7425,#REF!,3,0))</f>
        <v/>
      </c>
      <c r="B7425" s="45" t="str">
        <f>IF(Table1[[#This Row],[Day]]="","",WEEKNUM(F7425))</f>
        <v/>
      </c>
      <c r="C7425" s="45" t="str">
        <f>IF(Table1[[#This Row],[Day]]="","",MONTH(F7425))</f>
        <v/>
      </c>
      <c r="D7425" s="45" t="str">
        <f>IF(Table1[[#This Row],[Day]]="","",YEAR(F7425))</f>
        <v/>
      </c>
      <c r="E7425" s="117" t="s">
        <v>329</v>
      </c>
      <c r="J7425" s="102"/>
      <c r="K7425" s="124"/>
      <c r="R7425" s="46"/>
      <c r="V7425" s="112"/>
      <c r="W7425" s="72"/>
      <c r="X7425" s="46"/>
      <c r="Y7425" s="46"/>
      <c r="AC7425" s="47">
        <f t="shared" si="112"/>
        <v>0</v>
      </c>
      <c r="AD7425" s="47"/>
      <c r="AE7425" s="44"/>
      <c r="AF7425" s="48"/>
    </row>
    <row r="7426" spans="1:32" ht="21" customHeight="1">
      <c r="A7426" s="45" t="str">
        <f>IF(G7426="","",VLOOKUP(G7426,#REF!,3,0))</f>
        <v/>
      </c>
      <c r="B7426" s="45" t="str">
        <f>IF(Table1[[#This Row],[Day]]="","",WEEKNUM(F7426))</f>
        <v/>
      </c>
      <c r="C7426" s="45" t="str">
        <f>IF(Table1[[#This Row],[Day]]="","",MONTH(F7426))</f>
        <v/>
      </c>
      <c r="D7426" s="45" t="str">
        <f>IF(Table1[[#This Row],[Day]]="","",YEAR(F7426))</f>
        <v/>
      </c>
      <c r="E7426" s="117" t="s">
        <v>329</v>
      </c>
      <c r="J7426" s="102"/>
      <c r="K7426" s="124"/>
      <c r="R7426" s="46"/>
      <c r="V7426" s="112"/>
      <c r="W7426" s="72"/>
      <c r="X7426" s="46"/>
      <c r="Y7426" s="46"/>
      <c r="AC7426" s="47">
        <f t="shared" si="112"/>
        <v>0</v>
      </c>
      <c r="AD7426" s="47"/>
      <c r="AE7426" s="44"/>
      <c r="AF7426" s="48"/>
    </row>
    <row r="7427" spans="1:32" ht="21" customHeight="1">
      <c r="A7427" s="45" t="str">
        <f>IF(G7427="","",VLOOKUP(G7427,#REF!,3,0))</f>
        <v/>
      </c>
      <c r="B7427" s="45" t="str">
        <f>IF(Table1[[#This Row],[Day]]="","",WEEKNUM(F7427))</f>
        <v/>
      </c>
      <c r="C7427" s="45" t="str">
        <f>IF(Table1[[#This Row],[Day]]="","",MONTH(F7427))</f>
        <v/>
      </c>
      <c r="D7427" s="45" t="str">
        <f>IF(Table1[[#This Row],[Day]]="","",YEAR(F7427))</f>
        <v/>
      </c>
      <c r="E7427" s="117" t="s">
        <v>329</v>
      </c>
      <c r="J7427" s="102"/>
      <c r="K7427" s="124"/>
      <c r="R7427" s="46"/>
      <c r="V7427" s="112"/>
      <c r="W7427" s="72"/>
      <c r="X7427" s="46"/>
      <c r="Y7427" s="46"/>
      <c r="AC7427" s="47">
        <f t="shared" si="112"/>
        <v>0</v>
      </c>
      <c r="AD7427" s="47"/>
      <c r="AE7427" s="44"/>
      <c r="AF7427" s="48"/>
    </row>
    <row r="7428" spans="1:32" ht="21" customHeight="1">
      <c r="A7428" s="45" t="str">
        <f>IF(G7428="","",VLOOKUP(G7428,#REF!,3,0))</f>
        <v/>
      </c>
      <c r="B7428" s="45" t="str">
        <f>IF(Table1[[#This Row],[Day]]="","",WEEKNUM(F7428))</f>
        <v/>
      </c>
      <c r="C7428" s="45" t="str">
        <f>IF(Table1[[#This Row],[Day]]="","",MONTH(F7428))</f>
        <v/>
      </c>
      <c r="D7428" s="45" t="str">
        <f>IF(Table1[[#This Row],[Day]]="","",YEAR(F7428))</f>
        <v/>
      </c>
      <c r="E7428" s="117" t="s">
        <v>329</v>
      </c>
      <c r="J7428" s="102"/>
      <c r="K7428" s="124"/>
      <c r="R7428" s="46"/>
      <c r="V7428" s="112"/>
      <c r="W7428" s="72"/>
      <c r="X7428" s="46"/>
      <c r="Y7428" s="46"/>
      <c r="AC7428" s="47">
        <f t="shared" si="112"/>
        <v>0</v>
      </c>
      <c r="AD7428" s="47"/>
      <c r="AE7428" s="44"/>
      <c r="AF7428" s="48"/>
    </row>
    <row r="7429" spans="1:32" ht="21" customHeight="1">
      <c r="A7429" s="45" t="str">
        <f>IF(G7429="","",VLOOKUP(G7429,#REF!,3,0))</f>
        <v/>
      </c>
      <c r="B7429" s="45" t="str">
        <f>IF(Table1[[#This Row],[Day]]="","",WEEKNUM(F7429))</f>
        <v/>
      </c>
      <c r="C7429" s="45" t="str">
        <f>IF(Table1[[#This Row],[Day]]="","",MONTH(F7429))</f>
        <v/>
      </c>
      <c r="D7429" s="45" t="str">
        <f>IF(Table1[[#This Row],[Day]]="","",YEAR(F7429))</f>
        <v/>
      </c>
      <c r="E7429" s="117" t="s">
        <v>329</v>
      </c>
      <c r="J7429" s="102"/>
      <c r="K7429" s="124"/>
      <c r="R7429" s="46"/>
      <c r="V7429" s="112"/>
      <c r="W7429" s="72"/>
      <c r="X7429" s="46"/>
      <c r="Y7429" s="46"/>
      <c r="AC7429" s="47">
        <f t="shared" si="112"/>
        <v>0</v>
      </c>
      <c r="AD7429" s="47"/>
      <c r="AE7429" s="44"/>
      <c r="AF7429" s="48"/>
    </row>
    <row r="7430" spans="1:32" ht="21" customHeight="1">
      <c r="A7430" s="45" t="str">
        <f>IF(G7430="","",VLOOKUP(G7430,#REF!,3,0))</f>
        <v/>
      </c>
      <c r="B7430" s="45" t="str">
        <f>IF(Table1[[#This Row],[Day]]="","",WEEKNUM(F7430))</f>
        <v/>
      </c>
      <c r="C7430" s="45" t="str">
        <f>IF(Table1[[#This Row],[Day]]="","",MONTH(F7430))</f>
        <v/>
      </c>
      <c r="D7430" s="45" t="str">
        <f>IF(Table1[[#This Row],[Day]]="","",YEAR(F7430))</f>
        <v/>
      </c>
      <c r="E7430" s="117" t="s">
        <v>329</v>
      </c>
      <c r="J7430" s="102"/>
      <c r="K7430" s="124"/>
      <c r="R7430" s="46"/>
      <c r="V7430" s="112"/>
      <c r="W7430" s="72"/>
      <c r="X7430" s="46"/>
      <c r="Y7430" s="46"/>
      <c r="AC7430" s="47">
        <f t="shared" si="112"/>
        <v>0</v>
      </c>
      <c r="AD7430" s="47"/>
      <c r="AE7430" s="44"/>
      <c r="AF7430" s="48"/>
    </row>
    <row r="7431" spans="1:32" ht="21" customHeight="1">
      <c r="A7431" s="45" t="str">
        <f>IF(G7431="","",VLOOKUP(G7431,#REF!,3,0))</f>
        <v/>
      </c>
      <c r="B7431" s="45" t="str">
        <f>IF(Table1[[#This Row],[Day]]="","",WEEKNUM(F7431))</f>
        <v/>
      </c>
      <c r="C7431" s="45" t="str">
        <f>IF(Table1[[#This Row],[Day]]="","",MONTH(F7431))</f>
        <v/>
      </c>
      <c r="D7431" s="45" t="str">
        <f>IF(Table1[[#This Row],[Day]]="","",YEAR(F7431))</f>
        <v/>
      </c>
      <c r="E7431" s="117" t="s">
        <v>329</v>
      </c>
      <c r="J7431" s="102"/>
      <c r="K7431" s="124"/>
      <c r="R7431" s="46"/>
      <c r="V7431" s="112"/>
      <c r="W7431" s="72"/>
      <c r="X7431" s="46"/>
      <c r="Y7431" s="46"/>
      <c r="AC7431" s="47">
        <f t="shared" si="112"/>
        <v>0</v>
      </c>
      <c r="AD7431" s="47"/>
      <c r="AE7431" s="44"/>
      <c r="AF7431" s="48"/>
    </row>
    <row r="7432" spans="1:32" ht="21" customHeight="1">
      <c r="A7432" s="45" t="str">
        <f>IF(G7432="","",VLOOKUP(G7432,#REF!,3,0))</f>
        <v/>
      </c>
      <c r="B7432" s="45" t="str">
        <f>IF(Table1[[#This Row],[Day]]="","",WEEKNUM(F7432))</f>
        <v/>
      </c>
      <c r="C7432" s="45" t="str">
        <f>IF(Table1[[#This Row],[Day]]="","",MONTH(F7432))</f>
        <v/>
      </c>
      <c r="D7432" s="45" t="str">
        <f>IF(Table1[[#This Row],[Day]]="","",YEAR(F7432))</f>
        <v/>
      </c>
      <c r="E7432" s="117" t="s">
        <v>329</v>
      </c>
      <c r="J7432" s="102"/>
      <c r="K7432" s="124"/>
      <c r="R7432" s="46"/>
      <c r="V7432" s="112"/>
      <c r="W7432" s="72"/>
      <c r="X7432" s="46"/>
      <c r="Y7432" s="46"/>
      <c r="AC7432" s="47">
        <f t="shared" si="112"/>
        <v>0</v>
      </c>
      <c r="AD7432" s="47"/>
      <c r="AE7432" s="44"/>
      <c r="AF7432" s="48"/>
    </row>
    <row r="7433" spans="1:32" ht="21" customHeight="1">
      <c r="A7433" s="45" t="str">
        <f>IF(G7433="","",VLOOKUP(G7433,#REF!,3,0))</f>
        <v/>
      </c>
      <c r="B7433" s="45" t="str">
        <f>IF(Table1[[#This Row],[Day]]="","",WEEKNUM(F7433))</f>
        <v/>
      </c>
      <c r="C7433" s="45" t="str">
        <f>IF(Table1[[#This Row],[Day]]="","",MONTH(F7433))</f>
        <v/>
      </c>
      <c r="D7433" s="45" t="str">
        <f>IF(Table1[[#This Row],[Day]]="","",YEAR(F7433))</f>
        <v/>
      </c>
      <c r="E7433" s="117" t="s">
        <v>329</v>
      </c>
      <c r="J7433" s="102"/>
      <c r="K7433" s="124"/>
      <c r="R7433" s="46"/>
      <c r="V7433" s="112"/>
      <c r="W7433" s="72"/>
      <c r="X7433" s="46"/>
      <c r="Y7433" s="46"/>
      <c r="AC7433" s="47">
        <f t="shared" si="112"/>
        <v>0</v>
      </c>
      <c r="AD7433" s="47"/>
      <c r="AE7433" s="44"/>
      <c r="AF7433" s="48"/>
    </row>
    <row r="7434" spans="1:32" ht="21" customHeight="1">
      <c r="A7434" s="45" t="str">
        <f>IF(G7434="","",VLOOKUP(G7434,#REF!,3,0))</f>
        <v/>
      </c>
      <c r="B7434" s="45" t="str">
        <f>IF(Table1[[#This Row],[Day]]="","",WEEKNUM(F7434))</f>
        <v/>
      </c>
      <c r="C7434" s="45" t="str">
        <f>IF(Table1[[#This Row],[Day]]="","",MONTH(F7434))</f>
        <v/>
      </c>
      <c r="D7434" s="45" t="str">
        <f>IF(Table1[[#This Row],[Day]]="","",YEAR(F7434))</f>
        <v/>
      </c>
      <c r="E7434" s="117" t="s">
        <v>329</v>
      </c>
      <c r="J7434" s="102"/>
      <c r="K7434" s="124"/>
      <c r="R7434" s="46"/>
      <c r="V7434" s="112"/>
      <c r="W7434" s="72"/>
      <c r="X7434" s="46"/>
      <c r="Y7434" s="46"/>
      <c r="AC7434" s="47">
        <f t="shared" si="112"/>
        <v>0</v>
      </c>
      <c r="AD7434" s="47"/>
      <c r="AE7434" s="44"/>
      <c r="AF7434" s="48"/>
    </row>
    <row r="7435" spans="1:32" ht="21" customHeight="1">
      <c r="A7435" s="45" t="str">
        <f>IF(G7435="","",VLOOKUP(G7435,#REF!,3,0))</f>
        <v/>
      </c>
      <c r="B7435" s="45" t="str">
        <f>IF(Table1[[#This Row],[Day]]="","",WEEKNUM(F7435))</f>
        <v/>
      </c>
      <c r="C7435" s="45" t="str">
        <f>IF(Table1[[#This Row],[Day]]="","",MONTH(F7435))</f>
        <v/>
      </c>
      <c r="D7435" s="45" t="str">
        <f>IF(Table1[[#This Row],[Day]]="","",YEAR(F7435))</f>
        <v/>
      </c>
      <c r="E7435" s="117" t="s">
        <v>329</v>
      </c>
      <c r="J7435" s="102"/>
      <c r="K7435" s="124"/>
      <c r="R7435" s="46"/>
      <c r="V7435" s="112"/>
      <c r="W7435" s="72"/>
      <c r="X7435" s="46"/>
      <c r="Y7435" s="46"/>
      <c r="AC7435" s="47">
        <f t="shared" si="112"/>
        <v>0</v>
      </c>
      <c r="AD7435" s="47"/>
      <c r="AE7435" s="44"/>
      <c r="AF7435" s="48"/>
    </row>
    <row r="7436" spans="1:32" ht="21" customHeight="1">
      <c r="A7436" s="45" t="str">
        <f>IF(G7436="","",VLOOKUP(G7436,#REF!,3,0))</f>
        <v/>
      </c>
      <c r="B7436" s="45" t="str">
        <f>IF(Table1[[#This Row],[Day]]="","",WEEKNUM(F7436))</f>
        <v/>
      </c>
      <c r="C7436" s="45" t="str">
        <f>IF(Table1[[#This Row],[Day]]="","",MONTH(F7436))</f>
        <v/>
      </c>
      <c r="D7436" s="45" t="str">
        <f>IF(Table1[[#This Row],[Day]]="","",YEAR(F7436))</f>
        <v/>
      </c>
      <c r="E7436" s="117" t="s">
        <v>329</v>
      </c>
      <c r="J7436" s="102"/>
      <c r="K7436" s="124"/>
      <c r="R7436" s="46"/>
      <c r="V7436" s="112"/>
      <c r="W7436" s="72"/>
      <c r="X7436" s="46"/>
      <c r="Y7436" s="46"/>
      <c r="AC7436" s="47">
        <f t="shared" si="112"/>
        <v>0</v>
      </c>
      <c r="AD7436" s="47"/>
      <c r="AE7436" s="44"/>
      <c r="AF7436" s="48"/>
    </row>
    <row r="7437" spans="1:32" ht="21" customHeight="1">
      <c r="A7437" s="45" t="str">
        <f>IF(G7437="","",VLOOKUP(G7437,#REF!,3,0))</f>
        <v/>
      </c>
      <c r="B7437" s="45" t="str">
        <f>IF(Table1[[#This Row],[Day]]="","",WEEKNUM(F7437))</f>
        <v/>
      </c>
      <c r="C7437" s="45" t="str">
        <f>IF(Table1[[#This Row],[Day]]="","",MONTH(F7437))</f>
        <v/>
      </c>
      <c r="D7437" s="45" t="str">
        <f>IF(Table1[[#This Row],[Day]]="","",YEAR(F7437))</f>
        <v/>
      </c>
      <c r="E7437" s="117" t="s">
        <v>329</v>
      </c>
      <c r="J7437" s="102"/>
      <c r="K7437" s="124"/>
      <c r="R7437" s="46"/>
      <c r="V7437" s="112"/>
      <c r="W7437" s="72"/>
      <c r="X7437" s="46"/>
      <c r="Y7437" s="46"/>
      <c r="AC7437" s="47">
        <f t="shared" si="112"/>
        <v>0</v>
      </c>
      <c r="AD7437" s="47"/>
      <c r="AE7437" s="44"/>
      <c r="AF7437" s="48"/>
    </row>
    <row r="7438" spans="1:32" ht="21" customHeight="1">
      <c r="A7438" s="45" t="str">
        <f>IF(G7438="","",VLOOKUP(G7438,#REF!,3,0))</f>
        <v/>
      </c>
      <c r="B7438" s="45" t="str">
        <f>IF(Table1[[#This Row],[Day]]="","",WEEKNUM(F7438))</f>
        <v/>
      </c>
      <c r="C7438" s="45" t="str">
        <f>IF(Table1[[#This Row],[Day]]="","",MONTH(F7438))</f>
        <v/>
      </c>
      <c r="D7438" s="45" t="str">
        <f>IF(Table1[[#This Row],[Day]]="","",YEAR(F7438))</f>
        <v/>
      </c>
      <c r="E7438" s="117" t="s">
        <v>329</v>
      </c>
      <c r="J7438" s="102"/>
      <c r="K7438" s="124"/>
      <c r="R7438" s="46"/>
      <c r="V7438" s="112"/>
      <c r="W7438" s="72"/>
      <c r="X7438" s="46"/>
      <c r="Y7438" s="46"/>
      <c r="AC7438" s="47">
        <f t="shared" si="112"/>
        <v>0</v>
      </c>
      <c r="AD7438" s="47"/>
      <c r="AE7438" s="44"/>
      <c r="AF7438" s="48"/>
    </row>
    <row r="7439" spans="1:32" ht="21" customHeight="1">
      <c r="A7439" s="45" t="str">
        <f>IF(G7439="","",VLOOKUP(G7439,#REF!,3,0))</f>
        <v/>
      </c>
      <c r="B7439" s="45" t="str">
        <f>IF(Table1[[#This Row],[Day]]="","",WEEKNUM(F7439))</f>
        <v/>
      </c>
      <c r="C7439" s="45" t="str">
        <f>IF(Table1[[#This Row],[Day]]="","",MONTH(F7439))</f>
        <v/>
      </c>
      <c r="D7439" s="45" t="str">
        <f>IF(Table1[[#This Row],[Day]]="","",YEAR(F7439))</f>
        <v/>
      </c>
      <c r="E7439" s="117" t="s">
        <v>329</v>
      </c>
      <c r="J7439" s="102"/>
      <c r="K7439" s="124"/>
      <c r="R7439" s="46"/>
      <c r="V7439" s="112"/>
      <c r="W7439" s="72"/>
      <c r="X7439" s="46"/>
      <c r="Y7439" s="46"/>
      <c r="AC7439" s="47">
        <f t="shared" si="112"/>
        <v>0</v>
      </c>
      <c r="AD7439" s="47"/>
      <c r="AE7439" s="44"/>
      <c r="AF7439" s="48"/>
    </row>
    <row r="7440" spans="1:32" ht="21" customHeight="1">
      <c r="A7440" s="45" t="str">
        <f>IF(G7440="","",VLOOKUP(G7440,#REF!,3,0))</f>
        <v/>
      </c>
      <c r="B7440" s="45" t="str">
        <f>IF(Table1[[#This Row],[Day]]="","",WEEKNUM(F7440))</f>
        <v/>
      </c>
      <c r="C7440" s="45" t="str">
        <f>IF(Table1[[#This Row],[Day]]="","",MONTH(F7440))</f>
        <v/>
      </c>
      <c r="D7440" s="45" t="str">
        <f>IF(Table1[[#This Row],[Day]]="","",YEAR(F7440))</f>
        <v/>
      </c>
      <c r="E7440" s="117" t="s">
        <v>329</v>
      </c>
      <c r="J7440" s="102"/>
      <c r="K7440" s="124"/>
      <c r="R7440" s="46"/>
      <c r="V7440" s="112"/>
      <c r="W7440" s="72"/>
      <c r="X7440" s="46"/>
      <c r="Y7440" s="46"/>
      <c r="AC7440" s="47">
        <f t="shared" si="112"/>
        <v>0</v>
      </c>
      <c r="AD7440" s="47"/>
      <c r="AE7440" s="44"/>
      <c r="AF7440" s="48"/>
    </row>
    <row r="7441" spans="1:32" ht="21" customHeight="1">
      <c r="A7441" s="45" t="str">
        <f>IF(G7441="","",VLOOKUP(G7441,#REF!,3,0))</f>
        <v/>
      </c>
      <c r="B7441" s="45" t="str">
        <f>IF(Table1[[#This Row],[Day]]="","",WEEKNUM(F7441))</f>
        <v/>
      </c>
      <c r="C7441" s="45" t="str">
        <f>IF(Table1[[#This Row],[Day]]="","",MONTH(F7441))</f>
        <v/>
      </c>
      <c r="D7441" s="45" t="str">
        <f>IF(Table1[[#This Row],[Day]]="","",YEAR(F7441))</f>
        <v/>
      </c>
      <c r="E7441" s="117" t="s">
        <v>329</v>
      </c>
      <c r="J7441" s="102"/>
      <c r="K7441" s="124"/>
      <c r="R7441" s="46"/>
      <c r="V7441" s="112"/>
      <c r="W7441" s="72"/>
      <c r="X7441" s="46"/>
      <c r="Y7441" s="46"/>
      <c r="AC7441" s="47">
        <f t="shared" si="112"/>
        <v>0</v>
      </c>
      <c r="AD7441" s="47"/>
      <c r="AE7441" s="44"/>
      <c r="AF7441" s="48"/>
    </row>
    <row r="7442" spans="1:32" ht="21" customHeight="1">
      <c r="A7442" s="45" t="str">
        <f>IF(G7442="","",VLOOKUP(G7442,#REF!,3,0))</f>
        <v/>
      </c>
      <c r="B7442" s="45" t="str">
        <f>IF(Table1[[#This Row],[Day]]="","",WEEKNUM(F7442))</f>
        <v/>
      </c>
      <c r="C7442" s="45" t="str">
        <f>IF(Table1[[#This Row],[Day]]="","",MONTH(F7442))</f>
        <v/>
      </c>
      <c r="D7442" s="45" t="str">
        <f>IF(Table1[[#This Row],[Day]]="","",YEAR(F7442))</f>
        <v/>
      </c>
      <c r="E7442" s="117" t="s">
        <v>329</v>
      </c>
      <c r="J7442" s="102"/>
      <c r="K7442" s="124"/>
      <c r="R7442" s="46"/>
      <c r="V7442" s="112"/>
      <c r="W7442" s="72"/>
      <c r="X7442" s="46"/>
      <c r="Y7442" s="46"/>
      <c r="AC7442" s="47">
        <f t="shared" si="112"/>
        <v>0</v>
      </c>
      <c r="AD7442" s="47"/>
      <c r="AE7442" s="44"/>
      <c r="AF7442" s="48"/>
    </row>
    <row r="7443" spans="1:32" ht="21" customHeight="1">
      <c r="A7443" s="45" t="str">
        <f>IF(G7443="","",VLOOKUP(G7443,#REF!,3,0))</f>
        <v/>
      </c>
      <c r="B7443" s="45" t="str">
        <f>IF(Table1[[#This Row],[Day]]="","",WEEKNUM(F7443))</f>
        <v/>
      </c>
      <c r="C7443" s="45" t="str">
        <f>IF(Table1[[#This Row],[Day]]="","",MONTH(F7443))</f>
        <v/>
      </c>
      <c r="D7443" s="45" t="str">
        <f>IF(Table1[[#This Row],[Day]]="","",YEAR(F7443))</f>
        <v/>
      </c>
      <c r="E7443" s="117" t="s">
        <v>329</v>
      </c>
      <c r="J7443" s="102"/>
      <c r="K7443" s="124"/>
      <c r="R7443" s="46"/>
      <c r="V7443" s="112"/>
      <c r="W7443" s="72"/>
      <c r="X7443" s="46"/>
      <c r="Y7443" s="46"/>
      <c r="AC7443" s="47">
        <f t="shared" si="112"/>
        <v>0</v>
      </c>
      <c r="AD7443" s="47"/>
      <c r="AE7443" s="44"/>
      <c r="AF7443" s="48"/>
    </row>
    <row r="7444" spans="1:32" ht="21" customHeight="1">
      <c r="A7444" s="45" t="str">
        <f>IF(G7444="","",VLOOKUP(G7444,#REF!,3,0))</f>
        <v/>
      </c>
      <c r="B7444" s="45" t="str">
        <f>IF(Table1[[#This Row],[Day]]="","",WEEKNUM(F7444))</f>
        <v/>
      </c>
      <c r="C7444" s="45" t="str">
        <f>IF(Table1[[#This Row],[Day]]="","",MONTH(F7444))</f>
        <v/>
      </c>
      <c r="D7444" s="45" t="str">
        <f>IF(Table1[[#This Row],[Day]]="","",YEAR(F7444))</f>
        <v/>
      </c>
      <c r="E7444" s="117" t="s">
        <v>329</v>
      </c>
      <c r="J7444" s="102"/>
      <c r="K7444" s="124"/>
      <c r="R7444" s="46"/>
      <c r="V7444" s="112"/>
      <c r="W7444" s="72"/>
      <c r="X7444" s="46"/>
      <c r="Y7444" s="46"/>
      <c r="AC7444" s="47">
        <f t="shared" si="112"/>
        <v>0</v>
      </c>
      <c r="AD7444" s="47"/>
      <c r="AE7444" s="44"/>
      <c r="AF7444" s="48"/>
    </row>
    <row r="7445" spans="1:32" ht="21" customHeight="1">
      <c r="A7445" s="45" t="str">
        <f>IF(G7445="","",VLOOKUP(G7445,#REF!,3,0))</f>
        <v/>
      </c>
      <c r="B7445" s="45" t="str">
        <f>IF(Table1[[#This Row],[Day]]="","",WEEKNUM(F7445))</f>
        <v/>
      </c>
      <c r="C7445" s="45" t="str">
        <f>IF(Table1[[#This Row],[Day]]="","",MONTH(F7445))</f>
        <v/>
      </c>
      <c r="D7445" s="45" t="str">
        <f>IF(Table1[[#This Row],[Day]]="","",YEAR(F7445))</f>
        <v/>
      </c>
      <c r="E7445" s="117" t="s">
        <v>329</v>
      </c>
      <c r="J7445" s="102"/>
      <c r="K7445" s="124"/>
      <c r="R7445" s="46"/>
      <c r="V7445" s="112"/>
      <c r="W7445" s="72"/>
      <c r="X7445" s="46"/>
      <c r="Y7445" s="46"/>
      <c r="AC7445" s="47">
        <f t="shared" si="112"/>
        <v>0</v>
      </c>
      <c r="AD7445" s="47"/>
      <c r="AE7445" s="44"/>
      <c r="AF7445" s="48"/>
    </row>
    <row r="7446" spans="1:32" ht="21" customHeight="1">
      <c r="A7446" s="45" t="str">
        <f>IF(G7446="","",VLOOKUP(G7446,#REF!,3,0))</f>
        <v/>
      </c>
      <c r="B7446" s="45" t="str">
        <f>IF(Table1[[#This Row],[Day]]="","",WEEKNUM(F7446))</f>
        <v/>
      </c>
      <c r="C7446" s="45" t="str">
        <f>IF(Table1[[#This Row],[Day]]="","",MONTH(F7446))</f>
        <v/>
      </c>
      <c r="D7446" s="45" t="str">
        <f>IF(Table1[[#This Row],[Day]]="","",YEAR(F7446))</f>
        <v/>
      </c>
      <c r="E7446" s="117" t="s">
        <v>329</v>
      </c>
      <c r="J7446" s="102"/>
      <c r="K7446" s="124"/>
      <c r="R7446" s="46"/>
      <c r="V7446" s="112"/>
      <c r="W7446" s="72"/>
      <c r="X7446" s="46"/>
      <c r="Y7446" s="46"/>
      <c r="AC7446" s="47">
        <f t="shared" si="112"/>
        <v>0</v>
      </c>
      <c r="AD7446" s="47"/>
      <c r="AE7446" s="44"/>
      <c r="AF7446" s="48"/>
    </row>
    <row r="7447" spans="1:32" ht="21" customHeight="1">
      <c r="A7447" s="45" t="str">
        <f>IF(G7447="","",VLOOKUP(G7447,#REF!,3,0))</f>
        <v/>
      </c>
      <c r="B7447" s="45" t="str">
        <f>IF(Table1[[#This Row],[Day]]="","",WEEKNUM(F7447))</f>
        <v/>
      </c>
      <c r="C7447" s="45" t="str">
        <f>IF(Table1[[#This Row],[Day]]="","",MONTH(F7447))</f>
        <v/>
      </c>
      <c r="D7447" s="45" t="str">
        <f>IF(Table1[[#This Row],[Day]]="","",YEAR(F7447))</f>
        <v/>
      </c>
      <c r="E7447" s="117" t="s">
        <v>329</v>
      </c>
      <c r="J7447" s="102"/>
      <c r="K7447" s="124"/>
      <c r="R7447" s="46"/>
      <c r="V7447" s="112"/>
      <c r="W7447" s="72"/>
      <c r="X7447" s="46"/>
      <c r="Y7447" s="46"/>
      <c r="AC7447" s="47">
        <f t="shared" si="112"/>
        <v>0</v>
      </c>
      <c r="AD7447" s="47"/>
      <c r="AE7447" s="44"/>
      <c r="AF7447" s="48"/>
    </row>
    <row r="7448" spans="1:32" ht="21" customHeight="1">
      <c r="A7448" s="45" t="str">
        <f>IF(G7448="","",VLOOKUP(G7448,#REF!,3,0))</f>
        <v/>
      </c>
      <c r="B7448" s="45" t="str">
        <f>IF(Table1[[#This Row],[Day]]="","",WEEKNUM(F7448))</f>
        <v/>
      </c>
      <c r="C7448" s="45" t="str">
        <f>IF(Table1[[#This Row],[Day]]="","",MONTH(F7448))</f>
        <v/>
      </c>
      <c r="D7448" s="45" t="str">
        <f>IF(Table1[[#This Row],[Day]]="","",YEAR(F7448))</f>
        <v/>
      </c>
      <c r="E7448" s="117" t="s">
        <v>329</v>
      </c>
      <c r="J7448" s="102"/>
      <c r="K7448" s="124"/>
      <c r="R7448" s="46"/>
      <c r="V7448" s="112"/>
      <c r="W7448" s="72"/>
      <c r="X7448" s="46"/>
      <c r="Y7448" s="46"/>
      <c r="AC7448" s="47">
        <f t="shared" si="112"/>
        <v>0</v>
      </c>
      <c r="AD7448" s="47"/>
      <c r="AE7448" s="44"/>
      <c r="AF7448" s="48"/>
    </row>
    <row r="7449" spans="1:32" ht="21" customHeight="1">
      <c r="A7449" s="45" t="str">
        <f>IF(G7449="","",VLOOKUP(G7449,#REF!,3,0))</f>
        <v/>
      </c>
      <c r="B7449" s="45" t="str">
        <f>IF(Table1[[#This Row],[Day]]="","",WEEKNUM(F7449))</f>
        <v/>
      </c>
      <c r="C7449" s="45" t="str">
        <f>IF(Table1[[#This Row],[Day]]="","",MONTH(F7449))</f>
        <v/>
      </c>
      <c r="D7449" s="45" t="str">
        <f>IF(Table1[[#This Row],[Day]]="","",YEAR(F7449))</f>
        <v/>
      </c>
      <c r="E7449" s="117" t="s">
        <v>329</v>
      </c>
      <c r="J7449" s="102"/>
      <c r="K7449" s="124"/>
      <c r="R7449" s="46"/>
      <c r="V7449" s="112"/>
      <c r="W7449" s="72"/>
      <c r="X7449" s="46"/>
      <c r="Y7449" s="46"/>
      <c r="AC7449" s="47">
        <f t="shared" si="112"/>
        <v>0</v>
      </c>
      <c r="AD7449" s="47"/>
      <c r="AE7449" s="44"/>
      <c r="AF7449" s="48"/>
    </row>
    <row r="7450" spans="1:32" ht="21" customHeight="1">
      <c r="A7450" s="45" t="str">
        <f>IF(G7450="","",VLOOKUP(G7450,#REF!,3,0))</f>
        <v/>
      </c>
      <c r="B7450" s="45" t="str">
        <f>IF(Table1[[#This Row],[Day]]="","",WEEKNUM(F7450))</f>
        <v/>
      </c>
      <c r="C7450" s="45" t="str">
        <f>IF(Table1[[#This Row],[Day]]="","",MONTH(F7450))</f>
        <v/>
      </c>
      <c r="D7450" s="45" t="str">
        <f>IF(Table1[[#This Row],[Day]]="","",YEAR(F7450))</f>
        <v/>
      </c>
      <c r="E7450" s="117" t="s">
        <v>329</v>
      </c>
      <c r="J7450" s="102"/>
      <c r="K7450" s="124"/>
      <c r="R7450" s="46"/>
      <c r="V7450" s="112"/>
      <c r="W7450" s="72"/>
      <c r="X7450" s="46"/>
      <c r="Y7450" s="46"/>
      <c r="AC7450" s="47">
        <f t="shared" si="112"/>
        <v>0</v>
      </c>
      <c r="AD7450" s="47"/>
      <c r="AE7450" s="44"/>
      <c r="AF7450" s="48"/>
    </row>
    <row r="7451" spans="1:32" ht="21" customHeight="1">
      <c r="A7451" s="45" t="str">
        <f>IF(G7451="","",VLOOKUP(G7451,#REF!,3,0))</f>
        <v/>
      </c>
      <c r="B7451" s="45" t="str">
        <f>IF(Table1[[#This Row],[Day]]="","",WEEKNUM(F7451))</f>
        <v/>
      </c>
      <c r="C7451" s="45" t="str">
        <f>IF(Table1[[#This Row],[Day]]="","",MONTH(F7451))</f>
        <v/>
      </c>
      <c r="D7451" s="45" t="str">
        <f>IF(Table1[[#This Row],[Day]]="","",YEAR(F7451))</f>
        <v/>
      </c>
      <c r="E7451" s="117" t="s">
        <v>329</v>
      </c>
      <c r="J7451" s="102"/>
      <c r="K7451" s="124"/>
      <c r="R7451" s="46"/>
      <c r="V7451" s="112"/>
      <c r="W7451" s="72"/>
      <c r="X7451" s="46"/>
      <c r="Y7451" s="46"/>
      <c r="AC7451" s="47">
        <f t="shared" si="112"/>
        <v>0</v>
      </c>
      <c r="AD7451" s="47"/>
      <c r="AE7451" s="44"/>
      <c r="AF7451" s="48"/>
    </row>
    <row r="7452" spans="1:32" ht="21" customHeight="1">
      <c r="A7452" s="45" t="str">
        <f>IF(G7452="","",VLOOKUP(G7452,#REF!,3,0))</f>
        <v/>
      </c>
      <c r="B7452" s="45" t="str">
        <f>IF(Table1[[#This Row],[Day]]="","",WEEKNUM(F7452))</f>
        <v/>
      </c>
      <c r="C7452" s="45" t="str">
        <f>IF(Table1[[#This Row],[Day]]="","",MONTH(F7452))</f>
        <v/>
      </c>
      <c r="D7452" s="45" t="str">
        <f>IF(Table1[[#This Row],[Day]]="","",YEAR(F7452))</f>
        <v/>
      </c>
      <c r="E7452" s="117" t="s">
        <v>329</v>
      </c>
      <c r="J7452" s="102"/>
      <c r="K7452" s="124"/>
      <c r="R7452" s="46"/>
      <c r="V7452" s="112"/>
      <c r="W7452" s="72"/>
      <c r="X7452" s="46"/>
      <c r="Y7452" s="46"/>
      <c r="AC7452" s="47">
        <f t="shared" ref="AC7452:AC7515" si="113">SUM(I7452:AB7452)</f>
        <v>0</v>
      </c>
      <c r="AD7452" s="47"/>
      <c r="AE7452" s="44"/>
      <c r="AF7452" s="48"/>
    </row>
    <row r="7453" spans="1:32" ht="21" customHeight="1">
      <c r="A7453" s="45" t="str">
        <f>IF(G7453="","",VLOOKUP(G7453,#REF!,3,0))</f>
        <v/>
      </c>
      <c r="B7453" s="45" t="str">
        <f>IF(Table1[[#This Row],[Day]]="","",WEEKNUM(F7453))</f>
        <v/>
      </c>
      <c r="C7453" s="45" t="str">
        <f>IF(Table1[[#This Row],[Day]]="","",MONTH(F7453))</f>
        <v/>
      </c>
      <c r="D7453" s="45" t="str">
        <f>IF(Table1[[#This Row],[Day]]="","",YEAR(F7453))</f>
        <v/>
      </c>
      <c r="E7453" s="117" t="s">
        <v>329</v>
      </c>
      <c r="J7453" s="102"/>
      <c r="K7453" s="124"/>
      <c r="R7453" s="46"/>
      <c r="V7453" s="112"/>
      <c r="W7453" s="72"/>
      <c r="X7453" s="46"/>
      <c r="Y7453" s="46"/>
      <c r="AC7453" s="47">
        <f t="shared" si="113"/>
        <v>0</v>
      </c>
      <c r="AD7453" s="47"/>
      <c r="AE7453" s="44"/>
      <c r="AF7453" s="48"/>
    </row>
    <row r="7454" spans="1:32" ht="21" customHeight="1">
      <c r="A7454" s="45" t="str">
        <f>IF(G7454="","",VLOOKUP(G7454,#REF!,3,0))</f>
        <v/>
      </c>
      <c r="B7454" s="45" t="str">
        <f>IF(Table1[[#This Row],[Day]]="","",WEEKNUM(F7454))</f>
        <v/>
      </c>
      <c r="C7454" s="45" t="str">
        <f>IF(Table1[[#This Row],[Day]]="","",MONTH(F7454))</f>
        <v/>
      </c>
      <c r="D7454" s="45" t="str">
        <f>IF(Table1[[#This Row],[Day]]="","",YEAR(F7454))</f>
        <v/>
      </c>
      <c r="E7454" s="117" t="s">
        <v>329</v>
      </c>
      <c r="J7454" s="102"/>
      <c r="K7454" s="124"/>
      <c r="R7454" s="46"/>
      <c r="V7454" s="112"/>
      <c r="W7454" s="72"/>
      <c r="X7454" s="46"/>
      <c r="Y7454" s="46"/>
      <c r="AC7454" s="47">
        <f t="shared" si="113"/>
        <v>0</v>
      </c>
      <c r="AD7454" s="47"/>
      <c r="AE7454" s="44"/>
      <c r="AF7454" s="48"/>
    </row>
    <row r="7455" spans="1:32" ht="21" customHeight="1">
      <c r="A7455" s="45" t="str">
        <f>IF(G7455="","",VLOOKUP(G7455,#REF!,3,0))</f>
        <v/>
      </c>
      <c r="B7455" s="45" t="str">
        <f>IF(Table1[[#This Row],[Day]]="","",WEEKNUM(F7455))</f>
        <v/>
      </c>
      <c r="C7455" s="45" t="str">
        <f>IF(Table1[[#This Row],[Day]]="","",MONTH(F7455))</f>
        <v/>
      </c>
      <c r="D7455" s="45" t="str">
        <f>IF(Table1[[#This Row],[Day]]="","",YEAR(F7455))</f>
        <v/>
      </c>
      <c r="E7455" s="117" t="s">
        <v>329</v>
      </c>
      <c r="J7455" s="102"/>
      <c r="K7455" s="124"/>
      <c r="R7455" s="46"/>
      <c r="V7455" s="112"/>
      <c r="W7455" s="72"/>
      <c r="X7455" s="46"/>
      <c r="Y7455" s="46"/>
      <c r="AC7455" s="47">
        <f t="shared" si="113"/>
        <v>0</v>
      </c>
      <c r="AD7455" s="47"/>
      <c r="AE7455" s="44"/>
      <c r="AF7455" s="48"/>
    </row>
    <row r="7456" spans="1:32" ht="21" customHeight="1">
      <c r="A7456" s="45" t="str">
        <f>IF(G7456="","",VLOOKUP(G7456,#REF!,3,0))</f>
        <v/>
      </c>
      <c r="B7456" s="45" t="str">
        <f>IF(Table1[[#This Row],[Day]]="","",WEEKNUM(F7456))</f>
        <v/>
      </c>
      <c r="C7456" s="45" t="str">
        <f>IF(Table1[[#This Row],[Day]]="","",MONTH(F7456))</f>
        <v/>
      </c>
      <c r="D7456" s="45" t="str">
        <f>IF(Table1[[#This Row],[Day]]="","",YEAR(F7456))</f>
        <v/>
      </c>
      <c r="E7456" s="117" t="s">
        <v>329</v>
      </c>
      <c r="J7456" s="102"/>
      <c r="K7456" s="124"/>
      <c r="R7456" s="46"/>
      <c r="V7456" s="112"/>
      <c r="W7456" s="72"/>
      <c r="X7456" s="46"/>
      <c r="Y7456" s="46"/>
      <c r="AC7456" s="47">
        <f t="shared" si="113"/>
        <v>0</v>
      </c>
      <c r="AD7456" s="47"/>
      <c r="AE7456" s="44"/>
      <c r="AF7456" s="48"/>
    </row>
    <row r="7457" spans="1:32" ht="21" customHeight="1">
      <c r="A7457" s="45" t="str">
        <f>IF(G7457="","",VLOOKUP(G7457,#REF!,3,0))</f>
        <v/>
      </c>
      <c r="B7457" s="45" t="str">
        <f>IF(Table1[[#This Row],[Day]]="","",WEEKNUM(F7457))</f>
        <v/>
      </c>
      <c r="C7457" s="45" t="str">
        <f>IF(Table1[[#This Row],[Day]]="","",MONTH(F7457))</f>
        <v/>
      </c>
      <c r="D7457" s="45" t="str">
        <f>IF(Table1[[#This Row],[Day]]="","",YEAR(F7457))</f>
        <v/>
      </c>
      <c r="E7457" s="117" t="s">
        <v>329</v>
      </c>
      <c r="J7457" s="102"/>
      <c r="K7457" s="124"/>
      <c r="R7457" s="46"/>
      <c r="V7457" s="112"/>
      <c r="W7457" s="72"/>
      <c r="X7457" s="46"/>
      <c r="Y7457" s="46"/>
      <c r="AC7457" s="47">
        <f t="shared" si="113"/>
        <v>0</v>
      </c>
      <c r="AD7457" s="47"/>
      <c r="AE7457" s="44"/>
      <c r="AF7457" s="48"/>
    </row>
    <row r="7458" spans="1:32" ht="21" customHeight="1">
      <c r="A7458" s="45" t="str">
        <f>IF(G7458="","",VLOOKUP(G7458,#REF!,3,0))</f>
        <v/>
      </c>
      <c r="B7458" s="45" t="str">
        <f>IF(Table1[[#This Row],[Day]]="","",WEEKNUM(F7458))</f>
        <v/>
      </c>
      <c r="C7458" s="45" t="str">
        <f>IF(Table1[[#This Row],[Day]]="","",MONTH(F7458))</f>
        <v/>
      </c>
      <c r="D7458" s="45" t="str">
        <f>IF(Table1[[#This Row],[Day]]="","",YEAR(F7458))</f>
        <v/>
      </c>
      <c r="E7458" s="117" t="s">
        <v>329</v>
      </c>
      <c r="J7458" s="102"/>
      <c r="K7458" s="124"/>
      <c r="R7458" s="46"/>
      <c r="V7458" s="112"/>
      <c r="W7458" s="72"/>
      <c r="X7458" s="46"/>
      <c r="Y7458" s="46"/>
      <c r="AC7458" s="47">
        <f t="shared" si="113"/>
        <v>0</v>
      </c>
      <c r="AD7458" s="47"/>
      <c r="AE7458" s="44"/>
      <c r="AF7458" s="48"/>
    </row>
    <row r="7459" spans="1:32" ht="21" customHeight="1">
      <c r="A7459" s="45" t="str">
        <f>IF(G7459="","",VLOOKUP(G7459,#REF!,3,0))</f>
        <v/>
      </c>
      <c r="B7459" s="45" t="str">
        <f>IF(Table1[[#This Row],[Day]]="","",WEEKNUM(F7459))</f>
        <v/>
      </c>
      <c r="C7459" s="45" t="str">
        <f>IF(Table1[[#This Row],[Day]]="","",MONTH(F7459))</f>
        <v/>
      </c>
      <c r="D7459" s="45" t="str">
        <f>IF(Table1[[#This Row],[Day]]="","",YEAR(F7459))</f>
        <v/>
      </c>
      <c r="E7459" s="117" t="s">
        <v>329</v>
      </c>
      <c r="J7459" s="102"/>
      <c r="K7459" s="124"/>
      <c r="R7459" s="46"/>
      <c r="V7459" s="112"/>
      <c r="W7459" s="72"/>
      <c r="X7459" s="46"/>
      <c r="Y7459" s="46"/>
      <c r="AC7459" s="47">
        <f t="shared" si="113"/>
        <v>0</v>
      </c>
      <c r="AD7459" s="47"/>
      <c r="AE7459" s="44"/>
      <c r="AF7459" s="48"/>
    </row>
    <row r="7460" spans="1:32" ht="21" customHeight="1">
      <c r="A7460" s="45" t="str">
        <f>IF(G7460="","",VLOOKUP(G7460,#REF!,3,0))</f>
        <v/>
      </c>
      <c r="B7460" s="45" t="str">
        <f>IF(Table1[[#This Row],[Day]]="","",WEEKNUM(F7460))</f>
        <v/>
      </c>
      <c r="C7460" s="45" t="str">
        <f>IF(Table1[[#This Row],[Day]]="","",MONTH(F7460))</f>
        <v/>
      </c>
      <c r="D7460" s="45" t="str">
        <f>IF(Table1[[#This Row],[Day]]="","",YEAR(F7460))</f>
        <v/>
      </c>
      <c r="E7460" s="117" t="s">
        <v>329</v>
      </c>
      <c r="J7460" s="102"/>
      <c r="K7460" s="124"/>
      <c r="R7460" s="46"/>
      <c r="V7460" s="112"/>
      <c r="W7460" s="72"/>
      <c r="X7460" s="46"/>
      <c r="Y7460" s="46"/>
      <c r="AC7460" s="47">
        <f t="shared" si="113"/>
        <v>0</v>
      </c>
      <c r="AD7460" s="47"/>
      <c r="AE7460" s="44"/>
      <c r="AF7460" s="48"/>
    </row>
    <row r="7461" spans="1:32" ht="21" customHeight="1">
      <c r="A7461" s="45" t="str">
        <f>IF(G7461="","",VLOOKUP(G7461,#REF!,3,0))</f>
        <v/>
      </c>
      <c r="B7461" s="45" t="str">
        <f>IF(Table1[[#This Row],[Day]]="","",WEEKNUM(F7461))</f>
        <v/>
      </c>
      <c r="C7461" s="45" t="str">
        <f>IF(Table1[[#This Row],[Day]]="","",MONTH(F7461))</f>
        <v/>
      </c>
      <c r="D7461" s="45" t="str">
        <f>IF(Table1[[#This Row],[Day]]="","",YEAR(F7461))</f>
        <v/>
      </c>
      <c r="E7461" s="117" t="s">
        <v>329</v>
      </c>
      <c r="J7461" s="102"/>
      <c r="K7461" s="124"/>
      <c r="R7461" s="46"/>
      <c r="V7461" s="112"/>
      <c r="W7461" s="72"/>
      <c r="X7461" s="46"/>
      <c r="Y7461" s="46"/>
      <c r="AC7461" s="47">
        <f t="shared" si="113"/>
        <v>0</v>
      </c>
      <c r="AD7461" s="47"/>
      <c r="AE7461" s="44"/>
      <c r="AF7461" s="48"/>
    </row>
    <row r="7462" spans="1:32" ht="21" customHeight="1">
      <c r="A7462" s="45" t="str">
        <f>IF(G7462="","",VLOOKUP(G7462,#REF!,3,0))</f>
        <v/>
      </c>
      <c r="B7462" s="45" t="str">
        <f>IF(Table1[[#This Row],[Day]]="","",WEEKNUM(F7462))</f>
        <v/>
      </c>
      <c r="C7462" s="45" t="str">
        <f>IF(Table1[[#This Row],[Day]]="","",MONTH(F7462))</f>
        <v/>
      </c>
      <c r="D7462" s="45" t="str">
        <f>IF(Table1[[#This Row],[Day]]="","",YEAR(F7462))</f>
        <v/>
      </c>
      <c r="E7462" s="117" t="s">
        <v>329</v>
      </c>
      <c r="J7462" s="102"/>
      <c r="K7462" s="124"/>
      <c r="R7462" s="46"/>
      <c r="V7462" s="112"/>
      <c r="W7462" s="72"/>
      <c r="X7462" s="46"/>
      <c r="Y7462" s="46"/>
      <c r="AC7462" s="47">
        <f t="shared" si="113"/>
        <v>0</v>
      </c>
      <c r="AD7462" s="47"/>
      <c r="AE7462" s="44"/>
      <c r="AF7462" s="48"/>
    </row>
    <row r="7463" spans="1:32" ht="21" customHeight="1">
      <c r="A7463" s="45" t="str">
        <f>IF(G7463="","",VLOOKUP(G7463,#REF!,3,0))</f>
        <v/>
      </c>
      <c r="B7463" s="45" t="str">
        <f>IF(Table1[[#This Row],[Day]]="","",WEEKNUM(F7463))</f>
        <v/>
      </c>
      <c r="C7463" s="45" t="str">
        <f>IF(Table1[[#This Row],[Day]]="","",MONTH(F7463))</f>
        <v/>
      </c>
      <c r="D7463" s="45" t="str">
        <f>IF(Table1[[#This Row],[Day]]="","",YEAR(F7463))</f>
        <v/>
      </c>
      <c r="E7463" s="117" t="s">
        <v>329</v>
      </c>
      <c r="J7463" s="102"/>
      <c r="K7463" s="124"/>
      <c r="R7463" s="46"/>
      <c r="V7463" s="112"/>
      <c r="W7463" s="72"/>
      <c r="X7463" s="46"/>
      <c r="Y7463" s="46"/>
      <c r="AC7463" s="47">
        <f t="shared" si="113"/>
        <v>0</v>
      </c>
      <c r="AD7463" s="47"/>
      <c r="AE7463" s="44"/>
      <c r="AF7463" s="48"/>
    </row>
    <row r="7464" spans="1:32" ht="21" customHeight="1">
      <c r="A7464" s="45" t="str">
        <f>IF(G7464="","",VLOOKUP(G7464,#REF!,3,0))</f>
        <v/>
      </c>
      <c r="B7464" s="45" t="str">
        <f>IF(Table1[[#This Row],[Day]]="","",WEEKNUM(F7464))</f>
        <v/>
      </c>
      <c r="C7464" s="45" t="str">
        <f>IF(Table1[[#This Row],[Day]]="","",MONTH(F7464))</f>
        <v/>
      </c>
      <c r="D7464" s="45" t="str">
        <f>IF(Table1[[#This Row],[Day]]="","",YEAR(F7464))</f>
        <v/>
      </c>
      <c r="E7464" s="117" t="s">
        <v>329</v>
      </c>
      <c r="J7464" s="102"/>
      <c r="K7464" s="124"/>
      <c r="R7464" s="46"/>
      <c r="V7464" s="112"/>
      <c r="W7464" s="72"/>
      <c r="X7464" s="46"/>
      <c r="Y7464" s="46"/>
      <c r="AC7464" s="47">
        <f t="shared" si="113"/>
        <v>0</v>
      </c>
      <c r="AD7464" s="47"/>
      <c r="AE7464" s="44"/>
      <c r="AF7464" s="48"/>
    </row>
    <row r="7465" spans="1:32" ht="21" customHeight="1">
      <c r="A7465" s="45" t="str">
        <f>IF(G7465="","",VLOOKUP(G7465,#REF!,3,0))</f>
        <v/>
      </c>
      <c r="B7465" s="45" t="str">
        <f>IF(Table1[[#This Row],[Day]]="","",WEEKNUM(F7465))</f>
        <v/>
      </c>
      <c r="C7465" s="45" t="str">
        <f>IF(Table1[[#This Row],[Day]]="","",MONTH(F7465))</f>
        <v/>
      </c>
      <c r="D7465" s="45" t="str">
        <f>IF(Table1[[#This Row],[Day]]="","",YEAR(F7465))</f>
        <v/>
      </c>
      <c r="E7465" s="117" t="s">
        <v>329</v>
      </c>
      <c r="J7465" s="102"/>
      <c r="K7465" s="124"/>
      <c r="R7465" s="46"/>
      <c r="V7465" s="112"/>
      <c r="W7465" s="72"/>
      <c r="X7465" s="46"/>
      <c r="Y7465" s="46"/>
      <c r="AC7465" s="47">
        <f t="shared" si="113"/>
        <v>0</v>
      </c>
      <c r="AD7465" s="47"/>
      <c r="AE7465" s="44"/>
      <c r="AF7465" s="48"/>
    </row>
    <row r="7466" spans="1:32" ht="21" customHeight="1">
      <c r="A7466" s="45" t="str">
        <f>IF(G7466="","",VLOOKUP(G7466,#REF!,3,0))</f>
        <v/>
      </c>
      <c r="B7466" s="45" t="str">
        <f>IF(Table1[[#This Row],[Day]]="","",WEEKNUM(F7466))</f>
        <v/>
      </c>
      <c r="C7466" s="45" t="str">
        <f>IF(Table1[[#This Row],[Day]]="","",MONTH(F7466))</f>
        <v/>
      </c>
      <c r="D7466" s="45" t="str">
        <f>IF(Table1[[#This Row],[Day]]="","",YEAR(F7466))</f>
        <v/>
      </c>
      <c r="E7466" s="117" t="s">
        <v>329</v>
      </c>
      <c r="J7466" s="102"/>
      <c r="K7466" s="124"/>
      <c r="R7466" s="46"/>
      <c r="V7466" s="112"/>
      <c r="W7466" s="72"/>
      <c r="X7466" s="46"/>
      <c r="Y7466" s="46"/>
      <c r="AC7466" s="47">
        <f t="shared" si="113"/>
        <v>0</v>
      </c>
      <c r="AD7466" s="47"/>
      <c r="AE7466" s="44"/>
      <c r="AF7466" s="48"/>
    </row>
    <row r="7467" spans="1:32" ht="21" customHeight="1">
      <c r="A7467" s="45" t="str">
        <f>IF(G7467="","",VLOOKUP(G7467,#REF!,3,0))</f>
        <v/>
      </c>
      <c r="B7467" s="45" t="str">
        <f>IF(Table1[[#This Row],[Day]]="","",WEEKNUM(F7467))</f>
        <v/>
      </c>
      <c r="C7467" s="45" t="str">
        <f>IF(Table1[[#This Row],[Day]]="","",MONTH(F7467))</f>
        <v/>
      </c>
      <c r="D7467" s="45" t="str">
        <f>IF(Table1[[#This Row],[Day]]="","",YEAR(F7467))</f>
        <v/>
      </c>
      <c r="E7467" s="117" t="s">
        <v>329</v>
      </c>
      <c r="J7467" s="102"/>
      <c r="K7467" s="124"/>
      <c r="R7467" s="46"/>
      <c r="V7467" s="112"/>
      <c r="W7467" s="72"/>
      <c r="X7467" s="46"/>
      <c r="Y7467" s="46"/>
      <c r="AC7467" s="47">
        <f t="shared" si="113"/>
        <v>0</v>
      </c>
      <c r="AD7467" s="47"/>
      <c r="AE7467" s="44"/>
      <c r="AF7467" s="48"/>
    </row>
    <row r="7468" spans="1:32" ht="21" customHeight="1">
      <c r="A7468" s="45" t="str">
        <f>IF(G7468="","",VLOOKUP(G7468,#REF!,3,0))</f>
        <v/>
      </c>
      <c r="B7468" s="45" t="str">
        <f>IF(Table1[[#This Row],[Day]]="","",WEEKNUM(F7468))</f>
        <v/>
      </c>
      <c r="C7468" s="45" t="str">
        <f>IF(Table1[[#This Row],[Day]]="","",MONTH(F7468))</f>
        <v/>
      </c>
      <c r="D7468" s="45" t="str">
        <f>IF(Table1[[#This Row],[Day]]="","",YEAR(F7468))</f>
        <v/>
      </c>
      <c r="E7468" s="117" t="s">
        <v>329</v>
      </c>
      <c r="J7468" s="102"/>
      <c r="K7468" s="124"/>
      <c r="R7468" s="46"/>
      <c r="V7468" s="112"/>
      <c r="W7468" s="72"/>
      <c r="X7468" s="46"/>
      <c r="Y7468" s="46"/>
      <c r="AC7468" s="47">
        <f t="shared" si="113"/>
        <v>0</v>
      </c>
      <c r="AD7468" s="47"/>
      <c r="AE7468" s="44"/>
      <c r="AF7468" s="48"/>
    </row>
    <row r="7469" spans="1:32" ht="21" customHeight="1">
      <c r="A7469" s="45" t="str">
        <f>IF(G7469="","",VLOOKUP(G7469,#REF!,3,0))</f>
        <v/>
      </c>
      <c r="B7469" s="45" t="str">
        <f>IF(Table1[[#This Row],[Day]]="","",WEEKNUM(F7469))</f>
        <v/>
      </c>
      <c r="C7469" s="45" t="str">
        <f>IF(Table1[[#This Row],[Day]]="","",MONTH(F7469))</f>
        <v/>
      </c>
      <c r="D7469" s="45" t="str">
        <f>IF(Table1[[#This Row],[Day]]="","",YEAR(F7469))</f>
        <v/>
      </c>
      <c r="E7469" s="117" t="s">
        <v>329</v>
      </c>
      <c r="J7469" s="102"/>
      <c r="K7469" s="124"/>
      <c r="R7469" s="46"/>
      <c r="V7469" s="112"/>
      <c r="W7469" s="72"/>
      <c r="X7469" s="46"/>
      <c r="Y7469" s="46"/>
      <c r="AC7469" s="47">
        <f t="shared" si="113"/>
        <v>0</v>
      </c>
      <c r="AD7469" s="47"/>
      <c r="AE7469" s="44"/>
      <c r="AF7469" s="48"/>
    </row>
    <row r="7470" spans="1:32" ht="21" customHeight="1">
      <c r="A7470" s="45" t="str">
        <f>IF(G7470="","",VLOOKUP(G7470,#REF!,3,0))</f>
        <v/>
      </c>
      <c r="B7470" s="45" t="str">
        <f>IF(Table1[[#This Row],[Day]]="","",WEEKNUM(F7470))</f>
        <v/>
      </c>
      <c r="C7470" s="45" t="str">
        <f>IF(Table1[[#This Row],[Day]]="","",MONTH(F7470))</f>
        <v/>
      </c>
      <c r="D7470" s="45" t="str">
        <f>IF(Table1[[#This Row],[Day]]="","",YEAR(F7470))</f>
        <v/>
      </c>
      <c r="E7470" s="117" t="s">
        <v>329</v>
      </c>
      <c r="J7470" s="102"/>
      <c r="K7470" s="124"/>
      <c r="R7470" s="46"/>
      <c r="V7470" s="112"/>
      <c r="W7470" s="72"/>
      <c r="X7470" s="46"/>
      <c r="Y7470" s="46"/>
      <c r="AC7470" s="47">
        <f t="shared" si="113"/>
        <v>0</v>
      </c>
      <c r="AD7470" s="47"/>
      <c r="AE7470" s="44"/>
      <c r="AF7470" s="48"/>
    </row>
    <row r="7471" spans="1:32" ht="21" customHeight="1">
      <c r="A7471" s="45" t="str">
        <f>IF(G7471="","",VLOOKUP(G7471,#REF!,3,0))</f>
        <v/>
      </c>
      <c r="B7471" s="45" t="str">
        <f>IF(Table1[[#This Row],[Day]]="","",WEEKNUM(F7471))</f>
        <v/>
      </c>
      <c r="C7471" s="45" t="str">
        <f>IF(Table1[[#This Row],[Day]]="","",MONTH(F7471))</f>
        <v/>
      </c>
      <c r="D7471" s="45" t="str">
        <f>IF(Table1[[#This Row],[Day]]="","",YEAR(F7471))</f>
        <v/>
      </c>
      <c r="E7471" s="117" t="s">
        <v>329</v>
      </c>
      <c r="J7471" s="102"/>
      <c r="K7471" s="124"/>
      <c r="R7471" s="46"/>
      <c r="V7471" s="112"/>
      <c r="W7471" s="72"/>
      <c r="X7471" s="46"/>
      <c r="Y7471" s="46"/>
      <c r="AC7471" s="47">
        <f t="shared" si="113"/>
        <v>0</v>
      </c>
      <c r="AD7471" s="47"/>
      <c r="AE7471" s="44"/>
      <c r="AF7471" s="48"/>
    </row>
    <row r="7472" spans="1:32" ht="21" customHeight="1">
      <c r="A7472" s="45" t="str">
        <f>IF(G7472="","",VLOOKUP(G7472,#REF!,3,0))</f>
        <v/>
      </c>
      <c r="B7472" s="45" t="str">
        <f>IF(Table1[[#This Row],[Day]]="","",WEEKNUM(F7472))</f>
        <v/>
      </c>
      <c r="C7472" s="45" t="str">
        <f>IF(Table1[[#This Row],[Day]]="","",MONTH(F7472))</f>
        <v/>
      </c>
      <c r="D7472" s="45" t="str">
        <f>IF(Table1[[#This Row],[Day]]="","",YEAR(F7472))</f>
        <v/>
      </c>
      <c r="E7472" s="117" t="s">
        <v>329</v>
      </c>
      <c r="J7472" s="102"/>
      <c r="K7472" s="124"/>
      <c r="R7472" s="46"/>
      <c r="V7472" s="112"/>
      <c r="W7472" s="72"/>
      <c r="X7472" s="46"/>
      <c r="Y7472" s="46"/>
      <c r="AC7472" s="47">
        <f t="shared" si="113"/>
        <v>0</v>
      </c>
      <c r="AD7472" s="47"/>
      <c r="AE7472" s="44"/>
      <c r="AF7472" s="48"/>
    </row>
    <row r="7473" spans="1:32" ht="21" customHeight="1">
      <c r="A7473" s="45" t="str">
        <f>IF(G7473="","",VLOOKUP(G7473,#REF!,3,0))</f>
        <v/>
      </c>
      <c r="B7473" s="45" t="str">
        <f>IF(Table1[[#This Row],[Day]]="","",WEEKNUM(F7473))</f>
        <v/>
      </c>
      <c r="C7473" s="45" t="str">
        <f>IF(Table1[[#This Row],[Day]]="","",MONTH(F7473))</f>
        <v/>
      </c>
      <c r="D7473" s="45" t="str">
        <f>IF(Table1[[#This Row],[Day]]="","",YEAR(F7473))</f>
        <v/>
      </c>
      <c r="E7473" s="117" t="s">
        <v>329</v>
      </c>
      <c r="J7473" s="102"/>
      <c r="K7473" s="124"/>
      <c r="R7473" s="46"/>
      <c r="V7473" s="112"/>
      <c r="W7473" s="72"/>
      <c r="X7473" s="46"/>
      <c r="Y7473" s="46"/>
      <c r="AC7473" s="47">
        <f t="shared" si="113"/>
        <v>0</v>
      </c>
      <c r="AD7473" s="47"/>
      <c r="AE7473" s="44"/>
      <c r="AF7473" s="48"/>
    </row>
    <row r="7474" spans="1:32" ht="21" customHeight="1">
      <c r="A7474" s="45" t="str">
        <f>IF(G7474="","",VLOOKUP(G7474,#REF!,3,0))</f>
        <v/>
      </c>
      <c r="B7474" s="45" t="str">
        <f>IF(Table1[[#This Row],[Day]]="","",WEEKNUM(F7474))</f>
        <v/>
      </c>
      <c r="C7474" s="45" t="str">
        <f>IF(Table1[[#This Row],[Day]]="","",MONTH(F7474))</f>
        <v/>
      </c>
      <c r="D7474" s="45" t="str">
        <f>IF(Table1[[#This Row],[Day]]="","",YEAR(F7474))</f>
        <v/>
      </c>
      <c r="E7474" s="117" t="s">
        <v>329</v>
      </c>
      <c r="J7474" s="102"/>
      <c r="K7474" s="124"/>
      <c r="R7474" s="46"/>
      <c r="V7474" s="112"/>
      <c r="W7474" s="72"/>
      <c r="X7474" s="46"/>
      <c r="Y7474" s="46"/>
      <c r="AC7474" s="47">
        <f t="shared" si="113"/>
        <v>0</v>
      </c>
      <c r="AD7474" s="47"/>
      <c r="AE7474" s="44"/>
      <c r="AF7474" s="48"/>
    </row>
    <row r="7475" spans="1:32" ht="21" customHeight="1">
      <c r="A7475" s="45" t="str">
        <f>IF(G7475="","",VLOOKUP(G7475,#REF!,3,0))</f>
        <v/>
      </c>
      <c r="B7475" s="45" t="str">
        <f>IF(Table1[[#This Row],[Day]]="","",WEEKNUM(F7475))</f>
        <v/>
      </c>
      <c r="C7475" s="45" t="str">
        <f>IF(Table1[[#This Row],[Day]]="","",MONTH(F7475))</f>
        <v/>
      </c>
      <c r="D7475" s="45" t="str">
        <f>IF(Table1[[#This Row],[Day]]="","",YEAR(F7475))</f>
        <v/>
      </c>
      <c r="E7475" s="117" t="s">
        <v>329</v>
      </c>
      <c r="J7475" s="102"/>
      <c r="K7475" s="124"/>
      <c r="R7475" s="46"/>
      <c r="V7475" s="112"/>
      <c r="W7475" s="72"/>
      <c r="X7475" s="46"/>
      <c r="Y7475" s="46"/>
      <c r="AC7475" s="47">
        <f t="shared" si="113"/>
        <v>0</v>
      </c>
      <c r="AD7475" s="47"/>
      <c r="AE7475" s="44"/>
      <c r="AF7475" s="48"/>
    </row>
    <row r="7476" spans="1:32" ht="21" customHeight="1">
      <c r="A7476" s="45" t="str">
        <f>IF(G7476="","",VLOOKUP(G7476,#REF!,3,0))</f>
        <v/>
      </c>
      <c r="B7476" s="45" t="str">
        <f>IF(Table1[[#This Row],[Day]]="","",WEEKNUM(F7476))</f>
        <v/>
      </c>
      <c r="C7476" s="45" t="str">
        <f>IF(Table1[[#This Row],[Day]]="","",MONTH(F7476))</f>
        <v/>
      </c>
      <c r="D7476" s="45" t="str">
        <f>IF(Table1[[#This Row],[Day]]="","",YEAR(F7476))</f>
        <v/>
      </c>
      <c r="E7476" s="117" t="s">
        <v>329</v>
      </c>
      <c r="J7476" s="102"/>
      <c r="K7476" s="124"/>
      <c r="R7476" s="46"/>
      <c r="V7476" s="112"/>
      <c r="W7476" s="72"/>
      <c r="X7476" s="46"/>
      <c r="Y7476" s="46"/>
      <c r="AC7476" s="47">
        <f t="shared" si="113"/>
        <v>0</v>
      </c>
      <c r="AD7476" s="47"/>
      <c r="AE7476" s="44"/>
      <c r="AF7476" s="48"/>
    </row>
    <row r="7477" spans="1:32" ht="21" customHeight="1">
      <c r="A7477" s="45" t="str">
        <f>IF(G7477="","",VLOOKUP(G7477,#REF!,3,0))</f>
        <v/>
      </c>
      <c r="B7477" s="45" t="str">
        <f>IF(Table1[[#This Row],[Day]]="","",WEEKNUM(F7477))</f>
        <v/>
      </c>
      <c r="C7477" s="45" t="str">
        <f>IF(Table1[[#This Row],[Day]]="","",MONTH(F7477))</f>
        <v/>
      </c>
      <c r="D7477" s="45" t="str">
        <f>IF(Table1[[#This Row],[Day]]="","",YEAR(F7477))</f>
        <v/>
      </c>
      <c r="E7477" s="117" t="s">
        <v>329</v>
      </c>
      <c r="J7477" s="102"/>
      <c r="K7477" s="124"/>
      <c r="R7477" s="46"/>
      <c r="V7477" s="112"/>
      <c r="W7477" s="72"/>
      <c r="X7477" s="46"/>
      <c r="Y7477" s="46"/>
      <c r="AC7477" s="47">
        <f t="shared" si="113"/>
        <v>0</v>
      </c>
      <c r="AD7477" s="47"/>
      <c r="AE7477" s="44"/>
      <c r="AF7477" s="48"/>
    </row>
    <row r="7478" spans="1:32" ht="21" customHeight="1">
      <c r="A7478" s="45" t="str">
        <f>IF(G7478="","",VLOOKUP(G7478,#REF!,3,0))</f>
        <v/>
      </c>
      <c r="B7478" s="45" t="str">
        <f>IF(Table1[[#This Row],[Day]]="","",WEEKNUM(F7478))</f>
        <v/>
      </c>
      <c r="C7478" s="45" t="str">
        <f>IF(Table1[[#This Row],[Day]]="","",MONTH(F7478))</f>
        <v/>
      </c>
      <c r="D7478" s="45" t="str">
        <f>IF(Table1[[#This Row],[Day]]="","",YEAR(F7478))</f>
        <v/>
      </c>
      <c r="E7478" s="117" t="s">
        <v>329</v>
      </c>
      <c r="J7478" s="102"/>
      <c r="K7478" s="124"/>
      <c r="R7478" s="46"/>
      <c r="V7478" s="112"/>
      <c r="W7478" s="72"/>
      <c r="X7478" s="46"/>
      <c r="Y7478" s="46"/>
      <c r="AC7478" s="47">
        <f t="shared" si="113"/>
        <v>0</v>
      </c>
      <c r="AD7478" s="47"/>
      <c r="AE7478" s="44"/>
      <c r="AF7478" s="48"/>
    </row>
    <row r="7479" spans="1:32" ht="21" customHeight="1">
      <c r="A7479" s="45" t="str">
        <f>IF(G7479="","",VLOOKUP(G7479,#REF!,3,0))</f>
        <v/>
      </c>
      <c r="B7479" s="45" t="str">
        <f>IF(Table1[[#This Row],[Day]]="","",WEEKNUM(F7479))</f>
        <v/>
      </c>
      <c r="C7479" s="45" t="str">
        <f>IF(Table1[[#This Row],[Day]]="","",MONTH(F7479))</f>
        <v/>
      </c>
      <c r="D7479" s="45" t="str">
        <f>IF(Table1[[#This Row],[Day]]="","",YEAR(F7479))</f>
        <v/>
      </c>
      <c r="E7479" s="117" t="s">
        <v>329</v>
      </c>
      <c r="J7479" s="102"/>
      <c r="K7479" s="124"/>
      <c r="R7479" s="46"/>
      <c r="V7479" s="112"/>
      <c r="W7479" s="72"/>
      <c r="X7479" s="46"/>
      <c r="Y7479" s="46"/>
      <c r="AC7479" s="47">
        <f t="shared" si="113"/>
        <v>0</v>
      </c>
      <c r="AD7479" s="47"/>
      <c r="AE7479" s="44"/>
      <c r="AF7479" s="48"/>
    </row>
    <row r="7480" spans="1:32" ht="21" customHeight="1">
      <c r="A7480" s="45" t="str">
        <f>IF(G7480="","",VLOOKUP(G7480,#REF!,3,0))</f>
        <v/>
      </c>
      <c r="B7480" s="45" t="str">
        <f>IF(Table1[[#This Row],[Day]]="","",WEEKNUM(F7480))</f>
        <v/>
      </c>
      <c r="C7480" s="45" t="str">
        <f>IF(Table1[[#This Row],[Day]]="","",MONTH(F7480))</f>
        <v/>
      </c>
      <c r="D7480" s="45" t="str">
        <f>IF(Table1[[#This Row],[Day]]="","",YEAR(F7480))</f>
        <v/>
      </c>
      <c r="E7480" s="117" t="s">
        <v>329</v>
      </c>
      <c r="J7480" s="102"/>
      <c r="K7480" s="124"/>
      <c r="R7480" s="46"/>
      <c r="V7480" s="112"/>
      <c r="W7480" s="72"/>
      <c r="X7480" s="46"/>
      <c r="Y7480" s="46"/>
      <c r="AC7480" s="47">
        <f t="shared" si="113"/>
        <v>0</v>
      </c>
      <c r="AD7480" s="47"/>
      <c r="AE7480" s="44"/>
      <c r="AF7480" s="48"/>
    </row>
    <row r="7481" spans="1:32" ht="21" customHeight="1">
      <c r="A7481" s="45" t="str">
        <f>IF(G7481="","",VLOOKUP(G7481,#REF!,3,0))</f>
        <v/>
      </c>
      <c r="B7481" s="45" t="str">
        <f>IF(Table1[[#This Row],[Day]]="","",WEEKNUM(F7481))</f>
        <v/>
      </c>
      <c r="C7481" s="45" t="str">
        <f>IF(Table1[[#This Row],[Day]]="","",MONTH(F7481))</f>
        <v/>
      </c>
      <c r="D7481" s="45" t="str">
        <f>IF(Table1[[#This Row],[Day]]="","",YEAR(F7481))</f>
        <v/>
      </c>
      <c r="E7481" s="117" t="s">
        <v>329</v>
      </c>
      <c r="J7481" s="102"/>
      <c r="K7481" s="124"/>
      <c r="R7481" s="46"/>
      <c r="V7481" s="112"/>
      <c r="W7481" s="72"/>
      <c r="X7481" s="46"/>
      <c r="Y7481" s="46"/>
      <c r="AC7481" s="47">
        <f t="shared" si="113"/>
        <v>0</v>
      </c>
      <c r="AD7481" s="47"/>
      <c r="AE7481" s="44"/>
      <c r="AF7481" s="48"/>
    </row>
    <row r="7482" spans="1:32" ht="21" customHeight="1">
      <c r="A7482" s="45" t="str">
        <f>IF(G7482="","",VLOOKUP(G7482,#REF!,3,0))</f>
        <v/>
      </c>
      <c r="B7482" s="45" t="str">
        <f>IF(Table1[[#This Row],[Day]]="","",WEEKNUM(F7482))</f>
        <v/>
      </c>
      <c r="C7482" s="45" t="str">
        <f>IF(Table1[[#This Row],[Day]]="","",MONTH(F7482))</f>
        <v/>
      </c>
      <c r="D7482" s="45" t="str">
        <f>IF(Table1[[#This Row],[Day]]="","",YEAR(F7482))</f>
        <v/>
      </c>
      <c r="E7482" s="117" t="s">
        <v>329</v>
      </c>
      <c r="J7482" s="102"/>
      <c r="K7482" s="124"/>
      <c r="R7482" s="46"/>
      <c r="V7482" s="112"/>
      <c r="W7482" s="72"/>
      <c r="X7482" s="46"/>
      <c r="Y7482" s="46"/>
      <c r="AC7482" s="47">
        <f t="shared" si="113"/>
        <v>0</v>
      </c>
      <c r="AD7482" s="47"/>
      <c r="AE7482" s="44"/>
      <c r="AF7482" s="48"/>
    </row>
    <row r="7483" spans="1:32" ht="21" customHeight="1">
      <c r="A7483" s="45" t="str">
        <f>IF(G7483="","",VLOOKUP(G7483,#REF!,3,0))</f>
        <v/>
      </c>
      <c r="B7483" s="45" t="str">
        <f>IF(Table1[[#This Row],[Day]]="","",WEEKNUM(F7483))</f>
        <v/>
      </c>
      <c r="C7483" s="45" t="str">
        <f>IF(Table1[[#This Row],[Day]]="","",MONTH(F7483))</f>
        <v/>
      </c>
      <c r="D7483" s="45" t="str">
        <f>IF(Table1[[#This Row],[Day]]="","",YEAR(F7483))</f>
        <v/>
      </c>
      <c r="E7483" s="117" t="s">
        <v>329</v>
      </c>
      <c r="J7483" s="102"/>
      <c r="K7483" s="124"/>
      <c r="R7483" s="46"/>
      <c r="V7483" s="112"/>
      <c r="W7483" s="72"/>
      <c r="X7483" s="46"/>
      <c r="Y7483" s="46"/>
      <c r="AC7483" s="47">
        <f t="shared" si="113"/>
        <v>0</v>
      </c>
      <c r="AD7483" s="47"/>
      <c r="AE7483" s="44"/>
      <c r="AF7483" s="48"/>
    </row>
    <row r="7484" spans="1:32" ht="21" customHeight="1">
      <c r="A7484" s="45" t="str">
        <f>IF(G7484="","",VLOOKUP(G7484,#REF!,3,0))</f>
        <v/>
      </c>
      <c r="B7484" s="45" t="str">
        <f>IF(Table1[[#This Row],[Day]]="","",WEEKNUM(F7484))</f>
        <v/>
      </c>
      <c r="C7484" s="45" t="str">
        <f>IF(Table1[[#This Row],[Day]]="","",MONTH(F7484))</f>
        <v/>
      </c>
      <c r="D7484" s="45" t="str">
        <f>IF(Table1[[#This Row],[Day]]="","",YEAR(F7484))</f>
        <v/>
      </c>
      <c r="E7484" s="117" t="s">
        <v>329</v>
      </c>
      <c r="J7484" s="102"/>
      <c r="K7484" s="124"/>
      <c r="R7484" s="46"/>
      <c r="V7484" s="112"/>
      <c r="W7484" s="72"/>
      <c r="X7484" s="46"/>
      <c r="Y7484" s="46"/>
      <c r="AC7484" s="47">
        <f t="shared" si="113"/>
        <v>0</v>
      </c>
      <c r="AD7484" s="47"/>
      <c r="AE7484" s="44"/>
      <c r="AF7484" s="48"/>
    </row>
    <row r="7485" spans="1:32" ht="21" customHeight="1">
      <c r="A7485" s="45" t="str">
        <f>IF(G7485="","",VLOOKUP(G7485,#REF!,3,0))</f>
        <v/>
      </c>
      <c r="B7485" s="45" t="str">
        <f>IF(Table1[[#This Row],[Day]]="","",WEEKNUM(F7485))</f>
        <v/>
      </c>
      <c r="C7485" s="45" t="str">
        <f>IF(Table1[[#This Row],[Day]]="","",MONTH(F7485))</f>
        <v/>
      </c>
      <c r="D7485" s="45" t="str">
        <f>IF(Table1[[#This Row],[Day]]="","",YEAR(F7485))</f>
        <v/>
      </c>
      <c r="E7485" s="117" t="s">
        <v>329</v>
      </c>
      <c r="J7485" s="102"/>
      <c r="K7485" s="124"/>
      <c r="R7485" s="46"/>
      <c r="V7485" s="112"/>
      <c r="W7485" s="72"/>
      <c r="X7485" s="46"/>
      <c r="Y7485" s="46"/>
      <c r="AC7485" s="47">
        <f t="shared" si="113"/>
        <v>0</v>
      </c>
      <c r="AD7485" s="47"/>
      <c r="AE7485" s="44"/>
      <c r="AF7485" s="48"/>
    </row>
    <row r="7486" spans="1:32" ht="21" customHeight="1">
      <c r="A7486" s="45" t="str">
        <f>IF(G7486="","",VLOOKUP(G7486,#REF!,3,0))</f>
        <v/>
      </c>
      <c r="B7486" s="45" t="str">
        <f>IF(Table1[[#This Row],[Day]]="","",WEEKNUM(F7486))</f>
        <v/>
      </c>
      <c r="C7486" s="45" t="str">
        <f>IF(Table1[[#This Row],[Day]]="","",MONTH(F7486))</f>
        <v/>
      </c>
      <c r="D7486" s="45" t="str">
        <f>IF(Table1[[#This Row],[Day]]="","",YEAR(F7486))</f>
        <v/>
      </c>
      <c r="E7486" s="117" t="s">
        <v>329</v>
      </c>
      <c r="J7486" s="102"/>
      <c r="K7486" s="124"/>
      <c r="R7486" s="46"/>
      <c r="V7486" s="112"/>
      <c r="W7486" s="72"/>
      <c r="X7486" s="46"/>
      <c r="Y7486" s="46"/>
      <c r="AC7486" s="47">
        <f t="shared" si="113"/>
        <v>0</v>
      </c>
      <c r="AD7486" s="47"/>
      <c r="AE7486" s="44"/>
      <c r="AF7486" s="48"/>
    </row>
    <row r="7487" spans="1:32" ht="21" customHeight="1">
      <c r="A7487" s="45" t="str">
        <f>IF(G7487="","",VLOOKUP(G7487,#REF!,3,0))</f>
        <v/>
      </c>
      <c r="B7487" s="45" t="str">
        <f>IF(Table1[[#This Row],[Day]]="","",WEEKNUM(F7487))</f>
        <v/>
      </c>
      <c r="C7487" s="45" t="str">
        <f>IF(Table1[[#This Row],[Day]]="","",MONTH(F7487))</f>
        <v/>
      </c>
      <c r="D7487" s="45" t="str">
        <f>IF(Table1[[#This Row],[Day]]="","",YEAR(F7487))</f>
        <v/>
      </c>
      <c r="E7487" s="117" t="s">
        <v>329</v>
      </c>
      <c r="J7487" s="102"/>
      <c r="K7487" s="124"/>
      <c r="R7487" s="46"/>
      <c r="V7487" s="112"/>
      <c r="W7487" s="72"/>
      <c r="X7487" s="46"/>
      <c r="Y7487" s="46"/>
      <c r="AC7487" s="47">
        <f t="shared" si="113"/>
        <v>0</v>
      </c>
      <c r="AD7487" s="47"/>
      <c r="AE7487" s="44"/>
      <c r="AF7487" s="48"/>
    </row>
    <row r="7488" spans="1:32" ht="21" customHeight="1">
      <c r="A7488" s="45" t="str">
        <f>IF(G7488="","",VLOOKUP(G7488,#REF!,3,0))</f>
        <v/>
      </c>
      <c r="B7488" s="45" t="str">
        <f>IF(Table1[[#This Row],[Day]]="","",WEEKNUM(F7488))</f>
        <v/>
      </c>
      <c r="C7488" s="45" t="str">
        <f>IF(Table1[[#This Row],[Day]]="","",MONTH(F7488))</f>
        <v/>
      </c>
      <c r="D7488" s="45" t="str">
        <f>IF(Table1[[#This Row],[Day]]="","",YEAR(F7488))</f>
        <v/>
      </c>
      <c r="E7488" s="117" t="s">
        <v>329</v>
      </c>
      <c r="J7488" s="102"/>
      <c r="K7488" s="124"/>
      <c r="R7488" s="46"/>
      <c r="V7488" s="112"/>
      <c r="W7488" s="72"/>
      <c r="X7488" s="46"/>
      <c r="Y7488" s="46"/>
      <c r="AC7488" s="47">
        <f t="shared" si="113"/>
        <v>0</v>
      </c>
      <c r="AD7488" s="47"/>
      <c r="AE7488" s="44"/>
      <c r="AF7488" s="48"/>
    </row>
    <row r="7489" spans="1:32" ht="21" customHeight="1">
      <c r="A7489" s="45" t="str">
        <f>IF(G7489="","",VLOOKUP(G7489,#REF!,3,0))</f>
        <v/>
      </c>
      <c r="B7489" s="45" t="str">
        <f>IF(Table1[[#This Row],[Day]]="","",WEEKNUM(F7489))</f>
        <v/>
      </c>
      <c r="C7489" s="45" t="str">
        <f>IF(Table1[[#This Row],[Day]]="","",MONTH(F7489))</f>
        <v/>
      </c>
      <c r="D7489" s="45" t="str">
        <f>IF(Table1[[#This Row],[Day]]="","",YEAR(F7489))</f>
        <v/>
      </c>
      <c r="E7489" s="117" t="s">
        <v>329</v>
      </c>
      <c r="J7489" s="102"/>
      <c r="K7489" s="124"/>
      <c r="R7489" s="46"/>
      <c r="V7489" s="112"/>
      <c r="W7489" s="72"/>
      <c r="X7489" s="46"/>
      <c r="Y7489" s="46"/>
      <c r="AC7489" s="47">
        <f t="shared" si="113"/>
        <v>0</v>
      </c>
      <c r="AD7489" s="47"/>
      <c r="AE7489" s="44"/>
      <c r="AF7489" s="48"/>
    </row>
    <row r="7490" spans="1:32" ht="21" customHeight="1">
      <c r="A7490" s="45" t="str">
        <f>IF(G7490="","",VLOOKUP(G7490,#REF!,3,0))</f>
        <v/>
      </c>
      <c r="B7490" s="45" t="str">
        <f>IF(Table1[[#This Row],[Day]]="","",WEEKNUM(F7490))</f>
        <v/>
      </c>
      <c r="C7490" s="45" t="str">
        <f>IF(Table1[[#This Row],[Day]]="","",MONTH(F7490))</f>
        <v/>
      </c>
      <c r="D7490" s="45" t="str">
        <f>IF(Table1[[#This Row],[Day]]="","",YEAR(F7490))</f>
        <v/>
      </c>
      <c r="E7490" s="117" t="s">
        <v>329</v>
      </c>
      <c r="J7490" s="102"/>
      <c r="K7490" s="124"/>
      <c r="R7490" s="46"/>
      <c r="V7490" s="112"/>
      <c r="W7490" s="72"/>
      <c r="X7490" s="46"/>
      <c r="Y7490" s="46"/>
      <c r="AC7490" s="47">
        <f t="shared" si="113"/>
        <v>0</v>
      </c>
      <c r="AD7490" s="47"/>
      <c r="AE7490" s="44"/>
      <c r="AF7490" s="48"/>
    </row>
    <row r="7491" spans="1:32" ht="21" customHeight="1">
      <c r="A7491" s="45" t="str">
        <f>IF(G7491="","",VLOOKUP(G7491,#REF!,3,0))</f>
        <v/>
      </c>
      <c r="B7491" s="45" t="str">
        <f>IF(Table1[[#This Row],[Day]]="","",WEEKNUM(F7491))</f>
        <v/>
      </c>
      <c r="C7491" s="45" t="str">
        <f>IF(Table1[[#This Row],[Day]]="","",MONTH(F7491))</f>
        <v/>
      </c>
      <c r="D7491" s="45" t="str">
        <f>IF(Table1[[#This Row],[Day]]="","",YEAR(F7491))</f>
        <v/>
      </c>
      <c r="E7491" s="117" t="s">
        <v>329</v>
      </c>
      <c r="J7491" s="102"/>
      <c r="K7491" s="124"/>
      <c r="R7491" s="46"/>
      <c r="V7491" s="112"/>
      <c r="W7491" s="72"/>
      <c r="X7491" s="46"/>
      <c r="Y7491" s="46"/>
      <c r="AC7491" s="47">
        <f t="shared" si="113"/>
        <v>0</v>
      </c>
      <c r="AD7491" s="47"/>
      <c r="AE7491" s="44"/>
      <c r="AF7491" s="48"/>
    </row>
    <row r="7492" spans="1:32" ht="21" customHeight="1">
      <c r="A7492" s="45" t="str">
        <f>IF(G7492="","",VLOOKUP(G7492,#REF!,3,0))</f>
        <v/>
      </c>
      <c r="B7492" s="45" t="str">
        <f>IF(Table1[[#This Row],[Day]]="","",WEEKNUM(F7492))</f>
        <v/>
      </c>
      <c r="C7492" s="45" t="str">
        <f>IF(Table1[[#This Row],[Day]]="","",MONTH(F7492))</f>
        <v/>
      </c>
      <c r="D7492" s="45" t="str">
        <f>IF(Table1[[#This Row],[Day]]="","",YEAR(F7492))</f>
        <v/>
      </c>
      <c r="E7492" s="117" t="s">
        <v>329</v>
      </c>
      <c r="J7492" s="102"/>
      <c r="K7492" s="124"/>
      <c r="R7492" s="46"/>
      <c r="V7492" s="112"/>
      <c r="W7492" s="72"/>
      <c r="X7492" s="46"/>
      <c r="Y7492" s="46"/>
      <c r="AC7492" s="47">
        <f t="shared" si="113"/>
        <v>0</v>
      </c>
      <c r="AD7492" s="47"/>
      <c r="AE7492" s="44"/>
      <c r="AF7492" s="48"/>
    </row>
    <row r="7493" spans="1:32" ht="21" customHeight="1">
      <c r="A7493" s="45" t="str">
        <f>IF(G7493="","",VLOOKUP(G7493,#REF!,3,0))</f>
        <v/>
      </c>
      <c r="B7493" s="45" t="str">
        <f>IF(Table1[[#This Row],[Day]]="","",WEEKNUM(F7493))</f>
        <v/>
      </c>
      <c r="C7493" s="45" t="str">
        <f>IF(Table1[[#This Row],[Day]]="","",MONTH(F7493))</f>
        <v/>
      </c>
      <c r="D7493" s="45" t="str">
        <f>IF(Table1[[#This Row],[Day]]="","",YEAR(F7493))</f>
        <v/>
      </c>
      <c r="E7493" s="117" t="s">
        <v>329</v>
      </c>
      <c r="J7493" s="102"/>
      <c r="K7493" s="124"/>
      <c r="R7493" s="46"/>
      <c r="V7493" s="112"/>
      <c r="W7493" s="72"/>
      <c r="X7493" s="46"/>
      <c r="Y7493" s="46"/>
      <c r="AC7493" s="47">
        <f t="shared" si="113"/>
        <v>0</v>
      </c>
      <c r="AD7493" s="47"/>
      <c r="AE7493" s="44"/>
      <c r="AF7493" s="48"/>
    </row>
    <row r="7494" spans="1:32" ht="21" customHeight="1">
      <c r="A7494" s="45" t="str">
        <f>IF(G7494="","",VLOOKUP(G7494,#REF!,3,0))</f>
        <v/>
      </c>
      <c r="B7494" s="45" t="str">
        <f>IF(Table1[[#This Row],[Day]]="","",WEEKNUM(F7494))</f>
        <v/>
      </c>
      <c r="C7494" s="45" t="str">
        <f>IF(Table1[[#This Row],[Day]]="","",MONTH(F7494))</f>
        <v/>
      </c>
      <c r="D7494" s="45" t="str">
        <f>IF(Table1[[#This Row],[Day]]="","",YEAR(F7494))</f>
        <v/>
      </c>
      <c r="E7494" s="117" t="s">
        <v>329</v>
      </c>
      <c r="J7494" s="102"/>
      <c r="K7494" s="124"/>
      <c r="R7494" s="46"/>
      <c r="V7494" s="112"/>
      <c r="W7494" s="72"/>
      <c r="X7494" s="46"/>
      <c r="Y7494" s="46"/>
      <c r="AC7494" s="47">
        <f t="shared" si="113"/>
        <v>0</v>
      </c>
      <c r="AD7494" s="47"/>
      <c r="AE7494" s="44"/>
      <c r="AF7494" s="48"/>
    </row>
    <row r="7495" spans="1:32" ht="21" customHeight="1">
      <c r="A7495" s="45" t="str">
        <f>IF(G7495="","",VLOOKUP(G7495,#REF!,3,0))</f>
        <v/>
      </c>
      <c r="B7495" s="45" t="str">
        <f>IF(Table1[[#This Row],[Day]]="","",WEEKNUM(F7495))</f>
        <v/>
      </c>
      <c r="C7495" s="45" t="str">
        <f>IF(Table1[[#This Row],[Day]]="","",MONTH(F7495))</f>
        <v/>
      </c>
      <c r="D7495" s="45" t="str">
        <f>IF(Table1[[#This Row],[Day]]="","",YEAR(F7495))</f>
        <v/>
      </c>
      <c r="E7495" s="117" t="s">
        <v>329</v>
      </c>
      <c r="J7495" s="102"/>
      <c r="K7495" s="124"/>
      <c r="R7495" s="46"/>
      <c r="V7495" s="112"/>
      <c r="W7495" s="72"/>
      <c r="X7495" s="46"/>
      <c r="Y7495" s="46"/>
      <c r="AC7495" s="47">
        <f t="shared" si="113"/>
        <v>0</v>
      </c>
      <c r="AD7495" s="47"/>
      <c r="AE7495" s="44"/>
      <c r="AF7495" s="48"/>
    </row>
    <row r="7496" spans="1:32" ht="21" customHeight="1">
      <c r="A7496" s="45" t="str">
        <f>IF(G7496="","",VLOOKUP(G7496,#REF!,3,0))</f>
        <v/>
      </c>
      <c r="B7496" s="45" t="str">
        <f>IF(Table1[[#This Row],[Day]]="","",WEEKNUM(F7496))</f>
        <v/>
      </c>
      <c r="C7496" s="45" t="str">
        <f>IF(Table1[[#This Row],[Day]]="","",MONTH(F7496))</f>
        <v/>
      </c>
      <c r="D7496" s="45" t="str">
        <f>IF(Table1[[#This Row],[Day]]="","",YEAR(F7496))</f>
        <v/>
      </c>
      <c r="E7496" s="117" t="s">
        <v>329</v>
      </c>
      <c r="J7496" s="102"/>
      <c r="K7496" s="124"/>
      <c r="R7496" s="46"/>
      <c r="V7496" s="112"/>
      <c r="W7496" s="72"/>
      <c r="X7496" s="46"/>
      <c r="Y7496" s="46"/>
      <c r="AC7496" s="47">
        <f t="shared" si="113"/>
        <v>0</v>
      </c>
      <c r="AD7496" s="47"/>
      <c r="AE7496" s="44"/>
      <c r="AF7496" s="48"/>
    </row>
    <row r="7497" spans="1:32" ht="21" customHeight="1">
      <c r="A7497" s="45" t="str">
        <f>IF(G7497="","",VLOOKUP(G7497,#REF!,3,0))</f>
        <v/>
      </c>
      <c r="B7497" s="45" t="str">
        <f>IF(Table1[[#This Row],[Day]]="","",WEEKNUM(F7497))</f>
        <v/>
      </c>
      <c r="C7497" s="45" t="str">
        <f>IF(Table1[[#This Row],[Day]]="","",MONTH(F7497))</f>
        <v/>
      </c>
      <c r="D7497" s="45" t="str">
        <f>IF(Table1[[#This Row],[Day]]="","",YEAR(F7497))</f>
        <v/>
      </c>
      <c r="E7497" s="117" t="s">
        <v>329</v>
      </c>
      <c r="J7497" s="102"/>
      <c r="K7497" s="124"/>
      <c r="R7497" s="46"/>
      <c r="V7497" s="112"/>
      <c r="W7497" s="72"/>
      <c r="X7497" s="46"/>
      <c r="Y7497" s="46"/>
      <c r="AC7497" s="47">
        <f t="shared" si="113"/>
        <v>0</v>
      </c>
      <c r="AD7497" s="47"/>
      <c r="AE7497" s="44"/>
      <c r="AF7497" s="48"/>
    </row>
    <row r="7498" spans="1:32" ht="21" customHeight="1">
      <c r="A7498" s="45" t="str">
        <f>IF(G7498="","",VLOOKUP(G7498,#REF!,3,0))</f>
        <v/>
      </c>
      <c r="B7498" s="45" t="str">
        <f>IF(Table1[[#This Row],[Day]]="","",WEEKNUM(F7498))</f>
        <v/>
      </c>
      <c r="C7498" s="45" t="str">
        <f>IF(Table1[[#This Row],[Day]]="","",MONTH(F7498))</f>
        <v/>
      </c>
      <c r="D7498" s="45" t="str">
        <f>IF(Table1[[#This Row],[Day]]="","",YEAR(F7498))</f>
        <v/>
      </c>
      <c r="E7498" s="117" t="s">
        <v>329</v>
      </c>
      <c r="J7498" s="102"/>
      <c r="K7498" s="124"/>
      <c r="R7498" s="46"/>
      <c r="V7498" s="112"/>
      <c r="W7498" s="72"/>
      <c r="X7498" s="46"/>
      <c r="Y7498" s="46"/>
      <c r="AC7498" s="47">
        <f t="shared" si="113"/>
        <v>0</v>
      </c>
      <c r="AD7498" s="47"/>
      <c r="AE7498" s="44"/>
      <c r="AF7498" s="48"/>
    </row>
    <row r="7499" spans="1:32" ht="21" customHeight="1">
      <c r="A7499" s="45" t="str">
        <f>IF(G7499="","",VLOOKUP(G7499,#REF!,3,0))</f>
        <v/>
      </c>
      <c r="B7499" s="45" t="str">
        <f>IF(Table1[[#This Row],[Day]]="","",WEEKNUM(F7499))</f>
        <v/>
      </c>
      <c r="C7499" s="45" t="str">
        <f>IF(Table1[[#This Row],[Day]]="","",MONTH(F7499))</f>
        <v/>
      </c>
      <c r="D7499" s="45" t="str">
        <f>IF(Table1[[#This Row],[Day]]="","",YEAR(F7499))</f>
        <v/>
      </c>
      <c r="E7499" s="117" t="s">
        <v>329</v>
      </c>
      <c r="J7499" s="102"/>
      <c r="K7499" s="124"/>
      <c r="R7499" s="46"/>
      <c r="V7499" s="112"/>
      <c r="W7499" s="72"/>
      <c r="X7499" s="46"/>
      <c r="Y7499" s="46"/>
      <c r="AC7499" s="47">
        <f t="shared" si="113"/>
        <v>0</v>
      </c>
      <c r="AD7499" s="47"/>
      <c r="AE7499" s="44"/>
      <c r="AF7499" s="48"/>
    </row>
    <row r="7500" spans="1:32" ht="21" customHeight="1">
      <c r="A7500" s="45" t="str">
        <f>IF(G7500="","",VLOOKUP(G7500,#REF!,3,0))</f>
        <v/>
      </c>
      <c r="B7500" s="45" t="str">
        <f>IF(Table1[[#This Row],[Day]]="","",WEEKNUM(F7500))</f>
        <v/>
      </c>
      <c r="C7500" s="45" t="str">
        <f>IF(Table1[[#This Row],[Day]]="","",MONTH(F7500))</f>
        <v/>
      </c>
      <c r="D7500" s="45" t="str">
        <f>IF(Table1[[#This Row],[Day]]="","",YEAR(F7500))</f>
        <v/>
      </c>
      <c r="E7500" s="117" t="s">
        <v>329</v>
      </c>
      <c r="J7500" s="102"/>
      <c r="K7500" s="124"/>
      <c r="R7500" s="46"/>
      <c r="V7500" s="112"/>
      <c r="W7500" s="72"/>
      <c r="X7500" s="46"/>
      <c r="Y7500" s="46"/>
      <c r="AC7500" s="47">
        <f t="shared" si="113"/>
        <v>0</v>
      </c>
      <c r="AD7500" s="47"/>
      <c r="AE7500" s="44"/>
      <c r="AF7500" s="48"/>
    </row>
    <row r="7501" spans="1:32" ht="21" customHeight="1">
      <c r="A7501" s="45" t="str">
        <f>IF(G7501="","",VLOOKUP(G7501,#REF!,3,0))</f>
        <v/>
      </c>
      <c r="B7501" s="45" t="str">
        <f>IF(Table1[[#This Row],[Day]]="","",WEEKNUM(F7501))</f>
        <v/>
      </c>
      <c r="C7501" s="45" t="str">
        <f>IF(Table1[[#This Row],[Day]]="","",MONTH(F7501))</f>
        <v/>
      </c>
      <c r="D7501" s="45" t="str">
        <f>IF(Table1[[#This Row],[Day]]="","",YEAR(F7501))</f>
        <v/>
      </c>
      <c r="E7501" s="117" t="s">
        <v>329</v>
      </c>
      <c r="J7501" s="102"/>
      <c r="K7501" s="124"/>
      <c r="R7501" s="46"/>
      <c r="V7501" s="112"/>
      <c r="W7501" s="72"/>
      <c r="X7501" s="46"/>
      <c r="Y7501" s="46"/>
      <c r="AC7501" s="47">
        <f t="shared" si="113"/>
        <v>0</v>
      </c>
      <c r="AD7501" s="47"/>
      <c r="AE7501" s="44"/>
      <c r="AF7501" s="48"/>
    </row>
    <row r="7502" spans="1:32" ht="21" customHeight="1">
      <c r="A7502" s="45" t="str">
        <f>IF(G7502="","",VLOOKUP(G7502,#REF!,3,0))</f>
        <v/>
      </c>
      <c r="B7502" s="45" t="str">
        <f>IF(Table1[[#This Row],[Day]]="","",WEEKNUM(F7502))</f>
        <v/>
      </c>
      <c r="C7502" s="45" t="str">
        <f>IF(Table1[[#This Row],[Day]]="","",MONTH(F7502))</f>
        <v/>
      </c>
      <c r="D7502" s="45" t="str">
        <f>IF(Table1[[#This Row],[Day]]="","",YEAR(F7502))</f>
        <v/>
      </c>
      <c r="E7502" s="117" t="s">
        <v>329</v>
      </c>
      <c r="J7502" s="102"/>
      <c r="K7502" s="124"/>
      <c r="R7502" s="46"/>
      <c r="V7502" s="112"/>
      <c r="W7502" s="72"/>
      <c r="X7502" s="46"/>
      <c r="Y7502" s="46"/>
      <c r="AC7502" s="47">
        <f t="shared" si="113"/>
        <v>0</v>
      </c>
      <c r="AD7502" s="47"/>
      <c r="AE7502" s="44"/>
      <c r="AF7502" s="48"/>
    </row>
    <row r="7503" spans="1:32" ht="21" customHeight="1">
      <c r="A7503" s="45" t="str">
        <f>IF(G7503="","",VLOOKUP(G7503,#REF!,3,0))</f>
        <v/>
      </c>
      <c r="B7503" s="45" t="str">
        <f>IF(Table1[[#This Row],[Day]]="","",WEEKNUM(F7503))</f>
        <v/>
      </c>
      <c r="C7503" s="45" t="str">
        <f>IF(Table1[[#This Row],[Day]]="","",MONTH(F7503))</f>
        <v/>
      </c>
      <c r="D7503" s="45" t="str">
        <f>IF(Table1[[#This Row],[Day]]="","",YEAR(F7503))</f>
        <v/>
      </c>
      <c r="E7503" s="117" t="s">
        <v>329</v>
      </c>
      <c r="J7503" s="102"/>
      <c r="K7503" s="124"/>
      <c r="R7503" s="46"/>
      <c r="V7503" s="112"/>
      <c r="W7503" s="72"/>
      <c r="X7503" s="46"/>
      <c r="Y7503" s="46"/>
      <c r="AC7503" s="47">
        <f t="shared" si="113"/>
        <v>0</v>
      </c>
      <c r="AD7503" s="47"/>
      <c r="AE7503" s="44"/>
      <c r="AF7503" s="48"/>
    </row>
    <row r="7504" spans="1:32" ht="21" customHeight="1">
      <c r="A7504" s="45" t="str">
        <f>IF(G7504="","",VLOOKUP(G7504,#REF!,3,0))</f>
        <v/>
      </c>
      <c r="B7504" s="45" t="str">
        <f>IF(Table1[[#This Row],[Day]]="","",WEEKNUM(F7504))</f>
        <v/>
      </c>
      <c r="C7504" s="45" t="str">
        <f>IF(Table1[[#This Row],[Day]]="","",MONTH(F7504))</f>
        <v/>
      </c>
      <c r="D7504" s="45" t="str">
        <f>IF(Table1[[#This Row],[Day]]="","",YEAR(F7504))</f>
        <v/>
      </c>
      <c r="E7504" s="117" t="s">
        <v>329</v>
      </c>
      <c r="J7504" s="102"/>
      <c r="K7504" s="124"/>
      <c r="R7504" s="46"/>
      <c r="V7504" s="112"/>
      <c r="W7504" s="72"/>
      <c r="X7504" s="46"/>
      <c r="Y7504" s="46"/>
      <c r="AC7504" s="47">
        <f t="shared" si="113"/>
        <v>0</v>
      </c>
      <c r="AD7504" s="47"/>
      <c r="AE7504" s="44"/>
      <c r="AF7504" s="48"/>
    </row>
    <row r="7505" spans="1:32" ht="21" customHeight="1">
      <c r="A7505" s="45" t="str">
        <f>IF(G7505="","",VLOOKUP(G7505,#REF!,3,0))</f>
        <v/>
      </c>
      <c r="B7505" s="45" t="str">
        <f>IF(Table1[[#This Row],[Day]]="","",WEEKNUM(F7505))</f>
        <v/>
      </c>
      <c r="C7505" s="45" t="str">
        <f>IF(Table1[[#This Row],[Day]]="","",MONTH(F7505))</f>
        <v/>
      </c>
      <c r="D7505" s="45" t="str">
        <f>IF(Table1[[#This Row],[Day]]="","",YEAR(F7505))</f>
        <v/>
      </c>
      <c r="E7505" s="117" t="s">
        <v>329</v>
      </c>
      <c r="J7505" s="102"/>
      <c r="K7505" s="124"/>
      <c r="R7505" s="46"/>
      <c r="V7505" s="112"/>
      <c r="W7505" s="72"/>
      <c r="X7505" s="46"/>
      <c r="Y7505" s="46"/>
      <c r="AC7505" s="47">
        <f t="shared" si="113"/>
        <v>0</v>
      </c>
      <c r="AD7505" s="47"/>
      <c r="AE7505" s="44"/>
      <c r="AF7505" s="48"/>
    </row>
    <row r="7506" spans="1:32" ht="21" customHeight="1">
      <c r="A7506" s="45" t="str">
        <f>IF(G7506="","",VLOOKUP(G7506,#REF!,3,0))</f>
        <v/>
      </c>
      <c r="B7506" s="45" t="str">
        <f>IF(Table1[[#This Row],[Day]]="","",WEEKNUM(F7506))</f>
        <v/>
      </c>
      <c r="C7506" s="45" t="str">
        <f>IF(Table1[[#This Row],[Day]]="","",MONTH(F7506))</f>
        <v/>
      </c>
      <c r="D7506" s="45" t="str">
        <f>IF(Table1[[#This Row],[Day]]="","",YEAR(F7506))</f>
        <v/>
      </c>
      <c r="E7506" s="117" t="s">
        <v>329</v>
      </c>
      <c r="J7506" s="102"/>
      <c r="K7506" s="124"/>
      <c r="R7506" s="46"/>
      <c r="V7506" s="112"/>
      <c r="W7506" s="72"/>
      <c r="X7506" s="46"/>
      <c r="Y7506" s="46"/>
      <c r="AC7506" s="47">
        <f t="shared" si="113"/>
        <v>0</v>
      </c>
      <c r="AD7506" s="47"/>
      <c r="AE7506" s="44"/>
      <c r="AF7506" s="48"/>
    </row>
    <row r="7507" spans="1:32" ht="21" customHeight="1">
      <c r="A7507" s="45" t="str">
        <f>IF(G7507="","",VLOOKUP(G7507,#REF!,3,0))</f>
        <v/>
      </c>
      <c r="B7507" s="45" t="str">
        <f>IF(Table1[[#This Row],[Day]]="","",WEEKNUM(F7507))</f>
        <v/>
      </c>
      <c r="C7507" s="45" t="str">
        <f>IF(Table1[[#This Row],[Day]]="","",MONTH(F7507))</f>
        <v/>
      </c>
      <c r="D7507" s="45" t="str">
        <f>IF(Table1[[#This Row],[Day]]="","",YEAR(F7507))</f>
        <v/>
      </c>
      <c r="E7507" s="117" t="s">
        <v>329</v>
      </c>
      <c r="J7507" s="102"/>
      <c r="K7507" s="124"/>
      <c r="R7507" s="46"/>
      <c r="V7507" s="112"/>
      <c r="W7507" s="72"/>
      <c r="X7507" s="46"/>
      <c r="Y7507" s="46"/>
      <c r="AC7507" s="47">
        <f t="shared" si="113"/>
        <v>0</v>
      </c>
      <c r="AD7507" s="47"/>
      <c r="AE7507" s="44"/>
      <c r="AF7507" s="48"/>
    </row>
    <row r="7508" spans="1:32" ht="21" customHeight="1">
      <c r="A7508" s="45" t="str">
        <f>IF(G7508="","",VLOOKUP(G7508,#REF!,3,0))</f>
        <v/>
      </c>
      <c r="B7508" s="45" t="str">
        <f>IF(Table1[[#This Row],[Day]]="","",WEEKNUM(F7508))</f>
        <v/>
      </c>
      <c r="C7508" s="45" t="str">
        <f>IF(Table1[[#This Row],[Day]]="","",MONTH(F7508))</f>
        <v/>
      </c>
      <c r="D7508" s="45" t="str">
        <f>IF(Table1[[#This Row],[Day]]="","",YEAR(F7508))</f>
        <v/>
      </c>
      <c r="E7508" s="117" t="s">
        <v>329</v>
      </c>
      <c r="J7508" s="102"/>
      <c r="K7508" s="124"/>
      <c r="R7508" s="46"/>
      <c r="V7508" s="112"/>
      <c r="W7508" s="72"/>
      <c r="X7508" s="46"/>
      <c r="Y7508" s="46"/>
      <c r="AC7508" s="47">
        <f t="shared" si="113"/>
        <v>0</v>
      </c>
      <c r="AD7508" s="47"/>
      <c r="AE7508" s="44"/>
      <c r="AF7508" s="48"/>
    </row>
    <row r="7509" spans="1:32" ht="21" customHeight="1">
      <c r="A7509" s="45" t="str">
        <f>IF(G7509="","",VLOOKUP(G7509,#REF!,3,0))</f>
        <v/>
      </c>
      <c r="B7509" s="45" t="str">
        <f>IF(Table1[[#This Row],[Day]]="","",WEEKNUM(F7509))</f>
        <v/>
      </c>
      <c r="C7509" s="45" t="str">
        <f>IF(Table1[[#This Row],[Day]]="","",MONTH(F7509))</f>
        <v/>
      </c>
      <c r="D7509" s="45" t="str">
        <f>IF(Table1[[#This Row],[Day]]="","",YEAR(F7509))</f>
        <v/>
      </c>
      <c r="E7509" s="117" t="s">
        <v>329</v>
      </c>
      <c r="J7509" s="102"/>
      <c r="K7509" s="124"/>
      <c r="R7509" s="46"/>
      <c r="V7509" s="112"/>
      <c r="W7509" s="72"/>
      <c r="X7509" s="46"/>
      <c r="Y7509" s="46"/>
      <c r="AC7509" s="47">
        <f t="shared" si="113"/>
        <v>0</v>
      </c>
      <c r="AD7509" s="47"/>
      <c r="AE7509" s="44"/>
      <c r="AF7509" s="48"/>
    </row>
    <row r="7510" spans="1:32" ht="21" customHeight="1">
      <c r="A7510" s="45" t="str">
        <f>IF(G7510="","",VLOOKUP(G7510,#REF!,3,0))</f>
        <v/>
      </c>
      <c r="B7510" s="45" t="str">
        <f>IF(Table1[[#This Row],[Day]]="","",WEEKNUM(F7510))</f>
        <v/>
      </c>
      <c r="C7510" s="45" t="str">
        <f>IF(Table1[[#This Row],[Day]]="","",MONTH(F7510))</f>
        <v/>
      </c>
      <c r="D7510" s="45" t="str">
        <f>IF(Table1[[#This Row],[Day]]="","",YEAR(F7510))</f>
        <v/>
      </c>
      <c r="E7510" s="117" t="s">
        <v>329</v>
      </c>
      <c r="J7510" s="102"/>
      <c r="K7510" s="124"/>
      <c r="R7510" s="46"/>
      <c r="V7510" s="112"/>
      <c r="W7510" s="72"/>
      <c r="X7510" s="46"/>
      <c r="Y7510" s="46"/>
      <c r="AC7510" s="47">
        <f t="shared" si="113"/>
        <v>0</v>
      </c>
      <c r="AD7510" s="47"/>
      <c r="AE7510" s="44"/>
      <c r="AF7510" s="48"/>
    </row>
    <row r="7511" spans="1:32" ht="21" customHeight="1">
      <c r="A7511" s="45" t="str">
        <f>IF(G7511="","",VLOOKUP(G7511,#REF!,3,0))</f>
        <v/>
      </c>
      <c r="B7511" s="45" t="str">
        <f>IF(Table1[[#This Row],[Day]]="","",WEEKNUM(F7511))</f>
        <v/>
      </c>
      <c r="C7511" s="45" t="str">
        <f>IF(Table1[[#This Row],[Day]]="","",MONTH(F7511))</f>
        <v/>
      </c>
      <c r="D7511" s="45" t="str">
        <f>IF(Table1[[#This Row],[Day]]="","",YEAR(F7511))</f>
        <v/>
      </c>
      <c r="E7511" s="117" t="s">
        <v>329</v>
      </c>
      <c r="J7511" s="102"/>
      <c r="K7511" s="124"/>
      <c r="R7511" s="46"/>
      <c r="V7511" s="112"/>
      <c r="W7511" s="72"/>
      <c r="X7511" s="46"/>
      <c r="Y7511" s="46"/>
      <c r="AC7511" s="47">
        <f t="shared" si="113"/>
        <v>0</v>
      </c>
      <c r="AD7511" s="47"/>
      <c r="AE7511" s="44"/>
      <c r="AF7511" s="48"/>
    </row>
    <row r="7512" spans="1:32" ht="21" customHeight="1">
      <c r="A7512" s="45" t="str">
        <f>IF(G7512="","",VLOOKUP(G7512,#REF!,3,0))</f>
        <v/>
      </c>
      <c r="B7512" s="45" t="str">
        <f>IF(Table1[[#This Row],[Day]]="","",WEEKNUM(F7512))</f>
        <v/>
      </c>
      <c r="C7512" s="45" t="str">
        <f>IF(Table1[[#This Row],[Day]]="","",MONTH(F7512))</f>
        <v/>
      </c>
      <c r="D7512" s="45" t="str">
        <f>IF(Table1[[#This Row],[Day]]="","",YEAR(F7512))</f>
        <v/>
      </c>
      <c r="E7512" s="117" t="s">
        <v>329</v>
      </c>
      <c r="J7512" s="102"/>
      <c r="K7512" s="124"/>
      <c r="R7512" s="46"/>
      <c r="V7512" s="112"/>
      <c r="W7512" s="72"/>
      <c r="X7512" s="46"/>
      <c r="Y7512" s="46"/>
      <c r="AC7512" s="47">
        <f t="shared" si="113"/>
        <v>0</v>
      </c>
      <c r="AD7512" s="47"/>
      <c r="AE7512" s="44"/>
      <c r="AF7512" s="48"/>
    </row>
    <row r="7513" spans="1:32" ht="21" customHeight="1">
      <c r="A7513" s="45" t="str">
        <f>IF(G7513="","",VLOOKUP(G7513,#REF!,3,0))</f>
        <v/>
      </c>
      <c r="B7513" s="45" t="str">
        <f>IF(Table1[[#This Row],[Day]]="","",WEEKNUM(F7513))</f>
        <v/>
      </c>
      <c r="C7513" s="45" t="str">
        <f>IF(Table1[[#This Row],[Day]]="","",MONTH(F7513))</f>
        <v/>
      </c>
      <c r="D7513" s="45" t="str">
        <f>IF(Table1[[#This Row],[Day]]="","",YEAR(F7513))</f>
        <v/>
      </c>
      <c r="E7513" s="117" t="s">
        <v>329</v>
      </c>
      <c r="J7513" s="102"/>
      <c r="K7513" s="124"/>
      <c r="R7513" s="46"/>
      <c r="V7513" s="112"/>
      <c r="W7513" s="72"/>
      <c r="X7513" s="46"/>
      <c r="Y7513" s="46"/>
      <c r="AC7513" s="47">
        <f t="shared" si="113"/>
        <v>0</v>
      </c>
      <c r="AD7513" s="47"/>
      <c r="AE7513" s="44"/>
      <c r="AF7513" s="48"/>
    </row>
    <row r="7514" spans="1:32" ht="21" customHeight="1">
      <c r="A7514" s="45" t="str">
        <f>IF(G7514="","",VLOOKUP(G7514,#REF!,3,0))</f>
        <v/>
      </c>
      <c r="B7514" s="45" t="str">
        <f>IF(Table1[[#This Row],[Day]]="","",WEEKNUM(F7514))</f>
        <v/>
      </c>
      <c r="C7514" s="45" t="str">
        <f>IF(Table1[[#This Row],[Day]]="","",MONTH(F7514))</f>
        <v/>
      </c>
      <c r="D7514" s="45" t="str">
        <f>IF(Table1[[#This Row],[Day]]="","",YEAR(F7514))</f>
        <v/>
      </c>
      <c r="E7514" s="117" t="s">
        <v>329</v>
      </c>
      <c r="J7514" s="102"/>
      <c r="K7514" s="124"/>
      <c r="R7514" s="46"/>
      <c r="V7514" s="112"/>
      <c r="W7514" s="72"/>
      <c r="X7514" s="46"/>
      <c r="Y7514" s="46"/>
      <c r="AC7514" s="47">
        <f t="shared" si="113"/>
        <v>0</v>
      </c>
      <c r="AD7514" s="47"/>
      <c r="AE7514" s="44"/>
      <c r="AF7514" s="48"/>
    </row>
    <row r="7515" spans="1:32" ht="21" customHeight="1">
      <c r="A7515" s="45" t="str">
        <f>IF(G7515="","",VLOOKUP(G7515,#REF!,3,0))</f>
        <v/>
      </c>
      <c r="B7515" s="45" t="str">
        <f>IF(Table1[[#This Row],[Day]]="","",WEEKNUM(F7515))</f>
        <v/>
      </c>
      <c r="C7515" s="45" t="str">
        <f>IF(Table1[[#This Row],[Day]]="","",MONTH(F7515))</f>
        <v/>
      </c>
      <c r="D7515" s="45" t="str">
        <f>IF(Table1[[#This Row],[Day]]="","",YEAR(F7515))</f>
        <v/>
      </c>
      <c r="E7515" s="117" t="s">
        <v>329</v>
      </c>
      <c r="J7515" s="102"/>
      <c r="K7515" s="124"/>
      <c r="R7515" s="46"/>
      <c r="V7515" s="112"/>
      <c r="W7515" s="72"/>
      <c r="X7515" s="46"/>
      <c r="Y7515" s="46"/>
      <c r="AC7515" s="47">
        <f t="shared" si="113"/>
        <v>0</v>
      </c>
      <c r="AD7515" s="47"/>
      <c r="AE7515" s="44"/>
      <c r="AF7515" s="48"/>
    </row>
    <row r="7516" spans="1:32" ht="21" customHeight="1">
      <c r="A7516" s="45" t="str">
        <f>IF(G7516="","",VLOOKUP(G7516,#REF!,3,0))</f>
        <v/>
      </c>
      <c r="B7516" s="45" t="str">
        <f>IF(Table1[[#This Row],[Day]]="","",WEEKNUM(F7516))</f>
        <v/>
      </c>
      <c r="C7516" s="45" t="str">
        <f>IF(Table1[[#This Row],[Day]]="","",MONTH(F7516))</f>
        <v/>
      </c>
      <c r="D7516" s="45" t="str">
        <f>IF(Table1[[#This Row],[Day]]="","",YEAR(F7516))</f>
        <v/>
      </c>
      <c r="E7516" s="117" t="s">
        <v>329</v>
      </c>
      <c r="J7516" s="102"/>
      <c r="K7516" s="124"/>
      <c r="R7516" s="46"/>
      <c r="V7516" s="112"/>
      <c r="W7516" s="72"/>
      <c r="X7516" s="46"/>
      <c r="Y7516" s="46"/>
      <c r="AC7516" s="47">
        <f t="shared" ref="AC7516:AC7579" si="114">SUM(I7516:AB7516)</f>
        <v>0</v>
      </c>
      <c r="AD7516" s="47"/>
      <c r="AE7516" s="44"/>
      <c r="AF7516" s="48"/>
    </row>
    <row r="7517" spans="1:32" ht="21" customHeight="1">
      <c r="A7517" s="45" t="str">
        <f>IF(G7517="","",VLOOKUP(G7517,#REF!,3,0))</f>
        <v/>
      </c>
      <c r="B7517" s="45" t="str">
        <f>IF(Table1[[#This Row],[Day]]="","",WEEKNUM(F7517))</f>
        <v/>
      </c>
      <c r="C7517" s="45" t="str">
        <f>IF(Table1[[#This Row],[Day]]="","",MONTH(F7517))</f>
        <v/>
      </c>
      <c r="D7517" s="45" t="str">
        <f>IF(Table1[[#This Row],[Day]]="","",YEAR(F7517))</f>
        <v/>
      </c>
      <c r="E7517" s="117" t="s">
        <v>329</v>
      </c>
      <c r="J7517" s="102"/>
      <c r="K7517" s="124"/>
      <c r="R7517" s="46"/>
      <c r="V7517" s="112"/>
      <c r="W7517" s="72"/>
      <c r="X7517" s="46"/>
      <c r="Y7517" s="46"/>
      <c r="AC7517" s="47">
        <f t="shared" si="114"/>
        <v>0</v>
      </c>
      <c r="AD7517" s="47"/>
      <c r="AE7517" s="44"/>
      <c r="AF7517" s="48"/>
    </row>
    <row r="7518" spans="1:32" ht="21" customHeight="1">
      <c r="A7518" s="45" t="str">
        <f>IF(G7518="","",VLOOKUP(G7518,#REF!,3,0))</f>
        <v/>
      </c>
      <c r="B7518" s="45" t="str">
        <f>IF(Table1[[#This Row],[Day]]="","",WEEKNUM(F7518))</f>
        <v/>
      </c>
      <c r="C7518" s="45" t="str">
        <f>IF(Table1[[#This Row],[Day]]="","",MONTH(F7518))</f>
        <v/>
      </c>
      <c r="D7518" s="45" t="str">
        <f>IF(Table1[[#This Row],[Day]]="","",YEAR(F7518))</f>
        <v/>
      </c>
      <c r="E7518" s="117" t="s">
        <v>329</v>
      </c>
      <c r="J7518" s="102"/>
      <c r="K7518" s="124"/>
      <c r="R7518" s="46"/>
      <c r="V7518" s="112"/>
      <c r="W7518" s="72"/>
      <c r="X7518" s="46"/>
      <c r="Y7518" s="46"/>
      <c r="AC7518" s="47">
        <f t="shared" si="114"/>
        <v>0</v>
      </c>
      <c r="AD7518" s="47"/>
      <c r="AE7518" s="44"/>
      <c r="AF7518" s="48"/>
    </row>
    <row r="7519" spans="1:32" ht="21" customHeight="1">
      <c r="A7519" s="45" t="str">
        <f>IF(G7519="","",VLOOKUP(G7519,#REF!,3,0))</f>
        <v/>
      </c>
      <c r="B7519" s="45" t="str">
        <f>IF(Table1[[#This Row],[Day]]="","",WEEKNUM(F7519))</f>
        <v/>
      </c>
      <c r="C7519" s="45" t="str">
        <f>IF(Table1[[#This Row],[Day]]="","",MONTH(F7519))</f>
        <v/>
      </c>
      <c r="D7519" s="45" t="str">
        <f>IF(Table1[[#This Row],[Day]]="","",YEAR(F7519))</f>
        <v/>
      </c>
      <c r="E7519" s="117" t="s">
        <v>329</v>
      </c>
      <c r="J7519" s="102"/>
      <c r="K7519" s="124"/>
      <c r="R7519" s="46"/>
      <c r="V7519" s="112"/>
      <c r="W7519" s="72"/>
      <c r="X7519" s="46"/>
      <c r="Y7519" s="46"/>
      <c r="AC7519" s="47">
        <f t="shared" si="114"/>
        <v>0</v>
      </c>
      <c r="AD7519" s="47"/>
      <c r="AE7519" s="44"/>
      <c r="AF7519" s="48"/>
    </row>
    <row r="7520" spans="1:32" ht="21" customHeight="1">
      <c r="A7520" s="45" t="str">
        <f>IF(G7520="","",VLOOKUP(G7520,#REF!,3,0))</f>
        <v/>
      </c>
      <c r="B7520" s="45" t="str">
        <f>IF(Table1[[#This Row],[Day]]="","",WEEKNUM(F7520))</f>
        <v/>
      </c>
      <c r="C7520" s="45" t="str">
        <f>IF(Table1[[#This Row],[Day]]="","",MONTH(F7520))</f>
        <v/>
      </c>
      <c r="D7520" s="45" t="str">
        <f>IF(Table1[[#This Row],[Day]]="","",YEAR(F7520))</f>
        <v/>
      </c>
      <c r="E7520" s="117" t="s">
        <v>329</v>
      </c>
      <c r="J7520" s="102"/>
      <c r="K7520" s="124"/>
      <c r="R7520" s="46"/>
      <c r="V7520" s="112"/>
      <c r="W7520" s="72"/>
      <c r="X7520" s="46"/>
      <c r="Y7520" s="46"/>
      <c r="AC7520" s="47">
        <f t="shared" si="114"/>
        <v>0</v>
      </c>
      <c r="AD7520" s="47"/>
      <c r="AE7520" s="44"/>
      <c r="AF7520" s="48"/>
    </row>
    <row r="7521" spans="1:32" ht="21" customHeight="1">
      <c r="A7521" s="45" t="str">
        <f>IF(G7521="","",VLOOKUP(G7521,#REF!,3,0))</f>
        <v/>
      </c>
      <c r="B7521" s="45" t="str">
        <f>IF(Table1[[#This Row],[Day]]="","",WEEKNUM(F7521))</f>
        <v/>
      </c>
      <c r="C7521" s="45" t="str">
        <f>IF(Table1[[#This Row],[Day]]="","",MONTH(F7521))</f>
        <v/>
      </c>
      <c r="D7521" s="45" t="str">
        <f>IF(Table1[[#This Row],[Day]]="","",YEAR(F7521))</f>
        <v/>
      </c>
      <c r="E7521" s="117" t="s">
        <v>329</v>
      </c>
      <c r="J7521" s="102"/>
      <c r="K7521" s="124"/>
      <c r="R7521" s="46"/>
      <c r="V7521" s="112"/>
      <c r="W7521" s="72"/>
      <c r="X7521" s="46"/>
      <c r="Y7521" s="46"/>
      <c r="AC7521" s="47">
        <f t="shared" si="114"/>
        <v>0</v>
      </c>
      <c r="AD7521" s="47"/>
      <c r="AE7521" s="44"/>
      <c r="AF7521" s="48"/>
    </row>
    <row r="7522" spans="1:32" ht="21" customHeight="1">
      <c r="A7522" s="45" t="str">
        <f>IF(G7522="","",VLOOKUP(G7522,#REF!,3,0))</f>
        <v/>
      </c>
      <c r="B7522" s="45" t="str">
        <f>IF(Table1[[#This Row],[Day]]="","",WEEKNUM(F7522))</f>
        <v/>
      </c>
      <c r="C7522" s="45" t="str">
        <f>IF(Table1[[#This Row],[Day]]="","",MONTH(F7522))</f>
        <v/>
      </c>
      <c r="D7522" s="45" t="str">
        <f>IF(Table1[[#This Row],[Day]]="","",YEAR(F7522))</f>
        <v/>
      </c>
      <c r="E7522" s="117" t="s">
        <v>329</v>
      </c>
      <c r="J7522" s="102"/>
      <c r="K7522" s="124"/>
      <c r="R7522" s="46"/>
      <c r="V7522" s="112"/>
      <c r="W7522" s="72"/>
      <c r="X7522" s="46"/>
      <c r="Y7522" s="46"/>
      <c r="AC7522" s="47">
        <f t="shared" si="114"/>
        <v>0</v>
      </c>
      <c r="AD7522" s="47"/>
      <c r="AE7522" s="44"/>
      <c r="AF7522" s="48"/>
    </row>
    <row r="7523" spans="1:32" ht="21" customHeight="1">
      <c r="A7523" s="45" t="str">
        <f>IF(G7523="","",VLOOKUP(G7523,#REF!,3,0))</f>
        <v/>
      </c>
      <c r="B7523" s="45" t="str">
        <f>IF(Table1[[#This Row],[Day]]="","",WEEKNUM(F7523))</f>
        <v/>
      </c>
      <c r="C7523" s="45" t="str">
        <f>IF(Table1[[#This Row],[Day]]="","",MONTH(F7523))</f>
        <v/>
      </c>
      <c r="D7523" s="45" t="str">
        <f>IF(Table1[[#This Row],[Day]]="","",YEAR(F7523))</f>
        <v/>
      </c>
      <c r="E7523" s="117" t="s">
        <v>329</v>
      </c>
      <c r="J7523" s="102"/>
      <c r="K7523" s="124"/>
      <c r="R7523" s="46"/>
      <c r="V7523" s="112"/>
      <c r="W7523" s="72"/>
      <c r="X7523" s="46"/>
      <c r="Y7523" s="46"/>
      <c r="AC7523" s="47">
        <f t="shared" si="114"/>
        <v>0</v>
      </c>
      <c r="AD7523" s="47"/>
      <c r="AE7523" s="44"/>
      <c r="AF7523" s="48"/>
    </row>
    <row r="7524" spans="1:32" ht="21" customHeight="1">
      <c r="A7524" s="45" t="str">
        <f>IF(G7524="","",VLOOKUP(G7524,#REF!,3,0))</f>
        <v/>
      </c>
      <c r="B7524" s="45" t="str">
        <f>IF(Table1[[#This Row],[Day]]="","",WEEKNUM(F7524))</f>
        <v/>
      </c>
      <c r="C7524" s="45" t="str">
        <f>IF(Table1[[#This Row],[Day]]="","",MONTH(F7524))</f>
        <v/>
      </c>
      <c r="D7524" s="45" t="str">
        <f>IF(Table1[[#This Row],[Day]]="","",YEAR(F7524))</f>
        <v/>
      </c>
      <c r="E7524" s="117" t="s">
        <v>329</v>
      </c>
      <c r="J7524" s="102"/>
      <c r="K7524" s="124"/>
      <c r="R7524" s="46"/>
      <c r="V7524" s="112"/>
      <c r="W7524" s="72"/>
      <c r="X7524" s="46"/>
      <c r="Y7524" s="46"/>
      <c r="AC7524" s="47">
        <f t="shared" si="114"/>
        <v>0</v>
      </c>
      <c r="AD7524" s="47"/>
      <c r="AE7524" s="44"/>
      <c r="AF7524" s="48"/>
    </row>
    <row r="7525" spans="1:32" ht="21" customHeight="1">
      <c r="A7525" s="45" t="str">
        <f>IF(G7525="","",VLOOKUP(G7525,#REF!,3,0))</f>
        <v/>
      </c>
      <c r="B7525" s="45" t="str">
        <f>IF(Table1[[#This Row],[Day]]="","",WEEKNUM(F7525))</f>
        <v/>
      </c>
      <c r="C7525" s="45" t="str">
        <f>IF(Table1[[#This Row],[Day]]="","",MONTH(F7525))</f>
        <v/>
      </c>
      <c r="D7525" s="45" t="str">
        <f>IF(Table1[[#This Row],[Day]]="","",YEAR(F7525))</f>
        <v/>
      </c>
      <c r="E7525" s="117" t="s">
        <v>329</v>
      </c>
      <c r="J7525" s="102"/>
      <c r="K7525" s="124"/>
      <c r="R7525" s="46"/>
      <c r="V7525" s="112"/>
      <c r="W7525" s="72"/>
      <c r="X7525" s="46"/>
      <c r="Y7525" s="46"/>
      <c r="AC7525" s="47">
        <f t="shared" si="114"/>
        <v>0</v>
      </c>
      <c r="AD7525" s="47"/>
      <c r="AE7525" s="44"/>
      <c r="AF7525" s="48"/>
    </row>
    <row r="7526" spans="1:32" ht="21" customHeight="1">
      <c r="A7526" s="45" t="str">
        <f>IF(G7526="","",VLOOKUP(G7526,#REF!,3,0))</f>
        <v/>
      </c>
      <c r="B7526" s="45" t="str">
        <f>IF(Table1[[#This Row],[Day]]="","",WEEKNUM(F7526))</f>
        <v/>
      </c>
      <c r="C7526" s="45" t="str">
        <f>IF(Table1[[#This Row],[Day]]="","",MONTH(F7526))</f>
        <v/>
      </c>
      <c r="D7526" s="45" t="str">
        <f>IF(Table1[[#This Row],[Day]]="","",YEAR(F7526))</f>
        <v/>
      </c>
      <c r="E7526" s="117" t="s">
        <v>329</v>
      </c>
      <c r="J7526" s="102"/>
      <c r="K7526" s="124"/>
      <c r="R7526" s="46"/>
      <c r="V7526" s="112"/>
      <c r="W7526" s="72"/>
      <c r="X7526" s="46"/>
      <c r="Y7526" s="46"/>
      <c r="AC7526" s="47">
        <f t="shared" si="114"/>
        <v>0</v>
      </c>
      <c r="AD7526" s="47"/>
      <c r="AE7526" s="44"/>
      <c r="AF7526" s="48"/>
    </row>
    <row r="7527" spans="1:32" ht="21" customHeight="1">
      <c r="A7527" s="45" t="str">
        <f>IF(G7527="","",VLOOKUP(G7527,#REF!,3,0))</f>
        <v/>
      </c>
      <c r="B7527" s="45" t="str">
        <f>IF(Table1[[#This Row],[Day]]="","",WEEKNUM(F7527))</f>
        <v/>
      </c>
      <c r="C7527" s="45" t="str">
        <f>IF(Table1[[#This Row],[Day]]="","",MONTH(F7527))</f>
        <v/>
      </c>
      <c r="D7527" s="45" t="str">
        <f>IF(Table1[[#This Row],[Day]]="","",YEAR(F7527))</f>
        <v/>
      </c>
      <c r="E7527" s="117" t="s">
        <v>329</v>
      </c>
      <c r="J7527" s="102"/>
      <c r="K7527" s="124"/>
      <c r="R7527" s="46"/>
      <c r="V7527" s="112"/>
      <c r="W7527" s="72"/>
      <c r="X7527" s="46"/>
      <c r="Y7527" s="46"/>
      <c r="AC7527" s="47">
        <f t="shared" si="114"/>
        <v>0</v>
      </c>
      <c r="AD7527" s="47"/>
      <c r="AE7527" s="44"/>
      <c r="AF7527" s="48"/>
    </row>
    <row r="7528" spans="1:32" ht="21" customHeight="1">
      <c r="A7528" s="45" t="str">
        <f>IF(G7528="","",VLOOKUP(G7528,#REF!,3,0))</f>
        <v/>
      </c>
      <c r="B7528" s="45" t="str">
        <f>IF(Table1[[#This Row],[Day]]="","",WEEKNUM(F7528))</f>
        <v/>
      </c>
      <c r="C7528" s="45" t="str">
        <f>IF(Table1[[#This Row],[Day]]="","",MONTH(F7528))</f>
        <v/>
      </c>
      <c r="D7528" s="45" t="str">
        <f>IF(Table1[[#This Row],[Day]]="","",YEAR(F7528))</f>
        <v/>
      </c>
      <c r="E7528" s="117" t="s">
        <v>329</v>
      </c>
      <c r="J7528" s="102"/>
      <c r="K7528" s="124"/>
      <c r="R7528" s="46"/>
      <c r="V7528" s="112"/>
      <c r="W7528" s="72"/>
      <c r="X7528" s="46"/>
      <c r="Y7528" s="46"/>
      <c r="AC7528" s="47">
        <f t="shared" si="114"/>
        <v>0</v>
      </c>
      <c r="AD7528" s="47"/>
      <c r="AE7528" s="44"/>
      <c r="AF7528" s="48"/>
    </row>
    <row r="7529" spans="1:32" ht="21" customHeight="1">
      <c r="A7529" s="45" t="str">
        <f>IF(G7529="","",VLOOKUP(G7529,#REF!,3,0))</f>
        <v/>
      </c>
      <c r="B7529" s="45" t="str">
        <f>IF(Table1[[#This Row],[Day]]="","",WEEKNUM(F7529))</f>
        <v/>
      </c>
      <c r="C7529" s="45" t="str">
        <f>IF(Table1[[#This Row],[Day]]="","",MONTH(F7529))</f>
        <v/>
      </c>
      <c r="D7529" s="45" t="str">
        <f>IF(Table1[[#This Row],[Day]]="","",YEAR(F7529))</f>
        <v/>
      </c>
      <c r="E7529" s="117" t="s">
        <v>329</v>
      </c>
      <c r="J7529" s="102"/>
      <c r="K7529" s="124"/>
      <c r="R7529" s="46"/>
      <c r="V7529" s="112"/>
      <c r="W7529" s="72"/>
      <c r="X7529" s="46"/>
      <c r="Y7529" s="46"/>
      <c r="AC7529" s="47">
        <f t="shared" si="114"/>
        <v>0</v>
      </c>
      <c r="AD7529" s="47"/>
      <c r="AE7529" s="44"/>
      <c r="AF7529" s="48"/>
    </row>
    <row r="7530" spans="1:32" ht="21" customHeight="1">
      <c r="A7530" s="45" t="str">
        <f>IF(G7530="","",VLOOKUP(G7530,#REF!,3,0))</f>
        <v/>
      </c>
      <c r="B7530" s="45" t="str">
        <f>IF(Table1[[#This Row],[Day]]="","",WEEKNUM(F7530))</f>
        <v/>
      </c>
      <c r="C7530" s="45" t="str">
        <f>IF(Table1[[#This Row],[Day]]="","",MONTH(F7530))</f>
        <v/>
      </c>
      <c r="D7530" s="45" t="str">
        <f>IF(Table1[[#This Row],[Day]]="","",YEAR(F7530))</f>
        <v/>
      </c>
      <c r="E7530" s="117" t="s">
        <v>329</v>
      </c>
      <c r="J7530" s="102"/>
      <c r="K7530" s="124"/>
      <c r="R7530" s="46"/>
      <c r="V7530" s="112"/>
      <c r="W7530" s="72"/>
      <c r="X7530" s="46"/>
      <c r="Y7530" s="46"/>
      <c r="AC7530" s="47">
        <f t="shared" si="114"/>
        <v>0</v>
      </c>
      <c r="AD7530" s="47"/>
      <c r="AE7530" s="44"/>
      <c r="AF7530" s="48"/>
    </row>
    <row r="7531" spans="1:32" ht="21" customHeight="1">
      <c r="A7531" s="45" t="str">
        <f>IF(G7531="","",VLOOKUP(G7531,#REF!,3,0))</f>
        <v/>
      </c>
      <c r="B7531" s="45" t="str">
        <f>IF(Table1[[#This Row],[Day]]="","",WEEKNUM(F7531))</f>
        <v/>
      </c>
      <c r="C7531" s="45" t="str">
        <f>IF(Table1[[#This Row],[Day]]="","",MONTH(F7531))</f>
        <v/>
      </c>
      <c r="D7531" s="45" t="str">
        <f>IF(Table1[[#This Row],[Day]]="","",YEAR(F7531))</f>
        <v/>
      </c>
      <c r="E7531" s="117" t="s">
        <v>329</v>
      </c>
      <c r="J7531" s="102"/>
      <c r="K7531" s="124"/>
      <c r="R7531" s="46"/>
      <c r="V7531" s="112"/>
      <c r="W7531" s="72"/>
      <c r="X7531" s="46"/>
      <c r="Y7531" s="46"/>
      <c r="AC7531" s="47">
        <f t="shared" si="114"/>
        <v>0</v>
      </c>
      <c r="AD7531" s="47"/>
      <c r="AE7531" s="44"/>
      <c r="AF7531" s="48"/>
    </row>
    <row r="7532" spans="1:32" ht="21" customHeight="1">
      <c r="A7532" s="45" t="str">
        <f>IF(G7532="","",VLOOKUP(G7532,#REF!,3,0))</f>
        <v/>
      </c>
      <c r="B7532" s="45" t="str">
        <f>IF(Table1[[#This Row],[Day]]="","",WEEKNUM(F7532))</f>
        <v/>
      </c>
      <c r="C7532" s="45" t="str">
        <f>IF(Table1[[#This Row],[Day]]="","",MONTH(F7532))</f>
        <v/>
      </c>
      <c r="D7532" s="45" t="str">
        <f>IF(Table1[[#This Row],[Day]]="","",YEAR(F7532))</f>
        <v/>
      </c>
      <c r="E7532" s="117" t="s">
        <v>329</v>
      </c>
      <c r="J7532" s="102"/>
      <c r="K7532" s="124"/>
      <c r="R7532" s="46"/>
      <c r="V7532" s="112"/>
      <c r="W7532" s="72"/>
      <c r="X7532" s="46"/>
      <c r="Y7532" s="46"/>
      <c r="AC7532" s="47">
        <f t="shared" si="114"/>
        <v>0</v>
      </c>
      <c r="AD7532" s="47"/>
      <c r="AE7532" s="44"/>
      <c r="AF7532" s="48"/>
    </row>
    <row r="7533" spans="1:32" ht="21" customHeight="1">
      <c r="A7533" s="45" t="str">
        <f>IF(G7533="","",VLOOKUP(G7533,#REF!,3,0))</f>
        <v/>
      </c>
      <c r="B7533" s="45" t="str">
        <f>IF(Table1[[#This Row],[Day]]="","",WEEKNUM(F7533))</f>
        <v/>
      </c>
      <c r="C7533" s="45" t="str">
        <f>IF(Table1[[#This Row],[Day]]="","",MONTH(F7533))</f>
        <v/>
      </c>
      <c r="D7533" s="45" t="str">
        <f>IF(Table1[[#This Row],[Day]]="","",YEAR(F7533))</f>
        <v/>
      </c>
      <c r="E7533" s="117" t="s">
        <v>329</v>
      </c>
      <c r="J7533" s="102"/>
      <c r="K7533" s="124"/>
      <c r="R7533" s="46"/>
      <c r="V7533" s="112"/>
      <c r="W7533" s="72"/>
      <c r="X7533" s="46"/>
      <c r="Y7533" s="46"/>
      <c r="AC7533" s="47">
        <f t="shared" si="114"/>
        <v>0</v>
      </c>
      <c r="AD7533" s="47"/>
      <c r="AE7533" s="44"/>
      <c r="AF7533" s="48"/>
    </row>
    <row r="7534" spans="1:32" ht="21" customHeight="1">
      <c r="A7534" s="45" t="str">
        <f>IF(G7534="","",VLOOKUP(G7534,#REF!,3,0))</f>
        <v/>
      </c>
      <c r="B7534" s="45" t="str">
        <f>IF(Table1[[#This Row],[Day]]="","",WEEKNUM(F7534))</f>
        <v/>
      </c>
      <c r="C7534" s="45" t="str">
        <f>IF(Table1[[#This Row],[Day]]="","",MONTH(F7534))</f>
        <v/>
      </c>
      <c r="D7534" s="45" t="str">
        <f>IF(Table1[[#This Row],[Day]]="","",YEAR(F7534))</f>
        <v/>
      </c>
      <c r="E7534" s="117" t="s">
        <v>329</v>
      </c>
      <c r="J7534" s="102"/>
      <c r="K7534" s="124"/>
      <c r="R7534" s="46"/>
      <c r="V7534" s="112"/>
      <c r="W7534" s="72"/>
      <c r="X7534" s="46"/>
      <c r="Y7534" s="46"/>
      <c r="AC7534" s="47">
        <f t="shared" si="114"/>
        <v>0</v>
      </c>
      <c r="AD7534" s="47"/>
      <c r="AE7534" s="44"/>
      <c r="AF7534" s="48"/>
    </row>
    <row r="7535" spans="1:32" ht="21" customHeight="1">
      <c r="A7535" s="45" t="str">
        <f>IF(G7535="","",VLOOKUP(G7535,#REF!,3,0))</f>
        <v/>
      </c>
      <c r="B7535" s="45" t="str">
        <f>IF(Table1[[#This Row],[Day]]="","",WEEKNUM(F7535))</f>
        <v/>
      </c>
      <c r="C7535" s="45" t="str">
        <f>IF(Table1[[#This Row],[Day]]="","",MONTH(F7535))</f>
        <v/>
      </c>
      <c r="D7535" s="45" t="str">
        <f>IF(Table1[[#This Row],[Day]]="","",YEAR(F7535))</f>
        <v/>
      </c>
      <c r="E7535" s="117" t="s">
        <v>329</v>
      </c>
      <c r="J7535" s="102"/>
      <c r="K7535" s="124"/>
      <c r="R7535" s="46"/>
      <c r="V7535" s="112"/>
      <c r="W7535" s="72"/>
      <c r="X7535" s="46"/>
      <c r="Y7535" s="46"/>
      <c r="AC7535" s="47">
        <f t="shared" si="114"/>
        <v>0</v>
      </c>
      <c r="AD7535" s="47"/>
      <c r="AE7535" s="44"/>
      <c r="AF7535" s="48"/>
    </row>
    <row r="7536" spans="1:32" ht="21" customHeight="1">
      <c r="A7536" s="45" t="str">
        <f>IF(G7536="","",VLOOKUP(G7536,#REF!,3,0))</f>
        <v/>
      </c>
      <c r="B7536" s="45" t="str">
        <f>IF(Table1[[#This Row],[Day]]="","",WEEKNUM(F7536))</f>
        <v/>
      </c>
      <c r="C7536" s="45" t="str">
        <f>IF(Table1[[#This Row],[Day]]="","",MONTH(F7536))</f>
        <v/>
      </c>
      <c r="D7536" s="45" t="str">
        <f>IF(Table1[[#This Row],[Day]]="","",YEAR(F7536))</f>
        <v/>
      </c>
      <c r="E7536" s="117" t="s">
        <v>329</v>
      </c>
      <c r="J7536" s="102"/>
      <c r="K7536" s="124"/>
      <c r="R7536" s="46"/>
      <c r="V7536" s="112"/>
      <c r="W7536" s="72"/>
      <c r="X7536" s="46"/>
      <c r="Y7536" s="46"/>
      <c r="AC7536" s="47">
        <f t="shared" si="114"/>
        <v>0</v>
      </c>
      <c r="AD7536" s="47"/>
      <c r="AE7536" s="44"/>
      <c r="AF7536" s="48"/>
    </row>
    <row r="7537" spans="1:32" ht="21" customHeight="1">
      <c r="A7537" s="45" t="str">
        <f>IF(G7537="","",VLOOKUP(G7537,#REF!,3,0))</f>
        <v/>
      </c>
      <c r="B7537" s="45" t="str">
        <f>IF(Table1[[#This Row],[Day]]="","",WEEKNUM(F7537))</f>
        <v/>
      </c>
      <c r="C7537" s="45" t="str">
        <f>IF(Table1[[#This Row],[Day]]="","",MONTH(F7537))</f>
        <v/>
      </c>
      <c r="D7537" s="45" t="str">
        <f>IF(Table1[[#This Row],[Day]]="","",YEAR(F7537))</f>
        <v/>
      </c>
      <c r="E7537" s="117" t="s">
        <v>329</v>
      </c>
      <c r="J7537" s="102"/>
      <c r="K7537" s="124"/>
      <c r="R7537" s="46"/>
      <c r="V7537" s="112"/>
      <c r="W7537" s="72"/>
      <c r="X7537" s="46"/>
      <c r="Y7537" s="46"/>
      <c r="AC7537" s="47">
        <f t="shared" si="114"/>
        <v>0</v>
      </c>
      <c r="AD7537" s="47"/>
      <c r="AE7537" s="44"/>
      <c r="AF7537" s="48"/>
    </row>
    <row r="7538" spans="1:32" ht="21" customHeight="1">
      <c r="A7538" s="45" t="str">
        <f>IF(G7538="","",VLOOKUP(G7538,#REF!,3,0))</f>
        <v/>
      </c>
      <c r="B7538" s="45" t="str">
        <f>IF(Table1[[#This Row],[Day]]="","",WEEKNUM(F7538))</f>
        <v/>
      </c>
      <c r="C7538" s="45" t="str">
        <f>IF(Table1[[#This Row],[Day]]="","",MONTH(F7538))</f>
        <v/>
      </c>
      <c r="D7538" s="45" t="str">
        <f>IF(Table1[[#This Row],[Day]]="","",YEAR(F7538))</f>
        <v/>
      </c>
      <c r="E7538" s="117" t="s">
        <v>329</v>
      </c>
      <c r="J7538" s="102"/>
      <c r="K7538" s="124"/>
      <c r="R7538" s="46"/>
      <c r="V7538" s="112"/>
      <c r="W7538" s="72"/>
      <c r="X7538" s="46"/>
      <c r="Y7538" s="46"/>
      <c r="AC7538" s="47">
        <f t="shared" si="114"/>
        <v>0</v>
      </c>
      <c r="AD7538" s="47"/>
      <c r="AE7538" s="44"/>
      <c r="AF7538" s="48"/>
    </row>
    <row r="7539" spans="1:32" ht="21" customHeight="1">
      <c r="A7539" s="45" t="str">
        <f>IF(G7539="","",VLOOKUP(G7539,#REF!,3,0))</f>
        <v/>
      </c>
      <c r="B7539" s="45" t="str">
        <f>IF(Table1[[#This Row],[Day]]="","",WEEKNUM(F7539))</f>
        <v/>
      </c>
      <c r="C7539" s="45" t="str">
        <f>IF(Table1[[#This Row],[Day]]="","",MONTH(F7539))</f>
        <v/>
      </c>
      <c r="D7539" s="45" t="str">
        <f>IF(Table1[[#This Row],[Day]]="","",YEAR(F7539))</f>
        <v/>
      </c>
      <c r="E7539" s="117" t="s">
        <v>329</v>
      </c>
      <c r="J7539" s="102"/>
      <c r="K7539" s="124"/>
      <c r="R7539" s="46"/>
      <c r="V7539" s="112"/>
      <c r="W7539" s="72"/>
      <c r="X7539" s="46"/>
      <c r="Y7539" s="46"/>
      <c r="AC7539" s="47">
        <f t="shared" si="114"/>
        <v>0</v>
      </c>
      <c r="AD7539" s="47"/>
      <c r="AE7539" s="44"/>
      <c r="AF7539" s="48"/>
    </row>
    <row r="7540" spans="1:32" ht="21" customHeight="1">
      <c r="A7540" s="45" t="str">
        <f>IF(G7540="","",VLOOKUP(G7540,#REF!,3,0))</f>
        <v/>
      </c>
      <c r="B7540" s="45" t="str">
        <f>IF(Table1[[#This Row],[Day]]="","",WEEKNUM(F7540))</f>
        <v/>
      </c>
      <c r="C7540" s="45" t="str">
        <f>IF(Table1[[#This Row],[Day]]="","",MONTH(F7540))</f>
        <v/>
      </c>
      <c r="D7540" s="45" t="str">
        <f>IF(Table1[[#This Row],[Day]]="","",YEAR(F7540))</f>
        <v/>
      </c>
      <c r="E7540" s="117" t="s">
        <v>329</v>
      </c>
      <c r="J7540" s="102"/>
      <c r="K7540" s="124"/>
      <c r="R7540" s="46"/>
      <c r="V7540" s="112"/>
      <c r="W7540" s="72"/>
      <c r="X7540" s="46"/>
      <c r="Y7540" s="46"/>
      <c r="AC7540" s="47">
        <f t="shared" si="114"/>
        <v>0</v>
      </c>
      <c r="AD7540" s="47"/>
      <c r="AE7540" s="44"/>
      <c r="AF7540" s="48"/>
    </row>
    <row r="7541" spans="1:32" ht="21" customHeight="1">
      <c r="A7541" s="45" t="str">
        <f>IF(G7541="","",VLOOKUP(G7541,#REF!,3,0))</f>
        <v/>
      </c>
      <c r="B7541" s="45" t="str">
        <f>IF(Table1[[#This Row],[Day]]="","",WEEKNUM(F7541))</f>
        <v/>
      </c>
      <c r="C7541" s="45" t="str">
        <f>IF(Table1[[#This Row],[Day]]="","",MONTH(F7541))</f>
        <v/>
      </c>
      <c r="D7541" s="45" t="str">
        <f>IF(Table1[[#This Row],[Day]]="","",YEAR(F7541))</f>
        <v/>
      </c>
      <c r="E7541" s="117" t="s">
        <v>329</v>
      </c>
      <c r="J7541" s="102"/>
      <c r="K7541" s="124"/>
      <c r="R7541" s="46"/>
      <c r="V7541" s="112"/>
      <c r="W7541" s="72"/>
      <c r="X7541" s="46"/>
      <c r="Y7541" s="46"/>
      <c r="AC7541" s="47">
        <f t="shared" si="114"/>
        <v>0</v>
      </c>
      <c r="AD7541" s="47"/>
      <c r="AE7541" s="44"/>
      <c r="AF7541" s="48"/>
    </row>
    <row r="7542" spans="1:32" ht="21" customHeight="1">
      <c r="A7542" s="45" t="str">
        <f>IF(G7542="","",VLOOKUP(G7542,#REF!,3,0))</f>
        <v/>
      </c>
      <c r="B7542" s="45" t="str">
        <f>IF(Table1[[#This Row],[Day]]="","",WEEKNUM(F7542))</f>
        <v/>
      </c>
      <c r="C7542" s="45" t="str">
        <f>IF(Table1[[#This Row],[Day]]="","",MONTH(F7542))</f>
        <v/>
      </c>
      <c r="D7542" s="45" t="str">
        <f>IF(Table1[[#This Row],[Day]]="","",YEAR(F7542))</f>
        <v/>
      </c>
      <c r="E7542" s="117" t="s">
        <v>329</v>
      </c>
      <c r="J7542" s="102"/>
      <c r="K7542" s="124"/>
      <c r="R7542" s="46"/>
      <c r="V7542" s="112"/>
      <c r="W7542" s="72"/>
      <c r="X7542" s="46"/>
      <c r="Y7542" s="46"/>
      <c r="AC7542" s="47">
        <f t="shared" si="114"/>
        <v>0</v>
      </c>
      <c r="AD7542" s="47"/>
      <c r="AE7542" s="44"/>
      <c r="AF7542" s="48"/>
    </row>
    <row r="7543" spans="1:32" ht="21" customHeight="1">
      <c r="A7543" s="45" t="str">
        <f>IF(G7543="","",VLOOKUP(G7543,#REF!,3,0))</f>
        <v/>
      </c>
      <c r="B7543" s="45" t="str">
        <f>IF(Table1[[#This Row],[Day]]="","",WEEKNUM(F7543))</f>
        <v/>
      </c>
      <c r="C7543" s="45" t="str">
        <f>IF(Table1[[#This Row],[Day]]="","",MONTH(F7543))</f>
        <v/>
      </c>
      <c r="D7543" s="45" t="str">
        <f>IF(Table1[[#This Row],[Day]]="","",YEAR(F7543))</f>
        <v/>
      </c>
      <c r="E7543" s="117" t="s">
        <v>329</v>
      </c>
      <c r="J7543" s="102"/>
      <c r="K7543" s="124"/>
      <c r="R7543" s="46"/>
      <c r="V7543" s="112"/>
      <c r="W7543" s="72"/>
      <c r="X7543" s="46"/>
      <c r="Y7543" s="46"/>
      <c r="AC7543" s="47">
        <f t="shared" si="114"/>
        <v>0</v>
      </c>
      <c r="AD7543" s="47"/>
      <c r="AE7543" s="44"/>
      <c r="AF7543" s="48"/>
    </row>
    <row r="7544" spans="1:32" ht="21" customHeight="1">
      <c r="A7544" s="45" t="str">
        <f>IF(G7544="","",VLOOKUP(G7544,#REF!,3,0))</f>
        <v/>
      </c>
      <c r="B7544" s="45" t="str">
        <f>IF(Table1[[#This Row],[Day]]="","",WEEKNUM(F7544))</f>
        <v/>
      </c>
      <c r="C7544" s="45" t="str">
        <f>IF(Table1[[#This Row],[Day]]="","",MONTH(F7544))</f>
        <v/>
      </c>
      <c r="D7544" s="45" t="str">
        <f>IF(Table1[[#This Row],[Day]]="","",YEAR(F7544))</f>
        <v/>
      </c>
      <c r="E7544" s="117" t="s">
        <v>329</v>
      </c>
      <c r="J7544" s="102"/>
      <c r="K7544" s="124"/>
      <c r="R7544" s="46"/>
      <c r="V7544" s="112"/>
      <c r="W7544" s="72"/>
      <c r="X7544" s="46"/>
      <c r="Y7544" s="46"/>
      <c r="AC7544" s="47">
        <f t="shared" si="114"/>
        <v>0</v>
      </c>
      <c r="AD7544" s="47"/>
      <c r="AE7544" s="44"/>
      <c r="AF7544" s="48"/>
    </row>
    <row r="7545" spans="1:32" ht="21" customHeight="1">
      <c r="A7545" s="45" t="str">
        <f>IF(G7545="","",VLOOKUP(G7545,#REF!,3,0))</f>
        <v/>
      </c>
      <c r="B7545" s="45" t="str">
        <f>IF(Table1[[#This Row],[Day]]="","",WEEKNUM(F7545))</f>
        <v/>
      </c>
      <c r="C7545" s="45" t="str">
        <f>IF(Table1[[#This Row],[Day]]="","",MONTH(F7545))</f>
        <v/>
      </c>
      <c r="D7545" s="45" t="str">
        <f>IF(Table1[[#This Row],[Day]]="","",YEAR(F7545))</f>
        <v/>
      </c>
      <c r="E7545" s="117" t="s">
        <v>329</v>
      </c>
      <c r="J7545" s="102"/>
      <c r="K7545" s="124"/>
      <c r="R7545" s="46"/>
      <c r="V7545" s="112"/>
      <c r="W7545" s="72"/>
      <c r="X7545" s="46"/>
      <c r="Y7545" s="46"/>
      <c r="AC7545" s="47">
        <f t="shared" si="114"/>
        <v>0</v>
      </c>
      <c r="AD7545" s="47"/>
      <c r="AE7545" s="44"/>
      <c r="AF7545" s="48"/>
    </row>
    <row r="7546" spans="1:32" ht="21" customHeight="1">
      <c r="A7546" s="45" t="str">
        <f>IF(G7546="","",VLOOKUP(G7546,#REF!,3,0))</f>
        <v/>
      </c>
      <c r="B7546" s="45" t="str">
        <f>IF(Table1[[#This Row],[Day]]="","",WEEKNUM(F7546))</f>
        <v/>
      </c>
      <c r="C7546" s="45" t="str">
        <f>IF(Table1[[#This Row],[Day]]="","",MONTH(F7546))</f>
        <v/>
      </c>
      <c r="D7546" s="45" t="str">
        <f>IF(Table1[[#This Row],[Day]]="","",YEAR(F7546))</f>
        <v/>
      </c>
      <c r="E7546" s="117" t="s">
        <v>329</v>
      </c>
      <c r="J7546" s="102"/>
      <c r="K7546" s="124"/>
      <c r="R7546" s="46"/>
      <c r="V7546" s="112"/>
      <c r="W7546" s="72"/>
      <c r="X7546" s="46"/>
      <c r="Y7546" s="46"/>
      <c r="AC7546" s="47">
        <f t="shared" si="114"/>
        <v>0</v>
      </c>
      <c r="AD7546" s="47"/>
      <c r="AE7546" s="44"/>
      <c r="AF7546" s="48"/>
    </row>
    <row r="7547" spans="1:32" ht="21" customHeight="1">
      <c r="A7547" s="45" t="str">
        <f>IF(G7547="","",VLOOKUP(G7547,#REF!,3,0))</f>
        <v/>
      </c>
      <c r="B7547" s="45" t="str">
        <f>IF(Table1[[#This Row],[Day]]="","",WEEKNUM(F7547))</f>
        <v/>
      </c>
      <c r="C7547" s="45" t="str">
        <f>IF(Table1[[#This Row],[Day]]="","",MONTH(F7547))</f>
        <v/>
      </c>
      <c r="D7547" s="45" t="str">
        <f>IF(Table1[[#This Row],[Day]]="","",YEAR(F7547))</f>
        <v/>
      </c>
      <c r="E7547" s="117" t="s">
        <v>329</v>
      </c>
      <c r="J7547" s="102"/>
      <c r="K7547" s="124"/>
      <c r="R7547" s="46"/>
      <c r="V7547" s="112"/>
      <c r="W7547" s="72"/>
      <c r="X7547" s="46"/>
      <c r="Y7547" s="46"/>
      <c r="AC7547" s="47">
        <f t="shared" si="114"/>
        <v>0</v>
      </c>
      <c r="AD7547" s="47"/>
      <c r="AE7547" s="44"/>
      <c r="AF7547" s="48"/>
    </row>
    <row r="7548" spans="1:32" ht="21" customHeight="1">
      <c r="A7548" s="45" t="str">
        <f>IF(G7548="","",VLOOKUP(G7548,#REF!,3,0))</f>
        <v/>
      </c>
      <c r="B7548" s="45" t="str">
        <f>IF(Table1[[#This Row],[Day]]="","",WEEKNUM(F7548))</f>
        <v/>
      </c>
      <c r="C7548" s="45" t="str">
        <f>IF(Table1[[#This Row],[Day]]="","",MONTH(F7548))</f>
        <v/>
      </c>
      <c r="D7548" s="45" t="str">
        <f>IF(Table1[[#This Row],[Day]]="","",YEAR(F7548))</f>
        <v/>
      </c>
      <c r="E7548" s="117" t="s">
        <v>329</v>
      </c>
      <c r="J7548" s="102"/>
      <c r="K7548" s="124"/>
      <c r="R7548" s="46"/>
      <c r="V7548" s="112"/>
      <c r="W7548" s="72"/>
      <c r="X7548" s="46"/>
      <c r="Y7548" s="46"/>
      <c r="AC7548" s="47">
        <f t="shared" si="114"/>
        <v>0</v>
      </c>
      <c r="AD7548" s="47"/>
      <c r="AE7548" s="44"/>
      <c r="AF7548" s="48"/>
    </row>
    <row r="7549" spans="1:32" ht="21" customHeight="1">
      <c r="A7549" s="45" t="str">
        <f>IF(G7549="","",VLOOKUP(G7549,#REF!,3,0))</f>
        <v/>
      </c>
      <c r="B7549" s="45" t="str">
        <f>IF(Table1[[#This Row],[Day]]="","",WEEKNUM(F7549))</f>
        <v/>
      </c>
      <c r="C7549" s="45" t="str">
        <f>IF(Table1[[#This Row],[Day]]="","",MONTH(F7549))</f>
        <v/>
      </c>
      <c r="D7549" s="45" t="str">
        <f>IF(Table1[[#This Row],[Day]]="","",YEAR(F7549))</f>
        <v/>
      </c>
      <c r="E7549" s="117" t="s">
        <v>329</v>
      </c>
      <c r="J7549" s="102"/>
      <c r="K7549" s="124"/>
      <c r="R7549" s="46"/>
      <c r="V7549" s="112"/>
      <c r="W7549" s="72"/>
      <c r="X7549" s="46"/>
      <c r="Y7549" s="46"/>
      <c r="AC7549" s="47">
        <f t="shared" si="114"/>
        <v>0</v>
      </c>
      <c r="AD7549" s="47"/>
      <c r="AE7549" s="44"/>
      <c r="AF7549" s="48"/>
    </row>
    <row r="7550" spans="1:32" ht="21" customHeight="1">
      <c r="A7550" s="45" t="str">
        <f>IF(G7550="","",VLOOKUP(G7550,#REF!,3,0))</f>
        <v/>
      </c>
      <c r="B7550" s="45" t="str">
        <f>IF(Table1[[#This Row],[Day]]="","",WEEKNUM(F7550))</f>
        <v/>
      </c>
      <c r="C7550" s="45" t="str">
        <f>IF(Table1[[#This Row],[Day]]="","",MONTH(F7550))</f>
        <v/>
      </c>
      <c r="D7550" s="45" t="str">
        <f>IF(Table1[[#This Row],[Day]]="","",YEAR(F7550))</f>
        <v/>
      </c>
      <c r="E7550" s="117" t="s">
        <v>329</v>
      </c>
      <c r="J7550" s="102"/>
      <c r="K7550" s="124"/>
      <c r="R7550" s="46"/>
      <c r="V7550" s="112"/>
      <c r="W7550" s="72"/>
      <c r="X7550" s="46"/>
      <c r="Y7550" s="46"/>
      <c r="AC7550" s="47">
        <f t="shared" si="114"/>
        <v>0</v>
      </c>
      <c r="AD7550" s="47"/>
      <c r="AE7550" s="44"/>
      <c r="AF7550" s="48"/>
    </row>
    <row r="7551" spans="1:32" ht="21" customHeight="1">
      <c r="A7551" s="45" t="str">
        <f>IF(G7551="","",VLOOKUP(G7551,#REF!,3,0))</f>
        <v/>
      </c>
      <c r="B7551" s="45" t="str">
        <f>IF(Table1[[#This Row],[Day]]="","",WEEKNUM(F7551))</f>
        <v/>
      </c>
      <c r="C7551" s="45" t="str">
        <f>IF(Table1[[#This Row],[Day]]="","",MONTH(F7551))</f>
        <v/>
      </c>
      <c r="D7551" s="45" t="str">
        <f>IF(Table1[[#This Row],[Day]]="","",YEAR(F7551))</f>
        <v/>
      </c>
      <c r="E7551" s="117" t="s">
        <v>329</v>
      </c>
      <c r="J7551" s="102"/>
      <c r="K7551" s="124"/>
      <c r="R7551" s="46"/>
      <c r="V7551" s="112"/>
      <c r="W7551" s="72"/>
      <c r="X7551" s="46"/>
      <c r="Y7551" s="46"/>
      <c r="AC7551" s="47">
        <f t="shared" si="114"/>
        <v>0</v>
      </c>
      <c r="AD7551" s="47"/>
      <c r="AE7551" s="44"/>
      <c r="AF7551" s="48"/>
    </row>
    <row r="7552" spans="1:32" ht="21" customHeight="1">
      <c r="A7552" s="45" t="str">
        <f>IF(G7552="","",VLOOKUP(G7552,#REF!,3,0))</f>
        <v/>
      </c>
      <c r="B7552" s="45" t="str">
        <f>IF(Table1[[#This Row],[Day]]="","",WEEKNUM(F7552))</f>
        <v/>
      </c>
      <c r="C7552" s="45" t="str">
        <f>IF(Table1[[#This Row],[Day]]="","",MONTH(F7552))</f>
        <v/>
      </c>
      <c r="D7552" s="45" t="str">
        <f>IF(Table1[[#This Row],[Day]]="","",YEAR(F7552))</f>
        <v/>
      </c>
      <c r="E7552" s="117" t="s">
        <v>329</v>
      </c>
      <c r="J7552" s="102"/>
      <c r="K7552" s="124"/>
      <c r="R7552" s="46"/>
      <c r="V7552" s="112"/>
      <c r="W7552" s="72"/>
      <c r="X7552" s="46"/>
      <c r="Y7552" s="46"/>
      <c r="AC7552" s="47">
        <f t="shared" si="114"/>
        <v>0</v>
      </c>
      <c r="AD7552" s="47"/>
      <c r="AE7552" s="44"/>
      <c r="AF7552" s="48"/>
    </row>
    <row r="7553" spans="1:32" ht="21" customHeight="1">
      <c r="A7553" s="45" t="str">
        <f>IF(G7553="","",VLOOKUP(G7553,#REF!,3,0))</f>
        <v/>
      </c>
      <c r="B7553" s="45" t="str">
        <f>IF(Table1[[#This Row],[Day]]="","",WEEKNUM(F7553))</f>
        <v/>
      </c>
      <c r="C7553" s="45" t="str">
        <f>IF(Table1[[#This Row],[Day]]="","",MONTH(F7553))</f>
        <v/>
      </c>
      <c r="D7553" s="45" t="str">
        <f>IF(Table1[[#This Row],[Day]]="","",YEAR(F7553))</f>
        <v/>
      </c>
      <c r="E7553" s="117" t="s">
        <v>329</v>
      </c>
      <c r="J7553" s="102"/>
      <c r="K7553" s="124"/>
      <c r="R7553" s="46"/>
      <c r="V7553" s="112"/>
      <c r="W7553" s="72"/>
      <c r="X7553" s="46"/>
      <c r="Y7553" s="46"/>
      <c r="AC7553" s="47">
        <f t="shared" si="114"/>
        <v>0</v>
      </c>
      <c r="AD7553" s="47"/>
      <c r="AE7553" s="44"/>
      <c r="AF7553" s="48"/>
    </row>
    <row r="7554" spans="1:32" ht="21" customHeight="1">
      <c r="A7554" s="45" t="str">
        <f>IF(G7554="","",VLOOKUP(G7554,#REF!,3,0))</f>
        <v/>
      </c>
      <c r="B7554" s="45" t="str">
        <f>IF(Table1[[#This Row],[Day]]="","",WEEKNUM(F7554))</f>
        <v/>
      </c>
      <c r="C7554" s="45" t="str">
        <f>IF(Table1[[#This Row],[Day]]="","",MONTH(F7554))</f>
        <v/>
      </c>
      <c r="D7554" s="45" t="str">
        <f>IF(Table1[[#This Row],[Day]]="","",YEAR(F7554))</f>
        <v/>
      </c>
      <c r="E7554" s="117" t="s">
        <v>329</v>
      </c>
      <c r="J7554" s="102"/>
      <c r="K7554" s="124"/>
      <c r="R7554" s="46"/>
      <c r="V7554" s="112"/>
      <c r="W7554" s="72"/>
      <c r="X7554" s="46"/>
      <c r="Y7554" s="46"/>
      <c r="AC7554" s="47">
        <f t="shared" si="114"/>
        <v>0</v>
      </c>
      <c r="AD7554" s="47"/>
      <c r="AE7554" s="44"/>
      <c r="AF7554" s="48"/>
    </row>
    <row r="7555" spans="1:32" ht="21" customHeight="1">
      <c r="A7555" s="45" t="str">
        <f>IF(G7555="","",VLOOKUP(G7555,#REF!,3,0))</f>
        <v/>
      </c>
      <c r="B7555" s="45" t="str">
        <f>IF(Table1[[#This Row],[Day]]="","",WEEKNUM(F7555))</f>
        <v/>
      </c>
      <c r="C7555" s="45" t="str">
        <f>IF(Table1[[#This Row],[Day]]="","",MONTH(F7555))</f>
        <v/>
      </c>
      <c r="D7555" s="45" t="str">
        <f>IF(Table1[[#This Row],[Day]]="","",YEAR(F7555))</f>
        <v/>
      </c>
      <c r="E7555" s="117" t="s">
        <v>329</v>
      </c>
      <c r="J7555" s="102"/>
      <c r="K7555" s="124"/>
      <c r="R7555" s="46"/>
      <c r="V7555" s="112"/>
      <c r="W7555" s="72"/>
      <c r="X7555" s="46"/>
      <c r="Y7555" s="46"/>
      <c r="AC7555" s="47">
        <f t="shared" si="114"/>
        <v>0</v>
      </c>
      <c r="AD7555" s="47"/>
      <c r="AE7555" s="44"/>
      <c r="AF7555" s="48"/>
    </row>
    <row r="7556" spans="1:32" ht="21" customHeight="1">
      <c r="A7556" s="45" t="str">
        <f>IF(G7556="","",VLOOKUP(G7556,#REF!,3,0))</f>
        <v/>
      </c>
      <c r="B7556" s="45" t="str">
        <f>IF(Table1[[#This Row],[Day]]="","",WEEKNUM(F7556))</f>
        <v/>
      </c>
      <c r="C7556" s="45" t="str">
        <f>IF(Table1[[#This Row],[Day]]="","",MONTH(F7556))</f>
        <v/>
      </c>
      <c r="D7556" s="45" t="str">
        <f>IF(Table1[[#This Row],[Day]]="","",YEAR(F7556))</f>
        <v/>
      </c>
      <c r="E7556" s="117" t="s">
        <v>329</v>
      </c>
      <c r="J7556" s="102"/>
      <c r="K7556" s="124"/>
      <c r="R7556" s="46"/>
      <c r="V7556" s="112"/>
      <c r="W7556" s="72"/>
      <c r="X7556" s="46"/>
      <c r="Y7556" s="46"/>
      <c r="AC7556" s="47">
        <f t="shared" si="114"/>
        <v>0</v>
      </c>
      <c r="AD7556" s="47"/>
      <c r="AE7556" s="44"/>
      <c r="AF7556" s="48"/>
    </row>
    <row r="7557" spans="1:32" ht="21" customHeight="1">
      <c r="A7557" s="45" t="str">
        <f>IF(G7557="","",VLOOKUP(G7557,#REF!,3,0))</f>
        <v/>
      </c>
      <c r="B7557" s="45" t="str">
        <f>IF(Table1[[#This Row],[Day]]="","",WEEKNUM(F7557))</f>
        <v/>
      </c>
      <c r="C7557" s="45" t="str">
        <f>IF(Table1[[#This Row],[Day]]="","",MONTH(F7557))</f>
        <v/>
      </c>
      <c r="D7557" s="45" t="str">
        <f>IF(Table1[[#This Row],[Day]]="","",YEAR(F7557))</f>
        <v/>
      </c>
      <c r="E7557" s="117" t="s">
        <v>329</v>
      </c>
      <c r="J7557" s="102"/>
      <c r="K7557" s="124"/>
      <c r="R7557" s="46"/>
      <c r="V7557" s="112"/>
      <c r="W7557" s="72"/>
      <c r="X7557" s="46"/>
      <c r="Y7557" s="46"/>
      <c r="AC7557" s="47">
        <f t="shared" si="114"/>
        <v>0</v>
      </c>
      <c r="AD7557" s="47"/>
      <c r="AE7557" s="44"/>
      <c r="AF7557" s="48"/>
    </row>
    <row r="7558" spans="1:32" ht="21" customHeight="1">
      <c r="A7558" s="45" t="str">
        <f>IF(G7558="","",VLOOKUP(G7558,#REF!,3,0))</f>
        <v/>
      </c>
      <c r="B7558" s="45" t="str">
        <f>IF(Table1[[#This Row],[Day]]="","",WEEKNUM(F7558))</f>
        <v/>
      </c>
      <c r="C7558" s="45" t="str">
        <f>IF(Table1[[#This Row],[Day]]="","",MONTH(F7558))</f>
        <v/>
      </c>
      <c r="D7558" s="45" t="str">
        <f>IF(Table1[[#This Row],[Day]]="","",YEAR(F7558))</f>
        <v/>
      </c>
      <c r="E7558" s="117" t="s">
        <v>329</v>
      </c>
      <c r="J7558" s="102"/>
      <c r="K7558" s="124"/>
      <c r="R7558" s="46"/>
      <c r="V7558" s="112"/>
      <c r="W7558" s="72"/>
      <c r="X7558" s="46"/>
      <c r="Y7558" s="46"/>
      <c r="AC7558" s="47">
        <f t="shared" si="114"/>
        <v>0</v>
      </c>
      <c r="AD7558" s="47"/>
      <c r="AE7558" s="44"/>
      <c r="AF7558" s="48"/>
    </row>
    <row r="7559" spans="1:32" ht="21" customHeight="1">
      <c r="A7559" s="45" t="str">
        <f>IF(G7559="","",VLOOKUP(G7559,#REF!,3,0))</f>
        <v/>
      </c>
      <c r="B7559" s="45" t="str">
        <f>IF(Table1[[#This Row],[Day]]="","",WEEKNUM(F7559))</f>
        <v/>
      </c>
      <c r="C7559" s="45" t="str">
        <f>IF(Table1[[#This Row],[Day]]="","",MONTH(F7559))</f>
        <v/>
      </c>
      <c r="D7559" s="45" t="str">
        <f>IF(Table1[[#This Row],[Day]]="","",YEAR(F7559))</f>
        <v/>
      </c>
      <c r="E7559" s="117" t="s">
        <v>329</v>
      </c>
      <c r="J7559" s="102"/>
      <c r="K7559" s="124"/>
      <c r="R7559" s="46"/>
      <c r="V7559" s="112"/>
      <c r="W7559" s="72"/>
      <c r="X7559" s="46"/>
      <c r="Y7559" s="46"/>
      <c r="AC7559" s="47">
        <f t="shared" si="114"/>
        <v>0</v>
      </c>
      <c r="AD7559" s="47"/>
      <c r="AE7559" s="44"/>
      <c r="AF7559" s="48"/>
    </row>
    <row r="7560" spans="1:32" ht="21" customHeight="1">
      <c r="A7560" s="45" t="str">
        <f>IF(G7560="","",VLOOKUP(G7560,#REF!,3,0))</f>
        <v/>
      </c>
      <c r="B7560" s="45" t="str">
        <f>IF(Table1[[#This Row],[Day]]="","",WEEKNUM(F7560))</f>
        <v/>
      </c>
      <c r="C7560" s="45" t="str">
        <f>IF(Table1[[#This Row],[Day]]="","",MONTH(F7560))</f>
        <v/>
      </c>
      <c r="D7560" s="45" t="str">
        <f>IF(Table1[[#This Row],[Day]]="","",YEAR(F7560))</f>
        <v/>
      </c>
      <c r="E7560" s="117" t="s">
        <v>329</v>
      </c>
      <c r="J7560" s="102"/>
      <c r="K7560" s="124"/>
      <c r="R7560" s="46"/>
      <c r="V7560" s="112"/>
      <c r="W7560" s="72"/>
      <c r="X7560" s="46"/>
      <c r="Y7560" s="46"/>
      <c r="AC7560" s="47">
        <f t="shared" si="114"/>
        <v>0</v>
      </c>
      <c r="AD7560" s="47"/>
      <c r="AE7560" s="44"/>
      <c r="AF7560" s="48"/>
    </row>
    <row r="7561" spans="1:32" ht="21" customHeight="1">
      <c r="A7561" s="45" t="str">
        <f>IF(G7561="","",VLOOKUP(G7561,#REF!,3,0))</f>
        <v/>
      </c>
      <c r="B7561" s="45" t="str">
        <f>IF(Table1[[#This Row],[Day]]="","",WEEKNUM(F7561))</f>
        <v/>
      </c>
      <c r="C7561" s="45" t="str">
        <f>IF(Table1[[#This Row],[Day]]="","",MONTH(F7561))</f>
        <v/>
      </c>
      <c r="D7561" s="45" t="str">
        <f>IF(Table1[[#This Row],[Day]]="","",YEAR(F7561))</f>
        <v/>
      </c>
      <c r="E7561" s="117" t="s">
        <v>329</v>
      </c>
      <c r="J7561" s="102"/>
      <c r="K7561" s="124"/>
      <c r="R7561" s="46"/>
      <c r="V7561" s="112"/>
      <c r="W7561" s="72"/>
      <c r="X7561" s="46"/>
      <c r="Y7561" s="46"/>
      <c r="AC7561" s="47">
        <f t="shared" si="114"/>
        <v>0</v>
      </c>
      <c r="AD7561" s="47"/>
      <c r="AE7561" s="44"/>
      <c r="AF7561" s="48"/>
    </row>
    <row r="7562" spans="1:32" ht="21" customHeight="1">
      <c r="A7562" s="45" t="str">
        <f>IF(G7562="","",VLOOKUP(G7562,#REF!,3,0))</f>
        <v/>
      </c>
      <c r="B7562" s="45" t="str">
        <f>IF(Table1[[#This Row],[Day]]="","",WEEKNUM(F7562))</f>
        <v/>
      </c>
      <c r="C7562" s="45" t="str">
        <f>IF(Table1[[#This Row],[Day]]="","",MONTH(F7562))</f>
        <v/>
      </c>
      <c r="D7562" s="45" t="str">
        <f>IF(Table1[[#This Row],[Day]]="","",YEAR(F7562))</f>
        <v/>
      </c>
      <c r="E7562" s="117" t="s">
        <v>329</v>
      </c>
      <c r="J7562" s="102"/>
      <c r="K7562" s="124"/>
      <c r="R7562" s="46"/>
      <c r="V7562" s="112"/>
      <c r="W7562" s="72"/>
      <c r="X7562" s="46"/>
      <c r="Y7562" s="46"/>
      <c r="AC7562" s="47">
        <f t="shared" si="114"/>
        <v>0</v>
      </c>
      <c r="AD7562" s="47"/>
      <c r="AE7562" s="44"/>
      <c r="AF7562" s="48"/>
    </row>
    <row r="7563" spans="1:32" ht="21" customHeight="1">
      <c r="A7563" s="45" t="str">
        <f>IF(G7563="","",VLOOKUP(G7563,#REF!,3,0))</f>
        <v/>
      </c>
      <c r="B7563" s="45" t="str">
        <f>IF(Table1[[#This Row],[Day]]="","",WEEKNUM(F7563))</f>
        <v/>
      </c>
      <c r="C7563" s="45" t="str">
        <f>IF(Table1[[#This Row],[Day]]="","",MONTH(F7563))</f>
        <v/>
      </c>
      <c r="D7563" s="45" t="str">
        <f>IF(Table1[[#This Row],[Day]]="","",YEAR(F7563))</f>
        <v/>
      </c>
      <c r="E7563" s="117" t="s">
        <v>329</v>
      </c>
      <c r="J7563" s="102"/>
      <c r="K7563" s="124"/>
      <c r="R7563" s="46"/>
      <c r="V7563" s="112"/>
      <c r="W7563" s="72"/>
      <c r="X7563" s="46"/>
      <c r="Y7563" s="46"/>
      <c r="AC7563" s="47">
        <f t="shared" si="114"/>
        <v>0</v>
      </c>
      <c r="AD7563" s="47"/>
      <c r="AE7563" s="44"/>
      <c r="AF7563" s="48"/>
    </row>
    <row r="7564" spans="1:32" ht="21" customHeight="1">
      <c r="A7564" s="45" t="str">
        <f>IF(G7564="","",VLOOKUP(G7564,#REF!,3,0))</f>
        <v/>
      </c>
      <c r="B7564" s="45" t="str">
        <f>IF(Table1[[#This Row],[Day]]="","",WEEKNUM(F7564))</f>
        <v/>
      </c>
      <c r="C7564" s="45" t="str">
        <f>IF(Table1[[#This Row],[Day]]="","",MONTH(F7564))</f>
        <v/>
      </c>
      <c r="D7564" s="45" t="str">
        <f>IF(Table1[[#This Row],[Day]]="","",YEAR(F7564))</f>
        <v/>
      </c>
      <c r="E7564" s="117" t="s">
        <v>329</v>
      </c>
      <c r="J7564" s="102"/>
      <c r="K7564" s="124"/>
      <c r="R7564" s="46"/>
      <c r="V7564" s="112"/>
      <c r="W7564" s="72"/>
      <c r="X7564" s="46"/>
      <c r="Y7564" s="46"/>
      <c r="AC7564" s="47">
        <f t="shared" si="114"/>
        <v>0</v>
      </c>
      <c r="AD7564" s="47"/>
      <c r="AE7564" s="44"/>
      <c r="AF7564" s="48"/>
    </row>
    <row r="7565" spans="1:32" ht="21" customHeight="1">
      <c r="A7565" s="45" t="str">
        <f>IF(G7565="","",VLOOKUP(G7565,#REF!,3,0))</f>
        <v/>
      </c>
      <c r="B7565" s="45" t="str">
        <f>IF(Table1[[#This Row],[Day]]="","",WEEKNUM(F7565))</f>
        <v/>
      </c>
      <c r="C7565" s="45" t="str">
        <f>IF(Table1[[#This Row],[Day]]="","",MONTH(F7565))</f>
        <v/>
      </c>
      <c r="D7565" s="45" t="str">
        <f>IF(Table1[[#This Row],[Day]]="","",YEAR(F7565))</f>
        <v/>
      </c>
      <c r="E7565" s="117" t="s">
        <v>329</v>
      </c>
      <c r="J7565" s="102"/>
      <c r="K7565" s="124"/>
      <c r="R7565" s="46"/>
      <c r="V7565" s="112"/>
      <c r="W7565" s="72"/>
      <c r="X7565" s="46"/>
      <c r="Y7565" s="46"/>
      <c r="AC7565" s="47">
        <f t="shared" si="114"/>
        <v>0</v>
      </c>
      <c r="AD7565" s="47"/>
      <c r="AE7565" s="44"/>
      <c r="AF7565" s="48"/>
    </row>
    <row r="7566" spans="1:32" ht="21" customHeight="1">
      <c r="A7566" s="45" t="str">
        <f>IF(G7566="","",VLOOKUP(G7566,#REF!,3,0))</f>
        <v/>
      </c>
      <c r="B7566" s="45" t="str">
        <f>IF(Table1[[#This Row],[Day]]="","",WEEKNUM(F7566))</f>
        <v/>
      </c>
      <c r="C7566" s="45" t="str">
        <f>IF(Table1[[#This Row],[Day]]="","",MONTH(F7566))</f>
        <v/>
      </c>
      <c r="D7566" s="45" t="str">
        <f>IF(Table1[[#This Row],[Day]]="","",YEAR(F7566))</f>
        <v/>
      </c>
      <c r="E7566" s="117" t="s">
        <v>329</v>
      </c>
      <c r="J7566" s="102"/>
      <c r="K7566" s="124"/>
      <c r="R7566" s="46"/>
      <c r="V7566" s="112"/>
      <c r="W7566" s="72"/>
      <c r="X7566" s="46"/>
      <c r="Y7566" s="46"/>
      <c r="AC7566" s="47">
        <f t="shared" si="114"/>
        <v>0</v>
      </c>
      <c r="AD7566" s="47"/>
      <c r="AE7566" s="44"/>
      <c r="AF7566" s="48"/>
    </row>
    <row r="7567" spans="1:32" ht="21" customHeight="1">
      <c r="A7567" s="45" t="str">
        <f>IF(G7567="","",VLOOKUP(G7567,#REF!,3,0))</f>
        <v/>
      </c>
      <c r="B7567" s="45" t="str">
        <f>IF(Table1[[#This Row],[Day]]="","",WEEKNUM(F7567))</f>
        <v/>
      </c>
      <c r="C7567" s="45" t="str">
        <f>IF(Table1[[#This Row],[Day]]="","",MONTH(F7567))</f>
        <v/>
      </c>
      <c r="D7567" s="45" t="str">
        <f>IF(Table1[[#This Row],[Day]]="","",YEAR(F7567))</f>
        <v/>
      </c>
      <c r="E7567" s="117" t="s">
        <v>329</v>
      </c>
      <c r="J7567" s="102"/>
      <c r="K7567" s="124"/>
      <c r="R7567" s="46"/>
      <c r="V7567" s="112"/>
      <c r="W7567" s="72"/>
      <c r="X7567" s="46"/>
      <c r="Y7567" s="46"/>
      <c r="AC7567" s="47">
        <f t="shared" si="114"/>
        <v>0</v>
      </c>
      <c r="AD7567" s="47"/>
      <c r="AE7567" s="44"/>
      <c r="AF7567" s="48"/>
    </row>
    <row r="7568" spans="1:32" ht="21" customHeight="1">
      <c r="A7568" s="45" t="str">
        <f>IF(G7568="","",VLOOKUP(G7568,#REF!,3,0))</f>
        <v/>
      </c>
      <c r="B7568" s="45" t="str">
        <f>IF(Table1[[#This Row],[Day]]="","",WEEKNUM(F7568))</f>
        <v/>
      </c>
      <c r="C7568" s="45" t="str">
        <f>IF(Table1[[#This Row],[Day]]="","",MONTH(F7568))</f>
        <v/>
      </c>
      <c r="D7568" s="45" t="str">
        <f>IF(Table1[[#This Row],[Day]]="","",YEAR(F7568))</f>
        <v/>
      </c>
      <c r="E7568" s="117" t="s">
        <v>329</v>
      </c>
      <c r="J7568" s="102"/>
      <c r="K7568" s="124"/>
      <c r="R7568" s="46"/>
      <c r="V7568" s="112"/>
      <c r="W7568" s="72"/>
      <c r="X7568" s="46"/>
      <c r="Y7568" s="46"/>
      <c r="AC7568" s="47">
        <f t="shared" si="114"/>
        <v>0</v>
      </c>
      <c r="AD7568" s="47"/>
      <c r="AE7568" s="44"/>
      <c r="AF7568" s="48"/>
    </row>
    <row r="7569" spans="1:32" ht="21" customHeight="1">
      <c r="A7569" s="45" t="str">
        <f>IF(G7569="","",VLOOKUP(G7569,#REF!,3,0))</f>
        <v/>
      </c>
      <c r="B7569" s="45" t="str">
        <f>IF(Table1[[#This Row],[Day]]="","",WEEKNUM(F7569))</f>
        <v/>
      </c>
      <c r="C7569" s="45" t="str">
        <f>IF(Table1[[#This Row],[Day]]="","",MONTH(F7569))</f>
        <v/>
      </c>
      <c r="D7569" s="45" t="str">
        <f>IF(Table1[[#This Row],[Day]]="","",YEAR(F7569))</f>
        <v/>
      </c>
      <c r="E7569" s="117" t="s">
        <v>329</v>
      </c>
      <c r="J7569" s="102"/>
      <c r="K7569" s="124"/>
      <c r="R7569" s="46"/>
      <c r="V7569" s="112"/>
      <c r="W7569" s="72"/>
      <c r="X7569" s="46"/>
      <c r="Y7569" s="46"/>
      <c r="AC7569" s="47">
        <f t="shared" si="114"/>
        <v>0</v>
      </c>
      <c r="AD7569" s="47"/>
      <c r="AE7569" s="44"/>
      <c r="AF7569" s="48"/>
    </row>
    <row r="7570" spans="1:32" ht="21" customHeight="1">
      <c r="A7570" s="45" t="str">
        <f>IF(G7570="","",VLOOKUP(G7570,#REF!,3,0))</f>
        <v/>
      </c>
      <c r="B7570" s="45" t="str">
        <f>IF(Table1[[#This Row],[Day]]="","",WEEKNUM(F7570))</f>
        <v/>
      </c>
      <c r="C7570" s="45" t="str">
        <f>IF(Table1[[#This Row],[Day]]="","",MONTH(F7570))</f>
        <v/>
      </c>
      <c r="D7570" s="45" t="str">
        <f>IF(Table1[[#This Row],[Day]]="","",YEAR(F7570))</f>
        <v/>
      </c>
      <c r="E7570" s="117" t="s">
        <v>329</v>
      </c>
      <c r="J7570" s="102"/>
      <c r="K7570" s="124"/>
      <c r="R7570" s="46"/>
      <c r="V7570" s="112"/>
      <c r="W7570" s="72"/>
      <c r="X7570" s="46"/>
      <c r="Y7570" s="46"/>
      <c r="AC7570" s="47">
        <f t="shared" si="114"/>
        <v>0</v>
      </c>
      <c r="AD7570" s="47"/>
      <c r="AE7570" s="44"/>
      <c r="AF7570" s="48"/>
    </row>
    <row r="7571" spans="1:32" ht="21" customHeight="1">
      <c r="A7571" s="45" t="str">
        <f>IF(G7571="","",VLOOKUP(G7571,#REF!,3,0))</f>
        <v/>
      </c>
      <c r="B7571" s="45" t="str">
        <f>IF(Table1[[#This Row],[Day]]="","",WEEKNUM(F7571))</f>
        <v/>
      </c>
      <c r="C7571" s="45" t="str">
        <f>IF(Table1[[#This Row],[Day]]="","",MONTH(F7571))</f>
        <v/>
      </c>
      <c r="D7571" s="45" t="str">
        <f>IF(Table1[[#This Row],[Day]]="","",YEAR(F7571))</f>
        <v/>
      </c>
      <c r="E7571" s="117" t="s">
        <v>329</v>
      </c>
      <c r="J7571" s="102"/>
      <c r="K7571" s="124"/>
      <c r="R7571" s="46"/>
      <c r="V7571" s="112"/>
      <c r="W7571" s="72"/>
      <c r="X7571" s="46"/>
      <c r="Y7571" s="46"/>
      <c r="AC7571" s="47">
        <f t="shared" si="114"/>
        <v>0</v>
      </c>
      <c r="AD7571" s="47"/>
      <c r="AE7571" s="44"/>
      <c r="AF7571" s="48"/>
    </row>
    <row r="7572" spans="1:32" ht="21" customHeight="1">
      <c r="A7572" s="45" t="str">
        <f>IF(G7572="","",VLOOKUP(G7572,#REF!,3,0))</f>
        <v/>
      </c>
      <c r="B7572" s="45" t="str">
        <f>IF(Table1[[#This Row],[Day]]="","",WEEKNUM(F7572))</f>
        <v/>
      </c>
      <c r="C7572" s="45" t="str">
        <f>IF(Table1[[#This Row],[Day]]="","",MONTH(F7572))</f>
        <v/>
      </c>
      <c r="D7572" s="45" t="str">
        <f>IF(Table1[[#This Row],[Day]]="","",YEAR(F7572))</f>
        <v/>
      </c>
      <c r="E7572" s="117" t="s">
        <v>329</v>
      </c>
      <c r="J7572" s="102"/>
      <c r="K7572" s="124"/>
      <c r="R7572" s="46"/>
      <c r="V7572" s="112"/>
      <c r="W7572" s="72"/>
      <c r="X7572" s="46"/>
      <c r="Y7572" s="46"/>
      <c r="AC7572" s="47">
        <f t="shared" si="114"/>
        <v>0</v>
      </c>
      <c r="AD7572" s="47"/>
      <c r="AE7572" s="44"/>
      <c r="AF7572" s="48"/>
    </row>
    <row r="7573" spans="1:32" ht="21" customHeight="1">
      <c r="A7573" s="45" t="str">
        <f>IF(G7573="","",VLOOKUP(G7573,#REF!,3,0))</f>
        <v/>
      </c>
      <c r="B7573" s="45" t="str">
        <f>IF(Table1[[#This Row],[Day]]="","",WEEKNUM(F7573))</f>
        <v/>
      </c>
      <c r="C7573" s="45" t="str">
        <f>IF(Table1[[#This Row],[Day]]="","",MONTH(F7573))</f>
        <v/>
      </c>
      <c r="D7573" s="45" t="str">
        <f>IF(Table1[[#This Row],[Day]]="","",YEAR(F7573))</f>
        <v/>
      </c>
      <c r="E7573" s="117" t="s">
        <v>329</v>
      </c>
      <c r="J7573" s="102"/>
      <c r="K7573" s="124"/>
      <c r="R7573" s="46"/>
      <c r="V7573" s="112"/>
      <c r="W7573" s="72"/>
      <c r="X7573" s="46"/>
      <c r="Y7573" s="46"/>
      <c r="AC7573" s="47">
        <f t="shared" si="114"/>
        <v>0</v>
      </c>
      <c r="AD7573" s="47"/>
      <c r="AE7573" s="44"/>
      <c r="AF7573" s="48"/>
    </row>
    <row r="7574" spans="1:32" ht="21" customHeight="1">
      <c r="A7574" s="45" t="str">
        <f>IF(G7574="","",VLOOKUP(G7574,#REF!,3,0))</f>
        <v/>
      </c>
      <c r="B7574" s="45" t="str">
        <f>IF(Table1[[#This Row],[Day]]="","",WEEKNUM(F7574))</f>
        <v/>
      </c>
      <c r="C7574" s="45" t="str">
        <f>IF(Table1[[#This Row],[Day]]="","",MONTH(F7574))</f>
        <v/>
      </c>
      <c r="D7574" s="45" t="str">
        <f>IF(Table1[[#This Row],[Day]]="","",YEAR(F7574))</f>
        <v/>
      </c>
      <c r="E7574" s="117" t="s">
        <v>329</v>
      </c>
      <c r="J7574" s="102"/>
      <c r="K7574" s="124"/>
      <c r="R7574" s="46"/>
      <c r="V7574" s="112"/>
      <c r="W7574" s="72"/>
      <c r="X7574" s="46"/>
      <c r="Y7574" s="46"/>
      <c r="AC7574" s="47">
        <f t="shared" si="114"/>
        <v>0</v>
      </c>
      <c r="AD7574" s="47"/>
      <c r="AE7574" s="44"/>
      <c r="AF7574" s="48"/>
    </row>
    <row r="7575" spans="1:32" ht="21" customHeight="1">
      <c r="A7575" s="45" t="str">
        <f>IF(G7575="","",VLOOKUP(G7575,#REF!,3,0))</f>
        <v/>
      </c>
      <c r="B7575" s="45" t="str">
        <f>IF(Table1[[#This Row],[Day]]="","",WEEKNUM(F7575))</f>
        <v/>
      </c>
      <c r="C7575" s="45" t="str">
        <f>IF(Table1[[#This Row],[Day]]="","",MONTH(F7575))</f>
        <v/>
      </c>
      <c r="D7575" s="45" t="str">
        <f>IF(Table1[[#This Row],[Day]]="","",YEAR(F7575))</f>
        <v/>
      </c>
      <c r="E7575" s="117" t="s">
        <v>329</v>
      </c>
      <c r="J7575" s="102"/>
      <c r="K7575" s="124"/>
      <c r="R7575" s="46"/>
      <c r="V7575" s="112"/>
      <c r="W7575" s="72"/>
      <c r="X7575" s="46"/>
      <c r="Y7575" s="46"/>
      <c r="AC7575" s="47">
        <f t="shared" si="114"/>
        <v>0</v>
      </c>
      <c r="AD7575" s="47"/>
      <c r="AE7575" s="44"/>
      <c r="AF7575" s="48"/>
    </row>
    <row r="7576" spans="1:32" ht="21" customHeight="1">
      <c r="A7576" s="45" t="str">
        <f>IF(G7576="","",VLOOKUP(G7576,#REF!,3,0))</f>
        <v/>
      </c>
      <c r="B7576" s="45" t="str">
        <f>IF(Table1[[#This Row],[Day]]="","",WEEKNUM(F7576))</f>
        <v/>
      </c>
      <c r="C7576" s="45" t="str">
        <f>IF(Table1[[#This Row],[Day]]="","",MONTH(F7576))</f>
        <v/>
      </c>
      <c r="D7576" s="45" t="str">
        <f>IF(Table1[[#This Row],[Day]]="","",YEAR(F7576))</f>
        <v/>
      </c>
      <c r="E7576" s="117" t="s">
        <v>329</v>
      </c>
      <c r="J7576" s="102"/>
      <c r="K7576" s="124"/>
      <c r="R7576" s="46"/>
      <c r="V7576" s="112"/>
      <c r="W7576" s="72"/>
      <c r="X7576" s="46"/>
      <c r="Y7576" s="46"/>
      <c r="AC7576" s="47">
        <f t="shared" si="114"/>
        <v>0</v>
      </c>
      <c r="AD7576" s="47"/>
      <c r="AE7576" s="44"/>
      <c r="AF7576" s="48"/>
    </row>
    <row r="7577" spans="1:32" ht="21" customHeight="1">
      <c r="A7577" s="45" t="str">
        <f>IF(G7577="","",VLOOKUP(G7577,#REF!,3,0))</f>
        <v/>
      </c>
      <c r="B7577" s="45" t="str">
        <f>IF(Table1[[#This Row],[Day]]="","",WEEKNUM(F7577))</f>
        <v/>
      </c>
      <c r="C7577" s="45" t="str">
        <f>IF(Table1[[#This Row],[Day]]="","",MONTH(F7577))</f>
        <v/>
      </c>
      <c r="D7577" s="45" t="str">
        <f>IF(Table1[[#This Row],[Day]]="","",YEAR(F7577))</f>
        <v/>
      </c>
      <c r="E7577" s="117" t="s">
        <v>329</v>
      </c>
      <c r="J7577" s="102"/>
      <c r="K7577" s="124"/>
      <c r="R7577" s="46"/>
      <c r="V7577" s="112"/>
      <c r="W7577" s="72"/>
      <c r="X7577" s="46"/>
      <c r="Y7577" s="46"/>
      <c r="AC7577" s="47">
        <f t="shared" si="114"/>
        <v>0</v>
      </c>
      <c r="AD7577" s="47"/>
      <c r="AE7577" s="44"/>
      <c r="AF7577" s="48"/>
    </row>
    <row r="7578" spans="1:32" ht="21" customHeight="1">
      <c r="A7578" s="45" t="str">
        <f>IF(G7578="","",VLOOKUP(G7578,#REF!,3,0))</f>
        <v/>
      </c>
      <c r="B7578" s="45" t="str">
        <f>IF(Table1[[#This Row],[Day]]="","",WEEKNUM(F7578))</f>
        <v/>
      </c>
      <c r="C7578" s="45" t="str">
        <f>IF(Table1[[#This Row],[Day]]="","",MONTH(F7578))</f>
        <v/>
      </c>
      <c r="D7578" s="45" t="str">
        <f>IF(Table1[[#This Row],[Day]]="","",YEAR(F7578))</f>
        <v/>
      </c>
      <c r="E7578" s="117" t="s">
        <v>329</v>
      </c>
      <c r="J7578" s="102"/>
      <c r="K7578" s="124"/>
      <c r="R7578" s="46"/>
      <c r="V7578" s="112"/>
      <c r="W7578" s="72"/>
      <c r="X7578" s="46"/>
      <c r="Y7578" s="46"/>
      <c r="AC7578" s="47">
        <f t="shared" si="114"/>
        <v>0</v>
      </c>
      <c r="AD7578" s="47"/>
      <c r="AE7578" s="44"/>
      <c r="AF7578" s="48"/>
    </row>
    <row r="7579" spans="1:32" ht="21" customHeight="1">
      <c r="A7579" s="45" t="str">
        <f>IF(G7579="","",VLOOKUP(G7579,#REF!,3,0))</f>
        <v/>
      </c>
      <c r="B7579" s="45" t="str">
        <f>IF(Table1[[#This Row],[Day]]="","",WEEKNUM(F7579))</f>
        <v/>
      </c>
      <c r="C7579" s="45" t="str">
        <f>IF(Table1[[#This Row],[Day]]="","",MONTH(F7579))</f>
        <v/>
      </c>
      <c r="D7579" s="45" t="str">
        <f>IF(Table1[[#This Row],[Day]]="","",YEAR(F7579))</f>
        <v/>
      </c>
      <c r="E7579" s="117" t="s">
        <v>329</v>
      </c>
      <c r="J7579" s="102"/>
      <c r="K7579" s="124"/>
      <c r="R7579" s="46"/>
      <c r="V7579" s="112"/>
      <c r="W7579" s="72"/>
      <c r="X7579" s="46"/>
      <c r="Y7579" s="46"/>
      <c r="AC7579" s="47">
        <f t="shared" si="114"/>
        <v>0</v>
      </c>
      <c r="AD7579" s="47"/>
      <c r="AE7579" s="44"/>
      <c r="AF7579" s="48"/>
    </row>
    <row r="7580" spans="1:32" ht="21" customHeight="1">
      <c r="A7580" s="45" t="str">
        <f>IF(G7580="","",VLOOKUP(G7580,#REF!,3,0))</f>
        <v/>
      </c>
      <c r="B7580" s="45" t="str">
        <f>IF(Table1[[#This Row],[Day]]="","",WEEKNUM(F7580))</f>
        <v/>
      </c>
      <c r="C7580" s="45" t="str">
        <f>IF(Table1[[#This Row],[Day]]="","",MONTH(F7580))</f>
        <v/>
      </c>
      <c r="D7580" s="45" t="str">
        <f>IF(Table1[[#This Row],[Day]]="","",YEAR(F7580))</f>
        <v/>
      </c>
      <c r="E7580" s="117" t="s">
        <v>329</v>
      </c>
      <c r="J7580" s="102"/>
      <c r="K7580" s="124"/>
      <c r="R7580" s="46"/>
      <c r="V7580" s="112"/>
      <c r="W7580" s="72"/>
      <c r="X7580" s="46"/>
      <c r="Y7580" s="46"/>
      <c r="AC7580" s="47">
        <f t="shared" ref="AC7580:AC7643" si="115">SUM(I7580:AB7580)</f>
        <v>0</v>
      </c>
      <c r="AD7580" s="47"/>
      <c r="AE7580" s="44"/>
      <c r="AF7580" s="48"/>
    </row>
    <row r="7581" spans="1:32" ht="21" customHeight="1">
      <c r="A7581" s="45" t="str">
        <f>IF(G7581="","",VLOOKUP(G7581,#REF!,3,0))</f>
        <v/>
      </c>
      <c r="B7581" s="45" t="str">
        <f>IF(Table1[[#This Row],[Day]]="","",WEEKNUM(F7581))</f>
        <v/>
      </c>
      <c r="C7581" s="45" t="str">
        <f>IF(Table1[[#This Row],[Day]]="","",MONTH(F7581))</f>
        <v/>
      </c>
      <c r="D7581" s="45" t="str">
        <f>IF(Table1[[#This Row],[Day]]="","",YEAR(F7581))</f>
        <v/>
      </c>
      <c r="E7581" s="117" t="s">
        <v>329</v>
      </c>
      <c r="J7581" s="102"/>
      <c r="K7581" s="124"/>
      <c r="R7581" s="46"/>
      <c r="V7581" s="112"/>
      <c r="W7581" s="72"/>
      <c r="X7581" s="46"/>
      <c r="Y7581" s="46"/>
      <c r="AC7581" s="47">
        <f t="shared" si="115"/>
        <v>0</v>
      </c>
      <c r="AD7581" s="47"/>
      <c r="AE7581" s="44"/>
      <c r="AF7581" s="48"/>
    </row>
    <row r="7582" spans="1:32" ht="21" customHeight="1">
      <c r="A7582" s="45" t="str">
        <f>IF(G7582="","",VLOOKUP(G7582,#REF!,3,0))</f>
        <v/>
      </c>
      <c r="B7582" s="45" t="str">
        <f>IF(Table1[[#This Row],[Day]]="","",WEEKNUM(F7582))</f>
        <v/>
      </c>
      <c r="C7582" s="45" t="str">
        <f>IF(Table1[[#This Row],[Day]]="","",MONTH(F7582))</f>
        <v/>
      </c>
      <c r="D7582" s="45" t="str">
        <f>IF(Table1[[#This Row],[Day]]="","",YEAR(F7582))</f>
        <v/>
      </c>
      <c r="E7582" s="117" t="s">
        <v>329</v>
      </c>
      <c r="J7582" s="102"/>
      <c r="K7582" s="124"/>
      <c r="R7582" s="46"/>
      <c r="V7582" s="112"/>
      <c r="W7582" s="72"/>
      <c r="X7582" s="46"/>
      <c r="Y7582" s="46"/>
      <c r="AC7582" s="47">
        <f t="shared" si="115"/>
        <v>0</v>
      </c>
      <c r="AD7582" s="47"/>
      <c r="AE7582" s="44"/>
      <c r="AF7582" s="48"/>
    </row>
    <row r="7583" spans="1:32" ht="21" customHeight="1">
      <c r="A7583" s="45" t="str">
        <f>IF(G7583="","",VLOOKUP(G7583,#REF!,3,0))</f>
        <v/>
      </c>
      <c r="B7583" s="45" t="str">
        <f>IF(Table1[[#This Row],[Day]]="","",WEEKNUM(F7583))</f>
        <v/>
      </c>
      <c r="C7583" s="45" t="str">
        <f>IF(Table1[[#This Row],[Day]]="","",MONTH(F7583))</f>
        <v/>
      </c>
      <c r="D7583" s="45" t="str">
        <f>IF(Table1[[#This Row],[Day]]="","",YEAR(F7583))</f>
        <v/>
      </c>
      <c r="E7583" s="117" t="s">
        <v>329</v>
      </c>
      <c r="J7583" s="102"/>
      <c r="K7583" s="124"/>
      <c r="R7583" s="46"/>
      <c r="V7583" s="112"/>
      <c r="W7583" s="72"/>
      <c r="X7583" s="46"/>
      <c r="Y7583" s="46"/>
      <c r="AC7583" s="47">
        <f t="shared" si="115"/>
        <v>0</v>
      </c>
      <c r="AD7583" s="47"/>
      <c r="AE7583" s="44"/>
      <c r="AF7583" s="48"/>
    </row>
    <row r="7584" spans="1:32" ht="21" customHeight="1">
      <c r="A7584" s="45" t="str">
        <f>IF(G7584="","",VLOOKUP(G7584,#REF!,3,0))</f>
        <v/>
      </c>
      <c r="B7584" s="45" t="str">
        <f>IF(Table1[[#This Row],[Day]]="","",WEEKNUM(F7584))</f>
        <v/>
      </c>
      <c r="C7584" s="45" t="str">
        <f>IF(Table1[[#This Row],[Day]]="","",MONTH(F7584))</f>
        <v/>
      </c>
      <c r="D7584" s="45" t="str">
        <f>IF(Table1[[#This Row],[Day]]="","",YEAR(F7584))</f>
        <v/>
      </c>
      <c r="E7584" s="117" t="s">
        <v>329</v>
      </c>
      <c r="J7584" s="102"/>
      <c r="K7584" s="124"/>
      <c r="R7584" s="46"/>
      <c r="V7584" s="112"/>
      <c r="W7584" s="72"/>
      <c r="X7584" s="46"/>
      <c r="Y7584" s="46"/>
      <c r="AC7584" s="47">
        <f t="shared" si="115"/>
        <v>0</v>
      </c>
      <c r="AD7584" s="47"/>
      <c r="AE7584" s="44"/>
      <c r="AF7584" s="48"/>
    </row>
    <row r="7585" spans="1:32" ht="21" customHeight="1">
      <c r="A7585" s="45" t="str">
        <f>IF(G7585="","",VLOOKUP(G7585,#REF!,3,0))</f>
        <v/>
      </c>
      <c r="B7585" s="45" t="str">
        <f>IF(Table1[[#This Row],[Day]]="","",WEEKNUM(F7585))</f>
        <v/>
      </c>
      <c r="C7585" s="45" t="str">
        <f>IF(Table1[[#This Row],[Day]]="","",MONTH(F7585))</f>
        <v/>
      </c>
      <c r="D7585" s="45" t="str">
        <f>IF(Table1[[#This Row],[Day]]="","",YEAR(F7585))</f>
        <v/>
      </c>
      <c r="E7585" s="117" t="s">
        <v>329</v>
      </c>
      <c r="J7585" s="102"/>
      <c r="K7585" s="124"/>
      <c r="R7585" s="46"/>
      <c r="V7585" s="112"/>
      <c r="W7585" s="72"/>
      <c r="X7585" s="46"/>
      <c r="Y7585" s="46"/>
      <c r="AC7585" s="47">
        <f t="shared" si="115"/>
        <v>0</v>
      </c>
      <c r="AD7585" s="47"/>
      <c r="AE7585" s="44"/>
      <c r="AF7585" s="48"/>
    </row>
    <row r="7586" spans="1:32" ht="21" customHeight="1">
      <c r="A7586" s="45" t="str">
        <f>IF(G7586="","",VLOOKUP(G7586,#REF!,3,0))</f>
        <v/>
      </c>
      <c r="B7586" s="45" t="str">
        <f>IF(Table1[[#This Row],[Day]]="","",WEEKNUM(F7586))</f>
        <v/>
      </c>
      <c r="C7586" s="45" t="str">
        <f>IF(Table1[[#This Row],[Day]]="","",MONTH(F7586))</f>
        <v/>
      </c>
      <c r="D7586" s="45" t="str">
        <f>IF(Table1[[#This Row],[Day]]="","",YEAR(F7586))</f>
        <v/>
      </c>
      <c r="E7586" s="117" t="s">
        <v>329</v>
      </c>
      <c r="J7586" s="102"/>
      <c r="K7586" s="124"/>
      <c r="R7586" s="46"/>
      <c r="V7586" s="112"/>
      <c r="W7586" s="72"/>
      <c r="X7586" s="46"/>
      <c r="Y7586" s="46"/>
      <c r="AC7586" s="47">
        <f t="shared" si="115"/>
        <v>0</v>
      </c>
      <c r="AD7586" s="47"/>
      <c r="AE7586" s="44"/>
      <c r="AF7586" s="48"/>
    </row>
    <row r="7587" spans="1:32" ht="21" customHeight="1">
      <c r="A7587" s="45" t="str">
        <f>IF(G7587="","",VLOOKUP(G7587,#REF!,3,0))</f>
        <v/>
      </c>
      <c r="B7587" s="45" t="str">
        <f>IF(Table1[[#This Row],[Day]]="","",WEEKNUM(F7587))</f>
        <v/>
      </c>
      <c r="C7587" s="45" t="str">
        <f>IF(Table1[[#This Row],[Day]]="","",MONTH(F7587))</f>
        <v/>
      </c>
      <c r="D7587" s="45" t="str">
        <f>IF(Table1[[#This Row],[Day]]="","",YEAR(F7587))</f>
        <v/>
      </c>
      <c r="E7587" s="117" t="s">
        <v>329</v>
      </c>
      <c r="J7587" s="102"/>
      <c r="K7587" s="124"/>
      <c r="R7587" s="46"/>
      <c r="V7587" s="112"/>
      <c r="W7587" s="72"/>
      <c r="X7587" s="46"/>
      <c r="Y7587" s="46"/>
      <c r="AC7587" s="47">
        <f t="shared" si="115"/>
        <v>0</v>
      </c>
      <c r="AD7587" s="47"/>
      <c r="AE7587" s="44"/>
      <c r="AF7587" s="48"/>
    </row>
    <row r="7588" spans="1:32" ht="21" customHeight="1">
      <c r="A7588" s="45" t="str">
        <f>IF(G7588="","",VLOOKUP(G7588,#REF!,3,0))</f>
        <v/>
      </c>
      <c r="B7588" s="45" t="str">
        <f>IF(Table1[[#This Row],[Day]]="","",WEEKNUM(F7588))</f>
        <v/>
      </c>
      <c r="C7588" s="45" t="str">
        <f>IF(Table1[[#This Row],[Day]]="","",MONTH(F7588))</f>
        <v/>
      </c>
      <c r="D7588" s="45" t="str">
        <f>IF(Table1[[#This Row],[Day]]="","",YEAR(F7588))</f>
        <v/>
      </c>
      <c r="E7588" s="117" t="s">
        <v>329</v>
      </c>
      <c r="J7588" s="102"/>
      <c r="K7588" s="124"/>
      <c r="R7588" s="46"/>
      <c r="V7588" s="112"/>
      <c r="W7588" s="72"/>
      <c r="X7588" s="46"/>
      <c r="Y7588" s="46"/>
      <c r="AC7588" s="47">
        <f t="shared" si="115"/>
        <v>0</v>
      </c>
      <c r="AD7588" s="47"/>
      <c r="AE7588" s="44"/>
      <c r="AF7588" s="48"/>
    </row>
    <row r="7589" spans="1:32" ht="21" customHeight="1">
      <c r="A7589" s="45" t="str">
        <f>IF(G7589="","",VLOOKUP(G7589,#REF!,3,0))</f>
        <v/>
      </c>
      <c r="B7589" s="45" t="str">
        <f>IF(Table1[[#This Row],[Day]]="","",WEEKNUM(F7589))</f>
        <v/>
      </c>
      <c r="C7589" s="45" t="str">
        <f>IF(Table1[[#This Row],[Day]]="","",MONTH(F7589))</f>
        <v/>
      </c>
      <c r="D7589" s="45" t="str">
        <f>IF(Table1[[#This Row],[Day]]="","",YEAR(F7589))</f>
        <v/>
      </c>
      <c r="E7589" s="117" t="s">
        <v>329</v>
      </c>
      <c r="J7589" s="102"/>
      <c r="K7589" s="124"/>
      <c r="R7589" s="46"/>
      <c r="V7589" s="112"/>
      <c r="W7589" s="72"/>
      <c r="X7589" s="46"/>
      <c r="Y7589" s="46"/>
      <c r="AC7589" s="47">
        <f t="shared" si="115"/>
        <v>0</v>
      </c>
      <c r="AD7589" s="47"/>
      <c r="AE7589" s="44"/>
      <c r="AF7589" s="48"/>
    </row>
    <row r="7590" spans="1:32" ht="21" customHeight="1">
      <c r="A7590" s="45" t="str">
        <f>IF(G7590="","",VLOOKUP(G7590,#REF!,3,0))</f>
        <v/>
      </c>
      <c r="B7590" s="45" t="str">
        <f>IF(Table1[[#This Row],[Day]]="","",WEEKNUM(F7590))</f>
        <v/>
      </c>
      <c r="C7590" s="45" t="str">
        <f>IF(Table1[[#This Row],[Day]]="","",MONTH(F7590))</f>
        <v/>
      </c>
      <c r="D7590" s="45" t="str">
        <f>IF(Table1[[#This Row],[Day]]="","",YEAR(F7590))</f>
        <v/>
      </c>
      <c r="E7590" s="117" t="s">
        <v>329</v>
      </c>
      <c r="J7590" s="102"/>
      <c r="K7590" s="124"/>
      <c r="R7590" s="46"/>
      <c r="V7590" s="112"/>
      <c r="W7590" s="72"/>
      <c r="X7590" s="46"/>
      <c r="Y7590" s="46"/>
      <c r="AC7590" s="47">
        <f t="shared" si="115"/>
        <v>0</v>
      </c>
      <c r="AD7590" s="47"/>
      <c r="AE7590" s="44"/>
      <c r="AF7590" s="48"/>
    </row>
    <row r="7591" spans="1:32" ht="21" customHeight="1">
      <c r="A7591" s="45" t="str">
        <f>IF(G7591="","",VLOOKUP(G7591,#REF!,3,0))</f>
        <v/>
      </c>
      <c r="B7591" s="45" t="str">
        <f>IF(Table1[[#This Row],[Day]]="","",WEEKNUM(F7591))</f>
        <v/>
      </c>
      <c r="C7591" s="45" t="str">
        <f>IF(Table1[[#This Row],[Day]]="","",MONTH(F7591))</f>
        <v/>
      </c>
      <c r="D7591" s="45" t="str">
        <f>IF(Table1[[#This Row],[Day]]="","",YEAR(F7591))</f>
        <v/>
      </c>
      <c r="E7591" s="117" t="s">
        <v>329</v>
      </c>
      <c r="J7591" s="102"/>
      <c r="K7591" s="124"/>
      <c r="R7591" s="46"/>
      <c r="V7591" s="112"/>
      <c r="W7591" s="72"/>
      <c r="X7591" s="46"/>
      <c r="Y7591" s="46"/>
      <c r="AC7591" s="47">
        <f t="shared" si="115"/>
        <v>0</v>
      </c>
      <c r="AD7591" s="47"/>
      <c r="AE7591" s="44"/>
      <c r="AF7591" s="48"/>
    </row>
    <row r="7592" spans="1:32" ht="21" customHeight="1">
      <c r="A7592" s="45" t="str">
        <f>IF(G7592="","",VLOOKUP(G7592,#REF!,3,0))</f>
        <v/>
      </c>
      <c r="B7592" s="45" t="str">
        <f>IF(Table1[[#This Row],[Day]]="","",WEEKNUM(F7592))</f>
        <v/>
      </c>
      <c r="C7592" s="45" t="str">
        <f>IF(Table1[[#This Row],[Day]]="","",MONTH(F7592))</f>
        <v/>
      </c>
      <c r="D7592" s="45" t="str">
        <f>IF(Table1[[#This Row],[Day]]="","",YEAR(F7592))</f>
        <v/>
      </c>
      <c r="E7592" s="117" t="s">
        <v>329</v>
      </c>
      <c r="J7592" s="102"/>
      <c r="K7592" s="124"/>
      <c r="R7592" s="46"/>
      <c r="V7592" s="112"/>
      <c r="W7592" s="72"/>
      <c r="X7592" s="46"/>
      <c r="Y7592" s="46"/>
      <c r="AC7592" s="47">
        <f t="shared" si="115"/>
        <v>0</v>
      </c>
      <c r="AD7592" s="47"/>
      <c r="AE7592" s="44"/>
      <c r="AF7592" s="48"/>
    </row>
    <row r="7593" spans="1:32" ht="21" customHeight="1">
      <c r="A7593" s="45" t="str">
        <f>IF(G7593="","",VLOOKUP(G7593,#REF!,3,0))</f>
        <v/>
      </c>
      <c r="B7593" s="45" t="str">
        <f>IF(Table1[[#This Row],[Day]]="","",WEEKNUM(F7593))</f>
        <v/>
      </c>
      <c r="C7593" s="45" t="str">
        <f>IF(Table1[[#This Row],[Day]]="","",MONTH(F7593))</f>
        <v/>
      </c>
      <c r="D7593" s="45" t="str">
        <f>IF(Table1[[#This Row],[Day]]="","",YEAR(F7593))</f>
        <v/>
      </c>
      <c r="E7593" s="117" t="s">
        <v>329</v>
      </c>
      <c r="J7593" s="102"/>
      <c r="K7593" s="124"/>
      <c r="R7593" s="46"/>
      <c r="V7593" s="112"/>
      <c r="W7593" s="72"/>
      <c r="X7593" s="46"/>
      <c r="Y7593" s="46"/>
      <c r="AC7593" s="47">
        <f t="shared" si="115"/>
        <v>0</v>
      </c>
      <c r="AD7593" s="47"/>
      <c r="AE7593" s="44"/>
      <c r="AF7593" s="48"/>
    </row>
    <row r="7594" spans="1:32" ht="21" customHeight="1">
      <c r="A7594" s="45" t="str">
        <f>IF(G7594="","",VLOOKUP(G7594,#REF!,3,0))</f>
        <v/>
      </c>
      <c r="B7594" s="45" t="str">
        <f>IF(Table1[[#This Row],[Day]]="","",WEEKNUM(F7594))</f>
        <v/>
      </c>
      <c r="C7594" s="45" t="str">
        <f>IF(Table1[[#This Row],[Day]]="","",MONTH(F7594))</f>
        <v/>
      </c>
      <c r="D7594" s="45" t="str">
        <f>IF(Table1[[#This Row],[Day]]="","",YEAR(F7594))</f>
        <v/>
      </c>
      <c r="E7594" s="117" t="s">
        <v>329</v>
      </c>
      <c r="J7594" s="102"/>
      <c r="K7594" s="124"/>
      <c r="R7594" s="46"/>
      <c r="V7594" s="112"/>
      <c r="W7594" s="72"/>
      <c r="X7594" s="46"/>
      <c r="Y7594" s="46"/>
      <c r="AC7594" s="47">
        <f t="shared" si="115"/>
        <v>0</v>
      </c>
      <c r="AD7594" s="47"/>
      <c r="AE7594" s="44"/>
      <c r="AF7594" s="48"/>
    </row>
    <row r="7595" spans="1:32" ht="21" customHeight="1">
      <c r="A7595" s="45" t="str">
        <f>IF(G7595="","",VLOOKUP(G7595,#REF!,3,0))</f>
        <v/>
      </c>
      <c r="B7595" s="45" t="str">
        <f>IF(Table1[[#This Row],[Day]]="","",WEEKNUM(F7595))</f>
        <v/>
      </c>
      <c r="C7595" s="45" t="str">
        <f>IF(Table1[[#This Row],[Day]]="","",MONTH(F7595))</f>
        <v/>
      </c>
      <c r="D7595" s="45" t="str">
        <f>IF(Table1[[#This Row],[Day]]="","",YEAR(F7595))</f>
        <v/>
      </c>
      <c r="E7595" s="117" t="s">
        <v>329</v>
      </c>
      <c r="J7595" s="102"/>
      <c r="K7595" s="124"/>
      <c r="R7595" s="46"/>
      <c r="V7595" s="112"/>
      <c r="W7595" s="72"/>
      <c r="X7595" s="46"/>
      <c r="Y7595" s="46"/>
      <c r="AC7595" s="47">
        <f t="shared" si="115"/>
        <v>0</v>
      </c>
      <c r="AD7595" s="47"/>
      <c r="AE7595" s="44"/>
      <c r="AF7595" s="48"/>
    </row>
    <row r="7596" spans="1:32" ht="21" customHeight="1">
      <c r="A7596" s="45" t="str">
        <f>IF(G7596="","",VLOOKUP(G7596,#REF!,3,0))</f>
        <v/>
      </c>
      <c r="B7596" s="45" t="str">
        <f>IF(Table1[[#This Row],[Day]]="","",WEEKNUM(F7596))</f>
        <v/>
      </c>
      <c r="C7596" s="45" t="str">
        <f>IF(Table1[[#This Row],[Day]]="","",MONTH(F7596))</f>
        <v/>
      </c>
      <c r="D7596" s="45" t="str">
        <f>IF(Table1[[#This Row],[Day]]="","",YEAR(F7596))</f>
        <v/>
      </c>
      <c r="E7596" s="117" t="s">
        <v>329</v>
      </c>
      <c r="J7596" s="102"/>
      <c r="K7596" s="124"/>
      <c r="R7596" s="46"/>
      <c r="V7596" s="112"/>
      <c r="W7596" s="72"/>
      <c r="X7596" s="46"/>
      <c r="Y7596" s="46"/>
      <c r="AC7596" s="47">
        <f t="shared" si="115"/>
        <v>0</v>
      </c>
      <c r="AD7596" s="47"/>
      <c r="AE7596" s="44"/>
      <c r="AF7596" s="48"/>
    </row>
    <row r="7597" spans="1:32" ht="21" customHeight="1">
      <c r="A7597" s="45" t="str">
        <f>IF(G7597="","",VLOOKUP(G7597,#REF!,3,0))</f>
        <v/>
      </c>
      <c r="B7597" s="45" t="str">
        <f>IF(Table1[[#This Row],[Day]]="","",WEEKNUM(F7597))</f>
        <v/>
      </c>
      <c r="C7597" s="45" t="str">
        <f>IF(Table1[[#This Row],[Day]]="","",MONTH(F7597))</f>
        <v/>
      </c>
      <c r="D7597" s="45" t="str">
        <f>IF(Table1[[#This Row],[Day]]="","",YEAR(F7597))</f>
        <v/>
      </c>
      <c r="E7597" s="117" t="s">
        <v>329</v>
      </c>
      <c r="J7597" s="102"/>
      <c r="K7597" s="124"/>
      <c r="R7597" s="46"/>
      <c r="V7597" s="112"/>
      <c r="W7597" s="72"/>
      <c r="X7597" s="46"/>
      <c r="Y7597" s="46"/>
      <c r="AC7597" s="47">
        <f t="shared" si="115"/>
        <v>0</v>
      </c>
      <c r="AD7597" s="47"/>
      <c r="AE7597" s="44"/>
      <c r="AF7597" s="48"/>
    </row>
    <row r="7598" spans="1:32" ht="21" customHeight="1">
      <c r="A7598" s="45" t="str">
        <f>IF(G7598="","",VLOOKUP(G7598,#REF!,3,0))</f>
        <v/>
      </c>
      <c r="B7598" s="45" t="str">
        <f>IF(Table1[[#This Row],[Day]]="","",WEEKNUM(F7598))</f>
        <v/>
      </c>
      <c r="C7598" s="45" t="str">
        <f>IF(Table1[[#This Row],[Day]]="","",MONTH(F7598))</f>
        <v/>
      </c>
      <c r="D7598" s="45" t="str">
        <f>IF(Table1[[#This Row],[Day]]="","",YEAR(F7598))</f>
        <v/>
      </c>
      <c r="E7598" s="117" t="s">
        <v>329</v>
      </c>
      <c r="J7598" s="102"/>
      <c r="K7598" s="124"/>
      <c r="R7598" s="46"/>
      <c r="V7598" s="112"/>
      <c r="W7598" s="72"/>
      <c r="X7598" s="46"/>
      <c r="Y7598" s="46"/>
      <c r="AC7598" s="47">
        <f t="shared" si="115"/>
        <v>0</v>
      </c>
      <c r="AD7598" s="47"/>
      <c r="AE7598" s="44"/>
      <c r="AF7598" s="48"/>
    </row>
    <row r="7599" spans="1:32" ht="21" customHeight="1">
      <c r="A7599" s="45" t="str">
        <f>IF(G7599="","",VLOOKUP(G7599,#REF!,3,0))</f>
        <v/>
      </c>
      <c r="B7599" s="45" t="str">
        <f>IF(Table1[[#This Row],[Day]]="","",WEEKNUM(F7599))</f>
        <v/>
      </c>
      <c r="C7599" s="45" t="str">
        <f>IF(Table1[[#This Row],[Day]]="","",MONTH(F7599))</f>
        <v/>
      </c>
      <c r="D7599" s="45" t="str">
        <f>IF(Table1[[#This Row],[Day]]="","",YEAR(F7599))</f>
        <v/>
      </c>
      <c r="E7599" s="117" t="s">
        <v>329</v>
      </c>
      <c r="J7599" s="102"/>
      <c r="K7599" s="124"/>
      <c r="R7599" s="46"/>
      <c r="V7599" s="112"/>
      <c r="W7599" s="72"/>
      <c r="X7599" s="46"/>
      <c r="Y7599" s="46"/>
      <c r="AC7599" s="47">
        <f t="shared" si="115"/>
        <v>0</v>
      </c>
      <c r="AD7599" s="47"/>
      <c r="AE7599" s="44"/>
      <c r="AF7599" s="48"/>
    </row>
    <row r="7600" spans="1:32" ht="21" customHeight="1">
      <c r="A7600" s="45" t="str">
        <f>IF(G7600="","",VLOOKUP(G7600,#REF!,3,0))</f>
        <v/>
      </c>
      <c r="B7600" s="45" t="str">
        <f>IF(Table1[[#This Row],[Day]]="","",WEEKNUM(F7600))</f>
        <v/>
      </c>
      <c r="C7600" s="45" t="str">
        <f>IF(Table1[[#This Row],[Day]]="","",MONTH(F7600))</f>
        <v/>
      </c>
      <c r="D7600" s="45" t="str">
        <f>IF(Table1[[#This Row],[Day]]="","",YEAR(F7600))</f>
        <v/>
      </c>
      <c r="E7600" s="117" t="s">
        <v>329</v>
      </c>
      <c r="J7600" s="102"/>
      <c r="K7600" s="124"/>
      <c r="R7600" s="46"/>
      <c r="V7600" s="112"/>
      <c r="W7600" s="72"/>
      <c r="X7600" s="46"/>
      <c r="Y7600" s="46"/>
      <c r="AC7600" s="47">
        <f t="shared" si="115"/>
        <v>0</v>
      </c>
      <c r="AD7600" s="47"/>
      <c r="AE7600" s="44"/>
      <c r="AF7600" s="48"/>
    </row>
    <row r="7601" spans="1:32" ht="21" customHeight="1">
      <c r="A7601" s="45" t="str">
        <f>IF(G7601="","",VLOOKUP(G7601,#REF!,3,0))</f>
        <v/>
      </c>
      <c r="B7601" s="45" t="str">
        <f>IF(Table1[[#This Row],[Day]]="","",WEEKNUM(F7601))</f>
        <v/>
      </c>
      <c r="C7601" s="45" t="str">
        <f>IF(Table1[[#This Row],[Day]]="","",MONTH(F7601))</f>
        <v/>
      </c>
      <c r="D7601" s="45" t="str">
        <f>IF(Table1[[#This Row],[Day]]="","",YEAR(F7601))</f>
        <v/>
      </c>
      <c r="E7601" s="117" t="s">
        <v>329</v>
      </c>
      <c r="J7601" s="102"/>
      <c r="K7601" s="124"/>
      <c r="R7601" s="46"/>
      <c r="V7601" s="112"/>
      <c r="W7601" s="72"/>
      <c r="X7601" s="46"/>
      <c r="Y7601" s="46"/>
      <c r="AC7601" s="47">
        <f t="shared" si="115"/>
        <v>0</v>
      </c>
      <c r="AD7601" s="47"/>
      <c r="AE7601" s="44"/>
      <c r="AF7601" s="48"/>
    </row>
    <row r="7602" spans="1:32" ht="21" customHeight="1">
      <c r="A7602" s="45" t="str">
        <f>IF(G7602="","",VLOOKUP(G7602,#REF!,3,0))</f>
        <v/>
      </c>
      <c r="B7602" s="45" t="str">
        <f>IF(Table1[[#This Row],[Day]]="","",WEEKNUM(F7602))</f>
        <v/>
      </c>
      <c r="C7602" s="45" t="str">
        <f>IF(Table1[[#This Row],[Day]]="","",MONTH(F7602))</f>
        <v/>
      </c>
      <c r="D7602" s="45" t="str">
        <f>IF(Table1[[#This Row],[Day]]="","",YEAR(F7602))</f>
        <v/>
      </c>
      <c r="E7602" s="117" t="s">
        <v>329</v>
      </c>
      <c r="J7602" s="102"/>
      <c r="K7602" s="124"/>
      <c r="R7602" s="46"/>
      <c r="V7602" s="112"/>
      <c r="W7602" s="72"/>
      <c r="X7602" s="46"/>
      <c r="Y7602" s="46"/>
      <c r="AC7602" s="47">
        <f t="shared" si="115"/>
        <v>0</v>
      </c>
      <c r="AD7602" s="47"/>
      <c r="AE7602" s="44"/>
      <c r="AF7602" s="48"/>
    </row>
    <row r="7603" spans="1:32" ht="21" customHeight="1">
      <c r="A7603" s="45" t="str">
        <f>IF(G7603="","",VLOOKUP(G7603,#REF!,3,0))</f>
        <v/>
      </c>
      <c r="B7603" s="45" t="str">
        <f>IF(Table1[[#This Row],[Day]]="","",WEEKNUM(F7603))</f>
        <v/>
      </c>
      <c r="C7603" s="45" t="str">
        <f>IF(Table1[[#This Row],[Day]]="","",MONTH(F7603))</f>
        <v/>
      </c>
      <c r="D7603" s="45" t="str">
        <f>IF(Table1[[#This Row],[Day]]="","",YEAR(F7603))</f>
        <v/>
      </c>
      <c r="E7603" s="117" t="s">
        <v>329</v>
      </c>
      <c r="J7603" s="102"/>
      <c r="K7603" s="124"/>
      <c r="R7603" s="46"/>
      <c r="V7603" s="112"/>
      <c r="W7603" s="72"/>
      <c r="X7603" s="46"/>
      <c r="Y7603" s="46"/>
      <c r="AC7603" s="47">
        <f t="shared" si="115"/>
        <v>0</v>
      </c>
      <c r="AD7603" s="47"/>
      <c r="AE7603" s="44"/>
      <c r="AF7603" s="48"/>
    </row>
    <row r="7604" spans="1:32" ht="21" customHeight="1">
      <c r="A7604" s="45" t="str">
        <f>IF(G7604="","",VLOOKUP(G7604,#REF!,3,0))</f>
        <v/>
      </c>
      <c r="B7604" s="45" t="str">
        <f>IF(Table1[[#This Row],[Day]]="","",WEEKNUM(F7604))</f>
        <v/>
      </c>
      <c r="C7604" s="45" t="str">
        <f>IF(Table1[[#This Row],[Day]]="","",MONTH(F7604))</f>
        <v/>
      </c>
      <c r="D7604" s="45" t="str">
        <f>IF(Table1[[#This Row],[Day]]="","",YEAR(F7604))</f>
        <v/>
      </c>
      <c r="E7604" s="117" t="s">
        <v>329</v>
      </c>
      <c r="J7604" s="102"/>
      <c r="K7604" s="124"/>
      <c r="R7604" s="46"/>
      <c r="V7604" s="112"/>
      <c r="W7604" s="72"/>
      <c r="X7604" s="46"/>
      <c r="Y7604" s="46"/>
      <c r="AC7604" s="47">
        <f t="shared" si="115"/>
        <v>0</v>
      </c>
      <c r="AD7604" s="47"/>
      <c r="AE7604" s="44"/>
      <c r="AF7604" s="48"/>
    </row>
    <row r="7605" spans="1:32" ht="21" customHeight="1">
      <c r="A7605" s="45" t="str">
        <f>IF(G7605="","",VLOOKUP(G7605,#REF!,3,0))</f>
        <v/>
      </c>
      <c r="B7605" s="45" t="str">
        <f>IF(Table1[[#This Row],[Day]]="","",WEEKNUM(F7605))</f>
        <v/>
      </c>
      <c r="C7605" s="45" t="str">
        <f>IF(Table1[[#This Row],[Day]]="","",MONTH(F7605))</f>
        <v/>
      </c>
      <c r="D7605" s="45" t="str">
        <f>IF(Table1[[#This Row],[Day]]="","",YEAR(F7605))</f>
        <v/>
      </c>
      <c r="E7605" s="117" t="s">
        <v>329</v>
      </c>
      <c r="J7605" s="102"/>
      <c r="K7605" s="124"/>
      <c r="R7605" s="46"/>
      <c r="V7605" s="112"/>
      <c r="W7605" s="72"/>
      <c r="X7605" s="46"/>
      <c r="Y7605" s="46"/>
      <c r="AC7605" s="47">
        <f t="shared" si="115"/>
        <v>0</v>
      </c>
      <c r="AD7605" s="47"/>
      <c r="AE7605" s="44"/>
      <c r="AF7605" s="48"/>
    </row>
    <row r="7606" spans="1:32" ht="21" customHeight="1">
      <c r="A7606" s="45" t="str">
        <f>IF(G7606="","",VLOOKUP(G7606,#REF!,3,0))</f>
        <v/>
      </c>
      <c r="B7606" s="45" t="str">
        <f>IF(Table1[[#This Row],[Day]]="","",WEEKNUM(F7606))</f>
        <v/>
      </c>
      <c r="C7606" s="45" t="str">
        <f>IF(Table1[[#This Row],[Day]]="","",MONTH(F7606))</f>
        <v/>
      </c>
      <c r="D7606" s="45" t="str">
        <f>IF(Table1[[#This Row],[Day]]="","",YEAR(F7606))</f>
        <v/>
      </c>
      <c r="E7606" s="117" t="s">
        <v>329</v>
      </c>
      <c r="J7606" s="102"/>
      <c r="K7606" s="124"/>
      <c r="R7606" s="46"/>
      <c r="V7606" s="112"/>
      <c r="W7606" s="72"/>
      <c r="X7606" s="46"/>
      <c r="Y7606" s="46"/>
      <c r="AC7606" s="47">
        <f t="shared" si="115"/>
        <v>0</v>
      </c>
      <c r="AD7606" s="47"/>
      <c r="AE7606" s="44"/>
      <c r="AF7606" s="48"/>
    </row>
    <row r="7607" spans="1:32" ht="21" customHeight="1">
      <c r="A7607" s="45" t="str">
        <f>IF(G7607="","",VLOOKUP(G7607,#REF!,3,0))</f>
        <v/>
      </c>
      <c r="B7607" s="45" t="str">
        <f>IF(Table1[[#This Row],[Day]]="","",WEEKNUM(F7607))</f>
        <v/>
      </c>
      <c r="C7607" s="45" t="str">
        <f>IF(Table1[[#This Row],[Day]]="","",MONTH(F7607))</f>
        <v/>
      </c>
      <c r="D7607" s="45" t="str">
        <f>IF(Table1[[#This Row],[Day]]="","",YEAR(F7607))</f>
        <v/>
      </c>
      <c r="E7607" s="117" t="s">
        <v>329</v>
      </c>
      <c r="J7607" s="102"/>
      <c r="K7607" s="124"/>
      <c r="R7607" s="46"/>
      <c r="V7607" s="112"/>
      <c r="W7607" s="72"/>
      <c r="X7607" s="46"/>
      <c r="Y7607" s="46"/>
      <c r="AC7607" s="47">
        <f t="shared" si="115"/>
        <v>0</v>
      </c>
      <c r="AD7607" s="47"/>
      <c r="AE7607" s="44"/>
      <c r="AF7607" s="48"/>
    </row>
    <row r="7608" spans="1:32" ht="21" customHeight="1">
      <c r="A7608" s="45" t="str">
        <f>IF(G7608="","",VLOOKUP(G7608,#REF!,3,0))</f>
        <v/>
      </c>
      <c r="B7608" s="45" t="str">
        <f>IF(Table1[[#This Row],[Day]]="","",WEEKNUM(F7608))</f>
        <v/>
      </c>
      <c r="C7608" s="45" t="str">
        <f>IF(Table1[[#This Row],[Day]]="","",MONTH(F7608))</f>
        <v/>
      </c>
      <c r="D7608" s="45" t="str">
        <f>IF(Table1[[#This Row],[Day]]="","",YEAR(F7608))</f>
        <v/>
      </c>
      <c r="E7608" s="117" t="s">
        <v>329</v>
      </c>
      <c r="J7608" s="102"/>
      <c r="K7608" s="124"/>
      <c r="R7608" s="46"/>
      <c r="V7608" s="112"/>
      <c r="W7608" s="72"/>
      <c r="X7608" s="46"/>
      <c r="Y7608" s="46"/>
      <c r="AC7608" s="47">
        <f t="shared" si="115"/>
        <v>0</v>
      </c>
      <c r="AD7608" s="47"/>
      <c r="AE7608" s="44"/>
      <c r="AF7608" s="48"/>
    </row>
    <row r="7609" spans="1:32" ht="21" customHeight="1">
      <c r="A7609" s="45" t="str">
        <f>IF(G7609="","",VLOOKUP(G7609,#REF!,3,0))</f>
        <v/>
      </c>
      <c r="B7609" s="45" t="str">
        <f>IF(Table1[[#This Row],[Day]]="","",WEEKNUM(F7609))</f>
        <v/>
      </c>
      <c r="C7609" s="45" t="str">
        <f>IF(Table1[[#This Row],[Day]]="","",MONTH(F7609))</f>
        <v/>
      </c>
      <c r="D7609" s="45" t="str">
        <f>IF(Table1[[#This Row],[Day]]="","",YEAR(F7609))</f>
        <v/>
      </c>
      <c r="E7609" s="117" t="s">
        <v>329</v>
      </c>
      <c r="J7609" s="102"/>
      <c r="K7609" s="124"/>
      <c r="R7609" s="46"/>
      <c r="V7609" s="112"/>
      <c r="W7609" s="72"/>
      <c r="X7609" s="46"/>
      <c r="Y7609" s="46"/>
      <c r="AC7609" s="47">
        <f t="shared" si="115"/>
        <v>0</v>
      </c>
      <c r="AD7609" s="47"/>
      <c r="AE7609" s="44"/>
      <c r="AF7609" s="48"/>
    </row>
    <row r="7610" spans="1:32" ht="21" customHeight="1">
      <c r="A7610" s="45" t="str">
        <f>IF(G7610="","",VLOOKUP(G7610,#REF!,3,0))</f>
        <v/>
      </c>
      <c r="B7610" s="45" t="str">
        <f>IF(Table1[[#This Row],[Day]]="","",WEEKNUM(F7610))</f>
        <v/>
      </c>
      <c r="C7610" s="45" t="str">
        <f>IF(Table1[[#This Row],[Day]]="","",MONTH(F7610))</f>
        <v/>
      </c>
      <c r="D7610" s="45" t="str">
        <f>IF(Table1[[#This Row],[Day]]="","",YEAR(F7610))</f>
        <v/>
      </c>
      <c r="E7610" s="117" t="s">
        <v>329</v>
      </c>
      <c r="J7610" s="102"/>
      <c r="K7610" s="124"/>
      <c r="R7610" s="46"/>
      <c r="V7610" s="112"/>
      <c r="W7610" s="72"/>
      <c r="X7610" s="46"/>
      <c r="Y7610" s="46"/>
      <c r="AC7610" s="47">
        <f t="shared" si="115"/>
        <v>0</v>
      </c>
      <c r="AD7610" s="47"/>
      <c r="AE7610" s="44"/>
      <c r="AF7610" s="48"/>
    </row>
    <row r="7611" spans="1:32" ht="21" customHeight="1">
      <c r="A7611" s="45" t="str">
        <f>IF(G7611="","",VLOOKUP(G7611,#REF!,3,0))</f>
        <v/>
      </c>
      <c r="B7611" s="45" t="str">
        <f>IF(Table1[[#This Row],[Day]]="","",WEEKNUM(F7611))</f>
        <v/>
      </c>
      <c r="C7611" s="45" t="str">
        <f>IF(Table1[[#This Row],[Day]]="","",MONTH(F7611))</f>
        <v/>
      </c>
      <c r="D7611" s="45" t="str">
        <f>IF(Table1[[#This Row],[Day]]="","",YEAR(F7611))</f>
        <v/>
      </c>
      <c r="E7611" s="117" t="s">
        <v>329</v>
      </c>
      <c r="J7611" s="102"/>
      <c r="K7611" s="124"/>
      <c r="R7611" s="46"/>
      <c r="V7611" s="112"/>
      <c r="W7611" s="72"/>
      <c r="X7611" s="46"/>
      <c r="Y7611" s="46"/>
      <c r="AC7611" s="47">
        <f t="shared" si="115"/>
        <v>0</v>
      </c>
      <c r="AD7611" s="47"/>
      <c r="AE7611" s="44"/>
      <c r="AF7611" s="48"/>
    </row>
    <row r="7612" spans="1:32" ht="21" customHeight="1">
      <c r="A7612" s="45" t="str">
        <f>IF(G7612="","",VLOOKUP(G7612,#REF!,3,0))</f>
        <v/>
      </c>
      <c r="B7612" s="45" t="str">
        <f>IF(Table1[[#This Row],[Day]]="","",WEEKNUM(F7612))</f>
        <v/>
      </c>
      <c r="C7612" s="45" t="str">
        <f>IF(Table1[[#This Row],[Day]]="","",MONTH(F7612))</f>
        <v/>
      </c>
      <c r="D7612" s="45" t="str">
        <f>IF(Table1[[#This Row],[Day]]="","",YEAR(F7612))</f>
        <v/>
      </c>
      <c r="E7612" s="117" t="s">
        <v>329</v>
      </c>
      <c r="J7612" s="102"/>
      <c r="K7612" s="124"/>
      <c r="R7612" s="46"/>
      <c r="V7612" s="112"/>
      <c r="W7612" s="72"/>
      <c r="X7612" s="46"/>
      <c r="Y7612" s="46"/>
      <c r="AC7612" s="47">
        <f t="shared" si="115"/>
        <v>0</v>
      </c>
      <c r="AD7612" s="47"/>
      <c r="AE7612" s="44"/>
      <c r="AF7612" s="48"/>
    </row>
    <row r="7613" spans="1:32" ht="21" customHeight="1">
      <c r="A7613" s="45" t="str">
        <f>IF(G7613="","",VLOOKUP(G7613,#REF!,3,0))</f>
        <v/>
      </c>
      <c r="B7613" s="45" t="str">
        <f>IF(Table1[[#This Row],[Day]]="","",WEEKNUM(F7613))</f>
        <v/>
      </c>
      <c r="C7613" s="45" t="str">
        <f>IF(Table1[[#This Row],[Day]]="","",MONTH(F7613))</f>
        <v/>
      </c>
      <c r="D7613" s="45" t="str">
        <f>IF(Table1[[#This Row],[Day]]="","",YEAR(F7613))</f>
        <v/>
      </c>
      <c r="E7613" s="117" t="s">
        <v>329</v>
      </c>
      <c r="J7613" s="102"/>
      <c r="K7613" s="124"/>
      <c r="R7613" s="46"/>
      <c r="V7613" s="112"/>
      <c r="W7613" s="72"/>
      <c r="X7613" s="46"/>
      <c r="Y7613" s="46"/>
      <c r="AC7613" s="47">
        <f t="shared" si="115"/>
        <v>0</v>
      </c>
      <c r="AD7613" s="47"/>
      <c r="AE7613" s="44"/>
      <c r="AF7613" s="48"/>
    </row>
    <row r="7614" spans="1:32" ht="21" customHeight="1">
      <c r="A7614" s="45" t="str">
        <f>IF(G7614="","",VLOOKUP(G7614,#REF!,3,0))</f>
        <v/>
      </c>
      <c r="B7614" s="45" t="str">
        <f>IF(Table1[[#This Row],[Day]]="","",WEEKNUM(F7614))</f>
        <v/>
      </c>
      <c r="C7614" s="45" t="str">
        <f>IF(Table1[[#This Row],[Day]]="","",MONTH(F7614))</f>
        <v/>
      </c>
      <c r="D7614" s="45" t="str">
        <f>IF(Table1[[#This Row],[Day]]="","",YEAR(F7614))</f>
        <v/>
      </c>
      <c r="E7614" s="117" t="s">
        <v>329</v>
      </c>
      <c r="J7614" s="102"/>
      <c r="K7614" s="124"/>
      <c r="R7614" s="46"/>
      <c r="V7614" s="112"/>
      <c r="W7614" s="72"/>
      <c r="X7614" s="46"/>
      <c r="Y7614" s="46"/>
      <c r="AC7614" s="47">
        <f t="shared" si="115"/>
        <v>0</v>
      </c>
      <c r="AD7614" s="47"/>
      <c r="AE7614" s="44"/>
      <c r="AF7614" s="48"/>
    </row>
    <row r="7615" spans="1:32" ht="21" customHeight="1">
      <c r="A7615" s="45" t="str">
        <f>IF(G7615="","",VLOOKUP(G7615,#REF!,3,0))</f>
        <v/>
      </c>
      <c r="B7615" s="45" t="str">
        <f>IF(Table1[[#This Row],[Day]]="","",WEEKNUM(F7615))</f>
        <v/>
      </c>
      <c r="C7615" s="45" t="str">
        <f>IF(Table1[[#This Row],[Day]]="","",MONTH(F7615))</f>
        <v/>
      </c>
      <c r="D7615" s="45" t="str">
        <f>IF(Table1[[#This Row],[Day]]="","",YEAR(F7615))</f>
        <v/>
      </c>
      <c r="E7615" s="117" t="s">
        <v>329</v>
      </c>
      <c r="J7615" s="102"/>
      <c r="K7615" s="124"/>
      <c r="R7615" s="46"/>
      <c r="V7615" s="112"/>
      <c r="W7615" s="72"/>
      <c r="X7615" s="46"/>
      <c r="Y7615" s="46"/>
      <c r="AC7615" s="47">
        <f t="shared" si="115"/>
        <v>0</v>
      </c>
      <c r="AD7615" s="47"/>
      <c r="AE7615" s="44"/>
      <c r="AF7615" s="48"/>
    </row>
    <row r="7616" spans="1:32" ht="21" customHeight="1">
      <c r="A7616" s="45" t="str">
        <f>IF(G7616="","",VLOOKUP(G7616,#REF!,3,0))</f>
        <v/>
      </c>
      <c r="B7616" s="45" t="str">
        <f>IF(Table1[[#This Row],[Day]]="","",WEEKNUM(F7616))</f>
        <v/>
      </c>
      <c r="C7616" s="45" t="str">
        <f>IF(Table1[[#This Row],[Day]]="","",MONTH(F7616))</f>
        <v/>
      </c>
      <c r="D7616" s="45" t="str">
        <f>IF(Table1[[#This Row],[Day]]="","",YEAR(F7616))</f>
        <v/>
      </c>
      <c r="E7616" s="117" t="s">
        <v>329</v>
      </c>
      <c r="J7616" s="102"/>
      <c r="K7616" s="124"/>
      <c r="R7616" s="46"/>
      <c r="V7616" s="112"/>
      <c r="W7616" s="72"/>
      <c r="X7616" s="46"/>
      <c r="Y7616" s="46"/>
      <c r="AC7616" s="47">
        <f t="shared" si="115"/>
        <v>0</v>
      </c>
      <c r="AD7616" s="47"/>
      <c r="AE7616" s="44"/>
      <c r="AF7616" s="48"/>
    </row>
    <row r="7617" spans="1:32" ht="21" customHeight="1">
      <c r="A7617" s="45" t="str">
        <f>IF(G7617="","",VLOOKUP(G7617,#REF!,3,0))</f>
        <v/>
      </c>
      <c r="B7617" s="45" t="str">
        <f>IF(Table1[[#This Row],[Day]]="","",WEEKNUM(F7617))</f>
        <v/>
      </c>
      <c r="C7617" s="45" t="str">
        <f>IF(Table1[[#This Row],[Day]]="","",MONTH(F7617))</f>
        <v/>
      </c>
      <c r="D7617" s="45" t="str">
        <f>IF(Table1[[#This Row],[Day]]="","",YEAR(F7617))</f>
        <v/>
      </c>
      <c r="E7617" s="117" t="s">
        <v>329</v>
      </c>
      <c r="J7617" s="102"/>
      <c r="K7617" s="124"/>
      <c r="R7617" s="46"/>
      <c r="V7617" s="112"/>
      <c r="W7617" s="72"/>
      <c r="X7617" s="46"/>
      <c r="Y7617" s="46"/>
      <c r="AC7617" s="47">
        <f t="shared" si="115"/>
        <v>0</v>
      </c>
      <c r="AD7617" s="47"/>
      <c r="AE7617" s="44"/>
      <c r="AF7617" s="48"/>
    </row>
    <row r="7618" spans="1:32" ht="21" customHeight="1">
      <c r="A7618" s="45" t="str">
        <f>IF(G7618="","",VLOOKUP(G7618,#REF!,3,0))</f>
        <v/>
      </c>
      <c r="B7618" s="45" t="str">
        <f>IF(Table1[[#This Row],[Day]]="","",WEEKNUM(F7618))</f>
        <v/>
      </c>
      <c r="C7618" s="45" t="str">
        <f>IF(Table1[[#This Row],[Day]]="","",MONTH(F7618))</f>
        <v/>
      </c>
      <c r="D7618" s="45" t="str">
        <f>IF(Table1[[#This Row],[Day]]="","",YEAR(F7618))</f>
        <v/>
      </c>
      <c r="E7618" s="117" t="s">
        <v>329</v>
      </c>
      <c r="J7618" s="102"/>
      <c r="K7618" s="124"/>
      <c r="R7618" s="46"/>
      <c r="V7618" s="112"/>
      <c r="W7618" s="72"/>
      <c r="X7618" s="46"/>
      <c r="Y7618" s="46"/>
      <c r="AC7618" s="47">
        <f t="shared" si="115"/>
        <v>0</v>
      </c>
      <c r="AD7618" s="47"/>
      <c r="AE7618" s="44"/>
      <c r="AF7618" s="48"/>
    </row>
    <row r="7619" spans="1:32" ht="21" customHeight="1">
      <c r="A7619" s="45" t="str">
        <f>IF(G7619="","",VLOOKUP(G7619,#REF!,3,0))</f>
        <v/>
      </c>
      <c r="B7619" s="45" t="str">
        <f>IF(Table1[[#This Row],[Day]]="","",WEEKNUM(F7619))</f>
        <v/>
      </c>
      <c r="C7619" s="45" t="str">
        <f>IF(Table1[[#This Row],[Day]]="","",MONTH(F7619))</f>
        <v/>
      </c>
      <c r="D7619" s="45" t="str">
        <f>IF(Table1[[#This Row],[Day]]="","",YEAR(F7619))</f>
        <v/>
      </c>
      <c r="E7619" s="117" t="s">
        <v>329</v>
      </c>
      <c r="J7619" s="102"/>
      <c r="K7619" s="124"/>
      <c r="R7619" s="46"/>
      <c r="V7619" s="112"/>
      <c r="W7619" s="72"/>
      <c r="X7619" s="46"/>
      <c r="Y7619" s="46"/>
      <c r="AC7619" s="47">
        <f t="shared" si="115"/>
        <v>0</v>
      </c>
      <c r="AD7619" s="47"/>
      <c r="AE7619" s="44"/>
      <c r="AF7619" s="48"/>
    </row>
    <row r="7620" spans="1:32" ht="21" customHeight="1">
      <c r="A7620" s="45" t="str">
        <f>IF(G7620="","",VLOOKUP(G7620,#REF!,3,0))</f>
        <v/>
      </c>
      <c r="B7620" s="45" t="str">
        <f>IF(Table1[[#This Row],[Day]]="","",WEEKNUM(F7620))</f>
        <v/>
      </c>
      <c r="C7620" s="45" t="str">
        <f>IF(Table1[[#This Row],[Day]]="","",MONTH(F7620))</f>
        <v/>
      </c>
      <c r="D7620" s="45" t="str">
        <f>IF(Table1[[#This Row],[Day]]="","",YEAR(F7620))</f>
        <v/>
      </c>
      <c r="E7620" s="117" t="s">
        <v>329</v>
      </c>
      <c r="J7620" s="102"/>
      <c r="K7620" s="124"/>
      <c r="R7620" s="46"/>
      <c r="V7620" s="112"/>
      <c r="W7620" s="72"/>
      <c r="X7620" s="46"/>
      <c r="Y7620" s="46"/>
      <c r="AC7620" s="47">
        <f t="shared" si="115"/>
        <v>0</v>
      </c>
      <c r="AD7620" s="47"/>
      <c r="AE7620" s="44"/>
      <c r="AF7620" s="48"/>
    </row>
    <row r="7621" spans="1:32" ht="21" customHeight="1">
      <c r="A7621" s="45" t="str">
        <f>IF(G7621="","",VLOOKUP(G7621,#REF!,3,0))</f>
        <v/>
      </c>
      <c r="B7621" s="45" t="str">
        <f>IF(Table1[[#This Row],[Day]]="","",WEEKNUM(F7621))</f>
        <v/>
      </c>
      <c r="C7621" s="45" t="str">
        <f>IF(Table1[[#This Row],[Day]]="","",MONTH(F7621))</f>
        <v/>
      </c>
      <c r="D7621" s="45" t="str">
        <f>IF(Table1[[#This Row],[Day]]="","",YEAR(F7621))</f>
        <v/>
      </c>
      <c r="E7621" s="117" t="s">
        <v>329</v>
      </c>
      <c r="J7621" s="102"/>
      <c r="K7621" s="124"/>
      <c r="R7621" s="46"/>
      <c r="V7621" s="112"/>
      <c r="W7621" s="72"/>
      <c r="X7621" s="46"/>
      <c r="Y7621" s="46"/>
      <c r="AC7621" s="47">
        <f t="shared" si="115"/>
        <v>0</v>
      </c>
      <c r="AD7621" s="47"/>
      <c r="AE7621" s="44"/>
      <c r="AF7621" s="48"/>
    </row>
    <row r="7622" spans="1:32" ht="21" customHeight="1">
      <c r="A7622" s="45" t="str">
        <f>IF(G7622="","",VLOOKUP(G7622,#REF!,3,0))</f>
        <v/>
      </c>
      <c r="B7622" s="45" t="str">
        <f>IF(Table1[[#This Row],[Day]]="","",WEEKNUM(F7622))</f>
        <v/>
      </c>
      <c r="C7622" s="45" t="str">
        <f>IF(Table1[[#This Row],[Day]]="","",MONTH(F7622))</f>
        <v/>
      </c>
      <c r="D7622" s="45" t="str">
        <f>IF(Table1[[#This Row],[Day]]="","",YEAR(F7622))</f>
        <v/>
      </c>
      <c r="E7622" s="117" t="s">
        <v>329</v>
      </c>
      <c r="J7622" s="102"/>
      <c r="K7622" s="124"/>
      <c r="R7622" s="46"/>
      <c r="V7622" s="112"/>
      <c r="W7622" s="72"/>
      <c r="X7622" s="46"/>
      <c r="Y7622" s="46"/>
      <c r="AC7622" s="47">
        <f t="shared" si="115"/>
        <v>0</v>
      </c>
      <c r="AD7622" s="47"/>
      <c r="AE7622" s="44"/>
      <c r="AF7622" s="48"/>
    </row>
    <row r="7623" spans="1:32" ht="21" customHeight="1">
      <c r="A7623" s="45" t="str">
        <f>IF(G7623="","",VLOOKUP(G7623,#REF!,3,0))</f>
        <v/>
      </c>
      <c r="B7623" s="45" t="str">
        <f>IF(Table1[[#This Row],[Day]]="","",WEEKNUM(F7623))</f>
        <v/>
      </c>
      <c r="C7623" s="45" t="str">
        <f>IF(Table1[[#This Row],[Day]]="","",MONTH(F7623))</f>
        <v/>
      </c>
      <c r="D7623" s="45" t="str">
        <f>IF(Table1[[#This Row],[Day]]="","",YEAR(F7623))</f>
        <v/>
      </c>
      <c r="E7623" s="117" t="s">
        <v>329</v>
      </c>
      <c r="J7623" s="102"/>
      <c r="K7623" s="124"/>
      <c r="R7623" s="46"/>
      <c r="V7623" s="112"/>
      <c r="W7623" s="72"/>
      <c r="X7623" s="46"/>
      <c r="Y7623" s="46"/>
      <c r="AC7623" s="47">
        <f t="shared" si="115"/>
        <v>0</v>
      </c>
      <c r="AD7623" s="47"/>
      <c r="AE7623" s="44"/>
      <c r="AF7623" s="48"/>
    </row>
    <row r="7624" spans="1:32" ht="21" customHeight="1">
      <c r="A7624" s="45" t="str">
        <f>IF(G7624="","",VLOOKUP(G7624,#REF!,3,0))</f>
        <v/>
      </c>
      <c r="B7624" s="45" t="str">
        <f>IF(Table1[[#This Row],[Day]]="","",WEEKNUM(F7624))</f>
        <v/>
      </c>
      <c r="C7624" s="45" t="str">
        <f>IF(Table1[[#This Row],[Day]]="","",MONTH(F7624))</f>
        <v/>
      </c>
      <c r="D7624" s="45" t="str">
        <f>IF(Table1[[#This Row],[Day]]="","",YEAR(F7624))</f>
        <v/>
      </c>
      <c r="E7624" s="117" t="s">
        <v>329</v>
      </c>
      <c r="J7624" s="102"/>
      <c r="K7624" s="124"/>
      <c r="R7624" s="46"/>
      <c r="V7624" s="112"/>
      <c r="W7624" s="72"/>
      <c r="X7624" s="46"/>
      <c r="Y7624" s="46"/>
      <c r="AC7624" s="47">
        <f t="shared" si="115"/>
        <v>0</v>
      </c>
      <c r="AD7624" s="47"/>
      <c r="AE7624" s="44"/>
      <c r="AF7624" s="48"/>
    </row>
    <row r="7625" spans="1:32" ht="21" customHeight="1">
      <c r="A7625" s="45" t="str">
        <f>IF(G7625="","",VLOOKUP(G7625,#REF!,3,0))</f>
        <v/>
      </c>
      <c r="B7625" s="45" t="str">
        <f>IF(Table1[[#This Row],[Day]]="","",WEEKNUM(F7625))</f>
        <v/>
      </c>
      <c r="C7625" s="45" t="str">
        <f>IF(Table1[[#This Row],[Day]]="","",MONTH(F7625))</f>
        <v/>
      </c>
      <c r="D7625" s="45" t="str">
        <f>IF(Table1[[#This Row],[Day]]="","",YEAR(F7625))</f>
        <v/>
      </c>
      <c r="E7625" s="117" t="s">
        <v>329</v>
      </c>
      <c r="J7625" s="102"/>
      <c r="K7625" s="124"/>
      <c r="R7625" s="46"/>
      <c r="V7625" s="112"/>
      <c r="W7625" s="72"/>
      <c r="X7625" s="46"/>
      <c r="Y7625" s="46"/>
      <c r="AC7625" s="47">
        <f t="shared" si="115"/>
        <v>0</v>
      </c>
      <c r="AD7625" s="47"/>
      <c r="AE7625" s="44"/>
      <c r="AF7625" s="48"/>
    </row>
    <row r="7626" spans="1:32" ht="21" customHeight="1">
      <c r="A7626" s="45" t="str">
        <f>IF(G7626="","",VLOOKUP(G7626,#REF!,3,0))</f>
        <v/>
      </c>
      <c r="B7626" s="45" t="str">
        <f>IF(Table1[[#This Row],[Day]]="","",WEEKNUM(F7626))</f>
        <v/>
      </c>
      <c r="C7626" s="45" t="str">
        <f>IF(Table1[[#This Row],[Day]]="","",MONTH(F7626))</f>
        <v/>
      </c>
      <c r="D7626" s="45" t="str">
        <f>IF(Table1[[#This Row],[Day]]="","",YEAR(F7626))</f>
        <v/>
      </c>
      <c r="E7626" s="117" t="s">
        <v>329</v>
      </c>
      <c r="J7626" s="102"/>
      <c r="K7626" s="124"/>
      <c r="R7626" s="46"/>
      <c r="V7626" s="112"/>
      <c r="W7626" s="72"/>
      <c r="X7626" s="46"/>
      <c r="Y7626" s="46"/>
      <c r="AC7626" s="47">
        <f t="shared" si="115"/>
        <v>0</v>
      </c>
      <c r="AD7626" s="47"/>
      <c r="AE7626" s="44"/>
      <c r="AF7626" s="48"/>
    </row>
    <row r="7627" spans="1:32" ht="21" customHeight="1">
      <c r="A7627" s="45" t="str">
        <f>IF(G7627="","",VLOOKUP(G7627,#REF!,3,0))</f>
        <v/>
      </c>
      <c r="B7627" s="45" t="str">
        <f>IF(Table1[[#This Row],[Day]]="","",WEEKNUM(F7627))</f>
        <v/>
      </c>
      <c r="C7627" s="45" t="str">
        <f>IF(Table1[[#This Row],[Day]]="","",MONTH(F7627))</f>
        <v/>
      </c>
      <c r="D7627" s="45" t="str">
        <f>IF(Table1[[#This Row],[Day]]="","",YEAR(F7627))</f>
        <v/>
      </c>
      <c r="E7627" s="117" t="s">
        <v>329</v>
      </c>
      <c r="J7627" s="102"/>
      <c r="K7627" s="124"/>
      <c r="R7627" s="46"/>
      <c r="V7627" s="112"/>
      <c r="W7627" s="72"/>
      <c r="X7627" s="46"/>
      <c r="Y7627" s="46"/>
      <c r="AC7627" s="47">
        <f t="shared" si="115"/>
        <v>0</v>
      </c>
      <c r="AD7627" s="47"/>
      <c r="AE7627" s="44"/>
      <c r="AF7627" s="48"/>
    </row>
    <row r="7628" spans="1:32" ht="21" customHeight="1">
      <c r="A7628" s="45" t="str">
        <f>IF(G7628="","",VLOOKUP(G7628,#REF!,3,0))</f>
        <v/>
      </c>
      <c r="B7628" s="45" t="str">
        <f>IF(Table1[[#This Row],[Day]]="","",WEEKNUM(F7628))</f>
        <v/>
      </c>
      <c r="C7628" s="45" t="str">
        <f>IF(Table1[[#This Row],[Day]]="","",MONTH(F7628))</f>
        <v/>
      </c>
      <c r="D7628" s="45" t="str">
        <f>IF(Table1[[#This Row],[Day]]="","",YEAR(F7628))</f>
        <v/>
      </c>
      <c r="E7628" s="117" t="s">
        <v>329</v>
      </c>
      <c r="J7628" s="102"/>
      <c r="K7628" s="124"/>
      <c r="R7628" s="46"/>
      <c r="V7628" s="112"/>
      <c r="W7628" s="72"/>
      <c r="X7628" s="46"/>
      <c r="Y7628" s="46"/>
      <c r="AC7628" s="47">
        <f t="shared" si="115"/>
        <v>0</v>
      </c>
      <c r="AD7628" s="47"/>
      <c r="AE7628" s="44"/>
      <c r="AF7628" s="48"/>
    </row>
    <row r="7629" spans="1:32" ht="21" customHeight="1">
      <c r="A7629" s="45" t="str">
        <f>IF(G7629="","",VLOOKUP(G7629,#REF!,3,0))</f>
        <v/>
      </c>
      <c r="B7629" s="45" t="str">
        <f>IF(Table1[[#This Row],[Day]]="","",WEEKNUM(F7629))</f>
        <v/>
      </c>
      <c r="C7629" s="45" t="str">
        <f>IF(Table1[[#This Row],[Day]]="","",MONTH(F7629))</f>
        <v/>
      </c>
      <c r="D7629" s="45" t="str">
        <f>IF(Table1[[#This Row],[Day]]="","",YEAR(F7629))</f>
        <v/>
      </c>
      <c r="E7629" s="117" t="s">
        <v>329</v>
      </c>
      <c r="J7629" s="102"/>
      <c r="K7629" s="124"/>
      <c r="R7629" s="46"/>
      <c r="V7629" s="112"/>
      <c r="W7629" s="72"/>
      <c r="X7629" s="46"/>
      <c r="Y7629" s="46"/>
      <c r="AC7629" s="47">
        <f t="shared" si="115"/>
        <v>0</v>
      </c>
      <c r="AD7629" s="47"/>
      <c r="AE7629" s="44"/>
      <c r="AF7629" s="48"/>
    </row>
    <row r="7630" spans="1:32" ht="21" customHeight="1">
      <c r="A7630" s="45" t="str">
        <f>IF(G7630="","",VLOOKUP(G7630,#REF!,3,0))</f>
        <v/>
      </c>
      <c r="B7630" s="45" t="str">
        <f>IF(Table1[[#This Row],[Day]]="","",WEEKNUM(F7630))</f>
        <v/>
      </c>
      <c r="C7630" s="45" t="str">
        <f>IF(Table1[[#This Row],[Day]]="","",MONTH(F7630))</f>
        <v/>
      </c>
      <c r="D7630" s="45" t="str">
        <f>IF(Table1[[#This Row],[Day]]="","",YEAR(F7630))</f>
        <v/>
      </c>
      <c r="E7630" s="117" t="s">
        <v>329</v>
      </c>
      <c r="J7630" s="102"/>
      <c r="K7630" s="124"/>
      <c r="R7630" s="46"/>
      <c r="V7630" s="112"/>
      <c r="W7630" s="72"/>
      <c r="X7630" s="46"/>
      <c r="Y7630" s="46"/>
      <c r="AC7630" s="47">
        <f t="shared" si="115"/>
        <v>0</v>
      </c>
      <c r="AD7630" s="47"/>
      <c r="AE7630" s="44"/>
      <c r="AF7630" s="48"/>
    </row>
    <row r="7631" spans="1:32" ht="21" customHeight="1">
      <c r="A7631" s="45" t="str">
        <f>IF(G7631="","",VLOOKUP(G7631,#REF!,3,0))</f>
        <v/>
      </c>
      <c r="B7631" s="45" t="str">
        <f>IF(Table1[[#This Row],[Day]]="","",WEEKNUM(F7631))</f>
        <v/>
      </c>
      <c r="C7631" s="45" t="str">
        <f>IF(Table1[[#This Row],[Day]]="","",MONTH(F7631))</f>
        <v/>
      </c>
      <c r="D7631" s="45" t="str">
        <f>IF(Table1[[#This Row],[Day]]="","",YEAR(F7631))</f>
        <v/>
      </c>
      <c r="E7631" s="117" t="s">
        <v>329</v>
      </c>
      <c r="J7631" s="102"/>
      <c r="K7631" s="124"/>
      <c r="R7631" s="46"/>
      <c r="V7631" s="112"/>
      <c r="W7631" s="72"/>
      <c r="X7631" s="46"/>
      <c r="Y7631" s="46"/>
      <c r="AC7631" s="47">
        <f t="shared" si="115"/>
        <v>0</v>
      </c>
      <c r="AD7631" s="47"/>
      <c r="AE7631" s="44"/>
      <c r="AF7631" s="48"/>
    </row>
    <row r="7632" spans="1:32" ht="21" customHeight="1">
      <c r="A7632" s="45" t="str">
        <f>IF(G7632="","",VLOOKUP(G7632,#REF!,3,0))</f>
        <v/>
      </c>
      <c r="B7632" s="45" t="str">
        <f>IF(Table1[[#This Row],[Day]]="","",WEEKNUM(F7632))</f>
        <v/>
      </c>
      <c r="C7632" s="45" t="str">
        <f>IF(Table1[[#This Row],[Day]]="","",MONTH(F7632))</f>
        <v/>
      </c>
      <c r="D7632" s="45" t="str">
        <f>IF(Table1[[#This Row],[Day]]="","",YEAR(F7632))</f>
        <v/>
      </c>
      <c r="E7632" s="117" t="s">
        <v>329</v>
      </c>
      <c r="J7632" s="102"/>
      <c r="K7632" s="124"/>
      <c r="R7632" s="46"/>
      <c r="V7632" s="112"/>
      <c r="W7632" s="72"/>
      <c r="X7632" s="46"/>
      <c r="Y7632" s="46"/>
      <c r="AC7632" s="47">
        <f t="shared" si="115"/>
        <v>0</v>
      </c>
      <c r="AD7632" s="47"/>
      <c r="AE7632" s="44"/>
      <c r="AF7632" s="48"/>
    </row>
    <row r="7633" spans="1:32" ht="21" customHeight="1">
      <c r="A7633" s="45" t="str">
        <f>IF(G7633="","",VLOOKUP(G7633,#REF!,3,0))</f>
        <v/>
      </c>
      <c r="B7633" s="45" t="str">
        <f>IF(Table1[[#This Row],[Day]]="","",WEEKNUM(F7633))</f>
        <v/>
      </c>
      <c r="C7633" s="45" t="str">
        <f>IF(Table1[[#This Row],[Day]]="","",MONTH(F7633))</f>
        <v/>
      </c>
      <c r="D7633" s="45" t="str">
        <f>IF(Table1[[#This Row],[Day]]="","",YEAR(F7633))</f>
        <v/>
      </c>
      <c r="E7633" s="117" t="s">
        <v>329</v>
      </c>
      <c r="J7633" s="102"/>
      <c r="K7633" s="124"/>
      <c r="R7633" s="46"/>
      <c r="V7633" s="112"/>
      <c r="W7633" s="72"/>
      <c r="X7633" s="46"/>
      <c r="Y7633" s="46"/>
      <c r="AC7633" s="47">
        <f t="shared" si="115"/>
        <v>0</v>
      </c>
      <c r="AD7633" s="47"/>
      <c r="AE7633" s="44"/>
      <c r="AF7633" s="48"/>
    </row>
    <row r="7634" spans="1:32" ht="21" customHeight="1">
      <c r="A7634" s="45" t="str">
        <f>IF(G7634="","",VLOOKUP(G7634,#REF!,3,0))</f>
        <v/>
      </c>
      <c r="B7634" s="45" t="str">
        <f>IF(Table1[[#This Row],[Day]]="","",WEEKNUM(F7634))</f>
        <v/>
      </c>
      <c r="C7634" s="45" t="str">
        <f>IF(Table1[[#This Row],[Day]]="","",MONTH(F7634))</f>
        <v/>
      </c>
      <c r="D7634" s="45" t="str">
        <f>IF(Table1[[#This Row],[Day]]="","",YEAR(F7634))</f>
        <v/>
      </c>
      <c r="E7634" s="117" t="s">
        <v>329</v>
      </c>
      <c r="J7634" s="102"/>
      <c r="K7634" s="124"/>
      <c r="R7634" s="46"/>
      <c r="V7634" s="112"/>
      <c r="W7634" s="72"/>
      <c r="X7634" s="46"/>
      <c r="Y7634" s="46"/>
      <c r="AC7634" s="47">
        <f t="shared" si="115"/>
        <v>0</v>
      </c>
      <c r="AD7634" s="47"/>
      <c r="AE7634" s="44"/>
      <c r="AF7634" s="48"/>
    </row>
    <row r="7635" spans="1:32" ht="21" customHeight="1">
      <c r="A7635" s="45" t="str">
        <f>IF(G7635="","",VLOOKUP(G7635,#REF!,3,0))</f>
        <v/>
      </c>
      <c r="B7635" s="45" t="str">
        <f>IF(Table1[[#This Row],[Day]]="","",WEEKNUM(F7635))</f>
        <v/>
      </c>
      <c r="C7635" s="45" t="str">
        <f>IF(Table1[[#This Row],[Day]]="","",MONTH(F7635))</f>
        <v/>
      </c>
      <c r="D7635" s="45" t="str">
        <f>IF(Table1[[#This Row],[Day]]="","",YEAR(F7635))</f>
        <v/>
      </c>
      <c r="E7635" s="117" t="s">
        <v>329</v>
      </c>
      <c r="J7635" s="102"/>
      <c r="K7635" s="124"/>
      <c r="R7635" s="46"/>
      <c r="V7635" s="112"/>
      <c r="W7635" s="72"/>
      <c r="X7635" s="46"/>
      <c r="Y7635" s="46"/>
      <c r="AC7635" s="47">
        <f t="shared" si="115"/>
        <v>0</v>
      </c>
      <c r="AD7635" s="47"/>
      <c r="AE7635" s="44"/>
      <c r="AF7635" s="48"/>
    </row>
    <row r="7636" spans="1:32" ht="21" customHeight="1">
      <c r="A7636" s="45" t="str">
        <f>IF(G7636="","",VLOOKUP(G7636,#REF!,3,0))</f>
        <v/>
      </c>
      <c r="B7636" s="45" t="str">
        <f>IF(Table1[[#This Row],[Day]]="","",WEEKNUM(F7636))</f>
        <v/>
      </c>
      <c r="C7636" s="45" t="str">
        <f>IF(Table1[[#This Row],[Day]]="","",MONTH(F7636))</f>
        <v/>
      </c>
      <c r="D7636" s="45" t="str">
        <f>IF(Table1[[#This Row],[Day]]="","",YEAR(F7636))</f>
        <v/>
      </c>
      <c r="E7636" s="117" t="s">
        <v>329</v>
      </c>
      <c r="J7636" s="102"/>
      <c r="K7636" s="124"/>
      <c r="R7636" s="46"/>
      <c r="V7636" s="112"/>
      <c r="W7636" s="72"/>
      <c r="X7636" s="46"/>
      <c r="Y7636" s="46"/>
      <c r="AC7636" s="47">
        <f t="shared" si="115"/>
        <v>0</v>
      </c>
      <c r="AD7636" s="47"/>
      <c r="AE7636" s="44"/>
      <c r="AF7636" s="48"/>
    </row>
    <row r="7637" spans="1:32" ht="21" customHeight="1">
      <c r="A7637" s="45" t="str">
        <f>IF(G7637="","",VLOOKUP(G7637,#REF!,3,0))</f>
        <v/>
      </c>
      <c r="B7637" s="45" t="str">
        <f>IF(Table1[[#This Row],[Day]]="","",WEEKNUM(F7637))</f>
        <v/>
      </c>
      <c r="C7637" s="45" t="str">
        <f>IF(Table1[[#This Row],[Day]]="","",MONTH(F7637))</f>
        <v/>
      </c>
      <c r="D7637" s="45" t="str">
        <f>IF(Table1[[#This Row],[Day]]="","",YEAR(F7637))</f>
        <v/>
      </c>
      <c r="E7637" s="117" t="s">
        <v>329</v>
      </c>
      <c r="J7637" s="102"/>
      <c r="K7637" s="124"/>
      <c r="R7637" s="46"/>
      <c r="V7637" s="112"/>
      <c r="W7637" s="72"/>
      <c r="X7637" s="46"/>
      <c r="Y7637" s="46"/>
      <c r="AC7637" s="47">
        <f t="shared" si="115"/>
        <v>0</v>
      </c>
      <c r="AD7637" s="47"/>
      <c r="AE7637" s="44"/>
      <c r="AF7637" s="48"/>
    </row>
    <row r="7638" spans="1:32" ht="21" customHeight="1">
      <c r="A7638" s="45" t="str">
        <f>IF(G7638="","",VLOOKUP(G7638,#REF!,3,0))</f>
        <v/>
      </c>
      <c r="B7638" s="45" t="str">
        <f>IF(Table1[[#This Row],[Day]]="","",WEEKNUM(F7638))</f>
        <v/>
      </c>
      <c r="C7638" s="45" t="str">
        <f>IF(Table1[[#This Row],[Day]]="","",MONTH(F7638))</f>
        <v/>
      </c>
      <c r="D7638" s="45" t="str">
        <f>IF(Table1[[#This Row],[Day]]="","",YEAR(F7638))</f>
        <v/>
      </c>
      <c r="E7638" s="117" t="s">
        <v>329</v>
      </c>
      <c r="J7638" s="102"/>
      <c r="K7638" s="124"/>
      <c r="R7638" s="46"/>
      <c r="V7638" s="112"/>
      <c r="W7638" s="72"/>
      <c r="X7638" s="46"/>
      <c r="Y7638" s="46"/>
      <c r="AC7638" s="47">
        <f t="shared" si="115"/>
        <v>0</v>
      </c>
      <c r="AD7638" s="47"/>
      <c r="AE7638" s="44"/>
      <c r="AF7638" s="48"/>
    </row>
    <row r="7639" spans="1:32" ht="21" customHeight="1">
      <c r="A7639" s="45" t="str">
        <f>IF(G7639="","",VLOOKUP(G7639,#REF!,3,0))</f>
        <v/>
      </c>
      <c r="B7639" s="45" t="str">
        <f>IF(Table1[[#This Row],[Day]]="","",WEEKNUM(F7639))</f>
        <v/>
      </c>
      <c r="C7639" s="45" t="str">
        <f>IF(Table1[[#This Row],[Day]]="","",MONTH(F7639))</f>
        <v/>
      </c>
      <c r="D7639" s="45" t="str">
        <f>IF(Table1[[#This Row],[Day]]="","",YEAR(F7639))</f>
        <v/>
      </c>
      <c r="E7639" s="117" t="s">
        <v>329</v>
      </c>
      <c r="J7639" s="102"/>
      <c r="K7639" s="124"/>
      <c r="R7639" s="46"/>
      <c r="V7639" s="112"/>
      <c r="W7639" s="72"/>
      <c r="X7639" s="46"/>
      <c r="Y7639" s="46"/>
      <c r="AC7639" s="47">
        <f t="shared" si="115"/>
        <v>0</v>
      </c>
      <c r="AD7639" s="47"/>
      <c r="AE7639" s="44"/>
      <c r="AF7639" s="48"/>
    </row>
    <row r="7640" spans="1:32" ht="21" customHeight="1">
      <c r="A7640" s="45" t="str">
        <f>IF(G7640="","",VLOOKUP(G7640,#REF!,3,0))</f>
        <v/>
      </c>
      <c r="B7640" s="45" t="str">
        <f>IF(Table1[[#This Row],[Day]]="","",WEEKNUM(F7640))</f>
        <v/>
      </c>
      <c r="C7640" s="45" t="str">
        <f>IF(Table1[[#This Row],[Day]]="","",MONTH(F7640))</f>
        <v/>
      </c>
      <c r="D7640" s="45" t="str">
        <f>IF(Table1[[#This Row],[Day]]="","",YEAR(F7640))</f>
        <v/>
      </c>
      <c r="E7640" s="117" t="s">
        <v>329</v>
      </c>
      <c r="J7640" s="102"/>
      <c r="K7640" s="124"/>
      <c r="R7640" s="46"/>
      <c r="V7640" s="112"/>
      <c r="W7640" s="72"/>
      <c r="X7640" s="46"/>
      <c r="Y7640" s="46"/>
      <c r="AC7640" s="47">
        <f t="shared" si="115"/>
        <v>0</v>
      </c>
      <c r="AD7640" s="47"/>
      <c r="AE7640" s="44"/>
      <c r="AF7640" s="48"/>
    </row>
    <row r="7641" spans="1:32" ht="21" customHeight="1">
      <c r="A7641" s="45" t="str">
        <f>IF(G7641="","",VLOOKUP(G7641,#REF!,3,0))</f>
        <v/>
      </c>
      <c r="B7641" s="45" t="str">
        <f>IF(Table1[[#This Row],[Day]]="","",WEEKNUM(F7641))</f>
        <v/>
      </c>
      <c r="C7641" s="45" t="str">
        <f>IF(Table1[[#This Row],[Day]]="","",MONTH(F7641))</f>
        <v/>
      </c>
      <c r="D7641" s="45" t="str">
        <f>IF(Table1[[#This Row],[Day]]="","",YEAR(F7641))</f>
        <v/>
      </c>
      <c r="E7641" s="117" t="s">
        <v>329</v>
      </c>
      <c r="J7641" s="102"/>
      <c r="K7641" s="124"/>
      <c r="R7641" s="46"/>
      <c r="V7641" s="112"/>
      <c r="W7641" s="72"/>
      <c r="X7641" s="46"/>
      <c r="Y7641" s="46"/>
      <c r="AC7641" s="47">
        <f t="shared" si="115"/>
        <v>0</v>
      </c>
      <c r="AD7641" s="47"/>
      <c r="AE7641" s="44"/>
      <c r="AF7641" s="48"/>
    </row>
    <row r="7642" spans="1:32" ht="21" customHeight="1">
      <c r="A7642" s="45" t="str">
        <f>IF(G7642="","",VLOOKUP(G7642,#REF!,3,0))</f>
        <v/>
      </c>
      <c r="B7642" s="45" t="str">
        <f>IF(Table1[[#This Row],[Day]]="","",WEEKNUM(F7642))</f>
        <v/>
      </c>
      <c r="C7642" s="45" t="str">
        <f>IF(Table1[[#This Row],[Day]]="","",MONTH(F7642))</f>
        <v/>
      </c>
      <c r="D7642" s="45" t="str">
        <f>IF(Table1[[#This Row],[Day]]="","",YEAR(F7642))</f>
        <v/>
      </c>
      <c r="E7642" s="117" t="s">
        <v>329</v>
      </c>
      <c r="J7642" s="102"/>
      <c r="K7642" s="124"/>
      <c r="R7642" s="46"/>
      <c r="V7642" s="112"/>
      <c r="W7642" s="72"/>
      <c r="X7642" s="46"/>
      <c r="Y7642" s="46"/>
      <c r="AC7642" s="47">
        <f t="shared" si="115"/>
        <v>0</v>
      </c>
      <c r="AD7642" s="47"/>
      <c r="AE7642" s="44"/>
      <c r="AF7642" s="48"/>
    </row>
    <row r="7643" spans="1:32" ht="21" customHeight="1">
      <c r="A7643" s="45" t="str">
        <f>IF(G7643="","",VLOOKUP(G7643,#REF!,3,0))</f>
        <v/>
      </c>
      <c r="B7643" s="45" t="str">
        <f>IF(Table1[[#This Row],[Day]]="","",WEEKNUM(F7643))</f>
        <v/>
      </c>
      <c r="C7643" s="45" t="str">
        <f>IF(Table1[[#This Row],[Day]]="","",MONTH(F7643))</f>
        <v/>
      </c>
      <c r="D7643" s="45" t="str">
        <f>IF(Table1[[#This Row],[Day]]="","",YEAR(F7643))</f>
        <v/>
      </c>
      <c r="E7643" s="117" t="s">
        <v>329</v>
      </c>
      <c r="J7643" s="102"/>
      <c r="K7643" s="124"/>
      <c r="R7643" s="46"/>
      <c r="V7643" s="112"/>
      <c r="W7643" s="72"/>
      <c r="X7643" s="46"/>
      <c r="Y7643" s="46"/>
      <c r="AC7643" s="47">
        <f t="shared" si="115"/>
        <v>0</v>
      </c>
      <c r="AD7643" s="47"/>
      <c r="AE7643" s="44"/>
      <c r="AF7643" s="48"/>
    </row>
    <row r="7644" spans="1:32" ht="21" customHeight="1">
      <c r="A7644" s="45" t="str">
        <f>IF(G7644="","",VLOOKUP(G7644,#REF!,3,0))</f>
        <v/>
      </c>
      <c r="B7644" s="45" t="str">
        <f>IF(Table1[[#This Row],[Day]]="","",WEEKNUM(F7644))</f>
        <v/>
      </c>
      <c r="C7644" s="45" t="str">
        <f>IF(Table1[[#This Row],[Day]]="","",MONTH(F7644))</f>
        <v/>
      </c>
      <c r="D7644" s="45" t="str">
        <f>IF(Table1[[#This Row],[Day]]="","",YEAR(F7644))</f>
        <v/>
      </c>
      <c r="E7644" s="117" t="s">
        <v>329</v>
      </c>
      <c r="J7644" s="102"/>
      <c r="K7644" s="124"/>
      <c r="R7644" s="46"/>
      <c r="V7644" s="112"/>
      <c r="W7644" s="72"/>
      <c r="X7644" s="46"/>
      <c r="Y7644" s="46"/>
      <c r="AC7644" s="47">
        <f t="shared" ref="AC7644:AC7707" si="116">SUM(I7644:AB7644)</f>
        <v>0</v>
      </c>
      <c r="AD7644" s="47"/>
      <c r="AE7644" s="44"/>
      <c r="AF7644" s="48"/>
    </row>
    <row r="7645" spans="1:32" ht="21" customHeight="1">
      <c r="A7645" s="45" t="str">
        <f>IF(G7645="","",VLOOKUP(G7645,#REF!,3,0))</f>
        <v/>
      </c>
      <c r="B7645" s="45" t="str">
        <f>IF(Table1[[#This Row],[Day]]="","",WEEKNUM(F7645))</f>
        <v/>
      </c>
      <c r="C7645" s="45" t="str">
        <f>IF(Table1[[#This Row],[Day]]="","",MONTH(F7645))</f>
        <v/>
      </c>
      <c r="D7645" s="45" t="str">
        <f>IF(Table1[[#This Row],[Day]]="","",YEAR(F7645))</f>
        <v/>
      </c>
      <c r="E7645" s="117" t="s">
        <v>329</v>
      </c>
      <c r="J7645" s="102"/>
      <c r="K7645" s="124"/>
      <c r="R7645" s="46"/>
      <c r="V7645" s="112"/>
      <c r="W7645" s="72"/>
      <c r="X7645" s="46"/>
      <c r="Y7645" s="46"/>
      <c r="AC7645" s="47">
        <f t="shared" si="116"/>
        <v>0</v>
      </c>
      <c r="AD7645" s="47"/>
      <c r="AE7645" s="44"/>
      <c r="AF7645" s="48"/>
    </row>
    <row r="7646" spans="1:32" ht="21" customHeight="1">
      <c r="A7646" s="45" t="str">
        <f>IF(G7646="","",VLOOKUP(G7646,#REF!,3,0))</f>
        <v/>
      </c>
      <c r="B7646" s="45" t="str">
        <f>IF(Table1[[#This Row],[Day]]="","",WEEKNUM(F7646))</f>
        <v/>
      </c>
      <c r="C7646" s="45" t="str">
        <f>IF(Table1[[#This Row],[Day]]="","",MONTH(F7646))</f>
        <v/>
      </c>
      <c r="D7646" s="45" t="str">
        <f>IF(Table1[[#This Row],[Day]]="","",YEAR(F7646))</f>
        <v/>
      </c>
      <c r="E7646" s="117" t="s">
        <v>329</v>
      </c>
      <c r="J7646" s="102"/>
      <c r="K7646" s="124"/>
      <c r="R7646" s="46"/>
      <c r="V7646" s="112"/>
      <c r="W7646" s="72"/>
      <c r="X7646" s="46"/>
      <c r="Y7646" s="46"/>
      <c r="AC7646" s="47">
        <f t="shared" si="116"/>
        <v>0</v>
      </c>
      <c r="AD7646" s="47"/>
      <c r="AE7646" s="44"/>
      <c r="AF7646" s="48"/>
    </row>
    <row r="7647" spans="1:32" ht="21" customHeight="1">
      <c r="A7647" s="45" t="str">
        <f>IF(G7647="","",VLOOKUP(G7647,#REF!,3,0))</f>
        <v/>
      </c>
      <c r="B7647" s="45" t="str">
        <f>IF(Table1[[#This Row],[Day]]="","",WEEKNUM(F7647))</f>
        <v/>
      </c>
      <c r="C7647" s="45" t="str">
        <f>IF(Table1[[#This Row],[Day]]="","",MONTH(F7647))</f>
        <v/>
      </c>
      <c r="D7647" s="45" t="str">
        <f>IF(Table1[[#This Row],[Day]]="","",YEAR(F7647))</f>
        <v/>
      </c>
      <c r="E7647" s="117" t="s">
        <v>329</v>
      </c>
      <c r="J7647" s="102"/>
      <c r="K7647" s="124"/>
      <c r="R7647" s="46"/>
      <c r="V7647" s="112"/>
      <c r="W7647" s="72"/>
      <c r="X7647" s="46"/>
      <c r="Y7647" s="46"/>
      <c r="AC7647" s="47">
        <f t="shared" si="116"/>
        <v>0</v>
      </c>
      <c r="AD7647" s="47"/>
      <c r="AE7647" s="44"/>
      <c r="AF7647" s="48"/>
    </row>
    <row r="7648" spans="1:32" ht="21" customHeight="1">
      <c r="A7648" s="45" t="str">
        <f>IF(G7648="","",VLOOKUP(G7648,#REF!,3,0))</f>
        <v/>
      </c>
      <c r="B7648" s="45" t="str">
        <f>IF(Table1[[#This Row],[Day]]="","",WEEKNUM(F7648))</f>
        <v/>
      </c>
      <c r="C7648" s="45" t="str">
        <f>IF(Table1[[#This Row],[Day]]="","",MONTH(F7648))</f>
        <v/>
      </c>
      <c r="D7648" s="45" t="str">
        <f>IF(Table1[[#This Row],[Day]]="","",YEAR(F7648))</f>
        <v/>
      </c>
      <c r="E7648" s="117" t="s">
        <v>329</v>
      </c>
      <c r="J7648" s="102"/>
      <c r="K7648" s="124"/>
      <c r="R7648" s="46"/>
      <c r="V7648" s="112"/>
      <c r="W7648" s="72"/>
      <c r="X7648" s="46"/>
      <c r="Y7648" s="46"/>
      <c r="AC7648" s="47">
        <f t="shared" si="116"/>
        <v>0</v>
      </c>
      <c r="AD7648" s="47"/>
      <c r="AE7648" s="44"/>
      <c r="AF7648" s="48"/>
    </row>
    <row r="7649" spans="1:32" ht="21" customHeight="1">
      <c r="A7649" s="45" t="str">
        <f>IF(G7649="","",VLOOKUP(G7649,#REF!,3,0))</f>
        <v/>
      </c>
      <c r="B7649" s="45" t="str">
        <f>IF(Table1[[#This Row],[Day]]="","",WEEKNUM(F7649))</f>
        <v/>
      </c>
      <c r="C7649" s="45" t="str">
        <f>IF(Table1[[#This Row],[Day]]="","",MONTH(F7649))</f>
        <v/>
      </c>
      <c r="D7649" s="45" t="str">
        <f>IF(Table1[[#This Row],[Day]]="","",YEAR(F7649))</f>
        <v/>
      </c>
      <c r="E7649" s="117" t="s">
        <v>329</v>
      </c>
      <c r="J7649" s="102"/>
      <c r="K7649" s="124"/>
      <c r="R7649" s="46"/>
      <c r="V7649" s="112"/>
      <c r="W7649" s="72"/>
      <c r="X7649" s="46"/>
      <c r="Y7649" s="46"/>
      <c r="AC7649" s="47">
        <f t="shared" si="116"/>
        <v>0</v>
      </c>
      <c r="AD7649" s="47"/>
      <c r="AE7649" s="44"/>
      <c r="AF7649" s="48"/>
    </row>
    <row r="7650" spans="1:32" ht="21" customHeight="1">
      <c r="A7650" s="45" t="str">
        <f>IF(G7650="","",VLOOKUP(G7650,#REF!,3,0))</f>
        <v/>
      </c>
      <c r="B7650" s="45" t="str">
        <f>IF(Table1[[#This Row],[Day]]="","",WEEKNUM(F7650))</f>
        <v/>
      </c>
      <c r="C7650" s="45" t="str">
        <f>IF(Table1[[#This Row],[Day]]="","",MONTH(F7650))</f>
        <v/>
      </c>
      <c r="D7650" s="45" t="str">
        <f>IF(Table1[[#This Row],[Day]]="","",YEAR(F7650))</f>
        <v/>
      </c>
      <c r="E7650" s="117" t="s">
        <v>329</v>
      </c>
      <c r="J7650" s="102"/>
      <c r="K7650" s="124"/>
      <c r="R7650" s="46"/>
      <c r="V7650" s="112"/>
      <c r="W7650" s="72"/>
      <c r="X7650" s="46"/>
      <c r="Y7650" s="46"/>
      <c r="AC7650" s="47">
        <f t="shared" si="116"/>
        <v>0</v>
      </c>
      <c r="AD7650" s="47"/>
      <c r="AE7650" s="44"/>
      <c r="AF7650" s="48"/>
    </row>
    <row r="7651" spans="1:32" ht="21" customHeight="1">
      <c r="A7651" s="45" t="str">
        <f>IF(G7651="","",VLOOKUP(G7651,#REF!,3,0))</f>
        <v/>
      </c>
      <c r="B7651" s="45" t="str">
        <f>IF(Table1[[#This Row],[Day]]="","",WEEKNUM(F7651))</f>
        <v/>
      </c>
      <c r="C7651" s="45" t="str">
        <f>IF(Table1[[#This Row],[Day]]="","",MONTH(F7651))</f>
        <v/>
      </c>
      <c r="D7651" s="45" t="str">
        <f>IF(Table1[[#This Row],[Day]]="","",YEAR(F7651))</f>
        <v/>
      </c>
      <c r="E7651" s="117" t="s">
        <v>329</v>
      </c>
      <c r="J7651" s="102"/>
      <c r="K7651" s="124"/>
      <c r="R7651" s="46"/>
      <c r="V7651" s="112"/>
      <c r="W7651" s="72"/>
      <c r="X7651" s="46"/>
      <c r="Y7651" s="46"/>
      <c r="AC7651" s="47">
        <f t="shared" si="116"/>
        <v>0</v>
      </c>
      <c r="AD7651" s="47"/>
      <c r="AE7651" s="44"/>
      <c r="AF7651" s="48"/>
    </row>
    <row r="7652" spans="1:32" ht="21" customHeight="1">
      <c r="A7652" s="45" t="str">
        <f>IF(G7652="","",VLOOKUP(G7652,#REF!,3,0))</f>
        <v/>
      </c>
      <c r="B7652" s="45" t="str">
        <f>IF(Table1[[#This Row],[Day]]="","",WEEKNUM(F7652))</f>
        <v/>
      </c>
      <c r="C7652" s="45" t="str">
        <f>IF(Table1[[#This Row],[Day]]="","",MONTH(F7652))</f>
        <v/>
      </c>
      <c r="D7652" s="45" t="str">
        <f>IF(Table1[[#This Row],[Day]]="","",YEAR(F7652))</f>
        <v/>
      </c>
      <c r="E7652" s="117" t="s">
        <v>329</v>
      </c>
      <c r="J7652" s="102"/>
      <c r="K7652" s="124"/>
      <c r="R7652" s="46"/>
      <c r="V7652" s="112"/>
      <c r="W7652" s="72"/>
      <c r="X7652" s="46"/>
      <c r="Y7652" s="46"/>
      <c r="AC7652" s="47">
        <f t="shared" si="116"/>
        <v>0</v>
      </c>
      <c r="AD7652" s="47"/>
      <c r="AE7652" s="44"/>
      <c r="AF7652" s="48"/>
    </row>
    <row r="7653" spans="1:32" ht="21" customHeight="1">
      <c r="A7653" s="45" t="str">
        <f>IF(G7653="","",VLOOKUP(G7653,#REF!,3,0))</f>
        <v/>
      </c>
      <c r="B7653" s="45" t="str">
        <f>IF(Table1[[#This Row],[Day]]="","",WEEKNUM(F7653))</f>
        <v/>
      </c>
      <c r="C7653" s="45" t="str">
        <f>IF(Table1[[#This Row],[Day]]="","",MONTH(F7653))</f>
        <v/>
      </c>
      <c r="D7653" s="45" t="str">
        <f>IF(Table1[[#This Row],[Day]]="","",YEAR(F7653))</f>
        <v/>
      </c>
      <c r="E7653" s="117" t="s">
        <v>329</v>
      </c>
      <c r="J7653" s="102"/>
      <c r="K7653" s="124"/>
      <c r="R7653" s="46"/>
      <c r="V7653" s="112"/>
      <c r="W7653" s="72"/>
      <c r="X7653" s="46"/>
      <c r="Y7653" s="46"/>
      <c r="AC7653" s="47">
        <f t="shared" si="116"/>
        <v>0</v>
      </c>
      <c r="AD7653" s="47"/>
      <c r="AE7653" s="44"/>
      <c r="AF7653" s="48"/>
    </row>
    <row r="7654" spans="1:32" ht="21" customHeight="1">
      <c r="A7654" s="45" t="str">
        <f>IF(G7654="","",VLOOKUP(G7654,#REF!,3,0))</f>
        <v/>
      </c>
      <c r="B7654" s="45" t="str">
        <f>IF(Table1[[#This Row],[Day]]="","",WEEKNUM(F7654))</f>
        <v/>
      </c>
      <c r="C7654" s="45" t="str">
        <f>IF(Table1[[#This Row],[Day]]="","",MONTH(F7654))</f>
        <v/>
      </c>
      <c r="D7654" s="45" t="str">
        <f>IF(Table1[[#This Row],[Day]]="","",YEAR(F7654))</f>
        <v/>
      </c>
      <c r="E7654" s="117" t="s">
        <v>329</v>
      </c>
      <c r="J7654" s="102"/>
      <c r="K7654" s="124"/>
      <c r="R7654" s="46"/>
      <c r="V7654" s="112"/>
      <c r="W7654" s="72"/>
      <c r="X7654" s="46"/>
      <c r="Y7654" s="46"/>
      <c r="AC7654" s="47">
        <f t="shared" si="116"/>
        <v>0</v>
      </c>
      <c r="AD7654" s="47"/>
      <c r="AE7654" s="44"/>
      <c r="AF7654" s="48"/>
    </row>
    <row r="7655" spans="1:32" ht="21" customHeight="1">
      <c r="A7655" s="45" t="str">
        <f>IF(G7655="","",VLOOKUP(G7655,#REF!,3,0))</f>
        <v/>
      </c>
      <c r="B7655" s="45" t="str">
        <f>IF(Table1[[#This Row],[Day]]="","",WEEKNUM(F7655))</f>
        <v/>
      </c>
      <c r="C7655" s="45" t="str">
        <f>IF(Table1[[#This Row],[Day]]="","",MONTH(F7655))</f>
        <v/>
      </c>
      <c r="D7655" s="45" t="str">
        <f>IF(Table1[[#This Row],[Day]]="","",YEAR(F7655))</f>
        <v/>
      </c>
      <c r="E7655" s="117" t="s">
        <v>329</v>
      </c>
      <c r="J7655" s="102"/>
      <c r="K7655" s="124"/>
      <c r="R7655" s="46"/>
      <c r="V7655" s="112"/>
      <c r="W7655" s="72"/>
      <c r="X7655" s="46"/>
      <c r="Y7655" s="46"/>
      <c r="AC7655" s="47">
        <f t="shared" si="116"/>
        <v>0</v>
      </c>
      <c r="AD7655" s="47"/>
      <c r="AE7655" s="44"/>
      <c r="AF7655" s="48"/>
    </row>
    <row r="7656" spans="1:32" ht="21" customHeight="1">
      <c r="A7656" s="45" t="str">
        <f>IF(G7656="","",VLOOKUP(G7656,#REF!,3,0))</f>
        <v/>
      </c>
      <c r="B7656" s="45" t="str">
        <f>IF(Table1[[#This Row],[Day]]="","",WEEKNUM(F7656))</f>
        <v/>
      </c>
      <c r="C7656" s="45" t="str">
        <f>IF(Table1[[#This Row],[Day]]="","",MONTH(F7656))</f>
        <v/>
      </c>
      <c r="D7656" s="45" t="str">
        <f>IF(Table1[[#This Row],[Day]]="","",YEAR(F7656))</f>
        <v/>
      </c>
      <c r="E7656" s="117" t="s">
        <v>329</v>
      </c>
      <c r="J7656" s="102"/>
      <c r="K7656" s="124"/>
      <c r="R7656" s="46"/>
      <c r="V7656" s="112"/>
      <c r="W7656" s="72"/>
      <c r="X7656" s="46"/>
      <c r="Y7656" s="46"/>
      <c r="AC7656" s="47">
        <f t="shared" si="116"/>
        <v>0</v>
      </c>
      <c r="AD7656" s="47"/>
      <c r="AE7656" s="44"/>
      <c r="AF7656" s="48"/>
    </row>
    <row r="7657" spans="1:32" ht="21" customHeight="1">
      <c r="A7657" s="45" t="str">
        <f>IF(G7657="","",VLOOKUP(G7657,#REF!,3,0))</f>
        <v/>
      </c>
      <c r="B7657" s="45" t="str">
        <f>IF(Table1[[#This Row],[Day]]="","",WEEKNUM(F7657))</f>
        <v/>
      </c>
      <c r="C7657" s="45" t="str">
        <f>IF(Table1[[#This Row],[Day]]="","",MONTH(F7657))</f>
        <v/>
      </c>
      <c r="D7657" s="45" t="str">
        <f>IF(Table1[[#This Row],[Day]]="","",YEAR(F7657))</f>
        <v/>
      </c>
      <c r="E7657" s="117" t="s">
        <v>329</v>
      </c>
      <c r="J7657" s="102"/>
      <c r="K7657" s="124"/>
      <c r="R7657" s="46"/>
      <c r="V7657" s="112"/>
      <c r="W7657" s="72"/>
      <c r="X7657" s="46"/>
      <c r="Y7657" s="46"/>
      <c r="AC7657" s="47">
        <f t="shared" si="116"/>
        <v>0</v>
      </c>
      <c r="AD7657" s="47"/>
      <c r="AE7657" s="44"/>
      <c r="AF7657" s="48"/>
    </row>
    <row r="7658" spans="1:32" ht="21" customHeight="1">
      <c r="A7658" s="45" t="str">
        <f>IF(G7658="","",VLOOKUP(G7658,#REF!,3,0))</f>
        <v/>
      </c>
      <c r="B7658" s="45" t="str">
        <f>IF(Table1[[#This Row],[Day]]="","",WEEKNUM(F7658))</f>
        <v/>
      </c>
      <c r="C7658" s="45" t="str">
        <f>IF(Table1[[#This Row],[Day]]="","",MONTH(F7658))</f>
        <v/>
      </c>
      <c r="D7658" s="45" t="str">
        <f>IF(Table1[[#This Row],[Day]]="","",YEAR(F7658))</f>
        <v/>
      </c>
      <c r="E7658" s="117" t="s">
        <v>329</v>
      </c>
      <c r="J7658" s="102"/>
      <c r="K7658" s="124"/>
      <c r="R7658" s="46"/>
      <c r="V7658" s="112"/>
      <c r="W7658" s="72"/>
      <c r="X7658" s="46"/>
      <c r="Y7658" s="46"/>
      <c r="AC7658" s="47">
        <f t="shared" si="116"/>
        <v>0</v>
      </c>
      <c r="AD7658" s="47"/>
      <c r="AE7658" s="44"/>
      <c r="AF7658" s="48"/>
    </row>
    <row r="7659" spans="1:32" ht="21" customHeight="1">
      <c r="A7659" s="45" t="str">
        <f>IF(G7659="","",VLOOKUP(G7659,#REF!,3,0))</f>
        <v/>
      </c>
      <c r="B7659" s="45" t="str">
        <f>IF(Table1[[#This Row],[Day]]="","",WEEKNUM(F7659))</f>
        <v/>
      </c>
      <c r="C7659" s="45" t="str">
        <f>IF(Table1[[#This Row],[Day]]="","",MONTH(F7659))</f>
        <v/>
      </c>
      <c r="D7659" s="45" t="str">
        <f>IF(Table1[[#This Row],[Day]]="","",YEAR(F7659))</f>
        <v/>
      </c>
      <c r="E7659" s="117" t="s">
        <v>329</v>
      </c>
      <c r="J7659" s="102"/>
      <c r="K7659" s="124"/>
      <c r="R7659" s="46"/>
      <c r="V7659" s="112"/>
      <c r="W7659" s="72"/>
      <c r="X7659" s="46"/>
      <c r="Y7659" s="46"/>
      <c r="AC7659" s="47">
        <f t="shared" si="116"/>
        <v>0</v>
      </c>
      <c r="AD7659" s="47"/>
      <c r="AE7659" s="44"/>
      <c r="AF7659" s="48"/>
    </row>
    <row r="7660" spans="1:32" ht="21" customHeight="1">
      <c r="A7660" s="45" t="str">
        <f>IF(G7660="","",VLOOKUP(G7660,#REF!,3,0))</f>
        <v/>
      </c>
      <c r="B7660" s="45" t="str">
        <f>IF(Table1[[#This Row],[Day]]="","",WEEKNUM(F7660))</f>
        <v/>
      </c>
      <c r="C7660" s="45" t="str">
        <f>IF(Table1[[#This Row],[Day]]="","",MONTH(F7660))</f>
        <v/>
      </c>
      <c r="D7660" s="45" t="str">
        <f>IF(Table1[[#This Row],[Day]]="","",YEAR(F7660))</f>
        <v/>
      </c>
      <c r="E7660" s="117" t="s">
        <v>329</v>
      </c>
      <c r="J7660" s="102"/>
      <c r="K7660" s="124"/>
      <c r="R7660" s="46"/>
      <c r="V7660" s="112"/>
      <c r="W7660" s="72"/>
      <c r="X7660" s="46"/>
      <c r="Y7660" s="46"/>
      <c r="AC7660" s="47">
        <f t="shared" si="116"/>
        <v>0</v>
      </c>
      <c r="AD7660" s="47"/>
      <c r="AE7660" s="44"/>
      <c r="AF7660" s="48"/>
    </row>
    <row r="7661" spans="1:32" ht="21" customHeight="1">
      <c r="A7661" s="45" t="str">
        <f>IF(G7661="","",VLOOKUP(G7661,#REF!,3,0))</f>
        <v/>
      </c>
      <c r="B7661" s="45" t="str">
        <f>IF(Table1[[#This Row],[Day]]="","",WEEKNUM(F7661))</f>
        <v/>
      </c>
      <c r="C7661" s="45" t="str">
        <f>IF(Table1[[#This Row],[Day]]="","",MONTH(F7661))</f>
        <v/>
      </c>
      <c r="D7661" s="45" t="str">
        <f>IF(Table1[[#This Row],[Day]]="","",YEAR(F7661))</f>
        <v/>
      </c>
      <c r="E7661" s="117" t="s">
        <v>329</v>
      </c>
      <c r="J7661" s="102"/>
      <c r="K7661" s="124"/>
      <c r="R7661" s="46"/>
      <c r="V7661" s="112"/>
      <c r="W7661" s="72"/>
      <c r="X7661" s="46"/>
      <c r="Y7661" s="46"/>
      <c r="AC7661" s="47">
        <f t="shared" si="116"/>
        <v>0</v>
      </c>
      <c r="AD7661" s="47"/>
      <c r="AE7661" s="44"/>
      <c r="AF7661" s="48"/>
    </row>
    <row r="7662" spans="1:32" ht="21" customHeight="1">
      <c r="A7662" s="45" t="str">
        <f>IF(G7662="","",VLOOKUP(G7662,#REF!,3,0))</f>
        <v/>
      </c>
      <c r="B7662" s="45" t="str">
        <f>IF(Table1[[#This Row],[Day]]="","",WEEKNUM(F7662))</f>
        <v/>
      </c>
      <c r="C7662" s="45" t="str">
        <f>IF(Table1[[#This Row],[Day]]="","",MONTH(F7662))</f>
        <v/>
      </c>
      <c r="D7662" s="45" t="str">
        <f>IF(Table1[[#This Row],[Day]]="","",YEAR(F7662))</f>
        <v/>
      </c>
      <c r="E7662" s="117" t="s">
        <v>329</v>
      </c>
      <c r="J7662" s="102"/>
      <c r="K7662" s="124"/>
      <c r="R7662" s="46"/>
      <c r="V7662" s="112"/>
      <c r="W7662" s="72"/>
      <c r="X7662" s="46"/>
      <c r="Y7662" s="46"/>
      <c r="AC7662" s="47">
        <f t="shared" si="116"/>
        <v>0</v>
      </c>
      <c r="AD7662" s="47"/>
      <c r="AE7662" s="44"/>
      <c r="AF7662" s="48"/>
    </row>
    <row r="7663" spans="1:32" ht="21" customHeight="1">
      <c r="A7663" s="45" t="str">
        <f>IF(G7663="","",VLOOKUP(G7663,#REF!,3,0))</f>
        <v/>
      </c>
      <c r="B7663" s="45" t="str">
        <f>IF(Table1[[#This Row],[Day]]="","",WEEKNUM(F7663))</f>
        <v/>
      </c>
      <c r="C7663" s="45" t="str">
        <f>IF(Table1[[#This Row],[Day]]="","",MONTH(F7663))</f>
        <v/>
      </c>
      <c r="D7663" s="45" t="str">
        <f>IF(Table1[[#This Row],[Day]]="","",YEAR(F7663))</f>
        <v/>
      </c>
      <c r="E7663" s="117" t="s">
        <v>329</v>
      </c>
      <c r="J7663" s="102"/>
      <c r="K7663" s="124"/>
      <c r="R7663" s="46"/>
      <c r="V7663" s="112"/>
      <c r="W7663" s="72"/>
      <c r="X7663" s="46"/>
      <c r="Y7663" s="46"/>
      <c r="AC7663" s="47">
        <f t="shared" si="116"/>
        <v>0</v>
      </c>
      <c r="AD7663" s="47"/>
      <c r="AE7663" s="44"/>
      <c r="AF7663" s="48"/>
    </row>
    <row r="7664" spans="1:32" ht="21" customHeight="1">
      <c r="A7664" s="45" t="str">
        <f>IF(G7664="","",VLOOKUP(G7664,#REF!,3,0))</f>
        <v/>
      </c>
      <c r="B7664" s="45" t="str">
        <f>IF(Table1[[#This Row],[Day]]="","",WEEKNUM(F7664))</f>
        <v/>
      </c>
      <c r="C7664" s="45" t="str">
        <f>IF(Table1[[#This Row],[Day]]="","",MONTH(F7664))</f>
        <v/>
      </c>
      <c r="D7664" s="45" t="str">
        <f>IF(Table1[[#This Row],[Day]]="","",YEAR(F7664))</f>
        <v/>
      </c>
      <c r="E7664" s="117" t="s">
        <v>329</v>
      </c>
      <c r="J7664" s="102"/>
      <c r="K7664" s="124"/>
      <c r="R7664" s="46"/>
      <c r="V7664" s="112"/>
      <c r="W7664" s="72"/>
      <c r="X7664" s="46"/>
      <c r="Y7664" s="46"/>
      <c r="AC7664" s="47">
        <f t="shared" si="116"/>
        <v>0</v>
      </c>
      <c r="AD7664" s="47"/>
      <c r="AE7664" s="44"/>
      <c r="AF7664" s="48"/>
    </row>
    <row r="7665" spans="1:32" ht="21" customHeight="1">
      <c r="A7665" s="45" t="str">
        <f>IF(G7665="","",VLOOKUP(G7665,#REF!,3,0))</f>
        <v/>
      </c>
      <c r="B7665" s="45" t="str">
        <f>IF(Table1[[#This Row],[Day]]="","",WEEKNUM(F7665))</f>
        <v/>
      </c>
      <c r="C7665" s="45" t="str">
        <f>IF(Table1[[#This Row],[Day]]="","",MONTH(F7665))</f>
        <v/>
      </c>
      <c r="D7665" s="45" t="str">
        <f>IF(Table1[[#This Row],[Day]]="","",YEAR(F7665))</f>
        <v/>
      </c>
      <c r="E7665" s="117" t="s">
        <v>329</v>
      </c>
      <c r="J7665" s="102"/>
      <c r="K7665" s="124"/>
      <c r="R7665" s="46"/>
      <c r="V7665" s="112"/>
      <c r="W7665" s="72"/>
      <c r="X7665" s="46"/>
      <c r="Y7665" s="46"/>
      <c r="AC7665" s="47">
        <f t="shared" si="116"/>
        <v>0</v>
      </c>
      <c r="AD7665" s="47"/>
      <c r="AE7665" s="44"/>
      <c r="AF7665" s="48"/>
    </row>
    <row r="7666" spans="1:32" ht="21" customHeight="1">
      <c r="A7666" s="45" t="str">
        <f>IF(G7666="","",VLOOKUP(G7666,#REF!,3,0))</f>
        <v/>
      </c>
      <c r="B7666" s="45" t="str">
        <f>IF(Table1[[#This Row],[Day]]="","",WEEKNUM(F7666))</f>
        <v/>
      </c>
      <c r="C7666" s="45" t="str">
        <f>IF(Table1[[#This Row],[Day]]="","",MONTH(F7666))</f>
        <v/>
      </c>
      <c r="D7666" s="45" t="str">
        <f>IF(Table1[[#This Row],[Day]]="","",YEAR(F7666))</f>
        <v/>
      </c>
      <c r="E7666" s="117" t="s">
        <v>329</v>
      </c>
      <c r="J7666" s="102"/>
      <c r="K7666" s="124"/>
      <c r="R7666" s="46"/>
      <c r="V7666" s="112"/>
      <c r="W7666" s="72"/>
      <c r="X7666" s="46"/>
      <c r="Y7666" s="46"/>
      <c r="AC7666" s="47">
        <f t="shared" si="116"/>
        <v>0</v>
      </c>
      <c r="AD7666" s="47"/>
      <c r="AE7666" s="44"/>
      <c r="AF7666" s="48"/>
    </row>
    <row r="7667" spans="1:32" ht="21" customHeight="1">
      <c r="A7667" s="45" t="str">
        <f>IF(G7667="","",VLOOKUP(G7667,#REF!,3,0))</f>
        <v/>
      </c>
      <c r="B7667" s="45" t="str">
        <f>IF(Table1[[#This Row],[Day]]="","",WEEKNUM(F7667))</f>
        <v/>
      </c>
      <c r="C7667" s="45" t="str">
        <f>IF(Table1[[#This Row],[Day]]="","",MONTH(F7667))</f>
        <v/>
      </c>
      <c r="D7667" s="45" t="str">
        <f>IF(Table1[[#This Row],[Day]]="","",YEAR(F7667))</f>
        <v/>
      </c>
      <c r="E7667" s="117" t="s">
        <v>329</v>
      </c>
      <c r="J7667" s="102"/>
      <c r="K7667" s="124"/>
      <c r="R7667" s="46"/>
      <c r="V7667" s="112"/>
      <c r="W7667" s="72"/>
      <c r="X7667" s="46"/>
      <c r="Y7667" s="46"/>
      <c r="AC7667" s="47">
        <f t="shared" si="116"/>
        <v>0</v>
      </c>
      <c r="AD7667" s="47"/>
      <c r="AE7667" s="44"/>
      <c r="AF7667" s="48"/>
    </row>
    <row r="7668" spans="1:32" ht="21" customHeight="1">
      <c r="A7668" s="45" t="str">
        <f>IF(G7668="","",VLOOKUP(G7668,#REF!,3,0))</f>
        <v/>
      </c>
      <c r="B7668" s="45" t="str">
        <f>IF(Table1[[#This Row],[Day]]="","",WEEKNUM(F7668))</f>
        <v/>
      </c>
      <c r="C7668" s="45" t="str">
        <f>IF(Table1[[#This Row],[Day]]="","",MONTH(F7668))</f>
        <v/>
      </c>
      <c r="D7668" s="45" t="str">
        <f>IF(Table1[[#This Row],[Day]]="","",YEAR(F7668))</f>
        <v/>
      </c>
      <c r="E7668" s="117" t="s">
        <v>329</v>
      </c>
      <c r="J7668" s="102"/>
      <c r="K7668" s="124"/>
      <c r="R7668" s="46"/>
      <c r="V7668" s="112"/>
      <c r="W7668" s="72"/>
      <c r="X7668" s="46"/>
      <c r="Y7668" s="46"/>
      <c r="AC7668" s="47">
        <f t="shared" si="116"/>
        <v>0</v>
      </c>
      <c r="AD7668" s="47"/>
      <c r="AE7668" s="44"/>
      <c r="AF7668" s="48"/>
    </row>
    <row r="7669" spans="1:32" ht="21" customHeight="1">
      <c r="A7669" s="45" t="str">
        <f>IF(G7669="","",VLOOKUP(G7669,#REF!,3,0))</f>
        <v/>
      </c>
      <c r="B7669" s="45" t="str">
        <f>IF(Table1[[#This Row],[Day]]="","",WEEKNUM(F7669))</f>
        <v/>
      </c>
      <c r="C7669" s="45" t="str">
        <f>IF(Table1[[#This Row],[Day]]="","",MONTH(F7669))</f>
        <v/>
      </c>
      <c r="D7669" s="45" t="str">
        <f>IF(Table1[[#This Row],[Day]]="","",YEAR(F7669))</f>
        <v/>
      </c>
      <c r="E7669" s="117" t="s">
        <v>329</v>
      </c>
      <c r="J7669" s="102"/>
      <c r="K7669" s="124"/>
      <c r="R7669" s="46"/>
      <c r="V7669" s="112"/>
      <c r="W7669" s="72"/>
      <c r="X7669" s="46"/>
      <c r="Y7669" s="46"/>
      <c r="AC7669" s="47">
        <f t="shared" si="116"/>
        <v>0</v>
      </c>
      <c r="AD7669" s="47"/>
      <c r="AE7669" s="44"/>
      <c r="AF7669" s="48"/>
    </row>
    <row r="7670" spans="1:32" ht="21" customHeight="1">
      <c r="A7670" s="45" t="str">
        <f>IF(G7670="","",VLOOKUP(G7670,#REF!,3,0))</f>
        <v/>
      </c>
      <c r="B7670" s="45" t="str">
        <f>IF(Table1[[#This Row],[Day]]="","",WEEKNUM(F7670))</f>
        <v/>
      </c>
      <c r="C7670" s="45" t="str">
        <f>IF(Table1[[#This Row],[Day]]="","",MONTH(F7670))</f>
        <v/>
      </c>
      <c r="D7670" s="45" t="str">
        <f>IF(Table1[[#This Row],[Day]]="","",YEAR(F7670))</f>
        <v/>
      </c>
      <c r="E7670" s="117" t="s">
        <v>329</v>
      </c>
      <c r="J7670" s="102"/>
      <c r="K7670" s="124"/>
      <c r="R7670" s="46"/>
      <c r="V7670" s="112"/>
      <c r="W7670" s="72"/>
      <c r="X7670" s="46"/>
      <c r="Y7670" s="46"/>
      <c r="AC7670" s="47">
        <f t="shared" si="116"/>
        <v>0</v>
      </c>
      <c r="AD7670" s="47"/>
      <c r="AE7670" s="44"/>
      <c r="AF7670" s="48"/>
    </row>
    <row r="7671" spans="1:32" ht="21" customHeight="1">
      <c r="A7671" s="45" t="str">
        <f>IF(G7671="","",VLOOKUP(G7671,#REF!,3,0))</f>
        <v/>
      </c>
      <c r="B7671" s="45" t="str">
        <f>IF(Table1[[#This Row],[Day]]="","",WEEKNUM(F7671))</f>
        <v/>
      </c>
      <c r="C7671" s="45" t="str">
        <f>IF(Table1[[#This Row],[Day]]="","",MONTH(F7671))</f>
        <v/>
      </c>
      <c r="D7671" s="45" t="str">
        <f>IF(Table1[[#This Row],[Day]]="","",YEAR(F7671))</f>
        <v/>
      </c>
      <c r="E7671" s="117" t="s">
        <v>329</v>
      </c>
      <c r="J7671" s="102"/>
      <c r="K7671" s="124"/>
      <c r="R7671" s="46"/>
      <c r="V7671" s="112"/>
      <c r="W7671" s="72"/>
      <c r="X7671" s="46"/>
      <c r="Y7671" s="46"/>
      <c r="AC7671" s="47">
        <f t="shared" si="116"/>
        <v>0</v>
      </c>
      <c r="AD7671" s="47"/>
      <c r="AE7671" s="44"/>
      <c r="AF7671" s="48"/>
    </row>
    <row r="7672" spans="1:32" ht="21" customHeight="1">
      <c r="A7672" s="45" t="str">
        <f>IF(G7672="","",VLOOKUP(G7672,#REF!,3,0))</f>
        <v/>
      </c>
      <c r="B7672" s="45" t="str">
        <f>IF(Table1[[#This Row],[Day]]="","",WEEKNUM(F7672))</f>
        <v/>
      </c>
      <c r="C7672" s="45" t="str">
        <f>IF(Table1[[#This Row],[Day]]="","",MONTH(F7672))</f>
        <v/>
      </c>
      <c r="D7672" s="45" t="str">
        <f>IF(Table1[[#This Row],[Day]]="","",YEAR(F7672))</f>
        <v/>
      </c>
      <c r="E7672" s="117" t="s">
        <v>329</v>
      </c>
      <c r="J7672" s="102"/>
      <c r="K7672" s="124"/>
      <c r="R7672" s="46"/>
      <c r="V7672" s="112"/>
      <c r="W7672" s="72"/>
      <c r="X7672" s="46"/>
      <c r="Y7672" s="46"/>
      <c r="AC7672" s="47">
        <f t="shared" si="116"/>
        <v>0</v>
      </c>
      <c r="AD7672" s="47"/>
      <c r="AE7672" s="44"/>
      <c r="AF7672" s="48"/>
    </row>
    <row r="7673" spans="1:32" ht="21" customHeight="1">
      <c r="A7673" s="45" t="str">
        <f>IF(G7673="","",VLOOKUP(G7673,#REF!,3,0))</f>
        <v/>
      </c>
      <c r="B7673" s="45" t="str">
        <f>IF(Table1[[#This Row],[Day]]="","",WEEKNUM(F7673))</f>
        <v/>
      </c>
      <c r="C7673" s="45" t="str">
        <f>IF(Table1[[#This Row],[Day]]="","",MONTH(F7673))</f>
        <v/>
      </c>
      <c r="D7673" s="45" t="str">
        <f>IF(Table1[[#This Row],[Day]]="","",YEAR(F7673))</f>
        <v/>
      </c>
      <c r="E7673" s="117" t="s">
        <v>329</v>
      </c>
      <c r="J7673" s="102"/>
      <c r="K7673" s="124"/>
      <c r="R7673" s="46"/>
      <c r="V7673" s="112"/>
      <c r="W7673" s="72"/>
      <c r="X7673" s="46"/>
      <c r="Y7673" s="46"/>
      <c r="AC7673" s="47">
        <f t="shared" si="116"/>
        <v>0</v>
      </c>
      <c r="AD7673" s="47"/>
      <c r="AE7673" s="44"/>
      <c r="AF7673" s="48"/>
    </row>
    <row r="7674" spans="1:32" ht="21" customHeight="1">
      <c r="A7674" s="45" t="str">
        <f>IF(G7674="","",VLOOKUP(G7674,#REF!,3,0))</f>
        <v/>
      </c>
      <c r="B7674" s="45" t="str">
        <f>IF(Table1[[#This Row],[Day]]="","",WEEKNUM(F7674))</f>
        <v/>
      </c>
      <c r="C7674" s="45" t="str">
        <f>IF(Table1[[#This Row],[Day]]="","",MONTH(F7674))</f>
        <v/>
      </c>
      <c r="D7674" s="45" t="str">
        <f>IF(Table1[[#This Row],[Day]]="","",YEAR(F7674))</f>
        <v/>
      </c>
      <c r="E7674" s="117" t="s">
        <v>329</v>
      </c>
      <c r="J7674" s="102"/>
      <c r="K7674" s="124"/>
      <c r="R7674" s="46"/>
      <c r="V7674" s="112"/>
      <c r="W7674" s="72"/>
      <c r="X7674" s="46"/>
      <c r="Y7674" s="46"/>
      <c r="AC7674" s="47">
        <f t="shared" si="116"/>
        <v>0</v>
      </c>
      <c r="AD7674" s="47"/>
      <c r="AE7674" s="44"/>
      <c r="AF7674" s="48"/>
    </row>
    <row r="7675" spans="1:32" ht="21" customHeight="1">
      <c r="A7675" s="45" t="str">
        <f>IF(G7675="","",VLOOKUP(G7675,#REF!,3,0))</f>
        <v/>
      </c>
      <c r="B7675" s="45" t="str">
        <f>IF(Table1[[#This Row],[Day]]="","",WEEKNUM(F7675))</f>
        <v/>
      </c>
      <c r="C7675" s="45" t="str">
        <f>IF(Table1[[#This Row],[Day]]="","",MONTH(F7675))</f>
        <v/>
      </c>
      <c r="D7675" s="45" t="str">
        <f>IF(Table1[[#This Row],[Day]]="","",YEAR(F7675))</f>
        <v/>
      </c>
      <c r="E7675" s="117" t="s">
        <v>329</v>
      </c>
      <c r="J7675" s="102"/>
      <c r="K7675" s="124"/>
      <c r="R7675" s="46"/>
      <c r="V7675" s="112"/>
      <c r="W7675" s="72"/>
      <c r="X7675" s="46"/>
      <c r="Y7675" s="46"/>
      <c r="AC7675" s="47">
        <f t="shared" si="116"/>
        <v>0</v>
      </c>
      <c r="AD7675" s="47"/>
      <c r="AE7675" s="44"/>
      <c r="AF7675" s="48"/>
    </row>
    <row r="7676" spans="1:32" ht="21" customHeight="1">
      <c r="A7676" s="45" t="str">
        <f>IF(G7676="","",VLOOKUP(G7676,#REF!,3,0))</f>
        <v/>
      </c>
      <c r="B7676" s="45" t="str">
        <f>IF(Table1[[#This Row],[Day]]="","",WEEKNUM(F7676))</f>
        <v/>
      </c>
      <c r="C7676" s="45" t="str">
        <f>IF(Table1[[#This Row],[Day]]="","",MONTH(F7676))</f>
        <v/>
      </c>
      <c r="D7676" s="45" t="str">
        <f>IF(Table1[[#This Row],[Day]]="","",YEAR(F7676))</f>
        <v/>
      </c>
      <c r="E7676" s="117" t="s">
        <v>329</v>
      </c>
      <c r="J7676" s="102"/>
      <c r="K7676" s="124"/>
      <c r="R7676" s="46"/>
      <c r="V7676" s="112"/>
      <c r="W7676" s="72"/>
      <c r="X7676" s="46"/>
      <c r="Y7676" s="46"/>
      <c r="AC7676" s="47">
        <f t="shared" si="116"/>
        <v>0</v>
      </c>
      <c r="AD7676" s="47"/>
      <c r="AE7676" s="44"/>
      <c r="AF7676" s="48"/>
    </row>
    <row r="7677" spans="1:32" ht="21" customHeight="1">
      <c r="A7677" s="45" t="str">
        <f>IF(G7677="","",VLOOKUP(G7677,#REF!,3,0))</f>
        <v/>
      </c>
      <c r="B7677" s="45" t="str">
        <f>IF(Table1[[#This Row],[Day]]="","",WEEKNUM(F7677))</f>
        <v/>
      </c>
      <c r="C7677" s="45" t="str">
        <f>IF(Table1[[#This Row],[Day]]="","",MONTH(F7677))</f>
        <v/>
      </c>
      <c r="D7677" s="45" t="str">
        <f>IF(Table1[[#This Row],[Day]]="","",YEAR(F7677))</f>
        <v/>
      </c>
      <c r="E7677" s="117" t="s">
        <v>329</v>
      </c>
      <c r="J7677" s="102"/>
      <c r="K7677" s="124"/>
      <c r="R7677" s="46"/>
      <c r="V7677" s="112"/>
      <c r="W7677" s="72"/>
      <c r="X7677" s="46"/>
      <c r="Y7677" s="46"/>
      <c r="AC7677" s="47">
        <f t="shared" si="116"/>
        <v>0</v>
      </c>
      <c r="AD7677" s="47"/>
      <c r="AE7677" s="44"/>
      <c r="AF7677" s="48"/>
    </row>
    <row r="7678" spans="1:32" ht="21" customHeight="1">
      <c r="A7678" s="45" t="str">
        <f>IF(G7678="","",VLOOKUP(G7678,#REF!,3,0))</f>
        <v/>
      </c>
      <c r="B7678" s="45" t="str">
        <f>IF(Table1[[#This Row],[Day]]="","",WEEKNUM(F7678))</f>
        <v/>
      </c>
      <c r="C7678" s="45" t="str">
        <f>IF(Table1[[#This Row],[Day]]="","",MONTH(F7678))</f>
        <v/>
      </c>
      <c r="D7678" s="45" t="str">
        <f>IF(Table1[[#This Row],[Day]]="","",YEAR(F7678))</f>
        <v/>
      </c>
      <c r="E7678" s="117" t="s">
        <v>329</v>
      </c>
      <c r="J7678" s="102"/>
      <c r="K7678" s="124"/>
      <c r="R7678" s="46"/>
      <c r="V7678" s="112"/>
      <c r="W7678" s="72"/>
      <c r="X7678" s="46"/>
      <c r="Y7678" s="46"/>
      <c r="AC7678" s="47">
        <f t="shared" si="116"/>
        <v>0</v>
      </c>
      <c r="AD7678" s="47"/>
      <c r="AE7678" s="44"/>
      <c r="AF7678" s="48"/>
    </row>
    <row r="7679" spans="1:32" ht="21" customHeight="1">
      <c r="A7679" s="45" t="str">
        <f>IF(G7679="","",VLOOKUP(G7679,#REF!,3,0))</f>
        <v/>
      </c>
      <c r="B7679" s="45" t="str">
        <f>IF(Table1[[#This Row],[Day]]="","",WEEKNUM(F7679))</f>
        <v/>
      </c>
      <c r="C7679" s="45" t="str">
        <f>IF(Table1[[#This Row],[Day]]="","",MONTH(F7679))</f>
        <v/>
      </c>
      <c r="D7679" s="45" t="str">
        <f>IF(Table1[[#This Row],[Day]]="","",YEAR(F7679))</f>
        <v/>
      </c>
      <c r="E7679" s="117" t="s">
        <v>329</v>
      </c>
      <c r="J7679" s="102"/>
      <c r="K7679" s="124"/>
      <c r="R7679" s="46"/>
      <c r="V7679" s="112"/>
      <c r="W7679" s="72"/>
      <c r="X7679" s="46"/>
      <c r="Y7679" s="46"/>
      <c r="AC7679" s="47">
        <f t="shared" si="116"/>
        <v>0</v>
      </c>
      <c r="AD7679" s="47"/>
      <c r="AE7679" s="44"/>
      <c r="AF7679" s="48"/>
    </row>
    <row r="7680" spans="1:32" ht="21" customHeight="1">
      <c r="A7680" s="45" t="str">
        <f>IF(G7680="","",VLOOKUP(G7680,#REF!,3,0))</f>
        <v/>
      </c>
      <c r="B7680" s="45" t="str">
        <f>IF(Table1[[#This Row],[Day]]="","",WEEKNUM(F7680))</f>
        <v/>
      </c>
      <c r="C7680" s="45" t="str">
        <f>IF(Table1[[#This Row],[Day]]="","",MONTH(F7680))</f>
        <v/>
      </c>
      <c r="D7680" s="45" t="str">
        <f>IF(Table1[[#This Row],[Day]]="","",YEAR(F7680))</f>
        <v/>
      </c>
      <c r="E7680" s="117" t="s">
        <v>329</v>
      </c>
      <c r="J7680" s="102"/>
      <c r="K7680" s="124"/>
      <c r="R7680" s="46"/>
      <c r="V7680" s="112"/>
      <c r="W7680" s="72"/>
      <c r="X7680" s="46"/>
      <c r="Y7680" s="46"/>
      <c r="AC7680" s="47">
        <f t="shared" si="116"/>
        <v>0</v>
      </c>
      <c r="AD7680" s="47"/>
      <c r="AE7680" s="44"/>
      <c r="AF7680" s="48"/>
    </row>
    <row r="7681" spans="1:32" ht="21" customHeight="1">
      <c r="A7681" s="45" t="str">
        <f>IF(G7681="","",VLOOKUP(G7681,#REF!,3,0))</f>
        <v/>
      </c>
      <c r="B7681" s="45" t="str">
        <f>IF(Table1[[#This Row],[Day]]="","",WEEKNUM(F7681))</f>
        <v/>
      </c>
      <c r="C7681" s="45" t="str">
        <f>IF(Table1[[#This Row],[Day]]="","",MONTH(F7681))</f>
        <v/>
      </c>
      <c r="D7681" s="45" t="str">
        <f>IF(Table1[[#This Row],[Day]]="","",YEAR(F7681))</f>
        <v/>
      </c>
      <c r="E7681" s="117" t="s">
        <v>329</v>
      </c>
      <c r="J7681" s="102"/>
      <c r="K7681" s="124"/>
      <c r="R7681" s="46"/>
      <c r="V7681" s="112"/>
      <c r="W7681" s="72"/>
      <c r="X7681" s="46"/>
      <c r="Y7681" s="46"/>
      <c r="AC7681" s="47">
        <f t="shared" si="116"/>
        <v>0</v>
      </c>
      <c r="AD7681" s="47"/>
      <c r="AE7681" s="44"/>
      <c r="AF7681" s="48"/>
    </row>
    <row r="7682" spans="1:32" ht="21" customHeight="1">
      <c r="A7682" s="45" t="str">
        <f>IF(G7682="","",VLOOKUP(G7682,#REF!,3,0))</f>
        <v/>
      </c>
      <c r="B7682" s="45" t="str">
        <f>IF(Table1[[#This Row],[Day]]="","",WEEKNUM(F7682))</f>
        <v/>
      </c>
      <c r="C7682" s="45" t="str">
        <f>IF(Table1[[#This Row],[Day]]="","",MONTH(F7682))</f>
        <v/>
      </c>
      <c r="D7682" s="45" t="str">
        <f>IF(Table1[[#This Row],[Day]]="","",YEAR(F7682))</f>
        <v/>
      </c>
      <c r="E7682" s="117" t="s">
        <v>329</v>
      </c>
      <c r="J7682" s="102"/>
      <c r="K7682" s="124"/>
      <c r="R7682" s="46"/>
      <c r="V7682" s="112"/>
      <c r="W7682" s="72"/>
      <c r="X7682" s="46"/>
      <c r="Y7682" s="46"/>
      <c r="AC7682" s="47">
        <f t="shared" si="116"/>
        <v>0</v>
      </c>
      <c r="AD7682" s="47"/>
      <c r="AE7682" s="44"/>
      <c r="AF7682" s="48"/>
    </row>
    <row r="7683" spans="1:32" ht="21" customHeight="1">
      <c r="A7683" s="45" t="str">
        <f>IF(G7683="","",VLOOKUP(G7683,#REF!,3,0))</f>
        <v/>
      </c>
      <c r="B7683" s="45" t="str">
        <f>IF(Table1[[#This Row],[Day]]="","",WEEKNUM(F7683))</f>
        <v/>
      </c>
      <c r="C7683" s="45" t="str">
        <f>IF(Table1[[#This Row],[Day]]="","",MONTH(F7683))</f>
        <v/>
      </c>
      <c r="D7683" s="45" t="str">
        <f>IF(Table1[[#This Row],[Day]]="","",YEAR(F7683))</f>
        <v/>
      </c>
      <c r="E7683" s="117" t="s">
        <v>329</v>
      </c>
      <c r="J7683" s="102"/>
      <c r="K7683" s="124"/>
      <c r="R7683" s="46"/>
      <c r="V7683" s="112"/>
      <c r="W7683" s="72"/>
      <c r="X7683" s="46"/>
      <c r="Y7683" s="46"/>
      <c r="AC7683" s="47">
        <f t="shared" si="116"/>
        <v>0</v>
      </c>
      <c r="AD7683" s="47"/>
      <c r="AE7683" s="44"/>
      <c r="AF7683" s="48"/>
    </row>
    <row r="7684" spans="1:32" ht="21" customHeight="1">
      <c r="A7684" s="45" t="str">
        <f>IF(G7684="","",VLOOKUP(G7684,#REF!,3,0))</f>
        <v/>
      </c>
      <c r="B7684" s="45" t="str">
        <f>IF(Table1[[#This Row],[Day]]="","",WEEKNUM(F7684))</f>
        <v/>
      </c>
      <c r="C7684" s="45" t="str">
        <f>IF(Table1[[#This Row],[Day]]="","",MONTH(F7684))</f>
        <v/>
      </c>
      <c r="D7684" s="45" t="str">
        <f>IF(Table1[[#This Row],[Day]]="","",YEAR(F7684))</f>
        <v/>
      </c>
      <c r="E7684" s="117" t="s">
        <v>329</v>
      </c>
      <c r="J7684" s="102"/>
      <c r="K7684" s="124"/>
      <c r="R7684" s="46"/>
      <c r="V7684" s="112"/>
      <c r="W7684" s="72"/>
      <c r="X7684" s="46"/>
      <c r="Y7684" s="46"/>
      <c r="AC7684" s="47">
        <f t="shared" si="116"/>
        <v>0</v>
      </c>
      <c r="AD7684" s="47"/>
      <c r="AE7684" s="44"/>
      <c r="AF7684" s="48"/>
    </row>
    <row r="7685" spans="1:32" ht="21" customHeight="1">
      <c r="A7685" s="45" t="str">
        <f>IF(G7685="","",VLOOKUP(G7685,#REF!,3,0))</f>
        <v/>
      </c>
      <c r="B7685" s="45" t="str">
        <f>IF(Table1[[#This Row],[Day]]="","",WEEKNUM(F7685))</f>
        <v/>
      </c>
      <c r="C7685" s="45" t="str">
        <f>IF(Table1[[#This Row],[Day]]="","",MONTH(F7685))</f>
        <v/>
      </c>
      <c r="D7685" s="45" t="str">
        <f>IF(Table1[[#This Row],[Day]]="","",YEAR(F7685))</f>
        <v/>
      </c>
      <c r="E7685" s="117" t="s">
        <v>329</v>
      </c>
      <c r="J7685" s="102"/>
      <c r="K7685" s="124"/>
      <c r="R7685" s="46"/>
      <c r="V7685" s="112"/>
      <c r="W7685" s="72"/>
      <c r="X7685" s="46"/>
      <c r="Y7685" s="46"/>
      <c r="AC7685" s="47">
        <f t="shared" si="116"/>
        <v>0</v>
      </c>
      <c r="AD7685" s="47"/>
      <c r="AE7685" s="44"/>
      <c r="AF7685" s="48"/>
    </row>
    <row r="7686" spans="1:32" ht="21" customHeight="1">
      <c r="A7686" s="45" t="str">
        <f>IF(G7686="","",VLOOKUP(G7686,#REF!,3,0))</f>
        <v/>
      </c>
      <c r="B7686" s="45" t="str">
        <f>IF(Table1[[#This Row],[Day]]="","",WEEKNUM(F7686))</f>
        <v/>
      </c>
      <c r="C7686" s="45" t="str">
        <f>IF(Table1[[#This Row],[Day]]="","",MONTH(F7686))</f>
        <v/>
      </c>
      <c r="D7686" s="45" t="str">
        <f>IF(Table1[[#This Row],[Day]]="","",YEAR(F7686))</f>
        <v/>
      </c>
      <c r="E7686" s="117" t="s">
        <v>329</v>
      </c>
      <c r="J7686" s="102"/>
      <c r="K7686" s="124"/>
      <c r="R7686" s="46"/>
      <c r="V7686" s="112"/>
      <c r="W7686" s="72"/>
      <c r="X7686" s="46"/>
      <c r="Y7686" s="46"/>
      <c r="AC7686" s="47">
        <f t="shared" si="116"/>
        <v>0</v>
      </c>
      <c r="AD7686" s="47"/>
      <c r="AE7686" s="44"/>
      <c r="AF7686" s="48"/>
    </row>
    <row r="7687" spans="1:32" ht="21" customHeight="1">
      <c r="A7687" s="45" t="str">
        <f>IF(G7687="","",VLOOKUP(G7687,#REF!,3,0))</f>
        <v/>
      </c>
      <c r="B7687" s="45" t="str">
        <f>IF(Table1[[#This Row],[Day]]="","",WEEKNUM(F7687))</f>
        <v/>
      </c>
      <c r="C7687" s="45" t="str">
        <f>IF(Table1[[#This Row],[Day]]="","",MONTH(F7687))</f>
        <v/>
      </c>
      <c r="D7687" s="45" t="str">
        <f>IF(Table1[[#This Row],[Day]]="","",YEAR(F7687))</f>
        <v/>
      </c>
      <c r="E7687" s="117" t="s">
        <v>329</v>
      </c>
      <c r="J7687" s="102"/>
      <c r="K7687" s="124"/>
      <c r="R7687" s="46"/>
      <c r="V7687" s="112"/>
      <c r="W7687" s="72"/>
      <c r="X7687" s="46"/>
      <c r="Y7687" s="46"/>
      <c r="AC7687" s="47">
        <f t="shared" si="116"/>
        <v>0</v>
      </c>
      <c r="AD7687" s="47"/>
      <c r="AE7687" s="44"/>
      <c r="AF7687" s="48"/>
    </row>
    <row r="7688" spans="1:32" ht="21" customHeight="1">
      <c r="A7688" s="45" t="str">
        <f>IF(G7688="","",VLOOKUP(G7688,#REF!,3,0))</f>
        <v/>
      </c>
      <c r="B7688" s="45" t="str">
        <f>IF(Table1[[#This Row],[Day]]="","",WEEKNUM(F7688))</f>
        <v/>
      </c>
      <c r="C7688" s="45" t="str">
        <f>IF(Table1[[#This Row],[Day]]="","",MONTH(F7688))</f>
        <v/>
      </c>
      <c r="D7688" s="45" t="str">
        <f>IF(Table1[[#This Row],[Day]]="","",YEAR(F7688))</f>
        <v/>
      </c>
      <c r="E7688" s="117" t="s">
        <v>329</v>
      </c>
      <c r="J7688" s="102"/>
      <c r="K7688" s="124"/>
      <c r="R7688" s="46"/>
      <c r="V7688" s="112"/>
      <c r="W7688" s="72"/>
      <c r="X7688" s="46"/>
      <c r="Y7688" s="46"/>
      <c r="AC7688" s="47">
        <f t="shared" si="116"/>
        <v>0</v>
      </c>
      <c r="AD7688" s="47"/>
      <c r="AE7688" s="44"/>
      <c r="AF7688" s="48"/>
    </row>
    <row r="7689" spans="1:32" ht="21" customHeight="1">
      <c r="A7689" s="45" t="str">
        <f>IF(G7689="","",VLOOKUP(G7689,#REF!,3,0))</f>
        <v/>
      </c>
      <c r="B7689" s="45" t="str">
        <f>IF(Table1[[#This Row],[Day]]="","",WEEKNUM(F7689))</f>
        <v/>
      </c>
      <c r="C7689" s="45" t="str">
        <f>IF(Table1[[#This Row],[Day]]="","",MONTH(F7689))</f>
        <v/>
      </c>
      <c r="D7689" s="45" t="str">
        <f>IF(Table1[[#This Row],[Day]]="","",YEAR(F7689))</f>
        <v/>
      </c>
      <c r="E7689" s="117" t="s">
        <v>329</v>
      </c>
      <c r="J7689" s="102"/>
      <c r="K7689" s="124"/>
      <c r="R7689" s="46"/>
      <c r="V7689" s="112"/>
      <c r="W7689" s="72"/>
      <c r="X7689" s="46"/>
      <c r="Y7689" s="46"/>
      <c r="AC7689" s="47">
        <f t="shared" si="116"/>
        <v>0</v>
      </c>
      <c r="AD7689" s="47"/>
      <c r="AE7689" s="44"/>
      <c r="AF7689" s="48"/>
    </row>
    <row r="7690" spans="1:32" ht="21" customHeight="1">
      <c r="A7690" s="45" t="str">
        <f>IF(G7690="","",VLOOKUP(G7690,#REF!,3,0))</f>
        <v/>
      </c>
      <c r="B7690" s="45" t="str">
        <f>IF(Table1[[#This Row],[Day]]="","",WEEKNUM(F7690))</f>
        <v/>
      </c>
      <c r="C7690" s="45" t="str">
        <f>IF(Table1[[#This Row],[Day]]="","",MONTH(F7690))</f>
        <v/>
      </c>
      <c r="D7690" s="45" t="str">
        <f>IF(Table1[[#This Row],[Day]]="","",YEAR(F7690))</f>
        <v/>
      </c>
      <c r="E7690" s="117" t="s">
        <v>329</v>
      </c>
      <c r="J7690" s="102"/>
      <c r="K7690" s="124"/>
      <c r="R7690" s="46"/>
      <c r="V7690" s="112"/>
      <c r="W7690" s="72"/>
      <c r="X7690" s="46"/>
      <c r="Y7690" s="46"/>
      <c r="AC7690" s="47">
        <f t="shared" si="116"/>
        <v>0</v>
      </c>
      <c r="AD7690" s="47"/>
      <c r="AE7690" s="44"/>
      <c r="AF7690" s="48"/>
    </row>
    <row r="7691" spans="1:32" ht="21" customHeight="1">
      <c r="A7691" s="45" t="str">
        <f>IF(G7691="","",VLOOKUP(G7691,#REF!,3,0))</f>
        <v/>
      </c>
      <c r="B7691" s="45" t="str">
        <f>IF(Table1[[#This Row],[Day]]="","",WEEKNUM(F7691))</f>
        <v/>
      </c>
      <c r="C7691" s="45" t="str">
        <f>IF(Table1[[#This Row],[Day]]="","",MONTH(F7691))</f>
        <v/>
      </c>
      <c r="D7691" s="45" t="str">
        <f>IF(Table1[[#This Row],[Day]]="","",YEAR(F7691))</f>
        <v/>
      </c>
      <c r="E7691" s="117" t="s">
        <v>329</v>
      </c>
      <c r="J7691" s="102"/>
      <c r="K7691" s="124"/>
      <c r="R7691" s="46"/>
      <c r="V7691" s="112"/>
      <c r="W7691" s="72"/>
      <c r="X7691" s="46"/>
      <c r="Y7691" s="46"/>
      <c r="AC7691" s="47">
        <f t="shared" si="116"/>
        <v>0</v>
      </c>
      <c r="AD7691" s="47"/>
      <c r="AE7691" s="44"/>
      <c r="AF7691" s="48"/>
    </row>
    <row r="7692" spans="1:32" ht="21" customHeight="1">
      <c r="A7692" s="45" t="str">
        <f>IF(G7692="","",VLOOKUP(G7692,#REF!,3,0))</f>
        <v/>
      </c>
      <c r="B7692" s="45" t="str">
        <f>IF(Table1[[#This Row],[Day]]="","",WEEKNUM(F7692))</f>
        <v/>
      </c>
      <c r="C7692" s="45" t="str">
        <f>IF(Table1[[#This Row],[Day]]="","",MONTH(F7692))</f>
        <v/>
      </c>
      <c r="D7692" s="45" t="str">
        <f>IF(Table1[[#This Row],[Day]]="","",YEAR(F7692))</f>
        <v/>
      </c>
      <c r="E7692" s="117" t="s">
        <v>329</v>
      </c>
      <c r="J7692" s="102"/>
      <c r="K7692" s="124"/>
      <c r="R7692" s="46"/>
      <c r="V7692" s="112"/>
      <c r="W7692" s="72"/>
      <c r="X7692" s="46"/>
      <c r="Y7692" s="46"/>
      <c r="AC7692" s="47">
        <f t="shared" si="116"/>
        <v>0</v>
      </c>
      <c r="AD7692" s="47"/>
      <c r="AE7692" s="44"/>
      <c r="AF7692" s="48"/>
    </row>
    <row r="7693" spans="1:32" ht="21" customHeight="1">
      <c r="A7693" s="45" t="str">
        <f>IF(G7693="","",VLOOKUP(G7693,#REF!,3,0))</f>
        <v/>
      </c>
      <c r="B7693" s="45" t="str">
        <f>IF(Table1[[#This Row],[Day]]="","",WEEKNUM(F7693))</f>
        <v/>
      </c>
      <c r="C7693" s="45" t="str">
        <f>IF(Table1[[#This Row],[Day]]="","",MONTH(F7693))</f>
        <v/>
      </c>
      <c r="D7693" s="45" t="str">
        <f>IF(Table1[[#This Row],[Day]]="","",YEAR(F7693))</f>
        <v/>
      </c>
      <c r="E7693" s="117" t="s">
        <v>329</v>
      </c>
      <c r="J7693" s="102"/>
      <c r="K7693" s="124"/>
      <c r="R7693" s="46"/>
      <c r="V7693" s="112"/>
      <c r="W7693" s="72"/>
      <c r="X7693" s="46"/>
      <c r="Y7693" s="46"/>
      <c r="AC7693" s="47">
        <f t="shared" si="116"/>
        <v>0</v>
      </c>
      <c r="AD7693" s="47"/>
      <c r="AE7693" s="44"/>
      <c r="AF7693" s="48"/>
    </row>
    <row r="7694" spans="1:32" ht="21" customHeight="1">
      <c r="A7694" s="45" t="str">
        <f>IF(G7694="","",VLOOKUP(G7694,#REF!,3,0))</f>
        <v/>
      </c>
      <c r="B7694" s="45" t="str">
        <f>IF(Table1[[#This Row],[Day]]="","",WEEKNUM(F7694))</f>
        <v/>
      </c>
      <c r="C7694" s="45" t="str">
        <f>IF(Table1[[#This Row],[Day]]="","",MONTH(F7694))</f>
        <v/>
      </c>
      <c r="D7694" s="45" t="str">
        <f>IF(Table1[[#This Row],[Day]]="","",YEAR(F7694))</f>
        <v/>
      </c>
      <c r="E7694" s="117" t="s">
        <v>329</v>
      </c>
      <c r="J7694" s="102"/>
      <c r="K7694" s="124"/>
      <c r="R7694" s="46"/>
      <c r="V7694" s="112"/>
      <c r="W7694" s="72"/>
      <c r="X7694" s="46"/>
      <c r="Y7694" s="46"/>
      <c r="AC7694" s="47">
        <f t="shared" si="116"/>
        <v>0</v>
      </c>
      <c r="AD7694" s="47"/>
      <c r="AE7694" s="44"/>
      <c r="AF7694" s="48"/>
    </row>
    <row r="7695" spans="1:32" ht="21" customHeight="1">
      <c r="A7695" s="45" t="str">
        <f>IF(G7695="","",VLOOKUP(G7695,#REF!,3,0))</f>
        <v/>
      </c>
      <c r="B7695" s="45" t="str">
        <f>IF(Table1[[#This Row],[Day]]="","",WEEKNUM(F7695))</f>
        <v/>
      </c>
      <c r="C7695" s="45" t="str">
        <f>IF(Table1[[#This Row],[Day]]="","",MONTH(F7695))</f>
        <v/>
      </c>
      <c r="D7695" s="45" t="str">
        <f>IF(Table1[[#This Row],[Day]]="","",YEAR(F7695))</f>
        <v/>
      </c>
      <c r="E7695" s="117" t="s">
        <v>329</v>
      </c>
      <c r="J7695" s="102"/>
      <c r="K7695" s="124"/>
      <c r="R7695" s="46"/>
      <c r="V7695" s="112"/>
      <c r="W7695" s="72"/>
      <c r="X7695" s="46"/>
      <c r="Y7695" s="46"/>
      <c r="AC7695" s="47">
        <f t="shared" si="116"/>
        <v>0</v>
      </c>
      <c r="AD7695" s="47"/>
      <c r="AE7695" s="44"/>
      <c r="AF7695" s="48"/>
    </row>
    <row r="7696" spans="1:32" ht="21" customHeight="1">
      <c r="A7696" s="45" t="str">
        <f>IF(G7696="","",VLOOKUP(G7696,#REF!,3,0))</f>
        <v/>
      </c>
      <c r="B7696" s="45" t="str">
        <f>IF(Table1[[#This Row],[Day]]="","",WEEKNUM(F7696))</f>
        <v/>
      </c>
      <c r="C7696" s="45" t="str">
        <f>IF(Table1[[#This Row],[Day]]="","",MONTH(F7696))</f>
        <v/>
      </c>
      <c r="D7696" s="45" t="str">
        <f>IF(Table1[[#This Row],[Day]]="","",YEAR(F7696))</f>
        <v/>
      </c>
      <c r="E7696" s="117" t="s">
        <v>329</v>
      </c>
      <c r="J7696" s="102"/>
      <c r="K7696" s="124"/>
      <c r="R7696" s="46"/>
      <c r="V7696" s="112"/>
      <c r="W7696" s="72"/>
      <c r="X7696" s="46"/>
      <c r="Y7696" s="46"/>
      <c r="AC7696" s="47">
        <f t="shared" si="116"/>
        <v>0</v>
      </c>
      <c r="AD7696" s="47"/>
      <c r="AE7696" s="44"/>
      <c r="AF7696" s="48"/>
    </row>
    <row r="7697" spans="1:32" ht="21" customHeight="1">
      <c r="A7697" s="45" t="str">
        <f>IF(G7697="","",VLOOKUP(G7697,#REF!,3,0))</f>
        <v/>
      </c>
      <c r="B7697" s="45" t="str">
        <f>IF(Table1[[#This Row],[Day]]="","",WEEKNUM(F7697))</f>
        <v/>
      </c>
      <c r="C7697" s="45" t="str">
        <f>IF(Table1[[#This Row],[Day]]="","",MONTH(F7697))</f>
        <v/>
      </c>
      <c r="D7697" s="45" t="str">
        <f>IF(Table1[[#This Row],[Day]]="","",YEAR(F7697))</f>
        <v/>
      </c>
      <c r="E7697" s="117" t="s">
        <v>329</v>
      </c>
      <c r="J7697" s="102"/>
      <c r="K7697" s="124"/>
      <c r="R7697" s="46"/>
      <c r="V7697" s="112"/>
      <c r="W7697" s="72"/>
      <c r="X7697" s="46"/>
      <c r="Y7697" s="46"/>
      <c r="AC7697" s="47">
        <f t="shared" si="116"/>
        <v>0</v>
      </c>
      <c r="AD7697" s="47"/>
      <c r="AE7697" s="44"/>
      <c r="AF7697" s="48"/>
    </row>
    <row r="7698" spans="1:32" ht="21" customHeight="1">
      <c r="A7698" s="45" t="str">
        <f>IF(G7698="","",VLOOKUP(G7698,#REF!,3,0))</f>
        <v/>
      </c>
      <c r="B7698" s="45" t="str">
        <f>IF(Table1[[#This Row],[Day]]="","",WEEKNUM(F7698))</f>
        <v/>
      </c>
      <c r="C7698" s="45" t="str">
        <f>IF(Table1[[#This Row],[Day]]="","",MONTH(F7698))</f>
        <v/>
      </c>
      <c r="D7698" s="45" t="str">
        <f>IF(Table1[[#This Row],[Day]]="","",YEAR(F7698))</f>
        <v/>
      </c>
      <c r="E7698" s="117" t="s">
        <v>329</v>
      </c>
      <c r="J7698" s="102"/>
      <c r="K7698" s="124"/>
      <c r="R7698" s="46"/>
      <c r="V7698" s="112"/>
      <c r="W7698" s="72"/>
      <c r="X7698" s="46"/>
      <c r="Y7698" s="46"/>
      <c r="AC7698" s="47">
        <f t="shared" si="116"/>
        <v>0</v>
      </c>
      <c r="AD7698" s="47"/>
      <c r="AE7698" s="44"/>
      <c r="AF7698" s="48"/>
    </row>
    <row r="7699" spans="1:32" ht="21" customHeight="1">
      <c r="A7699" s="45" t="str">
        <f>IF(G7699="","",VLOOKUP(G7699,#REF!,3,0))</f>
        <v/>
      </c>
      <c r="B7699" s="45" t="str">
        <f>IF(Table1[[#This Row],[Day]]="","",WEEKNUM(F7699))</f>
        <v/>
      </c>
      <c r="C7699" s="45" t="str">
        <f>IF(Table1[[#This Row],[Day]]="","",MONTH(F7699))</f>
        <v/>
      </c>
      <c r="D7699" s="45" t="str">
        <f>IF(Table1[[#This Row],[Day]]="","",YEAR(F7699))</f>
        <v/>
      </c>
      <c r="E7699" s="117" t="s">
        <v>329</v>
      </c>
      <c r="J7699" s="102"/>
      <c r="K7699" s="124"/>
      <c r="R7699" s="46"/>
      <c r="V7699" s="112"/>
      <c r="W7699" s="72"/>
      <c r="X7699" s="46"/>
      <c r="Y7699" s="46"/>
      <c r="AC7699" s="47">
        <f t="shared" si="116"/>
        <v>0</v>
      </c>
      <c r="AD7699" s="47"/>
      <c r="AE7699" s="44"/>
      <c r="AF7699" s="48"/>
    </row>
    <row r="7700" spans="1:32" ht="21" customHeight="1">
      <c r="A7700" s="45" t="str">
        <f>IF(G7700="","",VLOOKUP(G7700,#REF!,3,0))</f>
        <v/>
      </c>
      <c r="B7700" s="45" t="str">
        <f>IF(Table1[[#This Row],[Day]]="","",WEEKNUM(F7700))</f>
        <v/>
      </c>
      <c r="C7700" s="45" t="str">
        <f>IF(Table1[[#This Row],[Day]]="","",MONTH(F7700))</f>
        <v/>
      </c>
      <c r="D7700" s="45" t="str">
        <f>IF(Table1[[#This Row],[Day]]="","",YEAR(F7700))</f>
        <v/>
      </c>
      <c r="E7700" s="117" t="s">
        <v>329</v>
      </c>
      <c r="J7700" s="102"/>
      <c r="K7700" s="124"/>
      <c r="R7700" s="46"/>
      <c r="V7700" s="112"/>
      <c r="W7700" s="72"/>
      <c r="X7700" s="46"/>
      <c r="Y7700" s="46"/>
      <c r="AC7700" s="47">
        <f t="shared" si="116"/>
        <v>0</v>
      </c>
      <c r="AD7700" s="47"/>
      <c r="AE7700" s="44"/>
      <c r="AF7700" s="48"/>
    </row>
    <row r="7701" spans="1:32" ht="21" customHeight="1">
      <c r="A7701" s="45" t="str">
        <f>IF(G7701="","",VLOOKUP(G7701,#REF!,3,0))</f>
        <v/>
      </c>
      <c r="B7701" s="45" t="str">
        <f>IF(Table1[[#This Row],[Day]]="","",WEEKNUM(F7701))</f>
        <v/>
      </c>
      <c r="C7701" s="45" t="str">
        <f>IF(Table1[[#This Row],[Day]]="","",MONTH(F7701))</f>
        <v/>
      </c>
      <c r="D7701" s="45" t="str">
        <f>IF(Table1[[#This Row],[Day]]="","",YEAR(F7701))</f>
        <v/>
      </c>
      <c r="E7701" s="117" t="s">
        <v>329</v>
      </c>
      <c r="J7701" s="102"/>
      <c r="K7701" s="124"/>
      <c r="R7701" s="46"/>
      <c r="V7701" s="112"/>
      <c r="W7701" s="72"/>
      <c r="X7701" s="46"/>
      <c r="Y7701" s="46"/>
      <c r="AC7701" s="47">
        <f t="shared" si="116"/>
        <v>0</v>
      </c>
      <c r="AD7701" s="47"/>
      <c r="AE7701" s="44"/>
      <c r="AF7701" s="48"/>
    </row>
    <row r="7702" spans="1:32" ht="21" customHeight="1">
      <c r="A7702" s="45" t="str">
        <f>IF(G7702="","",VLOOKUP(G7702,#REF!,3,0))</f>
        <v/>
      </c>
      <c r="B7702" s="45" t="str">
        <f>IF(Table1[[#This Row],[Day]]="","",WEEKNUM(F7702))</f>
        <v/>
      </c>
      <c r="C7702" s="45" t="str">
        <f>IF(Table1[[#This Row],[Day]]="","",MONTH(F7702))</f>
        <v/>
      </c>
      <c r="D7702" s="45" t="str">
        <f>IF(Table1[[#This Row],[Day]]="","",YEAR(F7702))</f>
        <v/>
      </c>
      <c r="E7702" s="117" t="s">
        <v>329</v>
      </c>
      <c r="J7702" s="102"/>
      <c r="K7702" s="124"/>
      <c r="R7702" s="46"/>
      <c r="V7702" s="112"/>
      <c r="W7702" s="72"/>
      <c r="X7702" s="46"/>
      <c r="Y7702" s="46"/>
      <c r="AC7702" s="47">
        <f t="shared" si="116"/>
        <v>0</v>
      </c>
      <c r="AD7702" s="47"/>
      <c r="AE7702" s="44"/>
      <c r="AF7702" s="48"/>
    </row>
    <row r="7703" spans="1:32" ht="21" customHeight="1">
      <c r="A7703" s="45" t="str">
        <f>IF(G7703="","",VLOOKUP(G7703,#REF!,3,0))</f>
        <v/>
      </c>
      <c r="B7703" s="45" t="str">
        <f>IF(Table1[[#This Row],[Day]]="","",WEEKNUM(F7703))</f>
        <v/>
      </c>
      <c r="C7703" s="45" t="str">
        <f>IF(Table1[[#This Row],[Day]]="","",MONTH(F7703))</f>
        <v/>
      </c>
      <c r="D7703" s="45" t="str">
        <f>IF(Table1[[#This Row],[Day]]="","",YEAR(F7703))</f>
        <v/>
      </c>
      <c r="E7703" s="117" t="s">
        <v>329</v>
      </c>
      <c r="J7703" s="102"/>
      <c r="K7703" s="124"/>
      <c r="R7703" s="46"/>
      <c r="V7703" s="112"/>
      <c r="W7703" s="72"/>
      <c r="X7703" s="46"/>
      <c r="Y7703" s="46"/>
      <c r="AC7703" s="47">
        <f t="shared" si="116"/>
        <v>0</v>
      </c>
      <c r="AD7703" s="47"/>
      <c r="AE7703" s="44"/>
      <c r="AF7703" s="48"/>
    </row>
    <row r="7704" spans="1:32" ht="21" customHeight="1">
      <c r="A7704" s="45" t="str">
        <f>IF(G7704="","",VLOOKUP(G7704,#REF!,3,0))</f>
        <v/>
      </c>
      <c r="B7704" s="45" t="str">
        <f>IF(Table1[[#This Row],[Day]]="","",WEEKNUM(F7704))</f>
        <v/>
      </c>
      <c r="C7704" s="45" t="str">
        <f>IF(Table1[[#This Row],[Day]]="","",MONTH(F7704))</f>
        <v/>
      </c>
      <c r="D7704" s="45" t="str">
        <f>IF(Table1[[#This Row],[Day]]="","",YEAR(F7704))</f>
        <v/>
      </c>
      <c r="E7704" s="117" t="s">
        <v>329</v>
      </c>
      <c r="J7704" s="102"/>
      <c r="K7704" s="124"/>
      <c r="R7704" s="46"/>
      <c r="V7704" s="112"/>
      <c r="W7704" s="72"/>
      <c r="X7704" s="46"/>
      <c r="Y7704" s="46"/>
      <c r="AC7704" s="47">
        <f t="shared" si="116"/>
        <v>0</v>
      </c>
      <c r="AD7704" s="47"/>
      <c r="AE7704" s="44"/>
      <c r="AF7704" s="48"/>
    </row>
    <row r="7705" spans="1:32" ht="21" customHeight="1">
      <c r="A7705" s="45" t="str">
        <f>IF(G7705="","",VLOOKUP(G7705,#REF!,3,0))</f>
        <v/>
      </c>
      <c r="B7705" s="45" t="str">
        <f>IF(Table1[[#This Row],[Day]]="","",WEEKNUM(F7705))</f>
        <v/>
      </c>
      <c r="C7705" s="45" t="str">
        <f>IF(Table1[[#This Row],[Day]]="","",MONTH(F7705))</f>
        <v/>
      </c>
      <c r="D7705" s="45" t="str">
        <f>IF(Table1[[#This Row],[Day]]="","",YEAR(F7705))</f>
        <v/>
      </c>
      <c r="E7705" s="117" t="s">
        <v>329</v>
      </c>
      <c r="J7705" s="102"/>
      <c r="K7705" s="124"/>
      <c r="R7705" s="46"/>
      <c r="V7705" s="112"/>
      <c r="W7705" s="72"/>
      <c r="X7705" s="46"/>
      <c r="Y7705" s="46"/>
      <c r="AC7705" s="47">
        <f t="shared" si="116"/>
        <v>0</v>
      </c>
      <c r="AD7705" s="47"/>
      <c r="AE7705" s="44"/>
      <c r="AF7705" s="48"/>
    </row>
    <row r="7706" spans="1:32" ht="21" customHeight="1">
      <c r="A7706" s="45" t="str">
        <f>IF(G7706="","",VLOOKUP(G7706,#REF!,3,0))</f>
        <v/>
      </c>
      <c r="B7706" s="45" t="str">
        <f>IF(Table1[[#This Row],[Day]]="","",WEEKNUM(F7706))</f>
        <v/>
      </c>
      <c r="C7706" s="45" t="str">
        <f>IF(Table1[[#This Row],[Day]]="","",MONTH(F7706))</f>
        <v/>
      </c>
      <c r="D7706" s="45" t="str">
        <f>IF(Table1[[#This Row],[Day]]="","",YEAR(F7706))</f>
        <v/>
      </c>
      <c r="E7706" s="117" t="s">
        <v>329</v>
      </c>
      <c r="J7706" s="102"/>
      <c r="K7706" s="124"/>
      <c r="R7706" s="46"/>
      <c r="V7706" s="112"/>
      <c r="W7706" s="72"/>
      <c r="X7706" s="46"/>
      <c r="Y7706" s="46"/>
      <c r="AC7706" s="47">
        <f t="shared" si="116"/>
        <v>0</v>
      </c>
      <c r="AD7706" s="47"/>
      <c r="AE7706" s="44"/>
      <c r="AF7706" s="48"/>
    </row>
    <row r="7707" spans="1:32" ht="21" customHeight="1">
      <c r="A7707" s="45" t="str">
        <f>IF(G7707="","",VLOOKUP(G7707,#REF!,3,0))</f>
        <v/>
      </c>
      <c r="B7707" s="45" t="str">
        <f>IF(Table1[[#This Row],[Day]]="","",WEEKNUM(F7707))</f>
        <v/>
      </c>
      <c r="C7707" s="45" t="str">
        <f>IF(Table1[[#This Row],[Day]]="","",MONTH(F7707))</f>
        <v/>
      </c>
      <c r="D7707" s="45" t="str">
        <f>IF(Table1[[#This Row],[Day]]="","",YEAR(F7707))</f>
        <v/>
      </c>
      <c r="E7707" s="117" t="s">
        <v>329</v>
      </c>
      <c r="J7707" s="102"/>
      <c r="K7707" s="124"/>
      <c r="R7707" s="46"/>
      <c r="V7707" s="112"/>
      <c r="W7707" s="72"/>
      <c r="X7707" s="46"/>
      <c r="Y7707" s="46"/>
      <c r="AC7707" s="47">
        <f t="shared" si="116"/>
        <v>0</v>
      </c>
      <c r="AD7707" s="47"/>
      <c r="AE7707" s="44"/>
      <c r="AF7707" s="48"/>
    </row>
    <row r="7708" spans="1:32" ht="21" customHeight="1">
      <c r="A7708" s="45" t="str">
        <f>IF(G7708="","",VLOOKUP(G7708,#REF!,3,0))</f>
        <v/>
      </c>
      <c r="B7708" s="45" t="str">
        <f>IF(Table1[[#This Row],[Day]]="","",WEEKNUM(F7708))</f>
        <v/>
      </c>
      <c r="C7708" s="45" t="str">
        <f>IF(Table1[[#This Row],[Day]]="","",MONTH(F7708))</f>
        <v/>
      </c>
      <c r="D7708" s="45" t="str">
        <f>IF(Table1[[#This Row],[Day]]="","",YEAR(F7708))</f>
        <v/>
      </c>
      <c r="E7708" s="117" t="s">
        <v>329</v>
      </c>
      <c r="J7708" s="102"/>
      <c r="K7708" s="124"/>
      <c r="R7708" s="46"/>
      <c r="V7708" s="112"/>
      <c r="W7708" s="72"/>
      <c r="X7708" s="46"/>
      <c r="Y7708" s="46"/>
      <c r="AC7708" s="47">
        <f t="shared" ref="AC7708:AC7771" si="117">SUM(I7708:AB7708)</f>
        <v>0</v>
      </c>
      <c r="AD7708" s="47"/>
      <c r="AE7708" s="44"/>
      <c r="AF7708" s="48"/>
    </row>
    <row r="7709" spans="1:32" ht="21" customHeight="1">
      <c r="A7709" s="45" t="str">
        <f>IF(G7709="","",VLOOKUP(G7709,#REF!,3,0))</f>
        <v/>
      </c>
      <c r="B7709" s="45" t="str">
        <f>IF(Table1[[#This Row],[Day]]="","",WEEKNUM(F7709))</f>
        <v/>
      </c>
      <c r="C7709" s="45" t="str">
        <f>IF(Table1[[#This Row],[Day]]="","",MONTH(F7709))</f>
        <v/>
      </c>
      <c r="D7709" s="45" t="str">
        <f>IF(Table1[[#This Row],[Day]]="","",YEAR(F7709))</f>
        <v/>
      </c>
      <c r="E7709" s="117" t="s">
        <v>329</v>
      </c>
      <c r="J7709" s="102"/>
      <c r="K7709" s="124"/>
      <c r="R7709" s="46"/>
      <c r="V7709" s="112"/>
      <c r="W7709" s="72"/>
      <c r="X7709" s="46"/>
      <c r="Y7709" s="46"/>
      <c r="AC7709" s="47">
        <f t="shared" si="117"/>
        <v>0</v>
      </c>
      <c r="AD7709" s="47"/>
      <c r="AE7709" s="44"/>
      <c r="AF7709" s="48"/>
    </row>
    <row r="7710" spans="1:32" ht="21" customHeight="1">
      <c r="A7710" s="45" t="str">
        <f>IF(G7710="","",VLOOKUP(G7710,#REF!,3,0))</f>
        <v/>
      </c>
      <c r="B7710" s="45" t="str">
        <f>IF(Table1[[#This Row],[Day]]="","",WEEKNUM(F7710))</f>
        <v/>
      </c>
      <c r="C7710" s="45" t="str">
        <f>IF(Table1[[#This Row],[Day]]="","",MONTH(F7710))</f>
        <v/>
      </c>
      <c r="D7710" s="45" t="str">
        <f>IF(Table1[[#This Row],[Day]]="","",YEAR(F7710))</f>
        <v/>
      </c>
      <c r="E7710" s="117" t="s">
        <v>329</v>
      </c>
      <c r="J7710" s="102"/>
      <c r="K7710" s="124"/>
      <c r="R7710" s="46"/>
      <c r="V7710" s="112"/>
      <c r="W7710" s="72"/>
      <c r="X7710" s="46"/>
      <c r="Y7710" s="46"/>
      <c r="AC7710" s="47">
        <f t="shared" si="117"/>
        <v>0</v>
      </c>
      <c r="AD7710" s="47"/>
      <c r="AE7710" s="44"/>
      <c r="AF7710" s="48"/>
    </row>
    <row r="7711" spans="1:32" ht="21" customHeight="1">
      <c r="A7711" s="45" t="str">
        <f>IF(G7711="","",VLOOKUP(G7711,#REF!,3,0))</f>
        <v/>
      </c>
      <c r="B7711" s="45" t="str">
        <f>IF(Table1[[#This Row],[Day]]="","",WEEKNUM(F7711))</f>
        <v/>
      </c>
      <c r="C7711" s="45" t="str">
        <f>IF(Table1[[#This Row],[Day]]="","",MONTH(F7711))</f>
        <v/>
      </c>
      <c r="D7711" s="45" t="str">
        <f>IF(Table1[[#This Row],[Day]]="","",YEAR(F7711))</f>
        <v/>
      </c>
      <c r="E7711" s="117" t="s">
        <v>329</v>
      </c>
      <c r="J7711" s="102"/>
      <c r="K7711" s="124"/>
      <c r="R7711" s="46"/>
      <c r="V7711" s="112"/>
      <c r="W7711" s="72"/>
      <c r="X7711" s="46"/>
      <c r="Y7711" s="46"/>
      <c r="AC7711" s="47">
        <f t="shared" si="117"/>
        <v>0</v>
      </c>
      <c r="AD7711" s="47"/>
      <c r="AE7711" s="44"/>
      <c r="AF7711" s="48"/>
    </row>
    <row r="7712" spans="1:32" ht="21" customHeight="1">
      <c r="A7712" s="45" t="str">
        <f>IF(G7712="","",VLOOKUP(G7712,#REF!,3,0))</f>
        <v/>
      </c>
      <c r="B7712" s="45" t="str">
        <f>IF(Table1[[#This Row],[Day]]="","",WEEKNUM(F7712))</f>
        <v/>
      </c>
      <c r="C7712" s="45" t="str">
        <f>IF(Table1[[#This Row],[Day]]="","",MONTH(F7712))</f>
        <v/>
      </c>
      <c r="D7712" s="45" t="str">
        <f>IF(Table1[[#This Row],[Day]]="","",YEAR(F7712))</f>
        <v/>
      </c>
      <c r="E7712" s="117" t="s">
        <v>329</v>
      </c>
      <c r="J7712" s="102"/>
      <c r="K7712" s="124"/>
      <c r="R7712" s="46"/>
      <c r="V7712" s="112"/>
      <c r="W7712" s="72"/>
      <c r="X7712" s="46"/>
      <c r="Y7712" s="46"/>
      <c r="AC7712" s="47">
        <f t="shared" si="117"/>
        <v>0</v>
      </c>
      <c r="AD7712" s="47"/>
      <c r="AE7712" s="44"/>
      <c r="AF7712" s="48"/>
    </row>
    <row r="7713" spans="1:32" ht="21" customHeight="1">
      <c r="A7713" s="45" t="str">
        <f>IF(G7713="","",VLOOKUP(G7713,#REF!,3,0))</f>
        <v/>
      </c>
      <c r="B7713" s="45" t="str">
        <f>IF(Table1[[#This Row],[Day]]="","",WEEKNUM(F7713))</f>
        <v/>
      </c>
      <c r="C7713" s="45" t="str">
        <f>IF(Table1[[#This Row],[Day]]="","",MONTH(F7713))</f>
        <v/>
      </c>
      <c r="D7713" s="45" t="str">
        <f>IF(Table1[[#This Row],[Day]]="","",YEAR(F7713))</f>
        <v/>
      </c>
      <c r="E7713" s="117" t="s">
        <v>329</v>
      </c>
      <c r="J7713" s="102"/>
      <c r="K7713" s="124"/>
      <c r="R7713" s="46"/>
      <c r="V7713" s="112"/>
      <c r="W7713" s="72"/>
      <c r="X7713" s="46"/>
      <c r="Y7713" s="46"/>
      <c r="AC7713" s="47">
        <f t="shared" si="117"/>
        <v>0</v>
      </c>
      <c r="AD7713" s="47"/>
      <c r="AE7713" s="44"/>
      <c r="AF7713" s="48"/>
    </row>
    <row r="7714" spans="1:32" ht="21" customHeight="1">
      <c r="A7714" s="45" t="str">
        <f>IF(G7714="","",VLOOKUP(G7714,#REF!,3,0))</f>
        <v/>
      </c>
      <c r="B7714" s="45" t="str">
        <f>IF(Table1[[#This Row],[Day]]="","",WEEKNUM(F7714))</f>
        <v/>
      </c>
      <c r="C7714" s="45" t="str">
        <f>IF(Table1[[#This Row],[Day]]="","",MONTH(F7714))</f>
        <v/>
      </c>
      <c r="D7714" s="45" t="str">
        <f>IF(Table1[[#This Row],[Day]]="","",YEAR(F7714))</f>
        <v/>
      </c>
      <c r="E7714" s="117" t="s">
        <v>329</v>
      </c>
      <c r="J7714" s="102"/>
      <c r="K7714" s="124"/>
      <c r="R7714" s="46"/>
      <c r="V7714" s="112"/>
      <c r="W7714" s="72"/>
      <c r="X7714" s="46"/>
      <c r="Y7714" s="46"/>
      <c r="AC7714" s="47">
        <f t="shared" si="117"/>
        <v>0</v>
      </c>
      <c r="AD7714" s="47"/>
      <c r="AE7714" s="44"/>
      <c r="AF7714" s="48"/>
    </row>
    <row r="7715" spans="1:32" ht="21" customHeight="1">
      <c r="A7715" s="45" t="str">
        <f>IF(G7715="","",VLOOKUP(G7715,#REF!,3,0))</f>
        <v/>
      </c>
      <c r="B7715" s="45" t="str">
        <f>IF(Table1[[#This Row],[Day]]="","",WEEKNUM(F7715))</f>
        <v/>
      </c>
      <c r="C7715" s="45" t="str">
        <f>IF(Table1[[#This Row],[Day]]="","",MONTH(F7715))</f>
        <v/>
      </c>
      <c r="D7715" s="45" t="str">
        <f>IF(Table1[[#This Row],[Day]]="","",YEAR(F7715))</f>
        <v/>
      </c>
      <c r="E7715" s="117" t="s">
        <v>329</v>
      </c>
      <c r="J7715" s="102"/>
      <c r="K7715" s="124"/>
      <c r="R7715" s="46"/>
      <c r="V7715" s="112"/>
      <c r="W7715" s="72"/>
      <c r="X7715" s="46"/>
      <c r="Y7715" s="46"/>
      <c r="AC7715" s="47">
        <f t="shared" si="117"/>
        <v>0</v>
      </c>
      <c r="AD7715" s="47"/>
      <c r="AE7715" s="44"/>
      <c r="AF7715" s="48"/>
    </row>
    <row r="7716" spans="1:32" ht="21" customHeight="1">
      <c r="A7716" s="45" t="str">
        <f>IF(G7716="","",VLOOKUP(G7716,#REF!,3,0))</f>
        <v/>
      </c>
      <c r="B7716" s="45" t="str">
        <f>IF(Table1[[#This Row],[Day]]="","",WEEKNUM(F7716))</f>
        <v/>
      </c>
      <c r="C7716" s="45" t="str">
        <f>IF(Table1[[#This Row],[Day]]="","",MONTH(F7716))</f>
        <v/>
      </c>
      <c r="D7716" s="45" t="str">
        <f>IF(Table1[[#This Row],[Day]]="","",YEAR(F7716))</f>
        <v/>
      </c>
      <c r="E7716" s="117" t="s">
        <v>329</v>
      </c>
      <c r="J7716" s="102"/>
      <c r="K7716" s="124"/>
      <c r="R7716" s="46"/>
      <c r="V7716" s="112"/>
      <c r="W7716" s="72"/>
      <c r="X7716" s="46"/>
      <c r="Y7716" s="46"/>
      <c r="AC7716" s="47">
        <f t="shared" si="117"/>
        <v>0</v>
      </c>
      <c r="AD7716" s="47"/>
      <c r="AE7716" s="44"/>
      <c r="AF7716" s="48"/>
    </row>
    <row r="7717" spans="1:32" ht="21" customHeight="1">
      <c r="A7717" s="45" t="str">
        <f>IF(G7717="","",VLOOKUP(G7717,#REF!,3,0))</f>
        <v/>
      </c>
      <c r="B7717" s="45" t="str">
        <f>IF(Table1[[#This Row],[Day]]="","",WEEKNUM(F7717))</f>
        <v/>
      </c>
      <c r="C7717" s="45" t="str">
        <f>IF(Table1[[#This Row],[Day]]="","",MONTH(F7717))</f>
        <v/>
      </c>
      <c r="D7717" s="45" t="str">
        <f>IF(Table1[[#This Row],[Day]]="","",YEAR(F7717))</f>
        <v/>
      </c>
      <c r="E7717" s="117" t="s">
        <v>329</v>
      </c>
      <c r="J7717" s="102"/>
      <c r="K7717" s="124"/>
      <c r="R7717" s="46"/>
      <c r="V7717" s="112"/>
      <c r="W7717" s="72"/>
      <c r="X7717" s="46"/>
      <c r="Y7717" s="46"/>
      <c r="AC7717" s="47">
        <f t="shared" si="117"/>
        <v>0</v>
      </c>
      <c r="AD7717" s="47"/>
      <c r="AE7717" s="44"/>
      <c r="AF7717" s="48"/>
    </row>
    <row r="7718" spans="1:32" ht="21" customHeight="1">
      <c r="A7718" s="45" t="str">
        <f>IF(G7718="","",VLOOKUP(G7718,#REF!,3,0))</f>
        <v/>
      </c>
      <c r="B7718" s="45" t="str">
        <f>IF(Table1[[#This Row],[Day]]="","",WEEKNUM(F7718))</f>
        <v/>
      </c>
      <c r="C7718" s="45" t="str">
        <f>IF(Table1[[#This Row],[Day]]="","",MONTH(F7718))</f>
        <v/>
      </c>
      <c r="D7718" s="45" t="str">
        <f>IF(Table1[[#This Row],[Day]]="","",YEAR(F7718))</f>
        <v/>
      </c>
      <c r="E7718" s="117" t="s">
        <v>329</v>
      </c>
      <c r="J7718" s="102"/>
      <c r="K7718" s="124"/>
      <c r="R7718" s="46"/>
      <c r="V7718" s="112"/>
      <c r="W7718" s="72"/>
      <c r="X7718" s="46"/>
      <c r="Y7718" s="46"/>
      <c r="AC7718" s="47">
        <f t="shared" si="117"/>
        <v>0</v>
      </c>
      <c r="AD7718" s="47"/>
      <c r="AE7718" s="44"/>
      <c r="AF7718" s="48"/>
    </row>
    <row r="7719" spans="1:32" ht="21" customHeight="1">
      <c r="A7719" s="45" t="str">
        <f>IF(G7719="","",VLOOKUP(G7719,#REF!,3,0))</f>
        <v/>
      </c>
      <c r="B7719" s="45" t="str">
        <f>IF(Table1[[#This Row],[Day]]="","",WEEKNUM(F7719))</f>
        <v/>
      </c>
      <c r="C7719" s="45" t="str">
        <f>IF(Table1[[#This Row],[Day]]="","",MONTH(F7719))</f>
        <v/>
      </c>
      <c r="D7719" s="45" t="str">
        <f>IF(Table1[[#This Row],[Day]]="","",YEAR(F7719))</f>
        <v/>
      </c>
      <c r="E7719" s="117" t="s">
        <v>329</v>
      </c>
      <c r="J7719" s="102"/>
      <c r="K7719" s="124"/>
      <c r="R7719" s="46"/>
      <c r="V7719" s="112"/>
      <c r="W7719" s="72"/>
      <c r="X7719" s="46"/>
      <c r="Y7719" s="46"/>
      <c r="AC7719" s="47">
        <f t="shared" si="117"/>
        <v>0</v>
      </c>
      <c r="AD7719" s="47"/>
      <c r="AE7719" s="44"/>
      <c r="AF7719" s="48"/>
    </row>
    <row r="7720" spans="1:32" ht="21" customHeight="1">
      <c r="A7720" s="45" t="str">
        <f>IF(G7720="","",VLOOKUP(G7720,#REF!,3,0))</f>
        <v/>
      </c>
      <c r="B7720" s="45" t="str">
        <f>IF(Table1[[#This Row],[Day]]="","",WEEKNUM(F7720))</f>
        <v/>
      </c>
      <c r="C7720" s="45" t="str">
        <f>IF(Table1[[#This Row],[Day]]="","",MONTH(F7720))</f>
        <v/>
      </c>
      <c r="D7720" s="45" t="str">
        <f>IF(Table1[[#This Row],[Day]]="","",YEAR(F7720))</f>
        <v/>
      </c>
      <c r="E7720" s="117" t="s">
        <v>329</v>
      </c>
      <c r="J7720" s="102"/>
      <c r="K7720" s="124"/>
      <c r="R7720" s="46"/>
      <c r="V7720" s="112"/>
      <c r="W7720" s="72"/>
      <c r="X7720" s="46"/>
      <c r="Y7720" s="46"/>
      <c r="AC7720" s="47">
        <f t="shared" si="117"/>
        <v>0</v>
      </c>
      <c r="AD7720" s="47"/>
      <c r="AE7720" s="44"/>
      <c r="AF7720" s="48"/>
    </row>
    <row r="7721" spans="1:32" ht="21" customHeight="1">
      <c r="A7721" s="45" t="str">
        <f>IF(G7721="","",VLOOKUP(G7721,#REF!,3,0))</f>
        <v/>
      </c>
      <c r="B7721" s="45" t="str">
        <f>IF(Table1[[#This Row],[Day]]="","",WEEKNUM(F7721))</f>
        <v/>
      </c>
      <c r="C7721" s="45" t="str">
        <f>IF(Table1[[#This Row],[Day]]="","",MONTH(F7721))</f>
        <v/>
      </c>
      <c r="D7721" s="45" t="str">
        <f>IF(Table1[[#This Row],[Day]]="","",YEAR(F7721))</f>
        <v/>
      </c>
      <c r="E7721" s="117" t="s">
        <v>329</v>
      </c>
      <c r="J7721" s="102"/>
      <c r="K7721" s="124"/>
      <c r="R7721" s="46"/>
      <c r="V7721" s="112"/>
      <c r="W7721" s="72"/>
      <c r="X7721" s="46"/>
      <c r="Y7721" s="46"/>
      <c r="AC7721" s="47">
        <f t="shared" si="117"/>
        <v>0</v>
      </c>
      <c r="AD7721" s="47"/>
      <c r="AE7721" s="44"/>
      <c r="AF7721" s="48"/>
    </row>
    <row r="7722" spans="1:32" ht="21" customHeight="1">
      <c r="A7722" s="45" t="str">
        <f>IF(G7722="","",VLOOKUP(G7722,#REF!,3,0))</f>
        <v/>
      </c>
      <c r="B7722" s="45" t="str">
        <f>IF(Table1[[#This Row],[Day]]="","",WEEKNUM(F7722))</f>
        <v/>
      </c>
      <c r="C7722" s="45" t="str">
        <f>IF(Table1[[#This Row],[Day]]="","",MONTH(F7722))</f>
        <v/>
      </c>
      <c r="D7722" s="45" t="str">
        <f>IF(Table1[[#This Row],[Day]]="","",YEAR(F7722))</f>
        <v/>
      </c>
      <c r="E7722" s="117" t="s">
        <v>329</v>
      </c>
      <c r="J7722" s="102"/>
      <c r="K7722" s="124"/>
      <c r="R7722" s="46"/>
      <c r="V7722" s="112"/>
      <c r="W7722" s="72"/>
      <c r="X7722" s="46"/>
      <c r="Y7722" s="46"/>
      <c r="AC7722" s="47">
        <f t="shared" si="117"/>
        <v>0</v>
      </c>
      <c r="AD7722" s="47"/>
      <c r="AE7722" s="44"/>
      <c r="AF7722" s="48"/>
    </row>
    <row r="7723" spans="1:32" ht="21" customHeight="1">
      <c r="A7723" s="45" t="str">
        <f>IF(G7723="","",VLOOKUP(G7723,#REF!,3,0))</f>
        <v/>
      </c>
      <c r="B7723" s="45" t="str">
        <f>IF(Table1[[#This Row],[Day]]="","",WEEKNUM(F7723))</f>
        <v/>
      </c>
      <c r="C7723" s="45" t="str">
        <f>IF(Table1[[#This Row],[Day]]="","",MONTH(F7723))</f>
        <v/>
      </c>
      <c r="D7723" s="45" t="str">
        <f>IF(Table1[[#This Row],[Day]]="","",YEAR(F7723))</f>
        <v/>
      </c>
      <c r="E7723" s="117" t="s">
        <v>329</v>
      </c>
      <c r="J7723" s="102"/>
      <c r="K7723" s="124"/>
      <c r="R7723" s="46"/>
      <c r="V7723" s="112"/>
      <c r="W7723" s="72"/>
      <c r="X7723" s="46"/>
      <c r="Y7723" s="46"/>
      <c r="AC7723" s="47">
        <f t="shared" si="117"/>
        <v>0</v>
      </c>
      <c r="AD7723" s="47"/>
      <c r="AE7723" s="44"/>
      <c r="AF7723" s="48"/>
    </row>
    <row r="7724" spans="1:32" ht="21" customHeight="1">
      <c r="A7724" s="45" t="str">
        <f>IF(G7724="","",VLOOKUP(G7724,#REF!,3,0))</f>
        <v/>
      </c>
      <c r="B7724" s="45" t="str">
        <f>IF(Table1[[#This Row],[Day]]="","",WEEKNUM(F7724))</f>
        <v/>
      </c>
      <c r="C7724" s="45" t="str">
        <f>IF(Table1[[#This Row],[Day]]="","",MONTH(F7724))</f>
        <v/>
      </c>
      <c r="D7724" s="45" t="str">
        <f>IF(Table1[[#This Row],[Day]]="","",YEAR(F7724))</f>
        <v/>
      </c>
      <c r="E7724" s="117" t="s">
        <v>329</v>
      </c>
      <c r="J7724" s="102"/>
      <c r="K7724" s="124"/>
      <c r="R7724" s="46"/>
      <c r="V7724" s="112"/>
      <c r="W7724" s="72"/>
      <c r="X7724" s="46"/>
      <c r="Y7724" s="46"/>
      <c r="AC7724" s="47">
        <f t="shared" si="117"/>
        <v>0</v>
      </c>
      <c r="AD7724" s="47"/>
      <c r="AE7724" s="44"/>
      <c r="AF7724" s="48"/>
    </row>
    <row r="7725" spans="1:32" ht="21" customHeight="1">
      <c r="A7725" s="45" t="str">
        <f>IF(G7725="","",VLOOKUP(G7725,#REF!,3,0))</f>
        <v/>
      </c>
      <c r="B7725" s="45" t="str">
        <f>IF(Table1[[#This Row],[Day]]="","",WEEKNUM(F7725))</f>
        <v/>
      </c>
      <c r="C7725" s="45" t="str">
        <f>IF(Table1[[#This Row],[Day]]="","",MONTH(F7725))</f>
        <v/>
      </c>
      <c r="D7725" s="45" t="str">
        <f>IF(Table1[[#This Row],[Day]]="","",YEAR(F7725))</f>
        <v/>
      </c>
      <c r="E7725" s="117" t="s">
        <v>329</v>
      </c>
      <c r="J7725" s="102"/>
      <c r="K7725" s="124"/>
      <c r="R7725" s="46"/>
      <c r="V7725" s="112"/>
      <c r="W7725" s="72"/>
      <c r="X7725" s="46"/>
      <c r="Y7725" s="46"/>
      <c r="AC7725" s="47">
        <f t="shared" si="117"/>
        <v>0</v>
      </c>
      <c r="AD7725" s="47"/>
      <c r="AE7725" s="44"/>
      <c r="AF7725" s="48"/>
    </row>
    <row r="7726" spans="1:32" ht="21" customHeight="1">
      <c r="A7726" s="45" t="str">
        <f>IF(G7726="","",VLOOKUP(G7726,#REF!,3,0))</f>
        <v/>
      </c>
      <c r="B7726" s="45" t="str">
        <f>IF(Table1[[#This Row],[Day]]="","",WEEKNUM(F7726))</f>
        <v/>
      </c>
      <c r="C7726" s="45" t="str">
        <f>IF(Table1[[#This Row],[Day]]="","",MONTH(F7726))</f>
        <v/>
      </c>
      <c r="D7726" s="45" t="str">
        <f>IF(Table1[[#This Row],[Day]]="","",YEAR(F7726))</f>
        <v/>
      </c>
      <c r="E7726" s="117" t="s">
        <v>329</v>
      </c>
      <c r="J7726" s="102"/>
      <c r="K7726" s="124"/>
      <c r="R7726" s="46"/>
      <c r="V7726" s="112"/>
      <c r="W7726" s="72"/>
      <c r="X7726" s="46"/>
      <c r="Y7726" s="46"/>
      <c r="AC7726" s="47">
        <f t="shared" si="117"/>
        <v>0</v>
      </c>
      <c r="AD7726" s="47"/>
      <c r="AE7726" s="44"/>
      <c r="AF7726" s="48"/>
    </row>
    <row r="7727" spans="1:32" ht="21" customHeight="1">
      <c r="A7727" s="45" t="str">
        <f>IF(G7727="","",VLOOKUP(G7727,#REF!,3,0))</f>
        <v/>
      </c>
      <c r="B7727" s="45" t="str">
        <f>IF(Table1[[#This Row],[Day]]="","",WEEKNUM(F7727))</f>
        <v/>
      </c>
      <c r="C7727" s="45" t="str">
        <f>IF(Table1[[#This Row],[Day]]="","",MONTH(F7727))</f>
        <v/>
      </c>
      <c r="D7727" s="45" t="str">
        <f>IF(Table1[[#This Row],[Day]]="","",YEAR(F7727))</f>
        <v/>
      </c>
      <c r="E7727" s="117" t="s">
        <v>329</v>
      </c>
      <c r="J7727" s="102"/>
      <c r="K7727" s="124"/>
      <c r="R7727" s="46"/>
      <c r="V7727" s="112"/>
      <c r="W7727" s="72"/>
      <c r="X7727" s="46"/>
      <c r="Y7727" s="46"/>
      <c r="AC7727" s="47">
        <f t="shared" si="117"/>
        <v>0</v>
      </c>
      <c r="AD7727" s="47"/>
      <c r="AE7727" s="44"/>
      <c r="AF7727" s="48"/>
    </row>
    <row r="7728" spans="1:32" ht="21" customHeight="1">
      <c r="A7728" s="45" t="str">
        <f>IF(G7728="","",VLOOKUP(G7728,#REF!,3,0))</f>
        <v/>
      </c>
      <c r="B7728" s="45" t="str">
        <f>IF(Table1[[#This Row],[Day]]="","",WEEKNUM(F7728))</f>
        <v/>
      </c>
      <c r="C7728" s="45" t="str">
        <f>IF(Table1[[#This Row],[Day]]="","",MONTH(F7728))</f>
        <v/>
      </c>
      <c r="D7728" s="45" t="str">
        <f>IF(Table1[[#This Row],[Day]]="","",YEAR(F7728))</f>
        <v/>
      </c>
      <c r="E7728" s="117" t="s">
        <v>329</v>
      </c>
      <c r="J7728" s="102"/>
      <c r="K7728" s="124"/>
      <c r="R7728" s="46"/>
      <c r="V7728" s="112"/>
      <c r="W7728" s="72"/>
      <c r="X7728" s="46"/>
      <c r="Y7728" s="46"/>
      <c r="AC7728" s="47">
        <f t="shared" si="117"/>
        <v>0</v>
      </c>
      <c r="AD7728" s="47"/>
      <c r="AE7728" s="44"/>
      <c r="AF7728" s="48"/>
    </row>
    <row r="7729" spans="1:32" ht="21" customHeight="1">
      <c r="A7729" s="45" t="str">
        <f>IF(G7729="","",VLOOKUP(G7729,#REF!,3,0))</f>
        <v/>
      </c>
      <c r="B7729" s="45" t="str">
        <f>IF(Table1[[#This Row],[Day]]="","",WEEKNUM(F7729))</f>
        <v/>
      </c>
      <c r="C7729" s="45" t="str">
        <f>IF(Table1[[#This Row],[Day]]="","",MONTH(F7729))</f>
        <v/>
      </c>
      <c r="D7729" s="45" t="str">
        <f>IF(Table1[[#This Row],[Day]]="","",YEAR(F7729))</f>
        <v/>
      </c>
      <c r="E7729" s="117" t="s">
        <v>329</v>
      </c>
      <c r="J7729" s="102"/>
      <c r="K7729" s="124"/>
      <c r="R7729" s="46"/>
      <c r="V7729" s="112"/>
      <c r="W7729" s="72"/>
      <c r="X7729" s="46"/>
      <c r="Y7729" s="46"/>
      <c r="AC7729" s="47">
        <f t="shared" si="117"/>
        <v>0</v>
      </c>
      <c r="AD7729" s="47"/>
      <c r="AE7729" s="44"/>
      <c r="AF7729" s="48"/>
    </row>
    <row r="7730" spans="1:32" ht="21" customHeight="1">
      <c r="A7730" s="45" t="str">
        <f>IF(G7730="","",VLOOKUP(G7730,#REF!,3,0))</f>
        <v/>
      </c>
      <c r="B7730" s="45" t="str">
        <f>IF(Table1[[#This Row],[Day]]="","",WEEKNUM(F7730))</f>
        <v/>
      </c>
      <c r="C7730" s="45" t="str">
        <f>IF(Table1[[#This Row],[Day]]="","",MONTH(F7730))</f>
        <v/>
      </c>
      <c r="D7730" s="45" t="str">
        <f>IF(Table1[[#This Row],[Day]]="","",YEAR(F7730))</f>
        <v/>
      </c>
      <c r="E7730" s="117" t="s">
        <v>329</v>
      </c>
      <c r="J7730" s="102"/>
      <c r="K7730" s="124"/>
      <c r="R7730" s="46"/>
      <c r="V7730" s="112"/>
      <c r="W7730" s="72"/>
      <c r="X7730" s="46"/>
      <c r="Y7730" s="46"/>
      <c r="AC7730" s="47">
        <f t="shared" si="117"/>
        <v>0</v>
      </c>
      <c r="AD7730" s="47"/>
      <c r="AE7730" s="44"/>
      <c r="AF7730" s="48"/>
    </row>
    <row r="7731" spans="1:32" ht="21" customHeight="1">
      <c r="A7731" s="45" t="str">
        <f>IF(G7731="","",VLOOKUP(G7731,#REF!,3,0))</f>
        <v/>
      </c>
      <c r="B7731" s="45" t="str">
        <f>IF(Table1[[#This Row],[Day]]="","",WEEKNUM(F7731))</f>
        <v/>
      </c>
      <c r="C7731" s="45" t="str">
        <f>IF(Table1[[#This Row],[Day]]="","",MONTH(F7731))</f>
        <v/>
      </c>
      <c r="D7731" s="45" t="str">
        <f>IF(Table1[[#This Row],[Day]]="","",YEAR(F7731))</f>
        <v/>
      </c>
      <c r="E7731" s="117" t="s">
        <v>329</v>
      </c>
      <c r="J7731" s="102"/>
      <c r="K7731" s="124"/>
      <c r="R7731" s="46"/>
      <c r="V7731" s="112"/>
      <c r="W7731" s="72"/>
      <c r="X7731" s="46"/>
      <c r="Y7731" s="46"/>
      <c r="AC7731" s="47">
        <f t="shared" si="117"/>
        <v>0</v>
      </c>
      <c r="AD7731" s="47"/>
      <c r="AE7731" s="44"/>
      <c r="AF7731" s="48"/>
    </row>
    <row r="7732" spans="1:32" ht="21" customHeight="1">
      <c r="A7732" s="45" t="str">
        <f>IF(G7732="","",VLOOKUP(G7732,#REF!,3,0))</f>
        <v/>
      </c>
      <c r="B7732" s="45" t="str">
        <f>IF(Table1[[#This Row],[Day]]="","",WEEKNUM(F7732))</f>
        <v/>
      </c>
      <c r="C7732" s="45" t="str">
        <f>IF(Table1[[#This Row],[Day]]="","",MONTH(F7732))</f>
        <v/>
      </c>
      <c r="D7732" s="45" t="str">
        <f>IF(Table1[[#This Row],[Day]]="","",YEAR(F7732))</f>
        <v/>
      </c>
      <c r="E7732" s="117" t="s">
        <v>329</v>
      </c>
      <c r="J7732" s="102"/>
      <c r="K7732" s="124"/>
      <c r="R7732" s="46"/>
      <c r="V7732" s="112"/>
      <c r="W7732" s="72"/>
      <c r="X7732" s="46"/>
      <c r="Y7732" s="46"/>
      <c r="AC7732" s="47">
        <f t="shared" si="117"/>
        <v>0</v>
      </c>
      <c r="AD7732" s="47"/>
      <c r="AE7732" s="44"/>
      <c r="AF7732" s="48"/>
    </row>
    <row r="7733" spans="1:32" ht="21" customHeight="1">
      <c r="A7733" s="45" t="str">
        <f>IF(G7733="","",VLOOKUP(G7733,#REF!,3,0))</f>
        <v/>
      </c>
      <c r="B7733" s="45" t="str">
        <f>IF(Table1[[#This Row],[Day]]="","",WEEKNUM(F7733))</f>
        <v/>
      </c>
      <c r="C7733" s="45" t="str">
        <f>IF(Table1[[#This Row],[Day]]="","",MONTH(F7733))</f>
        <v/>
      </c>
      <c r="D7733" s="45" t="str">
        <f>IF(Table1[[#This Row],[Day]]="","",YEAR(F7733))</f>
        <v/>
      </c>
      <c r="E7733" s="117" t="s">
        <v>329</v>
      </c>
      <c r="J7733" s="102"/>
      <c r="K7733" s="124"/>
      <c r="R7733" s="46"/>
      <c r="V7733" s="112"/>
      <c r="W7733" s="72"/>
      <c r="X7733" s="46"/>
      <c r="Y7733" s="46"/>
      <c r="AC7733" s="47">
        <f t="shared" si="117"/>
        <v>0</v>
      </c>
      <c r="AD7733" s="47"/>
      <c r="AE7733" s="44"/>
      <c r="AF7733" s="48"/>
    </row>
    <row r="7734" spans="1:32" ht="21" customHeight="1">
      <c r="A7734" s="45" t="str">
        <f>IF(G7734="","",VLOOKUP(G7734,#REF!,3,0))</f>
        <v/>
      </c>
      <c r="B7734" s="45" t="str">
        <f>IF(Table1[[#This Row],[Day]]="","",WEEKNUM(F7734))</f>
        <v/>
      </c>
      <c r="C7734" s="45" t="str">
        <f>IF(Table1[[#This Row],[Day]]="","",MONTH(F7734))</f>
        <v/>
      </c>
      <c r="D7734" s="45" t="str">
        <f>IF(Table1[[#This Row],[Day]]="","",YEAR(F7734))</f>
        <v/>
      </c>
      <c r="E7734" s="117" t="s">
        <v>329</v>
      </c>
      <c r="J7734" s="102"/>
      <c r="K7734" s="124"/>
      <c r="R7734" s="46"/>
      <c r="V7734" s="112"/>
      <c r="W7734" s="72"/>
      <c r="X7734" s="46"/>
      <c r="Y7734" s="46"/>
      <c r="AC7734" s="47">
        <f t="shared" si="117"/>
        <v>0</v>
      </c>
      <c r="AD7734" s="47"/>
      <c r="AE7734" s="44"/>
      <c r="AF7734" s="48"/>
    </row>
    <row r="7735" spans="1:32" ht="21" customHeight="1">
      <c r="A7735" s="45" t="str">
        <f>IF(G7735="","",VLOOKUP(G7735,#REF!,3,0))</f>
        <v/>
      </c>
      <c r="B7735" s="45" t="str">
        <f>IF(Table1[[#This Row],[Day]]="","",WEEKNUM(F7735))</f>
        <v/>
      </c>
      <c r="C7735" s="45" t="str">
        <f>IF(Table1[[#This Row],[Day]]="","",MONTH(F7735))</f>
        <v/>
      </c>
      <c r="D7735" s="45" t="str">
        <f>IF(Table1[[#This Row],[Day]]="","",YEAR(F7735))</f>
        <v/>
      </c>
      <c r="E7735" s="117" t="s">
        <v>329</v>
      </c>
      <c r="J7735" s="102"/>
      <c r="K7735" s="124"/>
      <c r="R7735" s="46"/>
      <c r="V7735" s="112"/>
      <c r="W7735" s="72"/>
      <c r="X7735" s="46"/>
      <c r="Y7735" s="46"/>
      <c r="AC7735" s="47">
        <f t="shared" si="117"/>
        <v>0</v>
      </c>
      <c r="AD7735" s="47"/>
      <c r="AE7735" s="44"/>
      <c r="AF7735" s="48"/>
    </row>
    <row r="7736" spans="1:32" ht="21" customHeight="1">
      <c r="A7736" s="45" t="str">
        <f>IF(G7736="","",VLOOKUP(G7736,#REF!,3,0))</f>
        <v/>
      </c>
      <c r="B7736" s="45" t="str">
        <f>IF(Table1[[#This Row],[Day]]="","",WEEKNUM(F7736))</f>
        <v/>
      </c>
      <c r="C7736" s="45" t="str">
        <f>IF(Table1[[#This Row],[Day]]="","",MONTH(F7736))</f>
        <v/>
      </c>
      <c r="D7736" s="45" t="str">
        <f>IF(Table1[[#This Row],[Day]]="","",YEAR(F7736))</f>
        <v/>
      </c>
      <c r="E7736" s="117" t="s">
        <v>329</v>
      </c>
      <c r="J7736" s="102"/>
      <c r="K7736" s="124"/>
      <c r="R7736" s="46"/>
      <c r="V7736" s="112"/>
      <c r="W7736" s="72"/>
      <c r="X7736" s="46"/>
      <c r="Y7736" s="46"/>
      <c r="AC7736" s="47">
        <f t="shared" si="117"/>
        <v>0</v>
      </c>
      <c r="AD7736" s="47"/>
      <c r="AE7736" s="44"/>
      <c r="AF7736" s="48"/>
    </row>
    <row r="7737" spans="1:32" ht="21" customHeight="1">
      <c r="A7737" s="45" t="str">
        <f>IF(G7737="","",VLOOKUP(G7737,#REF!,3,0))</f>
        <v/>
      </c>
      <c r="B7737" s="45" t="str">
        <f>IF(Table1[[#This Row],[Day]]="","",WEEKNUM(F7737))</f>
        <v/>
      </c>
      <c r="C7737" s="45" t="str">
        <f>IF(Table1[[#This Row],[Day]]="","",MONTH(F7737))</f>
        <v/>
      </c>
      <c r="D7737" s="45" t="str">
        <f>IF(Table1[[#This Row],[Day]]="","",YEAR(F7737))</f>
        <v/>
      </c>
      <c r="E7737" s="117" t="s">
        <v>329</v>
      </c>
      <c r="J7737" s="102"/>
      <c r="K7737" s="124"/>
      <c r="R7737" s="46"/>
      <c r="V7737" s="112"/>
      <c r="W7737" s="72"/>
      <c r="X7737" s="46"/>
      <c r="Y7737" s="46"/>
      <c r="AC7737" s="47">
        <f t="shared" si="117"/>
        <v>0</v>
      </c>
      <c r="AD7737" s="47"/>
      <c r="AE7737" s="44"/>
      <c r="AF7737" s="48"/>
    </row>
    <row r="7738" spans="1:32" ht="21" customHeight="1">
      <c r="A7738" s="45" t="str">
        <f>IF(G7738="","",VLOOKUP(G7738,#REF!,3,0))</f>
        <v/>
      </c>
      <c r="B7738" s="45" t="str">
        <f>IF(Table1[[#This Row],[Day]]="","",WEEKNUM(F7738))</f>
        <v/>
      </c>
      <c r="C7738" s="45" t="str">
        <f>IF(Table1[[#This Row],[Day]]="","",MONTH(F7738))</f>
        <v/>
      </c>
      <c r="D7738" s="45" t="str">
        <f>IF(Table1[[#This Row],[Day]]="","",YEAR(F7738))</f>
        <v/>
      </c>
      <c r="E7738" s="117" t="s">
        <v>329</v>
      </c>
      <c r="J7738" s="102"/>
      <c r="K7738" s="124"/>
      <c r="R7738" s="46"/>
      <c r="V7738" s="112"/>
      <c r="W7738" s="72"/>
      <c r="X7738" s="46"/>
      <c r="Y7738" s="46"/>
      <c r="AC7738" s="47">
        <f t="shared" si="117"/>
        <v>0</v>
      </c>
      <c r="AD7738" s="47"/>
      <c r="AE7738" s="44"/>
      <c r="AF7738" s="48"/>
    </row>
    <row r="7739" spans="1:32" ht="21" customHeight="1">
      <c r="A7739" s="45" t="str">
        <f>IF(G7739="","",VLOOKUP(G7739,#REF!,3,0))</f>
        <v/>
      </c>
      <c r="B7739" s="45" t="str">
        <f>IF(Table1[[#This Row],[Day]]="","",WEEKNUM(F7739))</f>
        <v/>
      </c>
      <c r="C7739" s="45" t="str">
        <f>IF(Table1[[#This Row],[Day]]="","",MONTH(F7739))</f>
        <v/>
      </c>
      <c r="D7739" s="45" t="str">
        <f>IF(Table1[[#This Row],[Day]]="","",YEAR(F7739))</f>
        <v/>
      </c>
      <c r="E7739" s="117" t="s">
        <v>329</v>
      </c>
      <c r="J7739" s="102"/>
      <c r="K7739" s="124"/>
      <c r="R7739" s="46"/>
      <c r="V7739" s="112"/>
      <c r="W7739" s="72"/>
      <c r="X7739" s="46"/>
      <c r="Y7739" s="46"/>
      <c r="AC7739" s="47">
        <f t="shared" si="117"/>
        <v>0</v>
      </c>
      <c r="AD7739" s="47"/>
      <c r="AE7739" s="44"/>
      <c r="AF7739" s="48"/>
    </row>
    <row r="7740" spans="1:32" ht="21" customHeight="1">
      <c r="A7740" s="45" t="str">
        <f>IF(G7740="","",VLOOKUP(G7740,#REF!,3,0))</f>
        <v/>
      </c>
      <c r="B7740" s="45" t="str">
        <f>IF(Table1[[#This Row],[Day]]="","",WEEKNUM(F7740))</f>
        <v/>
      </c>
      <c r="C7740" s="45" t="str">
        <f>IF(Table1[[#This Row],[Day]]="","",MONTH(F7740))</f>
        <v/>
      </c>
      <c r="D7740" s="45" t="str">
        <f>IF(Table1[[#This Row],[Day]]="","",YEAR(F7740))</f>
        <v/>
      </c>
      <c r="E7740" s="117" t="s">
        <v>329</v>
      </c>
      <c r="J7740" s="102"/>
      <c r="K7740" s="124"/>
      <c r="R7740" s="46"/>
      <c r="V7740" s="112"/>
      <c r="W7740" s="72"/>
      <c r="X7740" s="46"/>
      <c r="Y7740" s="46"/>
      <c r="AC7740" s="47">
        <f t="shared" si="117"/>
        <v>0</v>
      </c>
      <c r="AD7740" s="47"/>
      <c r="AE7740" s="44"/>
      <c r="AF7740" s="48"/>
    </row>
    <row r="7741" spans="1:32" ht="21" customHeight="1">
      <c r="A7741" s="45" t="str">
        <f>IF(G7741="","",VLOOKUP(G7741,#REF!,3,0))</f>
        <v/>
      </c>
      <c r="B7741" s="45" t="str">
        <f>IF(Table1[[#This Row],[Day]]="","",WEEKNUM(F7741))</f>
        <v/>
      </c>
      <c r="C7741" s="45" t="str">
        <f>IF(Table1[[#This Row],[Day]]="","",MONTH(F7741))</f>
        <v/>
      </c>
      <c r="D7741" s="45" t="str">
        <f>IF(Table1[[#This Row],[Day]]="","",YEAR(F7741))</f>
        <v/>
      </c>
      <c r="E7741" s="117" t="s">
        <v>329</v>
      </c>
      <c r="J7741" s="102"/>
      <c r="K7741" s="124"/>
      <c r="R7741" s="46"/>
      <c r="V7741" s="112"/>
      <c r="W7741" s="72"/>
      <c r="X7741" s="46"/>
      <c r="Y7741" s="46"/>
      <c r="AC7741" s="47">
        <f t="shared" si="117"/>
        <v>0</v>
      </c>
      <c r="AD7741" s="47"/>
      <c r="AE7741" s="44"/>
      <c r="AF7741" s="48"/>
    </row>
    <row r="7742" spans="1:32" ht="21" customHeight="1">
      <c r="A7742" s="45" t="str">
        <f>IF(G7742="","",VLOOKUP(G7742,#REF!,3,0))</f>
        <v/>
      </c>
      <c r="B7742" s="45" t="str">
        <f>IF(Table1[[#This Row],[Day]]="","",WEEKNUM(F7742))</f>
        <v/>
      </c>
      <c r="C7742" s="45" t="str">
        <f>IF(Table1[[#This Row],[Day]]="","",MONTH(F7742))</f>
        <v/>
      </c>
      <c r="D7742" s="45" t="str">
        <f>IF(Table1[[#This Row],[Day]]="","",YEAR(F7742))</f>
        <v/>
      </c>
      <c r="E7742" s="117" t="s">
        <v>329</v>
      </c>
      <c r="J7742" s="102"/>
      <c r="K7742" s="124"/>
      <c r="R7742" s="46"/>
      <c r="V7742" s="112"/>
      <c r="W7742" s="72"/>
      <c r="X7742" s="46"/>
      <c r="Y7742" s="46"/>
      <c r="AC7742" s="47">
        <f t="shared" si="117"/>
        <v>0</v>
      </c>
      <c r="AD7742" s="47"/>
      <c r="AE7742" s="44"/>
      <c r="AF7742" s="48"/>
    </row>
    <row r="7743" spans="1:32" ht="21" customHeight="1">
      <c r="A7743" s="45" t="str">
        <f>IF(G7743="","",VLOOKUP(G7743,#REF!,3,0))</f>
        <v/>
      </c>
      <c r="B7743" s="45" t="str">
        <f>IF(Table1[[#This Row],[Day]]="","",WEEKNUM(F7743))</f>
        <v/>
      </c>
      <c r="C7743" s="45" t="str">
        <f>IF(Table1[[#This Row],[Day]]="","",MONTH(F7743))</f>
        <v/>
      </c>
      <c r="D7743" s="45" t="str">
        <f>IF(Table1[[#This Row],[Day]]="","",YEAR(F7743))</f>
        <v/>
      </c>
      <c r="E7743" s="117" t="s">
        <v>329</v>
      </c>
      <c r="J7743" s="102"/>
      <c r="K7743" s="124"/>
      <c r="R7743" s="46"/>
      <c r="V7743" s="112"/>
      <c r="W7743" s="72"/>
      <c r="X7743" s="46"/>
      <c r="Y7743" s="46"/>
      <c r="AC7743" s="47">
        <f t="shared" si="117"/>
        <v>0</v>
      </c>
      <c r="AD7743" s="47"/>
      <c r="AE7743" s="44"/>
      <c r="AF7743" s="48"/>
    </row>
    <row r="7744" spans="1:32" ht="21" customHeight="1">
      <c r="A7744" s="45" t="str">
        <f>IF(G7744="","",VLOOKUP(G7744,#REF!,3,0))</f>
        <v/>
      </c>
      <c r="B7744" s="45" t="str">
        <f>IF(Table1[[#This Row],[Day]]="","",WEEKNUM(F7744))</f>
        <v/>
      </c>
      <c r="C7744" s="45" t="str">
        <f>IF(Table1[[#This Row],[Day]]="","",MONTH(F7744))</f>
        <v/>
      </c>
      <c r="D7744" s="45" t="str">
        <f>IF(Table1[[#This Row],[Day]]="","",YEAR(F7744))</f>
        <v/>
      </c>
      <c r="E7744" s="117" t="s">
        <v>329</v>
      </c>
      <c r="J7744" s="102"/>
      <c r="K7744" s="124"/>
      <c r="R7744" s="46"/>
      <c r="V7744" s="112"/>
      <c r="W7744" s="72"/>
      <c r="X7744" s="46"/>
      <c r="Y7744" s="46"/>
      <c r="AC7744" s="47">
        <f t="shared" si="117"/>
        <v>0</v>
      </c>
      <c r="AD7744" s="47"/>
      <c r="AE7744" s="44"/>
      <c r="AF7744" s="48"/>
    </row>
    <row r="7745" spans="1:32" ht="21" customHeight="1">
      <c r="A7745" s="45" t="str">
        <f>IF(G7745="","",VLOOKUP(G7745,#REF!,3,0))</f>
        <v/>
      </c>
      <c r="B7745" s="45" t="str">
        <f>IF(Table1[[#This Row],[Day]]="","",WEEKNUM(F7745))</f>
        <v/>
      </c>
      <c r="C7745" s="45" t="str">
        <f>IF(Table1[[#This Row],[Day]]="","",MONTH(F7745))</f>
        <v/>
      </c>
      <c r="D7745" s="45" t="str">
        <f>IF(Table1[[#This Row],[Day]]="","",YEAR(F7745))</f>
        <v/>
      </c>
      <c r="E7745" s="117" t="s">
        <v>329</v>
      </c>
      <c r="J7745" s="102"/>
      <c r="K7745" s="124"/>
      <c r="R7745" s="46"/>
      <c r="V7745" s="112"/>
      <c r="W7745" s="72"/>
      <c r="X7745" s="46"/>
      <c r="Y7745" s="46"/>
      <c r="AC7745" s="47">
        <f t="shared" si="117"/>
        <v>0</v>
      </c>
      <c r="AD7745" s="47"/>
      <c r="AE7745" s="44"/>
      <c r="AF7745" s="48"/>
    </row>
    <row r="7746" spans="1:32" ht="21" customHeight="1">
      <c r="A7746" s="45" t="str">
        <f>IF(G7746="","",VLOOKUP(G7746,#REF!,3,0))</f>
        <v/>
      </c>
      <c r="B7746" s="45" t="str">
        <f>IF(Table1[[#This Row],[Day]]="","",WEEKNUM(F7746))</f>
        <v/>
      </c>
      <c r="C7746" s="45" t="str">
        <f>IF(Table1[[#This Row],[Day]]="","",MONTH(F7746))</f>
        <v/>
      </c>
      <c r="D7746" s="45" t="str">
        <f>IF(Table1[[#This Row],[Day]]="","",YEAR(F7746))</f>
        <v/>
      </c>
      <c r="E7746" s="117" t="s">
        <v>329</v>
      </c>
      <c r="J7746" s="102"/>
      <c r="K7746" s="124"/>
      <c r="R7746" s="46"/>
      <c r="V7746" s="112"/>
      <c r="W7746" s="72"/>
      <c r="X7746" s="46"/>
      <c r="Y7746" s="46"/>
      <c r="AC7746" s="47">
        <f t="shared" si="117"/>
        <v>0</v>
      </c>
      <c r="AD7746" s="47"/>
      <c r="AE7746" s="44"/>
      <c r="AF7746" s="48"/>
    </row>
    <row r="7747" spans="1:32" ht="21" customHeight="1">
      <c r="A7747" s="45" t="str">
        <f>IF(G7747="","",VLOOKUP(G7747,#REF!,3,0))</f>
        <v/>
      </c>
      <c r="B7747" s="45" t="str">
        <f>IF(Table1[[#This Row],[Day]]="","",WEEKNUM(F7747))</f>
        <v/>
      </c>
      <c r="C7747" s="45" t="str">
        <f>IF(Table1[[#This Row],[Day]]="","",MONTH(F7747))</f>
        <v/>
      </c>
      <c r="D7747" s="45" t="str">
        <f>IF(Table1[[#This Row],[Day]]="","",YEAR(F7747))</f>
        <v/>
      </c>
      <c r="E7747" s="117" t="s">
        <v>329</v>
      </c>
      <c r="J7747" s="102"/>
      <c r="K7747" s="124"/>
      <c r="R7747" s="46"/>
      <c r="V7747" s="112"/>
      <c r="W7747" s="72"/>
      <c r="X7747" s="46"/>
      <c r="Y7747" s="46"/>
      <c r="AC7747" s="47">
        <f t="shared" si="117"/>
        <v>0</v>
      </c>
      <c r="AD7747" s="47"/>
      <c r="AE7747" s="44"/>
      <c r="AF7747" s="48"/>
    </row>
    <row r="7748" spans="1:32" ht="21" customHeight="1">
      <c r="A7748" s="45" t="str">
        <f>IF(G7748="","",VLOOKUP(G7748,#REF!,3,0))</f>
        <v/>
      </c>
      <c r="B7748" s="45" t="str">
        <f>IF(Table1[[#This Row],[Day]]="","",WEEKNUM(F7748))</f>
        <v/>
      </c>
      <c r="C7748" s="45" t="str">
        <f>IF(Table1[[#This Row],[Day]]="","",MONTH(F7748))</f>
        <v/>
      </c>
      <c r="D7748" s="45" t="str">
        <f>IF(Table1[[#This Row],[Day]]="","",YEAR(F7748))</f>
        <v/>
      </c>
      <c r="E7748" s="117" t="s">
        <v>329</v>
      </c>
      <c r="J7748" s="102"/>
      <c r="K7748" s="124"/>
      <c r="R7748" s="46"/>
      <c r="V7748" s="112"/>
      <c r="W7748" s="72"/>
      <c r="X7748" s="46"/>
      <c r="Y7748" s="46"/>
      <c r="AC7748" s="47">
        <f t="shared" si="117"/>
        <v>0</v>
      </c>
      <c r="AD7748" s="47"/>
      <c r="AE7748" s="44"/>
      <c r="AF7748" s="48"/>
    </row>
    <row r="7749" spans="1:32" ht="21" customHeight="1">
      <c r="A7749" s="45" t="str">
        <f>IF(G7749="","",VLOOKUP(G7749,#REF!,3,0))</f>
        <v/>
      </c>
      <c r="B7749" s="45" t="str">
        <f>IF(Table1[[#This Row],[Day]]="","",WEEKNUM(F7749))</f>
        <v/>
      </c>
      <c r="C7749" s="45" t="str">
        <f>IF(Table1[[#This Row],[Day]]="","",MONTH(F7749))</f>
        <v/>
      </c>
      <c r="D7749" s="45" t="str">
        <f>IF(Table1[[#This Row],[Day]]="","",YEAR(F7749))</f>
        <v/>
      </c>
      <c r="E7749" s="117" t="s">
        <v>329</v>
      </c>
      <c r="J7749" s="102"/>
      <c r="K7749" s="124"/>
      <c r="R7749" s="46"/>
      <c r="V7749" s="112"/>
      <c r="W7749" s="72"/>
      <c r="X7749" s="46"/>
      <c r="Y7749" s="46"/>
      <c r="AC7749" s="47">
        <f t="shared" si="117"/>
        <v>0</v>
      </c>
      <c r="AD7749" s="47"/>
      <c r="AE7749" s="44"/>
      <c r="AF7749" s="48"/>
    </row>
    <row r="7750" spans="1:32" ht="21" customHeight="1">
      <c r="A7750" s="45" t="str">
        <f>IF(G7750="","",VLOOKUP(G7750,#REF!,3,0))</f>
        <v/>
      </c>
      <c r="B7750" s="45" t="str">
        <f>IF(Table1[[#This Row],[Day]]="","",WEEKNUM(F7750))</f>
        <v/>
      </c>
      <c r="C7750" s="45" t="str">
        <f>IF(Table1[[#This Row],[Day]]="","",MONTH(F7750))</f>
        <v/>
      </c>
      <c r="D7750" s="45" t="str">
        <f>IF(Table1[[#This Row],[Day]]="","",YEAR(F7750))</f>
        <v/>
      </c>
      <c r="E7750" s="117" t="s">
        <v>329</v>
      </c>
      <c r="J7750" s="102"/>
      <c r="K7750" s="124"/>
      <c r="R7750" s="46"/>
      <c r="V7750" s="112"/>
      <c r="W7750" s="72"/>
      <c r="X7750" s="46"/>
      <c r="Y7750" s="46"/>
      <c r="AC7750" s="47">
        <f t="shared" si="117"/>
        <v>0</v>
      </c>
      <c r="AD7750" s="47"/>
      <c r="AE7750" s="44"/>
      <c r="AF7750" s="48"/>
    </row>
    <row r="7751" spans="1:32" ht="21" customHeight="1">
      <c r="A7751" s="45" t="str">
        <f>IF(G7751="","",VLOOKUP(G7751,#REF!,3,0))</f>
        <v/>
      </c>
      <c r="B7751" s="45" t="str">
        <f>IF(Table1[[#This Row],[Day]]="","",WEEKNUM(F7751))</f>
        <v/>
      </c>
      <c r="C7751" s="45" t="str">
        <f>IF(Table1[[#This Row],[Day]]="","",MONTH(F7751))</f>
        <v/>
      </c>
      <c r="D7751" s="45" t="str">
        <f>IF(Table1[[#This Row],[Day]]="","",YEAR(F7751))</f>
        <v/>
      </c>
      <c r="E7751" s="117" t="s">
        <v>329</v>
      </c>
      <c r="J7751" s="102"/>
      <c r="K7751" s="124"/>
      <c r="R7751" s="46"/>
      <c r="V7751" s="112"/>
      <c r="W7751" s="72"/>
      <c r="X7751" s="46"/>
      <c r="Y7751" s="46"/>
      <c r="AC7751" s="47">
        <f t="shared" si="117"/>
        <v>0</v>
      </c>
      <c r="AD7751" s="47"/>
      <c r="AE7751" s="44"/>
      <c r="AF7751" s="48"/>
    </row>
    <row r="7752" spans="1:32" ht="21" customHeight="1">
      <c r="A7752" s="45" t="str">
        <f>IF(G7752="","",VLOOKUP(G7752,#REF!,3,0))</f>
        <v/>
      </c>
      <c r="B7752" s="45" t="str">
        <f>IF(Table1[[#This Row],[Day]]="","",WEEKNUM(F7752))</f>
        <v/>
      </c>
      <c r="C7752" s="45" t="str">
        <f>IF(Table1[[#This Row],[Day]]="","",MONTH(F7752))</f>
        <v/>
      </c>
      <c r="D7752" s="45" t="str">
        <f>IF(Table1[[#This Row],[Day]]="","",YEAR(F7752))</f>
        <v/>
      </c>
      <c r="E7752" s="117" t="s">
        <v>329</v>
      </c>
      <c r="J7752" s="102"/>
      <c r="K7752" s="124"/>
      <c r="R7752" s="46"/>
      <c r="V7752" s="112"/>
      <c r="W7752" s="72"/>
      <c r="X7752" s="46"/>
      <c r="Y7752" s="46"/>
      <c r="AC7752" s="47">
        <f t="shared" si="117"/>
        <v>0</v>
      </c>
      <c r="AD7752" s="47"/>
      <c r="AE7752" s="44"/>
      <c r="AF7752" s="48"/>
    </row>
    <row r="7753" spans="1:32" ht="21" customHeight="1">
      <c r="A7753" s="45" t="str">
        <f>IF(G7753="","",VLOOKUP(G7753,#REF!,3,0))</f>
        <v/>
      </c>
      <c r="B7753" s="45" t="str">
        <f>IF(Table1[[#This Row],[Day]]="","",WEEKNUM(F7753))</f>
        <v/>
      </c>
      <c r="C7753" s="45" t="str">
        <f>IF(Table1[[#This Row],[Day]]="","",MONTH(F7753))</f>
        <v/>
      </c>
      <c r="D7753" s="45" t="str">
        <f>IF(Table1[[#This Row],[Day]]="","",YEAR(F7753))</f>
        <v/>
      </c>
      <c r="E7753" s="117" t="s">
        <v>329</v>
      </c>
      <c r="J7753" s="102"/>
      <c r="K7753" s="124"/>
      <c r="R7753" s="46"/>
      <c r="V7753" s="112"/>
      <c r="W7753" s="72"/>
      <c r="X7753" s="46"/>
      <c r="Y7753" s="46"/>
      <c r="AC7753" s="47">
        <f t="shared" si="117"/>
        <v>0</v>
      </c>
      <c r="AD7753" s="47"/>
      <c r="AE7753" s="44"/>
      <c r="AF7753" s="48"/>
    </row>
    <row r="7754" spans="1:32" ht="21" customHeight="1">
      <c r="A7754" s="45" t="str">
        <f>IF(G7754="","",VLOOKUP(G7754,#REF!,3,0))</f>
        <v/>
      </c>
      <c r="B7754" s="45" t="str">
        <f>IF(Table1[[#This Row],[Day]]="","",WEEKNUM(F7754))</f>
        <v/>
      </c>
      <c r="C7754" s="45" t="str">
        <f>IF(Table1[[#This Row],[Day]]="","",MONTH(F7754))</f>
        <v/>
      </c>
      <c r="D7754" s="45" t="str">
        <f>IF(Table1[[#This Row],[Day]]="","",YEAR(F7754))</f>
        <v/>
      </c>
      <c r="E7754" s="117" t="s">
        <v>329</v>
      </c>
      <c r="J7754" s="102"/>
      <c r="K7754" s="124"/>
      <c r="R7754" s="46"/>
      <c r="V7754" s="112"/>
      <c r="W7754" s="72"/>
      <c r="X7754" s="46"/>
      <c r="Y7754" s="46"/>
      <c r="AC7754" s="47">
        <f t="shared" si="117"/>
        <v>0</v>
      </c>
      <c r="AD7754" s="47"/>
      <c r="AE7754" s="44"/>
      <c r="AF7754" s="48"/>
    </row>
    <row r="7755" spans="1:32" ht="21" customHeight="1">
      <c r="A7755" s="45" t="str">
        <f>IF(G7755="","",VLOOKUP(G7755,#REF!,3,0))</f>
        <v/>
      </c>
      <c r="B7755" s="45" t="str">
        <f>IF(Table1[[#This Row],[Day]]="","",WEEKNUM(F7755))</f>
        <v/>
      </c>
      <c r="C7755" s="45" t="str">
        <f>IF(Table1[[#This Row],[Day]]="","",MONTH(F7755))</f>
        <v/>
      </c>
      <c r="D7755" s="45" t="str">
        <f>IF(Table1[[#This Row],[Day]]="","",YEAR(F7755))</f>
        <v/>
      </c>
      <c r="E7755" s="117" t="s">
        <v>329</v>
      </c>
      <c r="J7755" s="102"/>
      <c r="K7755" s="124"/>
      <c r="R7755" s="46"/>
      <c r="V7755" s="112"/>
      <c r="W7755" s="72"/>
      <c r="X7755" s="46"/>
      <c r="Y7755" s="46"/>
      <c r="AC7755" s="47">
        <f t="shared" si="117"/>
        <v>0</v>
      </c>
      <c r="AD7755" s="47"/>
      <c r="AE7755" s="44"/>
      <c r="AF7755" s="48"/>
    </row>
    <row r="7756" spans="1:32" ht="21" customHeight="1">
      <c r="A7756" s="45" t="str">
        <f>IF(G7756="","",VLOOKUP(G7756,#REF!,3,0))</f>
        <v/>
      </c>
      <c r="B7756" s="45" t="str">
        <f>IF(Table1[[#This Row],[Day]]="","",WEEKNUM(F7756))</f>
        <v/>
      </c>
      <c r="C7756" s="45" t="str">
        <f>IF(Table1[[#This Row],[Day]]="","",MONTH(F7756))</f>
        <v/>
      </c>
      <c r="D7756" s="45" t="str">
        <f>IF(Table1[[#This Row],[Day]]="","",YEAR(F7756))</f>
        <v/>
      </c>
      <c r="E7756" s="117" t="s">
        <v>329</v>
      </c>
      <c r="J7756" s="102"/>
      <c r="K7756" s="124"/>
      <c r="R7756" s="46"/>
      <c r="V7756" s="112"/>
      <c r="W7756" s="72"/>
      <c r="X7756" s="46"/>
      <c r="Y7756" s="46"/>
      <c r="AC7756" s="47">
        <f t="shared" si="117"/>
        <v>0</v>
      </c>
      <c r="AD7756" s="47"/>
      <c r="AE7756" s="44"/>
      <c r="AF7756" s="48"/>
    </row>
    <row r="7757" spans="1:32" ht="21" customHeight="1">
      <c r="A7757" s="45" t="str">
        <f>IF(G7757="","",VLOOKUP(G7757,#REF!,3,0))</f>
        <v/>
      </c>
      <c r="B7757" s="45" t="str">
        <f>IF(Table1[[#This Row],[Day]]="","",WEEKNUM(F7757))</f>
        <v/>
      </c>
      <c r="C7757" s="45" t="str">
        <f>IF(Table1[[#This Row],[Day]]="","",MONTH(F7757))</f>
        <v/>
      </c>
      <c r="D7757" s="45" t="str">
        <f>IF(Table1[[#This Row],[Day]]="","",YEAR(F7757))</f>
        <v/>
      </c>
      <c r="E7757" s="117" t="s">
        <v>329</v>
      </c>
      <c r="J7757" s="102"/>
      <c r="K7757" s="124"/>
      <c r="R7757" s="46"/>
      <c r="V7757" s="112"/>
      <c r="W7757" s="72"/>
      <c r="X7757" s="46"/>
      <c r="Y7757" s="46"/>
      <c r="AC7757" s="47">
        <f t="shared" si="117"/>
        <v>0</v>
      </c>
      <c r="AD7757" s="47"/>
      <c r="AE7757" s="44"/>
      <c r="AF7757" s="48"/>
    </row>
    <row r="7758" spans="1:32" ht="21" customHeight="1">
      <c r="A7758" s="45" t="str">
        <f>IF(G7758="","",VLOOKUP(G7758,#REF!,3,0))</f>
        <v/>
      </c>
      <c r="B7758" s="45" t="str">
        <f>IF(Table1[[#This Row],[Day]]="","",WEEKNUM(F7758))</f>
        <v/>
      </c>
      <c r="C7758" s="45" t="str">
        <f>IF(Table1[[#This Row],[Day]]="","",MONTH(F7758))</f>
        <v/>
      </c>
      <c r="D7758" s="45" t="str">
        <f>IF(Table1[[#This Row],[Day]]="","",YEAR(F7758))</f>
        <v/>
      </c>
      <c r="E7758" s="117" t="s">
        <v>329</v>
      </c>
      <c r="J7758" s="102"/>
      <c r="K7758" s="124"/>
      <c r="R7758" s="46"/>
      <c r="V7758" s="112"/>
      <c r="W7758" s="72"/>
      <c r="X7758" s="46"/>
      <c r="Y7758" s="46"/>
      <c r="AC7758" s="47">
        <f t="shared" si="117"/>
        <v>0</v>
      </c>
      <c r="AD7758" s="47"/>
      <c r="AE7758" s="44"/>
      <c r="AF7758" s="48"/>
    </row>
    <row r="7759" spans="1:32" ht="21" customHeight="1">
      <c r="A7759" s="45" t="str">
        <f>IF(G7759="","",VLOOKUP(G7759,#REF!,3,0))</f>
        <v/>
      </c>
      <c r="B7759" s="45" t="str">
        <f>IF(Table1[[#This Row],[Day]]="","",WEEKNUM(F7759))</f>
        <v/>
      </c>
      <c r="C7759" s="45" t="str">
        <f>IF(Table1[[#This Row],[Day]]="","",MONTH(F7759))</f>
        <v/>
      </c>
      <c r="D7759" s="45" t="str">
        <f>IF(Table1[[#This Row],[Day]]="","",YEAR(F7759))</f>
        <v/>
      </c>
      <c r="E7759" s="117" t="s">
        <v>329</v>
      </c>
      <c r="J7759" s="102"/>
      <c r="K7759" s="124"/>
      <c r="R7759" s="46"/>
      <c r="V7759" s="112"/>
      <c r="W7759" s="72"/>
      <c r="X7759" s="46"/>
      <c r="Y7759" s="46"/>
      <c r="AC7759" s="47">
        <f t="shared" si="117"/>
        <v>0</v>
      </c>
      <c r="AD7759" s="47"/>
      <c r="AE7759" s="44"/>
      <c r="AF7759" s="48"/>
    </row>
    <row r="7760" spans="1:32" ht="21" customHeight="1">
      <c r="A7760" s="45" t="str">
        <f>IF(G7760="","",VLOOKUP(G7760,#REF!,3,0))</f>
        <v/>
      </c>
      <c r="B7760" s="45" t="str">
        <f>IF(Table1[[#This Row],[Day]]="","",WEEKNUM(F7760))</f>
        <v/>
      </c>
      <c r="C7760" s="45" t="str">
        <f>IF(Table1[[#This Row],[Day]]="","",MONTH(F7760))</f>
        <v/>
      </c>
      <c r="D7760" s="45" t="str">
        <f>IF(Table1[[#This Row],[Day]]="","",YEAR(F7760))</f>
        <v/>
      </c>
      <c r="E7760" s="117" t="s">
        <v>329</v>
      </c>
      <c r="J7760" s="102"/>
      <c r="K7760" s="124"/>
      <c r="R7760" s="46"/>
      <c r="V7760" s="112"/>
      <c r="W7760" s="72"/>
      <c r="X7760" s="46"/>
      <c r="Y7760" s="46"/>
      <c r="AC7760" s="47">
        <f t="shared" si="117"/>
        <v>0</v>
      </c>
      <c r="AD7760" s="47"/>
      <c r="AE7760" s="44"/>
      <c r="AF7760" s="48"/>
    </row>
    <row r="7761" spans="1:32" ht="21" customHeight="1">
      <c r="A7761" s="45" t="str">
        <f>IF(G7761="","",VLOOKUP(G7761,#REF!,3,0))</f>
        <v/>
      </c>
      <c r="B7761" s="45" t="str">
        <f>IF(Table1[[#This Row],[Day]]="","",WEEKNUM(F7761))</f>
        <v/>
      </c>
      <c r="C7761" s="45" t="str">
        <f>IF(Table1[[#This Row],[Day]]="","",MONTH(F7761))</f>
        <v/>
      </c>
      <c r="D7761" s="45" t="str">
        <f>IF(Table1[[#This Row],[Day]]="","",YEAR(F7761))</f>
        <v/>
      </c>
      <c r="E7761" s="117" t="s">
        <v>329</v>
      </c>
      <c r="J7761" s="102"/>
      <c r="K7761" s="124"/>
      <c r="R7761" s="46"/>
      <c r="V7761" s="112"/>
      <c r="W7761" s="72"/>
      <c r="X7761" s="46"/>
      <c r="Y7761" s="46"/>
      <c r="AC7761" s="47">
        <f t="shared" si="117"/>
        <v>0</v>
      </c>
      <c r="AD7761" s="47"/>
      <c r="AE7761" s="44"/>
      <c r="AF7761" s="48"/>
    </row>
    <row r="7762" spans="1:32" ht="21" customHeight="1">
      <c r="A7762" s="45" t="str">
        <f>IF(G7762="","",VLOOKUP(G7762,#REF!,3,0))</f>
        <v/>
      </c>
      <c r="B7762" s="45" t="str">
        <f>IF(Table1[[#This Row],[Day]]="","",WEEKNUM(F7762))</f>
        <v/>
      </c>
      <c r="C7762" s="45" t="str">
        <f>IF(Table1[[#This Row],[Day]]="","",MONTH(F7762))</f>
        <v/>
      </c>
      <c r="D7762" s="45" t="str">
        <f>IF(Table1[[#This Row],[Day]]="","",YEAR(F7762))</f>
        <v/>
      </c>
      <c r="E7762" s="117" t="s">
        <v>329</v>
      </c>
      <c r="J7762" s="102"/>
      <c r="K7762" s="124"/>
      <c r="R7762" s="46"/>
      <c r="V7762" s="112"/>
      <c r="W7762" s="72"/>
      <c r="X7762" s="46"/>
      <c r="Y7762" s="46"/>
      <c r="AC7762" s="47">
        <f t="shared" si="117"/>
        <v>0</v>
      </c>
      <c r="AD7762" s="47"/>
      <c r="AE7762" s="44"/>
      <c r="AF7762" s="48"/>
    </row>
    <row r="7763" spans="1:32" ht="21" customHeight="1">
      <c r="A7763" s="45" t="str">
        <f>IF(G7763="","",VLOOKUP(G7763,#REF!,3,0))</f>
        <v/>
      </c>
      <c r="B7763" s="45" t="str">
        <f>IF(Table1[[#This Row],[Day]]="","",WEEKNUM(F7763))</f>
        <v/>
      </c>
      <c r="C7763" s="45" t="str">
        <f>IF(Table1[[#This Row],[Day]]="","",MONTH(F7763))</f>
        <v/>
      </c>
      <c r="D7763" s="45" t="str">
        <f>IF(Table1[[#This Row],[Day]]="","",YEAR(F7763))</f>
        <v/>
      </c>
      <c r="E7763" s="117" t="s">
        <v>329</v>
      </c>
      <c r="J7763" s="102"/>
      <c r="K7763" s="124"/>
      <c r="R7763" s="46"/>
      <c r="V7763" s="112"/>
      <c r="W7763" s="72"/>
      <c r="X7763" s="46"/>
      <c r="Y7763" s="46"/>
      <c r="AC7763" s="47">
        <f t="shared" si="117"/>
        <v>0</v>
      </c>
      <c r="AD7763" s="47"/>
      <c r="AE7763" s="44"/>
      <c r="AF7763" s="48"/>
    </row>
    <row r="7764" spans="1:32" ht="21" customHeight="1">
      <c r="A7764" s="45" t="str">
        <f>IF(G7764="","",VLOOKUP(G7764,#REF!,3,0))</f>
        <v/>
      </c>
      <c r="B7764" s="45" t="str">
        <f>IF(Table1[[#This Row],[Day]]="","",WEEKNUM(F7764))</f>
        <v/>
      </c>
      <c r="C7764" s="45" t="str">
        <f>IF(Table1[[#This Row],[Day]]="","",MONTH(F7764))</f>
        <v/>
      </c>
      <c r="D7764" s="45" t="str">
        <f>IF(Table1[[#This Row],[Day]]="","",YEAR(F7764))</f>
        <v/>
      </c>
      <c r="E7764" s="117" t="s">
        <v>329</v>
      </c>
      <c r="J7764" s="102"/>
      <c r="K7764" s="124"/>
      <c r="R7764" s="46"/>
      <c r="V7764" s="112"/>
      <c r="W7764" s="72"/>
      <c r="X7764" s="46"/>
      <c r="Y7764" s="46"/>
      <c r="AC7764" s="47">
        <f t="shared" si="117"/>
        <v>0</v>
      </c>
      <c r="AD7764" s="47"/>
      <c r="AE7764" s="44"/>
      <c r="AF7764" s="48"/>
    </row>
    <row r="7765" spans="1:32" ht="21" customHeight="1">
      <c r="A7765" s="45" t="str">
        <f>IF(G7765="","",VLOOKUP(G7765,#REF!,3,0))</f>
        <v/>
      </c>
      <c r="B7765" s="45" t="str">
        <f>IF(Table1[[#This Row],[Day]]="","",WEEKNUM(F7765))</f>
        <v/>
      </c>
      <c r="C7765" s="45" t="str">
        <f>IF(Table1[[#This Row],[Day]]="","",MONTH(F7765))</f>
        <v/>
      </c>
      <c r="D7765" s="45" t="str">
        <f>IF(Table1[[#This Row],[Day]]="","",YEAR(F7765))</f>
        <v/>
      </c>
      <c r="E7765" s="117" t="s">
        <v>329</v>
      </c>
      <c r="J7765" s="102"/>
      <c r="K7765" s="124"/>
      <c r="R7765" s="46"/>
      <c r="V7765" s="112"/>
      <c r="W7765" s="72"/>
      <c r="X7765" s="46"/>
      <c r="Y7765" s="46"/>
      <c r="AC7765" s="47">
        <f t="shared" si="117"/>
        <v>0</v>
      </c>
      <c r="AD7765" s="47"/>
      <c r="AE7765" s="44"/>
      <c r="AF7765" s="48"/>
    </row>
    <row r="7766" spans="1:32" ht="21" customHeight="1">
      <c r="A7766" s="45" t="str">
        <f>IF(G7766="","",VLOOKUP(G7766,#REF!,3,0))</f>
        <v/>
      </c>
      <c r="B7766" s="45" t="str">
        <f>IF(Table1[[#This Row],[Day]]="","",WEEKNUM(F7766))</f>
        <v/>
      </c>
      <c r="C7766" s="45" t="str">
        <f>IF(Table1[[#This Row],[Day]]="","",MONTH(F7766))</f>
        <v/>
      </c>
      <c r="D7766" s="45" t="str">
        <f>IF(Table1[[#This Row],[Day]]="","",YEAR(F7766))</f>
        <v/>
      </c>
      <c r="E7766" s="117" t="s">
        <v>329</v>
      </c>
      <c r="J7766" s="102"/>
      <c r="K7766" s="124"/>
      <c r="R7766" s="46"/>
      <c r="V7766" s="112"/>
      <c r="W7766" s="72"/>
      <c r="X7766" s="46"/>
      <c r="Y7766" s="46"/>
      <c r="AC7766" s="47">
        <f t="shared" si="117"/>
        <v>0</v>
      </c>
      <c r="AD7766" s="47"/>
      <c r="AE7766" s="44"/>
      <c r="AF7766" s="48"/>
    </row>
    <row r="7767" spans="1:32" ht="21" customHeight="1">
      <c r="A7767" s="45" t="str">
        <f>IF(G7767="","",VLOOKUP(G7767,#REF!,3,0))</f>
        <v/>
      </c>
      <c r="B7767" s="45" t="str">
        <f>IF(Table1[[#This Row],[Day]]="","",WEEKNUM(F7767))</f>
        <v/>
      </c>
      <c r="C7767" s="45" t="str">
        <f>IF(Table1[[#This Row],[Day]]="","",MONTH(F7767))</f>
        <v/>
      </c>
      <c r="D7767" s="45" t="str">
        <f>IF(Table1[[#This Row],[Day]]="","",YEAR(F7767))</f>
        <v/>
      </c>
      <c r="E7767" s="117" t="s">
        <v>329</v>
      </c>
      <c r="J7767" s="102"/>
      <c r="K7767" s="124"/>
      <c r="R7767" s="46"/>
      <c r="V7767" s="112"/>
      <c r="W7767" s="72"/>
      <c r="X7767" s="46"/>
      <c r="Y7767" s="46"/>
      <c r="AC7767" s="47">
        <f t="shared" si="117"/>
        <v>0</v>
      </c>
      <c r="AD7767" s="47"/>
      <c r="AE7767" s="44"/>
      <c r="AF7767" s="48"/>
    </row>
    <row r="7768" spans="1:32" ht="21" customHeight="1">
      <c r="A7768" s="45" t="str">
        <f>IF(G7768="","",VLOOKUP(G7768,#REF!,3,0))</f>
        <v/>
      </c>
      <c r="B7768" s="45" t="str">
        <f>IF(Table1[[#This Row],[Day]]="","",WEEKNUM(F7768))</f>
        <v/>
      </c>
      <c r="C7768" s="45" t="str">
        <f>IF(Table1[[#This Row],[Day]]="","",MONTH(F7768))</f>
        <v/>
      </c>
      <c r="D7768" s="45" t="str">
        <f>IF(Table1[[#This Row],[Day]]="","",YEAR(F7768))</f>
        <v/>
      </c>
      <c r="E7768" s="117" t="s">
        <v>329</v>
      </c>
      <c r="J7768" s="102"/>
      <c r="K7768" s="124"/>
      <c r="R7768" s="46"/>
      <c r="V7768" s="112"/>
      <c r="W7768" s="72"/>
      <c r="X7768" s="46"/>
      <c r="Y7768" s="46"/>
      <c r="AC7768" s="47">
        <f t="shared" si="117"/>
        <v>0</v>
      </c>
      <c r="AD7768" s="47"/>
      <c r="AE7768" s="44"/>
      <c r="AF7768" s="48"/>
    </row>
    <row r="7769" spans="1:32" ht="21" customHeight="1">
      <c r="A7769" s="45" t="str">
        <f>IF(G7769="","",VLOOKUP(G7769,#REF!,3,0))</f>
        <v/>
      </c>
      <c r="B7769" s="45" t="str">
        <f>IF(Table1[[#This Row],[Day]]="","",WEEKNUM(F7769))</f>
        <v/>
      </c>
      <c r="C7769" s="45" t="str">
        <f>IF(Table1[[#This Row],[Day]]="","",MONTH(F7769))</f>
        <v/>
      </c>
      <c r="D7769" s="45" t="str">
        <f>IF(Table1[[#This Row],[Day]]="","",YEAR(F7769))</f>
        <v/>
      </c>
      <c r="E7769" s="117" t="s">
        <v>329</v>
      </c>
      <c r="J7769" s="102"/>
      <c r="K7769" s="124"/>
      <c r="R7769" s="46"/>
      <c r="V7769" s="112"/>
      <c r="W7769" s="72"/>
      <c r="X7769" s="46"/>
      <c r="Y7769" s="46"/>
      <c r="AC7769" s="47">
        <f t="shared" si="117"/>
        <v>0</v>
      </c>
      <c r="AD7769" s="47"/>
      <c r="AE7769" s="44"/>
      <c r="AF7769" s="48"/>
    </row>
    <row r="7770" spans="1:32" ht="21" customHeight="1">
      <c r="A7770" s="45" t="str">
        <f>IF(G7770="","",VLOOKUP(G7770,#REF!,3,0))</f>
        <v/>
      </c>
      <c r="B7770" s="45" t="str">
        <f>IF(Table1[[#This Row],[Day]]="","",WEEKNUM(F7770))</f>
        <v/>
      </c>
      <c r="C7770" s="45" t="str">
        <f>IF(Table1[[#This Row],[Day]]="","",MONTH(F7770))</f>
        <v/>
      </c>
      <c r="D7770" s="45" t="str">
        <f>IF(Table1[[#This Row],[Day]]="","",YEAR(F7770))</f>
        <v/>
      </c>
      <c r="E7770" s="117" t="s">
        <v>329</v>
      </c>
      <c r="J7770" s="102"/>
      <c r="K7770" s="124"/>
      <c r="R7770" s="46"/>
      <c r="V7770" s="112"/>
      <c r="W7770" s="72"/>
      <c r="X7770" s="46"/>
      <c r="Y7770" s="46"/>
      <c r="AC7770" s="47">
        <f t="shared" si="117"/>
        <v>0</v>
      </c>
      <c r="AD7770" s="47"/>
      <c r="AE7770" s="44"/>
      <c r="AF7770" s="48"/>
    </row>
    <row r="7771" spans="1:32" ht="21" customHeight="1">
      <c r="A7771" s="45" t="str">
        <f>IF(G7771="","",VLOOKUP(G7771,#REF!,3,0))</f>
        <v/>
      </c>
      <c r="B7771" s="45" t="str">
        <f>IF(Table1[[#This Row],[Day]]="","",WEEKNUM(F7771))</f>
        <v/>
      </c>
      <c r="C7771" s="45" t="str">
        <f>IF(Table1[[#This Row],[Day]]="","",MONTH(F7771))</f>
        <v/>
      </c>
      <c r="D7771" s="45" t="str">
        <f>IF(Table1[[#This Row],[Day]]="","",YEAR(F7771))</f>
        <v/>
      </c>
      <c r="E7771" s="117" t="s">
        <v>329</v>
      </c>
      <c r="J7771" s="102"/>
      <c r="K7771" s="124"/>
      <c r="R7771" s="46"/>
      <c r="V7771" s="112"/>
      <c r="W7771" s="72"/>
      <c r="X7771" s="46"/>
      <c r="Y7771" s="46"/>
      <c r="AC7771" s="47">
        <f t="shared" si="117"/>
        <v>0</v>
      </c>
      <c r="AD7771" s="47"/>
      <c r="AE7771" s="44"/>
      <c r="AF7771" s="48"/>
    </row>
    <row r="7772" spans="1:32" ht="21" customHeight="1">
      <c r="A7772" s="45" t="str">
        <f>IF(G7772="","",VLOOKUP(G7772,#REF!,3,0))</f>
        <v/>
      </c>
      <c r="B7772" s="45" t="str">
        <f>IF(Table1[[#This Row],[Day]]="","",WEEKNUM(F7772))</f>
        <v/>
      </c>
      <c r="C7772" s="45" t="str">
        <f>IF(Table1[[#This Row],[Day]]="","",MONTH(F7772))</f>
        <v/>
      </c>
      <c r="D7772" s="45" t="str">
        <f>IF(Table1[[#This Row],[Day]]="","",YEAR(F7772))</f>
        <v/>
      </c>
      <c r="E7772" s="117" t="s">
        <v>329</v>
      </c>
      <c r="J7772" s="102"/>
      <c r="K7772" s="124"/>
      <c r="R7772" s="46"/>
      <c r="V7772" s="112"/>
      <c r="W7772" s="72"/>
      <c r="X7772" s="46"/>
      <c r="Y7772" s="46"/>
      <c r="AC7772" s="47">
        <f t="shared" ref="AC7772:AC7835" si="118">SUM(I7772:AB7772)</f>
        <v>0</v>
      </c>
      <c r="AD7772" s="47"/>
      <c r="AE7772" s="44"/>
      <c r="AF7772" s="48"/>
    </row>
    <row r="7773" spans="1:32" ht="21" customHeight="1">
      <c r="A7773" s="45" t="str">
        <f>IF(G7773="","",VLOOKUP(G7773,#REF!,3,0))</f>
        <v/>
      </c>
      <c r="B7773" s="45" t="str">
        <f>IF(Table1[[#This Row],[Day]]="","",WEEKNUM(F7773))</f>
        <v/>
      </c>
      <c r="C7773" s="45" t="str">
        <f>IF(Table1[[#This Row],[Day]]="","",MONTH(F7773))</f>
        <v/>
      </c>
      <c r="D7773" s="45" t="str">
        <f>IF(Table1[[#This Row],[Day]]="","",YEAR(F7773))</f>
        <v/>
      </c>
      <c r="E7773" s="117" t="s">
        <v>329</v>
      </c>
      <c r="J7773" s="102"/>
      <c r="K7773" s="124"/>
      <c r="R7773" s="46"/>
      <c r="V7773" s="112"/>
      <c r="W7773" s="72"/>
      <c r="X7773" s="46"/>
      <c r="Y7773" s="46"/>
      <c r="AC7773" s="47">
        <f t="shared" si="118"/>
        <v>0</v>
      </c>
      <c r="AD7773" s="47"/>
      <c r="AE7773" s="44"/>
      <c r="AF7773" s="48"/>
    </row>
    <row r="7774" spans="1:32" ht="21" customHeight="1">
      <c r="A7774" s="45" t="str">
        <f>IF(G7774="","",VLOOKUP(G7774,#REF!,3,0))</f>
        <v/>
      </c>
      <c r="B7774" s="45" t="str">
        <f>IF(Table1[[#This Row],[Day]]="","",WEEKNUM(F7774))</f>
        <v/>
      </c>
      <c r="C7774" s="45" t="str">
        <f>IF(Table1[[#This Row],[Day]]="","",MONTH(F7774))</f>
        <v/>
      </c>
      <c r="D7774" s="45" t="str">
        <f>IF(Table1[[#This Row],[Day]]="","",YEAR(F7774))</f>
        <v/>
      </c>
      <c r="E7774" s="117" t="s">
        <v>329</v>
      </c>
      <c r="J7774" s="102"/>
      <c r="K7774" s="124"/>
      <c r="R7774" s="46"/>
      <c r="V7774" s="112"/>
      <c r="W7774" s="72"/>
      <c r="X7774" s="46"/>
      <c r="Y7774" s="46"/>
      <c r="AC7774" s="47">
        <f t="shared" si="118"/>
        <v>0</v>
      </c>
      <c r="AD7774" s="47"/>
      <c r="AE7774" s="44"/>
      <c r="AF7774" s="48"/>
    </row>
    <row r="7775" spans="1:32" ht="21" customHeight="1">
      <c r="A7775" s="45" t="str">
        <f>IF(G7775="","",VLOOKUP(G7775,#REF!,3,0))</f>
        <v/>
      </c>
      <c r="B7775" s="45" t="str">
        <f>IF(Table1[[#This Row],[Day]]="","",WEEKNUM(F7775))</f>
        <v/>
      </c>
      <c r="C7775" s="45" t="str">
        <f>IF(Table1[[#This Row],[Day]]="","",MONTH(F7775))</f>
        <v/>
      </c>
      <c r="D7775" s="45" t="str">
        <f>IF(Table1[[#This Row],[Day]]="","",YEAR(F7775))</f>
        <v/>
      </c>
      <c r="E7775" s="117" t="s">
        <v>329</v>
      </c>
      <c r="J7775" s="102"/>
      <c r="K7775" s="124"/>
      <c r="R7775" s="46"/>
      <c r="V7775" s="112"/>
      <c r="W7775" s="72"/>
      <c r="X7775" s="46"/>
      <c r="Y7775" s="46"/>
      <c r="AC7775" s="47">
        <f t="shared" si="118"/>
        <v>0</v>
      </c>
      <c r="AD7775" s="47"/>
      <c r="AE7775" s="44"/>
      <c r="AF7775" s="48"/>
    </row>
    <row r="7776" spans="1:32" ht="21" customHeight="1">
      <c r="A7776" s="45" t="str">
        <f>IF(G7776="","",VLOOKUP(G7776,#REF!,3,0))</f>
        <v/>
      </c>
      <c r="B7776" s="45" t="str">
        <f>IF(Table1[[#This Row],[Day]]="","",WEEKNUM(F7776))</f>
        <v/>
      </c>
      <c r="C7776" s="45" t="str">
        <f>IF(Table1[[#This Row],[Day]]="","",MONTH(F7776))</f>
        <v/>
      </c>
      <c r="D7776" s="45" t="str">
        <f>IF(Table1[[#This Row],[Day]]="","",YEAR(F7776))</f>
        <v/>
      </c>
      <c r="E7776" s="117" t="s">
        <v>329</v>
      </c>
      <c r="J7776" s="102"/>
      <c r="K7776" s="124"/>
      <c r="R7776" s="46"/>
      <c r="V7776" s="112"/>
      <c r="W7776" s="72"/>
      <c r="X7776" s="46"/>
      <c r="Y7776" s="46"/>
      <c r="AC7776" s="47">
        <f t="shared" si="118"/>
        <v>0</v>
      </c>
      <c r="AD7776" s="47"/>
      <c r="AE7776" s="44"/>
      <c r="AF7776" s="48"/>
    </row>
    <row r="7777" spans="1:32" ht="21" customHeight="1">
      <c r="A7777" s="45" t="str">
        <f>IF(G7777="","",VLOOKUP(G7777,#REF!,3,0))</f>
        <v/>
      </c>
      <c r="B7777" s="45" t="str">
        <f>IF(Table1[[#This Row],[Day]]="","",WEEKNUM(F7777))</f>
        <v/>
      </c>
      <c r="C7777" s="45" t="str">
        <f>IF(Table1[[#This Row],[Day]]="","",MONTH(F7777))</f>
        <v/>
      </c>
      <c r="D7777" s="45" t="str">
        <f>IF(Table1[[#This Row],[Day]]="","",YEAR(F7777))</f>
        <v/>
      </c>
      <c r="E7777" s="117" t="s">
        <v>329</v>
      </c>
      <c r="J7777" s="102"/>
      <c r="K7777" s="124"/>
      <c r="R7777" s="46"/>
      <c r="V7777" s="112"/>
      <c r="W7777" s="72"/>
      <c r="X7777" s="46"/>
      <c r="Y7777" s="46"/>
      <c r="AC7777" s="47">
        <f t="shared" si="118"/>
        <v>0</v>
      </c>
      <c r="AD7777" s="47"/>
      <c r="AE7777" s="44"/>
      <c r="AF7777" s="48"/>
    </row>
    <row r="7778" spans="1:32" ht="21" customHeight="1">
      <c r="A7778" s="45" t="str">
        <f>IF(G7778="","",VLOOKUP(G7778,#REF!,3,0))</f>
        <v/>
      </c>
      <c r="B7778" s="45" t="str">
        <f>IF(Table1[[#This Row],[Day]]="","",WEEKNUM(F7778))</f>
        <v/>
      </c>
      <c r="C7778" s="45" t="str">
        <f>IF(Table1[[#This Row],[Day]]="","",MONTH(F7778))</f>
        <v/>
      </c>
      <c r="D7778" s="45" t="str">
        <f>IF(Table1[[#This Row],[Day]]="","",YEAR(F7778))</f>
        <v/>
      </c>
      <c r="E7778" s="117" t="s">
        <v>329</v>
      </c>
      <c r="J7778" s="102"/>
      <c r="K7778" s="124"/>
      <c r="R7778" s="46"/>
      <c r="V7778" s="112"/>
      <c r="W7778" s="72"/>
      <c r="X7778" s="46"/>
      <c r="Y7778" s="46"/>
      <c r="AC7778" s="47">
        <f t="shared" si="118"/>
        <v>0</v>
      </c>
      <c r="AD7778" s="47"/>
      <c r="AE7778" s="44"/>
      <c r="AF7778" s="48"/>
    </row>
    <row r="7779" spans="1:32" ht="21" customHeight="1">
      <c r="A7779" s="45" t="str">
        <f>IF(G7779="","",VLOOKUP(G7779,#REF!,3,0))</f>
        <v/>
      </c>
      <c r="B7779" s="45" t="str">
        <f>IF(Table1[[#This Row],[Day]]="","",WEEKNUM(F7779))</f>
        <v/>
      </c>
      <c r="C7779" s="45" t="str">
        <f>IF(Table1[[#This Row],[Day]]="","",MONTH(F7779))</f>
        <v/>
      </c>
      <c r="D7779" s="45" t="str">
        <f>IF(Table1[[#This Row],[Day]]="","",YEAR(F7779))</f>
        <v/>
      </c>
      <c r="E7779" s="117" t="s">
        <v>329</v>
      </c>
      <c r="J7779" s="102"/>
      <c r="K7779" s="124"/>
      <c r="R7779" s="46"/>
      <c r="V7779" s="112"/>
      <c r="W7779" s="72"/>
      <c r="X7779" s="46"/>
      <c r="Y7779" s="46"/>
      <c r="AC7779" s="47">
        <f t="shared" si="118"/>
        <v>0</v>
      </c>
      <c r="AD7779" s="47"/>
      <c r="AE7779" s="44"/>
      <c r="AF7779" s="48"/>
    </row>
    <row r="7780" spans="1:32" ht="21" customHeight="1">
      <c r="A7780" s="45" t="str">
        <f>IF(G7780="","",VLOOKUP(G7780,#REF!,3,0))</f>
        <v/>
      </c>
      <c r="B7780" s="45" t="str">
        <f>IF(Table1[[#This Row],[Day]]="","",WEEKNUM(F7780))</f>
        <v/>
      </c>
      <c r="C7780" s="45" t="str">
        <f>IF(Table1[[#This Row],[Day]]="","",MONTH(F7780))</f>
        <v/>
      </c>
      <c r="D7780" s="45" t="str">
        <f>IF(Table1[[#This Row],[Day]]="","",YEAR(F7780))</f>
        <v/>
      </c>
      <c r="E7780" s="117" t="s">
        <v>329</v>
      </c>
      <c r="J7780" s="102"/>
      <c r="K7780" s="124"/>
      <c r="R7780" s="46"/>
      <c r="V7780" s="112"/>
      <c r="W7780" s="72"/>
      <c r="X7780" s="46"/>
      <c r="Y7780" s="46"/>
      <c r="AC7780" s="47">
        <f t="shared" si="118"/>
        <v>0</v>
      </c>
      <c r="AD7780" s="47"/>
      <c r="AE7780" s="44"/>
      <c r="AF7780" s="48"/>
    </row>
    <row r="7781" spans="1:32" ht="21" customHeight="1">
      <c r="A7781" s="45" t="str">
        <f>IF(G7781="","",VLOOKUP(G7781,#REF!,3,0))</f>
        <v/>
      </c>
      <c r="B7781" s="45" t="str">
        <f>IF(Table1[[#This Row],[Day]]="","",WEEKNUM(F7781))</f>
        <v/>
      </c>
      <c r="C7781" s="45" t="str">
        <f>IF(Table1[[#This Row],[Day]]="","",MONTH(F7781))</f>
        <v/>
      </c>
      <c r="D7781" s="45" t="str">
        <f>IF(Table1[[#This Row],[Day]]="","",YEAR(F7781))</f>
        <v/>
      </c>
      <c r="E7781" s="117" t="s">
        <v>329</v>
      </c>
      <c r="J7781" s="102"/>
      <c r="K7781" s="124"/>
      <c r="R7781" s="46"/>
      <c r="V7781" s="112"/>
      <c r="W7781" s="72"/>
      <c r="X7781" s="46"/>
      <c r="Y7781" s="46"/>
      <c r="AC7781" s="47">
        <f t="shared" si="118"/>
        <v>0</v>
      </c>
      <c r="AD7781" s="47"/>
      <c r="AE7781" s="44"/>
      <c r="AF7781" s="48"/>
    </row>
    <row r="7782" spans="1:32" ht="21" customHeight="1">
      <c r="A7782" s="45" t="str">
        <f>IF(G7782="","",VLOOKUP(G7782,#REF!,3,0))</f>
        <v/>
      </c>
      <c r="B7782" s="45" t="str">
        <f>IF(Table1[[#This Row],[Day]]="","",WEEKNUM(F7782))</f>
        <v/>
      </c>
      <c r="C7782" s="45" t="str">
        <f>IF(Table1[[#This Row],[Day]]="","",MONTH(F7782))</f>
        <v/>
      </c>
      <c r="D7782" s="45" t="str">
        <f>IF(Table1[[#This Row],[Day]]="","",YEAR(F7782))</f>
        <v/>
      </c>
      <c r="E7782" s="117" t="s">
        <v>329</v>
      </c>
      <c r="J7782" s="102"/>
      <c r="K7782" s="124"/>
      <c r="R7782" s="46"/>
      <c r="V7782" s="112"/>
      <c r="W7782" s="72"/>
      <c r="X7782" s="46"/>
      <c r="Y7782" s="46"/>
      <c r="AC7782" s="47">
        <f t="shared" si="118"/>
        <v>0</v>
      </c>
      <c r="AD7782" s="47"/>
      <c r="AE7782" s="44"/>
      <c r="AF7782" s="48"/>
    </row>
    <row r="7783" spans="1:32" ht="21" customHeight="1">
      <c r="A7783" s="45" t="str">
        <f>IF(G7783="","",VLOOKUP(G7783,#REF!,3,0))</f>
        <v/>
      </c>
      <c r="B7783" s="45" t="str">
        <f>IF(Table1[[#This Row],[Day]]="","",WEEKNUM(F7783))</f>
        <v/>
      </c>
      <c r="C7783" s="45" t="str">
        <f>IF(Table1[[#This Row],[Day]]="","",MONTH(F7783))</f>
        <v/>
      </c>
      <c r="D7783" s="45" t="str">
        <f>IF(Table1[[#This Row],[Day]]="","",YEAR(F7783))</f>
        <v/>
      </c>
      <c r="E7783" s="117" t="s">
        <v>329</v>
      </c>
      <c r="J7783" s="102"/>
      <c r="K7783" s="124"/>
      <c r="R7783" s="46"/>
      <c r="V7783" s="112"/>
      <c r="W7783" s="72"/>
      <c r="X7783" s="46"/>
      <c r="Y7783" s="46"/>
      <c r="AC7783" s="47">
        <f t="shared" si="118"/>
        <v>0</v>
      </c>
      <c r="AD7783" s="47"/>
      <c r="AE7783" s="44"/>
      <c r="AF7783" s="48"/>
    </row>
    <row r="7784" spans="1:32" ht="21" customHeight="1">
      <c r="A7784" s="45" t="str">
        <f>IF(G7784="","",VLOOKUP(G7784,#REF!,3,0))</f>
        <v/>
      </c>
      <c r="B7784" s="45" t="str">
        <f>IF(Table1[[#This Row],[Day]]="","",WEEKNUM(F7784))</f>
        <v/>
      </c>
      <c r="C7784" s="45" t="str">
        <f>IF(Table1[[#This Row],[Day]]="","",MONTH(F7784))</f>
        <v/>
      </c>
      <c r="D7784" s="45" t="str">
        <f>IF(Table1[[#This Row],[Day]]="","",YEAR(F7784))</f>
        <v/>
      </c>
      <c r="E7784" s="117" t="s">
        <v>329</v>
      </c>
      <c r="J7784" s="102"/>
      <c r="K7784" s="124"/>
      <c r="R7784" s="46"/>
      <c r="V7784" s="112"/>
      <c r="W7784" s="72"/>
      <c r="X7784" s="46"/>
      <c r="Y7784" s="46"/>
      <c r="AC7784" s="47">
        <f t="shared" si="118"/>
        <v>0</v>
      </c>
      <c r="AD7784" s="47"/>
      <c r="AE7784" s="44"/>
      <c r="AF7784" s="48"/>
    </row>
    <row r="7785" spans="1:32" ht="21" customHeight="1">
      <c r="A7785" s="45" t="str">
        <f>IF(G7785="","",VLOOKUP(G7785,#REF!,3,0))</f>
        <v/>
      </c>
      <c r="B7785" s="45" t="str">
        <f>IF(Table1[[#This Row],[Day]]="","",WEEKNUM(F7785))</f>
        <v/>
      </c>
      <c r="C7785" s="45" t="str">
        <f>IF(Table1[[#This Row],[Day]]="","",MONTH(F7785))</f>
        <v/>
      </c>
      <c r="D7785" s="45" t="str">
        <f>IF(Table1[[#This Row],[Day]]="","",YEAR(F7785))</f>
        <v/>
      </c>
      <c r="E7785" s="117" t="s">
        <v>329</v>
      </c>
      <c r="J7785" s="102"/>
      <c r="K7785" s="124"/>
      <c r="R7785" s="46"/>
      <c r="V7785" s="112"/>
      <c r="W7785" s="72"/>
      <c r="X7785" s="46"/>
      <c r="Y7785" s="46"/>
      <c r="AC7785" s="47">
        <f t="shared" si="118"/>
        <v>0</v>
      </c>
      <c r="AD7785" s="47"/>
      <c r="AE7785" s="44"/>
      <c r="AF7785" s="48"/>
    </row>
    <row r="7786" spans="1:32" ht="21" customHeight="1">
      <c r="A7786" s="45" t="str">
        <f>IF(G7786="","",VLOOKUP(G7786,#REF!,3,0))</f>
        <v/>
      </c>
      <c r="B7786" s="45" t="str">
        <f>IF(Table1[[#This Row],[Day]]="","",WEEKNUM(F7786))</f>
        <v/>
      </c>
      <c r="C7786" s="45" t="str">
        <f>IF(Table1[[#This Row],[Day]]="","",MONTH(F7786))</f>
        <v/>
      </c>
      <c r="D7786" s="45" t="str">
        <f>IF(Table1[[#This Row],[Day]]="","",YEAR(F7786))</f>
        <v/>
      </c>
      <c r="E7786" s="117" t="s">
        <v>329</v>
      </c>
      <c r="J7786" s="102"/>
      <c r="K7786" s="124"/>
      <c r="R7786" s="46"/>
      <c r="V7786" s="112"/>
      <c r="W7786" s="72"/>
      <c r="X7786" s="46"/>
      <c r="Y7786" s="46"/>
      <c r="AC7786" s="47">
        <f t="shared" si="118"/>
        <v>0</v>
      </c>
      <c r="AD7786" s="47"/>
      <c r="AE7786" s="44"/>
      <c r="AF7786" s="48"/>
    </row>
    <row r="7787" spans="1:32" ht="21" customHeight="1">
      <c r="A7787" s="45" t="str">
        <f>IF(G7787="","",VLOOKUP(G7787,#REF!,3,0))</f>
        <v/>
      </c>
      <c r="B7787" s="45" t="str">
        <f>IF(Table1[[#This Row],[Day]]="","",WEEKNUM(F7787))</f>
        <v/>
      </c>
      <c r="C7787" s="45" t="str">
        <f>IF(Table1[[#This Row],[Day]]="","",MONTH(F7787))</f>
        <v/>
      </c>
      <c r="D7787" s="45" t="str">
        <f>IF(Table1[[#This Row],[Day]]="","",YEAR(F7787))</f>
        <v/>
      </c>
      <c r="E7787" s="117" t="s">
        <v>329</v>
      </c>
      <c r="J7787" s="102"/>
      <c r="K7787" s="124"/>
      <c r="R7787" s="46"/>
      <c r="V7787" s="112"/>
      <c r="W7787" s="72"/>
      <c r="X7787" s="46"/>
      <c r="Y7787" s="46"/>
      <c r="AC7787" s="47">
        <f t="shared" si="118"/>
        <v>0</v>
      </c>
      <c r="AD7787" s="47"/>
      <c r="AE7787" s="44"/>
      <c r="AF7787" s="48"/>
    </row>
    <row r="7788" spans="1:32" ht="21" customHeight="1">
      <c r="A7788" s="45" t="str">
        <f>IF(G7788="","",VLOOKUP(G7788,#REF!,3,0))</f>
        <v/>
      </c>
      <c r="B7788" s="45" t="str">
        <f>IF(Table1[[#This Row],[Day]]="","",WEEKNUM(F7788))</f>
        <v/>
      </c>
      <c r="C7788" s="45" t="str">
        <f>IF(Table1[[#This Row],[Day]]="","",MONTH(F7788))</f>
        <v/>
      </c>
      <c r="D7788" s="45" t="str">
        <f>IF(Table1[[#This Row],[Day]]="","",YEAR(F7788))</f>
        <v/>
      </c>
      <c r="E7788" s="117" t="s">
        <v>329</v>
      </c>
      <c r="J7788" s="102"/>
      <c r="K7788" s="124"/>
      <c r="R7788" s="46"/>
      <c r="V7788" s="112"/>
      <c r="W7788" s="72"/>
      <c r="X7788" s="46"/>
      <c r="Y7788" s="46"/>
      <c r="AC7788" s="47">
        <f t="shared" si="118"/>
        <v>0</v>
      </c>
      <c r="AD7788" s="47"/>
      <c r="AE7788" s="44"/>
      <c r="AF7788" s="48"/>
    </row>
    <row r="7789" spans="1:32" ht="21" customHeight="1">
      <c r="A7789" s="45" t="str">
        <f>IF(G7789="","",VLOOKUP(G7789,#REF!,3,0))</f>
        <v/>
      </c>
      <c r="B7789" s="45" t="str">
        <f>IF(Table1[[#This Row],[Day]]="","",WEEKNUM(F7789))</f>
        <v/>
      </c>
      <c r="C7789" s="45" t="str">
        <f>IF(Table1[[#This Row],[Day]]="","",MONTH(F7789))</f>
        <v/>
      </c>
      <c r="D7789" s="45" t="str">
        <f>IF(Table1[[#This Row],[Day]]="","",YEAR(F7789))</f>
        <v/>
      </c>
      <c r="E7789" s="117" t="s">
        <v>329</v>
      </c>
      <c r="J7789" s="102"/>
      <c r="K7789" s="124"/>
      <c r="R7789" s="46"/>
      <c r="V7789" s="112"/>
      <c r="W7789" s="72"/>
      <c r="X7789" s="46"/>
      <c r="Y7789" s="46"/>
      <c r="AC7789" s="47">
        <f t="shared" si="118"/>
        <v>0</v>
      </c>
      <c r="AD7789" s="47"/>
      <c r="AE7789" s="44"/>
      <c r="AF7789" s="48"/>
    </row>
    <row r="7790" spans="1:32" ht="21" customHeight="1">
      <c r="A7790" s="45" t="str">
        <f>IF(G7790="","",VLOOKUP(G7790,#REF!,3,0))</f>
        <v/>
      </c>
      <c r="B7790" s="45" t="str">
        <f>IF(Table1[[#This Row],[Day]]="","",WEEKNUM(F7790))</f>
        <v/>
      </c>
      <c r="C7790" s="45" t="str">
        <f>IF(Table1[[#This Row],[Day]]="","",MONTH(F7790))</f>
        <v/>
      </c>
      <c r="D7790" s="45" t="str">
        <f>IF(Table1[[#This Row],[Day]]="","",YEAR(F7790))</f>
        <v/>
      </c>
      <c r="E7790" s="117" t="s">
        <v>329</v>
      </c>
      <c r="J7790" s="102"/>
      <c r="K7790" s="124"/>
      <c r="R7790" s="46"/>
      <c r="V7790" s="112"/>
      <c r="W7790" s="72"/>
      <c r="X7790" s="46"/>
      <c r="Y7790" s="46"/>
      <c r="AC7790" s="47">
        <f t="shared" si="118"/>
        <v>0</v>
      </c>
      <c r="AD7790" s="47"/>
      <c r="AE7790" s="44"/>
      <c r="AF7790" s="48"/>
    </row>
    <row r="7791" spans="1:32" ht="21" customHeight="1">
      <c r="A7791" s="45" t="str">
        <f>IF(G7791="","",VLOOKUP(G7791,#REF!,3,0))</f>
        <v/>
      </c>
      <c r="B7791" s="45" t="str">
        <f>IF(Table1[[#This Row],[Day]]="","",WEEKNUM(F7791))</f>
        <v/>
      </c>
      <c r="C7791" s="45" t="str">
        <f>IF(Table1[[#This Row],[Day]]="","",MONTH(F7791))</f>
        <v/>
      </c>
      <c r="D7791" s="45" t="str">
        <f>IF(Table1[[#This Row],[Day]]="","",YEAR(F7791))</f>
        <v/>
      </c>
      <c r="E7791" s="117" t="s">
        <v>329</v>
      </c>
      <c r="J7791" s="102"/>
      <c r="K7791" s="124"/>
      <c r="R7791" s="46"/>
      <c r="V7791" s="112"/>
      <c r="W7791" s="72"/>
      <c r="X7791" s="46"/>
      <c r="Y7791" s="46"/>
      <c r="AC7791" s="47">
        <f t="shared" si="118"/>
        <v>0</v>
      </c>
      <c r="AD7791" s="47"/>
      <c r="AE7791" s="44"/>
      <c r="AF7791" s="48"/>
    </row>
    <row r="7792" spans="1:32" ht="21" customHeight="1">
      <c r="A7792" s="45" t="str">
        <f>IF(G7792="","",VLOOKUP(G7792,#REF!,3,0))</f>
        <v/>
      </c>
      <c r="B7792" s="45" t="str">
        <f>IF(Table1[[#This Row],[Day]]="","",WEEKNUM(F7792))</f>
        <v/>
      </c>
      <c r="C7792" s="45" t="str">
        <f>IF(Table1[[#This Row],[Day]]="","",MONTH(F7792))</f>
        <v/>
      </c>
      <c r="D7792" s="45" t="str">
        <f>IF(Table1[[#This Row],[Day]]="","",YEAR(F7792))</f>
        <v/>
      </c>
      <c r="E7792" s="117" t="s">
        <v>329</v>
      </c>
      <c r="J7792" s="102"/>
      <c r="K7792" s="124"/>
      <c r="R7792" s="46"/>
      <c r="V7792" s="112"/>
      <c r="W7792" s="72"/>
      <c r="X7792" s="46"/>
      <c r="Y7792" s="46"/>
      <c r="AC7792" s="47">
        <f t="shared" si="118"/>
        <v>0</v>
      </c>
      <c r="AD7792" s="47"/>
      <c r="AE7792" s="44"/>
      <c r="AF7792" s="48"/>
    </row>
    <row r="7793" spans="1:32" ht="21" customHeight="1">
      <c r="A7793" s="45" t="str">
        <f>IF(G7793="","",VLOOKUP(G7793,#REF!,3,0))</f>
        <v/>
      </c>
      <c r="B7793" s="45" t="str">
        <f>IF(Table1[[#This Row],[Day]]="","",WEEKNUM(F7793))</f>
        <v/>
      </c>
      <c r="C7793" s="45" t="str">
        <f>IF(Table1[[#This Row],[Day]]="","",MONTH(F7793))</f>
        <v/>
      </c>
      <c r="D7793" s="45" t="str">
        <f>IF(Table1[[#This Row],[Day]]="","",YEAR(F7793))</f>
        <v/>
      </c>
      <c r="E7793" s="117" t="s">
        <v>329</v>
      </c>
      <c r="J7793" s="102"/>
      <c r="K7793" s="124"/>
      <c r="R7793" s="46"/>
      <c r="V7793" s="112"/>
      <c r="W7793" s="72"/>
      <c r="X7793" s="46"/>
      <c r="Y7793" s="46"/>
      <c r="AC7793" s="47">
        <f t="shared" si="118"/>
        <v>0</v>
      </c>
      <c r="AD7793" s="47"/>
      <c r="AE7793" s="44"/>
      <c r="AF7793" s="48"/>
    </row>
    <row r="7794" spans="1:32" ht="21" customHeight="1">
      <c r="A7794" s="45" t="str">
        <f>IF(G7794="","",VLOOKUP(G7794,#REF!,3,0))</f>
        <v/>
      </c>
      <c r="B7794" s="45" t="str">
        <f>IF(Table1[[#This Row],[Day]]="","",WEEKNUM(F7794))</f>
        <v/>
      </c>
      <c r="C7794" s="45" t="str">
        <f>IF(Table1[[#This Row],[Day]]="","",MONTH(F7794))</f>
        <v/>
      </c>
      <c r="D7794" s="45" t="str">
        <f>IF(Table1[[#This Row],[Day]]="","",YEAR(F7794))</f>
        <v/>
      </c>
      <c r="E7794" s="117" t="s">
        <v>329</v>
      </c>
      <c r="J7794" s="102"/>
      <c r="K7794" s="124"/>
      <c r="R7794" s="46"/>
      <c r="V7794" s="112"/>
      <c r="W7794" s="72"/>
      <c r="X7794" s="46"/>
      <c r="Y7794" s="46"/>
      <c r="AC7794" s="47">
        <f t="shared" si="118"/>
        <v>0</v>
      </c>
      <c r="AD7794" s="47"/>
      <c r="AE7794" s="44"/>
      <c r="AF7794" s="48"/>
    </row>
    <row r="7795" spans="1:32" ht="21" customHeight="1">
      <c r="A7795" s="45" t="str">
        <f>IF(G7795="","",VLOOKUP(G7795,#REF!,3,0))</f>
        <v/>
      </c>
      <c r="B7795" s="45" t="str">
        <f>IF(Table1[[#This Row],[Day]]="","",WEEKNUM(F7795))</f>
        <v/>
      </c>
      <c r="C7795" s="45" t="str">
        <f>IF(Table1[[#This Row],[Day]]="","",MONTH(F7795))</f>
        <v/>
      </c>
      <c r="D7795" s="45" t="str">
        <f>IF(Table1[[#This Row],[Day]]="","",YEAR(F7795))</f>
        <v/>
      </c>
      <c r="E7795" s="117" t="s">
        <v>329</v>
      </c>
      <c r="J7795" s="102"/>
      <c r="K7795" s="124"/>
      <c r="R7795" s="46"/>
      <c r="V7795" s="112"/>
      <c r="W7795" s="72"/>
      <c r="X7795" s="46"/>
      <c r="Y7795" s="46"/>
      <c r="AC7795" s="47">
        <f t="shared" si="118"/>
        <v>0</v>
      </c>
      <c r="AD7795" s="47"/>
      <c r="AE7795" s="44"/>
      <c r="AF7795" s="48"/>
    </row>
    <row r="7796" spans="1:32" ht="21" customHeight="1">
      <c r="A7796" s="45" t="str">
        <f>IF(G7796="","",VLOOKUP(G7796,#REF!,3,0))</f>
        <v/>
      </c>
      <c r="B7796" s="45" t="str">
        <f>IF(Table1[[#This Row],[Day]]="","",WEEKNUM(F7796))</f>
        <v/>
      </c>
      <c r="C7796" s="45" t="str">
        <f>IF(Table1[[#This Row],[Day]]="","",MONTH(F7796))</f>
        <v/>
      </c>
      <c r="D7796" s="45" t="str">
        <f>IF(Table1[[#This Row],[Day]]="","",YEAR(F7796))</f>
        <v/>
      </c>
      <c r="E7796" s="117" t="s">
        <v>329</v>
      </c>
      <c r="J7796" s="102"/>
      <c r="K7796" s="124"/>
      <c r="R7796" s="46"/>
      <c r="V7796" s="112"/>
      <c r="W7796" s="72"/>
      <c r="X7796" s="46"/>
      <c r="Y7796" s="46"/>
      <c r="AC7796" s="47">
        <f t="shared" si="118"/>
        <v>0</v>
      </c>
      <c r="AD7796" s="47"/>
      <c r="AE7796" s="44"/>
      <c r="AF7796" s="48"/>
    </row>
    <row r="7797" spans="1:32" ht="21" customHeight="1">
      <c r="A7797" s="45" t="str">
        <f>IF(G7797="","",VLOOKUP(G7797,#REF!,3,0))</f>
        <v/>
      </c>
      <c r="B7797" s="45" t="str">
        <f>IF(Table1[[#This Row],[Day]]="","",WEEKNUM(F7797))</f>
        <v/>
      </c>
      <c r="C7797" s="45" t="str">
        <f>IF(Table1[[#This Row],[Day]]="","",MONTH(F7797))</f>
        <v/>
      </c>
      <c r="D7797" s="45" t="str">
        <f>IF(Table1[[#This Row],[Day]]="","",YEAR(F7797))</f>
        <v/>
      </c>
      <c r="E7797" s="117" t="s">
        <v>329</v>
      </c>
      <c r="J7797" s="102"/>
      <c r="K7797" s="124"/>
      <c r="R7797" s="46"/>
      <c r="V7797" s="112"/>
      <c r="W7797" s="72"/>
      <c r="X7797" s="46"/>
      <c r="Y7797" s="46"/>
      <c r="AC7797" s="47">
        <f t="shared" si="118"/>
        <v>0</v>
      </c>
      <c r="AD7797" s="47"/>
      <c r="AE7797" s="44"/>
      <c r="AF7797" s="48"/>
    </row>
    <row r="7798" spans="1:32" ht="21" customHeight="1">
      <c r="A7798" s="45" t="str">
        <f>IF(G7798="","",VLOOKUP(G7798,#REF!,3,0))</f>
        <v/>
      </c>
      <c r="B7798" s="45" t="str">
        <f>IF(Table1[[#This Row],[Day]]="","",WEEKNUM(F7798))</f>
        <v/>
      </c>
      <c r="C7798" s="45" t="str">
        <f>IF(Table1[[#This Row],[Day]]="","",MONTH(F7798))</f>
        <v/>
      </c>
      <c r="D7798" s="45" t="str">
        <f>IF(Table1[[#This Row],[Day]]="","",YEAR(F7798))</f>
        <v/>
      </c>
      <c r="E7798" s="117" t="s">
        <v>329</v>
      </c>
      <c r="J7798" s="102"/>
      <c r="K7798" s="124"/>
      <c r="R7798" s="46"/>
      <c r="V7798" s="112"/>
      <c r="W7798" s="72"/>
      <c r="X7798" s="46"/>
      <c r="Y7798" s="46"/>
      <c r="AC7798" s="47">
        <f t="shared" si="118"/>
        <v>0</v>
      </c>
      <c r="AD7798" s="47"/>
      <c r="AE7798" s="44"/>
      <c r="AF7798" s="48"/>
    </row>
    <row r="7799" spans="1:32" ht="21" customHeight="1">
      <c r="A7799" s="45" t="str">
        <f>IF(G7799="","",VLOOKUP(G7799,#REF!,3,0))</f>
        <v/>
      </c>
      <c r="B7799" s="45" t="str">
        <f>IF(Table1[[#This Row],[Day]]="","",WEEKNUM(F7799))</f>
        <v/>
      </c>
      <c r="C7799" s="45" t="str">
        <f>IF(Table1[[#This Row],[Day]]="","",MONTH(F7799))</f>
        <v/>
      </c>
      <c r="D7799" s="45" t="str">
        <f>IF(Table1[[#This Row],[Day]]="","",YEAR(F7799))</f>
        <v/>
      </c>
      <c r="E7799" s="117" t="s">
        <v>329</v>
      </c>
      <c r="J7799" s="102"/>
      <c r="K7799" s="124"/>
      <c r="R7799" s="46"/>
      <c r="V7799" s="112"/>
      <c r="W7799" s="72"/>
      <c r="X7799" s="46"/>
      <c r="Y7799" s="46"/>
      <c r="AC7799" s="47">
        <f t="shared" si="118"/>
        <v>0</v>
      </c>
      <c r="AD7799" s="47"/>
      <c r="AE7799" s="44"/>
      <c r="AF7799" s="48"/>
    </row>
    <row r="7800" spans="1:32" ht="21" customHeight="1">
      <c r="A7800" s="45" t="str">
        <f>IF(G7800="","",VLOOKUP(G7800,#REF!,3,0))</f>
        <v/>
      </c>
      <c r="B7800" s="45" t="str">
        <f>IF(Table1[[#This Row],[Day]]="","",WEEKNUM(F7800))</f>
        <v/>
      </c>
      <c r="C7800" s="45" t="str">
        <f>IF(Table1[[#This Row],[Day]]="","",MONTH(F7800))</f>
        <v/>
      </c>
      <c r="D7800" s="45" t="str">
        <f>IF(Table1[[#This Row],[Day]]="","",YEAR(F7800))</f>
        <v/>
      </c>
      <c r="E7800" s="117" t="s">
        <v>329</v>
      </c>
      <c r="J7800" s="102"/>
      <c r="K7800" s="124"/>
      <c r="R7800" s="46"/>
      <c r="V7800" s="112"/>
      <c r="W7800" s="72"/>
      <c r="X7800" s="46"/>
      <c r="Y7800" s="46"/>
      <c r="AC7800" s="47">
        <f t="shared" si="118"/>
        <v>0</v>
      </c>
      <c r="AD7800" s="47"/>
      <c r="AE7800" s="44"/>
      <c r="AF7800" s="48"/>
    </row>
    <row r="7801" spans="1:32" ht="21" customHeight="1">
      <c r="A7801" s="45" t="str">
        <f>IF(G7801="","",VLOOKUP(G7801,#REF!,3,0))</f>
        <v/>
      </c>
      <c r="B7801" s="45" t="str">
        <f>IF(Table1[[#This Row],[Day]]="","",WEEKNUM(F7801))</f>
        <v/>
      </c>
      <c r="C7801" s="45" t="str">
        <f>IF(Table1[[#This Row],[Day]]="","",MONTH(F7801))</f>
        <v/>
      </c>
      <c r="D7801" s="45" t="str">
        <f>IF(Table1[[#This Row],[Day]]="","",YEAR(F7801))</f>
        <v/>
      </c>
      <c r="E7801" s="117" t="s">
        <v>329</v>
      </c>
      <c r="J7801" s="102"/>
      <c r="K7801" s="124"/>
      <c r="R7801" s="46"/>
      <c r="V7801" s="112"/>
      <c r="W7801" s="72"/>
      <c r="X7801" s="46"/>
      <c r="Y7801" s="46"/>
      <c r="AC7801" s="47">
        <f t="shared" si="118"/>
        <v>0</v>
      </c>
      <c r="AD7801" s="47"/>
      <c r="AE7801" s="44"/>
      <c r="AF7801" s="48"/>
    </row>
    <row r="7802" spans="1:32" ht="21" customHeight="1">
      <c r="A7802" s="45" t="str">
        <f>IF(G7802="","",VLOOKUP(G7802,#REF!,3,0))</f>
        <v/>
      </c>
      <c r="B7802" s="45" t="str">
        <f>IF(Table1[[#This Row],[Day]]="","",WEEKNUM(F7802))</f>
        <v/>
      </c>
      <c r="C7802" s="45" t="str">
        <f>IF(Table1[[#This Row],[Day]]="","",MONTH(F7802))</f>
        <v/>
      </c>
      <c r="D7802" s="45" t="str">
        <f>IF(Table1[[#This Row],[Day]]="","",YEAR(F7802))</f>
        <v/>
      </c>
      <c r="E7802" s="117" t="s">
        <v>329</v>
      </c>
      <c r="J7802" s="102"/>
      <c r="K7802" s="124"/>
      <c r="R7802" s="46"/>
      <c r="V7802" s="112"/>
      <c r="W7802" s="72"/>
      <c r="X7802" s="46"/>
      <c r="Y7802" s="46"/>
      <c r="AC7802" s="47">
        <f t="shared" si="118"/>
        <v>0</v>
      </c>
      <c r="AD7802" s="47"/>
      <c r="AE7802" s="44"/>
      <c r="AF7802" s="48"/>
    </row>
    <row r="7803" spans="1:32" ht="21" customHeight="1">
      <c r="A7803" s="45" t="str">
        <f>IF(G7803="","",VLOOKUP(G7803,#REF!,3,0))</f>
        <v/>
      </c>
      <c r="B7803" s="45" t="str">
        <f>IF(Table1[[#This Row],[Day]]="","",WEEKNUM(F7803))</f>
        <v/>
      </c>
      <c r="C7803" s="45" t="str">
        <f>IF(Table1[[#This Row],[Day]]="","",MONTH(F7803))</f>
        <v/>
      </c>
      <c r="D7803" s="45" t="str">
        <f>IF(Table1[[#This Row],[Day]]="","",YEAR(F7803))</f>
        <v/>
      </c>
      <c r="E7803" s="117" t="s">
        <v>329</v>
      </c>
      <c r="J7803" s="102"/>
      <c r="K7803" s="124"/>
      <c r="R7803" s="46"/>
      <c r="V7803" s="112"/>
      <c r="W7803" s="72"/>
      <c r="X7803" s="46"/>
      <c r="Y7803" s="46"/>
      <c r="AC7803" s="47">
        <f t="shared" si="118"/>
        <v>0</v>
      </c>
      <c r="AD7803" s="47"/>
      <c r="AE7803" s="44"/>
      <c r="AF7803" s="48"/>
    </row>
    <row r="7804" spans="1:32" ht="21" customHeight="1">
      <c r="A7804" s="45" t="str">
        <f>IF(G7804="","",VLOOKUP(G7804,#REF!,3,0))</f>
        <v/>
      </c>
      <c r="B7804" s="45" t="str">
        <f>IF(Table1[[#This Row],[Day]]="","",WEEKNUM(F7804))</f>
        <v/>
      </c>
      <c r="C7804" s="45" t="str">
        <f>IF(Table1[[#This Row],[Day]]="","",MONTH(F7804))</f>
        <v/>
      </c>
      <c r="D7804" s="45" t="str">
        <f>IF(Table1[[#This Row],[Day]]="","",YEAR(F7804))</f>
        <v/>
      </c>
      <c r="E7804" s="117" t="s">
        <v>329</v>
      </c>
      <c r="J7804" s="102"/>
      <c r="K7804" s="124"/>
      <c r="R7804" s="46"/>
      <c r="V7804" s="112"/>
      <c r="W7804" s="72"/>
      <c r="X7804" s="46"/>
      <c r="Y7804" s="46"/>
      <c r="AC7804" s="47">
        <f t="shared" si="118"/>
        <v>0</v>
      </c>
      <c r="AD7804" s="47"/>
      <c r="AE7804" s="44"/>
      <c r="AF7804" s="48"/>
    </row>
    <row r="7805" spans="1:32" ht="21" customHeight="1">
      <c r="A7805" s="45" t="str">
        <f>IF(G7805="","",VLOOKUP(G7805,#REF!,3,0))</f>
        <v/>
      </c>
      <c r="B7805" s="45" t="str">
        <f>IF(Table1[[#This Row],[Day]]="","",WEEKNUM(F7805))</f>
        <v/>
      </c>
      <c r="C7805" s="45" t="str">
        <f>IF(Table1[[#This Row],[Day]]="","",MONTH(F7805))</f>
        <v/>
      </c>
      <c r="D7805" s="45" t="str">
        <f>IF(Table1[[#This Row],[Day]]="","",YEAR(F7805))</f>
        <v/>
      </c>
      <c r="E7805" s="117" t="s">
        <v>329</v>
      </c>
      <c r="J7805" s="102"/>
      <c r="K7805" s="124"/>
      <c r="R7805" s="46"/>
      <c r="V7805" s="112"/>
      <c r="W7805" s="72"/>
      <c r="X7805" s="46"/>
      <c r="Y7805" s="46"/>
      <c r="AC7805" s="47">
        <f t="shared" si="118"/>
        <v>0</v>
      </c>
      <c r="AD7805" s="47"/>
      <c r="AE7805" s="44"/>
      <c r="AF7805" s="48"/>
    </row>
    <row r="7806" spans="1:32" ht="21" customHeight="1">
      <c r="A7806" s="45" t="str">
        <f>IF(G7806="","",VLOOKUP(G7806,#REF!,3,0))</f>
        <v/>
      </c>
      <c r="B7806" s="45" t="str">
        <f>IF(Table1[[#This Row],[Day]]="","",WEEKNUM(F7806))</f>
        <v/>
      </c>
      <c r="C7806" s="45" t="str">
        <f>IF(Table1[[#This Row],[Day]]="","",MONTH(F7806))</f>
        <v/>
      </c>
      <c r="D7806" s="45" t="str">
        <f>IF(Table1[[#This Row],[Day]]="","",YEAR(F7806))</f>
        <v/>
      </c>
      <c r="E7806" s="117" t="s">
        <v>329</v>
      </c>
      <c r="J7806" s="102"/>
      <c r="K7806" s="124"/>
      <c r="R7806" s="46"/>
      <c r="V7806" s="112"/>
      <c r="W7806" s="72"/>
      <c r="X7806" s="46"/>
      <c r="Y7806" s="46"/>
      <c r="AC7806" s="47">
        <f t="shared" si="118"/>
        <v>0</v>
      </c>
      <c r="AD7806" s="47"/>
      <c r="AE7806" s="44"/>
      <c r="AF7806" s="48"/>
    </row>
    <row r="7807" spans="1:32" ht="21" customHeight="1">
      <c r="A7807" s="45" t="str">
        <f>IF(G7807="","",VLOOKUP(G7807,#REF!,3,0))</f>
        <v/>
      </c>
      <c r="B7807" s="45" t="str">
        <f>IF(Table1[[#This Row],[Day]]="","",WEEKNUM(F7807))</f>
        <v/>
      </c>
      <c r="C7807" s="45" t="str">
        <f>IF(Table1[[#This Row],[Day]]="","",MONTH(F7807))</f>
        <v/>
      </c>
      <c r="D7807" s="45" t="str">
        <f>IF(Table1[[#This Row],[Day]]="","",YEAR(F7807))</f>
        <v/>
      </c>
      <c r="E7807" s="117" t="s">
        <v>329</v>
      </c>
      <c r="J7807" s="102"/>
      <c r="K7807" s="124"/>
      <c r="R7807" s="46"/>
      <c r="V7807" s="112"/>
      <c r="W7807" s="72"/>
      <c r="X7807" s="46"/>
      <c r="Y7807" s="46"/>
      <c r="AC7807" s="47">
        <f t="shared" si="118"/>
        <v>0</v>
      </c>
      <c r="AD7807" s="47"/>
      <c r="AE7807" s="44"/>
      <c r="AF7807" s="48"/>
    </row>
    <row r="7808" spans="1:32" ht="21" customHeight="1">
      <c r="A7808" s="45" t="str">
        <f>IF(G7808="","",VLOOKUP(G7808,#REF!,3,0))</f>
        <v/>
      </c>
      <c r="B7808" s="45" t="str">
        <f>IF(Table1[[#This Row],[Day]]="","",WEEKNUM(F7808))</f>
        <v/>
      </c>
      <c r="C7808" s="45" t="str">
        <f>IF(Table1[[#This Row],[Day]]="","",MONTH(F7808))</f>
        <v/>
      </c>
      <c r="D7808" s="45" t="str">
        <f>IF(Table1[[#This Row],[Day]]="","",YEAR(F7808))</f>
        <v/>
      </c>
      <c r="E7808" s="117" t="s">
        <v>329</v>
      </c>
      <c r="J7808" s="102"/>
      <c r="K7808" s="124"/>
      <c r="R7808" s="46"/>
      <c r="V7808" s="112"/>
      <c r="W7808" s="72"/>
      <c r="X7808" s="46"/>
      <c r="Y7808" s="46"/>
      <c r="AC7808" s="47">
        <f t="shared" si="118"/>
        <v>0</v>
      </c>
      <c r="AD7808" s="47"/>
      <c r="AE7808" s="44"/>
      <c r="AF7808" s="48"/>
    </row>
    <row r="7809" spans="1:32" ht="21" customHeight="1">
      <c r="A7809" s="45" t="str">
        <f>IF(G7809="","",VLOOKUP(G7809,#REF!,3,0))</f>
        <v/>
      </c>
      <c r="B7809" s="45" t="str">
        <f>IF(Table1[[#This Row],[Day]]="","",WEEKNUM(F7809))</f>
        <v/>
      </c>
      <c r="C7809" s="45" t="str">
        <f>IF(Table1[[#This Row],[Day]]="","",MONTH(F7809))</f>
        <v/>
      </c>
      <c r="D7809" s="45" t="str">
        <f>IF(Table1[[#This Row],[Day]]="","",YEAR(F7809))</f>
        <v/>
      </c>
      <c r="E7809" s="117" t="s">
        <v>329</v>
      </c>
      <c r="J7809" s="102"/>
      <c r="K7809" s="124"/>
      <c r="R7809" s="46"/>
      <c r="V7809" s="112"/>
      <c r="W7809" s="72"/>
      <c r="X7809" s="46"/>
      <c r="Y7809" s="46"/>
      <c r="AC7809" s="47">
        <f t="shared" si="118"/>
        <v>0</v>
      </c>
      <c r="AD7809" s="47"/>
      <c r="AE7809" s="44"/>
      <c r="AF7809" s="48"/>
    </row>
    <row r="7810" spans="1:32" ht="21" customHeight="1">
      <c r="A7810" s="45" t="str">
        <f>IF(G7810="","",VLOOKUP(G7810,#REF!,3,0))</f>
        <v/>
      </c>
      <c r="B7810" s="45" t="str">
        <f>IF(Table1[[#This Row],[Day]]="","",WEEKNUM(F7810))</f>
        <v/>
      </c>
      <c r="C7810" s="45" t="str">
        <f>IF(Table1[[#This Row],[Day]]="","",MONTH(F7810))</f>
        <v/>
      </c>
      <c r="D7810" s="45" t="str">
        <f>IF(Table1[[#This Row],[Day]]="","",YEAR(F7810))</f>
        <v/>
      </c>
      <c r="E7810" s="117" t="s">
        <v>329</v>
      </c>
      <c r="J7810" s="102"/>
      <c r="K7810" s="124"/>
      <c r="R7810" s="46"/>
      <c r="V7810" s="112"/>
      <c r="W7810" s="72"/>
      <c r="X7810" s="46"/>
      <c r="Y7810" s="46"/>
      <c r="AC7810" s="47">
        <f t="shared" si="118"/>
        <v>0</v>
      </c>
      <c r="AD7810" s="47"/>
      <c r="AE7810" s="44"/>
      <c r="AF7810" s="48"/>
    </row>
    <row r="7811" spans="1:32" ht="21" customHeight="1">
      <c r="A7811" s="45" t="str">
        <f>IF(G7811="","",VLOOKUP(G7811,#REF!,3,0))</f>
        <v/>
      </c>
      <c r="B7811" s="45" t="str">
        <f>IF(Table1[[#This Row],[Day]]="","",WEEKNUM(F7811))</f>
        <v/>
      </c>
      <c r="C7811" s="45" t="str">
        <f>IF(Table1[[#This Row],[Day]]="","",MONTH(F7811))</f>
        <v/>
      </c>
      <c r="D7811" s="45" t="str">
        <f>IF(Table1[[#This Row],[Day]]="","",YEAR(F7811))</f>
        <v/>
      </c>
      <c r="E7811" s="117" t="s">
        <v>329</v>
      </c>
      <c r="J7811" s="102"/>
      <c r="K7811" s="124"/>
      <c r="R7811" s="46"/>
      <c r="V7811" s="112"/>
      <c r="W7811" s="72"/>
      <c r="X7811" s="46"/>
      <c r="Y7811" s="46"/>
      <c r="AC7811" s="47">
        <f t="shared" si="118"/>
        <v>0</v>
      </c>
      <c r="AD7811" s="47"/>
      <c r="AE7811" s="44"/>
      <c r="AF7811" s="48"/>
    </row>
    <row r="7812" spans="1:32" ht="21" customHeight="1">
      <c r="A7812" s="45" t="str">
        <f>IF(G7812="","",VLOOKUP(G7812,#REF!,3,0))</f>
        <v/>
      </c>
      <c r="B7812" s="45" t="str">
        <f>IF(Table1[[#This Row],[Day]]="","",WEEKNUM(F7812))</f>
        <v/>
      </c>
      <c r="C7812" s="45" t="str">
        <f>IF(Table1[[#This Row],[Day]]="","",MONTH(F7812))</f>
        <v/>
      </c>
      <c r="D7812" s="45" t="str">
        <f>IF(Table1[[#This Row],[Day]]="","",YEAR(F7812))</f>
        <v/>
      </c>
      <c r="E7812" s="117" t="s">
        <v>329</v>
      </c>
      <c r="J7812" s="102"/>
      <c r="K7812" s="124"/>
      <c r="R7812" s="46"/>
      <c r="V7812" s="112"/>
      <c r="W7812" s="72"/>
      <c r="X7812" s="46"/>
      <c r="Y7812" s="46"/>
      <c r="AC7812" s="47">
        <f t="shared" si="118"/>
        <v>0</v>
      </c>
      <c r="AD7812" s="47"/>
      <c r="AE7812" s="44"/>
      <c r="AF7812" s="48"/>
    </row>
    <row r="7813" spans="1:32" ht="21" customHeight="1">
      <c r="A7813" s="45" t="str">
        <f>IF(G7813="","",VLOOKUP(G7813,#REF!,3,0))</f>
        <v/>
      </c>
      <c r="B7813" s="45" t="str">
        <f>IF(Table1[[#This Row],[Day]]="","",WEEKNUM(F7813))</f>
        <v/>
      </c>
      <c r="C7813" s="45" t="str">
        <f>IF(Table1[[#This Row],[Day]]="","",MONTH(F7813))</f>
        <v/>
      </c>
      <c r="D7813" s="45" t="str">
        <f>IF(Table1[[#This Row],[Day]]="","",YEAR(F7813))</f>
        <v/>
      </c>
      <c r="E7813" s="117" t="s">
        <v>329</v>
      </c>
      <c r="J7813" s="102"/>
      <c r="K7813" s="124"/>
      <c r="R7813" s="46"/>
      <c r="V7813" s="112"/>
      <c r="W7813" s="72"/>
      <c r="X7813" s="46"/>
      <c r="Y7813" s="46"/>
      <c r="AC7813" s="47">
        <f t="shared" si="118"/>
        <v>0</v>
      </c>
      <c r="AD7813" s="47"/>
      <c r="AE7813" s="44"/>
      <c r="AF7813" s="48"/>
    </row>
    <row r="7814" spans="1:32" ht="21" customHeight="1">
      <c r="A7814" s="45" t="str">
        <f>IF(G7814="","",VLOOKUP(G7814,#REF!,3,0))</f>
        <v/>
      </c>
      <c r="B7814" s="45" t="str">
        <f>IF(Table1[[#This Row],[Day]]="","",WEEKNUM(F7814))</f>
        <v/>
      </c>
      <c r="C7814" s="45" t="str">
        <f>IF(Table1[[#This Row],[Day]]="","",MONTH(F7814))</f>
        <v/>
      </c>
      <c r="D7814" s="45" t="str">
        <f>IF(Table1[[#This Row],[Day]]="","",YEAR(F7814))</f>
        <v/>
      </c>
      <c r="E7814" s="117" t="s">
        <v>329</v>
      </c>
      <c r="J7814" s="102"/>
      <c r="K7814" s="124"/>
      <c r="R7814" s="46"/>
      <c r="V7814" s="112"/>
      <c r="W7814" s="72"/>
      <c r="X7814" s="46"/>
      <c r="Y7814" s="46"/>
      <c r="AC7814" s="47">
        <f t="shared" si="118"/>
        <v>0</v>
      </c>
      <c r="AD7814" s="47"/>
      <c r="AE7814" s="44"/>
      <c r="AF7814" s="48"/>
    </row>
    <row r="7815" spans="1:32" ht="21" customHeight="1">
      <c r="A7815" s="45" t="str">
        <f>IF(G7815="","",VLOOKUP(G7815,#REF!,3,0))</f>
        <v/>
      </c>
      <c r="B7815" s="45" t="str">
        <f>IF(Table1[[#This Row],[Day]]="","",WEEKNUM(F7815))</f>
        <v/>
      </c>
      <c r="C7815" s="45" t="str">
        <f>IF(Table1[[#This Row],[Day]]="","",MONTH(F7815))</f>
        <v/>
      </c>
      <c r="D7815" s="45" t="str">
        <f>IF(Table1[[#This Row],[Day]]="","",YEAR(F7815))</f>
        <v/>
      </c>
      <c r="E7815" s="117" t="s">
        <v>329</v>
      </c>
      <c r="J7815" s="102"/>
      <c r="K7815" s="124"/>
      <c r="R7815" s="46"/>
      <c r="V7815" s="112"/>
      <c r="W7815" s="72"/>
      <c r="X7815" s="46"/>
      <c r="Y7815" s="46"/>
      <c r="AC7815" s="47">
        <f t="shared" si="118"/>
        <v>0</v>
      </c>
      <c r="AD7815" s="47"/>
      <c r="AE7815" s="44"/>
      <c r="AF7815" s="48"/>
    </row>
    <row r="7816" spans="1:32" ht="21" customHeight="1">
      <c r="A7816" s="45" t="str">
        <f>IF(G7816="","",VLOOKUP(G7816,#REF!,3,0))</f>
        <v/>
      </c>
      <c r="B7816" s="45" t="str">
        <f>IF(Table1[[#This Row],[Day]]="","",WEEKNUM(F7816))</f>
        <v/>
      </c>
      <c r="C7816" s="45" t="str">
        <f>IF(Table1[[#This Row],[Day]]="","",MONTH(F7816))</f>
        <v/>
      </c>
      <c r="D7816" s="45" t="str">
        <f>IF(Table1[[#This Row],[Day]]="","",YEAR(F7816))</f>
        <v/>
      </c>
      <c r="E7816" s="117" t="s">
        <v>329</v>
      </c>
      <c r="J7816" s="102"/>
      <c r="K7816" s="124"/>
      <c r="R7816" s="46"/>
      <c r="V7816" s="112"/>
      <c r="W7816" s="72"/>
      <c r="X7816" s="46"/>
      <c r="Y7816" s="46"/>
      <c r="AC7816" s="47">
        <f t="shared" si="118"/>
        <v>0</v>
      </c>
      <c r="AD7816" s="47"/>
      <c r="AE7816" s="44"/>
      <c r="AF7816" s="48"/>
    </row>
    <row r="7817" spans="1:32" ht="21" customHeight="1">
      <c r="A7817" s="45" t="str">
        <f>IF(G7817="","",VLOOKUP(G7817,#REF!,3,0))</f>
        <v/>
      </c>
      <c r="B7817" s="45" t="str">
        <f>IF(Table1[[#This Row],[Day]]="","",WEEKNUM(F7817))</f>
        <v/>
      </c>
      <c r="C7817" s="45" t="str">
        <f>IF(Table1[[#This Row],[Day]]="","",MONTH(F7817))</f>
        <v/>
      </c>
      <c r="D7817" s="45" t="str">
        <f>IF(Table1[[#This Row],[Day]]="","",YEAR(F7817))</f>
        <v/>
      </c>
      <c r="E7817" s="117" t="s">
        <v>329</v>
      </c>
      <c r="J7817" s="102"/>
      <c r="K7817" s="124"/>
      <c r="R7817" s="46"/>
      <c r="V7817" s="112"/>
      <c r="W7817" s="72"/>
      <c r="X7817" s="46"/>
      <c r="Y7817" s="46"/>
      <c r="AC7817" s="47">
        <f t="shared" si="118"/>
        <v>0</v>
      </c>
      <c r="AD7817" s="47"/>
      <c r="AE7817" s="44"/>
      <c r="AF7817" s="48"/>
    </row>
    <row r="7818" spans="1:32" ht="21" customHeight="1">
      <c r="A7818" s="45" t="str">
        <f>IF(G7818="","",VLOOKUP(G7818,#REF!,3,0))</f>
        <v/>
      </c>
      <c r="B7818" s="45" t="str">
        <f>IF(Table1[[#This Row],[Day]]="","",WEEKNUM(F7818))</f>
        <v/>
      </c>
      <c r="C7818" s="45" t="str">
        <f>IF(Table1[[#This Row],[Day]]="","",MONTH(F7818))</f>
        <v/>
      </c>
      <c r="D7818" s="45" t="str">
        <f>IF(Table1[[#This Row],[Day]]="","",YEAR(F7818))</f>
        <v/>
      </c>
      <c r="E7818" s="117" t="s">
        <v>329</v>
      </c>
      <c r="J7818" s="102"/>
      <c r="K7818" s="124"/>
      <c r="R7818" s="46"/>
      <c r="V7818" s="112"/>
      <c r="W7818" s="72"/>
      <c r="X7818" s="46"/>
      <c r="Y7818" s="46"/>
      <c r="AC7818" s="47">
        <f t="shared" si="118"/>
        <v>0</v>
      </c>
      <c r="AD7818" s="47"/>
      <c r="AE7818" s="44"/>
      <c r="AF7818" s="48"/>
    </row>
    <row r="7819" spans="1:32" ht="21" customHeight="1">
      <c r="A7819" s="45" t="str">
        <f>IF(G7819="","",VLOOKUP(G7819,#REF!,3,0))</f>
        <v/>
      </c>
      <c r="B7819" s="45" t="str">
        <f>IF(Table1[[#This Row],[Day]]="","",WEEKNUM(F7819))</f>
        <v/>
      </c>
      <c r="C7819" s="45" t="str">
        <f>IF(Table1[[#This Row],[Day]]="","",MONTH(F7819))</f>
        <v/>
      </c>
      <c r="D7819" s="45" t="str">
        <f>IF(Table1[[#This Row],[Day]]="","",YEAR(F7819))</f>
        <v/>
      </c>
      <c r="E7819" s="117" t="s">
        <v>329</v>
      </c>
      <c r="J7819" s="102"/>
      <c r="K7819" s="124"/>
      <c r="R7819" s="46"/>
      <c r="V7819" s="112"/>
      <c r="W7819" s="72"/>
      <c r="X7819" s="46"/>
      <c r="Y7819" s="46"/>
      <c r="AC7819" s="47">
        <f t="shared" si="118"/>
        <v>0</v>
      </c>
      <c r="AD7819" s="47"/>
      <c r="AE7819" s="44"/>
      <c r="AF7819" s="48"/>
    </row>
    <row r="7820" spans="1:32" ht="21" customHeight="1">
      <c r="A7820" s="45" t="str">
        <f>IF(G7820="","",VLOOKUP(G7820,#REF!,3,0))</f>
        <v/>
      </c>
      <c r="B7820" s="45" t="str">
        <f>IF(Table1[[#This Row],[Day]]="","",WEEKNUM(F7820))</f>
        <v/>
      </c>
      <c r="C7820" s="45" t="str">
        <f>IF(Table1[[#This Row],[Day]]="","",MONTH(F7820))</f>
        <v/>
      </c>
      <c r="D7820" s="45" t="str">
        <f>IF(Table1[[#This Row],[Day]]="","",YEAR(F7820))</f>
        <v/>
      </c>
      <c r="E7820" s="117" t="s">
        <v>329</v>
      </c>
      <c r="J7820" s="102"/>
      <c r="K7820" s="124"/>
      <c r="R7820" s="46"/>
      <c r="V7820" s="112"/>
      <c r="W7820" s="72"/>
      <c r="X7820" s="46"/>
      <c r="Y7820" s="46"/>
      <c r="AC7820" s="47">
        <f t="shared" si="118"/>
        <v>0</v>
      </c>
      <c r="AD7820" s="47"/>
      <c r="AE7820" s="44"/>
      <c r="AF7820" s="48"/>
    </row>
    <row r="7821" spans="1:32" ht="21" customHeight="1">
      <c r="A7821" s="45" t="str">
        <f>IF(G7821="","",VLOOKUP(G7821,#REF!,3,0))</f>
        <v/>
      </c>
      <c r="B7821" s="45" t="str">
        <f>IF(Table1[[#This Row],[Day]]="","",WEEKNUM(F7821))</f>
        <v/>
      </c>
      <c r="C7821" s="45" t="str">
        <f>IF(Table1[[#This Row],[Day]]="","",MONTH(F7821))</f>
        <v/>
      </c>
      <c r="D7821" s="45" t="str">
        <f>IF(Table1[[#This Row],[Day]]="","",YEAR(F7821))</f>
        <v/>
      </c>
      <c r="E7821" s="117" t="s">
        <v>329</v>
      </c>
      <c r="J7821" s="102"/>
      <c r="K7821" s="124"/>
      <c r="R7821" s="46"/>
      <c r="V7821" s="112"/>
      <c r="W7821" s="72"/>
      <c r="X7821" s="46"/>
      <c r="Y7821" s="46"/>
      <c r="AC7821" s="47">
        <f t="shared" si="118"/>
        <v>0</v>
      </c>
      <c r="AD7821" s="47"/>
      <c r="AE7821" s="44"/>
      <c r="AF7821" s="48"/>
    </row>
    <row r="7822" spans="1:32" ht="21" customHeight="1">
      <c r="A7822" s="45" t="str">
        <f>IF(G7822="","",VLOOKUP(G7822,#REF!,3,0))</f>
        <v/>
      </c>
      <c r="B7822" s="45" t="str">
        <f>IF(Table1[[#This Row],[Day]]="","",WEEKNUM(F7822))</f>
        <v/>
      </c>
      <c r="C7822" s="45" t="str">
        <f>IF(Table1[[#This Row],[Day]]="","",MONTH(F7822))</f>
        <v/>
      </c>
      <c r="D7822" s="45" t="str">
        <f>IF(Table1[[#This Row],[Day]]="","",YEAR(F7822))</f>
        <v/>
      </c>
      <c r="E7822" s="117" t="s">
        <v>329</v>
      </c>
      <c r="J7822" s="102"/>
      <c r="K7822" s="124"/>
      <c r="R7822" s="46"/>
      <c r="V7822" s="112"/>
      <c r="W7822" s="72"/>
      <c r="X7822" s="46"/>
      <c r="Y7822" s="46"/>
      <c r="AC7822" s="47">
        <f t="shared" si="118"/>
        <v>0</v>
      </c>
      <c r="AD7822" s="47"/>
      <c r="AE7822" s="44"/>
      <c r="AF7822" s="48"/>
    </row>
    <row r="7823" spans="1:32" ht="21" customHeight="1">
      <c r="A7823" s="45" t="str">
        <f>IF(G7823="","",VLOOKUP(G7823,#REF!,3,0))</f>
        <v/>
      </c>
      <c r="B7823" s="45" t="str">
        <f>IF(Table1[[#This Row],[Day]]="","",WEEKNUM(F7823))</f>
        <v/>
      </c>
      <c r="C7823" s="45" t="str">
        <f>IF(Table1[[#This Row],[Day]]="","",MONTH(F7823))</f>
        <v/>
      </c>
      <c r="D7823" s="45" t="str">
        <f>IF(Table1[[#This Row],[Day]]="","",YEAR(F7823))</f>
        <v/>
      </c>
      <c r="E7823" s="117" t="s">
        <v>329</v>
      </c>
      <c r="J7823" s="102"/>
      <c r="K7823" s="124"/>
      <c r="R7823" s="46"/>
      <c r="V7823" s="112"/>
      <c r="W7823" s="72"/>
      <c r="X7823" s="46"/>
      <c r="Y7823" s="46"/>
      <c r="AC7823" s="47">
        <f t="shared" si="118"/>
        <v>0</v>
      </c>
      <c r="AD7823" s="47"/>
      <c r="AE7823" s="44"/>
      <c r="AF7823" s="48"/>
    </row>
    <row r="7824" spans="1:32" ht="21" customHeight="1">
      <c r="A7824" s="45" t="str">
        <f>IF(G7824="","",VLOOKUP(G7824,#REF!,3,0))</f>
        <v/>
      </c>
      <c r="B7824" s="45" t="str">
        <f>IF(Table1[[#This Row],[Day]]="","",WEEKNUM(F7824))</f>
        <v/>
      </c>
      <c r="C7824" s="45" t="str">
        <f>IF(Table1[[#This Row],[Day]]="","",MONTH(F7824))</f>
        <v/>
      </c>
      <c r="D7824" s="45" t="str">
        <f>IF(Table1[[#This Row],[Day]]="","",YEAR(F7824))</f>
        <v/>
      </c>
      <c r="E7824" s="117" t="s">
        <v>329</v>
      </c>
      <c r="J7824" s="102"/>
      <c r="K7824" s="124"/>
      <c r="R7824" s="46"/>
      <c r="V7824" s="112"/>
      <c r="W7824" s="72"/>
      <c r="X7824" s="46"/>
      <c r="Y7824" s="46"/>
      <c r="AC7824" s="47">
        <f t="shared" si="118"/>
        <v>0</v>
      </c>
      <c r="AD7824" s="47"/>
      <c r="AE7824" s="44"/>
      <c r="AF7824" s="48"/>
    </row>
    <row r="7825" spans="1:32" ht="21" customHeight="1">
      <c r="A7825" s="45" t="str">
        <f>IF(G7825="","",VLOOKUP(G7825,#REF!,3,0))</f>
        <v/>
      </c>
      <c r="B7825" s="45" t="str">
        <f>IF(Table1[[#This Row],[Day]]="","",WEEKNUM(F7825))</f>
        <v/>
      </c>
      <c r="C7825" s="45" t="str">
        <f>IF(Table1[[#This Row],[Day]]="","",MONTH(F7825))</f>
        <v/>
      </c>
      <c r="D7825" s="45" t="str">
        <f>IF(Table1[[#This Row],[Day]]="","",YEAR(F7825))</f>
        <v/>
      </c>
      <c r="E7825" s="117" t="s">
        <v>329</v>
      </c>
      <c r="J7825" s="102"/>
      <c r="K7825" s="124"/>
      <c r="R7825" s="46"/>
      <c r="V7825" s="112"/>
      <c r="W7825" s="72"/>
      <c r="X7825" s="46"/>
      <c r="Y7825" s="46"/>
      <c r="AC7825" s="47">
        <f t="shared" si="118"/>
        <v>0</v>
      </c>
      <c r="AD7825" s="47"/>
      <c r="AE7825" s="44"/>
      <c r="AF7825" s="48"/>
    </row>
    <row r="7826" spans="1:32" ht="21" customHeight="1">
      <c r="A7826" s="45" t="str">
        <f>IF(G7826="","",VLOOKUP(G7826,#REF!,3,0))</f>
        <v/>
      </c>
      <c r="B7826" s="45" t="str">
        <f>IF(Table1[[#This Row],[Day]]="","",WEEKNUM(F7826))</f>
        <v/>
      </c>
      <c r="C7826" s="45" t="str">
        <f>IF(Table1[[#This Row],[Day]]="","",MONTH(F7826))</f>
        <v/>
      </c>
      <c r="D7826" s="45" t="str">
        <f>IF(Table1[[#This Row],[Day]]="","",YEAR(F7826))</f>
        <v/>
      </c>
      <c r="E7826" s="117" t="s">
        <v>329</v>
      </c>
      <c r="J7826" s="102"/>
      <c r="K7826" s="124"/>
      <c r="R7826" s="46"/>
      <c r="V7826" s="112"/>
      <c r="W7826" s="72"/>
      <c r="X7826" s="46"/>
      <c r="Y7826" s="46"/>
      <c r="AC7826" s="47">
        <f t="shared" si="118"/>
        <v>0</v>
      </c>
      <c r="AD7826" s="47"/>
      <c r="AE7826" s="44"/>
      <c r="AF7826" s="48"/>
    </row>
    <row r="7827" spans="1:32" ht="21" customHeight="1">
      <c r="A7827" s="45" t="str">
        <f>IF(G7827="","",VLOOKUP(G7827,#REF!,3,0))</f>
        <v/>
      </c>
      <c r="B7827" s="45" t="str">
        <f>IF(Table1[[#This Row],[Day]]="","",WEEKNUM(F7827))</f>
        <v/>
      </c>
      <c r="C7827" s="45" t="str">
        <f>IF(Table1[[#This Row],[Day]]="","",MONTH(F7827))</f>
        <v/>
      </c>
      <c r="D7827" s="45" t="str">
        <f>IF(Table1[[#This Row],[Day]]="","",YEAR(F7827))</f>
        <v/>
      </c>
      <c r="E7827" s="117" t="s">
        <v>329</v>
      </c>
      <c r="J7827" s="102"/>
      <c r="K7827" s="124"/>
      <c r="R7827" s="46"/>
      <c r="V7827" s="112"/>
      <c r="W7827" s="72"/>
      <c r="X7827" s="46"/>
      <c r="Y7827" s="46"/>
      <c r="AC7827" s="47">
        <f t="shared" si="118"/>
        <v>0</v>
      </c>
      <c r="AD7827" s="47"/>
      <c r="AE7827" s="44"/>
      <c r="AF7827" s="48"/>
    </row>
    <row r="7828" spans="1:32" ht="21" customHeight="1">
      <c r="A7828" s="45" t="str">
        <f>IF(G7828="","",VLOOKUP(G7828,#REF!,3,0))</f>
        <v/>
      </c>
      <c r="B7828" s="45" t="str">
        <f>IF(Table1[[#This Row],[Day]]="","",WEEKNUM(F7828))</f>
        <v/>
      </c>
      <c r="C7828" s="45" t="str">
        <f>IF(Table1[[#This Row],[Day]]="","",MONTH(F7828))</f>
        <v/>
      </c>
      <c r="D7828" s="45" t="str">
        <f>IF(Table1[[#This Row],[Day]]="","",YEAR(F7828))</f>
        <v/>
      </c>
      <c r="E7828" s="117" t="s">
        <v>329</v>
      </c>
      <c r="J7828" s="102"/>
      <c r="K7828" s="124"/>
      <c r="R7828" s="46"/>
      <c r="V7828" s="112"/>
      <c r="W7828" s="72"/>
      <c r="X7828" s="46"/>
      <c r="Y7828" s="46"/>
      <c r="AC7828" s="47">
        <f t="shared" si="118"/>
        <v>0</v>
      </c>
      <c r="AD7828" s="47"/>
      <c r="AE7828" s="44"/>
      <c r="AF7828" s="48"/>
    </row>
    <row r="7829" spans="1:32" ht="21" customHeight="1">
      <c r="A7829" s="45" t="str">
        <f>IF(G7829="","",VLOOKUP(G7829,#REF!,3,0))</f>
        <v/>
      </c>
      <c r="B7829" s="45" t="str">
        <f>IF(Table1[[#This Row],[Day]]="","",WEEKNUM(F7829))</f>
        <v/>
      </c>
      <c r="C7829" s="45" t="str">
        <f>IF(Table1[[#This Row],[Day]]="","",MONTH(F7829))</f>
        <v/>
      </c>
      <c r="D7829" s="45" t="str">
        <f>IF(Table1[[#This Row],[Day]]="","",YEAR(F7829))</f>
        <v/>
      </c>
      <c r="E7829" s="117" t="s">
        <v>329</v>
      </c>
      <c r="J7829" s="102"/>
      <c r="K7829" s="124"/>
      <c r="R7829" s="46"/>
      <c r="V7829" s="112"/>
      <c r="W7829" s="72"/>
      <c r="X7829" s="46"/>
      <c r="Y7829" s="46"/>
      <c r="AC7829" s="47">
        <f t="shared" si="118"/>
        <v>0</v>
      </c>
      <c r="AD7829" s="47"/>
      <c r="AE7829" s="44"/>
      <c r="AF7829" s="48"/>
    </row>
    <row r="7830" spans="1:32" ht="21" customHeight="1">
      <c r="A7830" s="45" t="str">
        <f>IF(G7830="","",VLOOKUP(G7830,#REF!,3,0))</f>
        <v/>
      </c>
      <c r="B7830" s="45" t="str">
        <f>IF(Table1[[#This Row],[Day]]="","",WEEKNUM(F7830))</f>
        <v/>
      </c>
      <c r="C7830" s="45" t="str">
        <f>IF(Table1[[#This Row],[Day]]="","",MONTH(F7830))</f>
        <v/>
      </c>
      <c r="D7830" s="45" t="str">
        <f>IF(Table1[[#This Row],[Day]]="","",YEAR(F7830))</f>
        <v/>
      </c>
      <c r="E7830" s="117" t="s">
        <v>329</v>
      </c>
      <c r="J7830" s="102"/>
      <c r="K7830" s="124"/>
      <c r="R7830" s="46"/>
      <c r="V7830" s="112"/>
      <c r="W7830" s="72"/>
      <c r="X7830" s="46"/>
      <c r="Y7830" s="46"/>
      <c r="AC7830" s="47">
        <f t="shared" si="118"/>
        <v>0</v>
      </c>
      <c r="AD7830" s="47"/>
      <c r="AE7830" s="44"/>
      <c r="AF7830" s="48"/>
    </row>
    <row r="7831" spans="1:32" ht="21" customHeight="1">
      <c r="A7831" s="45" t="str">
        <f>IF(G7831="","",VLOOKUP(G7831,#REF!,3,0))</f>
        <v/>
      </c>
      <c r="B7831" s="45" t="str">
        <f>IF(Table1[[#This Row],[Day]]="","",WEEKNUM(F7831))</f>
        <v/>
      </c>
      <c r="C7831" s="45" t="str">
        <f>IF(Table1[[#This Row],[Day]]="","",MONTH(F7831))</f>
        <v/>
      </c>
      <c r="D7831" s="45" t="str">
        <f>IF(Table1[[#This Row],[Day]]="","",YEAR(F7831))</f>
        <v/>
      </c>
      <c r="E7831" s="117" t="s">
        <v>329</v>
      </c>
      <c r="J7831" s="102"/>
      <c r="K7831" s="124"/>
      <c r="R7831" s="46"/>
      <c r="V7831" s="112"/>
      <c r="W7831" s="72"/>
      <c r="X7831" s="46"/>
      <c r="Y7831" s="46"/>
      <c r="AC7831" s="47">
        <f t="shared" si="118"/>
        <v>0</v>
      </c>
      <c r="AD7831" s="47"/>
      <c r="AE7831" s="44"/>
      <c r="AF7831" s="48"/>
    </row>
    <row r="7832" spans="1:32" ht="21" customHeight="1">
      <c r="A7832" s="45" t="str">
        <f>IF(G7832="","",VLOOKUP(G7832,#REF!,3,0))</f>
        <v/>
      </c>
      <c r="B7832" s="45" t="str">
        <f>IF(Table1[[#This Row],[Day]]="","",WEEKNUM(F7832))</f>
        <v/>
      </c>
      <c r="C7832" s="45" t="str">
        <f>IF(Table1[[#This Row],[Day]]="","",MONTH(F7832))</f>
        <v/>
      </c>
      <c r="D7832" s="45" t="str">
        <f>IF(Table1[[#This Row],[Day]]="","",YEAR(F7832))</f>
        <v/>
      </c>
      <c r="E7832" s="117" t="s">
        <v>329</v>
      </c>
      <c r="J7832" s="102"/>
      <c r="K7832" s="124"/>
      <c r="R7832" s="46"/>
      <c r="V7832" s="112"/>
      <c r="W7832" s="72"/>
      <c r="X7832" s="46"/>
      <c r="Y7832" s="46"/>
      <c r="AC7832" s="47">
        <f t="shared" si="118"/>
        <v>0</v>
      </c>
      <c r="AD7832" s="47"/>
      <c r="AE7832" s="44"/>
      <c r="AF7832" s="48"/>
    </row>
    <row r="7833" spans="1:32" ht="21" customHeight="1">
      <c r="A7833" s="45" t="str">
        <f>IF(G7833="","",VLOOKUP(G7833,#REF!,3,0))</f>
        <v/>
      </c>
      <c r="B7833" s="45" t="str">
        <f>IF(Table1[[#This Row],[Day]]="","",WEEKNUM(F7833))</f>
        <v/>
      </c>
      <c r="C7833" s="45" t="str">
        <f>IF(Table1[[#This Row],[Day]]="","",MONTH(F7833))</f>
        <v/>
      </c>
      <c r="D7833" s="45" t="str">
        <f>IF(Table1[[#This Row],[Day]]="","",YEAR(F7833))</f>
        <v/>
      </c>
      <c r="E7833" s="117" t="s">
        <v>329</v>
      </c>
      <c r="J7833" s="102"/>
      <c r="K7833" s="124"/>
      <c r="R7833" s="46"/>
      <c r="V7833" s="112"/>
      <c r="W7833" s="72"/>
      <c r="X7833" s="46"/>
      <c r="Y7833" s="46"/>
      <c r="AC7833" s="47">
        <f t="shared" si="118"/>
        <v>0</v>
      </c>
      <c r="AD7833" s="47"/>
      <c r="AE7833" s="44"/>
      <c r="AF7833" s="48"/>
    </row>
    <row r="7834" spans="1:32" ht="21" customHeight="1">
      <c r="A7834" s="45" t="str">
        <f>IF(G7834="","",VLOOKUP(G7834,#REF!,3,0))</f>
        <v/>
      </c>
      <c r="B7834" s="45" t="str">
        <f>IF(Table1[[#This Row],[Day]]="","",WEEKNUM(F7834))</f>
        <v/>
      </c>
      <c r="C7834" s="45" t="str">
        <f>IF(Table1[[#This Row],[Day]]="","",MONTH(F7834))</f>
        <v/>
      </c>
      <c r="D7834" s="45" t="str">
        <f>IF(Table1[[#This Row],[Day]]="","",YEAR(F7834))</f>
        <v/>
      </c>
      <c r="E7834" s="117" t="s">
        <v>329</v>
      </c>
      <c r="J7834" s="102"/>
      <c r="K7834" s="124"/>
      <c r="R7834" s="46"/>
      <c r="V7834" s="112"/>
      <c r="W7834" s="72"/>
      <c r="X7834" s="46"/>
      <c r="Y7834" s="46"/>
      <c r="AC7834" s="47">
        <f t="shared" si="118"/>
        <v>0</v>
      </c>
      <c r="AD7834" s="47"/>
      <c r="AE7834" s="44"/>
      <c r="AF7834" s="48"/>
    </row>
    <row r="7835" spans="1:32" ht="21" customHeight="1">
      <c r="A7835" s="45" t="str">
        <f>IF(G7835="","",VLOOKUP(G7835,#REF!,3,0))</f>
        <v/>
      </c>
      <c r="B7835" s="45" t="str">
        <f>IF(Table1[[#This Row],[Day]]="","",WEEKNUM(F7835))</f>
        <v/>
      </c>
      <c r="C7835" s="45" t="str">
        <f>IF(Table1[[#This Row],[Day]]="","",MONTH(F7835))</f>
        <v/>
      </c>
      <c r="D7835" s="45" t="str">
        <f>IF(Table1[[#This Row],[Day]]="","",YEAR(F7835))</f>
        <v/>
      </c>
      <c r="E7835" s="117" t="s">
        <v>329</v>
      </c>
      <c r="J7835" s="102"/>
      <c r="K7835" s="124"/>
      <c r="R7835" s="46"/>
      <c r="V7835" s="112"/>
      <c r="W7835" s="72"/>
      <c r="X7835" s="46"/>
      <c r="Y7835" s="46"/>
      <c r="AC7835" s="47">
        <f t="shared" si="118"/>
        <v>0</v>
      </c>
      <c r="AD7835" s="47"/>
      <c r="AE7835" s="44"/>
      <c r="AF7835" s="48"/>
    </row>
    <row r="7836" spans="1:32" ht="21" customHeight="1">
      <c r="A7836" s="45" t="str">
        <f>IF(G7836="","",VLOOKUP(G7836,#REF!,3,0))</f>
        <v/>
      </c>
      <c r="B7836" s="45" t="str">
        <f>IF(Table1[[#This Row],[Day]]="","",WEEKNUM(F7836))</f>
        <v/>
      </c>
      <c r="C7836" s="45" t="str">
        <f>IF(Table1[[#This Row],[Day]]="","",MONTH(F7836))</f>
        <v/>
      </c>
      <c r="D7836" s="45" t="str">
        <f>IF(Table1[[#This Row],[Day]]="","",YEAR(F7836))</f>
        <v/>
      </c>
      <c r="E7836" s="117" t="s">
        <v>329</v>
      </c>
      <c r="J7836" s="102"/>
      <c r="K7836" s="124"/>
      <c r="R7836" s="46"/>
      <c r="V7836" s="112"/>
      <c r="W7836" s="72"/>
      <c r="X7836" s="46"/>
      <c r="Y7836" s="46"/>
      <c r="AC7836" s="47">
        <f t="shared" ref="AC7836:AC7899" si="119">SUM(I7836:AB7836)</f>
        <v>0</v>
      </c>
      <c r="AD7836" s="47"/>
      <c r="AE7836" s="44"/>
      <c r="AF7836" s="48"/>
    </row>
    <row r="7837" spans="1:32" ht="21" customHeight="1">
      <c r="A7837" s="45" t="str">
        <f>IF(G7837="","",VLOOKUP(G7837,#REF!,3,0))</f>
        <v/>
      </c>
      <c r="B7837" s="45" t="str">
        <f>IF(Table1[[#This Row],[Day]]="","",WEEKNUM(F7837))</f>
        <v/>
      </c>
      <c r="C7837" s="45" t="str">
        <f>IF(Table1[[#This Row],[Day]]="","",MONTH(F7837))</f>
        <v/>
      </c>
      <c r="D7837" s="45" t="str">
        <f>IF(Table1[[#This Row],[Day]]="","",YEAR(F7837))</f>
        <v/>
      </c>
      <c r="E7837" s="117" t="s">
        <v>329</v>
      </c>
      <c r="J7837" s="102"/>
      <c r="K7837" s="124"/>
      <c r="R7837" s="46"/>
      <c r="V7837" s="112"/>
      <c r="W7837" s="72"/>
      <c r="X7837" s="46"/>
      <c r="Y7837" s="46"/>
      <c r="AC7837" s="47">
        <f t="shared" si="119"/>
        <v>0</v>
      </c>
      <c r="AD7837" s="47"/>
      <c r="AE7837" s="44"/>
      <c r="AF7837" s="48"/>
    </row>
    <row r="7838" spans="1:32" ht="21" customHeight="1">
      <c r="A7838" s="45" t="str">
        <f>IF(G7838="","",VLOOKUP(G7838,#REF!,3,0))</f>
        <v/>
      </c>
      <c r="B7838" s="45" t="str">
        <f>IF(Table1[[#This Row],[Day]]="","",WEEKNUM(F7838))</f>
        <v/>
      </c>
      <c r="C7838" s="45" t="str">
        <f>IF(Table1[[#This Row],[Day]]="","",MONTH(F7838))</f>
        <v/>
      </c>
      <c r="D7838" s="45" t="str">
        <f>IF(Table1[[#This Row],[Day]]="","",YEAR(F7838))</f>
        <v/>
      </c>
      <c r="E7838" s="117" t="s">
        <v>329</v>
      </c>
      <c r="J7838" s="102"/>
      <c r="K7838" s="124"/>
      <c r="R7838" s="46"/>
      <c r="V7838" s="112"/>
      <c r="W7838" s="72"/>
      <c r="X7838" s="46"/>
      <c r="Y7838" s="46"/>
      <c r="AC7838" s="47">
        <f t="shared" si="119"/>
        <v>0</v>
      </c>
      <c r="AD7838" s="47"/>
      <c r="AE7838" s="44"/>
      <c r="AF7838" s="48"/>
    </row>
    <row r="7839" spans="1:32" ht="21" customHeight="1">
      <c r="A7839" s="45" t="str">
        <f>IF(G7839="","",VLOOKUP(G7839,#REF!,3,0))</f>
        <v/>
      </c>
      <c r="B7839" s="45" t="str">
        <f>IF(Table1[[#This Row],[Day]]="","",WEEKNUM(F7839))</f>
        <v/>
      </c>
      <c r="C7839" s="45" t="str">
        <f>IF(Table1[[#This Row],[Day]]="","",MONTH(F7839))</f>
        <v/>
      </c>
      <c r="D7839" s="45" t="str">
        <f>IF(Table1[[#This Row],[Day]]="","",YEAR(F7839))</f>
        <v/>
      </c>
      <c r="E7839" s="117" t="s">
        <v>329</v>
      </c>
      <c r="J7839" s="102"/>
      <c r="K7839" s="124"/>
      <c r="R7839" s="46"/>
      <c r="V7839" s="112"/>
      <c r="W7839" s="72"/>
      <c r="X7839" s="46"/>
      <c r="Y7839" s="46"/>
      <c r="AC7839" s="47">
        <f t="shared" si="119"/>
        <v>0</v>
      </c>
      <c r="AD7839" s="47"/>
      <c r="AE7839" s="44"/>
      <c r="AF7839" s="48"/>
    </row>
    <row r="7840" spans="1:32" ht="21" customHeight="1">
      <c r="A7840" s="45" t="str">
        <f>IF(G7840="","",VLOOKUP(G7840,#REF!,3,0))</f>
        <v/>
      </c>
      <c r="B7840" s="45" t="str">
        <f>IF(Table1[[#This Row],[Day]]="","",WEEKNUM(F7840))</f>
        <v/>
      </c>
      <c r="C7840" s="45" t="str">
        <f>IF(Table1[[#This Row],[Day]]="","",MONTH(F7840))</f>
        <v/>
      </c>
      <c r="D7840" s="45" t="str">
        <f>IF(Table1[[#This Row],[Day]]="","",YEAR(F7840))</f>
        <v/>
      </c>
      <c r="E7840" s="117" t="s">
        <v>329</v>
      </c>
      <c r="J7840" s="102"/>
      <c r="K7840" s="124"/>
      <c r="R7840" s="46"/>
      <c r="V7840" s="112"/>
      <c r="W7840" s="72"/>
      <c r="X7840" s="46"/>
      <c r="Y7840" s="46"/>
      <c r="AC7840" s="47">
        <f t="shared" si="119"/>
        <v>0</v>
      </c>
      <c r="AD7840" s="47"/>
      <c r="AE7840" s="44"/>
      <c r="AF7840" s="48"/>
    </row>
    <row r="7841" spans="1:32" ht="21" customHeight="1">
      <c r="A7841" s="45" t="str">
        <f>IF(G7841="","",VLOOKUP(G7841,#REF!,3,0))</f>
        <v/>
      </c>
      <c r="B7841" s="45" t="str">
        <f>IF(Table1[[#This Row],[Day]]="","",WEEKNUM(F7841))</f>
        <v/>
      </c>
      <c r="C7841" s="45" t="str">
        <f>IF(Table1[[#This Row],[Day]]="","",MONTH(F7841))</f>
        <v/>
      </c>
      <c r="D7841" s="45" t="str">
        <f>IF(Table1[[#This Row],[Day]]="","",YEAR(F7841))</f>
        <v/>
      </c>
      <c r="E7841" s="117" t="s">
        <v>329</v>
      </c>
      <c r="J7841" s="102"/>
      <c r="K7841" s="124"/>
      <c r="R7841" s="46"/>
      <c r="V7841" s="112"/>
      <c r="W7841" s="72"/>
      <c r="X7841" s="46"/>
      <c r="Y7841" s="46"/>
      <c r="AC7841" s="47">
        <f t="shared" si="119"/>
        <v>0</v>
      </c>
      <c r="AD7841" s="47"/>
      <c r="AE7841" s="44"/>
      <c r="AF7841" s="48"/>
    </row>
    <row r="7842" spans="1:32" ht="21" customHeight="1">
      <c r="A7842" s="45" t="str">
        <f>IF(G7842="","",VLOOKUP(G7842,#REF!,3,0))</f>
        <v/>
      </c>
      <c r="B7842" s="45" t="str">
        <f>IF(Table1[[#This Row],[Day]]="","",WEEKNUM(F7842))</f>
        <v/>
      </c>
      <c r="C7842" s="45" t="str">
        <f>IF(Table1[[#This Row],[Day]]="","",MONTH(F7842))</f>
        <v/>
      </c>
      <c r="D7842" s="45" t="str">
        <f>IF(Table1[[#This Row],[Day]]="","",YEAR(F7842))</f>
        <v/>
      </c>
      <c r="E7842" s="117" t="s">
        <v>329</v>
      </c>
      <c r="J7842" s="102"/>
      <c r="K7842" s="124"/>
      <c r="R7842" s="46"/>
      <c r="V7842" s="112"/>
      <c r="W7842" s="72"/>
      <c r="X7842" s="46"/>
      <c r="Y7842" s="46"/>
      <c r="AC7842" s="47">
        <f t="shared" si="119"/>
        <v>0</v>
      </c>
      <c r="AD7842" s="47"/>
      <c r="AE7842" s="44"/>
      <c r="AF7842" s="48"/>
    </row>
    <row r="7843" spans="1:32" ht="21" customHeight="1">
      <c r="A7843" s="45" t="str">
        <f>IF(G7843="","",VLOOKUP(G7843,#REF!,3,0))</f>
        <v/>
      </c>
      <c r="B7843" s="45" t="str">
        <f>IF(Table1[[#This Row],[Day]]="","",WEEKNUM(F7843))</f>
        <v/>
      </c>
      <c r="C7843" s="45" t="str">
        <f>IF(Table1[[#This Row],[Day]]="","",MONTH(F7843))</f>
        <v/>
      </c>
      <c r="D7843" s="45" t="str">
        <f>IF(Table1[[#This Row],[Day]]="","",YEAR(F7843))</f>
        <v/>
      </c>
      <c r="E7843" s="117" t="s">
        <v>329</v>
      </c>
      <c r="J7843" s="102"/>
      <c r="K7843" s="124"/>
      <c r="R7843" s="46"/>
      <c r="V7843" s="112"/>
      <c r="W7843" s="72"/>
      <c r="X7843" s="46"/>
      <c r="Y7843" s="46"/>
      <c r="AC7843" s="47">
        <f t="shared" si="119"/>
        <v>0</v>
      </c>
      <c r="AD7843" s="47"/>
      <c r="AE7843" s="44"/>
      <c r="AF7843" s="48"/>
    </row>
    <row r="7844" spans="1:32" ht="21" customHeight="1">
      <c r="A7844" s="45" t="str">
        <f>IF(G7844="","",VLOOKUP(G7844,#REF!,3,0))</f>
        <v/>
      </c>
      <c r="B7844" s="45" t="str">
        <f>IF(Table1[[#This Row],[Day]]="","",WEEKNUM(F7844))</f>
        <v/>
      </c>
      <c r="C7844" s="45" t="str">
        <f>IF(Table1[[#This Row],[Day]]="","",MONTH(F7844))</f>
        <v/>
      </c>
      <c r="D7844" s="45" t="str">
        <f>IF(Table1[[#This Row],[Day]]="","",YEAR(F7844))</f>
        <v/>
      </c>
      <c r="E7844" s="117" t="s">
        <v>329</v>
      </c>
      <c r="J7844" s="102"/>
      <c r="K7844" s="124"/>
      <c r="R7844" s="46"/>
      <c r="V7844" s="112"/>
      <c r="W7844" s="72"/>
      <c r="X7844" s="46"/>
      <c r="Y7844" s="46"/>
      <c r="AC7844" s="47">
        <f t="shared" si="119"/>
        <v>0</v>
      </c>
      <c r="AD7844" s="47"/>
      <c r="AE7844" s="44"/>
      <c r="AF7844" s="48"/>
    </row>
    <row r="7845" spans="1:32" ht="21" customHeight="1">
      <c r="A7845" s="45" t="str">
        <f>IF(G7845="","",VLOOKUP(G7845,#REF!,3,0))</f>
        <v/>
      </c>
      <c r="B7845" s="45" t="str">
        <f>IF(Table1[[#This Row],[Day]]="","",WEEKNUM(F7845))</f>
        <v/>
      </c>
      <c r="C7845" s="45" t="str">
        <f>IF(Table1[[#This Row],[Day]]="","",MONTH(F7845))</f>
        <v/>
      </c>
      <c r="D7845" s="45" t="str">
        <f>IF(Table1[[#This Row],[Day]]="","",YEAR(F7845))</f>
        <v/>
      </c>
      <c r="E7845" s="117" t="s">
        <v>329</v>
      </c>
      <c r="J7845" s="102"/>
      <c r="K7845" s="124"/>
      <c r="R7845" s="46"/>
      <c r="V7845" s="112"/>
      <c r="W7845" s="72"/>
      <c r="X7845" s="46"/>
      <c r="Y7845" s="46"/>
      <c r="AC7845" s="47">
        <f t="shared" si="119"/>
        <v>0</v>
      </c>
      <c r="AD7845" s="47"/>
      <c r="AE7845" s="44"/>
      <c r="AF7845" s="48"/>
    </row>
    <row r="7846" spans="1:32" ht="21" customHeight="1">
      <c r="A7846" s="45" t="str">
        <f>IF(G7846="","",VLOOKUP(G7846,#REF!,3,0))</f>
        <v/>
      </c>
      <c r="B7846" s="45" t="str">
        <f>IF(Table1[[#This Row],[Day]]="","",WEEKNUM(F7846))</f>
        <v/>
      </c>
      <c r="C7846" s="45" t="str">
        <f>IF(Table1[[#This Row],[Day]]="","",MONTH(F7846))</f>
        <v/>
      </c>
      <c r="D7846" s="45" t="str">
        <f>IF(Table1[[#This Row],[Day]]="","",YEAR(F7846))</f>
        <v/>
      </c>
      <c r="E7846" s="117" t="s">
        <v>329</v>
      </c>
      <c r="J7846" s="102"/>
      <c r="K7846" s="124"/>
      <c r="R7846" s="46"/>
      <c r="V7846" s="112"/>
      <c r="W7846" s="72"/>
      <c r="X7846" s="46"/>
      <c r="Y7846" s="46"/>
      <c r="AC7846" s="47">
        <f t="shared" si="119"/>
        <v>0</v>
      </c>
      <c r="AD7846" s="47"/>
      <c r="AE7846" s="44"/>
      <c r="AF7846" s="48"/>
    </row>
    <row r="7847" spans="1:32" ht="21" customHeight="1">
      <c r="A7847" s="45" t="str">
        <f>IF(G7847="","",VLOOKUP(G7847,#REF!,3,0))</f>
        <v/>
      </c>
      <c r="B7847" s="45" t="str">
        <f>IF(Table1[[#This Row],[Day]]="","",WEEKNUM(F7847))</f>
        <v/>
      </c>
      <c r="C7847" s="45" t="str">
        <f>IF(Table1[[#This Row],[Day]]="","",MONTH(F7847))</f>
        <v/>
      </c>
      <c r="D7847" s="45" t="str">
        <f>IF(Table1[[#This Row],[Day]]="","",YEAR(F7847))</f>
        <v/>
      </c>
      <c r="E7847" s="117" t="s">
        <v>329</v>
      </c>
      <c r="J7847" s="102"/>
      <c r="K7847" s="124"/>
      <c r="R7847" s="46"/>
      <c r="V7847" s="112"/>
      <c r="W7847" s="72"/>
      <c r="X7847" s="46"/>
      <c r="Y7847" s="46"/>
      <c r="AC7847" s="47">
        <f t="shared" si="119"/>
        <v>0</v>
      </c>
      <c r="AD7847" s="47"/>
      <c r="AE7847" s="44"/>
      <c r="AF7847" s="48"/>
    </row>
    <row r="7848" spans="1:32" ht="21" customHeight="1">
      <c r="A7848" s="45" t="str">
        <f>IF(G7848="","",VLOOKUP(G7848,#REF!,3,0))</f>
        <v/>
      </c>
      <c r="B7848" s="45" t="str">
        <f>IF(Table1[[#This Row],[Day]]="","",WEEKNUM(F7848))</f>
        <v/>
      </c>
      <c r="C7848" s="45" t="str">
        <f>IF(Table1[[#This Row],[Day]]="","",MONTH(F7848))</f>
        <v/>
      </c>
      <c r="D7848" s="45" t="str">
        <f>IF(Table1[[#This Row],[Day]]="","",YEAR(F7848))</f>
        <v/>
      </c>
      <c r="E7848" s="117" t="s">
        <v>329</v>
      </c>
      <c r="J7848" s="102"/>
      <c r="K7848" s="124"/>
      <c r="R7848" s="46"/>
      <c r="V7848" s="112"/>
      <c r="W7848" s="72"/>
      <c r="X7848" s="46"/>
      <c r="Y7848" s="46"/>
      <c r="AC7848" s="47">
        <f t="shared" si="119"/>
        <v>0</v>
      </c>
      <c r="AD7848" s="47"/>
      <c r="AE7848" s="44"/>
      <c r="AF7848" s="48"/>
    </row>
    <row r="7849" spans="1:32" ht="21" customHeight="1">
      <c r="A7849" s="45" t="str">
        <f>IF(G7849="","",VLOOKUP(G7849,#REF!,3,0))</f>
        <v/>
      </c>
      <c r="B7849" s="45" t="str">
        <f>IF(Table1[[#This Row],[Day]]="","",WEEKNUM(F7849))</f>
        <v/>
      </c>
      <c r="C7849" s="45" t="str">
        <f>IF(Table1[[#This Row],[Day]]="","",MONTH(F7849))</f>
        <v/>
      </c>
      <c r="D7849" s="45" t="str">
        <f>IF(Table1[[#This Row],[Day]]="","",YEAR(F7849))</f>
        <v/>
      </c>
      <c r="E7849" s="117" t="s">
        <v>329</v>
      </c>
      <c r="J7849" s="102"/>
      <c r="K7849" s="124"/>
      <c r="R7849" s="46"/>
      <c r="V7849" s="112"/>
      <c r="W7849" s="72"/>
      <c r="X7849" s="46"/>
      <c r="Y7849" s="46"/>
      <c r="AC7849" s="47">
        <f t="shared" si="119"/>
        <v>0</v>
      </c>
      <c r="AD7849" s="47"/>
      <c r="AE7849" s="44"/>
      <c r="AF7849" s="48"/>
    </row>
    <row r="7850" spans="1:32" ht="21" customHeight="1">
      <c r="A7850" s="45" t="str">
        <f>IF(G7850="","",VLOOKUP(G7850,#REF!,3,0))</f>
        <v/>
      </c>
      <c r="B7850" s="45" t="str">
        <f>IF(Table1[[#This Row],[Day]]="","",WEEKNUM(F7850))</f>
        <v/>
      </c>
      <c r="C7850" s="45" t="str">
        <f>IF(Table1[[#This Row],[Day]]="","",MONTH(F7850))</f>
        <v/>
      </c>
      <c r="D7850" s="45" t="str">
        <f>IF(Table1[[#This Row],[Day]]="","",YEAR(F7850))</f>
        <v/>
      </c>
      <c r="E7850" s="117" t="s">
        <v>329</v>
      </c>
      <c r="J7850" s="102"/>
      <c r="K7850" s="124"/>
      <c r="R7850" s="46"/>
      <c r="V7850" s="112"/>
      <c r="W7850" s="72"/>
      <c r="X7850" s="46"/>
      <c r="Y7850" s="46"/>
      <c r="AC7850" s="47">
        <f t="shared" si="119"/>
        <v>0</v>
      </c>
      <c r="AD7850" s="47"/>
      <c r="AE7850" s="44"/>
      <c r="AF7850" s="48"/>
    </row>
    <row r="7851" spans="1:32" ht="21" customHeight="1">
      <c r="A7851" s="45" t="str">
        <f>IF(G7851="","",VLOOKUP(G7851,#REF!,3,0))</f>
        <v/>
      </c>
      <c r="B7851" s="45" t="str">
        <f>IF(Table1[[#This Row],[Day]]="","",WEEKNUM(F7851))</f>
        <v/>
      </c>
      <c r="C7851" s="45" t="str">
        <f>IF(Table1[[#This Row],[Day]]="","",MONTH(F7851))</f>
        <v/>
      </c>
      <c r="D7851" s="45" t="str">
        <f>IF(Table1[[#This Row],[Day]]="","",YEAR(F7851))</f>
        <v/>
      </c>
      <c r="E7851" s="117" t="s">
        <v>329</v>
      </c>
      <c r="J7851" s="102"/>
      <c r="K7851" s="124"/>
      <c r="R7851" s="46"/>
      <c r="V7851" s="112"/>
      <c r="W7851" s="72"/>
      <c r="X7851" s="46"/>
      <c r="Y7851" s="46"/>
      <c r="AC7851" s="47">
        <f t="shared" si="119"/>
        <v>0</v>
      </c>
      <c r="AD7851" s="47"/>
      <c r="AE7851" s="44"/>
      <c r="AF7851" s="48"/>
    </row>
    <row r="7852" spans="1:32" ht="21" customHeight="1">
      <c r="A7852" s="45" t="str">
        <f>IF(G7852="","",VLOOKUP(G7852,#REF!,3,0))</f>
        <v/>
      </c>
      <c r="B7852" s="45" t="str">
        <f>IF(Table1[[#This Row],[Day]]="","",WEEKNUM(F7852))</f>
        <v/>
      </c>
      <c r="C7852" s="45" t="str">
        <f>IF(Table1[[#This Row],[Day]]="","",MONTH(F7852))</f>
        <v/>
      </c>
      <c r="D7852" s="45" t="str">
        <f>IF(Table1[[#This Row],[Day]]="","",YEAR(F7852))</f>
        <v/>
      </c>
      <c r="E7852" s="117" t="s">
        <v>329</v>
      </c>
      <c r="J7852" s="102"/>
      <c r="K7852" s="124"/>
      <c r="R7852" s="46"/>
      <c r="V7852" s="112"/>
      <c r="W7852" s="72"/>
      <c r="X7852" s="46"/>
      <c r="Y7852" s="46"/>
      <c r="AC7852" s="47">
        <f t="shared" si="119"/>
        <v>0</v>
      </c>
      <c r="AD7852" s="47"/>
      <c r="AE7852" s="44"/>
      <c r="AF7852" s="48"/>
    </row>
    <row r="7853" spans="1:32" ht="21" customHeight="1">
      <c r="A7853" s="45" t="str">
        <f>IF(G7853="","",VLOOKUP(G7853,#REF!,3,0))</f>
        <v/>
      </c>
      <c r="B7853" s="45" t="str">
        <f>IF(Table1[[#This Row],[Day]]="","",WEEKNUM(F7853))</f>
        <v/>
      </c>
      <c r="C7853" s="45" t="str">
        <f>IF(Table1[[#This Row],[Day]]="","",MONTH(F7853))</f>
        <v/>
      </c>
      <c r="D7853" s="45" t="str">
        <f>IF(Table1[[#This Row],[Day]]="","",YEAR(F7853))</f>
        <v/>
      </c>
      <c r="E7853" s="117" t="s">
        <v>329</v>
      </c>
      <c r="J7853" s="102"/>
      <c r="K7853" s="124"/>
      <c r="R7853" s="46"/>
      <c r="V7853" s="112"/>
      <c r="W7853" s="72"/>
      <c r="X7853" s="46"/>
      <c r="Y7853" s="46"/>
      <c r="AC7853" s="47">
        <f t="shared" si="119"/>
        <v>0</v>
      </c>
      <c r="AD7853" s="47"/>
      <c r="AE7853" s="44"/>
      <c r="AF7853" s="48"/>
    </row>
    <row r="7854" spans="1:32" ht="21" customHeight="1">
      <c r="A7854" s="45" t="str">
        <f>IF(G7854="","",VLOOKUP(G7854,#REF!,3,0))</f>
        <v/>
      </c>
      <c r="B7854" s="45" t="str">
        <f>IF(Table1[[#This Row],[Day]]="","",WEEKNUM(F7854))</f>
        <v/>
      </c>
      <c r="C7854" s="45" t="str">
        <f>IF(Table1[[#This Row],[Day]]="","",MONTH(F7854))</f>
        <v/>
      </c>
      <c r="D7854" s="45" t="str">
        <f>IF(Table1[[#This Row],[Day]]="","",YEAR(F7854))</f>
        <v/>
      </c>
      <c r="E7854" s="117" t="s">
        <v>329</v>
      </c>
      <c r="J7854" s="102"/>
      <c r="K7854" s="124"/>
      <c r="R7854" s="46"/>
      <c r="V7854" s="112"/>
      <c r="W7854" s="72"/>
      <c r="X7854" s="46"/>
      <c r="Y7854" s="46"/>
      <c r="AC7854" s="47">
        <f t="shared" si="119"/>
        <v>0</v>
      </c>
      <c r="AD7854" s="47"/>
      <c r="AE7854" s="44"/>
      <c r="AF7854" s="48"/>
    </row>
    <row r="7855" spans="1:32" ht="21" customHeight="1">
      <c r="A7855" s="45" t="str">
        <f>IF(G7855="","",VLOOKUP(G7855,#REF!,3,0))</f>
        <v/>
      </c>
      <c r="B7855" s="45" t="str">
        <f>IF(Table1[[#This Row],[Day]]="","",WEEKNUM(F7855))</f>
        <v/>
      </c>
      <c r="C7855" s="45" t="str">
        <f>IF(Table1[[#This Row],[Day]]="","",MONTH(F7855))</f>
        <v/>
      </c>
      <c r="D7855" s="45" t="str">
        <f>IF(Table1[[#This Row],[Day]]="","",YEAR(F7855))</f>
        <v/>
      </c>
      <c r="E7855" s="117" t="s">
        <v>329</v>
      </c>
      <c r="J7855" s="102"/>
      <c r="K7855" s="124"/>
      <c r="R7855" s="46"/>
      <c r="V7855" s="112"/>
      <c r="W7855" s="72"/>
      <c r="X7855" s="46"/>
      <c r="Y7855" s="46"/>
      <c r="AC7855" s="47">
        <f t="shared" si="119"/>
        <v>0</v>
      </c>
      <c r="AD7855" s="47"/>
      <c r="AE7855" s="44"/>
      <c r="AF7855" s="48"/>
    </row>
    <row r="7856" spans="1:32" ht="21" customHeight="1">
      <c r="A7856" s="45" t="str">
        <f>IF(G7856="","",VLOOKUP(G7856,#REF!,3,0))</f>
        <v/>
      </c>
      <c r="B7856" s="45" t="str">
        <f>IF(Table1[[#This Row],[Day]]="","",WEEKNUM(F7856))</f>
        <v/>
      </c>
      <c r="C7856" s="45" t="str">
        <f>IF(Table1[[#This Row],[Day]]="","",MONTH(F7856))</f>
        <v/>
      </c>
      <c r="D7856" s="45" t="str">
        <f>IF(Table1[[#This Row],[Day]]="","",YEAR(F7856))</f>
        <v/>
      </c>
      <c r="E7856" s="117" t="s">
        <v>329</v>
      </c>
      <c r="J7856" s="102"/>
      <c r="K7856" s="124"/>
      <c r="R7856" s="46"/>
      <c r="V7856" s="112"/>
      <c r="W7856" s="72"/>
      <c r="X7856" s="46"/>
      <c r="Y7856" s="46"/>
      <c r="AC7856" s="47">
        <f t="shared" si="119"/>
        <v>0</v>
      </c>
      <c r="AD7856" s="47"/>
      <c r="AE7856" s="44"/>
      <c r="AF7856" s="48"/>
    </row>
    <row r="7857" spans="1:32" ht="21" customHeight="1">
      <c r="A7857" s="45" t="str">
        <f>IF(G7857="","",VLOOKUP(G7857,#REF!,3,0))</f>
        <v/>
      </c>
      <c r="B7857" s="45" t="str">
        <f>IF(Table1[[#This Row],[Day]]="","",WEEKNUM(F7857))</f>
        <v/>
      </c>
      <c r="C7857" s="45" t="str">
        <f>IF(Table1[[#This Row],[Day]]="","",MONTH(F7857))</f>
        <v/>
      </c>
      <c r="D7857" s="45" t="str">
        <f>IF(Table1[[#This Row],[Day]]="","",YEAR(F7857))</f>
        <v/>
      </c>
      <c r="E7857" s="117" t="s">
        <v>329</v>
      </c>
      <c r="J7857" s="102"/>
      <c r="K7857" s="124"/>
      <c r="R7857" s="46"/>
      <c r="V7857" s="112"/>
      <c r="W7857" s="72"/>
      <c r="X7857" s="46"/>
      <c r="Y7857" s="46"/>
      <c r="AC7857" s="47">
        <f t="shared" si="119"/>
        <v>0</v>
      </c>
      <c r="AD7857" s="47"/>
      <c r="AE7857" s="44"/>
      <c r="AF7857" s="48"/>
    </row>
    <row r="7858" spans="1:32" ht="21" customHeight="1">
      <c r="A7858" s="45" t="str">
        <f>IF(G7858="","",VLOOKUP(G7858,#REF!,3,0))</f>
        <v/>
      </c>
      <c r="B7858" s="45" t="str">
        <f>IF(Table1[[#This Row],[Day]]="","",WEEKNUM(F7858))</f>
        <v/>
      </c>
      <c r="C7858" s="45" t="str">
        <f>IF(Table1[[#This Row],[Day]]="","",MONTH(F7858))</f>
        <v/>
      </c>
      <c r="D7858" s="45" t="str">
        <f>IF(Table1[[#This Row],[Day]]="","",YEAR(F7858))</f>
        <v/>
      </c>
      <c r="E7858" s="117" t="s">
        <v>329</v>
      </c>
      <c r="J7858" s="102"/>
      <c r="K7858" s="124"/>
      <c r="R7858" s="46"/>
      <c r="V7858" s="112"/>
      <c r="W7858" s="72"/>
      <c r="X7858" s="46"/>
      <c r="Y7858" s="46"/>
      <c r="AC7858" s="47">
        <f t="shared" si="119"/>
        <v>0</v>
      </c>
      <c r="AD7858" s="47"/>
      <c r="AE7858" s="44"/>
      <c r="AF7858" s="48"/>
    </row>
    <row r="7859" spans="1:32" ht="21" customHeight="1">
      <c r="A7859" s="45" t="str">
        <f>IF(G7859="","",VLOOKUP(G7859,#REF!,3,0))</f>
        <v/>
      </c>
      <c r="B7859" s="45" t="str">
        <f>IF(Table1[[#This Row],[Day]]="","",WEEKNUM(F7859))</f>
        <v/>
      </c>
      <c r="C7859" s="45" t="str">
        <f>IF(Table1[[#This Row],[Day]]="","",MONTH(F7859))</f>
        <v/>
      </c>
      <c r="D7859" s="45" t="str">
        <f>IF(Table1[[#This Row],[Day]]="","",YEAR(F7859))</f>
        <v/>
      </c>
      <c r="E7859" s="117" t="s">
        <v>329</v>
      </c>
      <c r="J7859" s="102"/>
      <c r="K7859" s="124"/>
      <c r="R7859" s="46"/>
      <c r="V7859" s="112"/>
      <c r="W7859" s="72"/>
      <c r="X7859" s="46"/>
      <c r="Y7859" s="46"/>
      <c r="AC7859" s="47">
        <f t="shared" si="119"/>
        <v>0</v>
      </c>
      <c r="AD7859" s="47"/>
      <c r="AE7859" s="44"/>
      <c r="AF7859" s="48"/>
    </row>
    <row r="7860" spans="1:32" ht="21" customHeight="1">
      <c r="A7860" s="45" t="str">
        <f>IF(G7860="","",VLOOKUP(G7860,#REF!,3,0))</f>
        <v/>
      </c>
      <c r="B7860" s="45" t="str">
        <f>IF(Table1[[#This Row],[Day]]="","",WEEKNUM(F7860))</f>
        <v/>
      </c>
      <c r="C7860" s="45" t="str">
        <f>IF(Table1[[#This Row],[Day]]="","",MONTH(F7860))</f>
        <v/>
      </c>
      <c r="D7860" s="45" t="str">
        <f>IF(Table1[[#This Row],[Day]]="","",YEAR(F7860))</f>
        <v/>
      </c>
      <c r="E7860" s="117" t="s">
        <v>329</v>
      </c>
      <c r="J7860" s="102"/>
      <c r="K7860" s="124"/>
      <c r="R7860" s="46"/>
      <c r="V7860" s="112"/>
      <c r="W7860" s="72"/>
      <c r="X7860" s="46"/>
      <c r="Y7860" s="46"/>
      <c r="AC7860" s="47">
        <f t="shared" si="119"/>
        <v>0</v>
      </c>
      <c r="AD7860" s="47"/>
      <c r="AE7860" s="44"/>
      <c r="AF7860" s="48"/>
    </row>
    <row r="7861" spans="1:32" ht="21" customHeight="1">
      <c r="A7861" s="45" t="str">
        <f>IF(G7861="","",VLOOKUP(G7861,#REF!,3,0))</f>
        <v/>
      </c>
      <c r="B7861" s="45" t="str">
        <f>IF(Table1[[#This Row],[Day]]="","",WEEKNUM(F7861))</f>
        <v/>
      </c>
      <c r="C7861" s="45" t="str">
        <f>IF(Table1[[#This Row],[Day]]="","",MONTH(F7861))</f>
        <v/>
      </c>
      <c r="D7861" s="45" t="str">
        <f>IF(Table1[[#This Row],[Day]]="","",YEAR(F7861))</f>
        <v/>
      </c>
      <c r="E7861" s="117" t="s">
        <v>329</v>
      </c>
      <c r="J7861" s="102"/>
      <c r="K7861" s="124"/>
      <c r="R7861" s="46"/>
      <c r="V7861" s="112"/>
      <c r="W7861" s="72"/>
      <c r="X7861" s="46"/>
      <c r="Y7861" s="46"/>
      <c r="AC7861" s="47">
        <f t="shared" si="119"/>
        <v>0</v>
      </c>
      <c r="AD7861" s="47"/>
      <c r="AE7861" s="44"/>
      <c r="AF7861" s="48"/>
    </row>
    <row r="7862" spans="1:32" ht="21" customHeight="1">
      <c r="A7862" s="45" t="str">
        <f>IF(G7862="","",VLOOKUP(G7862,#REF!,3,0))</f>
        <v/>
      </c>
      <c r="B7862" s="45" t="str">
        <f>IF(Table1[[#This Row],[Day]]="","",WEEKNUM(F7862))</f>
        <v/>
      </c>
      <c r="C7862" s="45" t="str">
        <f>IF(Table1[[#This Row],[Day]]="","",MONTH(F7862))</f>
        <v/>
      </c>
      <c r="D7862" s="45" t="str">
        <f>IF(Table1[[#This Row],[Day]]="","",YEAR(F7862))</f>
        <v/>
      </c>
      <c r="E7862" s="117" t="s">
        <v>329</v>
      </c>
      <c r="J7862" s="102"/>
      <c r="K7862" s="124"/>
      <c r="R7862" s="46"/>
      <c r="V7862" s="112"/>
      <c r="W7862" s="72"/>
      <c r="X7862" s="46"/>
      <c r="Y7862" s="46"/>
      <c r="AC7862" s="47">
        <f t="shared" si="119"/>
        <v>0</v>
      </c>
      <c r="AD7862" s="47"/>
      <c r="AE7862" s="44"/>
      <c r="AF7862" s="48"/>
    </row>
    <row r="7863" spans="1:32" ht="21" customHeight="1">
      <c r="A7863" s="45" t="str">
        <f>IF(G7863="","",VLOOKUP(G7863,#REF!,3,0))</f>
        <v/>
      </c>
      <c r="B7863" s="45" t="str">
        <f>IF(Table1[[#This Row],[Day]]="","",WEEKNUM(F7863))</f>
        <v/>
      </c>
      <c r="C7863" s="45" t="str">
        <f>IF(Table1[[#This Row],[Day]]="","",MONTH(F7863))</f>
        <v/>
      </c>
      <c r="D7863" s="45" t="str">
        <f>IF(Table1[[#This Row],[Day]]="","",YEAR(F7863))</f>
        <v/>
      </c>
      <c r="E7863" s="117" t="s">
        <v>329</v>
      </c>
      <c r="J7863" s="102"/>
      <c r="K7863" s="124"/>
      <c r="R7863" s="46"/>
      <c r="V7863" s="112"/>
      <c r="W7863" s="72"/>
      <c r="X7863" s="46"/>
      <c r="Y7863" s="46"/>
      <c r="AC7863" s="47">
        <f t="shared" si="119"/>
        <v>0</v>
      </c>
      <c r="AD7863" s="47"/>
      <c r="AE7863" s="44"/>
      <c r="AF7863" s="48"/>
    </row>
    <row r="7864" spans="1:32" ht="21" customHeight="1">
      <c r="A7864" s="45" t="str">
        <f>IF(G7864="","",VLOOKUP(G7864,#REF!,3,0))</f>
        <v/>
      </c>
      <c r="B7864" s="45" t="str">
        <f>IF(Table1[[#This Row],[Day]]="","",WEEKNUM(F7864))</f>
        <v/>
      </c>
      <c r="C7864" s="45" t="str">
        <f>IF(Table1[[#This Row],[Day]]="","",MONTH(F7864))</f>
        <v/>
      </c>
      <c r="D7864" s="45" t="str">
        <f>IF(Table1[[#This Row],[Day]]="","",YEAR(F7864))</f>
        <v/>
      </c>
      <c r="E7864" s="117" t="s">
        <v>329</v>
      </c>
      <c r="J7864" s="102"/>
      <c r="K7864" s="124"/>
      <c r="R7864" s="46"/>
      <c r="V7864" s="112"/>
      <c r="W7864" s="72"/>
      <c r="X7864" s="46"/>
      <c r="Y7864" s="46"/>
      <c r="AC7864" s="47">
        <f t="shared" si="119"/>
        <v>0</v>
      </c>
      <c r="AD7864" s="47"/>
      <c r="AE7864" s="44"/>
      <c r="AF7864" s="48"/>
    </row>
    <row r="7865" spans="1:32" ht="21" customHeight="1">
      <c r="A7865" s="45" t="str">
        <f>IF(G7865="","",VLOOKUP(G7865,#REF!,3,0))</f>
        <v/>
      </c>
      <c r="B7865" s="45" t="str">
        <f>IF(Table1[[#This Row],[Day]]="","",WEEKNUM(F7865))</f>
        <v/>
      </c>
      <c r="C7865" s="45" t="str">
        <f>IF(Table1[[#This Row],[Day]]="","",MONTH(F7865))</f>
        <v/>
      </c>
      <c r="D7865" s="45" t="str">
        <f>IF(Table1[[#This Row],[Day]]="","",YEAR(F7865))</f>
        <v/>
      </c>
      <c r="E7865" s="117" t="s">
        <v>329</v>
      </c>
      <c r="J7865" s="102"/>
      <c r="K7865" s="124"/>
      <c r="R7865" s="46"/>
      <c r="V7865" s="112"/>
      <c r="W7865" s="72"/>
      <c r="X7865" s="46"/>
      <c r="Y7865" s="46"/>
      <c r="AC7865" s="47">
        <f t="shared" si="119"/>
        <v>0</v>
      </c>
      <c r="AD7865" s="47"/>
      <c r="AE7865" s="44"/>
      <c r="AF7865" s="48"/>
    </row>
    <row r="7866" spans="1:32" ht="21" customHeight="1">
      <c r="A7866" s="45" t="str">
        <f>IF(G7866="","",VLOOKUP(G7866,#REF!,3,0))</f>
        <v/>
      </c>
      <c r="B7866" s="45" t="str">
        <f>IF(Table1[[#This Row],[Day]]="","",WEEKNUM(F7866))</f>
        <v/>
      </c>
      <c r="C7866" s="45" t="str">
        <f>IF(Table1[[#This Row],[Day]]="","",MONTH(F7866))</f>
        <v/>
      </c>
      <c r="D7866" s="45" t="str">
        <f>IF(Table1[[#This Row],[Day]]="","",YEAR(F7866))</f>
        <v/>
      </c>
      <c r="E7866" s="117" t="s">
        <v>329</v>
      </c>
      <c r="J7866" s="102"/>
      <c r="K7866" s="124"/>
      <c r="R7866" s="46"/>
      <c r="V7866" s="112"/>
      <c r="W7866" s="72"/>
      <c r="X7866" s="46"/>
      <c r="Y7866" s="46"/>
      <c r="AC7866" s="47">
        <f t="shared" si="119"/>
        <v>0</v>
      </c>
      <c r="AD7866" s="47"/>
      <c r="AE7866" s="44"/>
      <c r="AF7866" s="48"/>
    </row>
    <row r="7867" spans="1:32" ht="21" customHeight="1">
      <c r="A7867" s="45" t="str">
        <f>IF(G7867="","",VLOOKUP(G7867,#REF!,3,0))</f>
        <v/>
      </c>
      <c r="B7867" s="45" t="str">
        <f>IF(Table1[[#This Row],[Day]]="","",WEEKNUM(F7867))</f>
        <v/>
      </c>
      <c r="C7867" s="45" t="str">
        <f>IF(Table1[[#This Row],[Day]]="","",MONTH(F7867))</f>
        <v/>
      </c>
      <c r="D7867" s="45" t="str">
        <f>IF(Table1[[#This Row],[Day]]="","",YEAR(F7867))</f>
        <v/>
      </c>
      <c r="E7867" s="117" t="s">
        <v>329</v>
      </c>
      <c r="J7867" s="102"/>
      <c r="K7867" s="124"/>
      <c r="R7867" s="46"/>
      <c r="V7867" s="112"/>
      <c r="W7867" s="72"/>
      <c r="X7867" s="46"/>
      <c r="Y7867" s="46"/>
      <c r="AC7867" s="47">
        <f t="shared" si="119"/>
        <v>0</v>
      </c>
      <c r="AD7867" s="47"/>
      <c r="AE7867" s="44"/>
      <c r="AF7867" s="48"/>
    </row>
    <row r="7868" spans="1:32" ht="21" customHeight="1">
      <c r="A7868" s="45" t="str">
        <f>IF(G7868="","",VLOOKUP(G7868,#REF!,3,0))</f>
        <v/>
      </c>
      <c r="B7868" s="45" t="str">
        <f>IF(Table1[[#This Row],[Day]]="","",WEEKNUM(F7868))</f>
        <v/>
      </c>
      <c r="C7868" s="45" t="str">
        <f>IF(Table1[[#This Row],[Day]]="","",MONTH(F7868))</f>
        <v/>
      </c>
      <c r="D7868" s="45" t="str">
        <f>IF(Table1[[#This Row],[Day]]="","",YEAR(F7868))</f>
        <v/>
      </c>
      <c r="E7868" s="117" t="s">
        <v>329</v>
      </c>
      <c r="J7868" s="102"/>
      <c r="K7868" s="124"/>
      <c r="R7868" s="46"/>
      <c r="V7868" s="112"/>
      <c r="W7868" s="72"/>
      <c r="X7868" s="46"/>
      <c r="Y7868" s="46"/>
      <c r="AC7868" s="47">
        <f t="shared" si="119"/>
        <v>0</v>
      </c>
      <c r="AD7868" s="47"/>
      <c r="AE7868" s="44"/>
      <c r="AF7868" s="48"/>
    </row>
    <row r="7869" spans="1:32" ht="21" customHeight="1">
      <c r="A7869" s="45" t="str">
        <f>IF(G7869="","",VLOOKUP(G7869,#REF!,3,0))</f>
        <v/>
      </c>
      <c r="B7869" s="45" t="str">
        <f>IF(Table1[[#This Row],[Day]]="","",WEEKNUM(F7869))</f>
        <v/>
      </c>
      <c r="C7869" s="45" t="str">
        <f>IF(Table1[[#This Row],[Day]]="","",MONTH(F7869))</f>
        <v/>
      </c>
      <c r="D7869" s="45" t="str">
        <f>IF(Table1[[#This Row],[Day]]="","",YEAR(F7869))</f>
        <v/>
      </c>
      <c r="E7869" s="117" t="s">
        <v>329</v>
      </c>
      <c r="J7869" s="102"/>
      <c r="K7869" s="124"/>
      <c r="R7869" s="46"/>
      <c r="V7869" s="112"/>
      <c r="W7869" s="72"/>
      <c r="X7869" s="46"/>
      <c r="Y7869" s="46"/>
      <c r="AC7869" s="47">
        <f t="shared" si="119"/>
        <v>0</v>
      </c>
      <c r="AD7869" s="47"/>
      <c r="AE7869" s="44"/>
      <c r="AF7869" s="48"/>
    </row>
    <row r="7870" spans="1:32" ht="21" customHeight="1">
      <c r="A7870" s="45" t="str">
        <f>IF(G7870="","",VLOOKUP(G7870,#REF!,3,0))</f>
        <v/>
      </c>
      <c r="B7870" s="45" t="str">
        <f>IF(Table1[[#This Row],[Day]]="","",WEEKNUM(F7870))</f>
        <v/>
      </c>
      <c r="C7870" s="45" t="str">
        <f>IF(Table1[[#This Row],[Day]]="","",MONTH(F7870))</f>
        <v/>
      </c>
      <c r="D7870" s="45" t="str">
        <f>IF(Table1[[#This Row],[Day]]="","",YEAR(F7870))</f>
        <v/>
      </c>
      <c r="E7870" s="117" t="s">
        <v>329</v>
      </c>
      <c r="J7870" s="102"/>
      <c r="K7870" s="124"/>
      <c r="R7870" s="46"/>
      <c r="V7870" s="112"/>
      <c r="W7870" s="72"/>
      <c r="X7870" s="46"/>
      <c r="Y7870" s="46"/>
      <c r="AC7870" s="47">
        <f t="shared" si="119"/>
        <v>0</v>
      </c>
      <c r="AD7870" s="47"/>
      <c r="AE7870" s="44"/>
      <c r="AF7870" s="48"/>
    </row>
    <row r="7871" spans="1:32" ht="21" customHeight="1">
      <c r="A7871" s="45" t="str">
        <f>IF(G7871="","",VLOOKUP(G7871,#REF!,3,0))</f>
        <v/>
      </c>
      <c r="B7871" s="45" t="str">
        <f>IF(Table1[[#This Row],[Day]]="","",WEEKNUM(F7871))</f>
        <v/>
      </c>
      <c r="C7871" s="45" t="str">
        <f>IF(Table1[[#This Row],[Day]]="","",MONTH(F7871))</f>
        <v/>
      </c>
      <c r="D7871" s="45" t="str">
        <f>IF(Table1[[#This Row],[Day]]="","",YEAR(F7871))</f>
        <v/>
      </c>
      <c r="E7871" s="117" t="s">
        <v>329</v>
      </c>
      <c r="J7871" s="102"/>
      <c r="K7871" s="124"/>
      <c r="R7871" s="46"/>
      <c r="V7871" s="112"/>
      <c r="W7871" s="72"/>
      <c r="X7871" s="46"/>
      <c r="Y7871" s="46"/>
      <c r="AC7871" s="47">
        <f t="shared" si="119"/>
        <v>0</v>
      </c>
      <c r="AD7871" s="47"/>
      <c r="AE7871" s="44"/>
      <c r="AF7871" s="48"/>
    </row>
    <row r="7872" spans="1:32" ht="21" customHeight="1">
      <c r="A7872" s="45" t="str">
        <f>IF(G7872="","",VLOOKUP(G7872,#REF!,3,0))</f>
        <v/>
      </c>
      <c r="B7872" s="45" t="str">
        <f>IF(Table1[[#This Row],[Day]]="","",WEEKNUM(F7872))</f>
        <v/>
      </c>
      <c r="C7872" s="45" t="str">
        <f>IF(Table1[[#This Row],[Day]]="","",MONTH(F7872))</f>
        <v/>
      </c>
      <c r="D7872" s="45" t="str">
        <f>IF(Table1[[#This Row],[Day]]="","",YEAR(F7872))</f>
        <v/>
      </c>
      <c r="E7872" s="117" t="s">
        <v>329</v>
      </c>
      <c r="J7872" s="102"/>
      <c r="K7872" s="124"/>
      <c r="R7872" s="46"/>
      <c r="V7872" s="112"/>
      <c r="W7872" s="72"/>
      <c r="X7872" s="46"/>
      <c r="Y7872" s="46"/>
      <c r="AC7872" s="47">
        <f t="shared" si="119"/>
        <v>0</v>
      </c>
      <c r="AD7872" s="47"/>
      <c r="AE7872" s="44"/>
      <c r="AF7872" s="48"/>
    </row>
    <row r="7873" spans="1:32" ht="21" customHeight="1">
      <c r="A7873" s="45" t="str">
        <f>IF(G7873="","",VLOOKUP(G7873,#REF!,3,0))</f>
        <v/>
      </c>
      <c r="B7873" s="45" t="str">
        <f>IF(Table1[[#This Row],[Day]]="","",WEEKNUM(F7873))</f>
        <v/>
      </c>
      <c r="C7873" s="45" t="str">
        <f>IF(Table1[[#This Row],[Day]]="","",MONTH(F7873))</f>
        <v/>
      </c>
      <c r="D7873" s="45" t="str">
        <f>IF(Table1[[#This Row],[Day]]="","",YEAR(F7873))</f>
        <v/>
      </c>
      <c r="E7873" s="117" t="s">
        <v>329</v>
      </c>
      <c r="J7873" s="102"/>
      <c r="K7873" s="124"/>
      <c r="R7873" s="46"/>
      <c r="V7873" s="112"/>
      <c r="W7873" s="72"/>
      <c r="X7873" s="46"/>
      <c r="Y7873" s="46"/>
      <c r="AC7873" s="47">
        <f t="shared" si="119"/>
        <v>0</v>
      </c>
      <c r="AD7873" s="47"/>
      <c r="AE7873" s="44"/>
      <c r="AF7873" s="48"/>
    </row>
    <row r="7874" spans="1:32" ht="21" customHeight="1">
      <c r="A7874" s="45" t="str">
        <f>IF(G7874="","",VLOOKUP(G7874,#REF!,3,0))</f>
        <v/>
      </c>
      <c r="B7874" s="45" t="str">
        <f>IF(Table1[[#This Row],[Day]]="","",WEEKNUM(F7874))</f>
        <v/>
      </c>
      <c r="C7874" s="45" t="str">
        <f>IF(Table1[[#This Row],[Day]]="","",MONTH(F7874))</f>
        <v/>
      </c>
      <c r="D7874" s="45" t="str">
        <f>IF(Table1[[#This Row],[Day]]="","",YEAR(F7874))</f>
        <v/>
      </c>
      <c r="E7874" s="117" t="s">
        <v>329</v>
      </c>
      <c r="J7874" s="102"/>
      <c r="K7874" s="124"/>
      <c r="R7874" s="46"/>
      <c r="V7874" s="112"/>
      <c r="W7874" s="72"/>
      <c r="X7874" s="46"/>
      <c r="Y7874" s="46"/>
      <c r="AC7874" s="47">
        <f t="shared" si="119"/>
        <v>0</v>
      </c>
      <c r="AD7874" s="47"/>
      <c r="AE7874" s="44"/>
      <c r="AF7874" s="48"/>
    </row>
    <row r="7875" spans="1:32" ht="21" customHeight="1">
      <c r="A7875" s="45" t="str">
        <f>IF(G7875="","",VLOOKUP(G7875,#REF!,3,0))</f>
        <v/>
      </c>
      <c r="B7875" s="45" t="str">
        <f>IF(Table1[[#This Row],[Day]]="","",WEEKNUM(F7875))</f>
        <v/>
      </c>
      <c r="C7875" s="45" t="str">
        <f>IF(Table1[[#This Row],[Day]]="","",MONTH(F7875))</f>
        <v/>
      </c>
      <c r="D7875" s="45" t="str">
        <f>IF(Table1[[#This Row],[Day]]="","",YEAR(F7875))</f>
        <v/>
      </c>
      <c r="E7875" s="117" t="s">
        <v>329</v>
      </c>
      <c r="J7875" s="102"/>
      <c r="K7875" s="124"/>
      <c r="R7875" s="46"/>
      <c r="V7875" s="112"/>
      <c r="W7875" s="72"/>
      <c r="X7875" s="46"/>
      <c r="Y7875" s="46"/>
      <c r="AC7875" s="47">
        <f t="shared" si="119"/>
        <v>0</v>
      </c>
      <c r="AD7875" s="47"/>
      <c r="AE7875" s="44"/>
      <c r="AF7875" s="48"/>
    </row>
    <row r="7876" spans="1:32" ht="21" customHeight="1">
      <c r="A7876" s="45" t="str">
        <f>IF(G7876="","",VLOOKUP(G7876,#REF!,3,0))</f>
        <v/>
      </c>
      <c r="B7876" s="45" t="str">
        <f>IF(Table1[[#This Row],[Day]]="","",WEEKNUM(F7876))</f>
        <v/>
      </c>
      <c r="C7876" s="45" t="str">
        <f>IF(Table1[[#This Row],[Day]]="","",MONTH(F7876))</f>
        <v/>
      </c>
      <c r="D7876" s="45" t="str">
        <f>IF(Table1[[#This Row],[Day]]="","",YEAR(F7876))</f>
        <v/>
      </c>
      <c r="E7876" s="117" t="s">
        <v>329</v>
      </c>
      <c r="J7876" s="102"/>
      <c r="K7876" s="124"/>
      <c r="R7876" s="46"/>
      <c r="V7876" s="112"/>
      <c r="W7876" s="72"/>
      <c r="X7876" s="46"/>
      <c r="Y7876" s="46"/>
      <c r="AC7876" s="47">
        <f t="shared" si="119"/>
        <v>0</v>
      </c>
      <c r="AD7876" s="47"/>
      <c r="AE7876" s="44"/>
      <c r="AF7876" s="48"/>
    </row>
    <row r="7877" spans="1:32" ht="21" customHeight="1">
      <c r="A7877" s="45" t="str">
        <f>IF(G7877="","",VLOOKUP(G7877,#REF!,3,0))</f>
        <v/>
      </c>
      <c r="B7877" s="45" t="str">
        <f>IF(Table1[[#This Row],[Day]]="","",WEEKNUM(F7877))</f>
        <v/>
      </c>
      <c r="C7877" s="45" t="str">
        <f>IF(Table1[[#This Row],[Day]]="","",MONTH(F7877))</f>
        <v/>
      </c>
      <c r="D7877" s="45" t="str">
        <f>IF(Table1[[#This Row],[Day]]="","",YEAR(F7877))</f>
        <v/>
      </c>
      <c r="E7877" s="117" t="s">
        <v>329</v>
      </c>
      <c r="J7877" s="102"/>
      <c r="K7877" s="124"/>
      <c r="R7877" s="46"/>
      <c r="V7877" s="112"/>
      <c r="W7877" s="72"/>
      <c r="X7877" s="46"/>
      <c r="Y7877" s="46"/>
      <c r="AC7877" s="47">
        <f t="shared" si="119"/>
        <v>0</v>
      </c>
      <c r="AD7877" s="47"/>
      <c r="AE7877" s="44"/>
      <c r="AF7877" s="48"/>
    </row>
    <row r="7878" spans="1:32" ht="21" customHeight="1">
      <c r="A7878" s="45" t="str">
        <f>IF(G7878="","",VLOOKUP(G7878,#REF!,3,0))</f>
        <v/>
      </c>
      <c r="B7878" s="45" t="str">
        <f>IF(Table1[[#This Row],[Day]]="","",WEEKNUM(F7878))</f>
        <v/>
      </c>
      <c r="C7878" s="45" t="str">
        <f>IF(Table1[[#This Row],[Day]]="","",MONTH(F7878))</f>
        <v/>
      </c>
      <c r="D7878" s="45" t="str">
        <f>IF(Table1[[#This Row],[Day]]="","",YEAR(F7878))</f>
        <v/>
      </c>
      <c r="E7878" s="117" t="s">
        <v>329</v>
      </c>
      <c r="J7878" s="102"/>
      <c r="K7878" s="124"/>
      <c r="R7878" s="46"/>
      <c r="V7878" s="112"/>
      <c r="W7878" s="72"/>
      <c r="X7878" s="46"/>
      <c r="Y7878" s="46"/>
      <c r="AC7878" s="47">
        <f t="shared" si="119"/>
        <v>0</v>
      </c>
      <c r="AD7878" s="47"/>
      <c r="AE7878" s="44"/>
      <c r="AF7878" s="48"/>
    </row>
    <row r="7879" spans="1:32" ht="21" customHeight="1">
      <c r="A7879" s="45" t="str">
        <f>IF(G7879="","",VLOOKUP(G7879,#REF!,3,0))</f>
        <v/>
      </c>
      <c r="B7879" s="45" t="str">
        <f>IF(Table1[[#This Row],[Day]]="","",WEEKNUM(F7879))</f>
        <v/>
      </c>
      <c r="C7879" s="45" t="str">
        <f>IF(Table1[[#This Row],[Day]]="","",MONTH(F7879))</f>
        <v/>
      </c>
      <c r="D7879" s="45" t="str">
        <f>IF(Table1[[#This Row],[Day]]="","",YEAR(F7879))</f>
        <v/>
      </c>
      <c r="E7879" s="117" t="s">
        <v>329</v>
      </c>
      <c r="J7879" s="102"/>
      <c r="K7879" s="124"/>
      <c r="R7879" s="46"/>
      <c r="V7879" s="112"/>
      <c r="W7879" s="72"/>
      <c r="X7879" s="46"/>
      <c r="Y7879" s="46"/>
      <c r="AC7879" s="47">
        <f t="shared" si="119"/>
        <v>0</v>
      </c>
      <c r="AD7879" s="47"/>
      <c r="AE7879" s="44"/>
      <c r="AF7879" s="48"/>
    </row>
    <row r="7880" spans="1:32" ht="21" customHeight="1">
      <c r="A7880" s="45" t="str">
        <f>IF(G7880="","",VLOOKUP(G7880,#REF!,3,0))</f>
        <v/>
      </c>
      <c r="B7880" s="45" t="str">
        <f>IF(Table1[[#This Row],[Day]]="","",WEEKNUM(F7880))</f>
        <v/>
      </c>
      <c r="C7880" s="45" t="str">
        <f>IF(Table1[[#This Row],[Day]]="","",MONTH(F7880))</f>
        <v/>
      </c>
      <c r="D7880" s="45" t="str">
        <f>IF(Table1[[#This Row],[Day]]="","",YEAR(F7880))</f>
        <v/>
      </c>
      <c r="E7880" s="117" t="s">
        <v>329</v>
      </c>
      <c r="J7880" s="102"/>
      <c r="K7880" s="124"/>
      <c r="R7880" s="46"/>
      <c r="V7880" s="112"/>
      <c r="W7880" s="72"/>
      <c r="X7880" s="46"/>
      <c r="Y7880" s="46"/>
      <c r="AC7880" s="47">
        <f t="shared" si="119"/>
        <v>0</v>
      </c>
      <c r="AD7880" s="47"/>
      <c r="AE7880" s="44"/>
      <c r="AF7880" s="48"/>
    </row>
    <row r="7881" spans="1:32" ht="21" customHeight="1">
      <c r="A7881" s="45" t="str">
        <f>IF(G7881="","",VLOOKUP(G7881,#REF!,3,0))</f>
        <v/>
      </c>
      <c r="B7881" s="45" t="str">
        <f>IF(Table1[[#This Row],[Day]]="","",WEEKNUM(F7881))</f>
        <v/>
      </c>
      <c r="C7881" s="45" t="str">
        <f>IF(Table1[[#This Row],[Day]]="","",MONTH(F7881))</f>
        <v/>
      </c>
      <c r="D7881" s="45" t="str">
        <f>IF(Table1[[#This Row],[Day]]="","",YEAR(F7881))</f>
        <v/>
      </c>
      <c r="E7881" s="117" t="s">
        <v>329</v>
      </c>
      <c r="J7881" s="102"/>
      <c r="K7881" s="124"/>
      <c r="R7881" s="46"/>
      <c r="V7881" s="112"/>
      <c r="W7881" s="72"/>
      <c r="X7881" s="46"/>
      <c r="Y7881" s="46"/>
      <c r="AC7881" s="47">
        <f t="shared" si="119"/>
        <v>0</v>
      </c>
      <c r="AD7881" s="47"/>
      <c r="AE7881" s="44"/>
      <c r="AF7881" s="48"/>
    </row>
    <row r="7882" spans="1:32" ht="21" customHeight="1">
      <c r="A7882" s="45" t="str">
        <f>IF(G7882="","",VLOOKUP(G7882,#REF!,3,0))</f>
        <v/>
      </c>
      <c r="B7882" s="45" t="str">
        <f>IF(Table1[[#This Row],[Day]]="","",WEEKNUM(F7882))</f>
        <v/>
      </c>
      <c r="C7882" s="45" t="str">
        <f>IF(Table1[[#This Row],[Day]]="","",MONTH(F7882))</f>
        <v/>
      </c>
      <c r="D7882" s="45" t="str">
        <f>IF(Table1[[#This Row],[Day]]="","",YEAR(F7882))</f>
        <v/>
      </c>
      <c r="E7882" s="117" t="s">
        <v>329</v>
      </c>
      <c r="J7882" s="102"/>
      <c r="K7882" s="124"/>
      <c r="R7882" s="46"/>
      <c r="V7882" s="112"/>
      <c r="W7882" s="72"/>
      <c r="X7882" s="46"/>
      <c r="Y7882" s="46"/>
      <c r="AC7882" s="47">
        <f t="shared" si="119"/>
        <v>0</v>
      </c>
      <c r="AD7882" s="47"/>
      <c r="AE7882" s="44"/>
      <c r="AF7882" s="48"/>
    </row>
    <row r="7883" spans="1:32" ht="21" customHeight="1">
      <c r="A7883" s="45" t="str">
        <f>IF(G7883="","",VLOOKUP(G7883,#REF!,3,0))</f>
        <v/>
      </c>
      <c r="B7883" s="45" t="str">
        <f>IF(Table1[[#This Row],[Day]]="","",WEEKNUM(F7883))</f>
        <v/>
      </c>
      <c r="C7883" s="45" t="str">
        <f>IF(Table1[[#This Row],[Day]]="","",MONTH(F7883))</f>
        <v/>
      </c>
      <c r="D7883" s="45" t="str">
        <f>IF(Table1[[#This Row],[Day]]="","",YEAR(F7883))</f>
        <v/>
      </c>
      <c r="E7883" s="117" t="s">
        <v>329</v>
      </c>
      <c r="J7883" s="102"/>
      <c r="K7883" s="124"/>
      <c r="R7883" s="46"/>
      <c r="V7883" s="112"/>
      <c r="W7883" s="72"/>
      <c r="X7883" s="46"/>
      <c r="Y7883" s="46"/>
      <c r="AC7883" s="47">
        <f t="shared" si="119"/>
        <v>0</v>
      </c>
      <c r="AD7883" s="47"/>
      <c r="AE7883" s="44"/>
      <c r="AF7883" s="48"/>
    </row>
    <row r="7884" spans="1:32" ht="21" customHeight="1">
      <c r="A7884" s="45" t="str">
        <f>IF(G7884="","",VLOOKUP(G7884,#REF!,3,0))</f>
        <v/>
      </c>
      <c r="B7884" s="45" t="str">
        <f>IF(Table1[[#This Row],[Day]]="","",WEEKNUM(F7884))</f>
        <v/>
      </c>
      <c r="C7884" s="45" t="str">
        <f>IF(Table1[[#This Row],[Day]]="","",MONTH(F7884))</f>
        <v/>
      </c>
      <c r="D7884" s="45" t="str">
        <f>IF(Table1[[#This Row],[Day]]="","",YEAR(F7884))</f>
        <v/>
      </c>
      <c r="E7884" s="117" t="s">
        <v>329</v>
      </c>
      <c r="J7884" s="102"/>
      <c r="K7884" s="124"/>
      <c r="R7884" s="46"/>
      <c r="V7884" s="112"/>
      <c r="W7884" s="72"/>
      <c r="X7884" s="46"/>
      <c r="Y7884" s="46"/>
      <c r="AC7884" s="47">
        <f t="shared" si="119"/>
        <v>0</v>
      </c>
      <c r="AD7884" s="47"/>
      <c r="AE7884" s="44"/>
      <c r="AF7884" s="48"/>
    </row>
    <row r="7885" spans="1:32" ht="21" customHeight="1">
      <c r="A7885" s="45" t="str">
        <f>IF(G7885="","",VLOOKUP(G7885,#REF!,3,0))</f>
        <v/>
      </c>
      <c r="B7885" s="45" t="str">
        <f>IF(Table1[[#This Row],[Day]]="","",WEEKNUM(F7885))</f>
        <v/>
      </c>
      <c r="C7885" s="45" t="str">
        <f>IF(Table1[[#This Row],[Day]]="","",MONTH(F7885))</f>
        <v/>
      </c>
      <c r="D7885" s="45" t="str">
        <f>IF(Table1[[#This Row],[Day]]="","",YEAR(F7885))</f>
        <v/>
      </c>
      <c r="E7885" s="117" t="s">
        <v>329</v>
      </c>
      <c r="J7885" s="102"/>
      <c r="K7885" s="124"/>
      <c r="R7885" s="46"/>
      <c r="V7885" s="112"/>
      <c r="W7885" s="72"/>
      <c r="X7885" s="46"/>
      <c r="Y7885" s="46"/>
      <c r="AC7885" s="47">
        <f t="shared" si="119"/>
        <v>0</v>
      </c>
      <c r="AD7885" s="47"/>
      <c r="AE7885" s="44"/>
      <c r="AF7885" s="48"/>
    </row>
    <row r="7886" spans="1:32" ht="21" customHeight="1">
      <c r="A7886" s="45" t="str">
        <f>IF(G7886="","",VLOOKUP(G7886,#REF!,3,0))</f>
        <v/>
      </c>
      <c r="B7886" s="45" t="str">
        <f>IF(Table1[[#This Row],[Day]]="","",WEEKNUM(F7886))</f>
        <v/>
      </c>
      <c r="C7886" s="45" t="str">
        <f>IF(Table1[[#This Row],[Day]]="","",MONTH(F7886))</f>
        <v/>
      </c>
      <c r="D7886" s="45" t="str">
        <f>IF(Table1[[#This Row],[Day]]="","",YEAR(F7886))</f>
        <v/>
      </c>
      <c r="E7886" s="117" t="s">
        <v>329</v>
      </c>
      <c r="J7886" s="102"/>
      <c r="K7886" s="124"/>
      <c r="R7886" s="46"/>
      <c r="V7886" s="112"/>
      <c r="W7886" s="72"/>
      <c r="X7886" s="46"/>
      <c r="Y7886" s="46"/>
      <c r="AC7886" s="47">
        <f t="shared" si="119"/>
        <v>0</v>
      </c>
      <c r="AD7886" s="47"/>
      <c r="AE7886" s="44"/>
      <c r="AF7886" s="48"/>
    </row>
    <row r="7887" spans="1:32" ht="21" customHeight="1">
      <c r="A7887" s="45" t="str">
        <f>IF(G7887="","",VLOOKUP(G7887,#REF!,3,0))</f>
        <v/>
      </c>
      <c r="B7887" s="45" t="str">
        <f>IF(Table1[[#This Row],[Day]]="","",WEEKNUM(F7887))</f>
        <v/>
      </c>
      <c r="C7887" s="45" t="str">
        <f>IF(Table1[[#This Row],[Day]]="","",MONTH(F7887))</f>
        <v/>
      </c>
      <c r="D7887" s="45" t="str">
        <f>IF(Table1[[#This Row],[Day]]="","",YEAR(F7887))</f>
        <v/>
      </c>
      <c r="E7887" s="117" t="s">
        <v>329</v>
      </c>
      <c r="J7887" s="102"/>
      <c r="K7887" s="124"/>
      <c r="R7887" s="46"/>
      <c r="V7887" s="112"/>
      <c r="W7887" s="72"/>
      <c r="X7887" s="46"/>
      <c r="Y7887" s="46"/>
      <c r="AC7887" s="47">
        <f t="shared" si="119"/>
        <v>0</v>
      </c>
      <c r="AD7887" s="47"/>
      <c r="AE7887" s="44"/>
      <c r="AF7887" s="48"/>
    </row>
    <row r="7888" spans="1:32" ht="21" customHeight="1">
      <c r="A7888" s="45" t="str">
        <f>IF(G7888="","",VLOOKUP(G7888,#REF!,3,0))</f>
        <v/>
      </c>
      <c r="B7888" s="45" t="str">
        <f>IF(Table1[[#This Row],[Day]]="","",WEEKNUM(F7888))</f>
        <v/>
      </c>
      <c r="C7888" s="45" t="str">
        <f>IF(Table1[[#This Row],[Day]]="","",MONTH(F7888))</f>
        <v/>
      </c>
      <c r="D7888" s="45" t="str">
        <f>IF(Table1[[#This Row],[Day]]="","",YEAR(F7888))</f>
        <v/>
      </c>
      <c r="E7888" s="117" t="s">
        <v>329</v>
      </c>
      <c r="J7888" s="102"/>
      <c r="K7888" s="124"/>
      <c r="R7888" s="46"/>
      <c r="V7888" s="112"/>
      <c r="W7888" s="72"/>
      <c r="X7888" s="46"/>
      <c r="Y7888" s="46"/>
      <c r="AC7888" s="47">
        <f t="shared" si="119"/>
        <v>0</v>
      </c>
      <c r="AD7888" s="47"/>
      <c r="AE7888" s="44"/>
      <c r="AF7888" s="48"/>
    </row>
    <row r="7889" spans="1:32" ht="21" customHeight="1">
      <c r="A7889" s="45" t="str">
        <f>IF(G7889="","",VLOOKUP(G7889,#REF!,3,0))</f>
        <v/>
      </c>
      <c r="B7889" s="45" t="str">
        <f>IF(Table1[[#This Row],[Day]]="","",WEEKNUM(F7889))</f>
        <v/>
      </c>
      <c r="C7889" s="45" t="str">
        <f>IF(Table1[[#This Row],[Day]]="","",MONTH(F7889))</f>
        <v/>
      </c>
      <c r="D7889" s="45" t="str">
        <f>IF(Table1[[#This Row],[Day]]="","",YEAR(F7889))</f>
        <v/>
      </c>
      <c r="E7889" s="117" t="s">
        <v>329</v>
      </c>
      <c r="J7889" s="102"/>
      <c r="K7889" s="124"/>
      <c r="R7889" s="46"/>
      <c r="V7889" s="112"/>
      <c r="W7889" s="72"/>
      <c r="X7889" s="46"/>
      <c r="Y7889" s="46"/>
      <c r="AC7889" s="47">
        <f t="shared" si="119"/>
        <v>0</v>
      </c>
      <c r="AD7889" s="47"/>
      <c r="AE7889" s="44"/>
      <c r="AF7889" s="48"/>
    </row>
    <row r="7890" spans="1:32" ht="21" customHeight="1">
      <c r="A7890" s="45" t="str">
        <f>IF(G7890="","",VLOOKUP(G7890,#REF!,3,0))</f>
        <v/>
      </c>
      <c r="B7890" s="45" t="str">
        <f>IF(Table1[[#This Row],[Day]]="","",WEEKNUM(F7890))</f>
        <v/>
      </c>
      <c r="C7890" s="45" t="str">
        <f>IF(Table1[[#This Row],[Day]]="","",MONTH(F7890))</f>
        <v/>
      </c>
      <c r="D7890" s="45" t="str">
        <f>IF(Table1[[#This Row],[Day]]="","",YEAR(F7890))</f>
        <v/>
      </c>
      <c r="E7890" s="117" t="s">
        <v>329</v>
      </c>
      <c r="J7890" s="102"/>
      <c r="K7890" s="124"/>
      <c r="R7890" s="46"/>
      <c r="V7890" s="112"/>
      <c r="W7890" s="72"/>
      <c r="X7890" s="46"/>
      <c r="Y7890" s="46"/>
      <c r="AC7890" s="47">
        <f t="shared" si="119"/>
        <v>0</v>
      </c>
      <c r="AD7890" s="47"/>
      <c r="AE7890" s="44"/>
      <c r="AF7890" s="48"/>
    </row>
    <row r="7891" spans="1:32" ht="21" customHeight="1">
      <c r="A7891" s="45" t="str">
        <f>IF(G7891="","",VLOOKUP(G7891,#REF!,3,0))</f>
        <v/>
      </c>
      <c r="B7891" s="45" t="str">
        <f>IF(Table1[[#This Row],[Day]]="","",WEEKNUM(F7891))</f>
        <v/>
      </c>
      <c r="C7891" s="45" t="str">
        <f>IF(Table1[[#This Row],[Day]]="","",MONTH(F7891))</f>
        <v/>
      </c>
      <c r="D7891" s="45" t="str">
        <f>IF(Table1[[#This Row],[Day]]="","",YEAR(F7891))</f>
        <v/>
      </c>
      <c r="E7891" s="117" t="s">
        <v>329</v>
      </c>
      <c r="J7891" s="102"/>
      <c r="K7891" s="124"/>
      <c r="R7891" s="46"/>
      <c r="V7891" s="112"/>
      <c r="W7891" s="72"/>
      <c r="X7891" s="46"/>
      <c r="Y7891" s="46"/>
      <c r="AC7891" s="47">
        <f t="shared" si="119"/>
        <v>0</v>
      </c>
      <c r="AD7891" s="47"/>
      <c r="AE7891" s="44"/>
      <c r="AF7891" s="48"/>
    </row>
    <row r="7892" spans="1:32" ht="21" customHeight="1">
      <c r="A7892" s="45" t="str">
        <f>IF(G7892="","",VLOOKUP(G7892,#REF!,3,0))</f>
        <v/>
      </c>
      <c r="B7892" s="45" t="str">
        <f>IF(Table1[[#This Row],[Day]]="","",WEEKNUM(F7892))</f>
        <v/>
      </c>
      <c r="C7892" s="45" t="str">
        <f>IF(Table1[[#This Row],[Day]]="","",MONTH(F7892))</f>
        <v/>
      </c>
      <c r="D7892" s="45" t="str">
        <f>IF(Table1[[#This Row],[Day]]="","",YEAR(F7892))</f>
        <v/>
      </c>
      <c r="E7892" s="117" t="s">
        <v>329</v>
      </c>
      <c r="J7892" s="102"/>
      <c r="K7892" s="124"/>
      <c r="R7892" s="46"/>
      <c r="V7892" s="112"/>
      <c r="W7892" s="72"/>
      <c r="X7892" s="46"/>
      <c r="Y7892" s="46"/>
      <c r="AC7892" s="47">
        <f t="shared" si="119"/>
        <v>0</v>
      </c>
      <c r="AD7892" s="47"/>
      <c r="AE7892" s="44"/>
      <c r="AF7892" s="48"/>
    </row>
    <row r="7893" spans="1:32" ht="21" customHeight="1">
      <c r="A7893" s="45" t="str">
        <f>IF(G7893="","",VLOOKUP(G7893,#REF!,3,0))</f>
        <v/>
      </c>
      <c r="B7893" s="45" t="str">
        <f>IF(Table1[[#This Row],[Day]]="","",WEEKNUM(F7893))</f>
        <v/>
      </c>
      <c r="C7893" s="45" t="str">
        <f>IF(Table1[[#This Row],[Day]]="","",MONTH(F7893))</f>
        <v/>
      </c>
      <c r="D7893" s="45" t="str">
        <f>IF(Table1[[#This Row],[Day]]="","",YEAR(F7893))</f>
        <v/>
      </c>
      <c r="E7893" s="117" t="s">
        <v>329</v>
      </c>
      <c r="J7893" s="102"/>
      <c r="K7893" s="124"/>
      <c r="R7893" s="46"/>
      <c r="V7893" s="112"/>
      <c r="W7893" s="72"/>
      <c r="X7893" s="46"/>
      <c r="Y7893" s="46"/>
      <c r="AC7893" s="47">
        <f t="shared" si="119"/>
        <v>0</v>
      </c>
      <c r="AD7893" s="47"/>
      <c r="AE7893" s="44"/>
      <c r="AF7893" s="48"/>
    </row>
    <row r="7894" spans="1:32" ht="21" customHeight="1">
      <c r="A7894" s="45" t="str">
        <f>IF(G7894="","",VLOOKUP(G7894,#REF!,3,0))</f>
        <v/>
      </c>
      <c r="B7894" s="45" t="str">
        <f>IF(Table1[[#This Row],[Day]]="","",WEEKNUM(F7894))</f>
        <v/>
      </c>
      <c r="C7894" s="45" t="str">
        <f>IF(Table1[[#This Row],[Day]]="","",MONTH(F7894))</f>
        <v/>
      </c>
      <c r="D7894" s="45" t="str">
        <f>IF(Table1[[#This Row],[Day]]="","",YEAR(F7894))</f>
        <v/>
      </c>
      <c r="E7894" s="117" t="s">
        <v>329</v>
      </c>
      <c r="J7894" s="102"/>
      <c r="K7894" s="124"/>
      <c r="R7894" s="46"/>
      <c r="V7894" s="112"/>
      <c r="W7894" s="72"/>
      <c r="X7894" s="46"/>
      <c r="Y7894" s="46"/>
      <c r="AC7894" s="47">
        <f t="shared" si="119"/>
        <v>0</v>
      </c>
      <c r="AD7894" s="47"/>
      <c r="AE7894" s="44"/>
      <c r="AF7894" s="48"/>
    </row>
    <row r="7895" spans="1:32" ht="21" customHeight="1">
      <c r="A7895" s="45" t="str">
        <f>IF(G7895="","",VLOOKUP(G7895,#REF!,3,0))</f>
        <v/>
      </c>
      <c r="B7895" s="45" t="str">
        <f>IF(Table1[[#This Row],[Day]]="","",WEEKNUM(F7895))</f>
        <v/>
      </c>
      <c r="C7895" s="45" t="str">
        <f>IF(Table1[[#This Row],[Day]]="","",MONTH(F7895))</f>
        <v/>
      </c>
      <c r="D7895" s="45" t="str">
        <f>IF(Table1[[#This Row],[Day]]="","",YEAR(F7895))</f>
        <v/>
      </c>
      <c r="E7895" s="117" t="s">
        <v>329</v>
      </c>
      <c r="J7895" s="102"/>
      <c r="K7895" s="124"/>
      <c r="R7895" s="46"/>
      <c r="V7895" s="112"/>
      <c r="W7895" s="72"/>
      <c r="X7895" s="46"/>
      <c r="Y7895" s="46"/>
      <c r="AC7895" s="47">
        <f t="shared" si="119"/>
        <v>0</v>
      </c>
      <c r="AD7895" s="47"/>
      <c r="AE7895" s="44"/>
      <c r="AF7895" s="48"/>
    </row>
    <row r="7896" spans="1:32" ht="21" customHeight="1">
      <c r="A7896" s="45" t="str">
        <f>IF(G7896="","",VLOOKUP(G7896,#REF!,3,0))</f>
        <v/>
      </c>
      <c r="B7896" s="45" t="str">
        <f>IF(Table1[[#This Row],[Day]]="","",WEEKNUM(F7896))</f>
        <v/>
      </c>
      <c r="C7896" s="45" t="str">
        <f>IF(Table1[[#This Row],[Day]]="","",MONTH(F7896))</f>
        <v/>
      </c>
      <c r="D7896" s="45" t="str">
        <f>IF(Table1[[#This Row],[Day]]="","",YEAR(F7896))</f>
        <v/>
      </c>
      <c r="E7896" s="117" t="s">
        <v>329</v>
      </c>
      <c r="J7896" s="102"/>
      <c r="K7896" s="124"/>
      <c r="R7896" s="46"/>
      <c r="V7896" s="112"/>
      <c r="W7896" s="72"/>
      <c r="X7896" s="46"/>
      <c r="Y7896" s="46"/>
      <c r="AC7896" s="47">
        <f t="shared" si="119"/>
        <v>0</v>
      </c>
      <c r="AD7896" s="47"/>
      <c r="AE7896" s="44"/>
      <c r="AF7896" s="48"/>
    </row>
    <row r="7897" spans="1:32" ht="21" customHeight="1">
      <c r="A7897" s="45" t="str">
        <f>IF(G7897="","",VLOOKUP(G7897,#REF!,3,0))</f>
        <v/>
      </c>
      <c r="B7897" s="45" t="str">
        <f>IF(Table1[[#This Row],[Day]]="","",WEEKNUM(F7897))</f>
        <v/>
      </c>
      <c r="C7897" s="45" t="str">
        <f>IF(Table1[[#This Row],[Day]]="","",MONTH(F7897))</f>
        <v/>
      </c>
      <c r="D7897" s="45" t="str">
        <f>IF(Table1[[#This Row],[Day]]="","",YEAR(F7897))</f>
        <v/>
      </c>
      <c r="E7897" s="117" t="s">
        <v>329</v>
      </c>
      <c r="J7897" s="102"/>
      <c r="K7897" s="124"/>
      <c r="R7897" s="46"/>
      <c r="V7897" s="112"/>
      <c r="W7897" s="72"/>
      <c r="X7897" s="46"/>
      <c r="Y7897" s="46"/>
      <c r="AC7897" s="47">
        <f t="shared" si="119"/>
        <v>0</v>
      </c>
      <c r="AD7897" s="47"/>
      <c r="AE7897" s="44"/>
      <c r="AF7897" s="48"/>
    </row>
    <row r="7898" spans="1:32" ht="21" customHeight="1">
      <c r="A7898" s="45" t="str">
        <f>IF(G7898="","",VLOOKUP(G7898,#REF!,3,0))</f>
        <v/>
      </c>
      <c r="B7898" s="45" t="str">
        <f>IF(Table1[[#This Row],[Day]]="","",WEEKNUM(F7898))</f>
        <v/>
      </c>
      <c r="C7898" s="45" t="str">
        <f>IF(Table1[[#This Row],[Day]]="","",MONTH(F7898))</f>
        <v/>
      </c>
      <c r="D7898" s="45" t="str">
        <f>IF(Table1[[#This Row],[Day]]="","",YEAR(F7898))</f>
        <v/>
      </c>
      <c r="E7898" s="117" t="s">
        <v>329</v>
      </c>
      <c r="J7898" s="102"/>
      <c r="K7898" s="124"/>
      <c r="R7898" s="46"/>
      <c r="V7898" s="112"/>
      <c r="W7898" s="72"/>
      <c r="X7898" s="46"/>
      <c r="Y7898" s="46"/>
      <c r="AC7898" s="47">
        <f t="shared" si="119"/>
        <v>0</v>
      </c>
      <c r="AD7898" s="47"/>
      <c r="AE7898" s="44"/>
      <c r="AF7898" s="48"/>
    </row>
    <row r="7899" spans="1:32" ht="21" customHeight="1">
      <c r="A7899" s="45" t="str">
        <f>IF(G7899="","",VLOOKUP(G7899,#REF!,3,0))</f>
        <v/>
      </c>
      <c r="B7899" s="45" t="str">
        <f>IF(Table1[[#This Row],[Day]]="","",WEEKNUM(F7899))</f>
        <v/>
      </c>
      <c r="C7899" s="45" t="str">
        <f>IF(Table1[[#This Row],[Day]]="","",MONTH(F7899))</f>
        <v/>
      </c>
      <c r="D7899" s="45" t="str">
        <f>IF(Table1[[#This Row],[Day]]="","",YEAR(F7899))</f>
        <v/>
      </c>
      <c r="E7899" s="117" t="s">
        <v>329</v>
      </c>
      <c r="J7899" s="102"/>
      <c r="K7899" s="124"/>
      <c r="R7899" s="46"/>
      <c r="V7899" s="112"/>
      <c r="W7899" s="72"/>
      <c r="X7899" s="46"/>
      <c r="Y7899" s="46"/>
      <c r="AC7899" s="47">
        <f t="shared" si="119"/>
        <v>0</v>
      </c>
      <c r="AD7899" s="47"/>
      <c r="AE7899" s="44"/>
      <c r="AF7899" s="48"/>
    </row>
    <row r="7900" spans="1:32" ht="21" customHeight="1">
      <c r="A7900" s="45" t="str">
        <f>IF(G7900="","",VLOOKUP(G7900,#REF!,3,0))</f>
        <v/>
      </c>
      <c r="B7900" s="45" t="str">
        <f>IF(Table1[[#This Row],[Day]]="","",WEEKNUM(F7900))</f>
        <v/>
      </c>
      <c r="C7900" s="45" t="str">
        <f>IF(Table1[[#This Row],[Day]]="","",MONTH(F7900))</f>
        <v/>
      </c>
      <c r="D7900" s="45" t="str">
        <f>IF(Table1[[#This Row],[Day]]="","",YEAR(F7900))</f>
        <v/>
      </c>
      <c r="E7900" s="117" t="s">
        <v>329</v>
      </c>
      <c r="J7900" s="102"/>
      <c r="K7900" s="124"/>
      <c r="R7900" s="46"/>
      <c r="V7900" s="112"/>
      <c r="W7900" s="72"/>
      <c r="X7900" s="46"/>
      <c r="Y7900" s="46"/>
      <c r="AC7900" s="47">
        <f t="shared" ref="AC7900:AC7963" si="120">SUM(I7900:AB7900)</f>
        <v>0</v>
      </c>
      <c r="AD7900" s="47"/>
      <c r="AE7900" s="44"/>
      <c r="AF7900" s="48"/>
    </row>
    <row r="7901" spans="1:32" ht="21" customHeight="1">
      <c r="A7901" s="45" t="str">
        <f>IF(G7901="","",VLOOKUP(G7901,#REF!,3,0))</f>
        <v/>
      </c>
      <c r="B7901" s="45" t="str">
        <f>IF(Table1[[#This Row],[Day]]="","",WEEKNUM(F7901))</f>
        <v/>
      </c>
      <c r="C7901" s="45" t="str">
        <f>IF(Table1[[#This Row],[Day]]="","",MONTH(F7901))</f>
        <v/>
      </c>
      <c r="D7901" s="45" t="str">
        <f>IF(Table1[[#This Row],[Day]]="","",YEAR(F7901))</f>
        <v/>
      </c>
      <c r="E7901" s="117" t="s">
        <v>329</v>
      </c>
      <c r="J7901" s="102"/>
      <c r="K7901" s="124"/>
      <c r="R7901" s="46"/>
      <c r="V7901" s="112"/>
      <c r="W7901" s="72"/>
      <c r="X7901" s="46"/>
      <c r="Y7901" s="46"/>
      <c r="AC7901" s="47">
        <f t="shared" si="120"/>
        <v>0</v>
      </c>
      <c r="AD7901" s="47"/>
      <c r="AE7901" s="44"/>
      <c r="AF7901" s="48"/>
    </row>
    <row r="7902" spans="1:32" ht="21" customHeight="1">
      <c r="A7902" s="45" t="str">
        <f>IF(G7902="","",VLOOKUP(G7902,#REF!,3,0))</f>
        <v/>
      </c>
      <c r="B7902" s="45" t="str">
        <f>IF(Table1[[#This Row],[Day]]="","",WEEKNUM(F7902))</f>
        <v/>
      </c>
      <c r="C7902" s="45" t="str">
        <f>IF(Table1[[#This Row],[Day]]="","",MONTH(F7902))</f>
        <v/>
      </c>
      <c r="D7902" s="45" t="str">
        <f>IF(Table1[[#This Row],[Day]]="","",YEAR(F7902))</f>
        <v/>
      </c>
      <c r="E7902" s="117" t="s">
        <v>329</v>
      </c>
      <c r="J7902" s="102"/>
      <c r="K7902" s="124"/>
      <c r="R7902" s="46"/>
      <c r="V7902" s="112"/>
      <c r="W7902" s="72"/>
      <c r="X7902" s="46"/>
      <c r="Y7902" s="46"/>
      <c r="AC7902" s="47">
        <f t="shared" si="120"/>
        <v>0</v>
      </c>
      <c r="AD7902" s="47"/>
      <c r="AE7902" s="44"/>
      <c r="AF7902" s="48"/>
    </row>
    <row r="7903" spans="1:32" ht="21" customHeight="1">
      <c r="A7903" s="45" t="str">
        <f>IF(G7903="","",VLOOKUP(G7903,#REF!,3,0))</f>
        <v/>
      </c>
      <c r="B7903" s="45" t="str">
        <f>IF(Table1[[#This Row],[Day]]="","",WEEKNUM(F7903))</f>
        <v/>
      </c>
      <c r="C7903" s="45" t="str">
        <f>IF(Table1[[#This Row],[Day]]="","",MONTH(F7903))</f>
        <v/>
      </c>
      <c r="D7903" s="45" t="str">
        <f>IF(Table1[[#This Row],[Day]]="","",YEAR(F7903))</f>
        <v/>
      </c>
      <c r="E7903" s="117" t="s">
        <v>329</v>
      </c>
      <c r="J7903" s="102"/>
      <c r="K7903" s="124"/>
      <c r="R7903" s="46"/>
      <c r="V7903" s="112"/>
      <c r="W7903" s="72"/>
      <c r="X7903" s="46"/>
      <c r="Y7903" s="46"/>
      <c r="AC7903" s="47">
        <f t="shared" si="120"/>
        <v>0</v>
      </c>
      <c r="AD7903" s="47"/>
      <c r="AE7903" s="44"/>
      <c r="AF7903" s="48"/>
    </row>
    <row r="7904" spans="1:32" ht="21" customHeight="1">
      <c r="A7904" s="45" t="str">
        <f>IF(G7904="","",VLOOKUP(G7904,#REF!,3,0))</f>
        <v/>
      </c>
      <c r="B7904" s="45" t="str">
        <f>IF(Table1[[#This Row],[Day]]="","",WEEKNUM(F7904))</f>
        <v/>
      </c>
      <c r="C7904" s="45" t="str">
        <f>IF(Table1[[#This Row],[Day]]="","",MONTH(F7904))</f>
        <v/>
      </c>
      <c r="D7904" s="45" t="str">
        <f>IF(Table1[[#This Row],[Day]]="","",YEAR(F7904))</f>
        <v/>
      </c>
      <c r="E7904" s="117" t="s">
        <v>329</v>
      </c>
      <c r="J7904" s="102"/>
      <c r="K7904" s="124"/>
      <c r="R7904" s="46"/>
      <c r="V7904" s="112"/>
      <c r="W7904" s="72"/>
      <c r="X7904" s="46"/>
      <c r="Y7904" s="46"/>
      <c r="AC7904" s="47">
        <f t="shared" si="120"/>
        <v>0</v>
      </c>
      <c r="AD7904" s="47"/>
      <c r="AE7904" s="44"/>
      <c r="AF7904" s="48"/>
    </row>
    <row r="7905" spans="1:32" ht="21" customHeight="1">
      <c r="A7905" s="45" t="str">
        <f>IF(G7905="","",VLOOKUP(G7905,#REF!,3,0))</f>
        <v/>
      </c>
      <c r="B7905" s="45" t="str">
        <f>IF(Table1[[#This Row],[Day]]="","",WEEKNUM(F7905))</f>
        <v/>
      </c>
      <c r="C7905" s="45" t="str">
        <f>IF(Table1[[#This Row],[Day]]="","",MONTH(F7905))</f>
        <v/>
      </c>
      <c r="D7905" s="45" t="str">
        <f>IF(Table1[[#This Row],[Day]]="","",YEAR(F7905))</f>
        <v/>
      </c>
      <c r="E7905" s="117" t="s">
        <v>329</v>
      </c>
      <c r="J7905" s="102"/>
      <c r="K7905" s="124"/>
      <c r="R7905" s="46"/>
      <c r="V7905" s="112"/>
      <c r="W7905" s="72"/>
      <c r="X7905" s="46"/>
      <c r="Y7905" s="46"/>
      <c r="AC7905" s="47">
        <f t="shared" si="120"/>
        <v>0</v>
      </c>
      <c r="AD7905" s="47"/>
      <c r="AE7905" s="44"/>
      <c r="AF7905" s="48"/>
    </row>
    <row r="7906" spans="1:32" ht="21" customHeight="1">
      <c r="A7906" s="45" t="str">
        <f>IF(G7906="","",VLOOKUP(G7906,#REF!,3,0))</f>
        <v/>
      </c>
      <c r="B7906" s="45" t="str">
        <f>IF(Table1[[#This Row],[Day]]="","",WEEKNUM(F7906))</f>
        <v/>
      </c>
      <c r="C7906" s="45" t="str">
        <f>IF(Table1[[#This Row],[Day]]="","",MONTH(F7906))</f>
        <v/>
      </c>
      <c r="D7906" s="45" t="str">
        <f>IF(Table1[[#This Row],[Day]]="","",YEAR(F7906))</f>
        <v/>
      </c>
      <c r="E7906" s="117" t="s">
        <v>329</v>
      </c>
      <c r="J7906" s="102"/>
      <c r="K7906" s="124"/>
      <c r="R7906" s="46"/>
      <c r="V7906" s="112"/>
      <c r="W7906" s="72"/>
      <c r="X7906" s="46"/>
      <c r="Y7906" s="46"/>
      <c r="AC7906" s="47">
        <f t="shared" si="120"/>
        <v>0</v>
      </c>
      <c r="AD7906" s="47"/>
      <c r="AE7906" s="44"/>
      <c r="AF7906" s="48"/>
    </row>
    <row r="7907" spans="1:32" ht="21" customHeight="1">
      <c r="A7907" s="45" t="str">
        <f>IF(G7907="","",VLOOKUP(G7907,#REF!,3,0))</f>
        <v/>
      </c>
      <c r="B7907" s="45" t="str">
        <f>IF(Table1[[#This Row],[Day]]="","",WEEKNUM(F7907))</f>
        <v/>
      </c>
      <c r="C7907" s="45" t="str">
        <f>IF(Table1[[#This Row],[Day]]="","",MONTH(F7907))</f>
        <v/>
      </c>
      <c r="D7907" s="45" t="str">
        <f>IF(Table1[[#This Row],[Day]]="","",YEAR(F7907))</f>
        <v/>
      </c>
      <c r="E7907" s="117" t="s">
        <v>329</v>
      </c>
      <c r="J7907" s="102"/>
      <c r="K7907" s="124"/>
      <c r="R7907" s="46"/>
      <c r="V7907" s="112"/>
      <c r="W7907" s="72"/>
      <c r="X7907" s="46"/>
      <c r="Y7907" s="46"/>
      <c r="AC7907" s="47">
        <f t="shared" si="120"/>
        <v>0</v>
      </c>
      <c r="AD7907" s="47"/>
      <c r="AE7907" s="44"/>
      <c r="AF7907" s="48"/>
    </row>
    <row r="7908" spans="1:32" ht="21" customHeight="1">
      <c r="A7908" s="45" t="str">
        <f>IF(G7908="","",VLOOKUP(G7908,#REF!,3,0))</f>
        <v/>
      </c>
      <c r="B7908" s="45" t="str">
        <f>IF(Table1[[#This Row],[Day]]="","",WEEKNUM(F7908))</f>
        <v/>
      </c>
      <c r="C7908" s="45" t="str">
        <f>IF(Table1[[#This Row],[Day]]="","",MONTH(F7908))</f>
        <v/>
      </c>
      <c r="D7908" s="45" t="str">
        <f>IF(Table1[[#This Row],[Day]]="","",YEAR(F7908))</f>
        <v/>
      </c>
      <c r="E7908" s="117" t="s">
        <v>329</v>
      </c>
      <c r="J7908" s="102"/>
      <c r="K7908" s="124"/>
      <c r="R7908" s="46"/>
      <c r="V7908" s="112"/>
      <c r="W7908" s="72"/>
      <c r="X7908" s="46"/>
      <c r="Y7908" s="46"/>
      <c r="AC7908" s="47">
        <f t="shared" si="120"/>
        <v>0</v>
      </c>
      <c r="AD7908" s="47"/>
      <c r="AE7908" s="44"/>
      <c r="AF7908" s="48"/>
    </row>
    <row r="7909" spans="1:32" ht="21" customHeight="1">
      <c r="A7909" s="45" t="str">
        <f>IF(G7909="","",VLOOKUP(G7909,#REF!,3,0))</f>
        <v/>
      </c>
      <c r="B7909" s="45" t="str">
        <f>IF(Table1[[#This Row],[Day]]="","",WEEKNUM(F7909))</f>
        <v/>
      </c>
      <c r="C7909" s="45" t="str">
        <f>IF(Table1[[#This Row],[Day]]="","",MONTH(F7909))</f>
        <v/>
      </c>
      <c r="D7909" s="45" t="str">
        <f>IF(Table1[[#This Row],[Day]]="","",YEAR(F7909))</f>
        <v/>
      </c>
      <c r="E7909" s="117" t="s">
        <v>329</v>
      </c>
      <c r="J7909" s="102"/>
      <c r="K7909" s="124"/>
      <c r="R7909" s="46"/>
      <c r="V7909" s="112"/>
      <c r="W7909" s="72"/>
      <c r="X7909" s="46"/>
      <c r="Y7909" s="46"/>
      <c r="AC7909" s="47">
        <f t="shared" si="120"/>
        <v>0</v>
      </c>
      <c r="AD7909" s="47"/>
      <c r="AE7909" s="44"/>
      <c r="AF7909" s="48"/>
    </row>
    <row r="7910" spans="1:32" ht="21" customHeight="1">
      <c r="A7910" s="45" t="str">
        <f>IF(G7910="","",VLOOKUP(G7910,#REF!,3,0))</f>
        <v/>
      </c>
      <c r="B7910" s="45" t="str">
        <f>IF(Table1[[#This Row],[Day]]="","",WEEKNUM(F7910))</f>
        <v/>
      </c>
      <c r="C7910" s="45" t="str">
        <f>IF(Table1[[#This Row],[Day]]="","",MONTH(F7910))</f>
        <v/>
      </c>
      <c r="D7910" s="45" t="str">
        <f>IF(Table1[[#This Row],[Day]]="","",YEAR(F7910))</f>
        <v/>
      </c>
      <c r="E7910" s="117" t="s">
        <v>329</v>
      </c>
      <c r="J7910" s="102"/>
      <c r="K7910" s="124"/>
      <c r="R7910" s="46"/>
      <c r="V7910" s="112"/>
      <c r="W7910" s="72"/>
      <c r="X7910" s="46"/>
      <c r="Y7910" s="46"/>
      <c r="AC7910" s="47">
        <f t="shared" si="120"/>
        <v>0</v>
      </c>
      <c r="AD7910" s="47"/>
      <c r="AE7910" s="44"/>
      <c r="AF7910" s="48"/>
    </row>
    <row r="7911" spans="1:32" ht="21" customHeight="1">
      <c r="A7911" s="45" t="str">
        <f>IF(G7911="","",VLOOKUP(G7911,#REF!,3,0))</f>
        <v/>
      </c>
      <c r="B7911" s="45" t="str">
        <f>IF(Table1[[#This Row],[Day]]="","",WEEKNUM(F7911))</f>
        <v/>
      </c>
      <c r="C7911" s="45" t="str">
        <f>IF(Table1[[#This Row],[Day]]="","",MONTH(F7911))</f>
        <v/>
      </c>
      <c r="D7911" s="45" t="str">
        <f>IF(Table1[[#This Row],[Day]]="","",YEAR(F7911))</f>
        <v/>
      </c>
      <c r="E7911" s="117" t="s">
        <v>329</v>
      </c>
      <c r="J7911" s="102"/>
      <c r="K7911" s="124"/>
      <c r="R7911" s="46"/>
      <c r="V7911" s="112"/>
      <c r="W7911" s="72"/>
      <c r="X7911" s="46"/>
      <c r="Y7911" s="46"/>
      <c r="AC7911" s="47">
        <f t="shared" si="120"/>
        <v>0</v>
      </c>
      <c r="AD7911" s="47"/>
      <c r="AE7911" s="44"/>
      <c r="AF7911" s="48"/>
    </row>
    <row r="7912" spans="1:32" ht="21" customHeight="1">
      <c r="A7912" s="45" t="str">
        <f>IF(G7912="","",VLOOKUP(G7912,#REF!,3,0))</f>
        <v/>
      </c>
      <c r="B7912" s="45" t="str">
        <f>IF(Table1[[#This Row],[Day]]="","",WEEKNUM(F7912))</f>
        <v/>
      </c>
      <c r="C7912" s="45" t="str">
        <f>IF(Table1[[#This Row],[Day]]="","",MONTH(F7912))</f>
        <v/>
      </c>
      <c r="D7912" s="45" t="str">
        <f>IF(Table1[[#This Row],[Day]]="","",YEAR(F7912))</f>
        <v/>
      </c>
      <c r="E7912" s="117" t="s">
        <v>329</v>
      </c>
      <c r="J7912" s="102"/>
      <c r="K7912" s="124"/>
      <c r="R7912" s="46"/>
      <c r="V7912" s="112"/>
      <c r="W7912" s="72"/>
      <c r="X7912" s="46"/>
      <c r="Y7912" s="46"/>
      <c r="AC7912" s="47">
        <f t="shared" si="120"/>
        <v>0</v>
      </c>
      <c r="AD7912" s="47"/>
      <c r="AE7912" s="44"/>
      <c r="AF7912" s="48"/>
    </row>
    <row r="7913" spans="1:32" ht="21" customHeight="1">
      <c r="A7913" s="45" t="str">
        <f>IF(G7913="","",VLOOKUP(G7913,#REF!,3,0))</f>
        <v/>
      </c>
      <c r="B7913" s="45" t="str">
        <f>IF(Table1[[#This Row],[Day]]="","",WEEKNUM(F7913))</f>
        <v/>
      </c>
      <c r="C7913" s="45" t="str">
        <f>IF(Table1[[#This Row],[Day]]="","",MONTH(F7913))</f>
        <v/>
      </c>
      <c r="D7913" s="45" t="str">
        <f>IF(Table1[[#This Row],[Day]]="","",YEAR(F7913))</f>
        <v/>
      </c>
      <c r="E7913" s="117" t="s">
        <v>329</v>
      </c>
      <c r="J7913" s="102"/>
      <c r="K7913" s="124"/>
      <c r="R7913" s="46"/>
      <c r="V7913" s="112"/>
      <c r="W7913" s="72"/>
      <c r="X7913" s="46"/>
      <c r="Y7913" s="46"/>
      <c r="AC7913" s="47">
        <f t="shared" si="120"/>
        <v>0</v>
      </c>
      <c r="AD7913" s="47"/>
      <c r="AE7913" s="44"/>
      <c r="AF7913" s="48"/>
    </row>
    <row r="7914" spans="1:32" ht="21" customHeight="1">
      <c r="A7914" s="45" t="str">
        <f>IF(G7914="","",VLOOKUP(G7914,#REF!,3,0))</f>
        <v/>
      </c>
      <c r="B7914" s="45" t="str">
        <f>IF(Table1[[#This Row],[Day]]="","",WEEKNUM(F7914))</f>
        <v/>
      </c>
      <c r="C7914" s="45" t="str">
        <f>IF(Table1[[#This Row],[Day]]="","",MONTH(F7914))</f>
        <v/>
      </c>
      <c r="D7914" s="45" t="str">
        <f>IF(Table1[[#This Row],[Day]]="","",YEAR(F7914))</f>
        <v/>
      </c>
      <c r="E7914" s="117" t="s">
        <v>329</v>
      </c>
      <c r="J7914" s="102"/>
      <c r="K7914" s="124"/>
      <c r="R7914" s="46"/>
      <c r="V7914" s="112"/>
      <c r="W7914" s="72"/>
      <c r="X7914" s="46"/>
      <c r="Y7914" s="46"/>
      <c r="AC7914" s="47">
        <f t="shared" si="120"/>
        <v>0</v>
      </c>
      <c r="AD7914" s="47"/>
      <c r="AE7914" s="44"/>
      <c r="AF7914" s="48"/>
    </row>
    <row r="7915" spans="1:32" ht="21" customHeight="1">
      <c r="A7915" s="45" t="str">
        <f>IF(G7915="","",VLOOKUP(G7915,#REF!,3,0))</f>
        <v/>
      </c>
      <c r="B7915" s="45" t="str">
        <f>IF(Table1[[#This Row],[Day]]="","",WEEKNUM(F7915))</f>
        <v/>
      </c>
      <c r="C7915" s="45" t="str">
        <f>IF(Table1[[#This Row],[Day]]="","",MONTH(F7915))</f>
        <v/>
      </c>
      <c r="D7915" s="45" t="str">
        <f>IF(Table1[[#This Row],[Day]]="","",YEAR(F7915))</f>
        <v/>
      </c>
      <c r="E7915" s="117" t="s">
        <v>329</v>
      </c>
      <c r="J7915" s="102"/>
      <c r="K7915" s="124"/>
      <c r="R7915" s="46"/>
      <c r="V7915" s="112"/>
      <c r="W7915" s="72"/>
      <c r="X7915" s="46"/>
      <c r="Y7915" s="46"/>
      <c r="AC7915" s="47">
        <f t="shared" si="120"/>
        <v>0</v>
      </c>
      <c r="AD7915" s="47"/>
      <c r="AE7915" s="44"/>
      <c r="AF7915" s="48"/>
    </row>
    <row r="7916" spans="1:32" ht="21" customHeight="1">
      <c r="A7916" s="45" t="str">
        <f>IF(G7916="","",VLOOKUP(G7916,#REF!,3,0))</f>
        <v/>
      </c>
      <c r="B7916" s="45" t="str">
        <f>IF(Table1[[#This Row],[Day]]="","",WEEKNUM(F7916))</f>
        <v/>
      </c>
      <c r="C7916" s="45" t="str">
        <f>IF(Table1[[#This Row],[Day]]="","",MONTH(F7916))</f>
        <v/>
      </c>
      <c r="D7916" s="45" t="str">
        <f>IF(Table1[[#This Row],[Day]]="","",YEAR(F7916))</f>
        <v/>
      </c>
      <c r="E7916" s="117" t="s">
        <v>329</v>
      </c>
      <c r="J7916" s="102"/>
      <c r="K7916" s="124"/>
      <c r="R7916" s="46"/>
      <c r="V7916" s="112"/>
      <c r="W7916" s="72"/>
      <c r="X7916" s="46"/>
      <c r="Y7916" s="46"/>
      <c r="AC7916" s="47">
        <f t="shared" si="120"/>
        <v>0</v>
      </c>
      <c r="AD7916" s="47"/>
      <c r="AE7916" s="44"/>
      <c r="AF7916" s="48"/>
    </row>
    <row r="7917" spans="1:32" ht="21" customHeight="1">
      <c r="A7917" s="45" t="str">
        <f>IF(G7917="","",VLOOKUP(G7917,#REF!,3,0))</f>
        <v/>
      </c>
      <c r="B7917" s="45" t="str">
        <f>IF(Table1[[#This Row],[Day]]="","",WEEKNUM(F7917))</f>
        <v/>
      </c>
      <c r="C7917" s="45" t="str">
        <f>IF(Table1[[#This Row],[Day]]="","",MONTH(F7917))</f>
        <v/>
      </c>
      <c r="D7917" s="45" t="str">
        <f>IF(Table1[[#This Row],[Day]]="","",YEAR(F7917))</f>
        <v/>
      </c>
      <c r="E7917" s="117" t="s">
        <v>329</v>
      </c>
      <c r="J7917" s="102"/>
      <c r="K7917" s="124"/>
      <c r="R7917" s="46"/>
      <c r="V7917" s="112"/>
      <c r="W7917" s="72"/>
      <c r="X7917" s="46"/>
      <c r="Y7917" s="46"/>
      <c r="AC7917" s="47">
        <f t="shared" si="120"/>
        <v>0</v>
      </c>
      <c r="AD7917" s="47"/>
      <c r="AE7917" s="44"/>
      <c r="AF7917" s="48"/>
    </row>
    <row r="7918" spans="1:32" ht="21" customHeight="1">
      <c r="A7918" s="45" t="str">
        <f>IF(G7918="","",VLOOKUP(G7918,#REF!,3,0))</f>
        <v/>
      </c>
      <c r="B7918" s="45" t="str">
        <f>IF(Table1[[#This Row],[Day]]="","",WEEKNUM(F7918))</f>
        <v/>
      </c>
      <c r="C7918" s="45" t="str">
        <f>IF(Table1[[#This Row],[Day]]="","",MONTH(F7918))</f>
        <v/>
      </c>
      <c r="D7918" s="45" t="str">
        <f>IF(Table1[[#This Row],[Day]]="","",YEAR(F7918))</f>
        <v/>
      </c>
      <c r="E7918" s="117" t="s">
        <v>329</v>
      </c>
      <c r="J7918" s="102"/>
      <c r="K7918" s="124"/>
      <c r="R7918" s="46"/>
      <c r="V7918" s="112"/>
      <c r="W7918" s="72"/>
      <c r="X7918" s="46"/>
      <c r="Y7918" s="46"/>
      <c r="AC7918" s="47">
        <f t="shared" si="120"/>
        <v>0</v>
      </c>
      <c r="AD7918" s="47"/>
      <c r="AE7918" s="44"/>
      <c r="AF7918" s="48"/>
    </row>
    <row r="7919" spans="1:32" ht="21" customHeight="1">
      <c r="A7919" s="45" t="str">
        <f>IF(G7919="","",VLOOKUP(G7919,#REF!,3,0))</f>
        <v/>
      </c>
      <c r="B7919" s="45" t="str">
        <f>IF(Table1[[#This Row],[Day]]="","",WEEKNUM(F7919))</f>
        <v/>
      </c>
      <c r="C7919" s="45" t="str">
        <f>IF(Table1[[#This Row],[Day]]="","",MONTH(F7919))</f>
        <v/>
      </c>
      <c r="D7919" s="45" t="str">
        <f>IF(Table1[[#This Row],[Day]]="","",YEAR(F7919))</f>
        <v/>
      </c>
      <c r="E7919" s="117" t="s">
        <v>329</v>
      </c>
      <c r="J7919" s="102"/>
      <c r="K7919" s="124"/>
      <c r="R7919" s="46"/>
      <c r="V7919" s="112"/>
      <c r="W7919" s="72"/>
      <c r="X7919" s="46"/>
      <c r="Y7919" s="46"/>
      <c r="AC7919" s="47">
        <f t="shared" si="120"/>
        <v>0</v>
      </c>
      <c r="AD7919" s="47"/>
      <c r="AE7919" s="44"/>
      <c r="AF7919" s="48"/>
    </row>
    <row r="7920" spans="1:32" ht="21" customHeight="1">
      <c r="A7920" s="45" t="str">
        <f>IF(G7920="","",VLOOKUP(G7920,#REF!,3,0))</f>
        <v/>
      </c>
      <c r="B7920" s="45" t="str">
        <f>IF(Table1[[#This Row],[Day]]="","",WEEKNUM(F7920))</f>
        <v/>
      </c>
      <c r="C7920" s="45" t="str">
        <f>IF(Table1[[#This Row],[Day]]="","",MONTH(F7920))</f>
        <v/>
      </c>
      <c r="D7920" s="45" t="str">
        <f>IF(Table1[[#This Row],[Day]]="","",YEAR(F7920))</f>
        <v/>
      </c>
      <c r="E7920" s="117" t="s">
        <v>329</v>
      </c>
      <c r="J7920" s="102"/>
      <c r="K7920" s="124"/>
      <c r="R7920" s="46"/>
      <c r="V7920" s="112"/>
      <c r="W7920" s="72"/>
      <c r="X7920" s="46"/>
      <c r="Y7920" s="46"/>
      <c r="AC7920" s="47">
        <f t="shared" si="120"/>
        <v>0</v>
      </c>
      <c r="AD7920" s="47"/>
      <c r="AE7920" s="44"/>
      <c r="AF7920" s="48"/>
    </row>
    <row r="7921" spans="1:32" ht="21" customHeight="1">
      <c r="A7921" s="45" t="str">
        <f>IF(G7921="","",VLOOKUP(G7921,#REF!,3,0))</f>
        <v/>
      </c>
      <c r="B7921" s="45" t="str">
        <f>IF(Table1[[#This Row],[Day]]="","",WEEKNUM(F7921))</f>
        <v/>
      </c>
      <c r="C7921" s="45" t="str">
        <f>IF(Table1[[#This Row],[Day]]="","",MONTH(F7921))</f>
        <v/>
      </c>
      <c r="D7921" s="45" t="str">
        <f>IF(Table1[[#This Row],[Day]]="","",YEAR(F7921))</f>
        <v/>
      </c>
      <c r="E7921" s="117" t="s">
        <v>329</v>
      </c>
      <c r="J7921" s="102"/>
      <c r="K7921" s="124"/>
      <c r="R7921" s="46"/>
      <c r="V7921" s="112"/>
      <c r="W7921" s="72"/>
      <c r="X7921" s="46"/>
      <c r="Y7921" s="46"/>
      <c r="AC7921" s="47">
        <f t="shared" si="120"/>
        <v>0</v>
      </c>
      <c r="AD7921" s="47"/>
      <c r="AE7921" s="44"/>
      <c r="AF7921" s="48"/>
    </row>
    <row r="7922" spans="1:32" ht="21" customHeight="1">
      <c r="A7922" s="45" t="str">
        <f>IF(G7922="","",VLOOKUP(G7922,#REF!,3,0))</f>
        <v/>
      </c>
      <c r="B7922" s="45" t="str">
        <f>IF(Table1[[#This Row],[Day]]="","",WEEKNUM(F7922))</f>
        <v/>
      </c>
      <c r="C7922" s="45" t="str">
        <f>IF(Table1[[#This Row],[Day]]="","",MONTH(F7922))</f>
        <v/>
      </c>
      <c r="D7922" s="45" t="str">
        <f>IF(Table1[[#This Row],[Day]]="","",YEAR(F7922))</f>
        <v/>
      </c>
      <c r="E7922" s="117" t="s">
        <v>329</v>
      </c>
      <c r="J7922" s="102"/>
      <c r="K7922" s="124"/>
      <c r="R7922" s="46"/>
      <c r="V7922" s="112"/>
      <c r="W7922" s="72"/>
      <c r="X7922" s="46"/>
      <c r="Y7922" s="46"/>
      <c r="AC7922" s="47">
        <f t="shared" si="120"/>
        <v>0</v>
      </c>
      <c r="AD7922" s="47"/>
      <c r="AE7922" s="44"/>
      <c r="AF7922" s="48"/>
    </row>
    <row r="7923" spans="1:32" ht="21" customHeight="1">
      <c r="A7923" s="45" t="str">
        <f>IF(G7923="","",VLOOKUP(G7923,#REF!,3,0))</f>
        <v/>
      </c>
      <c r="B7923" s="45" t="str">
        <f>IF(Table1[[#This Row],[Day]]="","",WEEKNUM(F7923))</f>
        <v/>
      </c>
      <c r="C7923" s="45" t="str">
        <f>IF(Table1[[#This Row],[Day]]="","",MONTH(F7923))</f>
        <v/>
      </c>
      <c r="D7923" s="45" t="str">
        <f>IF(Table1[[#This Row],[Day]]="","",YEAR(F7923))</f>
        <v/>
      </c>
      <c r="E7923" s="117" t="s">
        <v>329</v>
      </c>
      <c r="J7923" s="102"/>
      <c r="K7923" s="124"/>
      <c r="R7923" s="46"/>
      <c r="V7923" s="112"/>
      <c r="W7923" s="72"/>
      <c r="X7923" s="46"/>
      <c r="Y7923" s="46"/>
      <c r="AC7923" s="47">
        <f t="shared" si="120"/>
        <v>0</v>
      </c>
      <c r="AD7923" s="47"/>
      <c r="AE7923" s="44"/>
      <c r="AF7923" s="48"/>
    </row>
    <row r="7924" spans="1:32" ht="21" customHeight="1">
      <c r="A7924" s="45" t="str">
        <f>IF(G7924="","",VLOOKUP(G7924,#REF!,3,0))</f>
        <v/>
      </c>
      <c r="B7924" s="45" t="str">
        <f>IF(Table1[[#This Row],[Day]]="","",WEEKNUM(F7924))</f>
        <v/>
      </c>
      <c r="C7924" s="45" t="str">
        <f>IF(Table1[[#This Row],[Day]]="","",MONTH(F7924))</f>
        <v/>
      </c>
      <c r="D7924" s="45" t="str">
        <f>IF(Table1[[#This Row],[Day]]="","",YEAR(F7924))</f>
        <v/>
      </c>
      <c r="E7924" s="117" t="s">
        <v>329</v>
      </c>
      <c r="J7924" s="102"/>
      <c r="K7924" s="124"/>
      <c r="R7924" s="46"/>
      <c r="V7924" s="112"/>
      <c r="W7924" s="72"/>
      <c r="X7924" s="46"/>
      <c r="Y7924" s="46"/>
      <c r="AC7924" s="47">
        <f t="shared" si="120"/>
        <v>0</v>
      </c>
      <c r="AD7924" s="47"/>
      <c r="AE7924" s="44"/>
      <c r="AF7924" s="48"/>
    </row>
    <row r="7925" spans="1:32" ht="21" customHeight="1">
      <c r="A7925" s="45" t="str">
        <f>IF(G7925="","",VLOOKUP(G7925,#REF!,3,0))</f>
        <v/>
      </c>
      <c r="B7925" s="45" t="str">
        <f>IF(Table1[[#This Row],[Day]]="","",WEEKNUM(F7925))</f>
        <v/>
      </c>
      <c r="C7925" s="45" t="str">
        <f>IF(Table1[[#This Row],[Day]]="","",MONTH(F7925))</f>
        <v/>
      </c>
      <c r="D7925" s="45" t="str">
        <f>IF(Table1[[#This Row],[Day]]="","",YEAR(F7925))</f>
        <v/>
      </c>
      <c r="E7925" s="117" t="s">
        <v>329</v>
      </c>
      <c r="J7925" s="102"/>
      <c r="K7925" s="124"/>
      <c r="R7925" s="46"/>
      <c r="V7925" s="112"/>
      <c r="W7925" s="72"/>
      <c r="X7925" s="46"/>
      <c r="Y7925" s="46"/>
      <c r="AC7925" s="47">
        <f t="shared" si="120"/>
        <v>0</v>
      </c>
      <c r="AD7925" s="47"/>
      <c r="AE7925" s="44"/>
      <c r="AF7925" s="48"/>
    </row>
    <row r="7926" spans="1:32" ht="21" customHeight="1">
      <c r="A7926" s="45" t="str">
        <f>IF(G7926="","",VLOOKUP(G7926,#REF!,3,0))</f>
        <v/>
      </c>
      <c r="B7926" s="45" t="str">
        <f>IF(Table1[[#This Row],[Day]]="","",WEEKNUM(F7926))</f>
        <v/>
      </c>
      <c r="C7926" s="45" t="str">
        <f>IF(Table1[[#This Row],[Day]]="","",MONTH(F7926))</f>
        <v/>
      </c>
      <c r="D7926" s="45" t="str">
        <f>IF(Table1[[#This Row],[Day]]="","",YEAR(F7926))</f>
        <v/>
      </c>
      <c r="E7926" s="117" t="s">
        <v>329</v>
      </c>
      <c r="J7926" s="102"/>
      <c r="K7926" s="124"/>
      <c r="R7926" s="46"/>
      <c r="V7926" s="112"/>
      <c r="W7926" s="72"/>
      <c r="X7926" s="46"/>
      <c r="Y7926" s="46"/>
      <c r="AC7926" s="47">
        <f t="shared" si="120"/>
        <v>0</v>
      </c>
      <c r="AD7926" s="47"/>
      <c r="AE7926" s="44"/>
      <c r="AF7926" s="48"/>
    </row>
    <row r="7927" spans="1:32" ht="21" customHeight="1">
      <c r="A7927" s="45" t="str">
        <f>IF(G7927="","",VLOOKUP(G7927,#REF!,3,0))</f>
        <v/>
      </c>
      <c r="B7927" s="45" t="str">
        <f>IF(Table1[[#This Row],[Day]]="","",WEEKNUM(F7927))</f>
        <v/>
      </c>
      <c r="C7927" s="45" t="str">
        <f>IF(Table1[[#This Row],[Day]]="","",MONTH(F7927))</f>
        <v/>
      </c>
      <c r="D7927" s="45" t="str">
        <f>IF(Table1[[#This Row],[Day]]="","",YEAR(F7927))</f>
        <v/>
      </c>
      <c r="E7927" s="117" t="s">
        <v>329</v>
      </c>
      <c r="J7927" s="102"/>
      <c r="K7927" s="124"/>
      <c r="R7927" s="46"/>
      <c r="V7927" s="112"/>
      <c r="W7927" s="72"/>
      <c r="X7927" s="46"/>
      <c r="Y7927" s="46"/>
      <c r="AC7927" s="47">
        <f t="shared" si="120"/>
        <v>0</v>
      </c>
      <c r="AD7927" s="47"/>
      <c r="AE7927" s="44"/>
      <c r="AF7927" s="48"/>
    </row>
    <row r="7928" spans="1:32" ht="21" customHeight="1">
      <c r="A7928" s="45" t="str">
        <f>IF(G7928="","",VLOOKUP(G7928,#REF!,3,0))</f>
        <v/>
      </c>
      <c r="B7928" s="45" t="str">
        <f>IF(Table1[[#This Row],[Day]]="","",WEEKNUM(F7928))</f>
        <v/>
      </c>
      <c r="C7928" s="45" t="str">
        <f>IF(Table1[[#This Row],[Day]]="","",MONTH(F7928))</f>
        <v/>
      </c>
      <c r="D7928" s="45" t="str">
        <f>IF(Table1[[#This Row],[Day]]="","",YEAR(F7928))</f>
        <v/>
      </c>
      <c r="E7928" s="117" t="s">
        <v>329</v>
      </c>
      <c r="J7928" s="102"/>
      <c r="K7928" s="124"/>
      <c r="R7928" s="46"/>
      <c r="V7928" s="112"/>
      <c r="W7928" s="72"/>
      <c r="X7928" s="46"/>
      <c r="Y7928" s="46"/>
      <c r="AC7928" s="47">
        <f t="shared" si="120"/>
        <v>0</v>
      </c>
      <c r="AD7928" s="47"/>
      <c r="AE7928" s="44"/>
      <c r="AF7928" s="48"/>
    </row>
    <row r="7929" spans="1:32" ht="21" customHeight="1">
      <c r="A7929" s="45" t="str">
        <f>IF(G7929="","",VLOOKUP(G7929,#REF!,3,0))</f>
        <v/>
      </c>
      <c r="B7929" s="45" t="str">
        <f>IF(Table1[[#This Row],[Day]]="","",WEEKNUM(F7929))</f>
        <v/>
      </c>
      <c r="C7929" s="45" t="str">
        <f>IF(Table1[[#This Row],[Day]]="","",MONTH(F7929))</f>
        <v/>
      </c>
      <c r="D7929" s="45" t="str">
        <f>IF(Table1[[#This Row],[Day]]="","",YEAR(F7929))</f>
        <v/>
      </c>
      <c r="E7929" s="117" t="s">
        <v>329</v>
      </c>
      <c r="J7929" s="102"/>
      <c r="K7929" s="124"/>
      <c r="R7929" s="46"/>
      <c r="V7929" s="112"/>
      <c r="W7929" s="72"/>
      <c r="X7929" s="46"/>
      <c r="Y7929" s="46"/>
      <c r="AC7929" s="47">
        <f t="shared" si="120"/>
        <v>0</v>
      </c>
      <c r="AD7929" s="47"/>
      <c r="AE7929" s="44"/>
      <c r="AF7929" s="48"/>
    </row>
    <row r="7930" spans="1:32" ht="21" customHeight="1">
      <c r="A7930" s="45" t="str">
        <f>IF(G7930="","",VLOOKUP(G7930,#REF!,3,0))</f>
        <v/>
      </c>
      <c r="B7930" s="45" t="str">
        <f>IF(Table1[[#This Row],[Day]]="","",WEEKNUM(F7930))</f>
        <v/>
      </c>
      <c r="C7930" s="45" t="str">
        <f>IF(Table1[[#This Row],[Day]]="","",MONTH(F7930))</f>
        <v/>
      </c>
      <c r="D7930" s="45" t="str">
        <f>IF(Table1[[#This Row],[Day]]="","",YEAR(F7930))</f>
        <v/>
      </c>
      <c r="E7930" s="117" t="s">
        <v>329</v>
      </c>
      <c r="J7930" s="102"/>
      <c r="K7930" s="124"/>
      <c r="R7930" s="46"/>
      <c r="V7930" s="112"/>
      <c r="W7930" s="72"/>
      <c r="X7930" s="46"/>
      <c r="Y7930" s="46"/>
      <c r="AC7930" s="47">
        <f t="shared" si="120"/>
        <v>0</v>
      </c>
      <c r="AD7930" s="47"/>
      <c r="AE7930" s="44"/>
      <c r="AF7930" s="48"/>
    </row>
    <row r="7931" spans="1:32" ht="21" customHeight="1">
      <c r="A7931" s="45" t="str">
        <f>IF(G7931="","",VLOOKUP(G7931,#REF!,3,0))</f>
        <v/>
      </c>
      <c r="B7931" s="45" t="str">
        <f>IF(Table1[[#This Row],[Day]]="","",WEEKNUM(F7931))</f>
        <v/>
      </c>
      <c r="C7931" s="45" t="str">
        <f>IF(Table1[[#This Row],[Day]]="","",MONTH(F7931))</f>
        <v/>
      </c>
      <c r="D7931" s="45" t="str">
        <f>IF(Table1[[#This Row],[Day]]="","",YEAR(F7931))</f>
        <v/>
      </c>
      <c r="E7931" s="117" t="s">
        <v>329</v>
      </c>
      <c r="J7931" s="102"/>
      <c r="K7931" s="124"/>
      <c r="R7931" s="46"/>
      <c r="V7931" s="112"/>
      <c r="W7931" s="72"/>
      <c r="X7931" s="46"/>
      <c r="Y7931" s="46"/>
      <c r="AC7931" s="47">
        <f t="shared" si="120"/>
        <v>0</v>
      </c>
      <c r="AD7931" s="47"/>
      <c r="AE7931" s="44"/>
      <c r="AF7931" s="48"/>
    </row>
    <row r="7932" spans="1:32" ht="21" customHeight="1">
      <c r="A7932" s="45" t="str">
        <f>IF(G7932="","",VLOOKUP(G7932,#REF!,3,0))</f>
        <v/>
      </c>
      <c r="B7932" s="45" t="str">
        <f>IF(Table1[[#This Row],[Day]]="","",WEEKNUM(F7932))</f>
        <v/>
      </c>
      <c r="C7932" s="45" t="str">
        <f>IF(Table1[[#This Row],[Day]]="","",MONTH(F7932))</f>
        <v/>
      </c>
      <c r="D7932" s="45" t="str">
        <f>IF(Table1[[#This Row],[Day]]="","",YEAR(F7932))</f>
        <v/>
      </c>
      <c r="E7932" s="117" t="s">
        <v>329</v>
      </c>
      <c r="J7932" s="102"/>
      <c r="K7932" s="124"/>
      <c r="R7932" s="46"/>
      <c r="V7932" s="112"/>
      <c r="W7932" s="72"/>
      <c r="X7932" s="46"/>
      <c r="Y7932" s="46"/>
      <c r="AC7932" s="47">
        <f t="shared" si="120"/>
        <v>0</v>
      </c>
      <c r="AD7932" s="47"/>
      <c r="AE7932" s="44"/>
      <c r="AF7932" s="48"/>
    </row>
    <row r="7933" spans="1:32" ht="21" customHeight="1">
      <c r="A7933" s="45" t="str">
        <f>IF(G7933="","",VLOOKUP(G7933,#REF!,3,0))</f>
        <v/>
      </c>
      <c r="B7933" s="45" t="str">
        <f>IF(Table1[[#This Row],[Day]]="","",WEEKNUM(F7933))</f>
        <v/>
      </c>
      <c r="C7933" s="45" t="str">
        <f>IF(Table1[[#This Row],[Day]]="","",MONTH(F7933))</f>
        <v/>
      </c>
      <c r="D7933" s="45" t="str">
        <f>IF(Table1[[#This Row],[Day]]="","",YEAR(F7933))</f>
        <v/>
      </c>
      <c r="E7933" s="117" t="s">
        <v>329</v>
      </c>
      <c r="J7933" s="102"/>
      <c r="K7933" s="124"/>
      <c r="R7933" s="46"/>
      <c r="V7933" s="112"/>
      <c r="W7933" s="72"/>
      <c r="X7933" s="46"/>
      <c r="Y7933" s="46"/>
      <c r="AC7933" s="47">
        <f t="shared" si="120"/>
        <v>0</v>
      </c>
      <c r="AD7933" s="47"/>
      <c r="AE7933" s="44"/>
      <c r="AF7933" s="48"/>
    </row>
    <row r="7934" spans="1:32" ht="21" customHeight="1">
      <c r="A7934" s="45" t="str">
        <f>IF(G7934="","",VLOOKUP(G7934,#REF!,3,0))</f>
        <v/>
      </c>
      <c r="B7934" s="45" t="str">
        <f>IF(Table1[[#This Row],[Day]]="","",WEEKNUM(F7934))</f>
        <v/>
      </c>
      <c r="C7934" s="45" t="str">
        <f>IF(Table1[[#This Row],[Day]]="","",MONTH(F7934))</f>
        <v/>
      </c>
      <c r="D7934" s="45" t="str">
        <f>IF(Table1[[#This Row],[Day]]="","",YEAR(F7934))</f>
        <v/>
      </c>
      <c r="E7934" s="117" t="s">
        <v>329</v>
      </c>
      <c r="J7934" s="102"/>
      <c r="K7934" s="124"/>
      <c r="R7934" s="46"/>
      <c r="V7934" s="112"/>
      <c r="W7934" s="72"/>
      <c r="X7934" s="46"/>
      <c r="Y7934" s="46"/>
      <c r="AC7934" s="47">
        <f t="shared" si="120"/>
        <v>0</v>
      </c>
      <c r="AD7934" s="47"/>
      <c r="AE7934" s="44"/>
      <c r="AF7934" s="48"/>
    </row>
    <row r="7935" spans="1:32" ht="21" customHeight="1">
      <c r="A7935" s="45" t="str">
        <f>IF(G7935="","",VLOOKUP(G7935,#REF!,3,0))</f>
        <v/>
      </c>
      <c r="B7935" s="45" t="str">
        <f>IF(Table1[[#This Row],[Day]]="","",WEEKNUM(F7935))</f>
        <v/>
      </c>
      <c r="C7935" s="45" t="str">
        <f>IF(Table1[[#This Row],[Day]]="","",MONTH(F7935))</f>
        <v/>
      </c>
      <c r="D7935" s="45" t="str">
        <f>IF(Table1[[#This Row],[Day]]="","",YEAR(F7935))</f>
        <v/>
      </c>
      <c r="E7935" s="117" t="s">
        <v>329</v>
      </c>
      <c r="J7935" s="102"/>
      <c r="K7935" s="124"/>
      <c r="R7935" s="46"/>
      <c r="V7935" s="112"/>
      <c r="W7935" s="72"/>
      <c r="X7935" s="46"/>
      <c r="Y7935" s="46"/>
      <c r="AC7935" s="47">
        <f t="shared" si="120"/>
        <v>0</v>
      </c>
      <c r="AD7935" s="47"/>
      <c r="AE7935" s="44"/>
      <c r="AF7935" s="48"/>
    </row>
    <row r="7936" spans="1:32" ht="21" customHeight="1">
      <c r="A7936" s="45" t="str">
        <f>IF(G7936="","",VLOOKUP(G7936,#REF!,3,0))</f>
        <v/>
      </c>
      <c r="B7936" s="45" t="str">
        <f>IF(Table1[[#This Row],[Day]]="","",WEEKNUM(F7936))</f>
        <v/>
      </c>
      <c r="C7936" s="45" t="str">
        <f>IF(Table1[[#This Row],[Day]]="","",MONTH(F7936))</f>
        <v/>
      </c>
      <c r="D7936" s="45" t="str">
        <f>IF(Table1[[#This Row],[Day]]="","",YEAR(F7936))</f>
        <v/>
      </c>
      <c r="E7936" s="117" t="s">
        <v>329</v>
      </c>
      <c r="J7936" s="102"/>
      <c r="K7936" s="124"/>
      <c r="R7936" s="46"/>
      <c r="V7936" s="112"/>
      <c r="W7936" s="72"/>
      <c r="X7936" s="46"/>
      <c r="Y7936" s="46"/>
      <c r="AC7936" s="47">
        <f t="shared" si="120"/>
        <v>0</v>
      </c>
      <c r="AD7936" s="47"/>
      <c r="AE7936" s="44"/>
      <c r="AF7936" s="48"/>
    </row>
    <row r="7937" spans="1:32" ht="21" customHeight="1">
      <c r="A7937" s="45" t="str">
        <f>IF(G7937="","",VLOOKUP(G7937,#REF!,3,0))</f>
        <v/>
      </c>
      <c r="B7937" s="45" t="str">
        <f>IF(Table1[[#This Row],[Day]]="","",WEEKNUM(F7937))</f>
        <v/>
      </c>
      <c r="C7937" s="45" t="str">
        <f>IF(Table1[[#This Row],[Day]]="","",MONTH(F7937))</f>
        <v/>
      </c>
      <c r="D7937" s="45" t="str">
        <f>IF(Table1[[#This Row],[Day]]="","",YEAR(F7937))</f>
        <v/>
      </c>
      <c r="E7937" s="117" t="s">
        <v>329</v>
      </c>
      <c r="J7937" s="102"/>
      <c r="K7937" s="124"/>
      <c r="R7937" s="46"/>
      <c r="V7937" s="112"/>
      <c r="W7937" s="72"/>
      <c r="X7937" s="46"/>
      <c r="Y7937" s="46"/>
      <c r="AC7937" s="47">
        <f t="shared" si="120"/>
        <v>0</v>
      </c>
      <c r="AD7937" s="47"/>
      <c r="AE7937" s="44"/>
      <c r="AF7937" s="48"/>
    </row>
    <row r="7938" spans="1:32" ht="21" customHeight="1">
      <c r="A7938" s="45" t="str">
        <f>IF(G7938="","",VLOOKUP(G7938,#REF!,3,0))</f>
        <v/>
      </c>
      <c r="B7938" s="45" t="str">
        <f>IF(Table1[[#This Row],[Day]]="","",WEEKNUM(F7938))</f>
        <v/>
      </c>
      <c r="C7938" s="45" t="str">
        <f>IF(Table1[[#This Row],[Day]]="","",MONTH(F7938))</f>
        <v/>
      </c>
      <c r="D7938" s="45" t="str">
        <f>IF(Table1[[#This Row],[Day]]="","",YEAR(F7938))</f>
        <v/>
      </c>
      <c r="E7938" s="117" t="s">
        <v>329</v>
      </c>
      <c r="J7938" s="102"/>
      <c r="K7938" s="124"/>
      <c r="R7938" s="46"/>
      <c r="V7938" s="112"/>
      <c r="W7938" s="72"/>
      <c r="X7938" s="46"/>
      <c r="Y7938" s="46"/>
      <c r="AC7938" s="47">
        <f t="shared" si="120"/>
        <v>0</v>
      </c>
      <c r="AD7938" s="47"/>
      <c r="AE7938" s="44"/>
      <c r="AF7938" s="48"/>
    </row>
    <row r="7939" spans="1:32" ht="21" customHeight="1">
      <c r="A7939" s="45" t="str">
        <f>IF(G7939="","",VLOOKUP(G7939,#REF!,3,0))</f>
        <v/>
      </c>
      <c r="B7939" s="45" t="str">
        <f>IF(Table1[[#This Row],[Day]]="","",WEEKNUM(F7939))</f>
        <v/>
      </c>
      <c r="C7939" s="45" t="str">
        <f>IF(Table1[[#This Row],[Day]]="","",MONTH(F7939))</f>
        <v/>
      </c>
      <c r="D7939" s="45" t="str">
        <f>IF(Table1[[#This Row],[Day]]="","",YEAR(F7939))</f>
        <v/>
      </c>
      <c r="E7939" s="117" t="s">
        <v>329</v>
      </c>
      <c r="J7939" s="102"/>
      <c r="K7939" s="124"/>
      <c r="R7939" s="46"/>
      <c r="V7939" s="112"/>
      <c r="W7939" s="72"/>
      <c r="X7939" s="46"/>
      <c r="Y7939" s="46"/>
      <c r="AC7939" s="47">
        <f t="shared" si="120"/>
        <v>0</v>
      </c>
      <c r="AD7939" s="47"/>
      <c r="AE7939" s="44"/>
      <c r="AF7939" s="48"/>
    </row>
    <row r="7940" spans="1:32" ht="21" customHeight="1">
      <c r="A7940" s="45" t="str">
        <f>IF(G7940="","",VLOOKUP(G7940,#REF!,3,0))</f>
        <v/>
      </c>
      <c r="B7940" s="45" t="str">
        <f>IF(Table1[[#This Row],[Day]]="","",WEEKNUM(F7940))</f>
        <v/>
      </c>
      <c r="C7940" s="45" t="str">
        <f>IF(Table1[[#This Row],[Day]]="","",MONTH(F7940))</f>
        <v/>
      </c>
      <c r="D7940" s="45" t="str">
        <f>IF(Table1[[#This Row],[Day]]="","",YEAR(F7940))</f>
        <v/>
      </c>
      <c r="E7940" s="117" t="s">
        <v>329</v>
      </c>
      <c r="J7940" s="102"/>
      <c r="K7940" s="124"/>
      <c r="R7940" s="46"/>
      <c r="V7940" s="112"/>
      <c r="W7940" s="72"/>
      <c r="X7940" s="46"/>
      <c r="Y7940" s="46"/>
      <c r="AC7940" s="47">
        <f t="shared" si="120"/>
        <v>0</v>
      </c>
      <c r="AD7940" s="47"/>
      <c r="AE7940" s="44"/>
      <c r="AF7940" s="48"/>
    </row>
    <row r="7941" spans="1:32" ht="21" customHeight="1">
      <c r="A7941" s="45" t="str">
        <f>IF(G7941="","",VLOOKUP(G7941,#REF!,3,0))</f>
        <v/>
      </c>
      <c r="B7941" s="45" t="str">
        <f>IF(Table1[[#This Row],[Day]]="","",WEEKNUM(F7941))</f>
        <v/>
      </c>
      <c r="C7941" s="45" t="str">
        <f>IF(Table1[[#This Row],[Day]]="","",MONTH(F7941))</f>
        <v/>
      </c>
      <c r="D7941" s="45" t="str">
        <f>IF(Table1[[#This Row],[Day]]="","",YEAR(F7941))</f>
        <v/>
      </c>
      <c r="E7941" s="117" t="s">
        <v>329</v>
      </c>
      <c r="J7941" s="102"/>
      <c r="K7941" s="124"/>
      <c r="R7941" s="46"/>
      <c r="V7941" s="112"/>
      <c r="W7941" s="72"/>
      <c r="X7941" s="46"/>
      <c r="Y7941" s="46"/>
      <c r="AC7941" s="47">
        <f t="shared" si="120"/>
        <v>0</v>
      </c>
      <c r="AD7941" s="47"/>
      <c r="AE7941" s="44"/>
      <c r="AF7941" s="48"/>
    </row>
    <row r="7942" spans="1:32" ht="21" customHeight="1">
      <c r="A7942" s="45" t="str">
        <f>IF(G7942="","",VLOOKUP(G7942,#REF!,3,0))</f>
        <v/>
      </c>
      <c r="B7942" s="45" t="str">
        <f>IF(Table1[[#This Row],[Day]]="","",WEEKNUM(F7942))</f>
        <v/>
      </c>
      <c r="C7942" s="45" t="str">
        <f>IF(Table1[[#This Row],[Day]]="","",MONTH(F7942))</f>
        <v/>
      </c>
      <c r="D7942" s="45" t="str">
        <f>IF(Table1[[#This Row],[Day]]="","",YEAR(F7942))</f>
        <v/>
      </c>
      <c r="E7942" s="117" t="s">
        <v>329</v>
      </c>
      <c r="J7942" s="102"/>
      <c r="K7942" s="124"/>
      <c r="R7942" s="46"/>
      <c r="V7942" s="112"/>
      <c r="W7942" s="72"/>
      <c r="X7942" s="46"/>
      <c r="Y7942" s="46"/>
      <c r="AC7942" s="47">
        <f t="shared" si="120"/>
        <v>0</v>
      </c>
      <c r="AD7942" s="47"/>
      <c r="AE7942" s="44"/>
      <c r="AF7942" s="48"/>
    </row>
    <row r="7943" spans="1:32" ht="21" customHeight="1">
      <c r="A7943" s="45" t="str">
        <f>IF(G7943="","",VLOOKUP(G7943,#REF!,3,0))</f>
        <v/>
      </c>
      <c r="B7943" s="45" t="str">
        <f>IF(Table1[[#This Row],[Day]]="","",WEEKNUM(F7943))</f>
        <v/>
      </c>
      <c r="C7943" s="45" t="str">
        <f>IF(Table1[[#This Row],[Day]]="","",MONTH(F7943))</f>
        <v/>
      </c>
      <c r="D7943" s="45" t="str">
        <f>IF(Table1[[#This Row],[Day]]="","",YEAR(F7943))</f>
        <v/>
      </c>
      <c r="E7943" s="117" t="s">
        <v>329</v>
      </c>
      <c r="J7943" s="102"/>
      <c r="K7943" s="124"/>
      <c r="R7943" s="46"/>
      <c r="V7943" s="112"/>
      <c r="W7943" s="72"/>
      <c r="X7943" s="46"/>
      <c r="Y7943" s="46"/>
      <c r="AC7943" s="47">
        <f t="shared" si="120"/>
        <v>0</v>
      </c>
      <c r="AD7943" s="47"/>
      <c r="AE7943" s="44"/>
      <c r="AF7943" s="48"/>
    </row>
    <row r="7944" spans="1:32" ht="21" customHeight="1">
      <c r="A7944" s="45" t="str">
        <f>IF(G7944="","",VLOOKUP(G7944,#REF!,3,0))</f>
        <v/>
      </c>
      <c r="B7944" s="45" t="str">
        <f>IF(Table1[[#This Row],[Day]]="","",WEEKNUM(F7944))</f>
        <v/>
      </c>
      <c r="C7944" s="45" t="str">
        <f>IF(Table1[[#This Row],[Day]]="","",MONTH(F7944))</f>
        <v/>
      </c>
      <c r="D7944" s="45" t="str">
        <f>IF(Table1[[#This Row],[Day]]="","",YEAR(F7944))</f>
        <v/>
      </c>
      <c r="E7944" s="117" t="s">
        <v>329</v>
      </c>
      <c r="J7944" s="102"/>
      <c r="K7944" s="124"/>
      <c r="R7944" s="46"/>
      <c r="V7944" s="112"/>
      <c r="W7944" s="72"/>
      <c r="X7944" s="46"/>
      <c r="Y7944" s="46"/>
      <c r="AC7944" s="47">
        <f t="shared" si="120"/>
        <v>0</v>
      </c>
      <c r="AD7944" s="47"/>
      <c r="AE7944" s="44"/>
      <c r="AF7944" s="48"/>
    </row>
    <row r="7945" spans="1:32" ht="21" customHeight="1">
      <c r="A7945" s="45" t="str">
        <f>IF(G7945="","",VLOOKUP(G7945,#REF!,3,0))</f>
        <v/>
      </c>
      <c r="B7945" s="45" t="str">
        <f>IF(Table1[[#This Row],[Day]]="","",WEEKNUM(F7945))</f>
        <v/>
      </c>
      <c r="C7945" s="45" t="str">
        <f>IF(Table1[[#This Row],[Day]]="","",MONTH(F7945))</f>
        <v/>
      </c>
      <c r="D7945" s="45" t="str">
        <f>IF(Table1[[#This Row],[Day]]="","",YEAR(F7945))</f>
        <v/>
      </c>
      <c r="E7945" s="117" t="s">
        <v>329</v>
      </c>
      <c r="J7945" s="102"/>
      <c r="K7945" s="124"/>
      <c r="R7945" s="46"/>
      <c r="V7945" s="112"/>
      <c r="W7945" s="72"/>
      <c r="X7945" s="46"/>
      <c r="Y7945" s="46"/>
      <c r="AC7945" s="47">
        <f t="shared" si="120"/>
        <v>0</v>
      </c>
      <c r="AD7945" s="47"/>
      <c r="AE7945" s="44"/>
      <c r="AF7945" s="48"/>
    </row>
    <row r="7946" spans="1:32" ht="21" customHeight="1">
      <c r="A7946" s="45" t="str">
        <f>IF(G7946="","",VLOOKUP(G7946,#REF!,3,0))</f>
        <v/>
      </c>
      <c r="B7946" s="45" t="str">
        <f>IF(Table1[[#This Row],[Day]]="","",WEEKNUM(F7946))</f>
        <v/>
      </c>
      <c r="C7946" s="45" t="str">
        <f>IF(Table1[[#This Row],[Day]]="","",MONTH(F7946))</f>
        <v/>
      </c>
      <c r="D7946" s="45" t="str">
        <f>IF(Table1[[#This Row],[Day]]="","",YEAR(F7946))</f>
        <v/>
      </c>
      <c r="E7946" s="117" t="s">
        <v>329</v>
      </c>
      <c r="J7946" s="102"/>
      <c r="K7946" s="124"/>
      <c r="R7946" s="46"/>
      <c r="V7946" s="112"/>
      <c r="W7946" s="72"/>
      <c r="X7946" s="46"/>
      <c r="Y7946" s="46"/>
      <c r="AC7946" s="47">
        <f t="shared" si="120"/>
        <v>0</v>
      </c>
      <c r="AD7946" s="47"/>
      <c r="AE7946" s="44"/>
      <c r="AF7946" s="48"/>
    </row>
    <row r="7947" spans="1:32" ht="21" customHeight="1">
      <c r="A7947" s="45" t="str">
        <f>IF(G7947="","",VLOOKUP(G7947,#REF!,3,0))</f>
        <v/>
      </c>
      <c r="B7947" s="45" t="str">
        <f>IF(Table1[[#This Row],[Day]]="","",WEEKNUM(F7947))</f>
        <v/>
      </c>
      <c r="C7947" s="45" t="str">
        <f>IF(Table1[[#This Row],[Day]]="","",MONTH(F7947))</f>
        <v/>
      </c>
      <c r="D7947" s="45" t="str">
        <f>IF(Table1[[#This Row],[Day]]="","",YEAR(F7947))</f>
        <v/>
      </c>
      <c r="E7947" s="117" t="s">
        <v>329</v>
      </c>
      <c r="J7947" s="102"/>
      <c r="K7947" s="124"/>
      <c r="R7947" s="46"/>
      <c r="V7947" s="112"/>
      <c r="W7947" s="72"/>
      <c r="X7947" s="46"/>
      <c r="Y7947" s="46"/>
      <c r="AC7947" s="47">
        <f t="shared" si="120"/>
        <v>0</v>
      </c>
      <c r="AD7947" s="47"/>
      <c r="AE7947" s="44"/>
      <c r="AF7947" s="48"/>
    </row>
    <row r="7948" spans="1:32" ht="21" customHeight="1">
      <c r="A7948" s="45" t="str">
        <f>IF(G7948="","",VLOOKUP(G7948,#REF!,3,0))</f>
        <v/>
      </c>
      <c r="B7948" s="45" t="str">
        <f>IF(Table1[[#This Row],[Day]]="","",WEEKNUM(F7948))</f>
        <v/>
      </c>
      <c r="C7948" s="45" t="str">
        <f>IF(Table1[[#This Row],[Day]]="","",MONTH(F7948))</f>
        <v/>
      </c>
      <c r="D7948" s="45" t="str">
        <f>IF(Table1[[#This Row],[Day]]="","",YEAR(F7948))</f>
        <v/>
      </c>
      <c r="E7948" s="117" t="s">
        <v>329</v>
      </c>
      <c r="J7948" s="102"/>
      <c r="K7948" s="124"/>
      <c r="R7948" s="46"/>
      <c r="V7948" s="112"/>
      <c r="W7948" s="72"/>
      <c r="X7948" s="46"/>
      <c r="Y7948" s="46"/>
      <c r="AC7948" s="47">
        <f t="shared" si="120"/>
        <v>0</v>
      </c>
      <c r="AD7948" s="47"/>
      <c r="AE7948" s="44"/>
      <c r="AF7948" s="48"/>
    </row>
    <row r="7949" spans="1:32" ht="21" customHeight="1">
      <c r="A7949" s="45" t="str">
        <f>IF(G7949="","",VLOOKUP(G7949,#REF!,3,0))</f>
        <v/>
      </c>
      <c r="B7949" s="45" t="str">
        <f>IF(Table1[[#This Row],[Day]]="","",WEEKNUM(F7949))</f>
        <v/>
      </c>
      <c r="C7949" s="45" t="str">
        <f>IF(Table1[[#This Row],[Day]]="","",MONTH(F7949))</f>
        <v/>
      </c>
      <c r="D7949" s="45" t="str">
        <f>IF(Table1[[#This Row],[Day]]="","",YEAR(F7949))</f>
        <v/>
      </c>
      <c r="E7949" s="117" t="s">
        <v>329</v>
      </c>
      <c r="J7949" s="102"/>
      <c r="K7949" s="124"/>
      <c r="R7949" s="46"/>
      <c r="V7949" s="112"/>
      <c r="W7949" s="72"/>
      <c r="X7949" s="46"/>
      <c r="Y7949" s="46"/>
      <c r="AC7949" s="47">
        <f t="shared" si="120"/>
        <v>0</v>
      </c>
      <c r="AD7949" s="47"/>
      <c r="AE7949" s="44"/>
      <c r="AF7949" s="48"/>
    </row>
    <row r="7950" spans="1:32" ht="21" customHeight="1">
      <c r="A7950" s="45" t="str">
        <f>IF(G7950="","",VLOOKUP(G7950,#REF!,3,0))</f>
        <v/>
      </c>
      <c r="B7950" s="45" t="str">
        <f>IF(Table1[[#This Row],[Day]]="","",WEEKNUM(F7950))</f>
        <v/>
      </c>
      <c r="C7950" s="45" t="str">
        <f>IF(Table1[[#This Row],[Day]]="","",MONTH(F7950))</f>
        <v/>
      </c>
      <c r="D7950" s="45" t="str">
        <f>IF(Table1[[#This Row],[Day]]="","",YEAR(F7950))</f>
        <v/>
      </c>
      <c r="E7950" s="117" t="s">
        <v>329</v>
      </c>
      <c r="J7950" s="102"/>
      <c r="K7950" s="124"/>
      <c r="R7950" s="46"/>
      <c r="V7950" s="112"/>
      <c r="W7950" s="72"/>
      <c r="X7950" s="46"/>
      <c r="Y7950" s="46"/>
      <c r="AC7950" s="47">
        <f t="shared" si="120"/>
        <v>0</v>
      </c>
      <c r="AD7950" s="47"/>
      <c r="AE7950" s="44"/>
      <c r="AF7950" s="48"/>
    </row>
    <row r="7951" spans="1:32" ht="21" customHeight="1">
      <c r="A7951" s="45" t="str">
        <f>IF(G7951="","",VLOOKUP(G7951,#REF!,3,0))</f>
        <v/>
      </c>
      <c r="B7951" s="45" t="str">
        <f>IF(Table1[[#This Row],[Day]]="","",WEEKNUM(F7951))</f>
        <v/>
      </c>
      <c r="C7951" s="45" t="str">
        <f>IF(Table1[[#This Row],[Day]]="","",MONTH(F7951))</f>
        <v/>
      </c>
      <c r="D7951" s="45" t="str">
        <f>IF(Table1[[#This Row],[Day]]="","",YEAR(F7951))</f>
        <v/>
      </c>
      <c r="E7951" s="117" t="s">
        <v>329</v>
      </c>
      <c r="J7951" s="102"/>
      <c r="K7951" s="124"/>
      <c r="R7951" s="46"/>
      <c r="V7951" s="112"/>
      <c r="W7951" s="72"/>
      <c r="X7951" s="46"/>
      <c r="Y7951" s="46"/>
      <c r="AC7951" s="47">
        <f t="shared" si="120"/>
        <v>0</v>
      </c>
      <c r="AD7951" s="47"/>
      <c r="AE7951" s="44"/>
      <c r="AF7951" s="48"/>
    </row>
    <row r="7952" spans="1:32" ht="21" customHeight="1">
      <c r="A7952" s="45" t="str">
        <f>IF(G7952="","",VLOOKUP(G7952,#REF!,3,0))</f>
        <v/>
      </c>
      <c r="B7952" s="45" t="str">
        <f>IF(Table1[[#This Row],[Day]]="","",WEEKNUM(F7952))</f>
        <v/>
      </c>
      <c r="C7952" s="45" t="str">
        <f>IF(Table1[[#This Row],[Day]]="","",MONTH(F7952))</f>
        <v/>
      </c>
      <c r="D7952" s="45" t="str">
        <f>IF(Table1[[#This Row],[Day]]="","",YEAR(F7952))</f>
        <v/>
      </c>
      <c r="E7952" s="117" t="s">
        <v>329</v>
      </c>
      <c r="J7952" s="102"/>
      <c r="K7952" s="124"/>
      <c r="R7952" s="46"/>
      <c r="V7952" s="112"/>
      <c r="W7952" s="72"/>
      <c r="X7952" s="46"/>
      <c r="Y7952" s="46"/>
      <c r="AC7952" s="47">
        <f t="shared" si="120"/>
        <v>0</v>
      </c>
      <c r="AD7952" s="47"/>
      <c r="AE7952" s="44"/>
      <c r="AF7952" s="48"/>
    </row>
    <row r="7953" spans="1:32" ht="21" customHeight="1">
      <c r="A7953" s="45" t="str">
        <f>IF(G7953="","",VLOOKUP(G7953,#REF!,3,0))</f>
        <v/>
      </c>
      <c r="B7953" s="45" t="str">
        <f>IF(Table1[[#This Row],[Day]]="","",WEEKNUM(F7953))</f>
        <v/>
      </c>
      <c r="C7953" s="45" t="str">
        <f>IF(Table1[[#This Row],[Day]]="","",MONTH(F7953))</f>
        <v/>
      </c>
      <c r="D7953" s="45" t="str">
        <f>IF(Table1[[#This Row],[Day]]="","",YEAR(F7953))</f>
        <v/>
      </c>
      <c r="E7953" s="117" t="s">
        <v>329</v>
      </c>
      <c r="J7953" s="102"/>
      <c r="K7953" s="124"/>
      <c r="R7953" s="46"/>
      <c r="V7953" s="112"/>
      <c r="W7953" s="72"/>
      <c r="X7953" s="46"/>
      <c r="Y7953" s="46"/>
      <c r="AC7953" s="47">
        <f t="shared" si="120"/>
        <v>0</v>
      </c>
      <c r="AD7953" s="47"/>
      <c r="AE7953" s="44"/>
      <c r="AF7953" s="48"/>
    </row>
    <row r="7954" spans="1:32" ht="21" customHeight="1">
      <c r="A7954" s="45" t="str">
        <f>IF(G7954="","",VLOOKUP(G7954,#REF!,3,0))</f>
        <v/>
      </c>
      <c r="B7954" s="45" t="str">
        <f>IF(Table1[[#This Row],[Day]]="","",WEEKNUM(F7954))</f>
        <v/>
      </c>
      <c r="C7954" s="45" t="str">
        <f>IF(Table1[[#This Row],[Day]]="","",MONTH(F7954))</f>
        <v/>
      </c>
      <c r="D7954" s="45" t="str">
        <f>IF(Table1[[#This Row],[Day]]="","",YEAR(F7954))</f>
        <v/>
      </c>
      <c r="E7954" s="117" t="s">
        <v>329</v>
      </c>
      <c r="J7954" s="102"/>
      <c r="K7954" s="124"/>
      <c r="R7954" s="46"/>
      <c r="V7954" s="112"/>
      <c r="W7954" s="72"/>
      <c r="X7954" s="46"/>
      <c r="Y7954" s="46"/>
      <c r="AC7954" s="47">
        <f t="shared" si="120"/>
        <v>0</v>
      </c>
      <c r="AD7954" s="47"/>
      <c r="AE7954" s="44"/>
      <c r="AF7954" s="48"/>
    </row>
    <row r="7955" spans="1:32" ht="21" customHeight="1">
      <c r="A7955" s="45" t="str">
        <f>IF(G7955="","",VLOOKUP(G7955,#REF!,3,0))</f>
        <v/>
      </c>
      <c r="B7955" s="45" t="str">
        <f>IF(Table1[[#This Row],[Day]]="","",WEEKNUM(F7955))</f>
        <v/>
      </c>
      <c r="C7955" s="45" t="str">
        <f>IF(Table1[[#This Row],[Day]]="","",MONTH(F7955))</f>
        <v/>
      </c>
      <c r="D7955" s="45" t="str">
        <f>IF(Table1[[#This Row],[Day]]="","",YEAR(F7955))</f>
        <v/>
      </c>
      <c r="E7955" s="117" t="s">
        <v>329</v>
      </c>
      <c r="J7955" s="102"/>
      <c r="K7955" s="124"/>
      <c r="R7955" s="46"/>
      <c r="V7955" s="112"/>
      <c r="W7955" s="72"/>
      <c r="X7955" s="46"/>
      <c r="Y7955" s="46"/>
      <c r="AC7955" s="47">
        <f t="shared" si="120"/>
        <v>0</v>
      </c>
      <c r="AD7955" s="47"/>
      <c r="AE7955" s="44"/>
      <c r="AF7955" s="48"/>
    </row>
    <row r="7956" spans="1:32" ht="21" customHeight="1">
      <c r="A7956" s="45" t="str">
        <f>IF(G7956="","",VLOOKUP(G7956,#REF!,3,0))</f>
        <v/>
      </c>
      <c r="B7956" s="45" t="str">
        <f>IF(Table1[[#This Row],[Day]]="","",WEEKNUM(F7956))</f>
        <v/>
      </c>
      <c r="C7956" s="45" t="str">
        <f>IF(Table1[[#This Row],[Day]]="","",MONTH(F7956))</f>
        <v/>
      </c>
      <c r="D7956" s="45" t="str">
        <f>IF(Table1[[#This Row],[Day]]="","",YEAR(F7956))</f>
        <v/>
      </c>
      <c r="E7956" s="117" t="s">
        <v>329</v>
      </c>
      <c r="J7956" s="102"/>
      <c r="K7956" s="124"/>
      <c r="R7956" s="46"/>
      <c r="V7956" s="112"/>
      <c r="W7956" s="72"/>
      <c r="X7956" s="46"/>
      <c r="Y7956" s="46"/>
      <c r="AC7956" s="47">
        <f t="shared" si="120"/>
        <v>0</v>
      </c>
      <c r="AD7956" s="47"/>
      <c r="AE7956" s="44"/>
      <c r="AF7956" s="48"/>
    </row>
    <row r="7957" spans="1:32" ht="21" customHeight="1">
      <c r="A7957" s="45" t="str">
        <f>IF(G7957="","",VLOOKUP(G7957,#REF!,3,0))</f>
        <v/>
      </c>
      <c r="B7957" s="45" t="str">
        <f>IF(Table1[[#This Row],[Day]]="","",WEEKNUM(F7957))</f>
        <v/>
      </c>
      <c r="C7957" s="45" t="str">
        <f>IF(Table1[[#This Row],[Day]]="","",MONTH(F7957))</f>
        <v/>
      </c>
      <c r="D7957" s="45" t="str">
        <f>IF(Table1[[#This Row],[Day]]="","",YEAR(F7957))</f>
        <v/>
      </c>
      <c r="E7957" s="117" t="s">
        <v>329</v>
      </c>
      <c r="J7957" s="102"/>
      <c r="K7957" s="124"/>
      <c r="R7957" s="46"/>
      <c r="V7957" s="112"/>
      <c r="W7957" s="72"/>
      <c r="X7957" s="46"/>
      <c r="Y7957" s="46"/>
      <c r="AC7957" s="47">
        <f t="shared" si="120"/>
        <v>0</v>
      </c>
      <c r="AD7957" s="47"/>
      <c r="AE7957" s="44"/>
      <c r="AF7957" s="48"/>
    </row>
    <row r="7958" spans="1:32" ht="21" customHeight="1">
      <c r="A7958" s="45" t="str">
        <f>IF(G7958="","",VLOOKUP(G7958,#REF!,3,0))</f>
        <v/>
      </c>
      <c r="B7958" s="45" t="str">
        <f>IF(Table1[[#This Row],[Day]]="","",WEEKNUM(F7958))</f>
        <v/>
      </c>
      <c r="C7958" s="45" t="str">
        <f>IF(Table1[[#This Row],[Day]]="","",MONTH(F7958))</f>
        <v/>
      </c>
      <c r="D7958" s="45" t="str">
        <f>IF(Table1[[#This Row],[Day]]="","",YEAR(F7958))</f>
        <v/>
      </c>
      <c r="E7958" s="117" t="s">
        <v>329</v>
      </c>
      <c r="J7958" s="102"/>
      <c r="K7958" s="124"/>
      <c r="R7958" s="46"/>
      <c r="V7958" s="112"/>
      <c r="W7958" s="72"/>
      <c r="X7958" s="46"/>
      <c r="Y7958" s="46"/>
      <c r="AC7958" s="47">
        <f t="shared" si="120"/>
        <v>0</v>
      </c>
      <c r="AD7958" s="47"/>
      <c r="AE7958" s="44"/>
      <c r="AF7958" s="48"/>
    </row>
    <row r="7959" spans="1:32" ht="21" customHeight="1">
      <c r="A7959" s="45" t="str">
        <f>IF(G7959="","",VLOOKUP(G7959,#REF!,3,0))</f>
        <v/>
      </c>
      <c r="B7959" s="45" t="str">
        <f>IF(Table1[[#This Row],[Day]]="","",WEEKNUM(F7959))</f>
        <v/>
      </c>
      <c r="C7959" s="45" t="str">
        <f>IF(Table1[[#This Row],[Day]]="","",MONTH(F7959))</f>
        <v/>
      </c>
      <c r="D7959" s="45" t="str">
        <f>IF(Table1[[#This Row],[Day]]="","",YEAR(F7959))</f>
        <v/>
      </c>
      <c r="E7959" s="117" t="s">
        <v>329</v>
      </c>
      <c r="J7959" s="102"/>
      <c r="K7959" s="124"/>
      <c r="R7959" s="46"/>
      <c r="V7959" s="112"/>
      <c r="W7959" s="72"/>
      <c r="X7959" s="46"/>
      <c r="Y7959" s="46"/>
      <c r="AC7959" s="47">
        <f t="shared" si="120"/>
        <v>0</v>
      </c>
      <c r="AD7959" s="47"/>
      <c r="AE7959" s="44"/>
      <c r="AF7959" s="48"/>
    </row>
    <row r="7960" spans="1:32" ht="21" customHeight="1">
      <c r="A7960" s="45" t="str">
        <f>IF(G7960="","",VLOOKUP(G7960,#REF!,3,0))</f>
        <v/>
      </c>
      <c r="B7960" s="45" t="str">
        <f>IF(Table1[[#This Row],[Day]]="","",WEEKNUM(F7960))</f>
        <v/>
      </c>
      <c r="C7960" s="45" t="str">
        <f>IF(Table1[[#This Row],[Day]]="","",MONTH(F7960))</f>
        <v/>
      </c>
      <c r="D7960" s="45" t="str">
        <f>IF(Table1[[#This Row],[Day]]="","",YEAR(F7960))</f>
        <v/>
      </c>
      <c r="E7960" s="117" t="s">
        <v>329</v>
      </c>
      <c r="J7960" s="102"/>
      <c r="K7960" s="124"/>
      <c r="R7960" s="46"/>
      <c r="V7960" s="112"/>
      <c r="W7960" s="72"/>
      <c r="X7960" s="46"/>
      <c r="Y7960" s="46"/>
      <c r="AC7960" s="47">
        <f t="shared" si="120"/>
        <v>0</v>
      </c>
      <c r="AD7960" s="47"/>
      <c r="AE7960" s="44"/>
      <c r="AF7960" s="48"/>
    </row>
    <row r="7961" spans="1:32" ht="21" customHeight="1">
      <c r="A7961" s="45" t="str">
        <f>IF(G7961="","",VLOOKUP(G7961,#REF!,3,0))</f>
        <v/>
      </c>
      <c r="B7961" s="45" t="str">
        <f>IF(Table1[[#This Row],[Day]]="","",WEEKNUM(F7961))</f>
        <v/>
      </c>
      <c r="C7961" s="45" t="str">
        <f>IF(Table1[[#This Row],[Day]]="","",MONTH(F7961))</f>
        <v/>
      </c>
      <c r="D7961" s="45" t="str">
        <f>IF(Table1[[#This Row],[Day]]="","",YEAR(F7961))</f>
        <v/>
      </c>
      <c r="E7961" s="117" t="s">
        <v>329</v>
      </c>
      <c r="J7961" s="102"/>
      <c r="K7961" s="124"/>
      <c r="R7961" s="46"/>
      <c r="V7961" s="112"/>
      <c r="W7961" s="72"/>
      <c r="X7961" s="46"/>
      <c r="Y7961" s="46"/>
      <c r="AC7961" s="47">
        <f t="shared" si="120"/>
        <v>0</v>
      </c>
      <c r="AD7961" s="47"/>
      <c r="AE7961" s="44"/>
      <c r="AF7961" s="48"/>
    </row>
    <row r="7962" spans="1:32" ht="21" customHeight="1">
      <c r="A7962" s="45" t="str">
        <f>IF(G7962="","",VLOOKUP(G7962,#REF!,3,0))</f>
        <v/>
      </c>
      <c r="B7962" s="45" t="str">
        <f>IF(Table1[[#This Row],[Day]]="","",WEEKNUM(F7962))</f>
        <v/>
      </c>
      <c r="C7962" s="45" t="str">
        <f>IF(Table1[[#This Row],[Day]]="","",MONTH(F7962))</f>
        <v/>
      </c>
      <c r="D7962" s="45" t="str">
        <f>IF(Table1[[#This Row],[Day]]="","",YEAR(F7962))</f>
        <v/>
      </c>
      <c r="E7962" s="117" t="s">
        <v>329</v>
      </c>
      <c r="J7962" s="102"/>
      <c r="K7962" s="124"/>
      <c r="R7962" s="46"/>
      <c r="V7962" s="112"/>
      <c r="W7962" s="72"/>
      <c r="X7962" s="46"/>
      <c r="Y7962" s="46"/>
      <c r="AC7962" s="47">
        <f t="shared" si="120"/>
        <v>0</v>
      </c>
      <c r="AD7962" s="47"/>
      <c r="AE7962" s="44"/>
      <c r="AF7962" s="48"/>
    </row>
    <row r="7963" spans="1:32" ht="21" customHeight="1">
      <c r="A7963" s="45" t="str">
        <f>IF(G7963="","",VLOOKUP(G7963,#REF!,3,0))</f>
        <v/>
      </c>
      <c r="B7963" s="45" t="str">
        <f>IF(Table1[[#This Row],[Day]]="","",WEEKNUM(F7963))</f>
        <v/>
      </c>
      <c r="C7963" s="45" t="str">
        <f>IF(Table1[[#This Row],[Day]]="","",MONTH(F7963))</f>
        <v/>
      </c>
      <c r="D7963" s="45" t="str">
        <f>IF(Table1[[#This Row],[Day]]="","",YEAR(F7963))</f>
        <v/>
      </c>
      <c r="E7963" s="117" t="s">
        <v>329</v>
      </c>
      <c r="J7963" s="102"/>
      <c r="K7963" s="124"/>
      <c r="R7963" s="46"/>
      <c r="V7963" s="112"/>
      <c r="W7963" s="72"/>
      <c r="X7963" s="46"/>
      <c r="Y7963" s="46"/>
      <c r="AC7963" s="47">
        <f t="shared" si="120"/>
        <v>0</v>
      </c>
      <c r="AD7963" s="47"/>
      <c r="AE7963" s="44"/>
      <c r="AF7963" s="48"/>
    </row>
    <row r="7964" spans="1:32" ht="21" customHeight="1">
      <c r="A7964" s="45" t="str">
        <f>IF(G7964="","",VLOOKUP(G7964,#REF!,3,0))</f>
        <v/>
      </c>
      <c r="B7964" s="45" t="str">
        <f>IF(Table1[[#This Row],[Day]]="","",WEEKNUM(F7964))</f>
        <v/>
      </c>
      <c r="C7964" s="45" t="str">
        <f>IF(Table1[[#This Row],[Day]]="","",MONTH(F7964))</f>
        <v/>
      </c>
      <c r="D7964" s="45" t="str">
        <f>IF(Table1[[#This Row],[Day]]="","",YEAR(F7964))</f>
        <v/>
      </c>
      <c r="E7964" s="117" t="s">
        <v>329</v>
      </c>
      <c r="J7964" s="102"/>
      <c r="K7964" s="124"/>
      <c r="R7964" s="46"/>
      <c r="V7964" s="112"/>
      <c r="W7964" s="72"/>
      <c r="X7964" s="46"/>
      <c r="Y7964" s="46"/>
      <c r="AC7964" s="47">
        <f t="shared" ref="AC7964:AC8027" si="121">SUM(I7964:AB7964)</f>
        <v>0</v>
      </c>
      <c r="AD7964" s="47"/>
      <c r="AE7964" s="44"/>
      <c r="AF7964" s="48"/>
    </row>
    <row r="7965" spans="1:32" ht="21" customHeight="1">
      <c r="A7965" s="45" t="str">
        <f>IF(G7965="","",VLOOKUP(G7965,#REF!,3,0))</f>
        <v/>
      </c>
      <c r="B7965" s="45" t="str">
        <f>IF(Table1[[#This Row],[Day]]="","",WEEKNUM(F7965))</f>
        <v/>
      </c>
      <c r="C7965" s="45" t="str">
        <f>IF(Table1[[#This Row],[Day]]="","",MONTH(F7965))</f>
        <v/>
      </c>
      <c r="D7965" s="45" t="str">
        <f>IF(Table1[[#This Row],[Day]]="","",YEAR(F7965))</f>
        <v/>
      </c>
      <c r="E7965" s="117" t="s">
        <v>329</v>
      </c>
      <c r="J7965" s="102"/>
      <c r="K7965" s="124"/>
      <c r="R7965" s="46"/>
      <c r="V7965" s="112"/>
      <c r="W7965" s="72"/>
      <c r="X7965" s="46"/>
      <c r="Y7965" s="46"/>
      <c r="AC7965" s="47">
        <f t="shared" si="121"/>
        <v>0</v>
      </c>
      <c r="AD7965" s="47"/>
      <c r="AE7965" s="44"/>
      <c r="AF7965" s="48"/>
    </row>
    <row r="7966" spans="1:32" ht="21" customHeight="1">
      <c r="A7966" s="45" t="str">
        <f>IF(G7966="","",VLOOKUP(G7966,#REF!,3,0))</f>
        <v/>
      </c>
      <c r="B7966" s="45" t="str">
        <f>IF(Table1[[#This Row],[Day]]="","",WEEKNUM(F7966))</f>
        <v/>
      </c>
      <c r="C7966" s="45" t="str">
        <f>IF(Table1[[#This Row],[Day]]="","",MONTH(F7966))</f>
        <v/>
      </c>
      <c r="D7966" s="45" t="str">
        <f>IF(Table1[[#This Row],[Day]]="","",YEAR(F7966))</f>
        <v/>
      </c>
      <c r="E7966" s="117" t="s">
        <v>329</v>
      </c>
      <c r="J7966" s="102"/>
      <c r="K7966" s="124"/>
      <c r="R7966" s="46"/>
      <c r="V7966" s="112"/>
      <c r="W7966" s="72"/>
      <c r="X7966" s="46"/>
      <c r="Y7966" s="46"/>
      <c r="AC7966" s="47">
        <f t="shared" si="121"/>
        <v>0</v>
      </c>
      <c r="AD7966" s="47"/>
      <c r="AE7966" s="44"/>
      <c r="AF7966" s="48"/>
    </row>
    <row r="7967" spans="1:32" ht="21" customHeight="1">
      <c r="A7967" s="45" t="str">
        <f>IF(G7967="","",VLOOKUP(G7967,#REF!,3,0))</f>
        <v/>
      </c>
      <c r="B7967" s="45" t="str">
        <f>IF(Table1[[#This Row],[Day]]="","",WEEKNUM(F7967))</f>
        <v/>
      </c>
      <c r="C7967" s="45" t="str">
        <f>IF(Table1[[#This Row],[Day]]="","",MONTH(F7967))</f>
        <v/>
      </c>
      <c r="D7967" s="45" t="str">
        <f>IF(Table1[[#This Row],[Day]]="","",YEAR(F7967))</f>
        <v/>
      </c>
      <c r="E7967" s="117" t="s">
        <v>329</v>
      </c>
      <c r="J7967" s="102"/>
      <c r="K7967" s="124"/>
      <c r="R7967" s="46"/>
      <c r="V7967" s="112"/>
      <c r="W7967" s="72"/>
      <c r="X7967" s="46"/>
      <c r="Y7967" s="46"/>
      <c r="AC7967" s="47">
        <f t="shared" si="121"/>
        <v>0</v>
      </c>
      <c r="AD7967" s="47"/>
      <c r="AE7967" s="44"/>
      <c r="AF7967" s="48"/>
    </row>
    <row r="7968" spans="1:32" ht="21" customHeight="1">
      <c r="A7968" s="45" t="str">
        <f>IF(G7968="","",VLOOKUP(G7968,#REF!,3,0))</f>
        <v/>
      </c>
      <c r="B7968" s="45" t="str">
        <f>IF(Table1[[#This Row],[Day]]="","",WEEKNUM(F7968))</f>
        <v/>
      </c>
      <c r="C7968" s="45" t="str">
        <f>IF(Table1[[#This Row],[Day]]="","",MONTH(F7968))</f>
        <v/>
      </c>
      <c r="D7968" s="45" t="str">
        <f>IF(Table1[[#This Row],[Day]]="","",YEAR(F7968))</f>
        <v/>
      </c>
      <c r="E7968" s="117" t="s">
        <v>329</v>
      </c>
      <c r="J7968" s="102"/>
      <c r="K7968" s="124"/>
      <c r="R7968" s="46"/>
      <c r="V7968" s="112"/>
      <c r="W7968" s="72"/>
      <c r="X7968" s="46"/>
      <c r="Y7968" s="46"/>
      <c r="AC7968" s="47">
        <f t="shared" si="121"/>
        <v>0</v>
      </c>
      <c r="AD7968" s="47"/>
      <c r="AE7968" s="44"/>
      <c r="AF7968" s="48"/>
    </row>
    <row r="7969" spans="1:32" ht="21" customHeight="1">
      <c r="A7969" s="45" t="str">
        <f>IF(G7969="","",VLOOKUP(G7969,#REF!,3,0))</f>
        <v/>
      </c>
      <c r="B7969" s="45" t="str">
        <f>IF(Table1[[#This Row],[Day]]="","",WEEKNUM(F7969))</f>
        <v/>
      </c>
      <c r="C7969" s="45" t="str">
        <f>IF(Table1[[#This Row],[Day]]="","",MONTH(F7969))</f>
        <v/>
      </c>
      <c r="D7969" s="45" t="str">
        <f>IF(Table1[[#This Row],[Day]]="","",YEAR(F7969))</f>
        <v/>
      </c>
      <c r="E7969" s="117" t="s">
        <v>329</v>
      </c>
      <c r="J7969" s="102"/>
      <c r="K7969" s="124"/>
      <c r="R7969" s="46"/>
      <c r="V7969" s="112"/>
      <c r="W7969" s="72"/>
      <c r="X7969" s="46"/>
      <c r="Y7969" s="46"/>
      <c r="AC7969" s="47">
        <f t="shared" si="121"/>
        <v>0</v>
      </c>
      <c r="AD7969" s="47"/>
      <c r="AE7969" s="44"/>
      <c r="AF7969" s="48"/>
    </row>
    <row r="7970" spans="1:32" ht="21" customHeight="1">
      <c r="A7970" s="45" t="str">
        <f>IF(G7970="","",VLOOKUP(G7970,#REF!,3,0))</f>
        <v/>
      </c>
      <c r="B7970" s="45" t="str">
        <f>IF(Table1[[#This Row],[Day]]="","",WEEKNUM(F7970))</f>
        <v/>
      </c>
      <c r="C7970" s="45" t="str">
        <f>IF(Table1[[#This Row],[Day]]="","",MONTH(F7970))</f>
        <v/>
      </c>
      <c r="D7970" s="45" t="str">
        <f>IF(Table1[[#This Row],[Day]]="","",YEAR(F7970))</f>
        <v/>
      </c>
      <c r="E7970" s="117" t="s">
        <v>329</v>
      </c>
      <c r="J7970" s="102"/>
      <c r="K7970" s="124"/>
      <c r="R7970" s="46"/>
      <c r="V7970" s="112"/>
      <c r="W7970" s="72"/>
      <c r="X7970" s="46"/>
      <c r="Y7970" s="46"/>
      <c r="AC7970" s="47">
        <f t="shared" si="121"/>
        <v>0</v>
      </c>
      <c r="AD7970" s="47"/>
      <c r="AE7970" s="44"/>
      <c r="AF7970" s="48"/>
    </row>
    <row r="7971" spans="1:32" ht="21" customHeight="1">
      <c r="A7971" s="45" t="str">
        <f>IF(G7971="","",VLOOKUP(G7971,#REF!,3,0))</f>
        <v/>
      </c>
      <c r="B7971" s="45" t="str">
        <f>IF(Table1[[#This Row],[Day]]="","",WEEKNUM(F7971))</f>
        <v/>
      </c>
      <c r="C7971" s="45" t="str">
        <f>IF(Table1[[#This Row],[Day]]="","",MONTH(F7971))</f>
        <v/>
      </c>
      <c r="D7971" s="45" t="str">
        <f>IF(Table1[[#This Row],[Day]]="","",YEAR(F7971))</f>
        <v/>
      </c>
      <c r="E7971" s="117" t="s">
        <v>329</v>
      </c>
      <c r="J7971" s="102"/>
      <c r="K7971" s="124"/>
      <c r="R7971" s="46"/>
      <c r="V7971" s="112"/>
      <c r="W7971" s="72"/>
      <c r="X7971" s="46"/>
      <c r="Y7971" s="46"/>
      <c r="AC7971" s="47">
        <f t="shared" si="121"/>
        <v>0</v>
      </c>
      <c r="AD7971" s="47"/>
      <c r="AE7971" s="44"/>
      <c r="AF7971" s="48"/>
    </row>
    <row r="7972" spans="1:32" ht="21" customHeight="1">
      <c r="A7972" s="45" t="str">
        <f>IF(G7972="","",VLOOKUP(G7972,#REF!,3,0))</f>
        <v/>
      </c>
      <c r="B7972" s="45" t="str">
        <f>IF(Table1[[#This Row],[Day]]="","",WEEKNUM(F7972))</f>
        <v/>
      </c>
      <c r="C7972" s="45" t="str">
        <f>IF(Table1[[#This Row],[Day]]="","",MONTH(F7972))</f>
        <v/>
      </c>
      <c r="D7972" s="45" t="str">
        <f>IF(Table1[[#This Row],[Day]]="","",YEAR(F7972))</f>
        <v/>
      </c>
      <c r="E7972" s="117" t="s">
        <v>329</v>
      </c>
      <c r="J7972" s="102"/>
      <c r="K7972" s="124"/>
      <c r="R7972" s="46"/>
      <c r="V7972" s="112"/>
      <c r="W7972" s="72"/>
      <c r="X7972" s="46"/>
      <c r="Y7972" s="46"/>
      <c r="AC7972" s="47">
        <f t="shared" si="121"/>
        <v>0</v>
      </c>
      <c r="AD7972" s="47"/>
      <c r="AE7972" s="44"/>
      <c r="AF7972" s="48"/>
    </row>
    <row r="7973" spans="1:32" ht="21" customHeight="1">
      <c r="A7973" s="45" t="str">
        <f>IF(G7973="","",VLOOKUP(G7973,#REF!,3,0))</f>
        <v/>
      </c>
      <c r="B7973" s="45" t="str">
        <f>IF(Table1[[#This Row],[Day]]="","",WEEKNUM(F7973))</f>
        <v/>
      </c>
      <c r="C7973" s="45" t="str">
        <f>IF(Table1[[#This Row],[Day]]="","",MONTH(F7973))</f>
        <v/>
      </c>
      <c r="D7973" s="45" t="str">
        <f>IF(Table1[[#This Row],[Day]]="","",YEAR(F7973))</f>
        <v/>
      </c>
      <c r="E7973" s="117" t="s">
        <v>329</v>
      </c>
      <c r="J7973" s="102"/>
      <c r="K7973" s="124"/>
      <c r="R7973" s="46"/>
      <c r="V7973" s="112"/>
      <c r="W7973" s="72"/>
      <c r="X7973" s="46"/>
      <c r="Y7973" s="46"/>
      <c r="AC7973" s="47">
        <f t="shared" si="121"/>
        <v>0</v>
      </c>
      <c r="AD7973" s="47"/>
      <c r="AE7973" s="44"/>
      <c r="AF7973" s="48"/>
    </row>
    <row r="7974" spans="1:32" ht="21" customHeight="1">
      <c r="A7974" s="45" t="str">
        <f>IF(G7974="","",VLOOKUP(G7974,#REF!,3,0))</f>
        <v/>
      </c>
      <c r="B7974" s="45" t="str">
        <f>IF(Table1[[#This Row],[Day]]="","",WEEKNUM(F7974))</f>
        <v/>
      </c>
      <c r="C7974" s="45" t="str">
        <f>IF(Table1[[#This Row],[Day]]="","",MONTH(F7974))</f>
        <v/>
      </c>
      <c r="D7974" s="45" t="str">
        <f>IF(Table1[[#This Row],[Day]]="","",YEAR(F7974))</f>
        <v/>
      </c>
      <c r="E7974" s="117" t="s">
        <v>329</v>
      </c>
      <c r="J7974" s="102"/>
      <c r="K7974" s="124"/>
      <c r="R7974" s="46"/>
      <c r="V7974" s="112"/>
      <c r="W7974" s="72"/>
      <c r="X7974" s="46"/>
      <c r="Y7974" s="46"/>
      <c r="AC7974" s="47">
        <f t="shared" si="121"/>
        <v>0</v>
      </c>
      <c r="AD7974" s="47"/>
      <c r="AE7974" s="44"/>
      <c r="AF7974" s="48"/>
    </row>
    <row r="7975" spans="1:32" ht="21" customHeight="1">
      <c r="A7975" s="45" t="str">
        <f>IF(G7975="","",VLOOKUP(G7975,#REF!,3,0))</f>
        <v/>
      </c>
      <c r="B7975" s="45" t="str">
        <f>IF(Table1[[#This Row],[Day]]="","",WEEKNUM(F7975))</f>
        <v/>
      </c>
      <c r="C7975" s="45" t="str">
        <f>IF(Table1[[#This Row],[Day]]="","",MONTH(F7975))</f>
        <v/>
      </c>
      <c r="D7975" s="45" t="str">
        <f>IF(Table1[[#This Row],[Day]]="","",YEAR(F7975))</f>
        <v/>
      </c>
      <c r="E7975" s="117" t="s">
        <v>329</v>
      </c>
      <c r="J7975" s="102"/>
      <c r="K7975" s="124"/>
      <c r="R7975" s="46"/>
      <c r="V7975" s="112"/>
      <c r="W7975" s="72"/>
      <c r="X7975" s="46"/>
      <c r="Y7975" s="46"/>
      <c r="AC7975" s="47">
        <f t="shared" si="121"/>
        <v>0</v>
      </c>
      <c r="AD7975" s="47"/>
      <c r="AE7975" s="44"/>
      <c r="AF7975" s="48"/>
    </row>
    <row r="7976" spans="1:32" ht="21" customHeight="1">
      <c r="A7976" s="45" t="str">
        <f>IF(G7976="","",VLOOKUP(G7976,#REF!,3,0))</f>
        <v/>
      </c>
      <c r="B7976" s="45" t="str">
        <f>IF(Table1[[#This Row],[Day]]="","",WEEKNUM(F7976))</f>
        <v/>
      </c>
      <c r="C7976" s="45" t="str">
        <f>IF(Table1[[#This Row],[Day]]="","",MONTH(F7976))</f>
        <v/>
      </c>
      <c r="D7976" s="45" t="str">
        <f>IF(Table1[[#This Row],[Day]]="","",YEAR(F7976))</f>
        <v/>
      </c>
      <c r="E7976" s="117" t="s">
        <v>329</v>
      </c>
      <c r="J7976" s="102"/>
      <c r="K7976" s="124"/>
      <c r="R7976" s="46"/>
      <c r="V7976" s="112"/>
      <c r="W7976" s="72"/>
      <c r="X7976" s="46"/>
      <c r="Y7976" s="46"/>
      <c r="AC7976" s="47">
        <f t="shared" si="121"/>
        <v>0</v>
      </c>
      <c r="AD7976" s="47"/>
      <c r="AE7976" s="44"/>
      <c r="AF7976" s="48"/>
    </row>
    <row r="7977" spans="1:32" ht="21" customHeight="1">
      <c r="A7977" s="45" t="str">
        <f>IF(G7977="","",VLOOKUP(G7977,#REF!,3,0))</f>
        <v/>
      </c>
      <c r="B7977" s="45" t="str">
        <f>IF(Table1[[#This Row],[Day]]="","",WEEKNUM(F7977))</f>
        <v/>
      </c>
      <c r="C7977" s="45" t="str">
        <f>IF(Table1[[#This Row],[Day]]="","",MONTH(F7977))</f>
        <v/>
      </c>
      <c r="D7977" s="45" t="str">
        <f>IF(Table1[[#This Row],[Day]]="","",YEAR(F7977))</f>
        <v/>
      </c>
      <c r="E7977" s="117" t="s">
        <v>329</v>
      </c>
      <c r="J7977" s="102"/>
      <c r="K7977" s="124"/>
      <c r="R7977" s="46"/>
      <c r="V7977" s="112"/>
      <c r="W7977" s="72"/>
      <c r="X7977" s="46"/>
      <c r="Y7977" s="46"/>
      <c r="AC7977" s="47">
        <f t="shared" si="121"/>
        <v>0</v>
      </c>
      <c r="AD7977" s="47"/>
      <c r="AE7977" s="44"/>
      <c r="AF7977" s="48"/>
    </row>
    <row r="7978" spans="1:32" ht="21" customHeight="1">
      <c r="A7978" s="45" t="str">
        <f>IF(G7978="","",VLOOKUP(G7978,#REF!,3,0))</f>
        <v/>
      </c>
      <c r="B7978" s="45" t="str">
        <f>IF(Table1[[#This Row],[Day]]="","",WEEKNUM(F7978))</f>
        <v/>
      </c>
      <c r="C7978" s="45" t="str">
        <f>IF(Table1[[#This Row],[Day]]="","",MONTH(F7978))</f>
        <v/>
      </c>
      <c r="D7978" s="45" t="str">
        <f>IF(Table1[[#This Row],[Day]]="","",YEAR(F7978))</f>
        <v/>
      </c>
      <c r="E7978" s="117" t="s">
        <v>329</v>
      </c>
      <c r="J7978" s="102"/>
      <c r="K7978" s="124"/>
      <c r="R7978" s="46"/>
      <c r="V7978" s="112"/>
      <c r="W7978" s="72"/>
      <c r="X7978" s="46"/>
      <c r="Y7978" s="46"/>
      <c r="AC7978" s="47">
        <f t="shared" si="121"/>
        <v>0</v>
      </c>
      <c r="AD7978" s="47"/>
      <c r="AE7978" s="44"/>
      <c r="AF7978" s="48"/>
    </row>
    <row r="7979" spans="1:32" ht="21" customHeight="1">
      <c r="A7979" s="45" t="str">
        <f>IF(G7979="","",VLOOKUP(G7979,#REF!,3,0))</f>
        <v/>
      </c>
      <c r="B7979" s="45" t="str">
        <f>IF(Table1[[#This Row],[Day]]="","",WEEKNUM(F7979))</f>
        <v/>
      </c>
      <c r="C7979" s="45" t="str">
        <f>IF(Table1[[#This Row],[Day]]="","",MONTH(F7979))</f>
        <v/>
      </c>
      <c r="D7979" s="45" t="str">
        <f>IF(Table1[[#This Row],[Day]]="","",YEAR(F7979))</f>
        <v/>
      </c>
      <c r="E7979" s="117" t="s">
        <v>329</v>
      </c>
      <c r="J7979" s="102"/>
      <c r="K7979" s="124"/>
      <c r="R7979" s="46"/>
      <c r="V7979" s="112"/>
      <c r="W7979" s="72"/>
      <c r="X7979" s="46"/>
      <c r="Y7979" s="46"/>
      <c r="AC7979" s="47">
        <f t="shared" si="121"/>
        <v>0</v>
      </c>
      <c r="AD7979" s="47"/>
      <c r="AE7979" s="44"/>
      <c r="AF7979" s="48"/>
    </row>
    <row r="7980" spans="1:32" ht="21" customHeight="1">
      <c r="A7980" s="45" t="str">
        <f>IF(G7980="","",VLOOKUP(G7980,#REF!,3,0))</f>
        <v/>
      </c>
      <c r="B7980" s="45" t="str">
        <f>IF(Table1[[#This Row],[Day]]="","",WEEKNUM(F7980))</f>
        <v/>
      </c>
      <c r="C7980" s="45" t="str">
        <f>IF(Table1[[#This Row],[Day]]="","",MONTH(F7980))</f>
        <v/>
      </c>
      <c r="D7980" s="45" t="str">
        <f>IF(Table1[[#This Row],[Day]]="","",YEAR(F7980))</f>
        <v/>
      </c>
      <c r="E7980" s="117" t="s">
        <v>329</v>
      </c>
      <c r="J7980" s="102"/>
      <c r="K7980" s="124"/>
      <c r="R7980" s="46"/>
      <c r="V7980" s="112"/>
      <c r="W7980" s="72"/>
      <c r="X7980" s="46"/>
      <c r="Y7980" s="46"/>
      <c r="AC7980" s="47">
        <f t="shared" si="121"/>
        <v>0</v>
      </c>
      <c r="AD7980" s="47"/>
      <c r="AE7980" s="44"/>
      <c r="AF7980" s="48"/>
    </row>
    <row r="7981" spans="1:32" ht="21" customHeight="1">
      <c r="A7981" s="45" t="str">
        <f>IF(G7981="","",VLOOKUP(G7981,#REF!,3,0))</f>
        <v/>
      </c>
      <c r="B7981" s="45" t="str">
        <f>IF(Table1[[#This Row],[Day]]="","",WEEKNUM(F7981))</f>
        <v/>
      </c>
      <c r="C7981" s="45" t="str">
        <f>IF(Table1[[#This Row],[Day]]="","",MONTH(F7981))</f>
        <v/>
      </c>
      <c r="D7981" s="45" t="str">
        <f>IF(Table1[[#This Row],[Day]]="","",YEAR(F7981))</f>
        <v/>
      </c>
      <c r="E7981" s="117" t="s">
        <v>329</v>
      </c>
      <c r="J7981" s="102"/>
      <c r="K7981" s="124"/>
      <c r="R7981" s="46"/>
      <c r="V7981" s="112"/>
      <c r="W7981" s="72"/>
      <c r="X7981" s="46"/>
      <c r="Y7981" s="46"/>
      <c r="AC7981" s="47">
        <f t="shared" si="121"/>
        <v>0</v>
      </c>
      <c r="AD7981" s="47"/>
      <c r="AE7981" s="44"/>
      <c r="AF7981" s="48"/>
    </row>
    <row r="7982" spans="1:32" ht="21" customHeight="1">
      <c r="A7982" s="45" t="str">
        <f>IF(G7982="","",VLOOKUP(G7982,#REF!,3,0))</f>
        <v/>
      </c>
      <c r="B7982" s="45" t="str">
        <f>IF(Table1[[#This Row],[Day]]="","",WEEKNUM(F7982))</f>
        <v/>
      </c>
      <c r="C7982" s="45" t="str">
        <f>IF(Table1[[#This Row],[Day]]="","",MONTH(F7982))</f>
        <v/>
      </c>
      <c r="D7982" s="45" t="str">
        <f>IF(Table1[[#This Row],[Day]]="","",YEAR(F7982))</f>
        <v/>
      </c>
      <c r="E7982" s="117" t="s">
        <v>329</v>
      </c>
      <c r="J7982" s="102"/>
      <c r="K7982" s="124"/>
      <c r="R7982" s="46"/>
      <c r="V7982" s="112"/>
      <c r="W7982" s="72"/>
      <c r="X7982" s="46"/>
      <c r="Y7982" s="46"/>
      <c r="AC7982" s="47">
        <f t="shared" si="121"/>
        <v>0</v>
      </c>
      <c r="AD7982" s="47"/>
      <c r="AE7982" s="44"/>
      <c r="AF7982" s="48"/>
    </row>
    <row r="7983" spans="1:32" ht="21" customHeight="1">
      <c r="A7983" s="45" t="str">
        <f>IF(G7983="","",VLOOKUP(G7983,#REF!,3,0))</f>
        <v/>
      </c>
      <c r="B7983" s="45" t="str">
        <f>IF(Table1[[#This Row],[Day]]="","",WEEKNUM(F7983))</f>
        <v/>
      </c>
      <c r="C7983" s="45" t="str">
        <f>IF(Table1[[#This Row],[Day]]="","",MONTH(F7983))</f>
        <v/>
      </c>
      <c r="D7983" s="45" t="str">
        <f>IF(Table1[[#This Row],[Day]]="","",YEAR(F7983))</f>
        <v/>
      </c>
      <c r="E7983" s="117" t="s">
        <v>329</v>
      </c>
      <c r="J7983" s="102"/>
      <c r="K7983" s="124"/>
      <c r="R7983" s="46"/>
      <c r="V7983" s="112"/>
      <c r="W7983" s="72"/>
      <c r="X7983" s="46"/>
      <c r="Y7983" s="46"/>
      <c r="AC7983" s="47">
        <f t="shared" si="121"/>
        <v>0</v>
      </c>
      <c r="AD7983" s="47"/>
      <c r="AE7983" s="44"/>
      <c r="AF7983" s="48"/>
    </row>
    <row r="7984" spans="1:32" ht="21" customHeight="1">
      <c r="A7984" s="45" t="str">
        <f>IF(G7984="","",VLOOKUP(G7984,#REF!,3,0))</f>
        <v/>
      </c>
      <c r="B7984" s="45" t="str">
        <f>IF(Table1[[#This Row],[Day]]="","",WEEKNUM(F7984))</f>
        <v/>
      </c>
      <c r="C7984" s="45" t="str">
        <f>IF(Table1[[#This Row],[Day]]="","",MONTH(F7984))</f>
        <v/>
      </c>
      <c r="D7984" s="45" t="str">
        <f>IF(Table1[[#This Row],[Day]]="","",YEAR(F7984))</f>
        <v/>
      </c>
      <c r="E7984" s="117" t="s">
        <v>329</v>
      </c>
      <c r="J7984" s="102"/>
      <c r="K7984" s="124"/>
      <c r="R7984" s="46"/>
      <c r="V7984" s="112"/>
      <c r="W7984" s="72"/>
      <c r="X7984" s="46"/>
      <c r="Y7984" s="46"/>
      <c r="AC7984" s="47">
        <f t="shared" si="121"/>
        <v>0</v>
      </c>
      <c r="AD7984" s="47"/>
      <c r="AE7984" s="44"/>
      <c r="AF7984" s="48"/>
    </row>
    <row r="7985" spans="1:32" ht="21" customHeight="1">
      <c r="A7985" s="45" t="str">
        <f>IF(G7985="","",VLOOKUP(G7985,#REF!,3,0))</f>
        <v/>
      </c>
      <c r="B7985" s="45" t="str">
        <f>IF(Table1[[#This Row],[Day]]="","",WEEKNUM(F7985))</f>
        <v/>
      </c>
      <c r="C7985" s="45" t="str">
        <f>IF(Table1[[#This Row],[Day]]="","",MONTH(F7985))</f>
        <v/>
      </c>
      <c r="D7985" s="45" t="str">
        <f>IF(Table1[[#This Row],[Day]]="","",YEAR(F7985))</f>
        <v/>
      </c>
      <c r="E7985" s="117" t="s">
        <v>329</v>
      </c>
      <c r="J7985" s="102"/>
      <c r="K7985" s="124"/>
      <c r="R7985" s="46"/>
      <c r="V7985" s="112"/>
      <c r="W7985" s="72"/>
      <c r="X7985" s="46"/>
      <c r="Y7985" s="46"/>
      <c r="AC7985" s="47">
        <f t="shared" si="121"/>
        <v>0</v>
      </c>
      <c r="AD7985" s="47"/>
      <c r="AE7985" s="44"/>
      <c r="AF7985" s="48"/>
    </row>
    <row r="7986" spans="1:32" ht="21" customHeight="1">
      <c r="A7986" s="45" t="str">
        <f>IF(G7986="","",VLOOKUP(G7986,#REF!,3,0))</f>
        <v/>
      </c>
      <c r="B7986" s="45" t="str">
        <f>IF(Table1[[#This Row],[Day]]="","",WEEKNUM(F7986))</f>
        <v/>
      </c>
      <c r="C7986" s="45" t="str">
        <f>IF(Table1[[#This Row],[Day]]="","",MONTH(F7986))</f>
        <v/>
      </c>
      <c r="D7986" s="45" t="str">
        <f>IF(Table1[[#This Row],[Day]]="","",YEAR(F7986))</f>
        <v/>
      </c>
      <c r="E7986" s="117" t="s">
        <v>329</v>
      </c>
      <c r="J7986" s="102"/>
      <c r="K7986" s="124"/>
      <c r="R7986" s="46"/>
      <c r="V7986" s="112"/>
      <c r="W7986" s="72"/>
      <c r="X7986" s="46"/>
      <c r="Y7986" s="46"/>
      <c r="AC7986" s="47">
        <f t="shared" si="121"/>
        <v>0</v>
      </c>
      <c r="AD7986" s="47"/>
      <c r="AE7986" s="44"/>
      <c r="AF7986" s="48"/>
    </row>
    <row r="7987" spans="1:32" ht="21" customHeight="1">
      <c r="A7987" s="45" t="str">
        <f>IF(G7987="","",VLOOKUP(G7987,#REF!,3,0))</f>
        <v/>
      </c>
      <c r="B7987" s="45" t="str">
        <f>IF(Table1[[#This Row],[Day]]="","",WEEKNUM(F7987))</f>
        <v/>
      </c>
      <c r="C7987" s="45" t="str">
        <f>IF(Table1[[#This Row],[Day]]="","",MONTH(F7987))</f>
        <v/>
      </c>
      <c r="D7987" s="45" t="str">
        <f>IF(Table1[[#This Row],[Day]]="","",YEAR(F7987))</f>
        <v/>
      </c>
      <c r="E7987" s="117" t="s">
        <v>329</v>
      </c>
      <c r="J7987" s="102"/>
      <c r="K7987" s="124"/>
      <c r="R7987" s="46"/>
      <c r="V7987" s="112"/>
      <c r="W7987" s="72"/>
      <c r="X7987" s="46"/>
      <c r="Y7987" s="46"/>
      <c r="AC7987" s="47">
        <f t="shared" si="121"/>
        <v>0</v>
      </c>
      <c r="AD7987" s="47"/>
      <c r="AE7987" s="44"/>
      <c r="AF7987" s="48"/>
    </row>
    <row r="7988" spans="1:32" ht="21" customHeight="1">
      <c r="A7988" s="45" t="str">
        <f>IF(G7988="","",VLOOKUP(G7988,#REF!,3,0))</f>
        <v/>
      </c>
      <c r="B7988" s="45" t="str">
        <f>IF(Table1[[#This Row],[Day]]="","",WEEKNUM(F7988))</f>
        <v/>
      </c>
      <c r="C7988" s="45" t="str">
        <f>IF(Table1[[#This Row],[Day]]="","",MONTH(F7988))</f>
        <v/>
      </c>
      <c r="D7988" s="45" t="str">
        <f>IF(Table1[[#This Row],[Day]]="","",YEAR(F7988))</f>
        <v/>
      </c>
      <c r="E7988" s="117" t="s">
        <v>329</v>
      </c>
      <c r="J7988" s="102"/>
      <c r="K7988" s="124"/>
      <c r="R7988" s="46"/>
      <c r="V7988" s="112"/>
      <c r="W7988" s="72"/>
      <c r="X7988" s="46"/>
      <c r="Y7988" s="46"/>
      <c r="AC7988" s="47">
        <f t="shared" si="121"/>
        <v>0</v>
      </c>
      <c r="AD7988" s="47"/>
      <c r="AE7988" s="44"/>
      <c r="AF7988" s="48"/>
    </row>
    <row r="7989" spans="1:32" ht="21" customHeight="1">
      <c r="A7989" s="45" t="str">
        <f>IF(G7989="","",VLOOKUP(G7989,#REF!,3,0))</f>
        <v/>
      </c>
      <c r="B7989" s="45" t="str">
        <f>IF(Table1[[#This Row],[Day]]="","",WEEKNUM(F7989))</f>
        <v/>
      </c>
      <c r="C7989" s="45" t="str">
        <f>IF(Table1[[#This Row],[Day]]="","",MONTH(F7989))</f>
        <v/>
      </c>
      <c r="D7989" s="45" t="str">
        <f>IF(Table1[[#This Row],[Day]]="","",YEAR(F7989))</f>
        <v/>
      </c>
      <c r="E7989" s="117" t="s">
        <v>329</v>
      </c>
      <c r="J7989" s="102"/>
      <c r="K7989" s="124"/>
      <c r="R7989" s="46"/>
      <c r="V7989" s="112"/>
      <c r="W7989" s="72"/>
      <c r="X7989" s="46"/>
      <c r="Y7989" s="46"/>
      <c r="AC7989" s="47">
        <f t="shared" si="121"/>
        <v>0</v>
      </c>
      <c r="AD7989" s="47"/>
      <c r="AE7989" s="44"/>
      <c r="AF7989" s="48"/>
    </row>
    <row r="7990" spans="1:32" ht="21" customHeight="1">
      <c r="A7990" s="45" t="str">
        <f>IF(G7990="","",VLOOKUP(G7990,#REF!,3,0))</f>
        <v/>
      </c>
      <c r="B7990" s="45" t="str">
        <f>IF(Table1[[#This Row],[Day]]="","",WEEKNUM(F7990))</f>
        <v/>
      </c>
      <c r="C7990" s="45" t="str">
        <f>IF(Table1[[#This Row],[Day]]="","",MONTH(F7990))</f>
        <v/>
      </c>
      <c r="D7990" s="45" t="str">
        <f>IF(Table1[[#This Row],[Day]]="","",YEAR(F7990))</f>
        <v/>
      </c>
      <c r="E7990" s="117" t="s">
        <v>329</v>
      </c>
      <c r="J7990" s="102"/>
      <c r="K7990" s="124"/>
      <c r="R7990" s="46"/>
      <c r="V7990" s="112"/>
      <c r="W7990" s="72"/>
      <c r="X7990" s="46"/>
      <c r="Y7990" s="46"/>
      <c r="AC7990" s="47">
        <f t="shared" si="121"/>
        <v>0</v>
      </c>
      <c r="AD7990" s="47"/>
      <c r="AE7990" s="44"/>
      <c r="AF7990" s="48"/>
    </row>
    <row r="7991" spans="1:32" ht="21" customHeight="1">
      <c r="A7991" s="45" t="str">
        <f>IF(G7991="","",VLOOKUP(G7991,#REF!,3,0))</f>
        <v/>
      </c>
      <c r="B7991" s="45" t="str">
        <f>IF(Table1[[#This Row],[Day]]="","",WEEKNUM(F7991))</f>
        <v/>
      </c>
      <c r="C7991" s="45" t="str">
        <f>IF(Table1[[#This Row],[Day]]="","",MONTH(F7991))</f>
        <v/>
      </c>
      <c r="D7991" s="45" t="str">
        <f>IF(Table1[[#This Row],[Day]]="","",YEAR(F7991))</f>
        <v/>
      </c>
      <c r="E7991" s="117" t="s">
        <v>329</v>
      </c>
      <c r="J7991" s="102"/>
      <c r="K7991" s="124"/>
      <c r="R7991" s="46"/>
      <c r="V7991" s="112"/>
      <c r="W7991" s="72"/>
      <c r="X7991" s="46"/>
      <c r="Y7991" s="46"/>
      <c r="AC7991" s="47">
        <f t="shared" si="121"/>
        <v>0</v>
      </c>
      <c r="AD7991" s="47"/>
      <c r="AE7991" s="44"/>
      <c r="AF7991" s="48"/>
    </row>
    <row r="7992" spans="1:32" ht="21" customHeight="1">
      <c r="A7992" s="45" t="str">
        <f>IF(G7992="","",VLOOKUP(G7992,#REF!,3,0))</f>
        <v/>
      </c>
      <c r="B7992" s="45" t="str">
        <f>IF(Table1[[#This Row],[Day]]="","",WEEKNUM(F7992))</f>
        <v/>
      </c>
      <c r="C7992" s="45" t="str">
        <f>IF(Table1[[#This Row],[Day]]="","",MONTH(F7992))</f>
        <v/>
      </c>
      <c r="D7992" s="45" t="str">
        <f>IF(Table1[[#This Row],[Day]]="","",YEAR(F7992))</f>
        <v/>
      </c>
      <c r="E7992" s="117" t="s">
        <v>329</v>
      </c>
      <c r="J7992" s="102"/>
      <c r="K7992" s="124"/>
      <c r="R7992" s="46"/>
      <c r="V7992" s="112"/>
      <c r="W7992" s="72"/>
      <c r="X7992" s="46"/>
      <c r="Y7992" s="46"/>
      <c r="AC7992" s="47">
        <f t="shared" si="121"/>
        <v>0</v>
      </c>
      <c r="AD7992" s="47"/>
      <c r="AE7992" s="44"/>
      <c r="AF7992" s="48"/>
    </row>
    <row r="7993" spans="1:32" ht="21" customHeight="1">
      <c r="A7993" s="45" t="str">
        <f>IF(G7993="","",VLOOKUP(G7993,#REF!,3,0))</f>
        <v/>
      </c>
      <c r="B7993" s="45" t="str">
        <f>IF(Table1[[#This Row],[Day]]="","",WEEKNUM(F7993))</f>
        <v/>
      </c>
      <c r="C7993" s="45" t="str">
        <f>IF(Table1[[#This Row],[Day]]="","",MONTH(F7993))</f>
        <v/>
      </c>
      <c r="D7993" s="45" t="str">
        <f>IF(Table1[[#This Row],[Day]]="","",YEAR(F7993))</f>
        <v/>
      </c>
      <c r="E7993" s="117" t="s">
        <v>329</v>
      </c>
      <c r="J7993" s="102"/>
      <c r="K7993" s="124"/>
      <c r="R7993" s="46"/>
      <c r="V7993" s="112"/>
      <c r="W7993" s="72"/>
      <c r="X7993" s="46"/>
      <c r="Y7993" s="46"/>
      <c r="AC7993" s="47">
        <f t="shared" si="121"/>
        <v>0</v>
      </c>
      <c r="AD7993" s="47"/>
      <c r="AE7993" s="44"/>
      <c r="AF7993" s="48"/>
    </row>
    <row r="7994" spans="1:32" ht="21" customHeight="1">
      <c r="A7994" s="45" t="str">
        <f>IF(G7994="","",VLOOKUP(G7994,#REF!,3,0))</f>
        <v/>
      </c>
      <c r="B7994" s="45" t="str">
        <f>IF(Table1[[#This Row],[Day]]="","",WEEKNUM(F7994))</f>
        <v/>
      </c>
      <c r="C7994" s="45" t="str">
        <f>IF(Table1[[#This Row],[Day]]="","",MONTH(F7994))</f>
        <v/>
      </c>
      <c r="D7994" s="45" t="str">
        <f>IF(Table1[[#This Row],[Day]]="","",YEAR(F7994))</f>
        <v/>
      </c>
      <c r="E7994" s="117" t="s">
        <v>329</v>
      </c>
      <c r="J7994" s="102"/>
      <c r="K7994" s="124"/>
      <c r="R7994" s="46"/>
      <c r="V7994" s="112"/>
      <c r="W7994" s="72"/>
      <c r="X7994" s="46"/>
      <c r="Y7994" s="46"/>
      <c r="AC7994" s="47">
        <f t="shared" si="121"/>
        <v>0</v>
      </c>
      <c r="AD7994" s="47"/>
      <c r="AE7994" s="44"/>
      <c r="AF7994" s="48"/>
    </row>
    <row r="7995" spans="1:32" ht="21" customHeight="1">
      <c r="A7995" s="45" t="str">
        <f>IF(G7995="","",VLOOKUP(G7995,#REF!,3,0))</f>
        <v/>
      </c>
      <c r="B7995" s="45" t="str">
        <f>IF(Table1[[#This Row],[Day]]="","",WEEKNUM(F7995))</f>
        <v/>
      </c>
      <c r="C7995" s="45" t="str">
        <f>IF(Table1[[#This Row],[Day]]="","",MONTH(F7995))</f>
        <v/>
      </c>
      <c r="D7995" s="45" t="str">
        <f>IF(Table1[[#This Row],[Day]]="","",YEAR(F7995))</f>
        <v/>
      </c>
      <c r="E7995" s="117" t="s">
        <v>329</v>
      </c>
      <c r="J7995" s="102"/>
      <c r="K7995" s="124"/>
      <c r="R7995" s="46"/>
      <c r="V7995" s="112"/>
      <c r="W7995" s="72"/>
      <c r="X7995" s="46"/>
      <c r="Y7995" s="46"/>
      <c r="AC7995" s="47">
        <f t="shared" si="121"/>
        <v>0</v>
      </c>
      <c r="AD7995" s="47"/>
      <c r="AE7995" s="44"/>
      <c r="AF7995" s="48"/>
    </row>
    <row r="7996" spans="1:32" ht="21" customHeight="1">
      <c r="A7996" s="45" t="str">
        <f>IF(G7996="","",VLOOKUP(G7996,#REF!,3,0))</f>
        <v/>
      </c>
      <c r="B7996" s="45" t="str">
        <f>IF(Table1[[#This Row],[Day]]="","",WEEKNUM(F7996))</f>
        <v/>
      </c>
      <c r="C7996" s="45" t="str">
        <f>IF(Table1[[#This Row],[Day]]="","",MONTH(F7996))</f>
        <v/>
      </c>
      <c r="D7996" s="45" t="str">
        <f>IF(Table1[[#This Row],[Day]]="","",YEAR(F7996))</f>
        <v/>
      </c>
      <c r="E7996" s="117" t="s">
        <v>329</v>
      </c>
      <c r="J7996" s="102"/>
      <c r="K7996" s="124"/>
      <c r="R7996" s="46"/>
      <c r="V7996" s="112"/>
      <c r="W7996" s="72"/>
      <c r="X7996" s="46"/>
      <c r="Y7996" s="46"/>
      <c r="AC7996" s="47">
        <f t="shared" si="121"/>
        <v>0</v>
      </c>
      <c r="AD7996" s="47"/>
      <c r="AE7996" s="44"/>
      <c r="AF7996" s="48"/>
    </row>
    <row r="7997" spans="1:32" ht="21" customHeight="1">
      <c r="A7997" s="45" t="str">
        <f>IF(G7997="","",VLOOKUP(G7997,#REF!,3,0))</f>
        <v/>
      </c>
      <c r="B7997" s="45" t="str">
        <f>IF(Table1[[#This Row],[Day]]="","",WEEKNUM(F7997))</f>
        <v/>
      </c>
      <c r="C7997" s="45" t="str">
        <f>IF(Table1[[#This Row],[Day]]="","",MONTH(F7997))</f>
        <v/>
      </c>
      <c r="D7997" s="45" t="str">
        <f>IF(Table1[[#This Row],[Day]]="","",YEAR(F7997))</f>
        <v/>
      </c>
      <c r="E7997" s="117" t="s">
        <v>329</v>
      </c>
      <c r="J7997" s="102"/>
      <c r="K7997" s="124"/>
      <c r="R7997" s="46"/>
      <c r="V7997" s="112"/>
      <c r="W7997" s="72"/>
      <c r="X7997" s="46"/>
      <c r="Y7997" s="46"/>
      <c r="AC7997" s="47">
        <f t="shared" si="121"/>
        <v>0</v>
      </c>
      <c r="AD7997" s="47"/>
      <c r="AE7997" s="44"/>
      <c r="AF7997" s="48"/>
    </row>
    <row r="7998" spans="1:32" ht="21" customHeight="1">
      <c r="A7998" s="45" t="str">
        <f>IF(G7998="","",VLOOKUP(G7998,#REF!,3,0))</f>
        <v/>
      </c>
      <c r="B7998" s="45" t="str">
        <f>IF(Table1[[#This Row],[Day]]="","",WEEKNUM(F7998))</f>
        <v/>
      </c>
      <c r="C7998" s="45" t="str">
        <f>IF(Table1[[#This Row],[Day]]="","",MONTH(F7998))</f>
        <v/>
      </c>
      <c r="D7998" s="45" t="str">
        <f>IF(Table1[[#This Row],[Day]]="","",YEAR(F7998))</f>
        <v/>
      </c>
      <c r="E7998" s="117" t="s">
        <v>329</v>
      </c>
      <c r="J7998" s="102"/>
      <c r="K7998" s="124"/>
      <c r="R7998" s="46"/>
      <c r="V7998" s="112"/>
      <c r="W7998" s="72"/>
      <c r="X7998" s="46"/>
      <c r="Y7998" s="46"/>
      <c r="AC7998" s="47">
        <f t="shared" si="121"/>
        <v>0</v>
      </c>
      <c r="AD7998" s="47"/>
      <c r="AE7998" s="44"/>
      <c r="AF7998" s="48"/>
    </row>
    <row r="7999" spans="1:32" ht="21" customHeight="1">
      <c r="A7999" s="45" t="str">
        <f>IF(G7999="","",VLOOKUP(G7999,#REF!,3,0))</f>
        <v/>
      </c>
      <c r="B7999" s="45" t="str">
        <f>IF(Table1[[#This Row],[Day]]="","",WEEKNUM(F7999))</f>
        <v/>
      </c>
      <c r="C7999" s="45" t="str">
        <f>IF(Table1[[#This Row],[Day]]="","",MONTH(F7999))</f>
        <v/>
      </c>
      <c r="D7999" s="45" t="str">
        <f>IF(Table1[[#This Row],[Day]]="","",YEAR(F7999))</f>
        <v/>
      </c>
      <c r="E7999" s="117" t="s">
        <v>329</v>
      </c>
      <c r="J7999" s="102"/>
      <c r="K7999" s="124"/>
      <c r="R7999" s="46"/>
      <c r="V7999" s="112"/>
      <c r="W7999" s="72"/>
      <c r="X7999" s="46"/>
      <c r="Y7999" s="46"/>
      <c r="AC7999" s="47">
        <f t="shared" si="121"/>
        <v>0</v>
      </c>
      <c r="AD7999" s="47"/>
      <c r="AE7999" s="44"/>
      <c r="AF7999" s="48"/>
    </row>
    <row r="8000" spans="1:32" ht="21" customHeight="1">
      <c r="A8000" s="45" t="str">
        <f>IF(G8000="","",VLOOKUP(G8000,#REF!,3,0))</f>
        <v/>
      </c>
      <c r="B8000" s="45" t="str">
        <f>IF(Table1[[#This Row],[Day]]="","",WEEKNUM(F8000))</f>
        <v/>
      </c>
      <c r="C8000" s="45" t="str">
        <f>IF(Table1[[#This Row],[Day]]="","",MONTH(F8000))</f>
        <v/>
      </c>
      <c r="D8000" s="45" t="str">
        <f>IF(Table1[[#This Row],[Day]]="","",YEAR(F8000))</f>
        <v/>
      </c>
      <c r="E8000" s="117" t="s">
        <v>329</v>
      </c>
      <c r="J8000" s="102"/>
      <c r="K8000" s="124"/>
      <c r="R8000" s="46"/>
      <c r="V8000" s="112"/>
      <c r="W8000" s="72"/>
      <c r="X8000" s="46"/>
      <c r="Y8000" s="46"/>
      <c r="AC8000" s="47">
        <f t="shared" si="121"/>
        <v>0</v>
      </c>
      <c r="AD8000" s="47"/>
      <c r="AE8000" s="44"/>
      <c r="AF8000" s="48"/>
    </row>
    <row r="8001" spans="1:32" ht="21" customHeight="1">
      <c r="A8001" s="45" t="str">
        <f>IF(G8001="","",VLOOKUP(G8001,#REF!,3,0))</f>
        <v/>
      </c>
      <c r="B8001" s="45" t="str">
        <f>IF(Table1[[#This Row],[Day]]="","",WEEKNUM(F8001))</f>
        <v/>
      </c>
      <c r="C8001" s="45" t="str">
        <f>IF(Table1[[#This Row],[Day]]="","",MONTH(F8001))</f>
        <v/>
      </c>
      <c r="D8001" s="45" t="str">
        <f>IF(Table1[[#This Row],[Day]]="","",YEAR(F8001))</f>
        <v/>
      </c>
      <c r="E8001" s="117" t="s">
        <v>329</v>
      </c>
      <c r="J8001" s="102"/>
      <c r="K8001" s="124"/>
      <c r="R8001" s="46"/>
      <c r="V8001" s="112"/>
      <c r="W8001" s="72"/>
      <c r="X8001" s="46"/>
      <c r="Y8001" s="46"/>
      <c r="AC8001" s="47">
        <f t="shared" si="121"/>
        <v>0</v>
      </c>
      <c r="AD8001" s="47"/>
      <c r="AE8001" s="44"/>
      <c r="AF8001" s="48"/>
    </row>
    <row r="8002" spans="1:32" ht="21" customHeight="1">
      <c r="A8002" s="45" t="str">
        <f>IF(G8002="","",VLOOKUP(G8002,#REF!,3,0))</f>
        <v/>
      </c>
      <c r="B8002" s="45" t="str">
        <f>IF(Table1[[#This Row],[Day]]="","",WEEKNUM(F8002))</f>
        <v/>
      </c>
      <c r="C8002" s="45" t="str">
        <f>IF(Table1[[#This Row],[Day]]="","",MONTH(F8002))</f>
        <v/>
      </c>
      <c r="D8002" s="45" t="str">
        <f>IF(Table1[[#This Row],[Day]]="","",YEAR(F8002))</f>
        <v/>
      </c>
      <c r="E8002" s="117" t="s">
        <v>329</v>
      </c>
      <c r="J8002" s="102"/>
      <c r="K8002" s="124"/>
      <c r="R8002" s="46"/>
      <c r="V8002" s="112"/>
      <c r="W8002" s="72"/>
      <c r="X8002" s="46"/>
      <c r="Y8002" s="46"/>
      <c r="AC8002" s="47">
        <f t="shared" si="121"/>
        <v>0</v>
      </c>
      <c r="AD8002" s="47"/>
      <c r="AE8002" s="44"/>
      <c r="AF8002" s="48"/>
    </row>
    <row r="8003" spans="1:32" ht="21" customHeight="1">
      <c r="A8003" s="45" t="str">
        <f>IF(G8003="","",VLOOKUP(G8003,#REF!,3,0))</f>
        <v/>
      </c>
      <c r="B8003" s="45" t="str">
        <f>IF(Table1[[#This Row],[Day]]="","",WEEKNUM(F8003))</f>
        <v/>
      </c>
      <c r="C8003" s="45" t="str">
        <f>IF(Table1[[#This Row],[Day]]="","",MONTH(F8003))</f>
        <v/>
      </c>
      <c r="D8003" s="45" t="str">
        <f>IF(Table1[[#This Row],[Day]]="","",YEAR(F8003))</f>
        <v/>
      </c>
      <c r="E8003" s="117" t="s">
        <v>329</v>
      </c>
      <c r="J8003" s="102"/>
      <c r="K8003" s="124"/>
      <c r="R8003" s="46"/>
      <c r="V8003" s="112"/>
      <c r="W8003" s="72"/>
      <c r="X8003" s="46"/>
      <c r="Y8003" s="46"/>
      <c r="AC8003" s="47">
        <f t="shared" si="121"/>
        <v>0</v>
      </c>
      <c r="AD8003" s="47"/>
      <c r="AE8003" s="44"/>
      <c r="AF8003" s="48"/>
    </row>
    <row r="8004" spans="1:32" ht="21" customHeight="1">
      <c r="A8004" s="45" t="str">
        <f>IF(G8004="","",VLOOKUP(G8004,#REF!,3,0))</f>
        <v/>
      </c>
      <c r="B8004" s="45" t="str">
        <f>IF(Table1[[#This Row],[Day]]="","",WEEKNUM(F8004))</f>
        <v/>
      </c>
      <c r="C8004" s="45" t="str">
        <f>IF(Table1[[#This Row],[Day]]="","",MONTH(F8004))</f>
        <v/>
      </c>
      <c r="D8004" s="45" t="str">
        <f>IF(Table1[[#This Row],[Day]]="","",YEAR(F8004))</f>
        <v/>
      </c>
      <c r="E8004" s="117" t="s">
        <v>329</v>
      </c>
      <c r="J8004" s="102"/>
      <c r="K8004" s="124"/>
      <c r="R8004" s="46"/>
      <c r="V8004" s="112"/>
      <c r="W8004" s="72"/>
      <c r="X8004" s="46"/>
      <c r="Y8004" s="46"/>
      <c r="AC8004" s="47">
        <f t="shared" si="121"/>
        <v>0</v>
      </c>
      <c r="AD8004" s="47"/>
      <c r="AE8004" s="44"/>
      <c r="AF8004" s="48"/>
    </row>
    <row r="8005" spans="1:32" ht="21" customHeight="1">
      <c r="A8005" s="45" t="str">
        <f>IF(G8005="","",VLOOKUP(G8005,#REF!,3,0))</f>
        <v/>
      </c>
      <c r="B8005" s="45" t="str">
        <f>IF(Table1[[#This Row],[Day]]="","",WEEKNUM(F8005))</f>
        <v/>
      </c>
      <c r="C8005" s="45" t="str">
        <f>IF(Table1[[#This Row],[Day]]="","",MONTH(F8005))</f>
        <v/>
      </c>
      <c r="D8005" s="45" t="str">
        <f>IF(Table1[[#This Row],[Day]]="","",YEAR(F8005))</f>
        <v/>
      </c>
      <c r="E8005" s="117" t="s">
        <v>329</v>
      </c>
      <c r="J8005" s="102"/>
      <c r="K8005" s="124"/>
      <c r="R8005" s="46"/>
      <c r="V8005" s="112"/>
      <c r="W8005" s="72"/>
      <c r="X8005" s="46"/>
      <c r="Y8005" s="46"/>
      <c r="AC8005" s="47">
        <f t="shared" si="121"/>
        <v>0</v>
      </c>
      <c r="AD8005" s="47"/>
      <c r="AE8005" s="44"/>
      <c r="AF8005" s="48"/>
    </row>
    <row r="8006" spans="1:32" ht="21" customHeight="1">
      <c r="A8006" s="45" t="str">
        <f>IF(G8006="","",VLOOKUP(G8006,#REF!,3,0))</f>
        <v/>
      </c>
      <c r="B8006" s="45" t="str">
        <f>IF(Table1[[#This Row],[Day]]="","",WEEKNUM(F8006))</f>
        <v/>
      </c>
      <c r="C8006" s="45" t="str">
        <f>IF(Table1[[#This Row],[Day]]="","",MONTH(F8006))</f>
        <v/>
      </c>
      <c r="D8006" s="45" t="str">
        <f>IF(Table1[[#This Row],[Day]]="","",YEAR(F8006))</f>
        <v/>
      </c>
      <c r="E8006" s="117" t="s">
        <v>329</v>
      </c>
      <c r="J8006" s="102"/>
      <c r="K8006" s="124"/>
      <c r="R8006" s="46"/>
      <c r="V8006" s="112"/>
      <c r="W8006" s="72"/>
      <c r="X8006" s="46"/>
      <c r="Y8006" s="46"/>
      <c r="AC8006" s="47">
        <f t="shared" si="121"/>
        <v>0</v>
      </c>
      <c r="AD8006" s="47"/>
      <c r="AE8006" s="44"/>
      <c r="AF8006" s="48"/>
    </row>
    <row r="8007" spans="1:32" ht="21" customHeight="1">
      <c r="A8007" s="45" t="str">
        <f>IF(G8007="","",VLOOKUP(G8007,#REF!,3,0))</f>
        <v/>
      </c>
      <c r="B8007" s="45" t="str">
        <f>IF(Table1[[#This Row],[Day]]="","",WEEKNUM(F8007))</f>
        <v/>
      </c>
      <c r="C8007" s="45" t="str">
        <f>IF(Table1[[#This Row],[Day]]="","",MONTH(F8007))</f>
        <v/>
      </c>
      <c r="D8007" s="45" t="str">
        <f>IF(Table1[[#This Row],[Day]]="","",YEAR(F8007))</f>
        <v/>
      </c>
      <c r="E8007" s="117" t="s">
        <v>329</v>
      </c>
      <c r="J8007" s="102"/>
      <c r="K8007" s="124"/>
      <c r="R8007" s="46"/>
      <c r="V8007" s="112"/>
      <c r="W8007" s="72"/>
      <c r="X8007" s="46"/>
      <c r="Y8007" s="46"/>
      <c r="AC8007" s="47">
        <f t="shared" si="121"/>
        <v>0</v>
      </c>
      <c r="AD8007" s="47"/>
      <c r="AE8007" s="44"/>
      <c r="AF8007" s="48"/>
    </row>
    <row r="8008" spans="1:32" ht="21" customHeight="1">
      <c r="A8008" s="45" t="str">
        <f>IF(G8008="","",VLOOKUP(G8008,#REF!,3,0))</f>
        <v/>
      </c>
      <c r="B8008" s="45" t="str">
        <f>IF(Table1[[#This Row],[Day]]="","",WEEKNUM(F8008))</f>
        <v/>
      </c>
      <c r="C8008" s="45" t="str">
        <f>IF(Table1[[#This Row],[Day]]="","",MONTH(F8008))</f>
        <v/>
      </c>
      <c r="D8008" s="45" t="str">
        <f>IF(Table1[[#This Row],[Day]]="","",YEAR(F8008))</f>
        <v/>
      </c>
      <c r="E8008" s="117" t="s">
        <v>329</v>
      </c>
      <c r="J8008" s="102"/>
      <c r="K8008" s="124"/>
      <c r="R8008" s="46"/>
      <c r="V8008" s="112"/>
      <c r="W8008" s="72"/>
      <c r="X8008" s="46"/>
      <c r="Y8008" s="46"/>
      <c r="AC8008" s="47">
        <f t="shared" si="121"/>
        <v>0</v>
      </c>
      <c r="AD8008" s="47"/>
      <c r="AE8008" s="44"/>
      <c r="AF8008" s="48"/>
    </row>
    <row r="8009" spans="1:32" ht="21" customHeight="1">
      <c r="A8009" s="45" t="str">
        <f>IF(G8009="","",VLOOKUP(G8009,#REF!,3,0))</f>
        <v/>
      </c>
      <c r="B8009" s="45" t="str">
        <f>IF(Table1[[#This Row],[Day]]="","",WEEKNUM(F8009))</f>
        <v/>
      </c>
      <c r="C8009" s="45" t="str">
        <f>IF(Table1[[#This Row],[Day]]="","",MONTH(F8009))</f>
        <v/>
      </c>
      <c r="D8009" s="45" t="str">
        <f>IF(Table1[[#This Row],[Day]]="","",YEAR(F8009))</f>
        <v/>
      </c>
      <c r="E8009" s="117" t="s">
        <v>329</v>
      </c>
      <c r="J8009" s="102"/>
      <c r="K8009" s="124"/>
      <c r="R8009" s="46"/>
      <c r="V8009" s="112"/>
      <c r="W8009" s="72"/>
      <c r="X8009" s="46"/>
      <c r="Y8009" s="46"/>
      <c r="AC8009" s="47">
        <f t="shared" si="121"/>
        <v>0</v>
      </c>
      <c r="AD8009" s="47"/>
      <c r="AE8009" s="44"/>
      <c r="AF8009" s="48"/>
    </row>
    <row r="8010" spans="1:32" ht="21" customHeight="1">
      <c r="A8010" s="45" t="str">
        <f>IF(G8010="","",VLOOKUP(G8010,#REF!,3,0))</f>
        <v/>
      </c>
      <c r="B8010" s="45" t="str">
        <f>IF(Table1[[#This Row],[Day]]="","",WEEKNUM(F8010))</f>
        <v/>
      </c>
      <c r="C8010" s="45" t="str">
        <f>IF(Table1[[#This Row],[Day]]="","",MONTH(F8010))</f>
        <v/>
      </c>
      <c r="D8010" s="45" t="str">
        <f>IF(Table1[[#This Row],[Day]]="","",YEAR(F8010))</f>
        <v/>
      </c>
      <c r="E8010" s="117" t="s">
        <v>329</v>
      </c>
      <c r="J8010" s="102"/>
      <c r="K8010" s="124"/>
      <c r="R8010" s="46"/>
      <c r="V8010" s="112"/>
      <c r="W8010" s="72"/>
      <c r="X8010" s="46"/>
      <c r="Y8010" s="46"/>
      <c r="AC8010" s="47">
        <f t="shared" si="121"/>
        <v>0</v>
      </c>
      <c r="AD8010" s="47"/>
      <c r="AE8010" s="44"/>
      <c r="AF8010" s="48"/>
    </row>
    <row r="8011" spans="1:32" ht="21" customHeight="1">
      <c r="A8011" s="45" t="str">
        <f>IF(G8011="","",VLOOKUP(G8011,#REF!,3,0))</f>
        <v/>
      </c>
      <c r="B8011" s="45" t="str">
        <f>IF(Table1[[#This Row],[Day]]="","",WEEKNUM(F8011))</f>
        <v/>
      </c>
      <c r="C8011" s="45" t="str">
        <f>IF(Table1[[#This Row],[Day]]="","",MONTH(F8011))</f>
        <v/>
      </c>
      <c r="D8011" s="45" t="str">
        <f>IF(Table1[[#This Row],[Day]]="","",YEAR(F8011))</f>
        <v/>
      </c>
      <c r="E8011" s="117" t="s">
        <v>329</v>
      </c>
      <c r="J8011" s="102"/>
      <c r="K8011" s="124"/>
      <c r="R8011" s="46"/>
      <c r="V8011" s="112"/>
      <c r="W8011" s="72"/>
      <c r="X8011" s="46"/>
      <c r="Y8011" s="46"/>
      <c r="AC8011" s="47">
        <f t="shared" si="121"/>
        <v>0</v>
      </c>
      <c r="AD8011" s="47"/>
      <c r="AE8011" s="44"/>
      <c r="AF8011" s="48"/>
    </row>
    <row r="8012" spans="1:32" ht="21" customHeight="1">
      <c r="A8012" s="45" t="str">
        <f>IF(G8012="","",VLOOKUP(G8012,#REF!,3,0))</f>
        <v/>
      </c>
      <c r="B8012" s="45" t="str">
        <f>IF(Table1[[#This Row],[Day]]="","",WEEKNUM(F8012))</f>
        <v/>
      </c>
      <c r="C8012" s="45" t="str">
        <f>IF(Table1[[#This Row],[Day]]="","",MONTH(F8012))</f>
        <v/>
      </c>
      <c r="D8012" s="45" t="str">
        <f>IF(Table1[[#This Row],[Day]]="","",YEAR(F8012))</f>
        <v/>
      </c>
      <c r="E8012" s="117" t="s">
        <v>329</v>
      </c>
      <c r="J8012" s="102"/>
      <c r="K8012" s="124"/>
      <c r="R8012" s="46"/>
      <c r="V8012" s="112"/>
      <c r="W8012" s="72"/>
      <c r="X8012" s="46"/>
      <c r="Y8012" s="46"/>
      <c r="AC8012" s="47">
        <f t="shared" si="121"/>
        <v>0</v>
      </c>
      <c r="AD8012" s="47"/>
      <c r="AE8012" s="44"/>
      <c r="AF8012" s="48"/>
    </row>
    <row r="8013" spans="1:32" ht="21" customHeight="1">
      <c r="A8013" s="45" t="str">
        <f>IF(G8013="","",VLOOKUP(G8013,#REF!,3,0))</f>
        <v/>
      </c>
      <c r="B8013" s="45" t="str">
        <f>IF(Table1[[#This Row],[Day]]="","",WEEKNUM(F8013))</f>
        <v/>
      </c>
      <c r="C8013" s="45" t="str">
        <f>IF(Table1[[#This Row],[Day]]="","",MONTH(F8013))</f>
        <v/>
      </c>
      <c r="D8013" s="45" t="str">
        <f>IF(Table1[[#This Row],[Day]]="","",YEAR(F8013))</f>
        <v/>
      </c>
      <c r="E8013" s="117" t="s">
        <v>329</v>
      </c>
      <c r="J8013" s="102"/>
      <c r="K8013" s="124"/>
      <c r="R8013" s="46"/>
      <c r="V8013" s="112"/>
      <c r="W8013" s="72"/>
      <c r="X8013" s="46"/>
      <c r="Y8013" s="46"/>
      <c r="AC8013" s="47">
        <f t="shared" si="121"/>
        <v>0</v>
      </c>
      <c r="AD8013" s="47"/>
      <c r="AE8013" s="44"/>
      <c r="AF8013" s="48"/>
    </row>
    <row r="8014" spans="1:32" ht="21" customHeight="1">
      <c r="A8014" s="45" t="str">
        <f>IF(G8014="","",VLOOKUP(G8014,#REF!,3,0))</f>
        <v/>
      </c>
      <c r="B8014" s="45" t="str">
        <f>IF(Table1[[#This Row],[Day]]="","",WEEKNUM(F8014))</f>
        <v/>
      </c>
      <c r="C8014" s="45" t="str">
        <f>IF(Table1[[#This Row],[Day]]="","",MONTH(F8014))</f>
        <v/>
      </c>
      <c r="D8014" s="45" t="str">
        <f>IF(Table1[[#This Row],[Day]]="","",YEAR(F8014))</f>
        <v/>
      </c>
      <c r="E8014" s="117" t="s">
        <v>329</v>
      </c>
      <c r="J8014" s="102"/>
      <c r="K8014" s="124"/>
      <c r="R8014" s="46"/>
      <c r="V8014" s="112"/>
      <c r="W8014" s="72"/>
      <c r="X8014" s="46"/>
      <c r="Y8014" s="46"/>
      <c r="AC8014" s="47">
        <f t="shared" si="121"/>
        <v>0</v>
      </c>
      <c r="AD8014" s="47"/>
      <c r="AE8014" s="44"/>
      <c r="AF8014" s="48"/>
    </row>
    <row r="8015" spans="1:32" ht="21" customHeight="1">
      <c r="A8015" s="45" t="str">
        <f>IF(G8015="","",VLOOKUP(G8015,#REF!,3,0))</f>
        <v/>
      </c>
      <c r="B8015" s="45" t="str">
        <f>IF(Table1[[#This Row],[Day]]="","",WEEKNUM(F8015))</f>
        <v/>
      </c>
      <c r="C8015" s="45" t="str">
        <f>IF(Table1[[#This Row],[Day]]="","",MONTH(F8015))</f>
        <v/>
      </c>
      <c r="D8015" s="45" t="str">
        <f>IF(Table1[[#This Row],[Day]]="","",YEAR(F8015))</f>
        <v/>
      </c>
      <c r="E8015" s="117" t="s">
        <v>329</v>
      </c>
      <c r="J8015" s="102"/>
      <c r="K8015" s="124"/>
      <c r="R8015" s="46"/>
      <c r="V8015" s="112"/>
      <c r="W8015" s="72"/>
      <c r="X8015" s="46"/>
      <c r="Y8015" s="46"/>
      <c r="AC8015" s="47">
        <f t="shared" si="121"/>
        <v>0</v>
      </c>
      <c r="AD8015" s="47"/>
      <c r="AE8015" s="44"/>
      <c r="AF8015" s="48"/>
    </row>
    <row r="8016" spans="1:32" ht="21" customHeight="1">
      <c r="A8016" s="45" t="str">
        <f>IF(G8016="","",VLOOKUP(G8016,#REF!,3,0))</f>
        <v/>
      </c>
      <c r="B8016" s="45" t="str">
        <f>IF(Table1[[#This Row],[Day]]="","",WEEKNUM(F8016))</f>
        <v/>
      </c>
      <c r="C8016" s="45" t="str">
        <f>IF(Table1[[#This Row],[Day]]="","",MONTH(F8016))</f>
        <v/>
      </c>
      <c r="D8016" s="45" t="str">
        <f>IF(Table1[[#This Row],[Day]]="","",YEAR(F8016))</f>
        <v/>
      </c>
      <c r="E8016" s="117" t="s">
        <v>329</v>
      </c>
      <c r="J8016" s="102"/>
      <c r="K8016" s="124"/>
      <c r="R8016" s="46"/>
      <c r="V8016" s="112"/>
      <c r="W8016" s="72"/>
      <c r="X8016" s="46"/>
      <c r="Y8016" s="46"/>
      <c r="AC8016" s="47">
        <f t="shared" si="121"/>
        <v>0</v>
      </c>
      <c r="AD8016" s="47"/>
      <c r="AE8016" s="44"/>
      <c r="AF8016" s="48"/>
    </row>
    <row r="8017" spans="1:32" ht="21" customHeight="1">
      <c r="A8017" s="45" t="str">
        <f>IF(G8017="","",VLOOKUP(G8017,#REF!,3,0))</f>
        <v/>
      </c>
      <c r="B8017" s="45" t="str">
        <f>IF(Table1[[#This Row],[Day]]="","",WEEKNUM(F8017))</f>
        <v/>
      </c>
      <c r="C8017" s="45" t="str">
        <f>IF(Table1[[#This Row],[Day]]="","",MONTH(F8017))</f>
        <v/>
      </c>
      <c r="D8017" s="45" t="str">
        <f>IF(Table1[[#This Row],[Day]]="","",YEAR(F8017))</f>
        <v/>
      </c>
      <c r="E8017" s="117" t="s">
        <v>329</v>
      </c>
      <c r="J8017" s="102"/>
      <c r="K8017" s="124"/>
      <c r="R8017" s="46"/>
      <c r="V8017" s="112"/>
      <c r="W8017" s="72"/>
      <c r="X8017" s="46"/>
      <c r="Y8017" s="46"/>
      <c r="AC8017" s="47">
        <f t="shared" si="121"/>
        <v>0</v>
      </c>
      <c r="AD8017" s="47"/>
      <c r="AE8017" s="44"/>
      <c r="AF8017" s="48"/>
    </row>
    <row r="8018" spans="1:32" ht="21" customHeight="1">
      <c r="A8018" s="45" t="str">
        <f>IF(G8018="","",VLOOKUP(G8018,#REF!,3,0))</f>
        <v/>
      </c>
      <c r="B8018" s="45" t="str">
        <f>IF(Table1[[#This Row],[Day]]="","",WEEKNUM(F8018))</f>
        <v/>
      </c>
      <c r="C8018" s="45" t="str">
        <f>IF(Table1[[#This Row],[Day]]="","",MONTH(F8018))</f>
        <v/>
      </c>
      <c r="D8018" s="45" t="str">
        <f>IF(Table1[[#This Row],[Day]]="","",YEAR(F8018))</f>
        <v/>
      </c>
      <c r="E8018" s="117" t="s">
        <v>329</v>
      </c>
      <c r="J8018" s="102"/>
      <c r="K8018" s="124"/>
      <c r="R8018" s="46"/>
      <c r="V8018" s="112"/>
      <c r="W8018" s="72"/>
      <c r="X8018" s="46"/>
      <c r="Y8018" s="46"/>
      <c r="AC8018" s="47">
        <f t="shared" si="121"/>
        <v>0</v>
      </c>
      <c r="AD8018" s="47"/>
      <c r="AE8018" s="44"/>
      <c r="AF8018" s="48"/>
    </row>
    <row r="8019" spans="1:32" ht="21" customHeight="1">
      <c r="A8019" s="45" t="str">
        <f>IF(G8019="","",VLOOKUP(G8019,#REF!,3,0))</f>
        <v/>
      </c>
      <c r="B8019" s="45" t="str">
        <f>IF(Table1[[#This Row],[Day]]="","",WEEKNUM(F8019))</f>
        <v/>
      </c>
      <c r="C8019" s="45" t="str">
        <f>IF(Table1[[#This Row],[Day]]="","",MONTH(F8019))</f>
        <v/>
      </c>
      <c r="D8019" s="45" t="str">
        <f>IF(Table1[[#This Row],[Day]]="","",YEAR(F8019))</f>
        <v/>
      </c>
      <c r="E8019" s="117" t="s">
        <v>329</v>
      </c>
      <c r="J8019" s="102"/>
      <c r="K8019" s="124"/>
      <c r="R8019" s="46"/>
      <c r="V8019" s="112"/>
      <c r="W8019" s="72"/>
      <c r="X8019" s="46"/>
      <c r="Y8019" s="46"/>
      <c r="AC8019" s="47">
        <f t="shared" si="121"/>
        <v>0</v>
      </c>
      <c r="AD8019" s="47"/>
      <c r="AE8019" s="44"/>
      <c r="AF8019" s="48"/>
    </row>
    <row r="8020" spans="1:32" ht="21" customHeight="1">
      <c r="A8020" s="45" t="str">
        <f>IF(G8020="","",VLOOKUP(G8020,#REF!,3,0))</f>
        <v/>
      </c>
      <c r="B8020" s="45" t="str">
        <f>IF(Table1[[#This Row],[Day]]="","",WEEKNUM(F8020))</f>
        <v/>
      </c>
      <c r="C8020" s="45" t="str">
        <f>IF(Table1[[#This Row],[Day]]="","",MONTH(F8020))</f>
        <v/>
      </c>
      <c r="D8020" s="45" t="str">
        <f>IF(Table1[[#This Row],[Day]]="","",YEAR(F8020))</f>
        <v/>
      </c>
      <c r="E8020" s="117" t="s">
        <v>329</v>
      </c>
      <c r="J8020" s="102"/>
      <c r="K8020" s="124"/>
      <c r="R8020" s="46"/>
      <c r="V8020" s="112"/>
      <c r="W8020" s="72"/>
      <c r="X8020" s="46"/>
      <c r="Y8020" s="46"/>
      <c r="AC8020" s="47">
        <f t="shared" si="121"/>
        <v>0</v>
      </c>
      <c r="AD8020" s="47"/>
      <c r="AE8020" s="44"/>
      <c r="AF8020" s="48"/>
    </row>
    <row r="8021" spans="1:32" ht="21" customHeight="1">
      <c r="A8021" s="45" t="str">
        <f>IF(G8021="","",VLOOKUP(G8021,#REF!,3,0))</f>
        <v/>
      </c>
      <c r="B8021" s="45" t="str">
        <f>IF(Table1[[#This Row],[Day]]="","",WEEKNUM(F8021))</f>
        <v/>
      </c>
      <c r="C8021" s="45" t="str">
        <f>IF(Table1[[#This Row],[Day]]="","",MONTH(F8021))</f>
        <v/>
      </c>
      <c r="D8021" s="45" t="str">
        <f>IF(Table1[[#This Row],[Day]]="","",YEAR(F8021))</f>
        <v/>
      </c>
      <c r="E8021" s="117" t="s">
        <v>329</v>
      </c>
      <c r="J8021" s="102"/>
      <c r="K8021" s="124"/>
      <c r="R8021" s="46"/>
      <c r="V8021" s="112"/>
      <c r="W8021" s="72"/>
      <c r="X8021" s="46"/>
      <c r="Y8021" s="46"/>
      <c r="AC8021" s="47">
        <f t="shared" si="121"/>
        <v>0</v>
      </c>
      <c r="AD8021" s="47"/>
      <c r="AE8021" s="44"/>
      <c r="AF8021" s="48"/>
    </row>
    <row r="8022" spans="1:32" ht="21" customHeight="1">
      <c r="A8022" s="45" t="str">
        <f>IF(G8022="","",VLOOKUP(G8022,#REF!,3,0))</f>
        <v/>
      </c>
      <c r="B8022" s="45" t="str">
        <f>IF(Table1[[#This Row],[Day]]="","",WEEKNUM(F8022))</f>
        <v/>
      </c>
      <c r="C8022" s="45" t="str">
        <f>IF(Table1[[#This Row],[Day]]="","",MONTH(F8022))</f>
        <v/>
      </c>
      <c r="D8022" s="45" t="str">
        <f>IF(Table1[[#This Row],[Day]]="","",YEAR(F8022))</f>
        <v/>
      </c>
      <c r="E8022" s="117" t="s">
        <v>329</v>
      </c>
      <c r="J8022" s="102"/>
      <c r="K8022" s="124"/>
      <c r="R8022" s="46"/>
      <c r="V8022" s="112"/>
      <c r="W8022" s="72"/>
      <c r="X8022" s="46"/>
      <c r="Y8022" s="46"/>
      <c r="AC8022" s="47">
        <f t="shared" si="121"/>
        <v>0</v>
      </c>
      <c r="AD8022" s="47"/>
      <c r="AE8022" s="44"/>
      <c r="AF8022" s="48"/>
    </row>
    <row r="8023" spans="1:32" ht="21" customHeight="1">
      <c r="A8023" s="45" t="str">
        <f>IF(G8023="","",VLOOKUP(G8023,#REF!,3,0))</f>
        <v/>
      </c>
      <c r="B8023" s="45" t="str">
        <f>IF(Table1[[#This Row],[Day]]="","",WEEKNUM(F8023))</f>
        <v/>
      </c>
      <c r="C8023" s="45" t="str">
        <f>IF(Table1[[#This Row],[Day]]="","",MONTH(F8023))</f>
        <v/>
      </c>
      <c r="D8023" s="45" t="str">
        <f>IF(Table1[[#This Row],[Day]]="","",YEAR(F8023))</f>
        <v/>
      </c>
      <c r="E8023" s="117" t="s">
        <v>329</v>
      </c>
      <c r="J8023" s="102"/>
      <c r="K8023" s="124"/>
      <c r="R8023" s="46"/>
      <c r="V8023" s="112"/>
      <c r="W8023" s="72"/>
      <c r="X8023" s="46"/>
      <c r="Y8023" s="46"/>
      <c r="AC8023" s="47">
        <f t="shared" si="121"/>
        <v>0</v>
      </c>
      <c r="AD8023" s="47"/>
      <c r="AE8023" s="44"/>
      <c r="AF8023" s="48"/>
    </row>
    <row r="8024" spans="1:32" ht="21" customHeight="1">
      <c r="A8024" s="45" t="str">
        <f>IF(G8024="","",VLOOKUP(G8024,#REF!,3,0))</f>
        <v/>
      </c>
      <c r="B8024" s="45" t="str">
        <f>IF(Table1[[#This Row],[Day]]="","",WEEKNUM(F8024))</f>
        <v/>
      </c>
      <c r="C8024" s="45" t="str">
        <f>IF(Table1[[#This Row],[Day]]="","",MONTH(F8024))</f>
        <v/>
      </c>
      <c r="D8024" s="45" t="str">
        <f>IF(Table1[[#This Row],[Day]]="","",YEAR(F8024))</f>
        <v/>
      </c>
      <c r="E8024" s="117" t="s">
        <v>329</v>
      </c>
      <c r="J8024" s="102"/>
      <c r="K8024" s="124"/>
      <c r="R8024" s="46"/>
      <c r="V8024" s="112"/>
      <c r="W8024" s="72"/>
      <c r="X8024" s="46"/>
      <c r="Y8024" s="46"/>
      <c r="AC8024" s="47">
        <f t="shared" si="121"/>
        <v>0</v>
      </c>
      <c r="AD8024" s="47"/>
      <c r="AE8024" s="44"/>
      <c r="AF8024" s="48"/>
    </row>
    <row r="8025" spans="1:32" ht="21" customHeight="1">
      <c r="A8025" s="45" t="str">
        <f>IF(G8025="","",VLOOKUP(G8025,#REF!,3,0))</f>
        <v/>
      </c>
      <c r="B8025" s="45" t="str">
        <f>IF(Table1[[#This Row],[Day]]="","",WEEKNUM(F8025))</f>
        <v/>
      </c>
      <c r="C8025" s="45" t="str">
        <f>IF(Table1[[#This Row],[Day]]="","",MONTH(F8025))</f>
        <v/>
      </c>
      <c r="D8025" s="45" t="str">
        <f>IF(Table1[[#This Row],[Day]]="","",YEAR(F8025))</f>
        <v/>
      </c>
      <c r="E8025" s="117" t="s">
        <v>329</v>
      </c>
      <c r="J8025" s="102"/>
      <c r="K8025" s="124"/>
      <c r="R8025" s="46"/>
      <c r="V8025" s="112"/>
      <c r="W8025" s="72"/>
      <c r="X8025" s="46"/>
      <c r="Y8025" s="46"/>
      <c r="AC8025" s="47">
        <f t="shared" si="121"/>
        <v>0</v>
      </c>
      <c r="AD8025" s="47"/>
      <c r="AE8025" s="44"/>
      <c r="AF8025" s="48"/>
    </row>
    <row r="8026" spans="1:32" ht="21" customHeight="1">
      <c r="A8026" s="45" t="str">
        <f>IF(G8026="","",VLOOKUP(G8026,#REF!,3,0))</f>
        <v/>
      </c>
      <c r="B8026" s="45" t="str">
        <f>IF(Table1[[#This Row],[Day]]="","",WEEKNUM(F8026))</f>
        <v/>
      </c>
      <c r="C8026" s="45" t="str">
        <f>IF(Table1[[#This Row],[Day]]="","",MONTH(F8026))</f>
        <v/>
      </c>
      <c r="D8026" s="45" t="str">
        <f>IF(Table1[[#This Row],[Day]]="","",YEAR(F8026))</f>
        <v/>
      </c>
      <c r="E8026" s="117" t="s">
        <v>329</v>
      </c>
      <c r="J8026" s="102"/>
      <c r="K8026" s="124"/>
      <c r="R8026" s="46"/>
      <c r="V8026" s="112"/>
      <c r="W8026" s="72"/>
      <c r="X8026" s="46"/>
      <c r="Y8026" s="46"/>
      <c r="AC8026" s="47">
        <f t="shared" si="121"/>
        <v>0</v>
      </c>
      <c r="AD8026" s="47"/>
      <c r="AE8026" s="44"/>
      <c r="AF8026" s="48"/>
    </row>
    <row r="8027" spans="1:32" ht="21" customHeight="1">
      <c r="A8027" s="45" t="str">
        <f>IF(G8027="","",VLOOKUP(G8027,#REF!,3,0))</f>
        <v/>
      </c>
      <c r="B8027" s="45" t="str">
        <f>IF(Table1[[#This Row],[Day]]="","",WEEKNUM(F8027))</f>
        <v/>
      </c>
      <c r="C8027" s="45" t="str">
        <f>IF(Table1[[#This Row],[Day]]="","",MONTH(F8027))</f>
        <v/>
      </c>
      <c r="D8027" s="45" t="str">
        <f>IF(Table1[[#This Row],[Day]]="","",YEAR(F8027))</f>
        <v/>
      </c>
      <c r="E8027" s="117" t="s">
        <v>329</v>
      </c>
      <c r="J8027" s="102"/>
      <c r="K8027" s="124"/>
      <c r="R8027" s="46"/>
      <c r="V8027" s="112"/>
      <c r="W8027" s="72"/>
      <c r="X8027" s="46"/>
      <c r="Y8027" s="46"/>
      <c r="AC8027" s="47">
        <f t="shared" si="121"/>
        <v>0</v>
      </c>
      <c r="AD8027" s="47"/>
      <c r="AE8027" s="44"/>
      <c r="AF8027" s="48"/>
    </row>
    <row r="8028" spans="1:32" ht="21" customHeight="1">
      <c r="A8028" s="45" t="str">
        <f>IF(G8028="","",VLOOKUP(G8028,#REF!,3,0))</f>
        <v/>
      </c>
      <c r="B8028" s="45" t="str">
        <f>IF(Table1[[#This Row],[Day]]="","",WEEKNUM(F8028))</f>
        <v/>
      </c>
      <c r="C8028" s="45" t="str">
        <f>IF(Table1[[#This Row],[Day]]="","",MONTH(F8028))</f>
        <v/>
      </c>
      <c r="D8028" s="45" t="str">
        <f>IF(Table1[[#This Row],[Day]]="","",YEAR(F8028))</f>
        <v/>
      </c>
      <c r="E8028" s="117" t="s">
        <v>329</v>
      </c>
      <c r="J8028" s="102"/>
      <c r="K8028" s="124"/>
      <c r="R8028" s="46"/>
      <c r="V8028" s="112"/>
      <c r="W8028" s="72"/>
      <c r="X8028" s="46"/>
      <c r="Y8028" s="46"/>
      <c r="AC8028" s="47">
        <f t="shared" ref="AC8028:AC8091" si="122">SUM(I8028:AB8028)</f>
        <v>0</v>
      </c>
      <c r="AD8028" s="47"/>
      <c r="AE8028" s="44"/>
      <c r="AF8028" s="48"/>
    </row>
    <row r="8029" spans="1:32" ht="21" customHeight="1">
      <c r="A8029" s="45" t="str">
        <f>IF(G8029="","",VLOOKUP(G8029,#REF!,3,0))</f>
        <v/>
      </c>
      <c r="B8029" s="45" t="str">
        <f>IF(Table1[[#This Row],[Day]]="","",WEEKNUM(F8029))</f>
        <v/>
      </c>
      <c r="C8029" s="45" t="str">
        <f>IF(Table1[[#This Row],[Day]]="","",MONTH(F8029))</f>
        <v/>
      </c>
      <c r="D8029" s="45" t="str">
        <f>IF(Table1[[#This Row],[Day]]="","",YEAR(F8029))</f>
        <v/>
      </c>
      <c r="E8029" s="117" t="s">
        <v>329</v>
      </c>
      <c r="J8029" s="102"/>
      <c r="K8029" s="124"/>
      <c r="R8029" s="46"/>
      <c r="V8029" s="112"/>
      <c r="W8029" s="72"/>
      <c r="X8029" s="46"/>
      <c r="Y8029" s="46"/>
      <c r="AC8029" s="47">
        <f t="shared" si="122"/>
        <v>0</v>
      </c>
      <c r="AD8029" s="47"/>
      <c r="AE8029" s="44"/>
      <c r="AF8029" s="48"/>
    </row>
    <row r="8030" spans="1:32" ht="21" customHeight="1">
      <c r="A8030" s="45" t="str">
        <f>IF(G8030="","",VLOOKUP(G8030,#REF!,3,0))</f>
        <v/>
      </c>
      <c r="B8030" s="45" t="str">
        <f>IF(Table1[[#This Row],[Day]]="","",WEEKNUM(F8030))</f>
        <v/>
      </c>
      <c r="C8030" s="45" t="str">
        <f>IF(Table1[[#This Row],[Day]]="","",MONTH(F8030))</f>
        <v/>
      </c>
      <c r="D8030" s="45" t="str">
        <f>IF(Table1[[#This Row],[Day]]="","",YEAR(F8030))</f>
        <v/>
      </c>
      <c r="E8030" s="117" t="s">
        <v>329</v>
      </c>
      <c r="J8030" s="102"/>
      <c r="K8030" s="124"/>
      <c r="R8030" s="46"/>
      <c r="V8030" s="112"/>
      <c r="W8030" s="72"/>
      <c r="X8030" s="46"/>
      <c r="Y8030" s="46"/>
      <c r="AC8030" s="47">
        <f t="shared" si="122"/>
        <v>0</v>
      </c>
      <c r="AD8030" s="47"/>
      <c r="AE8030" s="44"/>
      <c r="AF8030" s="48"/>
    </row>
    <row r="8031" spans="1:32" ht="21" customHeight="1">
      <c r="A8031" s="45" t="str">
        <f>IF(G8031="","",VLOOKUP(G8031,#REF!,3,0))</f>
        <v/>
      </c>
      <c r="B8031" s="45" t="str">
        <f>IF(Table1[[#This Row],[Day]]="","",WEEKNUM(F8031))</f>
        <v/>
      </c>
      <c r="C8031" s="45" t="str">
        <f>IF(Table1[[#This Row],[Day]]="","",MONTH(F8031))</f>
        <v/>
      </c>
      <c r="D8031" s="45" t="str">
        <f>IF(Table1[[#This Row],[Day]]="","",YEAR(F8031))</f>
        <v/>
      </c>
      <c r="E8031" s="117" t="s">
        <v>329</v>
      </c>
      <c r="J8031" s="102"/>
      <c r="K8031" s="124"/>
      <c r="R8031" s="46"/>
      <c r="V8031" s="112"/>
      <c r="W8031" s="72"/>
      <c r="X8031" s="46"/>
      <c r="Y8031" s="46"/>
      <c r="AC8031" s="47">
        <f t="shared" si="122"/>
        <v>0</v>
      </c>
      <c r="AD8031" s="47"/>
      <c r="AE8031" s="44"/>
      <c r="AF8031" s="48"/>
    </row>
    <row r="8032" spans="1:32" ht="21" customHeight="1">
      <c r="A8032" s="45" t="str">
        <f>IF(G8032="","",VLOOKUP(G8032,#REF!,3,0))</f>
        <v/>
      </c>
      <c r="B8032" s="45" t="str">
        <f>IF(Table1[[#This Row],[Day]]="","",WEEKNUM(F8032))</f>
        <v/>
      </c>
      <c r="C8032" s="45" t="str">
        <f>IF(Table1[[#This Row],[Day]]="","",MONTH(F8032))</f>
        <v/>
      </c>
      <c r="D8032" s="45" t="str">
        <f>IF(Table1[[#This Row],[Day]]="","",YEAR(F8032))</f>
        <v/>
      </c>
      <c r="E8032" s="117" t="s">
        <v>329</v>
      </c>
      <c r="J8032" s="102"/>
      <c r="K8032" s="124"/>
      <c r="R8032" s="46"/>
      <c r="V8032" s="112"/>
      <c r="W8032" s="72"/>
      <c r="X8032" s="46"/>
      <c r="Y8032" s="46"/>
      <c r="AC8032" s="47">
        <f t="shared" si="122"/>
        <v>0</v>
      </c>
      <c r="AD8032" s="47"/>
      <c r="AE8032" s="44"/>
      <c r="AF8032" s="48"/>
    </row>
    <row r="8033" spans="1:32" ht="21" customHeight="1">
      <c r="A8033" s="45" t="str">
        <f>IF(G8033="","",VLOOKUP(G8033,#REF!,3,0))</f>
        <v/>
      </c>
      <c r="B8033" s="45" t="str">
        <f>IF(Table1[[#This Row],[Day]]="","",WEEKNUM(F8033))</f>
        <v/>
      </c>
      <c r="C8033" s="45" t="str">
        <f>IF(Table1[[#This Row],[Day]]="","",MONTH(F8033))</f>
        <v/>
      </c>
      <c r="D8033" s="45" t="str">
        <f>IF(Table1[[#This Row],[Day]]="","",YEAR(F8033))</f>
        <v/>
      </c>
      <c r="E8033" s="117" t="s">
        <v>329</v>
      </c>
      <c r="J8033" s="102"/>
      <c r="K8033" s="124"/>
      <c r="R8033" s="46"/>
      <c r="V8033" s="112"/>
      <c r="W8033" s="72"/>
      <c r="X8033" s="46"/>
      <c r="Y8033" s="46"/>
      <c r="AC8033" s="47">
        <f t="shared" si="122"/>
        <v>0</v>
      </c>
      <c r="AD8033" s="47"/>
      <c r="AE8033" s="44"/>
      <c r="AF8033" s="48"/>
    </row>
    <row r="8034" spans="1:32" ht="21" customHeight="1">
      <c r="A8034" s="45" t="str">
        <f>IF(G8034="","",VLOOKUP(G8034,#REF!,3,0))</f>
        <v/>
      </c>
      <c r="B8034" s="45" t="str">
        <f>IF(Table1[[#This Row],[Day]]="","",WEEKNUM(F8034))</f>
        <v/>
      </c>
      <c r="C8034" s="45" t="str">
        <f>IF(Table1[[#This Row],[Day]]="","",MONTH(F8034))</f>
        <v/>
      </c>
      <c r="D8034" s="45" t="str">
        <f>IF(Table1[[#This Row],[Day]]="","",YEAR(F8034))</f>
        <v/>
      </c>
      <c r="E8034" s="117" t="s">
        <v>329</v>
      </c>
      <c r="J8034" s="102"/>
      <c r="K8034" s="124"/>
      <c r="R8034" s="46"/>
      <c r="V8034" s="112"/>
      <c r="W8034" s="72"/>
      <c r="X8034" s="46"/>
      <c r="Y8034" s="46"/>
      <c r="AC8034" s="47">
        <f t="shared" si="122"/>
        <v>0</v>
      </c>
      <c r="AD8034" s="47"/>
      <c r="AE8034" s="44"/>
      <c r="AF8034" s="48"/>
    </row>
    <row r="8035" spans="1:32" ht="21" customHeight="1">
      <c r="A8035" s="45" t="str">
        <f>IF(G8035="","",VLOOKUP(G8035,#REF!,3,0))</f>
        <v/>
      </c>
      <c r="B8035" s="45" t="str">
        <f>IF(Table1[[#This Row],[Day]]="","",WEEKNUM(F8035))</f>
        <v/>
      </c>
      <c r="C8035" s="45" t="str">
        <f>IF(Table1[[#This Row],[Day]]="","",MONTH(F8035))</f>
        <v/>
      </c>
      <c r="D8035" s="45" t="str">
        <f>IF(Table1[[#This Row],[Day]]="","",YEAR(F8035))</f>
        <v/>
      </c>
      <c r="E8035" s="117" t="s">
        <v>329</v>
      </c>
      <c r="J8035" s="102"/>
      <c r="K8035" s="124"/>
      <c r="R8035" s="46"/>
      <c r="V8035" s="112"/>
      <c r="W8035" s="72"/>
      <c r="X8035" s="46"/>
      <c r="Y8035" s="46"/>
      <c r="AC8035" s="47">
        <f t="shared" si="122"/>
        <v>0</v>
      </c>
      <c r="AD8035" s="47"/>
      <c r="AE8035" s="44"/>
      <c r="AF8035" s="48"/>
    </row>
    <row r="8036" spans="1:32" ht="21" customHeight="1">
      <c r="A8036" s="45" t="str">
        <f>IF(G8036="","",VLOOKUP(G8036,#REF!,3,0))</f>
        <v/>
      </c>
      <c r="B8036" s="45" t="str">
        <f>IF(Table1[[#This Row],[Day]]="","",WEEKNUM(F8036))</f>
        <v/>
      </c>
      <c r="C8036" s="45" t="str">
        <f>IF(Table1[[#This Row],[Day]]="","",MONTH(F8036))</f>
        <v/>
      </c>
      <c r="D8036" s="45" t="str">
        <f>IF(Table1[[#This Row],[Day]]="","",YEAR(F8036))</f>
        <v/>
      </c>
      <c r="E8036" s="117" t="s">
        <v>329</v>
      </c>
      <c r="J8036" s="102"/>
      <c r="K8036" s="124"/>
      <c r="R8036" s="46"/>
      <c r="V8036" s="112"/>
      <c r="W8036" s="72"/>
      <c r="X8036" s="46"/>
      <c r="Y8036" s="46"/>
      <c r="AC8036" s="47">
        <f t="shared" si="122"/>
        <v>0</v>
      </c>
      <c r="AD8036" s="47"/>
      <c r="AE8036" s="44"/>
      <c r="AF8036" s="48"/>
    </row>
    <row r="8037" spans="1:32" ht="21" customHeight="1">
      <c r="A8037" s="45" t="str">
        <f>IF(G8037="","",VLOOKUP(G8037,#REF!,3,0))</f>
        <v/>
      </c>
      <c r="B8037" s="45" t="str">
        <f>IF(Table1[[#This Row],[Day]]="","",WEEKNUM(F8037))</f>
        <v/>
      </c>
      <c r="C8037" s="45" t="str">
        <f>IF(Table1[[#This Row],[Day]]="","",MONTH(F8037))</f>
        <v/>
      </c>
      <c r="D8037" s="45" t="str">
        <f>IF(Table1[[#This Row],[Day]]="","",YEAR(F8037))</f>
        <v/>
      </c>
      <c r="E8037" s="117" t="s">
        <v>329</v>
      </c>
      <c r="J8037" s="102"/>
      <c r="K8037" s="124"/>
      <c r="R8037" s="46"/>
      <c r="V8037" s="112"/>
      <c r="W8037" s="72"/>
      <c r="X8037" s="46"/>
      <c r="Y8037" s="46"/>
      <c r="AC8037" s="47">
        <f t="shared" si="122"/>
        <v>0</v>
      </c>
      <c r="AD8037" s="47"/>
      <c r="AE8037" s="44"/>
      <c r="AF8037" s="48"/>
    </row>
    <row r="8038" spans="1:32" ht="21" customHeight="1">
      <c r="A8038" s="45" t="str">
        <f>IF(G8038="","",VLOOKUP(G8038,#REF!,3,0))</f>
        <v/>
      </c>
      <c r="B8038" s="45" t="str">
        <f>IF(Table1[[#This Row],[Day]]="","",WEEKNUM(F8038))</f>
        <v/>
      </c>
      <c r="C8038" s="45" t="str">
        <f>IF(Table1[[#This Row],[Day]]="","",MONTH(F8038))</f>
        <v/>
      </c>
      <c r="D8038" s="45" t="str">
        <f>IF(Table1[[#This Row],[Day]]="","",YEAR(F8038))</f>
        <v/>
      </c>
      <c r="E8038" s="117" t="s">
        <v>329</v>
      </c>
      <c r="J8038" s="102"/>
      <c r="K8038" s="124"/>
      <c r="R8038" s="46"/>
      <c r="V8038" s="112"/>
      <c r="W8038" s="72"/>
      <c r="X8038" s="46"/>
      <c r="Y8038" s="46"/>
      <c r="AC8038" s="47">
        <f t="shared" si="122"/>
        <v>0</v>
      </c>
      <c r="AD8038" s="47"/>
      <c r="AE8038" s="44"/>
      <c r="AF8038" s="48"/>
    </row>
    <row r="8039" spans="1:32" ht="21" customHeight="1">
      <c r="A8039" s="45" t="str">
        <f>IF(G8039="","",VLOOKUP(G8039,#REF!,3,0))</f>
        <v/>
      </c>
      <c r="B8039" s="45" t="str">
        <f>IF(Table1[[#This Row],[Day]]="","",WEEKNUM(F8039))</f>
        <v/>
      </c>
      <c r="C8039" s="45" t="str">
        <f>IF(Table1[[#This Row],[Day]]="","",MONTH(F8039))</f>
        <v/>
      </c>
      <c r="D8039" s="45" t="str">
        <f>IF(Table1[[#This Row],[Day]]="","",YEAR(F8039))</f>
        <v/>
      </c>
      <c r="E8039" s="117" t="s">
        <v>329</v>
      </c>
      <c r="J8039" s="102"/>
      <c r="K8039" s="124"/>
      <c r="R8039" s="46"/>
      <c r="V8039" s="112"/>
      <c r="W8039" s="72"/>
      <c r="X8039" s="46"/>
      <c r="Y8039" s="46"/>
      <c r="AC8039" s="47">
        <f t="shared" si="122"/>
        <v>0</v>
      </c>
      <c r="AD8039" s="47"/>
      <c r="AE8039" s="44"/>
      <c r="AF8039" s="48"/>
    </row>
    <row r="8040" spans="1:32" ht="21" customHeight="1">
      <c r="A8040" s="45" t="str">
        <f>IF(G8040="","",VLOOKUP(G8040,#REF!,3,0))</f>
        <v/>
      </c>
      <c r="B8040" s="45" t="str">
        <f>IF(Table1[[#This Row],[Day]]="","",WEEKNUM(F8040))</f>
        <v/>
      </c>
      <c r="C8040" s="45" t="str">
        <f>IF(Table1[[#This Row],[Day]]="","",MONTH(F8040))</f>
        <v/>
      </c>
      <c r="D8040" s="45" t="str">
        <f>IF(Table1[[#This Row],[Day]]="","",YEAR(F8040))</f>
        <v/>
      </c>
      <c r="E8040" s="117" t="s">
        <v>329</v>
      </c>
      <c r="J8040" s="102"/>
      <c r="K8040" s="124"/>
      <c r="R8040" s="46"/>
      <c r="V8040" s="112"/>
      <c r="W8040" s="72"/>
      <c r="X8040" s="46"/>
      <c r="Y8040" s="46"/>
      <c r="AC8040" s="47">
        <f t="shared" si="122"/>
        <v>0</v>
      </c>
      <c r="AD8040" s="47"/>
      <c r="AE8040" s="44"/>
      <c r="AF8040" s="48"/>
    </row>
    <row r="8041" spans="1:32" ht="21" customHeight="1">
      <c r="A8041" s="45" t="str">
        <f>IF(G8041="","",VLOOKUP(G8041,#REF!,3,0))</f>
        <v/>
      </c>
      <c r="B8041" s="45" t="str">
        <f>IF(Table1[[#This Row],[Day]]="","",WEEKNUM(F8041))</f>
        <v/>
      </c>
      <c r="C8041" s="45" t="str">
        <f>IF(Table1[[#This Row],[Day]]="","",MONTH(F8041))</f>
        <v/>
      </c>
      <c r="D8041" s="45" t="str">
        <f>IF(Table1[[#This Row],[Day]]="","",YEAR(F8041))</f>
        <v/>
      </c>
      <c r="E8041" s="117" t="s">
        <v>329</v>
      </c>
      <c r="J8041" s="102"/>
      <c r="K8041" s="124"/>
      <c r="R8041" s="46"/>
      <c r="V8041" s="112"/>
      <c r="W8041" s="72"/>
      <c r="X8041" s="46"/>
      <c r="Y8041" s="46"/>
      <c r="AC8041" s="47">
        <f t="shared" si="122"/>
        <v>0</v>
      </c>
      <c r="AD8041" s="47"/>
      <c r="AE8041" s="44"/>
      <c r="AF8041" s="48"/>
    </row>
    <row r="8042" spans="1:32" ht="21" customHeight="1">
      <c r="A8042" s="45" t="str">
        <f>IF(G8042="","",VLOOKUP(G8042,#REF!,3,0))</f>
        <v/>
      </c>
      <c r="B8042" s="45" t="str">
        <f>IF(Table1[[#This Row],[Day]]="","",WEEKNUM(F8042))</f>
        <v/>
      </c>
      <c r="C8042" s="45" t="str">
        <f>IF(Table1[[#This Row],[Day]]="","",MONTH(F8042))</f>
        <v/>
      </c>
      <c r="D8042" s="45" t="str">
        <f>IF(Table1[[#This Row],[Day]]="","",YEAR(F8042))</f>
        <v/>
      </c>
      <c r="E8042" s="117" t="s">
        <v>329</v>
      </c>
      <c r="J8042" s="102"/>
      <c r="K8042" s="124"/>
      <c r="R8042" s="46"/>
      <c r="V8042" s="112"/>
      <c r="W8042" s="72"/>
      <c r="X8042" s="46"/>
      <c r="Y8042" s="46"/>
      <c r="AC8042" s="47">
        <f t="shared" si="122"/>
        <v>0</v>
      </c>
      <c r="AD8042" s="47"/>
      <c r="AE8042" s="44"/>
      <c r="AF8042" s="48"/>
    </row>
    <row r="8043" spans="1:32" ht="21" customHeight="1">
      <c r="A8043" s="45" t="str">
        <f>IF(G8043="","",VLOOKUP(G8043,#REF!,3,0))</f>
        <v/>
      </c>
      <c r="B8043" s="45" t="str">
        <f>IF(Table1[[#This Row],[Day]]="","",WEEKNUM(F8043))</f>
        <v/>
      </c>
      <c r="C8043" s="45" t="str">
        <f>IF(Table1[[#This Row],[Day]]="","",MONTH(F8043))</f>
        <v/>
      </c>
      <c r="D8043" s="45" t="str">
        <f>IF(Table1[[#This Row],[Day]]="","",YEAR(F8043))</f>
        <v/>
      </c>
      <c r="E8043" s="117" t="s">
        <v>329</v>
      </c>
      <c r="J8043" s="102"/>
      <c r="K8043" s="124"/>
      <c r="R8043" s="46"/>
      <c r="V8043" s="112"/>
      <c r="W8043" s="72"/>
      <c r="X8043" s="46"/>
      <c r="Y8043" s="46"/>
      <c r="AC8043" s="47">
        <f t="shared" si="122"/>
        <v>0</v>
      </c>
      <c r="AD8043" s="47"/>
      <c r="AE8043" s="44"/>
      <c r="AF8043" s="48"/>
    </row>
    <row r="8044" spans="1:32" ht="21" customHeight="1">
      <c r="A8044" s="45" t="str">
        <f>IF(G8044="","",VLOOKUP(G8044,#REF!,3,0))</f>
        <v/>
      </c>
      <c r="B8044" s="45" t="str">
        <f>IF(Table1[[#This Row],[Day]]="","",WEEKNUM(F8044))</f>
        <v/>
      </c>
      <c r="C8044" s="45" t="str">
        <f>IF(Table1[[#This Row],[Day]]="","",MONTH(F8044))</f>
        <v/>
      </c>
      <c r="D8044" s="45" t="str">
        <f>IF(Table1[[#This Row],[Day]]="","",YEAR(F8044))</f>
        <v/>
      </c>
      <c r="E8044" s="117" t="s">
        <v>329</v>
      </c>
      <c r="J8044" s="102"/>
      <c r="K8044" s="124"/>
      <c r="R8044" s="46"/>
      <c r="V8044" s="112"/>
      <c r="W8044" s="72"/>
      <c r="X8044" s="46"/>
      <c r="Y8044" s="46"/>
      <c r="AC8044" s="47">
        <f t="shared" si="122"/>
        <v>0</v>
      </c>
      <c r="AD8044" s="47"/>
      <c r="AE8044" s="44"/>
      <c r="AF8044" s="48"/>
    </row>
    <row r="8045" spans="1:32" ht="21" customHeight="1">
      <c r="A8045" s="45" t="str">
        <f>IF(G8045="","",VLOOKUP(G8045,#REF!,3,0))</f>
        <v/>
      </c>
      <c r="B8045" s="45" t="str">
        <f>IF(Table1[[#This Row],[Day]]="","",WEEKNUM(F8045))</f>
        <v/>
      </c>
      <c r="C8045" s="45" t="str">
        <f>IF(Table1[[#This Row],[Day]]="","",MONTH(F8045))</f>
        <v/>
      </c>
      <c r="D8045" s="45" t="str">
        <f>IF(Table1[[#This Row],[Day]]="","",YEAR(F8045))</f>
        <v/>
      </c>
      <c r="E8045" s="117" t="s">
        <v>329</v>
      </c>
      <c r="J8045" s="102"/>
      <c r="K8045" s="124"/>
      <c r="R8045" s="46"/>
      <c r="V8045" s="112"/>
      <c r="W8045" s="72"/>
      <c r="X8045" s="46"/>
      <c r="Y8045" s="46"/>
      <c r="AC8045" s="47">
        <f t="shared" si="122"/>
        <v>0</v>
      </c>
      <c r="AD8045" s="47"/>
      <c r="AE8045" s="44"/>
      <c r="AF8045" s="48"/>
    </row>
    <row r="8046" spans="1:32" ht="21" customHeight="1">
      <c r="A8046" s="45" t="str">
        <f>IF(G8046="","",VLOOKUP(G8046,#REF!,3,0))</f>
        <v/>
      </c>
      <c r="B8046" s="45" t="str">
        <f>IF(Table1[[#This Row],[Day]]="","",WEEKNUM(F8046))</f>
        <v/>
      </c>
      <c r="C8046" s="45" t="str">
        <f>IF(Table1[[#This Row],[Day]]="","",MONTH(F8046))</f>
        <v/>
      </c>
      <c r="D8046" s="45" t="str">
        <f>IF(Table1[[#This Row],[Day]]="","",YEAR(F8046))</f>
        <v/>
      </c>
      <c r="E8046" s="117" t="s">
        <v>329</v>
      </c>
      <c r="J8046" s="102"/>
      <c r="K8046" s="124"/>
      <c r="R8046" s="46"/>
      <c r="V8046" s="112"/>
      <c r="W8046" s="72"/>
      <c r="X8046" s="46"/>
      <c r="Y8046" s="46"/>
      <c r="AC8046" s="47">
        <f t="shared" si="122"/>
        <v>0</v>
      </c>
      <c r="AD8046" s="47"/>
      <c r="AE8046" s="44"/>
      <c r="AF8046" s="48"/>
    </row>
    <row r="8047" spans="1:32" ht="21" customHeight="1">
      <c r="A8047" s="45" t="str">
        <f>IF(G8047="","",VLOOKUP(G8047,#REF!,3,0))</f>
        <v/>
      </c>
      <c r="B8047" s="45" t="str">
        <f>IF(Table1[[#This Row],[Day]]="","",WEEKNUM(F8047))</f>
        <v/>
      </c>
      <c r="C8047" s="45" t="str">
        <f>IF(Table1[[#This Row],[Day]]="","",MONTH(F8047))</f>
        <v/>
      </c>
      <c r="D8047" s="45" t="str">
        <f>IF(Table1[[#This Row],[Day]]="","",YEAR(F8047))</f>
        <v/>
      </c>
      <c r="E8047" s="117" t="s">
        <v>329</v>
      </c>
      <c r="J8047" s="102"/>
      <c r="K8047" s="124"/>
      <c r="R8047" s="46"/>
      <c r="V8047" s="112"/>
      <c r="W8047" s="72"/>
      <c r="X8047" s="46"/>
      <c r="Y8047" s="46"/>
      <c r="AC8047" s="47">
        <f t="shared" si="122"/>
        <v>0</v>
      </c>
      <c r="AD8047" s="47"/>
      <c r="AE8047" s="44"/>
      <c r="AF8047" s="48"/>
    </row>
    <row r="8048" spans="1:32" ht="21" customHeight="1">
      <c r="A8048" s="45" t="str">
        <f>IF(G8048="","",VLOOKUP(G8048,#REF!,3,0))</f>
        <v/>
      </c>
      <c r="B8048" s="45" t="str">
        <f>IF(Table1[[#This Row],[Day]]="","",WEEKNUM(F8048))</f>
        <v/>
      </c>
      <c r="C8048" s="45" t="str">
        <f>IF(Table1[[#This Row],[Day]]="","",MONTH(F8048))</f>
        <v/>
      </c>
      <c r="D8048" s="45" t="str">
        <f>IF(Table1[[#This Row],[Day]]="","",YEAR(F8048))</f>
        <v/>
      </c>
      <c r="E8048" s="117" t="s">
        <v>329</v>
      </c>
      <c r="J8048" s="102"/>
      <c r="K8048" s="124"/>
      <c r="R8048" s="46"/>
      <c r="V8048" s="112"/>
      <c r="W8048" s="72"/>
      <c r="X8048" s="46"/>
      <c r="Y8048" s="46"/>
      <c r="AC8048" s="47">
        <f t="shared" si="122"/>
        <v>0</v>
      </c>
      <c r="AD8048" s="47"/>
      <c r="AE8048" s="44"/>
      <c r="AF8048" s="48"/>
    </row>
    <row r="8049" spans="1:32" ht="21" customHeight="1">
      <c r="A8049" s="45" t="str">
        <f>IF(G8049="","",VLOOKUP(G8049,#REF!,3,0))</f>
        <v/>
      </c>
      <c r="B8049" s="45" t="str">
        <f>IF(Table1[[#This Row],[Day]]="","",WEEKNUM(F8049))</f>
        <v/>
      </c>
      <c r="C8049" s="45" t="str">
        <f>IF(Table1[[#This Row],[Day]]="","",MONTH(F8049))</f>
        <v/>
      </c>
      <c r="D8049" s="45" t="str">
        <f>IF(Table1[[#This Row],[Day]]="","",YEAR(F8049))</f>
        <v/>
      </c>
      <c r="E8049" s="117" t="s">
        <v>329</v>
      </c>
      <c r="J8049" s="102"/>
      <c r="K8049" s="124"/>
      <c r="R8049" s="46"/>
      <c r="V8049" s="112"/>
      <c r="W8049" s="72"/>
      <c r="X8049" s="46"/>
      <c r="Y8049" s="46"/>
      <c r="AC8049" s="47">
        <f t="shared" si="122"/>
        <v>0</v>
      </c>
      <c r="AD8049" s="47"/>
      <c r="AE8049" s="44"/>
      <c r="AF8049" s="48"/>
    </row>
    <row r="8050" spans="1:32" ht="21" customHeight="1">
      <c r="A8050" s="45" t="str">
        <f>IF(G8050="","",VLOOKUP(G8050,#REF!,3,0))</f>
        <v/>
      </c>
      <c r="B8050" s="45" t="str">
        <f>IF(Table1[[#This Row],[Day]]="","",WEEKNUM(F8050))</f>
        <v/>
      </c>
      <c r="C8050" s="45" t="str">
        <f>IF(Table1[[#This Row],[Day]]="","",MONTH(F8050))</f>
        <v/>
      </c>
      <c r="D8050" s="45" t="str">
        <f>IF(Table1[[#This Row],[Day]]="","",YEAR(F8050))</f>
        <v/>
      </c>
      <c r="E8050" s="117" t="s">
        <v>329</v>
      </c>
      <c r="J8050" s="102"/>
      <c r="K8050" s="124"/>
      <c r="R8050" s="46"/>
      <c r="V8050" s="112"/>
      <c r="W8050" s="72"/>
      <c r="X8050" s="46"/>
      <c r="Y8050" s="46"/>
      <c r="AC8050" s="47">
        <f t="shared" si="122"/>
        <v>0</v>
      </c>
      <c r="AD8050" s="47"/>
      <c r="AE8050" s="44"/>
      <c r="AF8050" s="48"/>
    </row>
    <row r="8051" spans="1:32" ht="21" customHeight="1">
      <c r="A8051" s="45" t="str">
        <f>IF(G8051="","",VLOOKUP(G8051,#REF!,3,0))</f>
        <v/>
      </c>
      <c r="B8051" s="45" t="str">
        <f>IF(Table1[[#This Row],[Day]]="","",WEEKNUM(F8051))</f>
        <v/>
      </c>
      <c r="C8051" s="45" t="str">
        <f>IF(Table1[[#This Row],[Day]]="","",MONTH(F8051))</f>
        <v/>
      </c>
      <c r="D8051" s="45" t="str">
        <f>IF(Table1[[#This Row],[Day]]="","",YEAR(F8051))</f>
        <v/>
      </c>
      <c r="E8051" s="117" t="s">
        <v>329</v>
      </c>
      <c r="J8051" s="102"/>
      <c r="K8051" s="124"/>
      <c r="R8051" s="46"/>
      <c r="V8051" s="112"/>
      <c r="W8051" s="72"/>
      <c r="X8051" s="46"/>
      <c r="Y8051" s="46"/>
      <c r="AC8051" s="47">
        <f t="shared" si="122"/>
        <v>0</v>
      </c>
      <c r="AD8051" s="47"/>
      <c r="AE8051" s="44"/>
      <c r="AF8051" s="48"/>
    </row>
    <row r="8052" spans="1:32" ht="21" customHeight="1">
      <c r="A8052" s="45" t="str">
        <f>IF(G8052="","",VLOOKUP(G8052,#REF!,3,0))</f>
        <v/>
      </c>
      <c r="B8052" s="45" t="str">
        <f>IF(Table1[[#This Row],[Day]]="","",WEEKNUM(F8052))</f>
        <v/>
      </c>
      <c r="C8052" s="45" t="str">
        <f>IF(Table1[[#This Row],[Day]]="","",MONTH(F8052))</f>
        <v/>
      </c>
      <c r="D8052" s="45" t="str">
        <f>IF(Table1[[#This Row],[Day]]="","",YEAR(F8052))</f>
        <v/>
      </c>
      <c r="E8052" s="117" t="s">
        <v>329</v>
      </c>
      <c r="J8052" s="102"/>
      <c r="K8052" s="124"/>
      <c r="R8052" s="46"/>
      <c r="V8052" s="112"/>
      <c r="W8052" s="72"/>
      <c r="X8052" s="46"/>
      <c r="Y8052" s="46"/>
      <c r="AC8052" s="47">
        <f t="shared" si="122"/>
        <v>0</v>
      </c>
      <c r="AD8052" s="47"/>
      <c r="AE8052" s="44"/>
      <c r="AF8052" s="48"/>
    </row>
    <row r="8053" spans="1:32" ht="21" customHeight="1">
      <c r="A8053" s="45" t="str">
        <f>IF(G8053="","",VLOOKUP(G8053,#REF!,3,0))</f>
        <v/>
      </c>
      <c r="B8053" s="45" t="str">
        <f>IF(Table1[[#This Row],[Day]]="","",WEEKNUM(F8053))</f>
        <v/>
      </c>
      <c r="C8053" s="45" t="str">
        <f>IF(Table1[[#This Row],[Day]]="","",MONTH(F8053))</f>
        <v/>
      </c>
      <c r="D8053" s="45" t="str">
        <f>IF(Table1[[#This Row],[Day]]="","",YEAR(F8053))</f>
        <v/>
      </c>
      <c r="E8053" s="117" t="s">
        <v>329</v>
      </c>
      <c r="J8053" s="102"/>
      <c r="K8053" s="124"/>
      <c r="R8053" s="46"/>
      <c r="V8053" s="112"/>
      <c r="W8053" s="72"/>
      <c r="X8053" s="46"/>
      <c r="Y8053" s="46"/>
      <c r="AC8053" s="47">
        <f t="shared" si="122"/>
        <v>0</v>
      </c>
      <c r="AD8053" s="47"/>
      <c r="AE8053" s="44"/>
      <c r="AF8053" s="48"/>
    </row>
    <row r="8054" spans="1:32" ht="21" customHeight="1">
      <c r="A8054" s="45" t="str">
        <f>IF(G8054="","",VLOOKUP(G8054,#REF!,3,0))</f>
        <v/>
      </c>
      <c r="B8054" s="45" t="str">
        <f>IF(Table1[[#This Row],[Day]]="","",WEEKNUM(F8054))</f>
        <v/>
      </c>
      <c r="C8054" s="45" t="str">
        <f>IF(Table1[[#This Row],[Day]]="","",MONTH(F8054))</f>
        <v/>
      </c>
      <c r="D8054" s="45" t="str">
        <f>IF(Table1[[#This Row],[Day]]="","",YEAR(F8054))</f>
        <v/>
      </c>
      <c r="E8054" s="117" t="s">
        <v>329</v>
      </c>
      <c r="J8054" s="102"/>
      <c r="K8054" s="124"/>
      <c r="R8054" s="46"/>
      <c r="V8054" s="112"/>
      <c r="W8054" s="72"/>
      <c r="X8054" s="46"/>
      <c r="Y8054" s="46"/>
      <c r="AC8054" s="47">
        <f t="shared" si="122"/>
        <v>0</v>
      </c>
      <c r="AD8054" s="47"/>
      <c r="AE8054" s="44"/>
      <c r="AF8054" s="48"/>
    </row>
    <row r="8055" spans="1:32" ht="21" customHeight="1">
      <c r="A8055" s="45" t="str">
        <f>IF(G8055="","",VLOOKUP(G8055,#REF!,3,0))</f>
        <v/>
      </c>
      <c r="B8055" s="45" t="str">
        <f>IF(Table1[[#This Row],[Day]]="","",WEEKNUM(F8055))</f>
        <v/>
      </c>
      <c r="C8055" s="45" t="str">
        <f>IF(Table1[[#This Row],[Day]]="","",MONTH(F8055))</f>
        <v/>
      </c>
      <c r="D8055" s="45" t="str">
        <f>IF(Table1[[#This Row],[Day]]="","",YEAR(F8055))</f>
        <v/>
      </c>
      <c r="E8055" s="117" t="s">
        <v>329</v>
      </c>
      <c r="J8055" s="102"/>
      <c r="K8055" s="124"/>
      <c r="R8055" s="46"/>
      <c r="V8055" s="112"/>
      <c r="W8055" s="72"/>
      <c r="X8055" s="46"/>
      <c r="Y8055" s="46"/>
      <c r="AC8055" s="47">
        <f t="shared" si="122"/>
        <v>0</v>
      </c>
      <c r="AD8055" s="47"/>
      <c r="AE8055" s="44"/>
      <c r="AF8055" s="48"/>
    </row>
    <row r="8056" spans="1:32" ht="21" customHeight="1">
      <c r="A8056" s="45" t="str">
        <f>IF(G8056="","",VLOOKUP(G8056,#REF!,3,0))</f>
        <v/>
      </c>
      <c r="B8056" s="45" t="str">
        <f>IF(Table1[[#This Row],[Day]]="","",WEEKNUM(F8056))</f>
        <v/>
      </c>
      <c r="C8056" s="45" t="str">
        <f>IF(Table1[[#This Row],[Day]]="","",MONTH(F8056))</f>
        <v/>
      </c>
      <c r="D8056" s="45" t="str">
        <f>IF(Table1[[#This Row],[Day]]="","",YEAR(F8056))</f>
        <v/>
      </c>
      <c r="E8056" s="117" t="s">
        <v>329</v>
      </c>
      <c r="J8056" s="102"/>
      <c r="K8056" s="124"/>
      <c r="R8056" s="46"/>
      <c r="V8056" s="112"/>
      <c r="W8056" s="72"/>
      <c r="X8056" s="46"/>
      <c r="Y8056" s="46"/>
      <c r="AC8056" s="47">
        <f t="shared" si="122"/>
        <v>0</v>
      </c>
      <c r="AD8056" s="47"/>
      <c r="AE8056" s="44"/>
      <c r="AF8056" s="48"/>
    </row>
    <row r="8057" spans="1:32" ht="21" customHeight="1">
      <c r="A8057" s="45" t="str">
        <f>IF(G8057="","",VLOOKUP(G8057,#REF!,3,0))</f>
        <v/>
      </c>
      <c r="B8057" s="45" t="str">
        <f>IF(Table1[[#This Row],[Day]]="","",WEEKNUM(F8057))</f>
        <v/>
      </c>
      <c r="C8057" s="45" t="str">
        <f>IF(Table1[[#This Row],[Day]]="","",MONTH(F8057))</f>
        <v/>
      </c>
      <c r="D8057" s="45" t="str">
        <f>IF(Table1[[#This Row],[Day]]="","",YEAR(F8057))</f>
        <v/>
      </c>
      <c r="E8057" s="117" t="s">
        <v>329</v>
      </c>
      <c r="J8057" s="102"/>
      <c r="K8057" s="124"/>
      <c r="R8057" s="46"/>
      <c r="V8057" s="112"/>
      <c r="W8057" s="72"/>
      <c r="X8057" s="46"/>
      <c r="Y8057" s="46"/>
      <c r="AC8057" s="47">
        <f t="shared" si="122"/>
        <v>0</v>
      </c>
      <c r="AD8057" s="47"/>
      <c r="AE8057" s="44"/>
      <c r="AF8057" s="48"/>
    </row>
    <row r="8058" spans="1:32" ht="21" customHeight="1">
      <c r="A8058" s="45" t="str">
        <f>IF(G8058="","",VLOOKUP(G8058,#REF!,3,0))</f>
        <v/>
      </c>
      <c r="B8058" s="45" t="str">
        <f>IF(Table1[[#This Row],[Day]]="","",WEEKNUM(F8058))</f>
        <v/>
      </c>
      <c r="C8058" s="45" t="str">
        <f>IF(Table1[[#This Row],[Day]]="","",MONTH(F8058))</f>
        <v/>
      </c>
      <c r="D8058" s="45" t="str">
        <f>IF(Table1[[#This Row],[Day]]="","",YEAR(F8058))</f>
        <v/>
      </c>
      <c r="E8058" s="117" t="s">
        <v>329</v>
      </c>
      <c r="J8058" s="102"/>
      <c r="K8058" s="124"/>
      <c r="R8058" s="46"/>
      <c r="V8058" s="112"/>
      <c r="W8058" s="72"/>
      <c r="X8058" s="46"/>
      <c r="Y8058" s="46"/>
      <c r="AC8058" s="47">
        <f t="shared" si="122"/>
        <v>0</v>
      </c>
      <c r="AD8058" s="47"/>
      <c r="AE8058" s="44"/>
      <c r="AF8058" s="48"/>
    </row>
    <row r="8059" spans="1:32" ht="21" customHeight="1">
      <c r="A8059" s="45" t="str">
        <f>IF(G8059="","",VLOOKUP(G8059,#REF!,3,0))</f>
        <v/>
      </c>
      <c r="B8059" s="45" t="str">
        <f>IF(Table1[[#This Row],[Day]]="","",WEEKNUM(F8059))</f>
        <v/>
      </c>
      <c r="C8059" s="45" t="str">
        <f>IF(Table1[[#This Row],[Day]]="","",MONTH(F8059))</f>
        <v/>
      </c>
      <c r="D8059" s="45" t="str">
        <f>IF(Table1[[#This Row],[Day]]="","",YEAR(F8059))</f>
        <v/>
      </c>
      <c r="E8059" s="117" t="s">
        <v>329</v>
      </c>
      <c r="J8059" s="102"/>
      <c r="K8059" s="124"/>
      <c r="R8059" s="46"/>
      <c r="V8059" s="112"/>
      <c r="W8059" s="72"/>
      <c r="X8059" s="46"/>
      <c r="Y8059" s="46"/>
      <c r="AC8059" s="47">
        <f t="shared" si="122"/>
        <v>0</v>
      </c>
      <c r="AD8059" s="47"/>
      <c r="AE8059" s="44"/>
      <c r="AF8059" s="48"/>
    </row>
    <row r="8060" spans="1:32" ht="21" customHeight="1">
      <c r="A8060" s="45" t="str">
        <f>IF(G8060="","",VLOOKUP(G8060,#REF!,3,0))</f>
        <v/>
      </c>
      <c r="B8060" s="45" t="str">
        <f>IF(Table1[[#This Row],[Day]]="","",WEEKNUM(F8060))</f>
        <v/>
      </c>
      <c r="C8060" s="45" t="str">
        <f>IF(Table1[[#This Row],[Day]]="","",MONTH(F8060))</f>
        <v/>
      </c>
      <c r="D8060" s="45" t="str">
        <f>IF(Table1[[#This Row],[Day]]="","",YEAR(F8060))</f>
        <v/>
      </c>
      <c r="E8060" s="117" t="s">
        <v>329</v>
      </c>
      <c r="J8060" s="102"/>
      <c r="K8060" s="124"/>
      <c r="R8060" s="46"/>
      <c r="V8060" s="112"/>
      <c r="W8060" s="72"/>
      <c r="X8060" s="46"/>
      <c r="Y8060" s="46"/>
      <c r="AC8060" s="47">
        <f t="shared" si="122"/>
        <v>0</v>
      </c>
      <c r="AD8060" s="47"/>
      <c r="AE8060" s="44"/>
      <c r="AF8060" s="48"/>
    </row>
    <row r="8061" spans="1:32" ht="21" customHeight="1">
      <c r="A8061" s="45" t="str">
        <f>IF(G8061="","",VLOOKUP(G8061,#REF!,3,0))</f>
        <v/>
      </c>
      <c r="B8061" s="45" t="str">
        <f>IF(Table1[[#This Row],[Day]]="","",WEEKNUM(F8061))</f>
        <v/>
      </c>
      <c r="C8061" s="45" t="str">
        <f>IF(Table1[[#This Row],[Day]]="","",MONTH(F8061))</f>
        <v/>
      </c>
      <c r="D8061" s="45" t="str">
        <f>IF(Table1[[#This Row],[Day]]="","",YEAR(F8061))</f>
        <v/>
      </c>
      <c r="E8061" s="117" t="s">
        <v>329</v>
      </c>
      <c r="J8061" s="102"/>
      <c r="K8061" s="124"/>
      <c r="R8061" s="46"/>
      <c r="V8061" s="112"/>
      <c r="W8061" s="72"/>
      <c r="X8061" s="46"/>
      <c r="Y8061" s="46"/>
      <c r="AC8061" s="47">
        <f t="shared" si="122"/>
        <v>0</v>
      </c>
      <c r="AD8061" s="47"/>
      <c r="AE8061" s="44"/>
      <c r="AF8061" s="48"/>
    </row>
    <row r="8062" spans="1:32" ht="21" customHeight="1">
      <c r="A8062" s="45" t="str">
        <f>IF(G8062="","",VLOOKUP(G8062,#REF!,3,0))</f>
        <v/>
      </c>
      <c r="B8062" s="45" t="str">
        <f>IF(Table1[[#This Row],[Day]]="","",WEEKNUM(F8062))</f>
        <v/>
      </c>
      <c r="C8062" s="45" t="str">
        <f>IF(Table1[[#This Row],[Day]]="","",MONTH(F8062))</f>
        <v/>
      </c>
      <c r="D8062" s="45" t="str">
        <f>IF(Table1[[#This Row],[Day]]="","",YEAR(F8062))</f>
        <v/>
      </c>
      <c r="E8062" s="117" t="s">
        <v>329</v>
      </c>
      <c r="J8062" s="102"/>
      <c r="K8062" s="124"/>
      <c r="R8062" s="46"/>
      <c r="V8062" s="112"/>
      <c r="W8062" s="72"/>
      <c r="X8062" s="46"/>
      <c r="Y8062" s="46"/>
      <c r="AC8062" s="47">
        <f t="shared" si="122"/>
        <v>0</v>
      </c>
      <c r="AD8062" s="47"/>
      <c r="AE8062" s="44"/>
      <c r="AF8062" s="48"/>
    </row>
    <row r="8063" spans="1:32" ht="21" customHeight="1">
      <c r="A8063" s="45" t="str">
        <f>IF(G8063="","",VLOOKUP(G8063,#REF!,3,0))</f>
        <v/>
      </c>
      <c r="B8063" s="45" t="str">
        <f>IF(Table1[[#This Row],[Day]]="","",WEEKNUM(F8063))</f>
        <v/>
      </c>
      <c r="C8063" s="45" t="str">
        <f>IF(Table1[[#This Row],[Day]]="","",MONTH(F8063))</f>
        <v/>
      </c>
      <c r="D8063" s="45" t="str">
        <f>IF(Table1[[#This Row],[Day]]="","",YEAR(F8063))</f>
        <v/>
      </c>
      <c r="E8063" s="117" t="s">
        <v>329</v>
      </c>
      <c r="J8063" s="102"/>
      <c r="K8063" s="124"/>
      <c r="R8063" s="46"/>
      <c r="V8063" s="112"/>
      <c r="W8063" s="72"/>
      <c r="X8063" s="46"/>
      <c r="Y8063" s="46"/>
      <c r="AC8063" s="47">
        <f t="shared" si="122"/>
        <v>0</v>
      </c>
      <c r="AD8063" s="47"/>
      <c r="AE8063" s="44"/>
      <c r="AF8063" s="48"/>
    </row>
    <row r="8064" spans="1:32" ht="21" customHeight="1">
      <c r="A8064" s="45" t="str">
        <f>IF(G8064="","",VLOOKUP(G8064,#REF!,3,0))</f>
        <v/>
      </c>
      <c r="B8064" s="45" t="str">
        <f>IF(Table1[[#This Row],[Day]]="","",WEEKNUM(F8064))</f>
        <v/>
      </c>
      <c r="C8064" s="45" t="str">
        <f>IF(Table1[[#This Row],[Day]]="","",MONTH(F8064))</f>
        <v/>
      </c>
      <c r="D8064" s="45" t="str">
        <f>IF(Table1[[#This Row],[Day]]="","",YEAR(F8064))</f>
        <v/>
      </c>
      <c r="E8064" s="117" t="s">
        <v>329</v>
      </c>
      <c r="J8064" s="102"/>
      <c r="K8064" s="124"/>
      <c r="R8064" s="46"/>
      <c r="V8064" s="112"/>
      <c r="W8064" s="72"/>
      <c r="X8064" s="46"/>
      <c r="Y8064" s="46"/>
      <c r="AC8064" s="47">
        <f t="shared" si="122"/>
        <v>0</v>
      </c>
      <c r="AD8064" s="47"/>
      <c r="AE8064" s="44"/>
      <c r="AF8064" s="48"/>
    </row>
    <row r="8065" spans="1:32" ht="21" customHeight="1">
      <c r="A8065" s="45" t="str">
        <f>IF(G8065="","",VLOOKUP(G8065,#REF!,3,0))</f>
        <v/>
      </c>
      <c r="B8065" s="45" t="str">
        <f>IF(Table1[[#This Row],[Day]]="","",WEEKNUM(F8065))</f>
        <v/>
      </c>
      <c r="C8065" s="45" t="str">
        <f>IF(Table1[[#This Row],[Day]]="","",MONTH(F8065))</f>
        <v/>
      </c>
      <c r="D8065" s="45" t="str">
        <f>IF(Table1[[#This Row],[Day]]="","",YEAR(F8065))</f>
        <v/>
      </c>
      <c r="E8065" s="117" t="s">
        <v>329</v>
      </c>
      <c r="J8065" s="102"/>
      <c r="K8065" s="124"/>
      <c r="R8065" s="46"/>
      <c r="V8065" s="112"/>
      <c r="W8065" s="72"/>
      <c r="X8065" s="46"/>
      <c r="Y8065" s="46"/>
      <c r="AC8065" s="47">
        <f t="shared" si="122"/>
        <v>0</v>
      </c>
      <c r="AD8065" s="47"/>
      <c r="AE8065" s="44"/>
      <c r="AF8065" s="48"/>
    </row>
    <row r="8066" spans="1:32" ht="21" customHeight="1">
      <c r="A8066" s="45" t="str">
        <f>IF(G8066="","",VLOOKUP(G8066,#REF!,3,0))</f>
        <v/>
      </c>
      <c r="B8066" s="45" t="str">
        <f>IF(Table1[[#This Row],[Day]]="","",WEEKNUM(F8066))</f>
        <v/>
      </c>
      <c r="C8066" s="45" t="str">
        <f>IF(Table1[[#This Row],[Day]]="","",MONTH(F8066))</f>
        <v/>
      </c>
      <c r="D8066" s="45" t="str">
        <f>IF(Table1[[#This Row],[Day]]="","",YEAR(F8066))</f>
        <v/>
      </c>
      <c r="E8066" s="117" t="s">
        <v>329</v>
      </c>
      <c r="J8066" s="102"/>
      <c r="K8066" s="124"/>
      <c r="R8066" s="46"/>
      <c r="V8066" s="112"/>
      <c r="W8066" s="72"/>
      <c r="X8066" s="46"/>
      <c r="Y8066" s="46"/>
      <c r="AC8066" s="47">
        <f t="shared" si="122"/>
        <v>0</v>
      </c>
      <c r="AD8066" s="47"/>
      <c r="AE8066" s="44"/>
      <c r="AF8066" s="48"/>
    </row>
    <row r="8067" spans="1:32" ht="21" customHeight="1">
      <c r="A8067" s="45" t="str">
        <f>IF(G8067="","",VLOOKUP(G8067,#REF!,3,0))</f>
        <v/>
      </c>
      <c r="B8067" s="45" t="str">
        <f>IF(Table1[[#This Row],[Day]]="","",WEEKNUM(F8067))</f>
        <v/>
      </c>
      <c r="C8067" s="45" t="str">
        <f>IF(Table1[[#This Row],[Day]]="","",MONTH(F8067))</f>
        <v/>
      </c>
      <c r="D8067" s="45" t="str">
        <f>IF(Table1[[#This Row],[Day]]="","",YEAR(F8067))</f>
        <v/>
      </c>
      <c r="E8067" s="117" t="s">
        <v>329</v>
      </c>
      <c r="J8067" s="102"/>
      <c r="K8067" s="124"/>
      <c r="R8067" s="46"/>
      <c r="V8067" s="112"/>
      <c r="W8067" s="72"/>
      <c r="X8067" s="46"/>
      <c r="Y8067" s="46"/>
      <c r="AC8067" s="47">
        <f t="shared" si="122"/>
        <v>0</v>
      </c>
      <c r="AD8067" s="47"/>
      <c r="AE8067" s="44"/>
      <c r="AF8067" s="48"/>
    </row>
    <row r="8068" spans="1:32" ht="21" customHeight="1">
      <c r="A8068" s="45" t="str">
        <f>IF(G8068="","",VLOOKUP(G8068,#REF!,3,0))</f>
        <v/>
      </c>
      <c r="B8068" s="45" t="str">
        <f>IF(Table1[[#This Row],[Day]]="","",WEEKNUM(F8068))</f>
        <v/>
      </c>
      <c r="C8068" s="45" t="str">
        <f>IF(Table1[[#This Row],[Day]]="","",MONTH(F8068))</f>
        <v/>
      </c>
      <c r="D8068" s="45" t="str">
        <f>IF(Table1[[#This Row],[Day]]="","",YEAR(F8068))</f>
        <v/>
      </c>
      <c r="E8068" s="117" t="s">
        <v>329</v>
      </c>
      <c r="J8068" s="102"/>
      <c r="K8068" s="124"/>
      <c r="R8068" s="46"/>
      <c r="V8068" s="112"/>
      <c r="W8068" s="72"/>
      <c r="X8068" s="46"/>
      <c r="Y8068" s="46"/>
      <c r="AC8068" s="47">
        <f t="shared" si="122"/>
        <v>0</v>
      </c>
      <c r="AD8068" s="47"/>
      <c r="AE8068" s="44"/>
      <c r="AF8068" s="48"/>
    </row>
    <row r="8069" spans="1:32" ht="21" customHeight="1">
      <c r="A8069" s="45" t="str">
        <f>IF(G8069="","",VLOOKUP(G8069,#REF!,3,0))</f>
        <v/>
      </c>
      <c r="B8069" s="45" t="str">
        <f>IF(Table1[[#This Row],[Day]]="","",WEEKNUM(F8069))</f>
        <v/>
      </c>
      <c r="C8069" s="45" t="str">
        <f>IF(Table1[[#This Row],[Day]]="","",MONTH(F8069))</f>
        <v/>
      </c>
      <c r="D8069" s="45" t="str">
        <f>IF(Table1[[#This Row],[Day]]="","",YEAR(F8069))</f>
        <v/>
      </c>
      <c r="E8069" s="117" t="s">
        <v>329</v>
      </c>
      <c r="J8069" s="102"/>
      <c r="K8069" s="124"/>
      <c r="R8069" s="46"/>
      <c r="V8069" s="112"/>
      <c r="W8069" s="72"/>
      <c r="X8069" s="46"/>
      <c r="Y8069" s="46"/>
      <c r="AC8069" s="47">
        <f t="shared" si="122"/>
        <v>0</v>
      </c>
      <c r="AD8069" s="47"/>
      <c r="AE8069" s="44"/>
      <c r="AF8069" s="48"/>
    </row>
    <row r="8070" spans="1:32" ht="21" customHeight="1">
      <c r="A8070" s="45" t="str">
        <f>IF(G8070="","",VLOOKUP(G8070,#REF!,3,0))</f>
        <v/>
      </c>
      <c r="B8070" s="45" t="str">
        <f>IF(Table1[[#This Row],[Day]]="","",WEEKNUM(F8070))</f>
        <v/>
      </c>
      <c r="C8070" s="45" t="str">
        <f>IF(Table1[[#This Row],[Day]]="","",MONTH(F8070))</f>
        <v/>
      </c>
      <c r="D8070" s="45" t="str">
        <f>IF(Table1[[#This Row],[Day]]="","",YEAR(F8070))</f>
        <v/>
      </c>
      <c r="E8070" s="117" t="s">
        <v>329</v>
      </c>
      <c r="J8070" s="102"/>
      <c r="K8070" s="124"/>
      <c r="R8070" s="46"/>
      <c r="V8070" s="112"/>
      <c r="W8070" s="72"/>
      <c r="X8070" s="46"/>
      <c r="Y8070" s="46"/>
      <c r="AC8070" s="47">
        <f t="shared" si="122"/>
        <v>0</v>
      </c>
      <c r="AD8070" s="47"/>
      <c r="AE8070" s="44"/>
      <c r="AF8070" s="48"/>
    </row>
    <row r="8071" spans="1:32" ht="21" customHeight="1">
      <c r="A8071" s="45" t="str">
        <f>IF(G8071="","",VLOOKUP(G8071,#REF!,3,0))</f>
        <v/>
      </c>
      <c r="B8071" s="45" t="str">
        <f>IF(Table1[[#This Row],[Day]]="","",WEEKNUM(F8071))</f>
        <v/>
      </c>
      <c r="C8071" s="45" t="str">
        <f>IF(Table1[[#This Row],[Day]]="","",MONTH(F8071))</f>
        <v/>
      </c>
      <c r="D8071" s="45" t="str">
        <f>IF(Table1[[#This Row],[Day]]="","",YEAR(F8071))</f>
        <v/>
      </c>
      <c r="E8071" s="117" t="s">
        <v>329</v>
      </c>
      <c r="J8071" s="102"/>
      <c r="K8071" s="124"/>
      <c r="R8071" s="46"/>
      <c r="V8071" s="112"/>
      <c r="W8071" s="72"/>
      <c r="X8071" s="46"/>
      <c r="Y8071" s="46"/>
      <c r="AC8071" s="47">
        <f t="shared" si="122"/>
        <v>0</v>
      </c>
      <c r="AD8071" s="47"/>
      <c r="AE8071" s="44"/>
      <c r="AF8071" s="48"/>
    </row>
    <row r="8072" spans="1:32" ht="21" customHeight="1">
      <c r="A8072" s="45" t="str">
        <f>IF(G8072="","",VLOOKUP(G8072,#REF!,3,0))</f>
        <v/>
      </c>
      <c r="B8072" s="45" t="str">
        <f>IF(Table1[[#This Row],[Day]]="","",WEEKNUM(F8072))</f>
        <v/>
      </c>
      <c r="C8072" s="45" t="str">
        <f>IF(Table1[[#This Row],[Day]]="","",MONTH(F8072))</f>
        <v/>
      </c>
      <c r="D8072" s="45" t="str">
        <f>IF(Table1[[#This Row],[Day]]="","",YEAR(F8072))</f>
        <v/>
      </c>
      <c r="E8072" s="117" t="s">
        <v>329</v>
      </c>
      <c r="J8072" s="102"/>
      <c r="K8072" s="124"/>
      <c r="R8072" s="46"/>
      <c r="V8072" s="112"/>
      <c r="W8072" s="72"/>
      <c r="X8072" s="46"/>
      <c r="Y8072" s="46"/>
      <c r="AC8072" s="47">
        <f t="shared" si="122"/>
        <v>0</v>
      </c>
      <c r="AD8072" s="47"/>
      <c r="AE8072" s="44"/>
      <c r="AF8072" s="48"/>
    </row>
    <row r="8073" spans="1:32" ht="21" customHeight="1">
      <c r="A8073" s="45" t="str">
        <f>IF(G8073="","",VLOOKUP(G8073,#REF!,3,0))</f>
        <v/>
      </c>
      <c r="B8073" s="45" t="str">
        <f>IF(Table1[[#This Row],[Day]]="","",WEEKNUM(F8073))</f>
        <v/>
      </c>
      <c r="C8073" s="45" t="str">
        <f>IF(Table1[[#This Row],[Day]]="","",MONTH(F8073))</f>
        <v/>
      </c>
      <c r="D8073" s="45" t="str">
        <f>IF(Table1[[#This Row],[Day]]="","",YEAR(F8073))</f>
        <v/>
      </c>
      <c r="E8073" s="117" t="s">
        <v>329</v>
      </c>
      <c r="J8073" s="102"/>
      <c r="K8073" s="124"/>
      <c r="R8073" s="46"/>
      <c r="V8073" s="112"/>
      <c r="W8073" s="72"/>
      <c r="X8073" s="46"/>
      <c r="Y8073" s="46"/>
      <c r="AC8073" s="47">
        <f t="shared" si="122"/>
        <v>0</v>
      </c>
      <c r="AD8073" s="47"/>
      <c r="AE8073" s="44"/>
      <c r="AF8073" s="48"/>
    </row>
    <row r="8074" spans="1:32" ht="21" customHeight="1">
      <c r="A8074" s="45" t="str">
        <f>IF(G8074="","",VLOOKUP(G8074,#REF!,3,0))</f>
        <v/>
      </c>
      <c r="B8074" s="45" t="str">
        <f>IF(Table1[[#This Row],[Day]]="","",WEEKNUM(F8074))</f>
        <v/>
      </c>
      <c r="C8074" s="45" t="str">
        <f>IF(Table1[[#This Row],[Day]]="","",MONTH(F8074))</f>
        <v/>
      </c>
      <c r="D8074" s="45" t="str">
        <f>IF(Table1[[#This Row],[Day]]="","",YEAR(F8074))</f>
        <v/>
      </c>
      <c r="E8074" s="117" t="s">
        <v>329</v>
      </c>
      <c r="J8074" s="102"/>
      <c r="K8074" s="124"/>
      <c r="R8074" s="46"/>
      <c r="V8074" s="112"/>
      <c r="W8074" s="72"/>
      <c r="X8074" s="46"/>
      <c r="Y8074" s="46"/>
      <c r="AC8074" s="47">
        <f t="shared" si="122"/>
        <v>0</v>
      </c>
      <c r="AD8074" s="47"/>
      <c r="AE8074" s="44"/>
      <c r="AF8074" s="48"/>
    </row>
    <row r="8075" spans="1:32" ht="21" customHeight="1">
      <c r="A8075" s="45" t="str">
        <f>IF(G8075="","",VLOOKUP(G8075,#REF!,3,0))</f>
        <v/>
      </c>
      <c r="B8075" s="45" t="str">
        <f>IF(Table1[[#This Row],[Day]]="","",WEEKNUM(F8075))</f>
        <v/>
      </c>
      <c r="C8075" s="45" t="str">
        <f>IF(Table1[[#This Row],[Day]]="","",MONTH(F8075))</f>
        <v/>
      </c>
      <c r="D8075" s="45" t="str">
        <f>IF(Table1[[#This Row],[Day]]="","",YEAR(F8075))</f>
        <v/>
      </c>
      <c r="E8075" s="117" t="s">
        <v>329</v>
      </c>
      <c r="J8075" s="102"/>
      <c r="K8075" s="124"/>
      <c r="R8075" s="46"/>
      <c r="V8075" s="112"/>
      <c r="W8075" s="72"/>
      <c r="X8075" s="46"/>
      <c r="Y8075" s="46"/>
      <c r="AC8075" s="47">
        <f t="shared" si="122"/>
        <v>0</v>
      </c>
      <c r="AD8075" s="47"/>
      <c r="AE8075" s="44"/>
      <c r="AF8075" s="48"/>
    </row>
    <row r="8076" spans="1:32" ht="21" customHeight="1">
      <c r="A8076" s="45" t="str">
        <f>IF(G8076="","",VLOOKUP(G8076,#REF!,3,0))</f>
        <v/>
      </c>
      <c r="B8076" s="45" t="str">
        <f>IF(Table1[[#This Row],[Day]]="","",WEEKNUM(F8076))</f>
        <v/>
      </c>
      <c r="C8076" s="45" t="str">
        <f>IF(Table1[[#This Row],[Day]]="","",MONTH(F8076))</f>
        <v/>
      </c>
      <c r="D8076" s="45" t="str">
        <f>IF(Table1[[#This Row],[Day]]="","",YEAR(F8076))</f>
        <v/>
      </c>
      <c r="E8076" s="117" t="s">
        <v>329</v>
      </c>
      <c r="J8076" s="102"/>
      <c r="K8076" s="124"/>
      <c r="R8076" s="46"/>
      <c r="V8076" s="112"/>
      <c r="W8076" s="72"/>
      <c r="X8076" s="46"/>
      <c r="Y8076" s="46"/>
      <c r="AC8076" s="47">
        <f t="shared" si="122"/>
        <v>0</v>
      </c>
      <c r="AD8076" s="47"/>
      <c r="AE8076" s="44"/>
      <c r="AF8076" s="48"/>
    </row>
    <row r="8077" spans="1:32" ht="21" customHeight="1">
      <c r="A8077" s="45" t="str">
        <f>IF(G8077="","",VLOOKUP(G8077,#REF!,3,0))</f>
        <v/>
      </c>
      <c r="B8077" s="45" t="str">
        <f>IF(Table1[[#This Row],[Day]]="","",WEEKNUM(F8077))</f>
        <v/>
      </c>
      <c r="C8077" s="45" t="str">
        <f>IF(Table1[[#This Row],[Day]]="","",MONTH(F8077))</f>
        <v/>
      </c>
      <c r="D8077" s="45" t="str">
        <f>IF(Table1[[#This Row],[Day]]="","",YEAR(F8077))</f>
        <v/>
      </c>
      <c r="E8077" s="117" t="s">
        <v>329</v>
      </c>
      <c r="J8077" s="102"/>
      <c r="K8077" s="124"/>
      <c r="R8077" s="46"/>
      <c r="V8077" s="112"/>
      <c r="W8077" s="72"/>
      <c r="X8077" s="46"/>
      <c r="Y8077" s="46"/>
      <c r="AC8077" s="47">
        <f t="shared" si="122"/>
        <v>0</v>
      </c>
      <c r="AD8077" s="47"/>
      <c r="AE8077" s="44"/>
      <c r="AF8077" s="48"/>
    </row>
    <row r="8078" spans="1:32" ht="21" customHeight="1">
      <c r="A8078" s="45" t="str">
        <f>IF(G8078="","",VLOOKUP(G8078,#REF!,3,0))</f>
        <v/>
      </c>
      <c r="B8078" s="45" t="str">
        <f>IF(Table1[[#This Row],[Day]]="","",WEEKNUM(F8078))</f>
        <v/>
      </c>
      <c r="C8078" s="45" t="str">
        <f>IF(Table1[[#This Row],[Day]]="","",MONTH(F8078))</f>
        <v/>
      </c>
      <c r="D8078" s="45" t="str">
        <f>IF(Table1[[#This Row],[Day]]="","",YEAR(F8078))</f>
        <v/>
      </c>
      <c r="E8078" s="117" t="s">
        <v>329</v>
      </c>
      <c r="J8078" s="102"/>
      <c r="K8078" s="124"/>
      <c r="R8078" s="46"/>
      <c r="V8078" s="112"/>
      <c r="W8078" s="72"/>
      <c r="X8078" s="46"/>
      <c r="Y8078" s="46"/>
      <c r="AC8078" s="47">
        <f t="shared" si="122"/>
        <v>0</v>
      </c>
      <c r="AD8078" s="47"/>
      <c r="AE8078" s="44"/>
      <c r="AF8078" s="48"/>
    </row>
    <row r="8079" spans="1:32" ht="21" customHeight="1">
      <c r="A8079" s="45" t="str">
        <f>IF(G8079="","",VLOOKUP(G8079,#REF!,3,0))</f>
        <v/>
      </c>
      <c r="B8079" s="45" t="str">
        <f>IF(Table1[[#This Row],[Day]]="","",WEEKNUM(F8079))</f>
        <v/>
      </c>
      <c r="C8079" s="45" t="str">
        <f>IF(Table1[[#This Row],[Day]]="","",MONTH(F8079))</f>
        <v/>
      </c>
      <c r="D8079" s="45" t="str">
        <f>IF(Table1[[#This Row],[Day]]="","",YEAR(F8079))</f>
        <v/>
      </c>
      <c r="E8079" s="117" t="s">
        <v>329</v>
      </c>
      <c r="J8079" s="102"/>
      <c r="K8079" s="124"/>
      <c r="R8079" s="46"/>
      <c r="V8079" s="112"/>
      <c r="W8079" s="72"/>
      <c r="X8079" s="46"/>
      <c r="Y8079" s="46"/>
      <c r="AC8079" s="47">
        <f t="shared" si="122"/>
        <v>0</v>
      </c>
      <c r="AD8079" s="47"/>
      <c r="AE8079" s="44"/>
      <c r="AF8079" s="48"/>
    </row>
    <row r="8080" spans="1:32" ht="21" customHeight="1">
      <c r="A8080" s="45" t="str">
        <f>IF(G8080="","",VLOOKUP(G8080,#REF!,3,0))</f>
        <v/>
      </c>
      <c r="B8080" s="45" t="str">
        <f>IF(Table1[[#This Row],[Day]]="","",WEEKNUM(F8080))</f>
        <v/>
      </c>
      <c r="C8080" s="45" t="str">
        <f>IF(Table1[[#This Row],[Day]]="","",MONTH(F8080))</f>
        <v/>
      </c>
      <c r="D8080" s="45" t="str">
        <f>IF(Table1[[#This Row],[Day]]="","",YEAR(F8080))</f>
        <v/>
      </c>
      <c r="E8080" s="117" t="s">
        <v>329</v>
      </c>
      <c r="J8080" s="102"/>
      <c r="K8080" s="124"/>
      <c r="R8080" s="46"/>
      <c r="V8080" s="112"/>
      <c r="W8080" s="72"/>
      <c r="X8080" s="46"/>
      <c r="Y8080" s="46"/>
      <c r="AC8080" s="47">
        <f t="shared" si="122"/>
        <v>0</v>
      </c>
      <c r="AD8080" s="47"/>
      <c r="AE8080" s="44"/>
      <c r="AF8080" s="48"/>
    </row>
    <row r="8081" spans="1:32" ht="21" customHeight="1">
      <c r="A8081" s="45" t="str">
        <f>IF(G8081="","",VLOOKUP(G8081,#REF!,3,0))</f>
        <v/>
      </c>
      <c r="B8081" s="45" t="str">
        <f>IF(Table1[[#This Row],[Day]]="","",WEEKNUM(F8081))</f>
        <v/>
      </c>
      <c r="C8081" s="45" t="str">
        <f>IF(Table1[[#This Row],[Day]]="","",MONTH(F8081))</f>
        <v/>
      </c>
      <c r="D8081" s="45" t="str">
        <f>IF(Table1[[#This Row],[Day]]="","",YEAR(F8081))</f>
        <v/>
      </c>
      <c r="E8081" s="117" t="s">
        <v>329</v>
      </c>
      <c r="J8081" s="102"/>
      <c r="K8081" s="124"/>
      <c r="R8081" s="46"/>
      <c r="V8081" s="112"/>
      <c r="W8081" s="72"/>
      <c r="X8081" s="46"/>
      <c r="Y8081" s="46"/>
      <c r="AC8081" s="47">
        <f t="shared" si="122"/>
        <v>0</v>
      </c>
      <c r="AD8081" s="47"/>
      <c r="AE8081" s="44"/>
      <c r="AF8081" s="48"/>
    </row>
    <row r="8082" spans="1:32" ht="21" customHeight="1">
      <c r="A8082" s="45" t="str">
        <f>IF(G8082="","",VLOOKUP(G8082,#REF!,3,0))</f>
        <v/>
      </c>
      <c r="B8082" s="45" t="str">
        <f>IF(Table1[[#This Row],[Day]]="","",WEEKNUM(F8082))</f>
        <v/>
      </c>
      <c r="C8082" s="45" t="str">
        <f>IF(Table1[[#This Row],[Day]]="","",MONTH(F8082))</f>
        <v/>
      </c>
      <c r="D8082" s="45" t="str">
        <f>IF(Table1[[#This Row],[Day]]="","",YEAR(F8082))</f>
        <v/>
      </c>
      <c r="E8082" s="117" t="s">
        <v>329</v>
      </c>
      <c r="J8082" s="102"/>
      <c r="K8082" s="124"/>
      <c r="R8082" s="46"/>
      <c r="V8082" s="112"/>
      <c r="W8082" s="72"/>
      <c r="X8082" s="46"/>
      <c r="Y8082" s="46"/>
      <c r="AC8082" s="47">
        <f t="shared" si="122"/>
        <v>0</v>
      </c>
      <c r="AD8082" s="47"/>
      <c r="AE8082" s="44"/>
      <c r="AF8082" s="48"/>
    </row>
    <row r="8083" spans="1:32" ht="21" customHeight="1">
      <c r="A8083" s="45" t="str">
        <f>IF(G8083="","",VLOOKUP(G8083,#REF!,3,0))</f>
        <v/>
      </c>
      <c r="B8083" s="45" t="str">
        <f>IF(Table1[[#This Row],[Day]]="","",WEEKNUM(F8083))</f>
        <v/>
      </c>
      <c r="C8083" s="45" t="str">
        <f>IF(Table1[[#This Row],[Day]]="","",MONTH(F8083))</f>
        <v/>
      </c>
      <c r="D8083" s="45" t="str">
        <f>IF(Table1[[#This Row],[Day]]="","",YEAR(F8083))</f>
        <v/>
      </c>
      <c r="E8083" s="117" t="s">
        <v>329</v>
      </c>
      <c r="J8083" s="102"/>
      <c r="K8083" s="124"/>
      <c r="R8083" s="46"/>
      <c r="V8083" s="112"/>
      <c r="W8083" s="72"/>
      <c r="X8083" s="46"/>
      <c r="Y8083" s="46"/>
      <c r="AC8083" s="47">
        <f t="shared" si="122"/>
        <v>0</v>
      </c>
      <c r="AD8083" s="47"/>
      <c r="AE8083" s="44"/>
      <c r="AF8083" s="48"/>
    </row>
    <row r="8084" spans="1:32" ht="21" customHeight="1">
      <c r="A8084" s="45" t="str">
        <f>IF(G8084="","",VLOOKUP(G8084,#REF!,3,0))</f>
        <v/>
      </c>
      <c r="B8084" s="45" t="str">
        <f>IF(Table1[[#This Row],[Day]]="","",WEEKNUM(F8084))</f>
        <v/>
      </c>
      <c r="C8084" s="45" t="str">
        <f>IF(Table1[[#This Row],[Day]]="","",MONTH(F8084))</f>
        <v/>
      </c>
      <c r="D8084" s="45" t="str">
        <f>IF(Table1[[#This Row],[Day]]="","",YEAR(F8084))</f>
        <v/>
      </c>
      <c r="E8084" s="117" t="s">
        <v>329</v>
      </c>
      <c r="J8084" s="102"/>
      <c r="K8084" s="124"/>
      <c r="R8084" s="46"/>
      <c r="V8084" s="112"/>
      <c r="W8084" s="72"/>
      <c r="X8084" s="46"/>
      <c r="Y8084" s="46"/>
      <c r="AC8084" s="47">
        <f t="shared" si="122"/>
        <v>0</v>
      </c>
      <c r="AD8084" s="47"/>
      <c r="AE8084" s="44"/>
      <c r="AF8084" s="48"/>
    </row>
    <row r="8085" spans="1:32" ht="21" customHeight="1">
      <c r="A8085" s="45" t="str">
        <f>IF(G8085="","",VLOOKUP(G8085,#REF!,3,0))</f>
        <v/>
      </c>
      <c r="B8085" s="45" t="str">
        <f>IF(Table1[[#This Row],[Day]]="","",WEEKNUM(F8085))</f>
        <v/>
      </c>
      <c r="C8085" s="45" t="str">
        <f>IF(Table1[[#This Row],[Day]]="","",MONTH(F8085))</f>
        <v/>
      </c>
      <c r="D8085" s="45" t="str">
        <f>IF(Table1[[#This Row],[Day]]="","",YEAR(F8085))</f>
        <v/>
      </c>
      <c r="E8085" s="117" t="s">
        <v>329</v>
      </c>
      <c r="J8085" s="102"/>
      <c r="K8085" s="124"/>
      <c r="R8085" s="46"/>
      <c r="V8085" s="112"/>
      <c r="W8085" s="72"/>
      <c r="X8085" s="46"/>
      <c r="Y8085" s="46"/>
      <c r="AC8085" s="47">
        <f t="shared" si="122"/>
        <v>0</v>
      </c>
      <c r="AD8085" s="47"/>
      <c r="AE8085" s="44"/>
      <c r="AF8085" s="48"/>
    </row>
    <row r="8086" spans="1:32" ht="21" customHeight="1">
      <c r="A8086" s="45" t="str">
        <f>IF(G8086="","",VLOOKUP(G8086,#REF!,3,0))</f>
        <v/>
      </c>
      <c r="B8086" s="45" t="str">
        <f>IF(Table1[[#This Row],[Day]]="","",WEEKNUM(F8086))</f>
        <v/>
      </c>
      <c r="C8086" s="45" t="str">
        <f>IF(Table1[[#This Row],[Day]]="","",MONTH(F8086))</f>
        <v/>
      </c>
      <c r="D8086" s="45" t="str">
        <f>IF(Table1[[#This Row],[Day]]="","",YEAR(F8086))</f>
        <v/>
      </c>
      <c r="E8086" s="117" t="s">
        <v>329</v>
      </c>
      <c r="J8086" s="102"/>
      <c r="K8086" s="124"/>
      <c r="R8086" s="46"/>
      <c r="V8086" s="112"/>
      <c r="W8086" s="72"/>
      <c r="X8086" s="46"/>
      <c r="Y8086" s="46"/>
      <c r="AC8086" s="47">
        <f t="shared" si="122"/>
        <v>0</v>
      </c>
      <c r="AD8086" s="47"/>
      <c r="AE8086" s="44"/>
      <c r="AF8086" s="48"/>
    </row>
    <row r="8087" spans="1:32" ht="21" customHeight="1">
      <c r="A8087" s="45" t="str">
        <f>IF(G8087="","",VLOOKUP(G8087,#REF!,3,0))</f>
        <v/>
      </c>
      <c r="B8087" s="45" t="str">
        <f>IF(Table1[[#This Row],[Day]]="","",WEEKNUM(F8087))</f>
        <v/>
      </c>
      <c r="C8087" s="45" t="str">
        <f>IF(Table1[[#This Row],[Day]]="","",MONTH(F8087))</f>
        <v/>
      </c>
      <c r="D8087" s="45" t="str">
        <f>IF(Table1[[#This Row],[Day]]="","",YEAR(F8087))</f>
        <v/>
      </c>
      <c r="E8087" s="117" t="s">
        <v>329</v>
      </c>
      <c r="J8087" s="102"/>
      <c r="K8087" s="124"/>
      <c r="R8087" s="46"/>
      <c r="V8087" s="112"/>
      <c r="W8087" s="72"/>
      <c r="X8087" s="46"/>
      <c r="Y8087" s="46"/>
      <c r="AC8087" s="47">
        <f t="shared" si="122"/>
        <v>0</v>
      </c>
      <c r="AD8087" s="47"/>
      <c r="AE8087" s="44"/>
      <c r="AF8087" s="48"/>
    </row>
    <row r="8088" spans="1:32" ht="21" customHeight="1">
      <c r="A8088" s="45" t="str">
        <f>IF(G8088="","",VLOOKUP(G8088,#REF!,3,0))</f>
        <v/>
      </c>
      <c r="B8088" s="45" t="str">
        <f>IF(Table1[[#This Row],[Day]]="","",WEEKNUM(F8088))</f>
        <v/>
      </c>
      <c r="C8088" s="45" t="str">
        <f>IF(Table1[[#This Row],[Day]]="","",MONTH(F8088))</f>
        <v/>
      </c>
      <c r="D8088" s="45" t="str">
        <f>IF(Table1[[#This Row],[Day]]="","",YEAR(F8088))</f>
        <v/>
      </c>
      <c r="E8088" s="117" t="s">
        <v>329</v>
      </c>
      <c r="J8088" s="102"/>
      <c r="K8088" s="124"/>
      <c r="R8088" s="46"/>
      <c r="V8088" s="112"/>
      <c r="W8088" s="72"/>
      <c r="X8088" s="46"/>
      <c r="Y8088" s="46"/>
      <c r="AC8088" s="47">
        <f t="shared" si="122"/>
        <v>0</v>
      </c>
      <c r="AD8088" s="47"/>
      <c r="AE8088" s="44"/>
      <c r="AF8088" s="48"/>
    </row>
    <row r="8089" spans="1:32" ht="21" customHeight="1">
      <c r="A8089" s="45" t="str">
        <f>IF(G8089="","",VLOOKUP(G8089,#REF!,3,0))</f>
        <v/>
      </c>
      <c r="B8089" s="45" t="str">
        <f>IF(Table1[[#This Row],[Day]]="","",WEEKNUM(F8089))</f>
        <v/>
      </c>
      <c r="C8089" s="45" t="str">
        <f>IF(Table1[[#This Row],[Day]]="","",MONTH(F8089))</f>
        <v/>
      </c>
      <c r="D8089" s="45" t="str">
        <f>IF(Table1[[#This Row],[Day]]="","",YEAR(F8089))</f>
        <v/>
      </c>
      <c r="E8089" s="117" t="s">
        <v>329</v>
      </c>
      <c r="J8089" s="102"/>
      <c r="K8089" s="124"/>
      <c r="R8089" s="46"/>
      <c r="V8089" s="112"/>
      <c r="W8089" s="72"/>
      <c r="X8089" s="46"/>
      <c r="Y8089" s="46"/>
      <c r="AC8089" s="47">
        <f t="shared" si="122"/>
        <v>0</v>
      </c>
      <c r="AD8089" s="47"/>
      <c r="AE8089" s="44"/>
      <c r="AF8089" s="48"/>
    </row>
    <row r="8090" spans="1:32" ht="21" customHeight="1">
      <c r="A8090" s="45" t="str">
        <f>IF(G8090="","",VLOOKUP(G8090,#REF!,3,0))</f>
        <v/>
      </c>
      <c r="B8090" s="45" t="str">
        <f>IF(Table1[[#This Row],[Day]]="","",WEEKNUM(F8090))</f>
        <v/>
      </c>
      <c r="C8090" s="45" t="str">
        <f>IF(Table1[[#This Row],[Day]]="","",MONTH(F8090))</f>
        <v/>
      </c>
      <c r="D8090" s="45" t="str">
        <f>IF(Table1[[#This Row],[Day]]="","",YEAR(F8090))</f>
        <v/>
      </c>
      <c r="E8090" s="117" t="s">
        <v>329</v>
      </c>
      <c r="J8090" s="102"/>
      <c r="K8090" s="124"/>
      <c r="R8090" s="46"/>
      <c r="V8090" s="112"/>
      <c r="W8090" s="72"/>
      <c r="X8090" s="46"/>
      <c r="Y8090" s="46"/>
      <c r="AC8090" s="47">
        <f t="shared" si="122"/>
        <v>0</v>
      </c>
      <c r="AD8090" s="47"/>
      <c r="AE8090" s="44"/>
      <c r="AF8090" s="48"/>
    </row>
    <row r="8091" spans="1:32" ht="21" customHeight="1">
      <c r="A8091" s="45" t="str">
        <f>IF(G8091="","",VLOOKUP(G8091,#REF!,3,0))</f>
        <v/>
      </c>
      <c r="B8091" s="45" t="str">
        <f>IF(Table1[[#This Row],[Day]]="","",WEEKNUM(F8091))</f>
        <v/>
      </c>
      <c r="C8091" s="45" t="str">
        <f>IF(Table1[[#This Row],[Day]]="","",MONTH(F8091))</f>
        <v/>
      </c>
      <c r="D8091" s="45" t="str">
        <f>IF(Table1[[#This Row],[Day]]="","",YEAR(F8091))</f>
        <v/>
      </c>
      <c r="E8091" s="117" t="s">
        <v>329</v>
      </c>
      <c r="J8091" s="102"/>
      <c r="K8091" s="124"/>
      <c r="R8091" s="46"/>
      <c r="V8091" s="112"/>
      <c r="W8091" s="72"/>
      <c r="X8091" s="46"/>
      <c r="Y8091" s="46"/>
      <c r="AC8091" s="47">
        <f t="shared" si="122"/>
        <v>0</v>
      </c>
      <c r="AD8091" s="47"/>
      <c r="AE8091" s="44"/>
      <c r="AF8091" s="48"/>
    </row>
    <row r="8092" spans="1:32" ht="21" customHeight="1">
      <c r="A8092" s="45" t="str">
        <f>IF(G8092="","",VLOOKUP(G8092,#REF!,3,0))</f>
        <v/>
      </c>
      <c r="B8092" s="45" t="str">
        <f>IF(Table1[[#This Row],[Day]]="","",WEEKNUM(F8092))</f>
        <v/>
      </c>
      <c r="C8092" s="45" t="str">
        <f>IF(Table1[[#This Row],[Day]]="","",MONTH(F8092))</f>
        <v/>
      </c>
      <c r="D8092" s="45" t="str">
        <f>IF(Table1[[#This Row],[Day]]="","",YEAR(F8092))</f>
        <v/>
      </c>
      <c r="E8092" s="117" t="s">
        <v>329</v>
      </c>
      <c r="J8092" s="102"/>
      <c r="K8092" s="124"/>
      <c r="R8092" s="46"/>
      <c r="V8092" s="112"/>
      <c r="W8092" s="72"/>
      <c r="X8092" s="46"/>
      <c r="Y8092" s="46"/>
      <c r="AC8092" s="47">
        <f t="shared" ref="AC8092:AC8155" si="123">SUM(I8092:AB8092)</f>
        <v>0</v>
      </c>
      <c r="AD8092" s="47"/>
      <c r="AE8092" s="44"/>
      <c r="AF8092" s="48"/>
    </row>
    <row r="8093" spans="1:32" ht="21" customHeight="1">
      <c r="A8093" s="45" t="str">
        <f>IF(G8093="","",VLOOKUP(G8093,#REF!,3,0))</f>
        <v/>
      </c>
      <c r="B8093" s="45" t="str">
        <f>IF(Table1[[#This Row],[Day]]="","",WEEKNUM(F8093))</f>
        <v/>
      </c>
      <c r="C8093" s="45" t="str">
        <f>IF(Table1[[#This Row],[Day]]="","",MONTH(F8093))</f>
        <v/>
      </c>
      <c r="D8093" s="45" t="str">
        <f>IF(Table1[[#This Row],[Day]]="","",YEAR(F8093))</f>
        <v/>
      </c>
      <c r="E8093" s="117" t="s">
        <v>329</v>
      </c>
      <c r="J8093" s="102"/>
      <c r="K8093" s="124"/>
      <c r="R8093" s="46"/>
      <c r="V8093" s="112"/>
      <c r="W8093" s="72"/>
      <c r="X8093" s="46"/>
      <c r="Y8093" s="46"/>
      <c r="AC8093" s="47">
        <f t="shared" si="123"/>
        <v>0</v>
      </c>
      <c r="AD8093" s="47"/>
      <c r="AE8093" s="44"/>
      <c r="AF8093" s="48"/>
    </row>
    <row r="8094" spans="1:32" ht="21" customHeight="1">
      <c r="A8094" s="45" t="str">
        <f>IF(G8094="","",VLOOKUP(G8094,#REF!,3,0))</f>
        <v/>
      </c>
      <c r="B8094" s="45" t="str">
        <f>IF(Table1[[#This Row],[Day]]="","",WEEKNUM(F8094))</f>
        <v/>
      </c>
      <c r="C8094" s="45" t="str">
        <f>IF(Table1[[#This Row],[Day]]="","",MONTH(F8094))</f>
        <v/>
      </c>
      <c r="D8094" s="45" t="str">
        <f>IF(Table1[[#This Row],[Day]]="","",YEAR(F8094))</f>
        <v/>
      </c>
      <c r="E8094" s="117" t="s">
        <v>329</v>
      </c>
      <c r="J8094" s="102"/>
      <c r="K8094" s="124"/>
      <c r="R8094" s="46"/>
      <c r="V8094" s="112"/>
      <c r="W8094" s="72"/>
      <c r="X8094" s="46"/>
      <c r="Y8094" s="46"/>
      <c r="AC8094" s="47">
        <f t="shared" si="123"/>
        <v>0</v>
      </c>
      <c r="AD8094" s="47"/>
      <c r="AE8094" s="44"/>
      <c r="AF8094" s="48"/>
    </row>
    <row r="8095" spans="1:32" ht="21" customHeight="1">
      <c r="A8095" s="45" t="str">
        <f>IF(G8095="","",VLOOKUP(G8095,#REF!,3,0))</f>
        <v/>
      </c>
      <c r="B8095" s="45" t="str">
        <f>IF(Table1[[#This Row],[Day]]="","",WEEKNUM(F8095))</f>
        <v/>
      </c>
      <c r="C8095" s="45" t="str">
        <f>IF(Table1[[#This Row],[Day]]="","",MONTH(F8095))</f>
        <v/>
      </c>
      <c r="D8095" s="45" t="str">
        <f>IF(Table1[[#This Row],[Day]]="","",YEAR(F8095))</f>
        <v/>
      </c>
      <c r="E8095" s="117" t="s">
        <v>329</v>
      </c>
      <c r="J8095" s="102"/>
      <c r="K8095" s="124"/>
      <c r="R8095" s="46"/>
      <c r="V8095" s="112"/>
      <c r="W8095" s="72"/>
      <c r="X8095" s="46"/>
      <c r="Y8095" s="46"/>
      <c r="AC8095" s="47">
        <f t="shared" si="123"/>
        <v>0</v>
      </c>
      <c r="AD8095" s="47"/>
      <c r="AE8095" s="44"/>
      <c r="AF8095" s="48"/>
    </row>
    <row r="8096" spans="1:32" ht="21" customHeight="1">
      <c r="A8096" s="45" t="str">
        <f>IF(G8096="","",VLOOKUP(G8096,#REF!,3,0))</f>
        <v/>
      </c>
      <c r="B8096" s="45" t="str">
        <f>IF(Table1[[#This Row],[Day]]="","",WEEKNUM(F8096))</f>
        <v/>
      </c>
      <c r="C8096" s="45" t="str">
        <f>IF(Table1[[#This Row],[Day]]="","",MONTH(F8096))</f>
        <v/>
      </c>
      <c r="D8096" s="45" t="str">
        <f>IF(Table1[[#This Row],[Day]]="","",YEAR(F8096))</f>
        <v/>
      </c>
      <c r="E8096" s="117" t="s">
        <v>329</v>
      </c>
      <c r="J8096" s="102"/>
      <c r="K8096" s="124"/>
      <c r="R8096" s="46"/>
      <c r="V8096" s="112"/>
      <c r="W8096" s="72"/>
      <c r="X8096" s="46"/>
      <c r="Y8096" s="46"/>
      <c r="AC8096" s="47">
        <f t="shared" si="123"/>
        <v>0</v>
      </c>
      <c r="AD8096" s="47"/>
      <c r="AE8096" s="44"/>
      <c r="AF8096" s="48"/>
    </row>
    <row r="8097" spans="1:32" ht="21" customHeight="1">
      <c r="A8097" s="45" t="str">
        <f>IF(G8097="","",VLOOKUP(G8097,#REF!,3,0))</f>
        <v/>
      </c>
      <c r="B8097" s="45" t="str">
        <f>IF(Table1[[#This Row],[Day]]="","",WEEKNUM(F8097))</f>
        <v/>
      </c>
      <c r="C8097" s="45" t="str">
        <f>IF(Table1[[#This Row],[Day]]="","",MONTH(F8097))</f>
        <v/>
      </c>
      <c r="D8097" s="45" t="str">
        <f>IF(Table1[[#This Row],[Day]]="","",YEAR(F8097))</f>
        <v/>
      </c>
      <c r="E8097" s="117" t="s">
        <v>329</v>
      </c>
      <c r="J8097" s="102"/>
      <c r="K8097" s="124"/>
      <c r="R8097" s="46"/>
      <c r="V8097" s="112"/>
      <c r="W8097" s="72"/>
      <c r="X8097" s="46"/>
      <c r="Y8097" s="46"/>
      <c r="AC8097" s="47">
        <f t="shared" si="123"/>
        <v>0</v>
      </c>
      <c r="AD8097" s="47"/>
      <c r="AE8097" s="44"/>
      <c r="AF8097" s="48"/>
    </row>
    <row r="8098" spans="1:32" ht="21" customHeight="1">
      <c r="A8098" s="45" t="str">
        <f>IF(G8098="","",VLOOKUP(G8098,#REF!,3,0))</f>
        <v/>
      </c>
      <c r="B8098" s="45" t="str">
        <f>IF(Table1[[#This Row],[Day]]="","",WEEKNUM(F8098))</f>
        <v/>
      </c>
      <c r="C8098" s="45" t="str">
        <f>IF(Table1[[#This Row],[Day]]="","",MONTH(F8098))</f>
        <v/>
      </c>
      <c r="D8098" s="45" t="str">
        <f>IF(Table1[[#This Row],[Day]]="","",YEAR(F8098))</f>
        <v/>
      </c>
      <c r="E8098" s="117" t="s">
        <v>329</v>
      </c>
      <c r="J8098" s="102"/>
      <c r="K8098" s="124"/>
      <c r="R8098" s="46"/>
      <c r="V8098" s="112"/>
      <c r="W8098" s="72"/>
      <c r="X8098" s="46"/>
      <c r="Y8098" s="46"/>
      <c r="AC8098" s="47">
        <f t="shared" si="123"/>
        <v>0</v>
      </c>
      <c r="AD8098" s="47"/>
      <c r="AE8098" s="44"/>
      <c r="AF8098" s="48"/>
    </row>
    <row r="8099" spans="1:32" ht="21" customHeight="1">
      <c r="A8099" s="45" t="str">
        <f>IF(G8099="","",VLOOKUP(G8099,#REF!,3,0))</f>
        <v/>
      </c>
      <c r="B8099" s="45" t="str">
        <f>IF(Table1[[#This Row],[Day]]="","",WEEKNUM(F8099))</f>
        <v/>
      </c>
      <c r="C8099" s="45" t="str">
        <f>IF(Table1[[#This Row],[Day]]="","",MONTH(F8099))</f>
        <v/>
      </c>
      <c r="D8099" s="45" t="str">
        <f>IF(Table1[[#This Row],[Day]]="","",YEAR(F8099))</f>
        <v/>
      </c>
      <c r="E8099" s="117" t="s">
        <v>329</v>
      </c>
      <c r="J8099" s="102"/>
      <c r="K8099" s="124"/>
      <c r="R8099" s="46"/>
      <c r="V8099" s="112"/>
      <c r="W8099" s="72"/>
      <c r="X8099" s="46"/>
      <c r="Y8099" s="46"/>
      <c r="AC8099" s="47">
        <f t="shared" si="123"/>
        <v>0</v>
      </c>
      <c r="AD8099" s="47"/>
      <c r="AE8099" s="44"/>
      <c r="AF8099" s="48"/>
    </row>
    <row r="8100" spans="1:32" ht="21" customHeight="1">
      <c r="A8100" s="45" t="str">
        <f>IF(G8100="","",VLOOKUP(G8100,#REF!,3,0))</f>
        <v/>
      </c>
      <c r="B8100" s="45" t="str">
        <f>IF(Table1[[#This Row],[Day]]="","",WEEKNUM(F8100))</f>
        <v/>
      </c>
      <c r="C8100" s="45" t="str">
        <f>IF(Table1[[#This Row],[Day]]="","",MONTH(F8100))</f>
        <v/>
      </c>
      <c r="D8100" s="45" t="str">
        <f>IF(Table1[[#This Row],[Day]]="","",YEAR(F8100))</f>
        <v/>
      </c>
      <c r="E8100" s="117" t="s">
        <v>329</v>
      </c>
      <c r="J8100" s="102"/>
      <c r="K8100" s="124"/>
      <c r="R8100" s="46"/>
      <c r="V8100" s="112"/>
      <c r="W8100" s="72"/>
      <c r="X8100" s="46"/>
      <c r="Y8100" s="46"/>
      <c r="AC8100" s="47">
        <f t="shared" si="123"/>
        <v>0</v>
      </c>
      <c r="AD8100" s="47"/>
      <c r="AE8100" s="44"/>
      <c r="AF8100" s="48"/>
    </row>
    <row r="8101" spans="1:32" ht="21" customHeight="1">
      <c r="A8101" s="45" t="str">
        <f>IF(G8101="","",VLOOKUP(G8101,#REF!,3,0))</f>
        <v/>
      </c>
      <c r="B8101" s="45" t="str">
        <f>IF(Table1[[#This Row],[Day]]="","",WEEKNUM(F8101))</f>
        <v/>
      </c>
      <c r="C8101" s="45" t="str">
        <f>IF(Table1[[#This Row],[Day]]="","",MONTH(F8101))</f>
        <v/>
      </c>
      <c r="D8101" s="45" t="str">
        <f>IF(Table1[[#This Row],[Day]]="","",YEAR(F8101))</f>
        <v/>
      </c>
      <c r="E8101" s="117" t="s">
        <v>329</v>
      </c>
      <c r="J8101" s="102"/>
      <c r="K8101" s="124"/>
      <c r="R8101" s="46"/>
      <c r="V8101" s="112"/>
      <c r="W8101" s="72"/>
      <c r="X8101" s="46"/>
      <c r="Y8101" s="46"/>
      <c r="AC8101" s="47">
        <f t="shared" si="123"/>
        <v>0</v>
      </c>
      <c r="AD8101" s="47"/>
      <c r="AE8101" s="44"/>
      <c r="AF8101" s="48"/>
    </row>
    <row r="8102" spans="1:32" ht="21" customHeight="1">
      <c r="A8102" s="45" t="str">
        <f>IF(G8102="","",VLOOKUP(G8102,#REF!,3,0))</f>
        <v/>
      </c>
      <c r="B8102" s="45" t="str">
        <f>IF(Table1[[#This Row],[Day]]="","",WEEKNUM(F8102))</f>
        <v/>
      </c>
      <c r="C8102" s="45" t="str">
        <f>IF(Table1[[#This Row],[Day]]="","",MONTH(F8102))</f>
        <v/>
      </c>
      <c r="D8102" s="45" t="str">
        <f>IF(Table1[[#This Row],[Day]]="","",YEAR(F8102))</f>
        <v/>
      </c>
      <c r="E8102" s="117" t="s">
        <v>329</v>
      </c>
      <c r="J8102" s="102"/>
      <c r="K8102" s="124"/>
      <c r="R8102" s="46"/>
      <c r="V8102" s="112"/>
      <c r="W8102" s="72"/>
      <c r="X8102" s="46"/>
      <c r="Y8102" s="46"/>
      <c r="AC8102" s="47">
        <f t="shared" si="123"/>
        <v>0</v>
      </c>
      <c r="AD8102" s="47"/>
      <c r="AE8102" s="44"/>
      <c r="AF8102" s="48"/>
    </row>
    <row r="8103" spans="1:32" ht="21" customHeight="1">
      <c r="A8103" s="45" t="str">
        <f>IF(G8103="","",VLOOKUP(G8103,#REF!,3,0))</f>
        <v/>
      </c>
      <c r="B8103" s="45" t="str">
        <f>IF(Table1[[#This Row],[Day]]="","",WEEKNUM(F8103))</f>
        <v/>
      </c>
      <c r="C8103" s="45" t="str">
        <f>IF(Table1[[#This Row],[Day]]="","",MONTH(F8103))</f>
        <v/>
      </c>
      <c r="D8103" s="45" t="str">
        <f>IF(Table1[[#This Row],[Day]]="","",YEAR(F8103))</f>
        <v/>
      </c>
      <c r="E8103" s="117" t="s">
        <v>329</v>
      </c>
      <c r="J8103" s="102"/>
      <c r="K8103" s="124"/>
      <c r="R8103" s="46"/>
      <c r="V8103" s="112"/>
      <c r="W8103" s="72"/>
      <c r="X8103" s="46"/>
      <c r="Y8103" s="46"/>
      <c r="AC8103" s="47">
        <f t="shared" si="123"/>
        <v>0</v>
      </c>
      <c r="AD8103" s="47"/>
      <c r="AE8103" s="44"/>
      <c r="AF8103" s="48"/>
    </row>
    <row r="8104" spans="1:32" ht="21" customHeight="1">
      <c r="A8104" s="45" t="str">
        <f>IF(G8104="","",VLOOKUP(G8104,#REF!,3,0))</f>
        <v/>
      </c>
      <c r="B8104" s="45" t="str">
        <f>IF(Table1[[#This Row],[Day]]="","",WEEKNUM(F8104))</f>
        <v/>
      </c>
      <c r="C8104" s="45" t="str">
        <f>IF(Table1[[#This Row],[Day]]="","",MONTH(F8104))</f>
        <v/>
      </c>
      <c r="D8104" s="45" t="str">
        <f>IF(Table1[[#This Row],[Day]]="","",YEAR(F8104))</f>
        <v/>
      </c>
      <c r="E8104" s="117" t="s">
        <v>329</v>
      </c>
      <c r="J8104" s="102"/>
      <c r="K8104" s="124"/>
      <c r="R8104" s="46"/>
      <c r="V8104" s="112"/>
      <c r="W8104" s="72"/>
      <c r="X8104" s="46"/>
      <c r="Y8104" s="46"/>
      <c r="AC8104" s="47">
        <f t="shared" si="123"/>
        <v>0</v>
      </c>
      <c r="AD8104" s="47"/>
      <c r="AE8104" s="44"/>
      <c r="AF8104" s="48"/>
    </row>
    <row r="8105" spans="1:32" ht="21" customHeight="1">
      <c r="A8105" s="45" t="str">
        <f>IF(G8105="","",VLOOKUP(G8105,#REF!,3,0))</f>
        <v/>
      </c>
      <c r="B8105" s="45" t="str">
        <f>IF(Table1[[#This Row],[Day]]="","",WEEKNUM(F8105))</f>
        <v/>
      </c>
      <c r="C8105" s="45" t="str">
        <f>IF(Table1[[#This Row],[Day]]="","",MONTH(F8105))</f>
        <v/>
      </c>
      <c r="D8105" s="45" t="str">
        <f>IF(Table1[[#This Row],[Day]]="","",YEAR(F8105))</f>
        <v/>
      </c>
      <c r="E8105" s="117" t="s">
        <v>329</v>
      </c>
      <c r="J8105" s="102"/>
      <c r="K8105" s="124"/>
      <c r="R8105" s="46"/>
      <c r="V8105" s="112"/>
      <c r="W8105" s="72"/>
      <c r="X8105" s="46"/>
      <c r="Y8105" s="46"/>
      <c r="AC8105" s="47">
        <f t="shared" si="123"/>
        <v>0</v>
      </c>
      <c r="AD8105" s="47"/>
      <c r="AE8105" s="44"/>
      <c r="AF8105" s="48"/>
    </row>
    <row r="8106" spans="1:32" ht="21" customHeight="1">
      <c r="A8106" s="45" t="str">
        <f>IF(G8106="","",VLOOKUP(G8106,#REF!,3,0))</f>
        <v/>
      </c>
      <c r="B8106" s="45" t="str">
        <f>IF(Table1[[#This Row],[Day]]="","",WEEKNUM(F8106))</f>
        <v/>
      </c>
      <c r="C8106" s="45" t="str">
        <f>IF(Table1[[#This Row],[Day]]="","",MONTH(F8106))</f>
        <v/>
      </c>
      <c r="D8106" s="45" t="str">
        <f>IF(Table1[[#This Row],[Day]]="","",YEAR(F8106))</f>
        <v/>
      </c>
      <c r="E8106" s="117" t="s">
        <v>329</v>
      </c>
      <c r="J8106" s="102"/>
      <c r="K8106" s="124"/>
      <c r="R8106" s="46"/>
      <c r="V8106" s="112"/>
      <c r="W8106" s="72"/>
      <c r="X8106" s="46"/>
      <c r="Y8106" s="46"/>
      <c r="AC8106" s="47">
        <f t="shared" si="123"/>
        <v>0</v>
      </c>
      <c r="AD8106" s="47"/>
      <c r="AE8106" s="44"/>
      <c r="AF8106" s="48"/>
    </row>
    <row r="8107" spans="1:32" ht="21" customHeight="1">
      <c r="A8107" s="45" t="str">
        <f>IF(G8107="","",VLOOKUP(G8107,#REF!,3,0))</f>
        <v/>
      </c>
      <c r="B8107" s="45" t="str">
        <f>IF(Table1[[#This Row],[Day]]="","",WEEKNUM(F8107))</f>
        <v/>
      </c>
      <c r="C8107" s="45" t="str">
        <f>IF(Table1[[#This Row],[Day]]="","",MONTH(F8107))</f>
        <v/>
      </c>
      <c r="D8107" s="45" t="str">
        <f>IF(Table1[[#This Row],[Day]]="","",YEAR(F8107))</f>
        <v/>
      </c>
      <c r="E8107" s="117" t="s">
        <v>329</v>
      </c>
      <c r="J8107" s="102"/>
      <c r="K8107" s="124"/>
      <c r="R8107" s="46"/>
      <c r="V8107" s="112"/>
      <c r="W8107" s="72"/>
      <c r="X8107" s="46"/>
      <c r="Y8107" s="46"/>
      <c r="AC8107" s="47">
        <f t="shared" si="123"/>
        <v>0</v>
      </c>
      <c r="AD8107" s="47"/>
      <c r="AE8107" s="44"/>
      <c r="AF8107" s="48"/>
    </row>
    <row r="8108" spans="1:32" ht="21" customHeight="1">
      <c r="A8108" s="45" t="str">
        <f>IF(G8108="","",VLOOKUP(G8108,#REF!,3,0))</f>
        <v/>
      </c>
      <c r="B8108" s="45" t="str">
        <f>IF(Table1[[#This Row],[Day]]="","",WEEKNUM(F8108))</f>
        <v/>
      </c>
      <c r="C8108" s="45" t="str">
        <f>IF(Table1[[#This Row],[Day]]="","",MONTH(F8108))</f>
        <v/>
      </c>
      <c r="D8108" s="45" t="str">
        <f>IF(Table1[[#This Row],[Day]]="","",YEAR(F8108))</f>
        <v/>
      </c>
      <c r="E8108" s="117" t="s">
        <v>329</v>
      </c>
      <c r="J8108" s="102"/>
      <c r="K8108" s="124"/>
      <c r="R8108" s="46"/>
      <c r="V8108" s="112"/>
      <c r="W8108" s="72"/>
      <c r="X8108" s="46"/>
      <c r="Y8108" s="46"/>
      <c r="AC8108" s="47">
        <f t="shared" si="123"/>
        <v>0</v>
      </c>
      <c r="AD8108" s="47"/>
      <c r="AE8108" s="44"/>
      <c r="AF8108" s="48"/>
    </row>
    <row r="8109" spans="1:32" ht="21" customHeight="1">
      <c r="A8109" s="45" t="str">
        <f>IF(G8109="","",VLOOKUP(G8109,#REF!,3,0))</f>
        <v/>
      </c>
      <c r="B8109" s="45" t="str">
        <f>IF(Table1[[#This Row],[Day]]="","",WEEKNUM(F8109))</f>
        <v/>
      </c>
      <c r="C8109" s="45" t="str">
        <f>IF(Table1[[#This Row],[Day]]="","",MONTH(F8109))</f>
        <v/>
      </c>
      <c r="D8109" s="45" t="str">
        <f>IF(Table1[[#This Row],[Day]]="","",YEAR(F8109))</f>
        <v/>
      </c>
      <c r="E8109" s="117" t="s">
        <v>329</v>
      </c>
      <c r="J8109" s="102"/>
      <c r="K8109" s="124"/>
      <c r="R8109" s="46"/>
      <c r="V8109" s="112"/>
      <c r="W8109" s="72"/>
      <c r="X8109" s="46"/>
      <c r="Y8109" s="46"/>
      <c r="AC8109" s="47">
        <f t="shared" si="123"/>
        <v>0</v>
      </c>
      <c r="AD8109" s="47"/>
      <c r="AE8109" s="44"/>
      <c r="AF8109" s="48"/>
    </row>
    <row r="8110" spans="1:32" ht="21" customHeight="1">
      <c r="A8110" s="45" t="str">
        <f>IF(G8110="","",VLOOKUP(G8110,#REF!,3,0))</f>
        <v/>
      </c>
      <c r="B8110" s="45" t="str">
        <f>IF(Table1[[#This Row],[Day]]="","",WEEKNUM(F8110))</f>
        <v/>
      </c>
      <c r="C8110" s="45" t="str">
        <f>IF(Table1[[#This Row],[Day]]="","",MONTH(F8110))</f>
        <v/>
      </c>
      <c r="D8110" s="45" t="str">
        <f>IF(Table1[[#This Row],[Day]]="","",YEAR(F8110))</f>
        <v/>
      </c>
      <c r="E8110" s="117" t="s">
        <v>329</v>
      </c>
      <c r="J8110" s="102"/>
      <c r="K8110" s="124"/>
      <c r="R8110" s="46"/>
      <c r="V8110" s="112"/>
      <c r="W8110" s="72"/>
      <c r="X8110" s="46"/>
      <c r="Y8110" s="46"/>
      <c r="AC8110" s="47">
        <f t="shared" si="123"/>
        <v>0</v>
      </c>
      <c r="AD8110" s="47"/>
      <c r="AE8110" s="44"/>
      <c r="AF8110" s="48"/>
    </row>
    <row r="8111" spans="1:32" ht="21" customHeight="1">
      <c r="A8111" s="45" t="str">
        <f>IF(G8111="","",VLOOKUP(G8111,#REF!,3,0))</f>
        <v/>
      </c>
      <c r="B8111" s="45" t="str">
        <f>IF(Table1[[#This Row],[Day]]="","",WEEKNUM(F8111))</f>
        <v/>
      </c>
      <c r="C8111" s="45" t="str">
        <f>IF(Table1[[#This Row],[Day]]="","",MONTH(F8111))</f>
        <v/>
      </c>
      <c r="D8111" s="45" t="str">
        <f>IF(Table1[[#This Row],[Day]]="","",YEAR(F8111))</f>
        <v/>
      </c>
      <c r="E8111" s="117" t="s">
        <v>329</v>
      </c>
      <c r="J8111" s="102"/>
      <c r="K8111" s="124"/>
      <c r="R8111" s="46"/>
      <c r="V8111" s="112"/>
      <c r="W8111" s="72"/>
      <c r="X8111" s="46"/>
      <c r="Y8111" s="46"/>
      <c r="AC8111" s="47">
        <f t="shared" si="123"/>
        <v>0</v>
      </c>
      <c r="AD8111" s="47"/>
      <c r="AE8111" s="44"/>
      <c r="AF8111" s="48"/>
    </row>
    <row r="8112" spans="1:32" ht="21" customHeight="1">
      <c r="A8112" s="45" t="str">
        <f>IF(G8112="","",VLOOKUP(G8112,#REF!,3,0))</f>
        <v/>
      </c>
      <c r="B8112" s="45" t="str">
        <f>IF(Table1[[#This Row],[Day]]="","",WEEKNUM(F8112))</f>
        <v/>
      </c>
      <c r="C8112" s="45" t="str">
        <f>IF(Table1[[#This Row],[Day]]="","",MONTH(F8112))</f>
        <v/>
      </c>
      <c r="D8112" s="45" t="str">
        <f>IF(Table1[[#This Row],[Day]]="","",YEAR(F8112))</f>
        <v/>
      </c>
      <c r="E8112" s="117" t="s">
        <v>329</v>
      </c>
      <c r="J8112" s="102"/>
      <c r="K8112" s="124"/>
      <c r="R8112" s="46"/>
      <c r="V8112" s="112"/>
      <c r="W8112" s="72"/>
      <c r="X8112" s="46"/>
      <c r="Y8112" s="46"/>
      <c r="AC8112" s="47">
        <f t="shared" si="123"/>
        <v>0</v>
      </c>
      <c r="AD8112" s="47"/>
      <c r="AE8112" s="44"/>
      <c r="AF8112" s="48"/>
    </row>
    <row r="8113" spans="1:32" ht="21" customHeight="1">
      <c r="A8113" s="45" t="str">
        <f>IF(G8113="","",VLOOKUP(G8113,#REF!,3,0))</f>
        <v/>
      </c>
      <c r="B8113" s="45" t="str">
        <f>IF(Table1[[#This Row],[Day]]="","",WEEKNUM(F8113))</f>
        <v/>
      </c>
      <c r="C8113" s="45" t="str">
        <f>IF(Table1[[#This Row],[Day]]="","",MONTH(F8113))</f>
        <v/>
      </c>
      <c r="D8113" s="45" t="str">
        <f>IF(Table1[[#This Row],[Day]]="","",YEAR(F8113))</f>
        <v/>
      </c>
      <c r="E8113" s="117" t="s">
        <v>329</v>
      </c>
      <c r="J8113" s="102"/>
      <c r="K8113" s="124"/>
      <c r="R8113" s="46"/>
      <c r="V8113" s="112"/>
      <c r="W8113" s="72"/>
      <c r="X8113" s="46"/>
      <c r="Y8113" s="46"/>
      <c r="AC8113" s="47">
        <f t="shared" si="123"/>
        <v>0</v>
      </c>
      <c r="AD8113" s="47"/>
      <c r="AE8113" s="44"/>
      <c r="AF8113" s="48"/>
    </row>
    <row r="8114" spans="1:32" ht="21" customHeight="1">
      <c r="A8114" s="45" t="str">
        <f>IF(G8114="","",VLOOKUP(G8114,#REF!,3,0))</f>
        <v/>
      </c>
      <c r="B8114" s="45" t="str">
        <f>IF(Table1[[#This Row],[Day]]="","",WEEKNUM(F8114))</f>
        <v/>
      </c>
      <c r="C8114" s="45" t="str">
        <f>IF(Table1[[#This Row],[Day]]="","",MONTH(F8114))</f>
        <v/>
      </c>
      <c r="D8114" s="45" t="str">
        <f>IF(Table1[[#This Row],[Day]]="","",YEAR(F8114))</f>
        <v/>
      </c>
      <c r="E8114" s="117" t="s">
        <v>329</v>
      </c>
      <c r="J8114" s="102"/>
      <c r="K8114" s="124"/>
      <c r="R8114" s="46"/>
      <c r="V8114" s="112"/>
      <c r="W8114" s="72"/>
      <c r="X8114" s="46"/>
      <c r="Y8114" s="46"/>
      <c r="AC8114" s="47">
        <f t="shared" si="123"/>
        <v>0</v>
      </c>
      <c r="AD8114" s="47"/>
      <c r="AE8114" s="44"/>
      <c r="AF8114" s="48"/>
    </row>
    <row r="8115" spans="1:32" ht="21" customHeight="1">
      <c r="A8115" s="45" t="str">
        <f>IF(G8115="","",VLOOKUP(G8115,#REF!,3,0))</f>
        <v/>
      </c>
      <c r="B8115" s="45" t="str">
        <f>IF(Table1[[#This Row],[Day]]="","",WEEKNUM(F8115))</f>
        <v/>
      </c>
      <c r="C8115" s="45" t="str">
        <f>IF(Table1[[#This Row],[Day]]="","",MONTH(F8115))</f>
        <v/>
      </c>
      <c r="D8115" s="45" t="str">
        <f>IF(Table1[[#This Row],[Day]]="","",YEAR(F8115))</f>
        <v/>
      </c>
      <c r="E8115" s="117" t="s">
        <v>329</v>
      </c>
      <c r="J8115" s="102"/>
      <c r="K8115" s="124"/>
      <c r="R8115" s="46"/>
      <c r="V8115" s="112"/>
      <c r="W8115" s="72"/>
      <c r="X8115" s="46"/>
      <c r="Y8115" s="46"/>
      <c r="AC8115" s="47">
        <f t="shared" si="123"/>
        <v>0</v>
      </c>
      <c r="AD8115" s="47"/>
      <c r="AE8115" s="44"/>
      <c r="AF8115" s="48"/>
    </row>
    <row r="8116" spans="1:32" ht="21" customHeight="1">
      <c r="A8116" s="45" t="str">
        <f>IF(G8116="","",VLOOKUP(G8116,#REF!,3,0))</f>
        <v/>
      </c>
      <c r="B8116" s="45" t="str">
        <f>IF(Table1[[#This Row],[Day]]="","",WEEKNUM(F8116))</f>
        <v/>
      </c>
      <c r="C8116" s="45" t="str">
        <f>IF(Table1[[#This Row],[Day]]="","",MONTH(F8116))</f>
        <v/>
      </c>
      <c r="D8116" s="45" t="str">
        <f>IF(Table1[[#This Row],[Day]]="","",YEAR(F8116))</f>
        <v/>
      </c>
      <c r="E8116" s="117" t="s">
        <v>329</v>
      </c>
      <c r="J8116" s="102"/>
      <c r="K8116" s="124"/>
      <c r="R8116" s="46"/>
      <c r="V8116" s="112"/>
      <c r="W8116" s="72"/>
      <c r="X8116" s="46"/>
      <c r="Y8116" s="46"/>
      <c r="AC8116" s="47">
        <f t="shared" si="123"/>
        <v>0</v>
      </c>
      <c r="AD8116" s="47"/>
      <c r="AE8116" s="44"/>
      <c r="AF8116" s="48"/>
    </row>
    <row r="8117" spans="1:32" ht="21" customHeight="1">
      <c r="A8117" s="45" t="str">
        <f>IF(G8117="","",VLOOKUP(G8117,#REF!,3,0))</f>
        <v/>
      </c>
      <c r="B8117" s="45" t="str">
        <f>IF(Table1[[#This Row],[Day]]="","",WEEKNUM(F8117))</f>
        <v/>
      </c>
      <c r="C8117" s="45" t="str">
        <f>IF(Table1[[#This Row],[Day]]="","",MONTH(F8117))</f>
        <v/>
      </c>
      <c r="D8117" s="45" t="str">
        <f>IF(Table1[[#This Row],[Day]]="","",YEAR(F8117))</f>
        <v/>
      </c>
      <c r="E8117" s="117" t="s">
        <v>329</v>
      </c>
      <c r="J8117" s="102"/>
      <c r="K8117" s="124"/>
      <c r="R8117" s="46"/>
      <c r="V8117" s="112"/>
      <c r="W8117" s="72"/>
      <c r="X8117" s="46"/>
      <c r="Y8117" s="46"/>
      <c r="AC8117" s="47">
        <f t="shared" si="123"/>
        <v>0</v>
      </c>
      <c r="AD8117" s="47"/>
      <c r="AE8117" s="44"/>
      <c r="AF8117" s="48"/>
    </row>
    <row r="8118" spans="1:32" ht="21" customHeight="1">
      <c r="A8118" s="45" t="str">
        <f>IF(G8118="","",VLOOKUP(G8118,#REF!,3,0))</f>
        <v/>
      </c>
      <c r="B8118" s="45" t="str">
        <f>IF(Table1[[#This Row],[Day]]="","",WEEKNUM(F8118))</f>
        <v/>
      </c>
      <c r="C8118" s="45" t="str">
        <f>IF(Table1[[#This Row],[Day]]="","",MONTH(F8118))</f>
        <v/>
      </c>
      <c r="D8118" s="45" t="str">
        <f>IF(Table1[[#This Row],[Day]]="","",YEAR(F8118))</f>
        <v/>
      </c>
      <c r="E8118" s="117" t="s">
        <v>329</v>
      </c>
      <c r="J8118" s="102"/>
      <c r="K8118" s="124"/>
      <c r="R8118" s="46"/>
      <c r="V8118" s="112"/>
      <c r="W8118" s="72"/>
      <c r="X8118" s="46"/>
      <c r="Y8118" s="46"/>
      <c r="AC8118" s="47">
        <f t="shared" si="123"/>
        <v>0</v>
      </c>
      <c r="AD8118" s="47"/>
      <c r="AE8118" s="44"/>
      <c r="AF8118" s="48"/>
    </row>
    <row r="8119" spans="1:32" ht="21" customHeight="1">
      <c r="A8119" s="45" t="str">
        <f>IF(G8119="","",VLOOKUP(G8119,#REF!,3,0))</f>
        <v/>
      </c>
      <c r="B8119" s="45" t="str">
        <f>IF(Table1[[#This Row],[Day]]="","",WEEKNUM(F8119))</f>
        <v/>
      </c>
      <c r="C8119" s="45" t="str">
        <f>IF(Table1[[#This Row],[Day]]="","",MONTH(F8119))</f>
        <v/>
      </c>
      <c r="D8119" s="45" t="str">
        <f>IF(Table1[[#This Row],[Day]]="","",YEAR(F8119))</f>
        <v/>
      </c>
      <c r="E8119" s="117" t="s">
        <v>329</v>
      </c>
      <c r="J8119" s="102"/>
      <c r="K8119" s="124"/>
      <c r="R8119" s="46"/>
      <c r="V8119" s="112"/>
      <c r="W8119" s="72"/>
      <c r="X8119" s="46"/>
      <c r="Y8119" s="46"/>
      <c r="AC8119" s="47">
        <f t="shared" si="123"/>
        <v>0</v>
      </c>
      <c r="AD8119" s="47"/>
      <c r="AE8119" s="44"/>
      <c r="AF8119" s="48"/>
    </row>
    <row r="8120" spans="1:32" ht="21" customHeight="1">
      <c r="A8120" s="45" t="str">
        <f>IF(G8120="","",VLOOKUP(G8120,#REF!,3,0))</f>
        <v/>
      </c>
      <c r="B8120" s="45" t="str">
        <f>IF(Table1[[#This Row],[Day]]="","",WEEKNUM(F8120))</f>
        <v/>
      </c>
      <c r="C8120" s="45" t="str">
        <f>IF(Table1[[#This Row],[Day]]="","",MONTH(F8120))</f>
        <v/>
      </c>
      <c r="D8120" s="45" t="str">
        <f>IF(Table1[[#This Row],[Day]]="","",YEAR(F8120))</f>
        <v/>
      </c>
      <c r="E8120" s="117" t="s">
        <v>329</v>
      </c>
      <c r="J8120" s="102"/>
      <c r="K8120" s="124"/>
      <c r="R8120" s="46"/>
      <c r="V8120" s="112"/>
      <c r="W8120" s="72"/>
      <c r="X8120" s="46"/>
      <c r="Y8120" s="46"/>
      <c r="AC8120" s="47">
        <f t="shared" si="123"/>
        <v>0</v>
      </c>
      <c r="AD8120" s="47"/>
      <c r="AE8120" s="44"/>
      <c r="AF8120" s="48"/>
    </row>
    <row r="8121" spans="1:32" ht="21" customHeight="1">
      <c r="A8121" s="45" t="str">
        <f>IF(G8121="","",VLOOKUP(G8121,#REF!,3,0))</f>
        <v/>
      </c>
      <c r="B8121" s="45" t="str">
        <f>IF(Table1[[#This Row],[Day]]="","",WEEKNUM(F8121))</f>
        <v/>
      </c>
      <c r="C8121" s="45" t="str">
        <f>IF(Table1[[#This Row],[Day]]="","",MONTH(F8121))</f>
        <v/>
      </c>
      <c r="D8121" s="45" t="str">
        <f>IF(Table1[[#This Row],[Day]]="","",YEAR(F8121))</f>
        <v/>
      </c>
      <c r="E8121" s="117" t="s">
        <v>329</v>
      </c>
      <c r="J8121" s="102"/>
      <c r="K8121" s="124"/>
      <c r="R8121" s="46"/>
      <c r="V8121" s="112"/>
      <c r="W8121" s="72"/>
      <c r="X8121" s="46"/>
      <c r="Y8121" s="46"/>
      <c r="AC8121" s="47">
        <f t="shared" si="123"/>
        <v>0</v>
      </c>
      <c r="AD8121" s="47"/>
      <c r="AE8121" s="44"/>
      <c r="AF8121" s="48"/>
    </row>
    <row r="8122" spans="1:32" ht="21" customHeight="1">
      <c r="A8122" s="45" t="str">
        <f>IF(G8122="","",VLOOKUP(G8122,#REF!,3,0))</f>
        <v/>
      </c>
      <c r="B8122" s="45" t="str">
        <f>IF(Table1[[#This Row],[Day]]="","",WEEKNUM(F8122))</f>
        <v/>
      </c>
      <c r="C8122" s="45" t="str">
        <f>IF(Table1[[#This Row],[Day]]="","",MONTH(F8122))</f>
        <v/>
      </c>
      <c r="D8122" s="45" t="str">
        <f>IF(Table1[[#This Row],[Day]]="","",YEAR(F8122))</f>
        <v/>
      </c>
      <c r="E8122" s="117" t="s">
        <v>329</v>
      </c>
      <c r="J8122" s="102"/>
      <c r="K8122" s="124"/>
      <c r="R8122" s="46"/>
      <c r="V8122" s="112"/>
      <c r="W8122" s="72"/>
      <c r="X8122" s="46"/>
      <c r="Y8122" s="46"/>
      <c r="AC8122" s="47">
        <f t="shared" si="123"/>
        <v>0</v>
      </c>
      <c r="AD8122" s="47"/>
      <c r="AE8122" s="44"/>
      <c r="AF8122" s="48"/>
    </row>
    <row r="8123" spans="1:32" ht="21" customHeight="1">
      <c r="A8123" s="45" t="str">
        <f>IF(G8123="","",VLOOKUP(G8123,#REF!,3,0))</f>
        <v/>
      </c>
      <c r="B8123" s="45" t="str">
        <f>IF(Table1[[#This Row],[Day]]="","",WEEKNUM(F8123))</f>
        <v/>
      </c>
      <c r="C8123" s="45" t="str">
        <f>IF(Table1[[#This Row],[Day]]="","",MONTH(F8123))</f>
        <v/>
      </c>
      <c r="D8123" s="45" t="str">
        <f>IF(Table1[[#This Row],[Day]]="","",YEAR(F8123))</f>
        <v/>
      </c>
      <c r="E8123" s="117" t="s">
        <v>329</v>
      </c>
      <c r="J8123" s="102"/>
      <c r="K8123" s="124"/>
      <c r="R8123" s="46"/>
      <c r="V8123" s="112"/>
      <c r="W8123" s="72"/>
      <c r="X8123" s="46"/>
      <c r="Y8123" s="46"/>
      <c r="AC8123" s="47">
        <f t="shared" si="123"/>
        <v>0</v>
      </c>
      <c r="AD8123" s="47"/>
      <c r="AE8123" s="44"/>
      <c r="AF8123" s="48"/>
    </row>
    <row r="8124" spans="1:32" ht="21" customHeight="1">
      <c r="A8124" s="45" t="str">
        <f>IF(G8124="","",VLOOKUP(G8124,#REF!,3,0))</f>
        <v/>
      </c>
      <c r="B8124" s="45" t="str">
        <f>IF(Table1[[#This Row],[Day]]="","",WEEKNUM(F8124))</f>
        <v/>
      </c>
      <c r="C8124" s="45" t="str">
        <f>IF(Table1[[#This Row],[Day]]="","",MONTH(F8124))</f>
        <v/>
      </c>
      <c r="D8124" s="45" t="str">
        <f>IF(Table1[[#This Row],[Day]]="","",YEAR(F8124))</f>
        <v/>
      </c>
      <c r="E8124" s="117" t="s">
        <v>329</v>
      </c>
      <c r="J8124" s="102"/>
      <c r="K8124" s="124"/>
      <c r="R8124" s="46"/>
      <c r="V8124" s="112"/>
      <c r="W8124" s="72"/>
      <c r="X8124" s="46"/>
      <c r="Y8124" s="46"/>
      <c r="AC8124" s="47">
        <f t="shared" si="123"/>
        <v>0</v>
      </c>
      <c r="AD8124" s="47"/>
      <c r="AE8124" s="44"/>
      <c r="AF8124" s="48"/>
    </row>
    <row r="8125" spans="1:32" ht="21" customHeight="1">
      <c r="A8125" s="45" t="str">
        <f>IF(G8125="","",VLOOKUP(G8125,#REF!,3,0))</f>
        <v/>
      </c>
      <c r="B8125" s="45" t="str">
        <f>IF(Table1[[#This Row],[Day]]="","",WEEKNUM(F8125))</f>
        <v/>
      </c>
      <c r="C8125" s="45" t="str">
        <f>IF(Table1[[#This Row],[Day]]="","",MONTH(F8125))</f>
        <v/>
      </c>
      <c r="D8125" s="45" t="str">
        <f>IF(Table1[[#This Row],[Day]]="","",YEAR(F8125))</f>
        <v/>
      </c>
      <c r="E8125" s="117" t="s">
        <v>329</v>
      </c>
      <c r="J8125" s="102"/>
      <c r="K8125" s="124"/>
      <c r="R8125" s="46"/>
      <c r="V8125" s="112"/>
      <c r="W8125" s="72"/>
      <c r="X8125" s="46"/>
      <c r="Y8125" s="46"/>
      <c r="AC8125" s="47">
        <f t="shared" si="123"/>
        <v>0</v>
      </c>
      <c r="AD8125" s="47"/>
      <c r="AE8125" s="44"/>
      <c r="AF8125" s="48"/>
    </row>
    <row r="8126" spans="1:32" ht="21" customHeight="1">
      <c r="A8126" s="45" t="str">
        <f>IF(G8126="","",VLOOKUP(G8126,#REF!,3,0))</f>
        <v/>
      </c>
      <c r="B8126" s="45" t="str">
        <f>IF(Table1[[#This Row],[Day]]="","",WEEKNUM(F8126))</f>
        <v/>
      </c>
      <c r="C8126" s="45" t="str">
        <f>IF(Table1[[#This Row],[Day]]="","",MONTH(F8126))</f>
        <v/>
      </c>
      <c r="D8126" s="45" t="str">
        <f>IF(Table1[[#This Row],[Day]]="","",YEAR(F8126))</f>
        <v/>
      </c>
      <c r="E8126" s="117" t="s">
        <v>329</v>
      </c>
      <c r="J8126" s="102"/>
      <c r="K8126" s="124"/>
      <c r="R8126" s="46"/>
      <c r="V8126" s="112"/>
      <c r="W8126" s="72"/>
      <c r="X8126" s="46"/>
      <c r="Y8126" s="46"/>
      <c r="AC8126" s="47">
        <f t="shared" si="123"/>
        <v>0</v>
      </c>
      <c r="AD8126" s="47"/>
      <c r="AE8126" s="44"/>
      <c r="AF8126" s="48"/>
    </row>
    <row r="8127" spans="1:32" ht="21" customHeight="1">
      <c r="A8127" s="45" t="str">
        <f>IF(G8127="","",VLOOKUP(G8127,#REF!,3,0))</f>
        <v/>
      </c>
      <c r="B8127" s="45" t="str">
        <f>IF(Table1[[#This Row],[Day]]="","",WEEKNUM(F8127))</f>
        <v/>
      </c>
      <c r="C8127" s="45" t="str">
        <f>IF(Table1[[#This Row],[Day]]="","",MONTH(F8127))</f>
        <v/>
      </c>
      <c r="D8127" s="45" t="str">
        <f>IF(Table1[[#This Row],[Day]]="","",YEAR(F8127))</f>
        <v/>
      </c>
      <c r="E8127" s="117" t="s">
        <v>329</v>
      </c>
      <c r="J8127" s="102"/>
      <c r="K8127" s="124"/>
      <c r="R8127" s="46"/>
      <c r="V8127" s="112"/>
      <c r="W8127" s="72"/>
      <c r="X8127" s="46"/>
      <c r="Y8127" s="46"/>
      <c r="AC8127" s="47">
        <f t="shared" si="123"/>
        <v>0</v>
      </c>
      <c r="AD8127" s="47"/>
      <c r="AE8127" s="44"/>
      <c r="AF8127" s="48"/>
    </row>
    <row r="8128" spans="1:32" ht="21" customHeight="1">
      <c r="A8128" s="45" t="str">
        <f>IF(G8128="","",VLOOKUP(G8128,#REF!,3,0))</f>
        <v/>
      </c>
      <c r="B8128" s="45" t="str">
        <f>IF(Table1[[#This Row],[Day]]="","",WEEKNUM(F8128))</f>
        <v/>
      </c>
      <c r="C8128" s="45" t="str">
        <f>IF(Table1[[#This Row],[Day]]="","",MONTH(F8128))</f>
        <v/>
      </c>
      <c r="D8128" s="45" t="str">
        <f>IF(Table1[[#This Row],[Day]]="","",YEAR(F8128))</f>
        <v/>
      </c>
      <c r="E8128" s="117" t="s">
        <v>329</v>
      </c>
      <c r="J8128" s="102"/>
      <c r="K8128" s="124"/>
      <c r="R8128" s="46"/>
      <c r="V8128" s="112"/>
      <c r="W8128" s="72"/>
      <c r="X8128" s="46"/>
      <c r="Y8128" s="46"/>
      <c r="AC8128" s="47">
        <f t="shared" si="123"/>
        <v>0</v>
      </c>
      <c r="AD8128" s="47"/>
      <c r="AE8128" s="44"/>
      <c r="AF8128" s="48"/>
    </row>
    <row r="8129" spans="1:32" ht="21" customHeight="1">
      <c r="A8129" s="45" t="str">
        <f>IF(G8129="","",VLOOKUP(G8129,#REF!,3,0))</f>
        <v/>
      </c>
      <c r="B8129" s="45" t="str">
        <f>IF(Table1[[#This Row],[Day]]="","",WEEKNUM(F8129))</f>
        <v/>
      </c>
      <c r="C8129" s="45" t="str">
        <f>IF(Table1[[#This Row],[Day]]="","",MONTH(F8129))</f>
        <v/>
      </c>
      <c r="D8129" s="45" t="str">
        <f>IF(Table1[[#This Row],[Day]]="","",YEAR(F8129))</f>
        <v/>
      </c>
      <c r="E8129" s="117" t="s">
        <v>329</v>
      </c>
      <c r="J8129" s="102"/>
      <c r="K8129" s="124"/>
      <c r="R8129" s="46"/>
      <c r="V8129" s="112"/>
      <c r="W8129" s="72"/>
      <c r="X8129" s="46"/>
      <c r="Y8129" s="46"/>
      <c r="AC8129" s="47">
        <f t="shared" si="123"/>
        <v>0</v>
      </c>
      <c r="AD8129" s="47"/>
      <c r="AE8129" s="44"/>
      <c r="AF8129" s="48"/>
    </row>
    <row r="8130" spans="1:32" ht="21" customHeight="1">
      <c r="A8130" s="45" t="str">
        <f>IF(G8130="","",VLOOKUP(G8130,#REF!,3,0))</f>
        <v/>
      </c>
      <c r="B8130" s="45" t="str">
        <f>IF(Table1[[#This Row],[Day]]="","",WEEKNUM(F8130))</f>
        <v/>
      </c>
      <c r="C8130" s="45" t="str">
        <f>IF(Table1[[#This Row],[Day]]="","",MONTH(F8130))</f>
        <v/>
      </c>
      <c r="D8130" s="45" t="str">
        <f>IF(Table1[[#This Row],[Day]]="","",YEAR(F8130))</f>
        <v/>
      </c>
      <c r="E8130" s="117" t="s">
        <v>329</v>
      </c>
      <c r="J8130" s="102"/>
      <c r="K8130" s="124"/>
      <c r="R8130" s="46"/>
      <c r="V8130" s="112"/>
      <c r="W8130" s="72"/>
      <c r="X8130" s="46"/>
      <c r="Y8130" s="46"/>
      <c r="AC8130" s="47">
        <f t="shared" si="123"/>
        <v>0</v>
      </c>
      <c r="AD8130" s="47"/>
      <c r="AE8130" s="44"/>
      <c r="AF8130" s="48"/>
    </row>
    <row r="8131" spans="1:32" ht="21" customHeight="1">
      <c r="A8131" s="45" t="str">
        <f>IF(G8131="","",VLOOKUP(G8131,#REF!,3,0))</f>
        <v/>
      </c>
      <c r="B8131" s="45" t="str">
        <f>IF(Table1[[#This Row],[Day]]="","",WEEKNUM(F8131))</f>
        <v/>
      </c>
      <c r="C8131" s="45" t="str">
        <f>IF(Table1[[#This Row],[Day]]="","",MONTH(F8131))</f>
        <v/>
      </c>
      <c r="D8131" s="45" t="str">
        <f>IF(Table1[[#This Row],[Day]]="","",YEAR(F8131))</f>
        <v/>
      </c>
      <c r="E8131" s="117" t="s">
        <v>329</v>
      </c>
      <c r="J8131" s="102"/>
      <c r="K8131" s="124"/>
      <c r="R8131" s="46"/>
      <c r="V8131" s="112"/>
      <c r="W8131" s="72"/>
      <c r="X8131" s="46"/>
      <c r="Y8131" s="46"/>
      <c r="AC8131" s="47">
        <f t="shared" si="123"/>
        <v>0</v>
      </c>
      <c r="AD8131" s="47"/>
      <c r="AE8131" s="44"/>
      <c r="AF8131" s="48"/>
    </row>
    <row r="8132" spans="1:32" ht="21" customHeight="1">
      <c r="A8132" s="45" t="str">
        <f>IF(G8132="","",VLOOKUP(G8132,#REF!,3,0))</f>
        <v/>
      </c>
      <c r="B8132" s="45" t="str">
        <f>IF(Table1[[#This Row],[Day]]="","",WEEKNUM(F8132))</f>
        <v/>
      </c>
      <c r="C8132" s="45" t="str">
        <f>IF(Table1[[#This Row],[Day]]="","",MONTH(F8132))</f>
        <v/>
      </c>
      <c r="D8132" s="45" t="str">
        <f>IF(Table1[[#This Row],[Day]]="","",YEAR(F8132))</f>
        <v/>
      </c>
      <c r="E8132" s="117" t="s">
        <v>329</v>
      </c>
      <c r="J8132" s="102"/>
      <c r="K8132" s="124"/>
      <c r="R8132" s="46"/>
      <c r="V8132" s="112"/>
      <c r="W8132" s="72"/>
      <c r="X8132" s="46"/>
      <c r="Y8132" s="46"/>
      <c r="AC8132" s="47">
        <f t="shared" si="123"/>
        <v>0</v>
      </c>
      <c r="AD8132" s="47"/>
      <c r="AE8132" s="44"/>
      <c r="AF8132" s="48"/>
    </row>
    <row r="8133" spans="1:32" ht="21" customHeight="1">
      <c r="A8133" s="45" t="str">
        <f>IF(G8133="","",VLOOKUP(G8133,#REF!,3,0))</f>
        <v/>
      </c>
      <c r="B8133" s="45" t="str">
        <f>IF(Table1[[#This Row],[Day]]="","",WEEKNUM(F8133))</f>
        <v/>
      </c>
      <c r="C8133" s="45" t="str">
        <f>IF(Table1[[#This Row],[Day]]="","",MONTH(F8133))</f>
        <v/>
      </c>
      <c r="D8133" s="45" t="str">
        <f>IF(Table1[[#This Row],[Day]]="","",YEAR(F8133))</f>
        <v/>
      </c>
      <c r="E8133" s="117" t="s">
        <v>329</v>
      </c>
      <c r="J8133" s="102"/>
      <c r="K8133" s="124"/>
      <c r="R8133" s="46"/>
      <c r="V8133" s="112"/>
      <c r="W8133" s="72"/>
      <c r="X8133" s="46"/>
      <c r="Y8133" s="46"/>
      <c r="AC8133" s="47">
        <f t="shared" si="123"/>
        <v>0</v>
      </c>
      <c r="AD8133" s="47"/>
      <c r="AE8133" s="44"/>
      <c r="AF8133" s="48"/>
    </row>
    <row r="8134" spans="1:32" ht="21" customHeight="1">
      <c r="A8134" s="45" t="str">
        <f>IF(G8134="","",VLOOKUP(G8134,#REF!,3,0))</f>
        <v/>
      </c>
      <c r="B8134" s="45" t="str">
        <f>IF(Table1[[#This Row],[Day]]="","",WEEKNUM(F8134))</f>
        <v/>
      </c>
      <c r="C8134" s="45" t="str">
        <f>IF(Table1[[#This Row],[Day]]="","",MONTH(F8134))</f>
        <v/>
      </c>
      <c r="D8134" s="45" t="str">
        <f>IF(Table1[[#This Row],[Day]]="","",YEAR(F8134))</f>
        <v/>
      </c>
      <c r="E8134" s="117" t="s">
        <v>329</v>
      </c>
      <c r="J8134" s="102"/>
      <c r="K8134" s="124"/>
      <c r="R8134" s="46"/>
      <c r="V8134" s="112"/>
      <c r="W8134" s="72"/>
      <c r="X8134" s="46"/>
      <c r="Y8134" s="46"/>
      <c r="AC8134" s="47">
        <f t="shared" si="123"/>
        <v>0</v>
      </c>
      <c r="AD8134" s="47"/>
      <c r="AE8134" s="44"/>
      <c r="AF8134" s="48"/>
    </row>
    <row r="8135" spans="1:32" ht="21" customHeight="1">
      <c r="A8135" s="45" t="str">
        <f>IF(G8135="","",VLOOKUP(G8135,#REF!,3,0))</f>
        <v/>
      </c>
      <c r="B8135" s="45" t="str">
        <f>IF(Table1[[#This Row],[Day]]="","",WEEKNUM(F8135))</f>
        <v/>
      </c>
      <c r="C8135" s="45" t="str">
        <f>IF(Table1[[#This Row],[Day]]="","",MONTH(F8135))</f>
        <v/>
      </c>
      <c r="D8135" s="45" t="str">
        <f>IF(Table1[[#This Row],[Day]]="","",YEAR(F8135))</f>
        <v/>
      </c>
      <c r="E8135" s="117" t="s">
        <v>329</v>
      </c>
      <c r="J8135" s="102"/>
      <c r="K8135" s="124"/>
      <c r="R8135" s="46"/>
      <c r="V8135" s="112"/>
      <c r="W8135" s="72"/>
      <c r="X8135" s="46"/>
      <c r="Y8135" s="46"/>
      <c r="AC8135" s="47">
        <f t="shared" si="123"/>
        <v>0</v>
      </c>
      <c r="AD8135" s="47"/>
      <c r="AE8135" s="44"/>
      <c r="AF8135" s="48"/>
    </row>
    <row r="8136" spans="1:32" ht="21" customHeight="1">
      <c r="A8136" s="45" t="str">
        <f>IF(G8136="","",VLOOKUP(G8136,#REF!,3,0))</f>
        <v/>
      </c>
      <c r="B8136" s="45" t="str">
        <f>IF(Table1[[#This Row],[Day]]="","",WEEKNUM(F8136))</f>
        <v/>
      </c>
      <c r="C8136" s="45" t="str">
        <f>IF(Table1[[#This Row],[Day]]="","",MONTH(F8136))</f>
        <v/>
      </c>
      <c r="D8136" s="45" t="str">
        <f>IF(Table1[[#This Row],[Day]]="","",YEAR(F8136))</f>
        <v/>
      </c>
      <c r="E8136" s="117" t="s">
        <v>329</v>
      </c>
      <c r="J8136" s="102"/>
      <c r="K8136" s="124"/>
      <c r="R8136" s="46"/>
      <c r="V8136" s="112"/>
      <c r="W8136" s="72"/>
      <c r="X8136" s="46"/>
      <c r="Y8136" s="46"/>
      <c r="AC8136" s="47">
        <f t="shared" si="123"/>
        <v>0</v>
      </c>
      <c r="AD8136" s="47"/>
      <c r="AE8136" s="44"/>
      <c r="AF8136" s="48"/>
    </row>
    <row r="8137" spans="1:32" ht="21" customHeight="1">
      <c r="A8137" s="45" t="str">
        <f>IF(G8137="","",VLOOKUP(G8137,#REF!,3,0))</f>
        <v/>
      </c>
      <c r="B8137" s="45" t="str">
        <f>IF(Table1[[#This Row],[Day]]="","",WEEKNUM(F8137))</f>
        <v/>
      </c>
      <c r="C8137" s="45" t="str">
        <f>IF(Table1[[#This Row],[Day]]="","",MONTH(F8137))</f>
        <v/>
      </c>
      <c r="D8137" s="45" t="str">
        <f>IF(Table1[[#This Row],[Day]]="","",YEAR(F8137))</f>
        <v/>
      </c>
      <c r="E8137" s="117" t="s">
        <v>329</v>
      </c>
      <c r="J8137" s="102"/>
      <c r="K8137" s="124"/>
      <c r="R8137" s="46"/>
      <c r="V8137" s="112"/>
      <c r="W8137" s="72"/>
      <c r="X8137" s="46"/>
      <c r="Y8137" s="46"/>
      <c r="AC8137" s="47">
        <f t="shared" si="123"/>
        <v>0</v>
      </c>
      <c r="AD8137" s="47"/>
      <c r="AE8137" s="44"/>
      <c r="AF8137" s="48"/>
    </row>
    <row r="8138" spans="1:32" ht="21" customHeight="1">
      <c r="A8138" s="45" t="str">
        <f>IF(G8138="","",VLOOKUP(G8138,#REF!,3,0))</f>
        <v/>
      </c>
      <c r="B8138" s="45" t="str">
        <f>IF(Table1[[#This Row],[Day]]="","",WEEKNUM(F8138))</f>
        <v/>
      </c>
      <c r="C8138" s="45" t="str">
        <f>IF(Table1[[#This Row],[Day]]="","",MONTH(F8138))</f>
        <v/>
      </c>
      <c r="D8138" s="45" t="str">
        <f>IF(Table1[[#This Row],[Day]]="","",YEAR(F8138))</f>
        <v/>
      </c>
      <c r="E8138" s="117" t="s">
        <v>329</v>
      </c>
      <c r="J8138" s="102"/>
      <c r="K8138" s="124"/>
      <c r="R8138" s="46"/>
      <c r="V8138" s="112"/>
      <c r="W8138" s="72"/>
      <c r="X8138" s="46"/>
      <c r="Y8138" s="46"/>
      <c r="AC8138" s="47">
        <f t="shared" si="123"/>
        <v>0</v>
      </c>
      <c r="AD8138" s="47"/>
      <c r="AE8138" s="44"/>
      <c r="AF8138" s="48"/>
    </row>
    <row r="8139" spans="1:32" ht="21" customHeight="1">
      <c r="A8139" s="45" t="str">
        <f>IF(G8139="","",VLOOKUP(G8139,#REF!,3,0))</f>
        <v/>
      </c>
      <c r="B8139" s="45" t="str">
        <f>IF(Table1[[#This Row],[Day]]="","",WEEKNUM(F8139))</f>
        <v/>
      </c>
      <c r="C8139" s="45" t="str">
        <f>IF(Table1[[#This Row],[Day]]="","",MONTH(F8139))</f>
        <v/>
      </c>
      <c r="D8139" s="45" t="str">
        <f>IF(Table1[[#This Row],[Day]]="","",YEAR(F8139))</f>
        <v/>
      </c>
      <c r="E8139" s="117" t="s">
        <v>329</v>
      </c>
      <c r="J8139" s="102"/>
      <c r="K8139" s="124"/>
      <c r="R8139" s="46"/>
      <c r="V8139" s="112"/>
      <c r="W8139" s="72"/>
      <c r="X8139" s="46"/>
      <c r="Y8139" s="46"/>
      <c r="AC8139" s="47">
        <f t="shared" si="123"/>
        <v>0</v>
      </c>
      <c r="AD8139" s="47"/>
      <c r="AE8139" s="44"/>
      <c r="AF8139" s="48"/>
    </row>
    <row r="8140" spans="1:32" ht="21" customHeight="1">
      <c r="A8140" s="45" t="str">
        <f>IF(G8140="","",VLOOKUP(G8140,#REF!,3,0))</f>
        <v/>
      </c>
      <c r="B8140" s="45" t="str">
        <f>IF(Table1[[#This Row],[Day]]="","",WEEKNUM(F8140))</f>
        <v/>
      </c>
      <c r="C8140" s="45" t="str">
        <f>IF(Table1[[#This Row],[Day]]="","",MONTH(F8140))</f>
        <v/>
      </c>
      <c r="D8140" s="45" t="str">
        <f>IF(Table1[[#This Row],[Day]]="","",YEAR(F8140))</f>
        <v/>
      </c>
      <c r="E8140" s="117" t="s">
        <v>329</v>
      </c>
      <c r="J8140" s="102"/>
      <c r="K8140" s="124"/>
      <c r="R8140" s="46"/>
      <c r="V8140" s="112"/>
      <c r="W8140" s="72"/>
      <c r="X8140" s="46"/>
      <c r="Y8140" s="46"/>
      <c r="AC8140" s="47">
        <f t="shared" si="123"/>
        <v>0</v>
      </c>
      <c r="AD8140" s="47"/>
      <c r="AE8140" s="44"/>
      <c r="AF8140" s="48"/>
    </row>
    <row r="8141" spans="1:32" ht="21" customHeight="1">
      <c r="A8141" s="45" t="str">
        <f>IF(G8141="","",VLOOKUP(G8141,#REF!,3,0))</f>
        <v/>
      </c>
      <c r="B8141" s="45" t="str">
        <f>IF(Table1[[#This Row],[Day]]="","",WEEKNUM(F8141))</f>
        <v/>
      </c>
      <c r="C8141" s="45" t="str">
        <f>IF(Table1[[#This Row],[Day]]="","",MONTH(F8141))</f>
        <v/>
      </c>
      <c r="D8141" s="45" t="str">
        <f>IF(Table1[[#This Row],[Day]]="","",YEAR(F8141))</f>
        <v/>
      </c>
      <c r="E8141" s="117" t="s">
        <v>329</v>
      </c>
      <c r="J8141" s="102"/>
      <c r="K8141" s="124"/>
      <c r="R8141" s="46"/>
      <c r="V8141" s="112"/>
      <c r="W8141" s="72"/>
      <c r="X8141" s="46"/>
      <c r="Y8141" s="46"/>
      <c r="AC8141" s="47">
        <f t="shared" si="123"/>
        <v>0</v>
      </c>
      <c r="AD8141" s="47"/>
      <c r="AE8141" s="44"/>
      <c r="AF8141" s="48"/>
    </row>
    <row r="8142" spans="1:32" ht="21" customHeight="1">
      <c r="A8142" s="45" t="str">
        <f>IF(G8142="","",VLOOKUP(G8142,#REF!,3,0))</f>
        <v/>
      </c>
      <c r="B8142" s="45" t="str">
        <f>IF(Table1[[#This Row],[Day]]="","",WEEKNUM(F8142))</f>
        <v/>
      </c>
      <c r="C8142" s="45" t="str">
        <f>IF(Table1[[#This Row],[Day]]="","",MONTH(F8142))</f>
        <v/>
      </c>
      <c r="D8142" s="45" t="str">
        <f>IF(Table1[[#This Row],[Day]]="","",YEAR(F8142))</f>
        <v/>
      </c>
      <c r="E8142" s="117" t="s">
        <v>329</v>
      </c>
      <c r="J8142" s="102"/>
      <c r="K8142" s="124"/>
      <c r="R8142" s="46"/>
      <c r="V8142" s="112"/>
      <c r="W8142" s="72"/>
      <c r="X8142" s="46"/>
      <c r="Y8142" s="46"/>
      <c r="AC8142" s="47">
        <f t="shared" si="123"/>
        <v>0</v>
      </c>
      <c r="AD8142" s="47"/>
      <c r="AE8142" s="44"/>
      <c r="AF8142" s="48"/>
    </row>
    <row r="8143" spans="1:32" ht="21" customHeight="1">
      <c r="A8143" s="45" t="str">
        <f>IF(G8143="","",VLOOKUP(G8143,#REF!,3,0))</f>
        <v/>
      </c>
      <c r="B8143" s="45" t="str">
        <f>IF(Table1[[#This Row],[Day]]="","",WEEKNUM(F8143))</f>
        <v/>
      </c>
      <c r="C8143" s="45" t="str">
        <f>IF(Table1[[#This Row],[Day]]="","",MONTH(F8143))</f>
        <v/>
      </c>
      <c r="D8143" s="45" t="str">
        <f>IF(Table1[[#This Row],[Day]]="","",YEAR(F8143))</f>
        <v/>
      </c>
      <c r="E8143" s="117" t="s">
        <v>329</v>
      </c>
      <c r="J8143" s="102"/>
      <c r="K8143" s="124"/>
      <c r="R8143" s="46"/>
      <c r="V8143" s="112"/>
      <c r="W8143" s="72"/>
      <c r="X8143" s="46"/>
      <c r="Y8143" s="46"/>
      <c r="AC8143" s="47">
        <f t="shared" si="123"/>
        <v>0</v>
      </c>
      <c r="AD8143" s="47"/>
      <c r="AE8143" s="44"/>
      <c r="AF8143" s="48"/>
    </row>
    <row r="8144" spans="1:32" ht="21" customHeight="1">
      <c r="A8144" s="45" t="str">
        <f>IF(G8144="","",VLOOKUP(G8144,#REF!,3,0))</f>
        <v/>
      </c>
      <c r="B8144" s="45" t="str">
        <f>IF(Table1[[#This Row],[Day]]="","",WEEKNUM(F8144))</f>
        <v/>
      </c>
      <c r="C8144" s="45" t="str">
        <f>IF(Table1[[#This Row],[Day]]="","",MONTH(F8144))</f>
        <v/>
      </c>
      <c r="D8144" s="45" t="str">
        <f>IF(Table1[[#This Row],[Day]]="","",YEAR(F8144))</f>
        <v/>
      </c>
      <c r="E8144" s="117" t="s">
        <v>329</v>
      </c>
      <c r="J8144" s="102"/>
      <c r="K8144" s="124"/>
      <c r="R8144" s="46"/>
      <c r="V8144" s="112"/>
      <c r="W8144" s="72"/>
      <c r="X8144" s="46"/>
      <c r="Y8144" s="46"/>
      <c r="AC8144" s="47">
        <f t="shared" si="123"/>
        <v>0</v>
      </c>
      <c r="AD8144" s="47"/>
      <c r="AE8144" s="44"/>
      <c r="AF8144" s="48"/>
    </row>
    <row r="8145" spans="1:32" ht="21" customHeight="1">
      <c r="A8145" s="45" t="str">
        <f>IF(G8145="","",VLOOKUP(G8145,#REF!,3,0))</f>
        <v/>
      </c>
      <c r="B8145" s="45" t="str">
        <f>IF(Table1[[#This Row],[Day]]="","",WEEKNUM(F8145))</f>
        <v/>
      </c>
      <c r="C8145" s="45" t="str">
        <f>IF(Table1[[#This Row],[Day]]="","",MONTH(F8145))</f>
        <v/>
      </c>
      <c r="D8145" s="45" t="str">
        <f>IF(Table1[[#This Row],[Day]]="","",YEAR(F8145))</f>
        <v/>
      </c>
      <c r="E8145" s="117" t="s">
        <v>329</v>
      </c>
      <c r="J8145" s="102"/>
      <c r="K8145" s="124"/>
      <c r="R8145" s="46"/>
      <c r="V8145" s="112"/>
      <c r="W8145" s="72"/>
      <c r="X8145" s="46"/>
      <c r="Y8145" s="46"/>
      <c r="AC8145" s="47">
        <f t="shared" si="123"/>
        <v>0</v>
      </c>
      <c r="AD8145" s="47"/>
      <c r="AE8145" s="44"/>
      <c r="AF8145" s="48"/>
    </row>
    <row r="8146" spans="1:32" ht="21" customHeight="1">
      <c r="A8146" s="45" t="str">
        <f>IF(G8146="","",VLOOKUP(G8146,#REF!,3,0))</f>
        <v/>
      </c>
      <c r="B8146" s="45" t="str">
        <f>IF(Table1[[#This Row],[Day]]="","",WEEKNUM(F8146))</f>
        <v/>
      </c>
      <c r="C8146" s="45" t="str">
        <f>IF(Table1[[#This Row],[Day]]="","",MONTH(F8146))</f>
        <v/>
      </c>
      <c r="D8146" s="45" t="str">
        <f>IF(Table1[[#This Row],[Day]]="","",YEAR(F8146))</f>
        <v/>
      </c>
      <c r="E8146" s="117" t="s">
        <v>329</v>
      </c>
      <c r="J8146" s="102"/>
      <c r="K8146" s="124"/>
      <c r="R8146" s="46"/>
      <c r="V8146" s="112"/>
      <c r="W8146" s="72"/>
      <c r="X8146" s="46"/>
      <c r="Y8146" s="46"/>
      <c r="AC8146" s="47">
        <f t="shared" si="123"/>
        <v>0</v>
      </c>
      <c r="AD8146" s="47"/>
      <c r="AE8146" s="44"/>
      <c r="AF8146" s="48"/>
    </row>
    <row r="8147" spans="1:32" ht="21" customHeight="1">
      <c r="A8147" s="45" t="str">
        <f>IF(G8147="","",VLOOKUP(G8147,#REF!,3,0))</f>
        <v/>
      </c>
      <c r="B8147" s="45" t="str">
        <f>IF(Table1[[#This Row],[Day]]="","",WEEKNUM(F8147))</f>
        <v/>
      </c>
      <c r="C8147" s="45" t="str">
        <f>IF(Table1[[#This Row],[Day]]="","",MONTH(F8147))</f>
        <v/>
      </c>
      <c r="D8147" s="45" t="str">
        <f>IF(Table1[[#This Row],[Day]]="","",YEAR(F8147))</f>
        <v/>
      </c>
      <c r="E8147" s="117" t="s">
        <v>329</v>
      </c>
      <c r="J8147" s="102"/>
      <c r="K8147" s="124"/>
      <c r="R8147" s="46"/>
      <c r="V8147" s="112"/>
      <c r="W8147" s="72"/>
      <c r="X8147" s="46"/>
      <c r="Y8147" s="46"/>
      <c r="AC8147" s="47">
        <f t="shared" si="123"/>
        <v>0</v>
      </c>
      <c r="AD8147" s="47"/>
      <c r="AE8147" s="44"/>
      <c r="AF8147" s="48"/>
    </row>
    <row r="8148" spans="1:32" ht="21" customHeight="1">
      <c r="A8148" s="45" t="str">
        <f>IF(G8148="","",VLOOKUP(G8148,#REF!,3,0))</f>
        <v/>
      </c>
      <c r="B8148" s="45" t="str">
        <f>IF(Table1[[#This Row],[Day]]="","",WEEKNUM(F8148))</f>
        <v/>
      </c>
      <c r="C8148" s="45" t="str">
        <f>IF(Table1[[#This Row],[Day]]="","",MONTH(F8148))</f>
        <v/>
      </c>
      <c r="D8148" s="45" t="str">
        <f>IF(Table1[[#This Row],[Day]]="","",YEAR(F8148))</f>
        <v/>
      </c>
      <c r="E8148" s="117" t="s">
        <v>329</v>
      </c>
      <c r="J8148" s="102"/>
      <c r="K8148" s="124"/>
      <c r="R8148" s="46"/>
      <c r="V8148" s="112"/>
      <c r="W8148" s="72"/>
      <c r="X8148" s="46"/>
      <c r="Y8148" s="46"/>
      <c r="AC8148" s="47">
        <f t="shared" si="123"/>
        <v>0</v>
      </c>
      <c r="AD8148" s="47"/>
      <c r="AE8148" s="44"/>
      <c r="AF8148" s="48"/>
    </row>
    <row r="8149" spans="1:32" ht="21" customHeight="1">
      <c r="A8149" s="45" t="str">
        <f>IF(G8149="","",VLOOKUP(G8149,#REF!,3,0))</f>
        <v/>
      </c>
      <c r="B8149" s="45" t="str">
        <f>IF(Table1[[#This Row],[Day]]="","",WEEKNUM(F8149))</f>
        <v/>
      </c>
      <c r="C8149" s="45" t="str">
        <f>IF(Table1[[#This Row],[Day]]="","",MONTH(F8149))</f>
        <v/>
      </c>
      <c r="D8149" s="45" t="str">
        <f>IF(Table1[[#This Row],[Day]]="","",YEAR(F8149))</f>
        <v/>
      </c>
      <c r="E8149" s="117" t="s">
        <v>329</v>
      </c>
      <c r="J8149" s="102"/>
      <c r="K8149" s="124"/>
      <c r="R8149" s="46"/>
      <c r="V8149" s="112"/>
      <c r="W8149" s="72"/>
      <c r="X8149" s="46"/>
      <c r="Y8149" s="46"/>
      <c r="AC8149" s="47">
        <f t="shared" si="123"/>
        <v>0</v>
      </c>
      <c r="AD8149" s="47"/>
      <c r="AE8149" s="44"/>
      <c r="AF8149" s="48"/>
    </row>
    <row r="8150" spans="1:32" ht="21" customHeight="1">
      <c r="A8150" s="45" t="str">
        <f>IF(G8150="","",VLOOKUP(G8150,#REF!,3,0))</f>
        <v/>
      </c>
      <c r="B8150" s="45" t="str">
        <f>IF(Table1[[#This Row],[Day]]="","",WEEKNUM(F8150))</f>
        <v/>
      </c>
      <c r="C8150" s="45" t="str">
        <f>IF(Table1[[#This Row],[Day]]="","",MONTH(F8150))</f>
        <v/>
      </c>
      <c r="D8150" s="45" t="str">
        <f>IF(Table1[[#This Row],[Day]]="","",YEAR(F8150))</f>
        <v/>
      </c>
      <c r="E8150" s="117" t="s">
        <v>329</v>
      </c>
      <c r="J8150" s="102"/>
      <c r="K8150" s="124"/>
      <c r="R8150" s="46"/>
      <c r="V8150" s="112"/>
      <c r="W8150" s="72"/>
      <c r="X8150" s="46"/>
      <c r="Y8150" s="46"/>
      <c r="AC8150" s="47">
        <f t="shared" si="123"/>
        <v>0</v>
      </c>
      <c r="AD8150" s="47"/>
      <c r="AE8150" s="44"/>
      <c r="AF8150" s="48"/>
    </row>
    <row r="8151" spans="1:32" ht="21" customHeight="1">
      <c r="A8151" s="45" t="str">
        <f>IF(G8151="","",VLOOKUP(G8151,#REF!,3,0))</f>
        <v/>
      </c>
      <c r="B8151" s="45" t="str">
        <f>IF(Table1[[#This Row],[Day]]="","",WEEKNUM(F8151))</f>
        <v/>
      </c>
      <c r="C8151" s="45" t="str">
        <f>IF(Table1[[#This Row],[Day]]="","",MONTH(F8151))</f>
        <v/>
      </c>
      <c r="D8151" s="45" t="str">
        <f>IF(Table1[[#This Row],[Day]]="","",YEAR(F8151))</f>
        <v/>
      </c>
      <c r="E8151" s="117" t="s">
        <v>329</v>
      </c>
      <c r="J8151" s="102"/>
      <c r="K8151" s="124"/>
      <c r="R8151" s="46"/>
      <c r="V8151" s="112"/>
      <c r="W8151" s="72"/>
      <c r="X8151" s="46"/>
      <c r="Y8151" s="46"/>
      <c r="AC8151" s="47">
        <f t="shared" si="123"/>
        <v>0</v>
      </c>
      <c r="AD8151" s="47"/>
      <c r="AE8151" s="44"/>
      <c r="AF8151" s="48"/>
    </row>
    <row r="8152" spans="1:32" ht="21" customHeight="1">
      <c r="A8152" s="45" t="str">
        <f>IF(G8152="","",VLOOKUP(G8152,#REF!,3,0))</f>
        <v/>
      </c>
      <c r="B8152" s="45" t="str">
        <f>IF(Table1[[#This Row],[Day]]="","",WEEKNUM(F8152))</f>
        <v/>
      </c>
      <c r="C8152" s="45" t="str">
        <f>IF(Table1[[#This Row],[Day]]="","",MONTH(F8152))</f>
        <v/>
      </c>
      <c r="D8152" s="45" t="str">
        <f>IF(Table1[[#This Row],[Day]]="","",YEAR(F8152))</f>
        <v/>
      </c>
      <c r="E8152" s="117" t="s">
        <v>329</v>
      </c>
      <c r="J8152" s="102"/>
      <c r="K8152" s="124"/>
      <c r="R8152" s="46"/>
      <c r="V8152" s="112"/>
      <c r="W8152" s="72"/>
      <c r="X8152" s="46"/>
      <c r="Y8152" s="46"/>
      <c r="AC8152" s="47">
        <f t="shared" si="123"/>
        <v>0</v>
      </c>
      <c r="AD8152" s="47"/>
      <c r="AE8152" s="44"/>
      <c r="AF8152" s="48"/>
    </row>
    <row r="8153" spans="1:32" ht="21" customHeight="1">
      <c r="A8153" s="45" t="str">
        <f>IF(G8153="","",VLOOKUP(G8153,#REF!,3,0))</f>
        <v/>
      </c>
      <c r="B8153" s="45" t="str">
        <f>IF(Table1[[#This Row],[Day]]="","",WEEKNUM(F8153))</f>
        <v/>
      </c>
      <c r="C8153" s="45" t="str">
        <f>IF(Table1[[#This Row],[Day]]="","",MONTH(F8153))</f>
        <v/>
      </c>
      <c r="D8153" s="45" t="str">
        <f>IF(Table1[[#This Row],[Day]]="","",YEAR(F8153))</f>
        <v/>
      </c>
      <c r="E8153" s="117" t="s">
        <v>329</v>
      </c>
      <c r="J8153" s="102"/>
      <c r="K8153" s="124"/>
      <c r="R8153" s="46"/>
      <c r="V8153" s="112"/>
      <c r="W8153" s="72"/>
      <c r="X8153" s="46"/>
      <c r="Y8153" s="46"/>
      <c r="AC8153" s="47">
        <f t="shared" si="123"/>
        <v>0</v>
      </c>
      <c r="AD8153" s="47"/>
      <c r="AE8153" s="44"/>
      <c r="AF8153" s="48"/>
    </row>
    <row r="8154" spans="1:32" ht="21" customHeight="1">
      <c r="A8154" s="45" t="str">
        <f>IF(G8154="","",VLOOKUP(G8154,#REF!,3,0))</f>
        <v/>
      </c>
      <c r="B8154" s="45" t="str">
        <f>IF(Table1[[#This Row],[Day]]="","",WEEKNUM(F8154))</f>
        <v/>
      </c>
      <c r="C8154" s="45" t="str">
        <f>IF(Table1[[#This Row],[Day]]="","",MONTH(F8154))</f>
        <v/>
      </c>
      <c r="D8154" s="45" t="str">
        <f>IF(Table1[[#This Row],[Day]]="","",YEAR(F8154))</f>
        <v/>
      </c>
      <c r="E8154" s="117" t="s">
        <v>329</v>
      </c>
      <c r="J8154" s="102"/>
      <c r="K8154" s="124"/>
      <c r="R8154" s="46"/>
      <c r="V8154" s="112"/>
      <c r="W8154" s="72"/>
      <c r="X8154" s="46"/>
      <c r="Y8154" s="46"/>
      <c r="AC8154" s="47">
        <f t="shared" si="123"/>
        <v>0</v>
      </c>
      <c r="AD8154" s="47"/>
      <c r="AE8154" s="44"/>
      <c r="AF8154" s="48"/>
    </row>
    <row r="8155" spans="1:32" ht="21" customHeight="1">
      <c r="A8155" s="45" t="str">
        <f>IF(G8155="","",VLOOKUP(G8155,#REF!,3,0))</f>
        <v/>
      </c>
      <c r="B8155" s="45" t="str">
        <f>IF(Table1[[#This Row],[Day]]="","",WEEKNUM(F8155))</f>
        <v/>
      </c>
      <c r="C8155" s="45" t="str">
        <f>IF(Table1[[#This Row],[Day]]="","",MONTH(F8155))</f>
        <v/>
      </c>
      <c r="D8155" s="45" t="str">
        <f>IF(Table1[[#This Row],[Day]]="","",YEAR(F8155))</f>
        <v/>
      </c>
      <c r="E8155" s="117" t="s">
        <v>329</v>
      </c>
      <c r="J8155" s="102"/>
      <c r="K8155" s="124"/>
      <c r="R8155" s="46"/>
      <c r="V8155" s="112"/>
      <c r="W8155" s="72"/>
      <c r="X8155" s="46"/>
      <c r="Y8155" s="46"/>
      <c r="AC8155" s="47">
        <f t="shared" si="123"/>
        <v>0</v>
      </c>
      <c r="AD8155" s="47"/>
      <c r="AE8155" s="44"/>
      <c r="AF8155" s="48"/>
    </row>
    <row r="8156" spans="1:32" ht="21" customHeight="1">
      <c r="A8156" s="45" t="str">
        <f>IF(G8156="","",VLOOKUP(G8156,#REF!,3,0))</f>
        <v/>
      </c>
      <c r="B8156" s="45" t="str">
        <f>IF(Table1[[#This Row],[Day]]="","",WEEKNUM(F8156))</f>
        <v/>
      </c>
      <c r="C8156" s="45" t="str">
        <f>IF(Table1[[#This Row],[Day]]="","",MONTH(F8156))</f>
        <v/>
      </c>
      <c r="D8156" s="45" t="str">
        <f>IF(Table1[[#This Row],[Day]]="","",YEAR(F8156))</f>
        <v/>
      </c>
      <c r="E8156" s="117" t="s">
        <v>329</v>
      </c>
      <c r="J8156" s="102"/>
      <c r="K8156" s="124"/>
      <c r="R8156" s="46"/>
      <c r="V8156" s="112"/>
      <c r="W8156" s="72"/>
      <c r="X8156" s="46"/>
      <c r="Y8156" s="46"/>
      <c r="AC8156" s="47">
        <f t="shared" ref="AC8156:AC8219" si="124">SUM(I8156:AB8156)</f>
        <v>0</v>
      </c>
      <c r="AD8156" s="47"/>
      <c r="AE8156" s="44"/>
      <c r="AF8156" s="48"/>
    </row>
    <row r="8157" spans="1:32" ht="21" customHeight="1">
      <c r="A8157" s="45" t="str">
        <f>IF(G8157="","",VLOOKUP(G8157,#REF!,3,0))</f>
        <v/>
      </c>
      <c r="B8157" s="45" t="str">
        <f>IF(Table1[[#This Row],[Day]]="","",WEEKNUM(F8157))</f>
        <v/>
      </c>
      <c r="C8157" s="45" t="str">
        <f>IF(Table1[[#This Row],[Day]]="","",MONTH(F8157))</f>
        <v/>
      </c>
      <c r="D8157" s="45" t="str">
        <f>IF(Table1[[#This Row],[Day]]="","",YEAR(F8157))</f>
        <v/>
      </c>
      <c r="E8157" s="117" t="s">
        <v>329</v>
      </c>
      <c r="J8157" s="102"/>
      <c r="K8157" s="124"/>
      <c r="R8157" s="46"/>
      <c r="V8157" s="112"/>
      <c r="W8157" s="72"/>
      <c r="X8157" s="46"/>
      <c r="Y8157" s="46"/>
      <c r="AC8157" s="47">
        <f t="shared" si="124"/>
        <v>0</v>
      </c>
      <c r="AD8157" s="47"/>
      <c r="AE8157" s="44"/>
      <c r="AF8157" s="48"/>
    </row>
    <row r="8158" spans="1:32" ht="21" customHeight="1">
      <c r="A8158" s="45" t="str">
        <f>IF(G8158="","",VLOOKUP(G8158,#REF!,3,0))</f>
        <v/>
      </c>
      <c r="B8158" s="45" t="str">
        <f>IF(Table1[[#This Row],[Day]]="","",WEEKNUM(F8158))</f>
        <v/>
      </c>
      <c r="C8158" s="45" t="str">
        <f>IF(Table1[[#This Row],[Day]]="","",MONTH(F8158))</f>
        <v/>
      </c>
      <c r="D8158" s="45" t="str">
        <f>IF(Table1[[#This Row],[Day]]="","",YEAR(F8158))</f>
        <v/>
      </c>
      <c r="E8158" s="117" t="s">
        <v>329</v>
      </c>
      <c r="J8158" s="102"/>
      <c r="K8158" s="124"/>
      <c r="R8158" s="46"/>
      <c r="V8158" s="112"/>
      <c r="W8158" s="72"/>
      <c r="X8158" s="46"/>
      <c r="Y8158" s="46"/>
      <c r="AC8158" s="47">
        <f t="shared" si="124"/>
        <v>0</v>
      </c>
      <c r="AD8158" s="47"/>
      <c r="AE8158" s="44"/>
      <c r="AF8158" s="48"/>
    </row>
    <row r="8159" spans="1:32" ht="21" customHeight="1">
      <c r="A8159" s="45" t="str">
        <f>IF(G8159="","",VLOOKUP(G8159,#REF!,3,0))</f>
        <v/>
      </c>
      <c r="B8159" s="45" t="str">
        <f>IF(Table1[[#This Row],[Day]]="","",WEEKNUM(F8159))</f>
        <v/>
      </c>
      <c r="C8159" s="45" t="str">
        <f>IF(Table1[[#This Row],[Day]]="","",MONTH(F8159))</f>
        <v/>
      </c>
      <c r="D8159" s="45" t="str">
        <f>IF(Table1[[#This Row],[Day]]="","",YEAR(F8159))</f>
        <v/>
      </c>
      <c r="E8159" s="117" t="s">
        <v>329</v>
      </c>
      <c r="J8159" s="102"/>
      <c r="K8159" s="124"/>
      <c r="R8159" s="46"/>
      <c r="V8159" s="112"/>
      <c r="W8159" s="72"/>
      <c r="X8159" s="46"/>
      <c r="Y8159" s="46"/>
      <c r="AC8159" s="47">
        <f t="shared" si="124"/>
        <v>0</v>
      </c>
      <c r="AD8159" s="47"/>
      <c r="AE8159" s="44"/>
      <c r="AF8159" s="48"/>
    </row>
    <row r="8160" spans="1:32" ht="21" customHeight="1">
      <c r="A8160" s="45" t="str">
        <f>IF(G8160="","",VLOOKUP(G8160,#REF!,3,0))</f>
        <v/>
      </c>
      <c r="B8160" s="45" t="str">
        <f>IF(Table1[[#This Row],[Day]]="","",WEEKNUM(F8160))</f>
        <v/>
      </c>
      <c r="C8160" s="45" t="str">
        <f>IF(Table1[[#This Row],[Day]]="","",MONTH(F8160))</f>
        <v/>
      </c>
      <c r="D8160" s="45" t="str">
        <f>IF(Table1[[#This Row],[Day]]="","",YEAR(F8160))</f>
        <v/>
      </c>
      <c r="E8160" s="117" t="s">
        <v>329</v>
      </c>
      <c r="J8160" s="102"/>
      <c r="K8160" s="124"/>
      <c r="R8160" s="46"/>
      <c r="V8160" s="112"/>
      <c r="W8160" s="72"/>
      <c r="X8160" s="46"/>
      <c r="Y8160" s="46"/>
      <c r="AC8160" s="47">
        <f t="shared" si="124"/>
        <v>0</v>
      </c>
      <c r="AD8160" s="47"/>
      <c r="AE8160" s="44"/>
      <c r="AF8160" s="48"/>
    </row>
    <row r="8161" spans="1:32" ht="21" customHeight="1">
      <c r="A8161" s="45" t="str">
        <f>IF(G8161="","",VLOOKUP(G8161,#REF!,3,0))</f>
        <v/>
      </c>
      <c r="B8161" s="45" t="str">
        <f>IF(Table1[[#This Row],[Day]]="","",WEEKNUM(F8161))</f>
        <v/>
      </c>
      <c r="C8161" s="45" t="str">
        <f>IF(Table1[[#This Row],[Day]]="","",MONTH(F8161))</f>
        <v/>
      </c>
      <c r="D8161" s="45" t="str">
        <f>IF(Table1[[#This Row],[Day]]="","",YEAR(F8161))</f>
        <v/>
      </c>
      <c r="E8161" s="117" t="s">
        <v>329</v>
      </c>
      <c r="J8161" s="102"/>
      <c r="K8161" s="124"/>
      <c r="R8161" s="46"/>
      <c r="V8161" s="112"/>
      <c r="W8161" s="72"/>
      <c r="X8161" s="46"/>
      <c r="Y8161" s="46"/>
      <c r="AC8161" s="47">
        <f t="shared" si="124"/>
        <v>0</v>
      </c>
      <c r="AD8161" s="47"/>
      <c r="AE8161" s="44"/>
      <c r="AF8161" s="48"/>
    </row>
    <row r="8162" spans="1:32" ht="21" customHeight="1">
      <c r="A8162" s="45" t="str">
        <f>IF(G8162="","",VLOOKUP(G8162,#REF!,3,0))</f>
        <v/>
      </c>
      <c r="B8162" s="45" t="str">
        <f>IF(Table1[[#This Row],[Day]]="","",WEEKNUM(F8162))</f>
        <v/>
      </c>
      <c r="C8162" s="45" t="str">
        <f>IF(Table1[[#This Row],[Day]]="","",MONTH(F8162))</f>
        <v/>
      </c>
      <c r="D8162" s="45" t="str">
        <f>IF(Table1[[#This Row],[Day]]="","",YEAR(F8162))</f>
        <v/>
      </c>
      <c r="E8162" s="117" t="s">
        <v>329</v>
      </c>
      <c r="J8162" s="102"/>
      <c r="K8162" s="124"/>
      <c r="R8162" s="46"/>
      <c r="V8162" s="112"/>
      <c r="W8162" s="72"/>
      <c r="X8162" s="46"/>
      <c r="Y8162" s="46"/>
      <c r="AC8162" s="47">
        <f t="shared" si="124"/>
        <v>0</v>
      </c>
      <c r="AD8162" s="47"/>
      <c r="AE8162" s="44"/>
      <c r="AF8162" s="48"/>
    </row>
    <row r="8163" spans="1:32" ht="21" customHeight="1">
      <c r="A8163" s="45" t="str">
        <f>IF(G8163="","",VLOOKUP(G8163,#REF!,3,0))</f>
        <v/>
      </c>
      <c r="B8163" s="45" t="str">
        <f>IF(Table1[[#This Row],[Day]]="","",WEEKNUM(F8163))</f>
        <v/>
      </c>
      <c r="C8163" s="45" t="str">
        <f>IF(Table1[[#This Row],[Day]]="","",MONTH(F8163))</f>
        <v/>
      </c>
      <c r="D8163" s="45" t="str">
        <f>IF(Table1[[#This Row],[Day]]="","",YEAR(F8163))</f>
        <v/>
      </c>
      <c r="E8163" s="117" t="s">
        <v>329</v>
      </c>
      <c r="J8163" s="102"/>
      <c r="K8163" s="124"/>
      <c r="R8163" s="46"/>
      <c r="V8163" s="112"/>
      <c r="W8163" s="72"/>
      <c r="X8163" s="46"/>
      <c r="Y8163" s="46"/>
      <c r="AC8163" s="47">
        <f t="shared" si="124"/>
        <v>0</v>
      </c>
      <c r="AD8163" s="47"/>
      <c r="AE8163" s="44"/>
      <c r="AF8163" s="48"/>
    </row>
    <row r="8164" spans="1:32" ht="21" customHeight="1">
      <c r="A8164" s="45" t="str">
        <f>IF(G8164="","",VLOOKUP(G8164,#REF!,3,0))</f>
        <v/>
      </c>
      <c r="B8164" s="45" t="str">
        <f>IF(Table1[[#This Row],[Day]]="","",WEEKNUM(F8164))</f>
        <v/>
      </c>
      <c r="C8164" s="45" t="str">
        <f>IF(Table1[[#This Row],[Day]]="","",MONTH(F8164))</f>
        <v/>
      </c>
      <c r="D8164" s="45" t="str">
        <f>IF(Table1[[#This Row],[Day]]="","",YEAR(F8164))</f>
        <v/>
      </c>
      <c r="E8164" s="117" t="s">
        <v>329</v>
      </c>
      <c r="J8164" s="102"/>
      <c r="K8164" s="124"/>
      <c r="R8164" s="46"/>
      <c r="V8164" s="112"/>
      <c r="W8164" s="72"/>
      <c r="X8164" s="46"/>
      <c r="Y8164" s="46"/>
      <c r="AC8164" s="47">
        <f t="shared" si="124"/>
        <v>0</v>
      </c>
      <c r="AD8164" s="47"/>
      <c r="AE8164" s="44"/>
      <c r="AF8164" s="48"/>
    </row>
    <row r="8165" spans="1:32" ht="21" customHeight="1">
      <c r="A8165" s="45" t="str">
        <f>IF(G8165="","",VLOOKUP(G8165,#REF!,3,0))</f>
        <v/>
      </c>
      <c r="B8165" s="45" t="str">
        <f>IF(Table1[[#This Row],[Day]]="","",WEEKNUM(F8165))</f>
        <v/>
      </c>
      <c r="C8165" s="45" t="str">
        <f>IF(Table1[[#This Row],[Day]]="","",MONTH(F8165))</f>
        <v/>
      </c>
      <c r="D8165" s="45" t="str">
        <f>IF(Table1[[#This Row],[Day]]="","",YEAR(F8165))</f>
        <v/>
      </c>
      <c r="E8165" s="117" t="s">
        <v>329</v>
      </c>
      <c r="J8165" s="102"/>
      <c r="K8165" s="124"/>
      <c r="R8165" s="46"/>
      <c r="V8165" s="112"/>
      <c r="W8165" s="72"/>
      <c r="X8165" s="46"/>
      <c r="Y8165" s="46"/>
      <c r="AC8165" s="47">
        <f t="shared" si="124"/>
        <v>0</v>
      </c>
      <c r="AD8165" s="47"/>
      <c r="AE8165" s="44"/>
      <c r="AF8165" s="48"/>
    </row>
    <row r="8166" spans="1:32" ht="21" customHeight="1">
      <c r="A8166" s="45" t="str">
        <f>IF(G8166="","",VLOOKUP(G8166,#REF!,3,0))</f>
        <v/>
      </c>
      <c r="B8166" s="45" t="str">
        <f>IF(Table1[[#This Row],[Day]]="","",WEEKNUM(F8166))</f>
        <v/>
      </c>
      <c r="C8166" s="45" t="str">
        <f>IF(Table1[[#This Row],[Day]]="","",MONTH(F8166))</f>
        <v/>
      </c>
      <c r="D8166" s="45" t="str">
        <f>IF(Table1[[#This Row],[Day]]="","",YEAR(F8166))</f>
        <v/>
      </c>
      <c r="E8166" s="117" t="s">
        <v>329</v>
      </c>
      <c r="J8166" s="102"/>
      <c r="K8166" s="124"/>
      <c r="R8166" s="46"/>
      <c r="V8166" s="112"/>
      <c r="W8166" s="72"/>
      <c r="X8166" s="46"/>
      <c r="Y8166" s="46"/>
      <c r="AC8166" s="47">
        <f t="shared" si="124"/>
        <v>0</v>
      </c>
      <c r="AD8166" s="47"/>
      <c r="AE8166" s="44"/>
      <c r="AF8166" s="48"/>
    </row>
    <row r="8167" spans="1:32" ht="21" customHeight="1">
      <c r="A8167" s="45" t="str">
        <f>IF(G8167="","",VLOOKUP(G8167,#REF!,3,0))</f>
        <v/>
      </c>
      <c r="B8167" s="45" t="str">
        <f>IF(Table1[[#This Row],[Day]]="","",WEEKNUM(F8167))</f>
        <v/>
      </c>
      <c r="C8167" s="45" t="str">
        <f>IF(Table1[[#This Row],[Day]]="","",MONTH(F8167))</f>
        <v/>
      </c>
      <c r="D8167" s="45" t="str">
        <f>IF(Table1[[#This Row],[Day]]="","",YEAR(F8167))</f>
        <v/>
      </c>
      <c r="E8167" s="117" t="s">
        <v>329</v>
      </c>
      <c r="J8167" s="102"/>
      <c r="K8167" s="124"/>
      <c r="R8167" s="46"/>
      <c r="V8167" s="112"/>
      <c r="W8167" s="72"/>
      <c r="X8167" s="46"/>
      <c r="Y8167" s="46"/>
      <c r="AC8167" s="47">
        <f t="shared" si="124"/>
        <v>0</v>
      </c>
      <c r="AD8167" s="47"/>
      <c r="AE8167" s="44"/>
      <c r="AF8167" s="48"/>
    </row>
    <row r="8168" spans="1:32" ht="21" customHeight="1">
      <c r="A8168" s="45" t="str">
        <f>IF(G8168="","",VLOOKUP(G8168,#REF!,3,0))</f>
        <v/>
      </c>
      <c r="B8168" s="45" t="str">
        <f>IF(Table1[[#This Row],[Day]]="","",WEEKNUM(F8168))</f>
        <v/>
      </c>
      <c r="C8168" s="45" t="str">
        <f>IF(Table1[[#This Row],[Day]]="","",MONTH(F8168))</f>
        <v/>
      </c>
      <c r="D8168" s="45" t="str">
        <f>IF(Table1[[#This Row],[Day]]="","",YEAR(F8168))</f>
        <v/>
      </c>
      <c r="E8168" s="117" t="s">
        <v>329</v>
      </c>
      <c r="J8168" s="102"/>
      <c r="K8168" s="124"/>
      <c r="R8168" s="46"/>
      <c r="V8168" s="112"/>
      <c r="W8168" s="72"/>
      <c r="X8168" s="46"/>
      <c r="Y8168" s="46"/>
      <c r="AC8168" s="47">
        <f t="shared" si="124"/>
        <v>0</v>
      </c>
      <c r="AD8168" s="47"/>
      <c r="AE8168" s="44"/>
      <c r="AF8168" s="48"/>
    </row>
    <row r="8169" spans="1:32" ht="21" customHeight="1">
      <c r="A8169" s="45" t="str">
        <f>IF(G8169="","",VLOOKUP(G8169,#REF!,3,0))</f>
        <v/>
      </c>
      <c r="B8169" s="45" t="str">
        <f>IF(Table1[[#This Row],[Day]]="","",WEEKNUM(F8169))</f>
        <v/>
      </c>
      <c r="C8169" s="45" t="str">
        <f>IF(Table1[[#This Row],[Day]]="","",MONTH(F8169))</f>
        <v/>
      </c>
      <c r="D8169" s="45" t="str">
        <f>IF(Table1[[#This Row],[Day]]="","",YEAR(F8169))</f>
        <v/>
      </c>
      <c r="E8169" s="117" t="s">
        <v>329</v>
      </c>
      <c r="J8169" s="102"/>
      <c r="K8169" s="124"/>
      <c r="R8169" s="46"/>
      <c r="V8169" s="112"/>
      <c r="W8169" s="72"/>
      <c r="X8169" s="46"/>
      <c r="Y8169" s="46"/>
      <c r="AC8169" s="47">
        <f t="shared" si="124"/>
        <v>0</v>
      </c>
      <c r="AD8169" s="47"/>
      <c r="AE8169" s="44"/>
      <c r="AF8169" s="48"/>
    </row>
    <row r="8170" spans="1:32" ht="21" customHeight="1">
      <c r="A8170" s="45" t="str">
        <f>IF(G8170="","",VLOOKUP(G8170,#REF!,3,0))</f>
        <v/>
      </c>
      <c r="B8170" s="45" t="str">
        <f>IF(Table1[[#This Row],[Day]]="","",WEEKNUM(F8170))</f>
        <v/>
      </c>
      <c r="C8170" s="45" t="str">
        <f>IF(Table1[[#This Row],[Day]]="","",MONTH(F8170))</f>
        <v/>
      </c>
      <c r="D8170" s="45" t="str">
        <f>IF(Table1[[#This Row],[Day]]="","",YEAR(F8170))</f>
        <v/>
      </c>
      <c r="E8170" s="117" t="s">
        <v>329</v>
      </c>
      <c r="J8170" s="102"/>
      <c r="K8170" s="124"/>
      <c r="R8170" s="46"/>
      <c r="V8170" s="112"/>
      <c r="W8170" s="72"/>
      <c r="X8170" s="46"/>
      <c r="Y8170" s="46"/>
      <c r="AC8170" s="47">
        <f t="shared" si="124"/>
        <v>0</v>
      </c>
      <c r="AD8170" s="47"/>
      <c r="AE8170" s="44"/>
      <c r="AF8170" s="48"/>
    </row>
    <row r="8171" spans="1:32" ht="21" customHeight="1">
      <c r="A8171" s="45" t="str">
        <f>IF(G8171="","",VLOOKUP(G8171,#REF!,3,0))</f>
        <v/>
      </c>
      <c r="B8171" s="45" t="str">
        <f>IF(Table1[[#This Row],[Day]]="","",WEEKNUM(F8171))</f>
        <v/>
      </c>
      <c r="C8171" s="45" t="str">
        <f>IF(Table1[[#This Row],[Day]]="","",MONTH(F8171))</f>
        <v/>
      </c>
      <c r="D8171" s="45" t="str">
        <f>IF(Table1[[#This Row],[Day]]="","",YEAR(F8171))</f>
        <v/>
      </c>
      <c r="E8171" s="117" t="s">
        <v>329</v>
      </c>
      <c r="J8171" s="102"/>
      <c r="K8171" s="124"/>
      <c r="R8171" s="46"/>
      <c r="V8171" s="112"/>
      <c r="W8171" s="72"/>
      <c r="X8171" s="46"/>
      <c r="Y8171" s="46"/>
      <c r="AC8171" s="47">
        <f t="shared" si="124"/>
        <v>0</v>
      </c>
      <c r="AD8171" s="47"/>
      <c r="AE8171" s="44"/>
      <c r="AF8171" s="48"/>
    </row>
    <row r="8172" spans="1:32" ht="21" customHeight="1">
      <c r="A8172" s="45" t="str">
        <f>IF(G8172="","",VLOOKUP(G8172,#REF!,3,0))</f>
        <v/>
      </c>
      <c r="B8172" s="45" t="str">
        <f>IF(Table1[[#This Row],[Day]]="","",WEEKNUM(F8172))</f>
        <v/>
      </c>
      <c r="C8172" s="45" t="str">
        <f>IF(Table1[[#This Row],[Day]]="","",MONTH(F8172))</f>
        <v/>
      </c>
      <c r="D8172" s="45" t="str">
        <f>IF(Table1[[#This Row],[Day]]="","",YEAR(F8172))</f>
        <v/>
      </c>
      <c r="E8172" s="117" t="s">
        <v>329</v>
      </c>
      <c r="J8172" s="102"/>
      <c r="K8172" s="124"/>
      <c r="R8172" s="46"/>
      <c r="V8172" s="112"/>
      <c r="W8172" s="72"/>
      <c r="X8172" s="46"/>
      <c r="Y8172" s="46"/>
      <c r="AC8172" s="47">
        <f t="shared" si="124"/>
        <v>0</v>
      </c>
      <c r="AD8172" s="47"/>
      <c r="AE8172" s="44"/>
      <c r="AF8172" s="48"/>
    </row>
    <row r="8173" spans="1:32" ht="21" customHeight="1">
      <c r="A8173" s="45" t="str">
        <f>IF(G8173="","",VLOOKUP(G8173,#REF!,3,0))</f>
        <v/>
      </c>
      <c r="B8173" s="45" t="str">
        <f>IF(Table1[[#This Row],[Day]]="","",WEEKNUM(F8173))</f>
        <v/>
      </c>
      <c r="C8173" s="45" t="str">
        <f>IF(Table1[[#This Row],[Day]]="","",MONTH(F8173))</f>
        <v/>
      </c>
      <c r="D8173" s="45" t="str">
        <f>IF(Table1[[#This Row],[Day]]="","",YEAR(F8173))</f>
        <v/>
      </c>
      <c r="E8173" s="117" t="s">
        <v>329</v>
      </c>
      <c r="J8173" s="102"/>
      <c r="K8173" s="124"/>
      <c r="R8173" s="46"/>
      <c r="V8173" s="112"/>
      <c r="W8173" s="72"/>
      <c r="X8173" s="46"/>
      <c r="Y8173" s="46"/>
      <c r="AC8173" s="47">
        <f t="shared" si="124"/>
        <v>0</v>
      </c>
      <c r="AD8173" s="47"/>
      <c r="AE8173" s="44"/>
      <c r="AF8173" s="48"/>
    </row>
    <row r="8174" spans="1:32" ht="21" customHeight="1">
      <c r="A8174" s="45" t="str">
        <f>IF(G8174="","",VLOOKUP(G8174,#REF!,3,0))</f>
        <v/>
      </c>
      <c r="B8174" s="45" t="str">
        <f>IF(Table1[[#This Row],[Day]]="","",WEEKNUM(F8174))</f>
        <v/>
      </c>
      <c r="C8174" s="45" t="str">
        <f>IF(Table1[[#This Row],[Day]]="","",MONTH(F8174))</f>
        <v/>
      </c>
      <c r="D8174" s="45" t="str">
        <f>IF(Table1[[#This Row],[Day]]="","",YEAR(F8174))</f>
        <v/>
      </c>
      <c r="E8174" s="117" t="s">
        <v>329</v>
      </c>
      <c r="J8174" s="102"/>
      <c r="K8174" s="124"/>
      <c r="R8174" s="46"/>
      <c r="V8174" s="112"/>
      <c r="W8174" s="72"/>
      <c r="X8174" s="46"/>
      <c r="Y8174" s="46"/>
      <c r="AC8174" s="47">
        <f t="shared" si="124"/>
        <v>0</v>
      </c>
      <c r="AD8174" s="47"/>
      <c r="AE8174" s="44"/>
      <c r="AF8174" s="48"/>
    </row>
    <row r="8175" spans="1:32" ht="21" customHeight="1">
      <c r="A8175" s="45" t="str">
        <f>IF(G8175="","",VLOOKUP(G8175,#REF!,3,0))</f>
        <v/>
      </c>
      <c r="B8175" s="45" t="str">
        <f>IF(Table1[[#This Row],[Day]]="","",WEEKNUM(F8175))</f>
        <v/>
      </c>
      <c r="C8175" s="45" t="str">
        <f>IF(Table1[[#This Row],[Day]]="","",MONTH(F8175))</f>
        <v/>
      </c>
      <c r="D8175" s="45" t="str">
        <f>IF(Table1[[#This Row],[Day]]="","",YEAR(F8175))</f>
        <v/>
      </c>
      <c r="E8175" s="117" t="s">
        <v>329</v>
      </c>
      <c r="J8175" s="102"/>
      <c r="K8175" s="124"/>
      <c r="R8175" s="46"/>
      <c r="V8175" s="112"/>
      <c r="W8175" s="72"/>
      <c r="X8175" s="46"/>
      <c r="Y8175" s="46"/>
      <c r="AC8175" s="47">
        <f t="shared" si="124"/>
        <v>0</v>
      </c>
      <c r="AD8175" s="47"/>
      <c r="AE8175" s="44"/>
      <c r="AF8175" s="48"/>
    </row>
    <row r="8176" spans="1:32" ht="21" customHeight="1">
      <c r="A8176" s="45" t="str">
        <f>IF(G8176="","",VLOOKUP(G8176,#REF!,3,0))</f>
        <v/>
      </c>
      <c r="B8176" s="45" t="str">
        <f>IF(Table1[[#This Row],[Day]]="","",WEEKNUM(F8176))</f>
        <v/>
      </c>
      <c r="C8176" s="45" t="str">
        <f>IF(Table1[[#This Row],[Day]]="","",MONTH(F8176))</f>
        <v/>
      </c>
      <c r="D8176" s="45" t="str">
        <f>IF(Table1[[#This Row],[Day]]="","",YEAR(F8176))</f>
        <v/>
      </c>
      <c r="E8176" s="117" t="s">
        <v>329</v>
      </c>
      <c r="J8176" s="102"/>
      <c r="K8176" s="124"/>
      <c r="R8176" s="46"/>
      <c r="V8176" s="112"/>
      <c r="W8176" s="72"/>
      <c r="X8176" s="46"/>
      <c r="Y8176" s="46"/>
      <c r="AC8176" s="47">
        <f t="shared" si="124"/>
        <v>0</v>
      </c>
      <c r="AD8176" s="47"/>
      <c r="AE8176" s="44"/>
      <c r="AF8176" s="48"/>
    </row>
    <row r="8177" spans="1:32" ht="21" customHeight="1">
      <c r="A8177" s="45" t="str">
        <f>IF(G8177="","",VLOOKUP(G8177,#REF!,3,0))</f>
        <v/>
      </c>
      <c r="B8177" s="45" t="str">
        <f>IF(Table1[[#This Row],[Day]]="","",WEEKNUM(F8177))</f>
        <v/>
      </c>
      <c r="C8177" s="45" t="str">
        <f>IF(Table1[[#This Row],[Day]]="","",MONTH(F8177))</f>
        <v/>
      </c>
      <c r="D8177" s="45" t="str">
        <f>IF(Table1[[#This Row],[Day]]="","",YEAR(F8177))</f>
        <v/>
      </c>
      <c r="E8177" s="117" t="s">
        <v>329</v>
      </c>
      <c r="J8177" s="102"/>
      <c r="K8177" s="124"/>
      <c r="R8177" s="46"/>
      <c r="V8177" s="112"/>
      <c r="W8177" s="72"/>
      <c r="X8177" s="46"/>
      <c r="Y8177" s="46"/>
      <c r="AC8177" s="47">
        <f t="shared" si="124"/>
        <v>0</v>
      </c>
      <c r="AD8177" s="47"/>
      <c r="AE8177" s="44"/>
      <c r="AF8177" s="48"/>
    </row>
    <row r="8178" spans="1:32" ht="21" customHeight="1">
      <c r="A8178" s="45" t="str">
        <f>IF(G8178="","",VLOOKUP(G8178,#REF!,3,0))</f>
        <v/>
      </c>
      <c r="B8178" s="45" t="str">
        <f>IF(Table1[[#This Row],[Day]]="","",WEEKNUM(F8178))</f>
        <v/>
      </c>
      <c r="C8178" s="45" t="str">
        <f>IF(Table1[[#This Row],[Day]]="","",MONTH(F8178))</f>
        <v/>
      </c>
      <c r="D8178" s="45" t="str">
        <f>IF(Table1[[#This Row],[Day]]="","",YEAR(F8178))</f>
        <v/>
      </c>
      <c r="E8178" s="117" t="s">
        <v>329</v>
      </c>
      <c r="J8178" s="102"/>
      <c r="K8178" s="124"/>
      <c r="R8178" s="46"/>
      <c r="V8178" s="112"/>
      <c r="W8178" s="72"/>
      <c r="X8178" s="46"/>
      <c r="Y8178" s="46"/>
      <c r="AC8178" s="47">
        <f t="shared" si="124"/>
        <v>0</v>
      </c>
      <c r="AD8178" s="47"/>
      <c r="AE8178" s="44"/>
      <c r="AF8178" s="48"/>
    </row>
    <row r="8179" spans="1:32" ht="21" customHeight="1">
      <c r="A8179" s="45" t="str">
        <f>IF(G8179="","",VLOOKUP(G8179,#REF!,3,0))</f>
        <v/>
      </c>
      <c r="B8179" s="45" t="str">
        <f>IF(Table1[[#This Row],[Day]]="","",WEEKNUM(F8179))</f>
        <v/>
      </c>
      <c r="C8179" s="45" t="str">
        <f>IF(Table1[[#This Row],[Day]]="","",MONTH(F8179))</f>
        <v/>
      </c>
      <c r="D8179" s="45" t="str">
        <f>IF(Table1[[#This Row],[Day]]="","",YEAR(F8179))</f>
        <v/>
      </c>
      <c r="E8179" s="117" t="s">
        <v>329</v>
      </c>
      <c r="J8179" s="102"/>
      <c r="K8179" s="124"/>
      <c r="R8179" s="46"/>
      <c r="V8179" s="112"/>
      <c r="W8179" s="72"/>
      <c r="X8179" s="46"/>
      <c r="Y8179" s="46"/>
      <c r="AC8179" s="47">
        <f t="shared" si="124"/>
        <v>0</v>
      </c>
      <c r="AD8179" s="47"/>
      <c r="AE8179" s="44"/>
      <c r="AF8179" s="48"/>
    </row>
    <row r="8180" spans="1:32" ht="21" customHeight="1">
      <c r="A8180" s="45" t="str">
        <f>IF(G8180="","",VLOOKUP(G8180,#REF!,3,0))</f>
        <v/>
      </c>
      <c r="B8180" s="45" t="str">
        <f>IF(Table1[[#This Row],[Day]]="","",WEEKNUM(F8180))</f>
        <v/>
      </c>
      <c r="C8180" s="45" t="str">
        <f>IF(Table1[[#This Row],[Day]]="","",MONTH(F8180))</f>
        <v/>
      </c>
      <c r="D8180" s="45" t="str">
        <f>IF(Table1[[#This Row],[Day]]="","",YEAR(F8180))</f>
        <v/>
      </c>
      <c r="E8180" s="117" t="s">
        <v>329</v>
      </c>
      <c r="J8180" s="102"/>
      <c r="K8180" s="124"/>
      <c r="R8180" s="46"/>
      <c r="V8180" s="112"/>
      <c r="W8180" s="72"/>
      <c r="X8180" s="46"/>
      <c r="Y8180" s="46"/>
      <c r="AC8180" s="47">
        <f t="shared" si="124"/>
        <v>0</v>
      </c>
      <c r="AD8180" s="47"/>
      <c r="AE8180" s="44"/>
      <c r="AF8180" s="48"/>
    </row>
    <row r="8181" spans="1:32" ht="21" customHeight="1">
      <c r="A8181" s="45" t="str">
        <f>IF(G8181="","",VLOOKUP(G8181,#REF!,3,0))</f>
        <v/>
      </c>
      <c r="B8181" s="45" t="str">
        <f>IF(Table1[[#This Row],[Day]]="","",WEEKNUM(F8181))</f>
        <v/>
      </c>
      <c r="C8181" s="45" t="str">
        <f>IF(Table1[[#This Row],[Day]]="","",MONTH(F8181))</f>
        <v/>
      </c>
      <c r="D8181" s="45" t="str">
        <f>IF(Table1[[#This Row],[Day]]="","",YEAR(F8181))</f>
        <v/>
      </c>
      <c r="E8181" s="117" t="s">
        <v>329</v>
      </c>
      <c r="J8181" s="102"/>
      <c r="K8181" s="124"/>
      <c r="R8181" s="46"/>
      <c r="V8181" s="112"/>
      <c r="W8181" s="72"/>
      <c r="X8181" s="46"/>
      <c r="Y8181" s="46"/>
      <c r="AC8181" s="47">
        <f t="shared" si="124"/>
        <v>0</v>
      </c>
      <c r="AD8181" s="47"/>
      <c r="AE8181" s="44"/>
      <c r="AF8181" s="48"/>
    </row>
    <row r="8182" spans="1:32" ht="21" customHeight="1">
      <c r="A8182" s="45" t="str">
        <f>IF(G8182="","",VLOOKUP(G8182,#REF!,3,0))</f>
        <v/>
      </c>
      <c r="B8182" s="45" t="str">
        <f>IF(Table1[[#This Row],[Day]]="","",WEEKNUM(F8182))</f>
        <v/>
      </c>
      <c r="C8182" s="45" t="str">
        <f>IF(Table1[[#This Row],[Day]]="","",MONTH(F8182))</f>
        <v/>
      </c>
      <c r="D8182" s="45" t="str">
        <f>IF(Table1[[#This Row],[Day]]="","",YEAR(F8182))</f>
        <v/>
      </c>
      <c r="E8182" s="117" t="s">
        <v>329</v>
      </c>
      <c r="J8182" s="102"/>
      <c r="K8182" s="124"/>
      <c r="R8182" s="46"/>
      <c r="V8182" s="112"/>
      <c r="W8182" s="72"/>
      <c r="X8182" s="46"/>
      <c r="Y8182" s="46"/>
      <c r="AC8182" s="47">
        <f t="shared" si="124"/>
        <v>0</v>
      </c>
      <c r="AD8182" s="47"/>
      <c r="AE8182" s="44"/>
      <c r="AF8182" s="48"/>
    </row>
    <row r="8183" spans="1:32" ht="21" customHeight="1">
      <c r="A8183" s="45" t="str">
        <f>IF(G8183="","",VLOOKUP(G8183,#REF!,3,0))</f>
        <v/>
      </c>
      <c r="B8183" s="45" t="str">
        <f>IF(Table1[[#This Row],[Day]]="","",WEEKNUM(F8183))</f>
        <v/>
      </c>
      <c r="C8183" s="45" t="str">
        <f>IF(Table1[[#This Row],[Day]]="","",MONTH(F8183))</f>
        <v/>
      </c>
      <c r="D8183" s="45" t="str">
        <f>IF(Table1[[#This Row],[Day]]="","",YEAR(F8183))</f>
        <v/>
      </c>
      <c r="E8183" s="117" t="s">
        <v>329</v>
      </c>
      <c r="J8183" s="102"/>
      <c r="K8183" s="124"/>
      <c r="R8183" s="46"/>
      <c r="V8183" s="112"/>
      <c r="W8183" s="72"/>
      <c r="X8183" s="46"/>
      <c r="Y8183" s="46"/>
      <c r="AC8183" s="47">
        <f t="shared" si="124"/>
        <v>0</v>
      </c>
      <c r="AD8183" s="47"/>
      <c r="AE8183" s="44"/>
      <c r="AF8183" s="48"/>
    </row>
    <row r="8184" spans="1:32" ht="21" customHeight="1">
      <c r="A8184" s="45" t="str">
        <f>IF(G8184="","",VLOOKUP(G8184,#REF!,3,0))</f>
        <v/>
      </c>
      <c r="B8184" s="45" t="str">
        <f>IF(Table1[[#This Row],[Day]]="","",WEEKNUM(F8184))</f>
        <v/>
      </c>
      <c r="C8184" s="45" t="str">
        <f>IF(Table1[[#This Row],[Day]]="","",MONTH(F8184))</f>
        <v/>
      </c>
      <c r="D8184" s="45" t="str">
        <f>IF(Table1[[#This Row],[Day]]="","",YEAR(F8184))</f>
        <v/>
      </c>
      <c r="E8184" s="117" t="s">
        <v>329</v>
      </c>
      <c r="J8184" s="102"/>
      <c r="K8184" s="124"/>
      <c r="R8184" s="46"/>
      <c r="V8184" s="112"/>
      <c r="W8184" s="72"/>
      <c r="X8184" s="46"/>
      <c r="Y8184" s="46"/>
      <c r="AC8184" s="47">
        <f t="shared" si="124"/>
        <v>0</v>
      </c>
      <c r="AD8184" s="47"/>
      <c r="AE8184" s="44"/>
      <c r="AF8184" s="48"/>
    </row>
    <row r="8185" spans="1:32" ht="21" customHeight="1">
      <c r="A8185" s="45" t="str">
        <f>IF(G8185="","",VLOOKUP(G8185,#REF!,3,0))</f>
        <v/>
      </c>
      <c r="B8185" s="45" t="str">
        <f>IF(Table1[[#This Row],[Day]]="","",WEEKNUM(F8185))</f>
        <v/>
      </c>
      <c r="C8185" s="45" t="str">
        <f>IF(Table1[[#This Row],[Day]]="","",MONTH(F8185))</f>
        <v/>
      </c>
      <c r="D8185" s="45" t="str">
        <f>IF(Table1[[#This Row],[Day]]="","",YEAR(F8185))</f>
        <v/>
      </c>
      <c r="E8185" s="117" t="s">
        <v>329</v>
      </c>
      <c r="J8185" s="102"/>
      <c r="K8185" s="124"/>
      <c r="R8185" s="46"/>
      <c r="V8185" s="112"/>
      <c r="W8185" s="72"/>
      <c r="X8185" s="46"/>
      <c r="Y8185" s="46"/>
      <c r="AC8185" s="47">
        <f t="shared" si="124"/>
        <v>0</v>
      </c>
      <c r="AD8185" s="47"/>
      <c r="AE8185" s="44"/>
      <c r="AF8185" s="48"/>
    </row>
    <row r="8186" spans="1:32" ht="21" customHeight="1">
      <c r="A8186" s="45" t="str">
        <f>IF(G8186="","",VLOOKUP(G8186,#REF!,3,0))</f>
        <v/>
      </c>
      <c r="B8186" s="45" t="str">
        <f>IF(Table1[[#This Row],[Day]]="","",WEEKNUM(F8186))</f>
        <v/>
      </c>
      <c r="C8186" s="45" t="str">
        <f>IF(Table1[[#This Row],[Day]]="","",MONTH(F8186))</f>
        <v/>
      </c>
      <c r="D8186" s="45" t="str">
        <f>IF(Table1[[#This Row],[Day]]="","",YEAR(F8186))</f>
        <v/>
      </c>
      <c r="E8186" s="117" t="s">
        <v>329</v>
      </c>
      <c r="J8186" s="102"/>
      <c r="K8186" s="124"/>
      <c r="R8186" s="46"/>
      <c r="V8186" s="112"/>
      <c r="W8186" s="72"/>
      <c r="X8186" s="46"/>
      <c r="Y8186" s="46"/>
      <c r="AC8186" s="47">
        <f t="shared" si="124"/>
        <v>0</v>
      </c>
      <c r="AD8186" s="47"/>
      <c r="AE8186" s="44"/>
      <c r="AF8186" s="48"/>
    </row>
    <row r="8187" spans="1:32" ht="21" customHeight="1">
      <c r="A8187" s="45" t="str">
        <f>IF(G8187="","",VLOOKUP(G8187,#REF!,3,0))</f>
        <v/>
      </c>
      <c r="B8187" s="45" t="str">
        <f>IF(Table1[[#This Row],[Day]]="","",WEEKNUM(F8187))</f>
        <v/>
      </c>
      <c r="C8187" s="45" t="str">
        <f>IF(Table1[[#This Row],[Day]]="","",MONTH(F8187))</f>
        <v/>
      </c>
      <c r="D8187" s="45" t="str">
        <f>IF(Table1[[#This Row],[Day]]="","",YEAR(F8187))</f>
        <v/>
      </c>
      <c r="E8187" s="117" t="s">
        <v>329</v>
      </c>
      <c r="J8187" s="102"/>
      <c r="K8187" s="124"/>
      <c r="R8187" s="46"/>
      <c r="V8187" s="112"/>
      <c r="W8187" s="72"/>
      <c r="X8187" s="46"/>
      <c r="Y8187" s="46"/>
      <c r="AC8187" s="47">
        <f t="shared" si="124"/>
        <v>0</v>
      </c>
      <c r="AD8187" s="47"/>
      <c r="AE8187" s="44"/>
      <c r="AF8187" s="48"/>
    </row>
    <row r="8188" spans="1:32" ht="21" customHeight="1">
      <c r="A8188" s="45" t="str">
        <f>IF(G8188="","",VLOOKUP(G8188,#REF!,3,0))</f>
        <v/>
      </c>
      <c r="B8188" s="45" t="str">
        <f>IF(Table1[[#This Row],[Day]]="","",WEEKNUM(F8188))</f>
        <v/>
      </c>
      <c r="C8188" s="45" t="str">
        <f>IF(Table1[[#This Row],[Day]]="","",MONTH(F8188))</f>
        <v/>
      </c>
      <c r="D8188" s="45" t="str">
        <f>IF(Table1[[#This Row],[Day]]="","",YEAR(F8188))</f>
        <v/>
      </c>
      <c r="E8188" s="117" t="s">
        <v>329</v>
      </c>
      <c r="J8188" s="102"/>
      <c r="K8188" s="124"/>
      <c r="R8188" s="46"/>
      <c r="V8188" s="112"/>
      <c r="W8188" s="72"/>
      <c r="X8188" s="46"/>
      <c r="Y8188" s="46"/>
      <c r="AC8188" s="47">
        <f t="shared" si="124"/>
        <v>0</v>
      </c>
      <c r="AD8188" s="47"/>
      <c r="AE8188" s="44"/>
      <c r="AF8188" s="48"/>
    </row>
    <row r="8189" spans="1:32" ht="21" customHeight="1">
      <c r="A8189" s="45" t="str">
        <f>IF(G8189="","",VLOOKUP(G8189,#REF!,3,0))</f>
        <v/>
      </c>
      <c r="B8189" s="45" t="str">
        <f>IF(Table1[[#This Row],[Day]]="","",WEEKNUM(F8189))</f>
        <v/>
      </c>
      <c r="C8189" s="45" t="str">
        <f>IF(Table1[[#This Row],[Day]]="","",MONTH(F8189))</f>
        <v/>
      </c>
      <c r="D8189" s="45" t="str">
        <f>IF(Table1[[#This Row],[Day]]="","",YEAR(F8189))</f>
        <v/>
      </c>
      <c r="E8189" s="117" t="s">
        <v>329</v>
      </c>
      <c r="J8189" s="102"/>
      <c r="K8189" s="124"/>
      <c r="R8189" s="46"/>
      <c r="V8189" s="112"/>
      <c r="W8189" s="72"/>
      <c r="X8189" s="46"/>
      <c r="Y8189" s="46"/>
      <c r="AC8189" s="47">
        <f t="shared" si="124"/>
        <v>0</v>
      </c>
      <c r="AD8189" s="47"/>
      <c r="AE8189" s="44"/>
      <c r="AF8189" s="48"/>
    </row>
    <row r="8190" spans="1:32" ht="21" customHeight="1">
      <c r="A8190" s="45" t="str">
        <f>IF(G8190="","",VLOOKUP(G8190,#REF!,3,0))</f>
        <v/>
      </c>
      <c r="B8190" s="45" t="str">
        <f>IF(Table1[[#This Row],[Day]]="","",WEEKNUM(F8190))</f>
        <v/>
      </c>
      <c r="C8190" s="45" t="str">
        <f>IF(Table1[[#This Row],[Day]]="","",MONTH(F8190))</f>
        <v/>
      </c>
      <c r="D8190" s="45" t="str">
        <f>IF(Table1[[#This Row],[Day]]="","",YEAR(F8190))</f>
        <v/>
      </c>
      <c r="E8190" s="117" t="s">
        <v>329</v>
      </c>
      <c r="J8190" s="102"/>
      <c r="K8190" s="124"/>
      <c r="R8190" s="46"/>
      <c r="V8190" s="112"/>
      <c r="W8190" s="72"/>
      <c r="X8190" s="46"/>
      <c r="Y8190" s="46"/>
      <c r="AC8190" s="47">
        <f t="shared" si="124"/>
        <v>0</v>
      </c>
      <c r="AD8190" s="47"/>
      <c r="AE8190" s="44"/>
      <c r="AF8190" s="48"/>
    </row>
    <row r="8191" spans="1:32" ht="21" customHeight="1">
      <c r="A8191" s="45" t="str">
        <f>IF(G8191="","",VLOOKUP(G8191,#REF!,3,0))</f>
        <v/>
      </c>
      <c r="B8191" s="45" t="str">
        <f>IF(Table1[[#This Row],[Day]]="","",WEEKNUM(F8191))</f>
        <v/>
      </c>
      <c r="C8191" s="45" t="str">
        <f>IF(Table1[[#This Row],[Day]]="","",MONTH(F8191))</f>
        <v/>
      </c>
      <c r="D8191" s="45" t="str">
        <f>IF(Table1[[#This Row],[Day]]="","",YEAR(F8191))</f>
        <v/>
      </c>
      <c r="E8191" s="117" t="s">
        <v>329</v>
      </c>
      <c r="J8191" s="102"/>
      <c r="K8191" s="124"/>
      <c r="R8191" s="46"/>
      <c r="V8191" s="112"/>
      <c r="W8191" s="72"/>
      <c r="X8191" s="46"/>
      <c r="Y8191" s="46"/>
      <c r="AC8191" s="47">
        <f t="shared" si="124"/>
        <v>0</v>
      </c>
      <c r="AD8191" s="47"/>
      <c r="AE8191" s="44"/>
      <c r="AF8191" s="48"/>
    </row>
    <row r="8192" spans="1:32" ht="21" customHeight="1">
      <c r="A8192" s="45" t="str">
        <f>IF(G8192="","",VLOOKUP(G8192,#REF!,3,0))</f>
        <v/>
      </c>
      <c r="B8192" s="45" t="str">
        <f>IF(Table1[[#This Row],[Day]]="","",WEEKNUM(F8192))</f>
        <v/>
      </c>
      <c r="C8192" s="45" t="str">
        <f>IF(Table1[[#This Row],[Day]]="","",MONTH(F8192))</f>
        <v/>
      </c>
      <c r="D8192" s="45" t="str">
        <f>IF(Table1[[#This Row],[Day]]="","",YEAR(F8192))</f>
        <v/>
      </c>
      <c r="E8192" s="117" t="s">
        <v>329</v>
      </c>
      <c r="J8192" s="102"/>
      <c r="K8192" s="124"/>
      <c r="R8192" s="46"/>
      <c r="V8192" s="112"/>
      <c r="W8192" s="72"/>
      <c r="X8192" s="46"/>
      <c r="Y8192" s="46"/>
      <c r="AC8192" s="47">
        <f t="shared" si="124"/>
        <v>0</v>
      </c>
      <c r="AD8192" s="47"/>
      <c r="AE8192" s="44"/>
      <c r="AF8192" s="48"/>
    </row>
    <row r="8193" spans="1:32" ht="21" customHeight="1">
      <c r="A8193" s="45" t="str">
        <f>IF(G8193="","",VLOOKUP(G8193,#REF!,3,0))</f>
        <v/>
      </c>
      <c r="B8193" s="45" t="str">
        <f>IF(Table1[[#This Row],[Day]]="","",WEEKNUM(F8193))</f>
        <v/>
      </c>
      <c r="C8193" s="45" t="str">
        <f>IF(Table1[[#This Row],[Day]]="","",MONTH(F8193))</f>
        <v/>
      </c>
      <c r="D8193" s="45" t="str">
        <f>IF(Table1[[#This Row],[Day]]="","",YEAR(F8193))</f>
        <v/>
      </c>
      <c r="E8193" s="117" t="s">
        <v>329</v>
      </c>
      <c r="J8193" s="102"/>
      <c r="K8193" s="124"/>
      <c r="R8193" s="46"/>
      <c r="V8193" s="112"/>
      <c r="W8193" s="72"/>
      <c r="X8193" s="46"/>
      <c r="Y8193" s="46"/>
      <c r="AC8193" s="47">
        <f t="shared" si="124"/>
        <v>0</v>
      </c>
      <c r="AD8193" s="47"/>
      <c r="AE8193" s="44"/>
      <c r="AF8193" s="48"/>
    </row>
    <row r="8194" spans="1:32" ht="21" customHeight="1">
      <c r="A8194" s="45" t="str">
        <f>IF(G8194="","",VLOOKUP(G8194,#REF!,3,0))</f>
        <v/>
      </c>
      <c r="B8194" s="45" t="str">
        <f>IF(Table1[[#This Row],[Day]]="","",WEEKNUM(F8194))</f>
        <v/>
      </c>
      <c r="C8194" s="45" t="str">
        <f>IF(Table1[[#This Row],[Day]]="","",MONTH(F8194))</f>
        <v/>
      </c>
      <c r="D8194" s="45" t="str">
        <f>IF(Table1[[#This Row],[Day]]="","",YEAR(F8194))</f>
        <v/>
      </c>
      <c r="E8194" s="117" t="s">
        <v>329</v>
      </c>
      <c r="J8194" s="102"/>
      <c r="K8194" s="124"/>
      <c r="R8194" s="46"/>
      <c r="V8194" s="112"/>
      <c r="W8194" s="72"/>
      <c r="X8194" s="46"/>
      <c r="Y8194" s="46"/>
      <c r="AC8194" s="47">
        <f t="shared" si="124"/>
        <v>0</v>
      </c>
      <c r="AD8194" s="47"/>
      <c r="AE8194" s="44"/>
      <c r="AF8194" s="48"/>
    </row>
    <row r="8195" spans="1:32" ht="21" customHeight="1">
      <c r="A8195" s="45" t="str">
        <f>IF(G8195="","",VLOOKUP(G8195,#REF!,3,0))</f>
        <v/>
      </c>
      <c r="B8195" s="45" t="str">
        <f>IF(Table1[[#This Row],[Day]]="","",WEEKNUM(F8195))</f>
        <v/>
      </c>
      <c r="C8195" s="45" t="str">
        <f>IF(Table1[[#This Row],[Day]]="","",MONTH(F8195))</f>
        <v/>
      </c>
      <c r="D8195" s="45" t="str">
        <f>IF(Table1[[#This Row],[Day]]="","",YEAR(F8195))</f>
        <v/>
      </c>
      <c r="E8195" s="117" t="s">
        <v>329</v>
      </c>
      <c r="J8195" s="102"/>
      <c r="K8195" s="124"/>
      <c r="R8195" s="46"/>
      <c r="V8195" s="112"/>
      <c r="W8195" s="72"/>
      <c r="X8195" s="46"/>
      <c r="Y8195" s="46"/>
      <c r="AC8195" s="47">
        <f t="shared" si="124"/>
        <v>0</v>
      </c>
      <c r="AD8195" s="47"/>
      <c r="AE8195" s="44"/>
      <c r="AF8195" s="48"/>
    </row>
    <row r="8196" spans="1:32" ht="21" customHeight="1">
      <c r="A8196" s="45" t="str">
        <f>IF(G8196="","",VLOOKUP(G8196,#REF!,3,0))</f>
        <v/>
      </c>
      <c r="B8196" s="45" t="str">
        <f>IF(Table1[[#This Row],[Day]]="","",WEEKNUM(F8196))</f>
        <v/>
      </c>
      <c r="C8196" s="45" t="str">
        <f>IF(Table1[[#This Row],[Day]]="","",MONTH(F8196))</f>
        <v/>
      </c>
      <c r="D8196" s="45" t="str">
        <f>IF(Table1[[#This Row],[Day]]="","",YEAR(F8196))</f>
        <v/>
      </c>
      <c r="E8196" s="117" t="s">
        <v>329</v>
      </c>
      <c r="J8196" s="102"/>
      <c r="K8196" s="124"/>
      <c r="R8196" s="46"/>
      <c r="V8196" s="112"/>
      <c r="W8196" s="72"/>
      <c r="X8196" s="46"/>
      <c r="Y8196" s="46"/>
      <c r="AC8196" s="47">
        <f t="shared" si="124"/>
        <v>0</v>
      </c>
      <c r="AD8196" s="47"/>
      <c r="AE8196" s="44"/>
      <c r="AF8196" s="48"/>
    </row>
    <row r="8197" spans="1:32" ht="21" customHeight="1">
      <c r="A8197" s="45" t="str">
        <f>IF(G8197="","",VLOOKUP(G8197,#REF!,3,0))</f>
        <v/>
      </c>
      <c r="B8197" s="45" t="str">
        <f>IF(Table1[[#This Row],[Day]]="","",WEEKNUM(F8197))</f>
        <v/>
      </c>
      <c r="C8197" s="45" t="str">
        <f>IF(Table1[[#This Row],[Day]]="","",MONTH(F8197))</f>
        <v/>
      </c>
      <c r="D8197" s="45" t="str">
        <f>IF(Table1[[#This Row],[Day]]="","",YEAR(F8197))</f>
        <v/>
      </c>
      <c r="E8197" s="117" t="s">
        <v>329</v>
      </c>
      <c r="J8197" s="102"/>
      <c r="K8197" s="124"/>
      <c r="R8197" s="46"/>
      <c r="V8197" s="112"/>
      <c r="W8197" s="72"/>
      <c r="X8197" s="46"/>
      <c r="Y8197" s="46"/>
      <c r="AC8197" s="47">
        <f t="shared" si="124"/>
        <v>0</v>
      </c>
      <c r="AD8197" s="47"/>
      <c r="AE8197" s="44"/>
      <c r="AF8197" s="48"/>
    </row>
    <row r="8198" spans="1:32" ht="21" customHeight="1">
      <c r="A8198" s="45" t="str">
        <f>IF(G8198="","",VLOOKUP(G8198,#REF!,3,0))</f>
        <v/>
      </c>
      <c r="B8198" s="45" t="str">
        <f>IF(Table1[[#This Row],[Day]]="","",WEEKNUM(F8198))</f>
        <v/>
      </c>
      <c r="C8198" s="45" t="str">
        <f>IF(Table1[[#This Row],[Day]]="","",MONTH(F8198))</f>
        <v/>
      </c>
      <c r="D8198" s="45" t="str">
        <f>IF(Table1[[#This Row],[Day]]="","",YEAR(F8198))</f>
        <v/>
      </c>
      <c r="E8198" s="117" t="s">
        <v>329</v>
      </c>
      <c r="J8198" s="102"/>
      <c r="K8198" s="124"/>
      <c r="R8198" s="46"/>
      <c r="V8198" s="112"/>
      <c r="W8198" s="72"/>
      <c r="X8198" s="46"/>
      <c r="Y8198" s="46"/>
      <c r="AC8198" s="47">
        <f t="shared" si="124"/>
        <v>0</v>
      </c>
      <c r="AD8198" s="47"/>
      <c r="AE8198" s="44"/>
      <c r="AF8198" s="48"/>
    </row>
    <row r="8199" spans="1:32" ht="21" customHeight="1">
      <c r="A8199" s="45" t="str">
        <f>IF(G8199="","",VLOOKUP(G8199,#REF!,3,0))</f>
        <v/>
      </c>
      <c r="B8199" s="45" t="str">
        <f>IF(Table1[[#This Row],[Day]]="","",WEEKNUM(F8199))</f>
        <v/>
      </c>
      <c r="C8199" s="45" t="str">
        <f>IF(Table1[[#This Row],[Day]]="","",MONTH(F8199))</f>
        <v/>
      </c>
      <c r="D8199" s="45" t="str">
        <f>IF(Table1[[#This Row],[Day]]="","",YEAR(F8199))</f>
        <v/>
      </c>
      <c r="E8199" s="117" t="s">
        <v>329</v>
      </c>
      <c r="J8199" s="102"/>
      <c r="K8199" s="124"/>
      <c r="R8199" s="46"/>
      <c r="V8199" s="112"/>
      <c r="W8199" s="72"/>
      <c r="X8199" s="46"/>
      <c r="Y8199" s="46"/>
      <c r="AC8199" s="47">
        <f t="shared" si="124"/>
        <v>0</v>
      </c>
      <c r="AD8199" s="47"/>
      <c r="AE8199" s="44"/>
      <c r="AF8199" s="48"/>
    </row>
    <row r="8200" spans="1:32" ht="21" customHeight="1">
      <c r="A8200" s="45" t="str">
        <f>IF(G8200="","",VLOOKUP(G8200,#REF!,3,0))</f>
        <v/>
      </c>
      <c r="B8200" s="45" t="str">
        <f>IF(Table1[[#This Row],[Day]]="","",WEEKNUM(F8200))</f>
        <v/>
      </c>
      <c r="C8200" s="45" t="str">
        <f>IF(Table1[[#This Row],[Day]]="","",MONTH(F8200))</f>
        <v/>
      </c>
      <c r="D8200" s="45" t="str">
        <f>IF(Table1[[#This Row],[Day]]="","",YEAR(F8200))</f>
        <v/>
      </c>
      <c r="E8200" s="117" t="s">
        <v>329</v>
      </c>
      <c r="J8200" s="102"/>
      <c r="K8200" s="124"/>
      <c r="R8200" s="46"/>
      <c r="V8200" s="112"/>
      <c r="W8200" s="72"/>
      <c r="X8200" s="46"/>
      <c r="Y8200" s="46"/>
      <c r="AC8200" s="47">
        <f t="shared" si="124"/>
        <v>0</v>
      </c>
      <c r="AD8200" s="47"/>
      <c r="AE8200" s="44"/>
      <c r="AF8200" s="48"/>
    </row>
    <row r="8201" spans="1:32" ht="21" customHeight="1">
      <c r="A8201" s="45" t="str">
        <f>IF(G8201="","",VLOOKUP(G8201,#REF!,3,0))</f>
        <v/>
      </c>
      <c r="B8201" s="45" t="str">
        <f>IF(Table1[[#This Row],[Day]]="","",WEEKNUM(F8201))</f>
        <v/>
      </c>
      <c r="C8201" s="45" t="str">
        <f>IF(Table1[[#This Row],[Day]]="","",MONTH(F8201))</f>
        <v/>
      </c>
      <c r="D8201" s="45" t="str">
        <f>IF(Table1[[#This Row],[Day]]="","",YEAR(F8201))</f>
        <v/>
      </c>
      <c r="E8201" s="117" t="s">
        <v>329</v>
      </c>
      <c r="J8201" s="102"/>
      <c r="K8201" s="124"/>
      <c r="R8201" s="46"/>
      <c r="V8201" s="112"/>
      <c r="W8201" s="72"/>
      <c r="X8201" s="46"/>
      <c r="Y8201" s="46"/>
      <c r="AC8201" s="47">
        <f t="shared" si="124"/>
        <v>0</v>
      </c>
      <c r="AD8201" s="47"/>
      <c r="AE8201" s="44"/>
      <c r="AF8201" s="48"/>
    </row>
    <row r="8202" spans="1:32" ht="21" customHeight="1">
      <c r="A8202" s="45" t="str">
        <f>IF(G8202="","",VLOOKUP(G8202,#REF!,3,0))</f>
        <v/>
      </c>
      <c r="B8202" s="45" t="str">
        <f>IF(Table1[[#This Row],[Day]]="","",WEEKNUM(F8202))</f>
        <v/>
      </c>
      <c r="C8202" s="45" t="str">
        <f>IF(Table1[[#This Row],[Day]]="","",MONTH(F8202))</f>
        <v/>
      </c>
      <c r="D8202" s="45" t="str">
        <f>IF(Table1[[#This Row],[Day]]="","",YEAR(F8202))</f>
        <v/>
      </c>
      <c r="E8202" s="117" t="s">
        <v>329</v>
      </c>
      <c r="J8202" s="102"/>
      <c r="K8202" s="124"/>
      <c r="R8202" s="46"/>
      <c r="V8202" s="112"/>
      <c r="W8202" s="72"/>
      <c r="X8202" s="46"/>
      <c r="Y8202" s="46"/>
      <c r="AC8202" s="47">
        <f t="shared" si="124"/>
        <v>0</v>
      </c>
      <c r="AD8202" s="47"/>
      <c r="AE8202" s="44"/>
      <c r="AF8202" s="48"/>
    </row>
    <row r="8203" spans="1:32" ht="21" customHeight="1">
      <c r="A8203" s="45" t="str">
        <f>IF(G8203="","",VLOOKUP(G8203,#REF!,3,0))</f>
        <v/>
      </c>
      <c r="B8203" s="45" t="str">
        <f>IF(Table1[[#This Row],[Day]]="","",WEEKNUM(F8203))</f>
        <v/>
      </c>
      <c r="C8203" s="45" t="str">
        <f>IF(Table1[[#This Row],[Day]]="","",MONTH(F8203))</f>
        <v/>
      </c>
      <c r="D8203" s="45" t="str">
        <f>IF(Table1[[#This Row],[Day]]="","",YEAR(F8203))</f>
        <v/>
      </c>
      <c r="E8203" s="117" t="s">
        <v>329</v>
      </c>
      <c r="J8203" s="102"/>
      <c r="K8203" s="124"/>
      <c r="R8203" s="46"/>
      <c r="V8203" s="112"/>
      <c r="W8203" s="72"/>
      <c r="X8203" s="46"/>
      <c r="Y8203" s="46"/>
      <c r="AC8203" s="47">
        <f t="shared" si="124"/>
        <v>0</v>
      </c>
      <c r="AD8203" s="47"/>
      <c r="AE8203" s="44"/>
      <c r="AF8203" s="48"/>
    </row>
    <row r="8204" spans="1:32" ht="21" customHeight="1">
      <c r="A8204" s="45" t="str">
        <f>IF(G8204="","",VLOOKUP(G8204,#REF!,3,0))</f>
        <v/>
      </c>
      <c r="B8204" s="45" t="str">
        <f>IF(Table1[[#This Row],[Day]]="","",WEEKNUM(F8204))</f>
        <v/>
      </c>
      <c r="C8204" s="45" t="str">
        <f>IF(Table1[[#This Row],[Day]]="","",MONTH(F8204))</f>
        <v/>
      </c>
      <c r="D8204" s="45" t="str">
        <f>IF(Table1[[#This Row],[Day]]="","",YEAR(F8204))</f>
        <v/>
      </c>
      <c r="E8204" s="117" t="s">
        <v>329</v>
      </c>
      <c r="J8204" s="102"/>
      <c r="K8204" s="124"/>
      <c r="R8204" s="46"/>
      <c r="V8204" s="112"/>
      <c r="W8204" s="72"/>
      <c r="X8204" s="46"/>
      <c r="Y8204" s="46"/>
      <c r="AC8204" s="47">
        <f t="shared" si="124"/>
        <v>0</v>
      </c>
      <c r="AD8204" s="47"/>
      <c r="AE8204" s="44"/>
      <c r="AF8204" s="48"/>
    </row>
    <row r="8205" spans="1:32" ht="21" customHeight="1">
      <c r="A8205" s="45" t="str">
        <f>IF(G8205="","",VLOOKUP(G8205,#REF!,3,0))</f>
        <v/>
      </c>
      <c r="B8205" s="45" t="str">
        <f>IF(Table1[[#This Row],[Day]]="","",WEEKNUM(F8205))</f>
        <v/>
      </c>
      <c r="C8205" s="45" t="str">
        <f>IF(Table1[[#This Row],[Day]]="","",MONTH(F8205))</f>
        <v/>
      </c>
      <c r="D8205" s="45" t="str">
        <f>IF(Table1[[#This Row],[Day]]="","",YEAR(F8205))</f>
        <v/>
      </c>
      <c r="E8205" s="117" t="s">
        <v>329</v>
      </c>
      <c r="J8205" s="102"/>
      <c r="K8205" s="124"/>
      <c r="R8205" s="46"/>
      <c r="V8205" s="112"/>
      <c r="W8205" s="72"/>
      <c r="X8205" s="46"/>
      <c r="Y8205" s="46"/>
      <c r="AC8205" s="47">
        <f t="shared" si="124"/>
        <v>0</v>
      </c>
      <c r="AD8205" s="47"/>
      <c r="AE8205" s="44"/>
      <c r="AF8205" s="48"/>
    </row>
    <row r="8206" spans="1:32" ht="21" customHeight="1">
      <c r="A8206" s="45" t="str">
        <f>IF(G8206="","",VLOOKUP(G8206,#REF!,3,0))</f>
        <v/>
      </c>
      <c r="B8206" s="45" t="str">
        <f>IF(Table1[[#This Row],[Day]]="","",WEEKNUM(F8206))</f>
        <v/>
      </c>
      <c r="C8206" s="45" t="str">
        <f>IF(Table1[[#This Row],[Day]]="","",MONTH(F8206))</f>
        <v/>
      </c>
      <c r="D8206" s="45" t="str">
        <f>IF(Table1[[#This Row],[Day]]="","",YEAR(F8206))</f>
        <v/>
      </c>
      <c r="E8206" s="117" t="s">
        <v>329</v>
      </c>
      <c r="J8206" s="102"/>
      <c r="K8206" s="124"/>
      <c r="R8206" s="46"/>
      <c r="V8206" s="112"/>
      <c r="W8206" s="72"/>
      <c r="X8206" s="46"/>
      <c r="Y8206" s="46"/>
      <c r="AC8206" s="47">
        <f t="shared" si="124"/>
        <v>0</v>
      </c>
      <c r="AD8206" s="47"/>
      <c r="AE8206" s="44"/>
      <c r="AF8206" s="48"/>
    </row>
    <row r="8207" spans="1:32" ht="21" customHeight="1">
      <c r="A8207" s="45" t="str">
        <f>IF(G8207="","",VLOOKUP(G8207,#REF!,3,0))</f>
        <v/>
      </c>
      <c r="B8207" s="45" t="str">
        <f>IF(Table1[[#This Row],[Day]]="","",WEEKNUM(F8207))</f>
        <v/>
      </c>
      <c r="C8207" s="45" t="str">
        <f>IF(Table1[[#This Row],[Day]]="","",MONTH(F8207))</f>
        <v/>
      </c>
      <c r="D8207" s="45" t="str">
        <f>IF(Table1[[#This Row],[Day]]="","",YEAR(F8207))</f>
        <v/>
      </c>
      <c r="E8207" s="117" t="s">
        <v>329</v>
      </c>
      <c r="J8207" s="102"/>
      <c r="K8207" s="124"/>
      <c r="R8207" s="46"/>
      <c r="V8207" s="112"/>
      <c r="W8207" s="72"/>
      <c r="X8207" s="46"/>
      <c r="Y8207" s="46"/>
      <c r="AC8207" s="47">
        <f t="shared" si="124"/>
        <v>0</v>
      </c>
      <c r="AD8207" s="47"/>
      <c r="AE8207" s="44"/>
      <c r="AF8207" s="48"/>
    </row>
    <row r="8208" spans="1:32" ht="21" customHeight="1">
      <c r="A8208" s="45" t="str">
        <f>IF(G8208="","",VLOOKUP(G8208,#REF!,3,0))</f>
        <v/>
      </c>
      <c r="B8208" s="45" t="str">
        <f>IF(Table1[[#This Row],[Day]]="","",WEEKNUM(F8208))</f>
        <v/>
      </c>
      <c r="C8208" s="45" t="str">
        <f>IF(Table1[[#This Row],[Day]]="","",MONTH(F8208))</f>
        <v/>
      </c>
      <c r="D8208" s="45" t="str">
        <f>IF(Table1[[#This Row],[Day]]="","",YEAR(F8208))</f>
        <v/>
      </c>
      <c r="E8208" s="117" t="s">
        <v>329</v>
      </c>
      <c r="J8208" s="102"/>
      <c r="K8208" s="124"/>
      <c r="R8208" s="46"/>
      <c r="V8208" s="112"/>
      <c r="W8208" s="72"/>
      <c r="X8208" s="46"/>
      <c r="Y8208" s="46"/>
      <c r="AC8208" s="47">
        <f t="shared" si="124"/>
        <v>0</v>
      </c>
      <c r="AD8208" s="47"/>
      <c r="AE8208" s="44"/>
      <c r="AF8208" s="48"/>
    </row>
    <row r="8209" spans="1:32" ht="21" customHeight="1">
      <c r="A8209" s="45" t="str">
        <f>IF(G8209="","",VLOOKUP(G8209,#REF!,3,0))</f>
        <v/>
      </c>
      <c r="B8209" s="45" t="str">
        <f>IF(Table1[[#This Row],[Day]]="","",WEEKNUM(F8209))</f>
        <v/>
      </c>
      <c r="C8209" s="45" t="str">
        <f>IF(Table1[[#This Row],[Day]]="","",MONTH(F8209))</f>
        <v/>
      </c>
      <c r="D8209" s="45" t="str">
        <f>IF(Table1[[#This Row],[Day]]="","",YEAR(F8209))</f>
        <v/>
      </c>
      <c r="E8209" s="117" t="s">
        <v>329</v>
      </c>
      <c r="J8209" s="102"/>
      <c r="K8209" s="124"/>
      <c r="R8209" s="46"/>
      <c r="V8209" s="112"/>
      <c r="W8209" s="72"/>
      <c r="X8209" s="46"/>
      <c r="Y8209" s="46"/>
      <c r="AC8209" s="47">
        <f t="shared" si="124"/>
        <v>0</v>
      </c>
      <c r="AD8209" s="47"/>
      <c r="AE8209" s="44"/>
      <c r="AF8209" s="48"/>
    </row>
    <row r="8210" spans="1:32" ht="21" customHeight="1">
      <c r="A8210" s="45" t="str">
        <f>IF(G8210="","",VLOOKUP(G8210,#REF!,3,0))</f>
        <v/>
      </c>
      <c r="B8210" s="45" t="str">
        <f>IF(Table1[[#This Row],[Day]]="","",WEEKNUM(F8210))</f>
        <v/>
      </c>
      <c r="C8210" s="45" t="str">
        <f>IF(Table1[[#This Row],[Day]]="","",MONTH(F8210))</f>
        <v/>
      </c>
      <c r="D8210" s="45" t="str">
        <f>IF(Table1[[#This Row],[Day]]="","",YEAR(F8210))</f>
        <v/>
      </c>
      <c r="E8210" s="117" t="s">
        <v>329</v>
      </c>
      <c r="J8210" s="102"/>
      <c r="K8210" s="124"/>
      <c r="R8210" s="46"/>
      <c r="V8210" s="112"/>
      <c r="W8210" s="72"/>
      <c r="X8210" s="46"/>
      <c r="Y8210" s="46"/>
      <c r="AC8210" s="47">
        <f t="shared" si="124"/>
        <v>0</v>
      </c>
      <c r="AD8210" s="47"/>
      <c r="AE8210" s="44"/>
      <c r="AF8210" s="48"/>
    </row>
    <row r="8211" spans="1:32" ht="21" customHeight="1">
      <c r="A8211" s="45" t="str">
        <f>IF(G8211="","",VLOOKUP(G8211,#REF!,3,0))</f>
        <v/>
      </c>
      <c r="B8211" s="45" t="str">
        <f>IF(Table1[[#This Row],[Day]]="","",WEEKNUM(F8211))</f>
        <v/>
      </c>
      <c r="C8211" s="45" t="str">
        <f>IF(Table1[[#This Row],[Day]]="","",MONTH(F8211))</f>
        <v/>
      </c>
      <c r="D8211" s="45" t="str">
        <f>IF(Table1[[#This Row],[Day]]="","",YEAR(F8211))</f>
        <v/>
      </c>
      <c r="E8211" s="117" t="s">
        <v>329</v>
      </c>
      <c r="J8211" s="102"/>
      <c r="K8211" s="124"/>
      <c r="R8211" s="46"/>
      <c r="V8211" s="112"/>
      <c r="W8211" s="72"/>
      <c r="X8211" s="46"/>
      <c r="Y8211" s="46"/>
      <c r="AC8211" s="47">
        <f t="shared" si="124"/>
        <v>0</v>
      </c>
      <c r="AD8211" s="47"/>
      <c r="AE8211" s="44"/>
      <c r="AF8211" s="48"/>
    </row>
    <row r="8212" spans="1:32" ht="21" customHeight="1">
      <c r="A8212" s="45" t="str">
        <f>IF(G8212="","",VLOOKUP(G8212,#REF!,3,0))</f>
        <v/>
      </c>
      <c r="B8212" s="45" t="str">
        <f>IF(Table1[[#This Row],[Day]]="","",WEEKNUM(F8212))</f>
        <v/>
      </c>
      <c r="C8212" s="45" t="str">
        <f>IF(Table1[[#This Row],[Day]]="","",MONTH(F8212))</f>
        <v/>
      </c>
      <c r="D8212" s="45" t="str">
        <f>IF(Table1[[#This Row],[Day]]="","",YEAR(F8212))</f>
        <v/>
      </c>
      <c r="E8212" s="117" t="s">
        <v>329</v>
      </c>
      <c r="J8212" s="102"/>
      <c r="K8212" s="124"/>
      <c r="R8212" s="46"/>
      <c r="V8212" s="112"/>
      <c r="W8212" s="72"/>
      <c r="X8212" s="46"/>
      <c r="Y8212" s="46"/>
      <c r="AC8212" s="47">
        <f t="shared" si="124"/>
        <v>0</v>
      </c>
      <c r="AD8212" s="47"/>
      <c r="AE8212" s="44"/>
      <c r="AF8212" s="48"/>
    </row>
    <row r="8213" spans="1:32" ht="21" customHeight="1">
      <c r="A8213" s="45" t="str">
        <f>IF(G8213="","",VLOOKUP(G8213,#REF!,3,0))</f>
        <v/>
      </c>
      <c r="B8213" s="45" t="str">
        <f>IF(Table1[[#This Row],[Day]]="","",WEEKNUM(F8213))</f>
        <v/>
      </c>
      <c r="C8213" s="45" t="str">
        <f>IF(Table1[[#This Row],[Day]]="","",MONTH(F8213))</f>
        <v/>
      </c>
      <c r="D8213" s="45" t="str">
        <f>IF(Table1[[#This Row],[Day]]="","",YEAR(F8213))</f>
        <v/>
      </c>
      <c r="E8213" s="117" t="s">
        <v>329</v>
      </c>
      <c r="J8213" s="102"/>
      <c r="K8213" s="124"/>
      <c r="R8213" s="46"/>
      <c r="V8213" s="112"/>
      <c r="W8213" s="72"/>
      <c r="X8213" s="46"/>
      <c r="Y8213" s="46"/>
      <c r="AC8213" s="47">
        <f t="shared" si="124"/>
        <v>0</v>
      </c>
      <c r="AD8213" s="47"/>
      <c r="AE8213" s="44"/>
      <c r="AF8213" s="48"/>
    </row>
    <row r="8214" spans="1:32" ht="21" customHeight="1">
      <c r="A8214" s="45" t="str">
        <f>IF(G8214="","",VLOOKUP(G8214,#REF!,3,0))</f>
        <v/>
      </c>
      <c r="B8214" s="45" t="str">
        <f>IF(Table1[[#This Row],[Day]]="","",WEEKNUM(F8214))</f>
        <v/>
      </c>
      <c r="C8214" s="45" t="str">
        <f>IF(Table1[[#This Row],[Day]]="","",MONTH(F8214))</f>
        <v/>
      </c>
      <c r="D8214" s="45" t="str">
        <f>IF(Table1[[#This Row],[Day]]="","",YEAR(F8214))</f>
        <v/>
      </c>
      <c r="E8214" s="117" t="s">
        <v>329</v>
      </c>
      <c r="J8214" s="102"/>
      <c r="K8214" s="124"/>
      <c r="R8214" s="46"/>
      <c r="V8214" s="112"/>
      <c r="W8214" s="72"/>
      <c r="X8214" s="46"/>
      <c r="Y8214" s="46"/>
      <c r="AC8214" s="47">
        <f t="shared" si="124"/>
        <v>0</v>
      </c>
      <c r="AD8214" s="47"/>
      <c r="AE8214" s="44"/>
      <c r="AF8214" s="48"/>
    </row>
    <row r="8215" spans="1:32" ht="21" customHeight="1">
      <c r="A8215" s="45" t="str">
        <f>IF(G8215="","",VLOOKUP(G8215,#REF!,3,0))</f>
        <v/>
      </c>
      <c r="B8215" s="45" t="str">
        <f>IF(Table1[[#This Row],[Day]]="","",WEEKNUM(F8215))</f>
        <v/>
      </c>
      <c r="C8215" s="45" t="str">
        <f>IF(Table1[[#This Row],[Day]]="","",MONTH(F8215))</f>
        <v/>
      </c>
      <c r="D8215" s="45" t="str">
        <f>IF(Table1[[#This Row],[Day]]="","",YEAR(F8215))</f>
        <v/>
      </c>
      <c r="E8215" s="117" t="s">
        <v>329</v>
      </c>
      <c r="J8215" s="102"/>
      <c r="K8215" s="124"/>
      <c r="R8215" s="46"/>
      <c r="V8215" s="112"/>
      <c r="W8215" s="72"/>
      <c r="X8215" s="46"/>
      <c r="Y8215" s="46"/>
      <c r="AC8215" s="47">
        <f t="shared" si="124"/>
        <v>0</v>
      </c>
      <c r="AD8215" s="47"/>
      <c r="AE8215" s="44"/>
      <c r="AF8215" s="48"/>
    </row>
    <row r="8216" spans="1:32" ht="21" customHeight="1">
      <c r="A8216" s="45" t="str">
        <f>IF(G8216="","",VLOOKUP(G8216,#REF!,3,0))</f>
        <v/>
      </c>
      <c r="B8216" s="45" t="str">
        <f>IF(Table1[[#This Row],[Day]]="","",WEEKNUM(F8216))</f>
        <v/>
      </c>
      <c r="C8216" s="45" t="str">
        <f>IF(Table1[[#This Row],[Day]]="","",MONTH(F8216))</f>
        <v/>
      </c>
      <c r="D8216" s="45" t="str">
        <f>IF(Table1[[#This Row],[Day]]="","",YEAR(F8216))</f>
        <v/>
      </c>
      <c r="E8216" s="117" t="s">
        <v>329</v>
      </c>
      <c r="J8216" s="102"/>
      <c r="K8216" s="124"/>
      <c r="R8216" s="46"/>
      <c r="V8216" s="112"/>
      <c r="W8216" s="72"/>
      <c r="X8216" s="46"/>
      <c r="Y8216" s="46"/>
      <c r="AC8216" s="47">
        <f t="shared" si="124"/>
        <v>0</v>
      </c>
      <c r="AD8216" s="47"/>
      <c r="AE8216" s="44"/>
      <c r="AF8216" s="48"/>
    </row>
    <row r="8217" spans="1:32" ht="21" customHeight="1">
      <c r="A8217" s="45" t="str">
        <f>IF(G8217="","",VLOOKUP(G8217,#REF!,3,0))</f>
        <v/>
      </c>
      <c r="B8217" s="45" t="str">
        <f>IF(Table1[[#This Row],[Day]]="","",WEEKNUM(F8217))</f>
        <v/>
      </c>
      <c r="C8217" s="45" t="str">
        <f>IF(Table1[[#This Row],[Day]]="","",MONTH(F8217))</f>
        <v/>
      </c>
      <c r="D8217" s="45" t="str">
        <f>IF(Table1[[#This Row],[Day]]="","",YEAR(F8217))</f>
        <v/>
      </c>
      <c r="E8217" s="117" t="s">
        <v>329</v>
      </c>
      <c r="J8217" s="102"/>
      <c r="K8217" s="124"/>
      <c r="R8217" s="46"/>
      <c r="V8217" s="112"/>
      <c r="W8217" s="72"/>
      <c r="X8217" s="46"/>
      <c r="Y8217" s="46"/>
      <c r="AC8217" s="47">
        <f t="shared" si="124"/>
        <v>0</v>
      </c>
      <c r="AD8217" s="47"/>
      <c r="AE8217" s="44"/>
      <c r="AF8217" s="48"/>
    </row>
    <row r="8218" spans="1:32" ht="21" customHeight="1">
      <c r="A8218" s="45" t="str">
        <f>IF(G8218="","",VLOOKUP(G8218,#REF!,3,0))</f>
        <v/>
      </c>
      <c r="B8218" s="45" t="str">
        <f>IF(Table1[[#This Row],[Day]]="","",WEEKNUM(F8218))</f>
        <v/>
      </c>
      <c r="C8218" s="45" t="str">
        <f>IF(Table1[[#This Row],[Day]]="","",MONTH(F8218))</f>
        <v/>
      </c>
      <c r="D8218" s="45" t="str">
        <f>IF(Table1[[#This Row],[Day]]="","",YEAR(F8218))</f>
        <v/>
      </c>
      <c r="E8218" s="117" t="s">
        <v>329</v>
      </c>
      <c r="J8218" s="102"/>
      <c r="K8218" s="124"/>
      <c r="R8218" s="46"/>
      <c r="V8218" s="112"/>
      <c r="W8218" s="72"/>
      <c r="X8218" s="46"/>
      <c r="Y8218" s="46"/>
      <c r="AC8218" s="47">
        <f t="shared" si="124"/>
        <v>0</v>
      </c>
      <c r="AD8218" s="47"/>
      <c r="AE8218" s="44"/>
      <c r="AF8218" s="48"/>
    </row>
    <row r="8219" spans="1:32" ht="21" customHeight="1">
      <c r="A8219" s="45" t="str">
        <f>IF(G8219="","",VLOOKUP(G8219,#REF!,3,0))</f>
        <v/>
      </c>
      <c r="B8219" s="45" t="str">
        <f>IF(Table1[[#This Row],[Day]]="","",WEEKNUM(F8219))</f>
        <v/>
      </c>
      <c r="C8219" s="45" t="str">
        <f>IF(Table1[[#This Row],[Day]]="","",MONTH(F8219))</f>
        <v/>
      </c>
      <c r="D8219" s="45" t="str">
        <f>IF(Table1[[#This Row],[Day]]="","",YEAR(F8219))</f>
        <v/>
      </c>
      <c r="E8219" s="117" t="s">
        <v>329</v>
      </c>
      <c r="J8219" s="102"/>
      <c r="K8219" s="124"/>
      <c r="R8219" s="46"/>
      <c r="V8219" s="112"/>
      <c r="W8219" s="72"/>
      <c r="X8219" s="46"/>
      <c r="Y8219" s="46"/>
      <c r="AC8219" s="47">
        <f t="shared" si="124"/>
        <v>0</v>
      </c>
      <c r="AD8219" s="47"/>
      <c r="AE8219" s="44"/>
      <c r="AF8219" s="48"/>
    </row>
    <row r="8220" spans="1:32" ht="21" customHeight="1">
      <c r="A8220" s="45" t="str">
        <f>IF(G8220="","",VLOOKUP(G8220,#REF!,3,0))</f>
        <v/>
      </c>
      <c r="B8220" s="45" t="str">
        <f>IF(Table1[[#This Row],[Day]]="","",WEEKNUM(F8220))</f>
        <v/>
      </c>
      <c r="C8220" s="45" t="str">
        <f>IF(Table1[[#This Row],[Day]]="","",MONTH(F8220))</f>
        <v/>
      </c>
      <c r="D8220" s="45" t="str">
        <f>IF(Table1[[#This Row],[Day]]="","",YEAR(F8220))</f>
        <v/>
      </c>
      <c r="E8220" s="117" t="s">
        <v>329</v>
      </c>
      <c r="J8220" s="102"/>
      <c r="K8220" s="124"/>
      <c r="R8220" s="46"/>
      <c r="V8220" s="112"/>
      <c r="W8220" s="72"/>
      <c r="X8220" s="46"/>
      <c r="Y8220" s="46"/>
      <c r="AC8220" s="47">
        <f t="shared" ref="AC8220:AC8283" si="125">SUM(I8220:AB8220)</f>
        <v>0</v>
      </c>
      <c r="AD8220" s="47"/>
      <c r="AE8220" s="44"/>
      <c r="AF8220" s="48"/>
    </row>
    <row r="8221" spans="1:32" ht="21" customHeight="1">
      <c r="A8221" s="45" t="str">
        <f>IF(G8221="","",VLOOKUP(G8221,#REF!,3,0))</f>
        <v/>
      </c>
      <c r="B8221" s="45" t="str">
        <f>IF(Table1[[#This Row],[Day]]="","",WEEKNUM(F8221))</f>
        <v/>
      </c>
      <c r="C8221" s="45" t="str">
        <f>IF(Table1[[#This Row],[Day]]="","",MONTH(F8221))</f>
        <v/>
      </c>
      <c r="D8221" s="45" t="str">
        <f>IF(Table1[[#This Row],[Day]]="","",YEAR(F8221))</f>
        <v/>
      </c>
      <c r="E8221" s="117" t="s">
        <v>329</v>
      </c>
      <c r="J8221" s="102"/>
      <c r="K8221" s="124"/>
      <c r="R8221" s="46"/>
      <c r="V8221" s="112"/>
      <c r="W8221" s="72"/>
      <c r="X8221" s="46"/>
      <c r="Y8221" s="46"/>
      <c r="AC8221" s="47">
        <f t="shared" si="125"/>
        <v>0</v>
      </c>
      <c r="AD8221" s="47"/>
      <c r="AE8221" s="44"/>
      <c r="AF8221" s="48"/>
    </row>
    <row r="8222" spans="1:32" ht="21" customHeight="1">
      <c r="A8222" s="45" t="str">
        <f>IF(G8222="","",VLOOKUP(G8222,#REF!,3,0))</f>
        <v/>
      </c>
      <c r="B8222" s="45" t="str">
        <f>IF(Table1[[#This Row],[Day]]="","",WEEKNUM(F8222))</f>
        <v/>
      </c>
      <c r="C8222" s="45" t="str">
        <f>IF(Table1[[#This Row],[Day]]="","",MONTH(F8222))</f>
        <v/>
      </c>
      <c r="D8222" s="45" t="str">
        <f>IF(Table1[[#This Row],[Day]]="","",YEAR(F8222))</f>
        <v/>
      </c>
      <c r="E8222" s="117" t="s">
        <v>329</v>
      </c>
      <c r="J8222" s="102"/>
      <c r="K8222" s="124"/>
      <c r="R8222" s="46"/>
      <c r="V8222" s="112"/>
      <c r="W8222" s="72"/>
      <c r="X8222" s="46"/>
      <c r="Y8222" s="46"/>
      <c r="AC8222" s="47">
        <f t="shared" si="125"/>
        <v>0</v>
      </c>
      <c r="AD8222" s="47"/>
      <c r="AE8222" s="44"/>
      <c r="AF8222" s="48"/>
    </row>
    <row r="8223" spans="1:32" ht="21" customHeight="1">
      <c r="A8223" s="45" t="str">
        <f>IF(G8223="","",VLOOKUP(G8223,#REF!,3,0))</f>
        <v/>
      </c>
      <c r="B8223" s="45" t="str">
        <f>IF(Table1[[#This Row],[Day]]="","",WEEKNUM(F8223))</f>
        <v/>
      </c>
      <c r="C8223" s="45" t="str">
        <f>IF(Table1[[#This Row],[Day]]="","",MONTH(F8223))</f>
        <v/>
      </c>
      <c r="D8223" s="45" t="str">
        <f>IF(Table1[[#This Row],[Day]]="","",YEAR(F8223))</f>
        <v/>
      </c>
      <c r="E8223" s="117" t="s">
        <v>329</v>
      </c>
      <c r="J8223" s="102"/>
      <c r="K8223" s="124"/>
      <c r="R8223" s="46"/>
      <c r="V8223" s="112"/>
      <c r="W8223" s="72"/>
      <c r="X8223" s="46"/>
      <c r="Y8223" s="46"/>
      <c r="AC8223" s="47">
        <f t="shared" si="125"/>
        <v>0</v>
      </c>
      <c r="AD8223" s="47"/>
      <c r="AE8223" s="44"/>
      <c r="AF8223" s="48"/>
    </row>
    <row r="8224" spans="1:32" ht="21" customHeight="1">
      <c r="A8224" s="45" t="str">
        <f>IF(G8224="","",VLOOKUP(G8224,#REF!,3,0))</f>
        <v/>
      </c>
      <c r="B8224" s="45" t="str">
        <f>IF(Table1[[#This Row],[Day]]="","",WEEKNUM(F8224))</f>
        <v/>
      </c>
      <c r="C8224" s="45" t="str">
        <f>IF(Table1[[#This Row],[Day]]="","",MONTH(F8224))</f>
        <v/>
      </c>
      <c r="D8224" s="45" t="str">
        <f>IF(Table1[[#This Row],[Day]]="","",YEAR(F8224))</f>
        <v/>
      </c>
      <c r="E8224" s="117" t="s">
        <v>329</v>
      </c>
      <c r="J8224" s="102"/>
      <c r="K8224" s="124"/>
      <c r="R8224" s="46"/>
      <c r="V8224" s="112"/>
      <c r="W8224" s="72"/>
      <c r="X8224" s="46"/>
      <c r="Y8224" s="46"/>
      <c r="AC8224" s="47">
        <f t="shared" si="125"/>
        <v>0</v>
      </c>
      <c r="AD8224" s="47"/>
      <c r="AE8224" s="44"/>
      <c r="AF8224" s="48"/>
    </row>
    <row r="8225" spans="1:32" ht="21" customHeight="1">
      <c r="A8225" s="45" t="str">
        <f>IF(G8225="","",VLOOKUP(G8225,#REF!,3,0))</f>
        <v/>
      </c>
      <c r="B8225" s="45" t="str">
        <f>IF(Table1[[#This Row],[Day]]="","",WEEKNUM(F8225))</f>
        <v/>
      </c>
      <c r="C8225" s="45" t="str">
        <f>IF(Table1[[#This Row],[Day]]="","",MONTH(F8225))</f>
        <v/>
      </c>
      <c r="D8225" s="45" t="str">
        <f>IF(Table1[[#This Row],[Day]]="","",YEAR(F8225))</f>
        <v/>
      </c>
      <c r="E8225" s="117" t="s">
        <v>329</v>
      </c>
      <c r="J8225" s="102"/>
      <c r="K8225" s="124"/>
      <c r="R8225" s="46"/>
      <c r="V8225" s="112"/>
      <c r="W8225" s="72"/>
      <c r="X8225" s="46"/>
      <c r="Y8225" s="46"/>
      <c r="AC8225" s="47">
        <f t="shared" si="125"/>
        <v>0</v>
      </c>
      <c r="AD8225" s="47"/>
      <c r="AE8225" s="44"/>
      <c r="AF8225" s="48"/>
    </row>
    <row r="8226" spans="1:32" ht="21" customHeight="1">
      <c r="A8226" s="45" t="str">
        <f>IF(G8226="","",VLOOKUP(G8226,#REF!,3,0))</f>
        <v/>
      </c>
      <c r="B8226" s="45" t="str">
        <f>IF(Table1[[#This Row],[Day]]="","",WEEKNUM(F8226))</f>
        <v/>
      </c>
      <c r="C8226" s="45" t="str">
        <f>IF(Table1[[#This Row],[Day]]="","",MONTH(F8226))</f>
        <v/>
      </c>
      <c r="D8226" s="45" t="str">
        <f>IF(Table1[[#This Row],[Day]]="","",YEAR(F8226))</f>
        <v/>
      </c>
      <c r="E8226" s="117" t="s">
        <v>329</v>
      </c>
      <c r="J8226" s="102"/>
      <c r="K8226" s="124"/>
      <c r="R8226" s="46"/>
      <c r="V8226" s="112"/>
      <c r="W8226" s="72"/>
      <c r="X8226" s="46"/>
      <c r="Y8226" s="46"/>
      <c r="AC8226" s="47">
        <f t="shared" si="125"/>
        <v>0</v>
      </c>
      <c r="AD8226" s="47"/>
      <c r="AE8226" s="44"/>
      <c r="AF8226" s="48"/>
    </row>
    <row r="8227" spans="1:32" ht="21" customHeight="1">
      <c r="A8227" s="45" t="str">
        <f>IF(G8227="","",VLOOKUP(G8227,#REF!,3,0))</f>
        <v/>
      </c>
      <c r="B8227" s="45" t="str">
        <f>IF(Table1[[#This Row],[Day]]="","",WEEKNUM(F8227))</f>
        <v/>
      </c>
      <c r="C8227" s="45" t="str">
        <f>IF(Table1[[#This Row],[Day]]="","",MONTH(F8227))</f>
        <v/>
      </c>
      <c r="D8227" s="45" t="str">
        <f>IF(Table1[[#This Row],[Day]]="","",YEAR(F8227))</f>
        <v/>
      </c>
      <c r="E8227" s="117" t="s">
        <v>329</v>
      </c>
      <c r="J8227" s="102"/>
      <c r="K8227" s="124"/>
      <c r="R8227" s="46"/>
      <c r="V8227" s="112"/>
      <c r="W8227" s="72"/>
      <c r="X8227" s="46"/>
      <c r="Y8227" s="46"/>
      <c r="AC8227" s="47">
        <f t="shared" si="125"/>
        <v>0</v>
      </c>
      <c r="AD8227" s="47"/>
      <c r="AE8227" s="44"/>
      <c r="AF8227" s="48"/>
    </row>
    <row r="8228" spans="1:32" ht="21" customHeight="1">
      <c r="A8228" s="45" t="str">
        <f>IF(G8228="","",VLOOKUP(G8228,#REF!,3,0))</f>
        <v/>
      </c>
      <c r="B8228" s="45" t="str">
        <f>IF(Table1[[#This Row],[Day]]="","",WEEKNUM(F8228))</f>
        <v/>
      </c>
      <c r="C8228" s="45" t="str">
        <f>IF(Table1[[#This Row],[Day]]="","",MONTH(F8228))</f>
        <v/>
      </c>
      <c r="D8228" s="45" t="str">
        <f>IF(Table1[[#This Row],[Day]]="","",YEAR(F8228))</f>
        <v/>
      </c>
      <c r="E8228" s="117" t="s">
        <v>329</v>
      </c>
      <c r="J8228" s="102"/>
      <c r="K8228" s="124"/>
      <c r="R8228" s="46"/>
      <c r="V8228" s="112"/>
      <c r="W8228" s="72"/>
      <c r="X8228" s="46"/>
      <c r="Y8228" s="46"/>
      <c r="AC8228" s="47">
        <f t="shared" si="125"/>
        <v>0</v>
      </c>
      <c r="AD8228" s="47"/>
      <c r="AE8228" s="44"/>
      <c r="AF8228" s="48"/>
    </row>
    <row r="8229" spans="1:32" ht="21" customHeight="1">
      <c r="A8229" s="45" t="str">
        <f>IF(G8229="","",VLOOKUP(G8229,#REF!,3,0))</f>
        <v/>
      </c>
      <c r="B8229" s="45" t="str">
        <f>IF(Table1[[#This Row],[Day]]="","",WEEKNUM(F8229))</f>
        <v/>
      </c>
      <c r="C8229" s="45" t="str">
        <f>IF(Table1[[#This Row],[Day]]="","",MONTH(F8229))</f>
        <v/>
      </c>
      <c r="D8229" s="45" t="str">
        <f>IF(Table1[[#This Row],[Day]]="","",YEAR(F8229))</f>
        <v/>
      </c>
      <c r="E8229" s="117" t="s">
        <v>329</v>
      </c>
      <c r="J8229" s="102"/>
      <c r="K8229" s="124"/>
      <c r="R8229" s="46"/>
      <c r="V8229" s="112"/>
      <c r="W8229" s="72"/>
      <c r="X8229" s="46"/>
      <c r="Y8229" s="46"/>
      <c r="AC8229" s="47">
        <f t="shared" si="125"/>
        <v>0</v>
      </c>
      <c r="AD8229" s="47"/>
      <c r="AE8229" s="44"/>
      <c r="AF8229" s="48"/>
    </row>
    <row r="8230" spans="1:32" ht="21" customHeight="1">
      <c r="A8230" s="45" t="str">
        <f>IF(G8230="","",VLOOKUP(G8230,#REF!,3,0))</f>
        <v/>
      </c>
      <c r="B8230" s="45" t="str">
        <f>IF(Table1[[#This Row],[Day]]="","",WEEKNUM(F8230))</f>
        <v/>
      </c>
      <c r="C8230" s="45" t="str">
        <f>IF(Table1[[#This Row],[Day]]="","",MONTH(F8230))</f>
        <v/>
      </c>
      <c r="D8230" s="45" t="str">
        <f>IF(Table1[[#This Row],[Day]]="","",YEAR(F8230))</f>
        <v/>
      </c>
      <c r="E8230" s="117" t="s">
        <v>329</v>
      </c>
      <c r="J8230" s="102"/>
      <c r="K8230" s="124"/>
      <c r="R8230" s="46"/>
      <c r="V8230" s="112"/>
      <c r="W8230" s="72"/>
      <c r="X8230" s="46"/>
      <c r="Y8230" s="46"/>
      <c r="AC8230" s="47">
        <f t="shared" si="125"/>
        <v>0</v>
      </c>
      <c r="AD8230" s="47"/>
      <c r="AE8230" s="44"/>
      <c r="AF8230" s="48"/>
    </row>
    <row r="8231" spans="1:32" ht="21" customHeight="1">
      <c r="A8231" s="45" t="str">
        <f>IF(G8231="","",VLOOKUP(G8231,#REF!,3,0))</f>
        <v/>
      </c>
      <c r="B8231" s="45" t="str">
        <f>IF(Table1[[#This Row],[Day]]="","",WEEKNUM(F8231))</f>
        <v/>
      </c>
      <c r="C8231" s="45" t="str">
        <f>IF(Table1[[#This Row],[Day]]="","",MONTH(F8231))</f>
        <v/>
      </c>
      <c r="D8231" s="45" t="str">
        <f>IF(Table1[[#This Row],[Day]]="","",YEAR(F8231))</f>
        <v/>
      </c>
      <c r="E8231" s="117" t="s">
        <v>329</v>
      </c>
      <c r="J8231" s="102"/>
      <c r="K8231" s="124"/>
      <c r="R8231" s="46"/>
      <c r="V8231" s="112"/>
      <c r="W8231" s="72"/>
      <c r="X8231" s="46"/>
      <c r="Y8231" s="46"/>
      <c r="AC8231" s="47">
        <f t="shared" si="125"/>
        <v>0</v>
      </c>
      <c r="AD8231" s="47"/>
      <c r="AE8231" s="44"/>
      <c r="AF8231" s="48"/>
    </row>
    <row r="8232" spans="1:32" ht="21" customHeight="1">
      <c r="A8232" s="45" t="str">
        <f>IF(G8232="","",VLOOKUP(G8232,#REF!,3,0))</f>
        <v/>
      </c>
      <c r="B8232" s="45" t="str">
        <f>IF(Table1[[#This Row],[Day]]="","",WEEKNUM(F8232))</f>
        <v/>
      </c>
      <c r="C8232" s="45" t="str">
        <f>IF(Table1[[#This Row],[Day]]="","",MONTH(F8232))</f>
        <v/>
      </c>
      <c r="D8232" s="45" t="str">
        <f>IF(Table1[[#This Row],[Day]]="","",YEAR(F8232))</f>
        <v/>
      </c>
      <c r="E8232" s="117" t="s">
        <v>329</v>
      </c>
      <c r="J8232" s="102"/>
      <c r="K8232" s="124"/>
      <c r="R8232" s="46"/>
      <c r="V8232" s="112"/>
      <c r="W8232" s="72"/>
      <c r="X8232" s="46"/>
      <c r="Y8232" s="46"/>
      <c r="AC8232" s="47">
        <f t="shared" si="125"/>
        <v>0</v>
      </c>
      <c r="AD8232" s="47"/>
      <c r="AE8232" s="44"/>
      <c r="AF8232" s="48"/>
    </row>
    <row r="8233" spans="1:32" ht="21" customHeight="1">
      <c r="A8233" s="45" t="str">
        <f>IF(G8233="","",VLOOKUP(G8233,#REF!,3,0))</f>
        <v/>
      </c>
      <c r="B8233" s="45" t="str">
        <f>IF(Table1[[#This Row],[Day]]="","",WEEKNUM(F8233))</f>
        <v/>
      </c>
      <c r="C8233" s="45" t="str">
        <f>IF(Table1[[#This Row],[Day]]="","",MONTH(F8233))</f>
        <v/>
      </c>
      <c r="D8233" s="45" t="str">
        <f>IF(Table1[[#This Row],[Day]]="","",YEAR(F8233))</f>
        <v/>
      </c>
      <c r="E8233" s="117" t="s">
        <v>329</v>
      </c>
      <c r="J8233" s="102"/>
      <c r="K8233" s="124"/>
      <c r="R8233" s="46"/>
      <c r="V8233" s="112"/>
      <c r="W8233" s="72"/>
      <c r="X8233" s="46"/>
      <c r="Y8233" s="46"/>
      <c r="AC8233" s="47">
        <f t="shared" si="125"/>
        <v>0</v>
      </c>
      <c r="AD8233" s="47"/>
      <c r="AE8233" s="44"/>
      <c r="AF8233" s="48"/>
    </row>
    <row r="8234" spans="1:32" ht="21" customHeight="1">
      <c r="A8234" s="45" t="str">
        <f>IF(G8234="","",VLOOKUP(G8234,#REF!,3,0))</f>
        <v/>
      </c>
      <c r="B8234" s="45" t="str">
        <f>IF(Table1[[#This Row],[Day]]="","",WEEKNUM(F8234))</f>
        <v/>
      </c>
      <c r="C8234" s="45" t="str">
        <f>IF(Table1[[#This Row],[Day]]="","",MONTH(F8234))</f>
        <v/>
      </c>
      <c r="D8234" s="45" t="str">
        <f>IF(Table1[[#This Row],[Day]]="","",YEAR(F8234))</f>
        <v/>
      </c>
      <c r="E8234" s="117" t="s">
        <v>329</v>
      </c>
      <c r="J8234" s="102"/>
      <c r="K8234" s="124"/>
      <c r="R8234" s="46"/>
      <c r="V8234" s="112"/>
      <c r="W8234" s="72"/>
      <c r="X8234" s="46"/>
      <c r="Y8234" s="46"/>
      <c r="AC8234" s="47">
        <f t="shared" si="125"/>
        <v>0</v>
      </c>
      <c r="AD8234" s="47"/>
      <c r="AE8234" s="44"/>
      <c r="AF8234" s="48"/>
    </row>
    <row r="8235" spans="1:32" ht="21" customHeight="1">
      <c r="A8235" s="45" t="str">
        <f>IF(G8235="","",VLOOKUP(G8235,#REF!,3,0))</f>
        <v/>
      </c>
      <c r="B8235" s="45" t="str">
        <f>IF(Table1[[#This Row],[Day]]="","",WEEKNUM(F8235))</f>
        <v/>
      </c>
      <c r="C8235" s="45" t="str">
        <f>IF(Table1[[#This Row],[Day]]="","",MONTH(F8235))</f>
        <v/>
      </c>
      <c r="D8235" s="45" t="str">
        <f>IF(Table1[[#This Row],[Day]]="","",YEAR(F8235))</f>
        <v/>
      </c>
      <c r="E8235" s="117" t="s">
        <v>329</v>
      </c>
      <c r="J8235" s="102"/>
      <c r="K8235" s="124"/>
      <c r="R8235" s="46"/>
      <c r="V8235" s="112"/>
      <c r="W8235" s="72"/>
      <c r="X8235" s="46"/>
      <c r="Y8235" s="46"/>
      <c r="AC8235" s="47">
        <f t="shared" si="125"/>
        <v>0</v>
      </c>
      <c r="AD8235" s="47"/>
      <c r="AE8235" s="44"/>
      <c r="AF8235" s="48"/>
    </row>
    <row r="8236" spans="1:32" ht="21" customHeight="1">
      <c r="A8236" s="45" t="str">
        <f>IF(G8236="","",VLOOKUP(G8236,#REF!,3,0))</f>
        <v/>
      </c>
      <c r="B8236" s="45" t="str">
        <f>IF(Table1[[#This Row],[Day]]="","",WEEKNUM(F8236))</f>
        <v/>
      </c>
      <c r="C8236" s="45" t="str">
        <f>IF(Table1[[#This Row],[Day]]="","",MONTH(F8236))</f>
        <v/>
      </c>
      <c r="D8236" s="45" t="str">
        <f>IF(Table1[[#This Row],[Day]]="","",YEAR(F8236))</f>
        <v/>
      </c>
      <c r="E8236" s="117" t="s">
        <v>329</v>
      </c>
      <c r="J8236" s="102"/>
      <c r="K8236" s="124"/>
      <c r="R8236" s="46"/>
      <c r="V8236" s="112"/>
      <c r="W8236" s="72"/>
      <c r="X8236" s="46"/>
      <c r="Y8236" s="46"/>
      <c r="AC8236" s="47">
        <f t="shared" si="125"/>
        <v>0</v>
      </c>
      <c r="AD8236" s="47"/>
      <c r="AE8236" s="44"/>
      <c r="AF8236" s="48"/>
    </row>
    <row r="8237" spans="1:32" ht="21" customHeight="1">
      <c r="A8237" s="45" t="str">
        <f>IF(G8237="","",VLOOKUP(G8237,#REF!,3,0))</f>
        <v/>
      </c>
      <c r="B8237" s="45" t="str">
        <f>IF(Table1[[#This Row],[Day]]="","",WEEKNUM(F8237))</f>
        <v/>
      </c>
      <c r="C8237" s="45" t="str">
        <f>IF(Table1[[#This Row],[Day]]="","",MONTH(F8237))</f>
        <v/>
      </c>
      <c r="D8237" s="45" t="str">
        <f>IF(Table1[[#This Row],[Day]]="","",YEAR(F8237))</f>
        <v/>
      </c>
      <c r="E8237" s="117" t="s">
        <v>329</v>
      </c>
      <c r="J8237" s="102"/>
      <c r="K8237" s="124"/>
      <c r="R8237" s="46"/>
      <c r="V8237" s="112"/>
      <c r="W8237" s="72"/>
      <c r="X8237" s="46"/>
      <c r="Y8237" s="46"/>
      <c r="AC8237" s="47">
        <f t="shared" si="125"/>
        <v>0</v>
      </c>
      <c r="AD8237" s="47"/>
      <c r="AE8237" s="44"/>
      <c r="AF8237" s="48"/>
    </row>
    <row r="8238" spans="1:32" ht="21" customHeight="1">
      <c r="A8238" s="45" t="str">
        <f>IF(G8238="","",VLOOKUP(G8238,#REF!,3,0))</f>
        <v/>
      </c>
      <c r="B8238" s="45" t="str">
        <f>IF(Table1[[#This Row],[Day]]="","",WEEKNUM(F8238))</f>
        <v/>
      </c>
      <c r="C8238" s="45" t="str">
        <f>IF(Table1[[#This Row],[Day]]="","",MONTH(F8238))</f>
        <v/>
      </c>
      <c r="D8238" s="45" t="str">
        <f>IF(Table1[[#This Row],[Day]]="","",YEAR(F8238))</f>
        <v/>
      </c>
      <c r="E8238" s="117" t="s">
        <v>329</v>
      </c>
      <c r="J8238" s="102"/>
      <c r="K8238" s="124"/>
      <c r="R8238" s="46"/>
      <c r="V8238" s="112"/>
      <c r="W8238" s="72"/>
      <c r="X8238" s="46"/>
      <c r="Y8238" s="46"/>
      <c r="AC8238" s="47">
        <f t="shared" si="125"/>
        <v>0</v>
      </c>
      <c r="AD8238" s="47"/>
      <c r="AE8238" s="44"/>
      <c r="AF8238" s="48"/>
    </row>
    <row r="8239" spans="1:32" ht="21" customHeight="1">
      <c r="A8239" s="45" t="str">
        <f>IF(G8239="","",VLOOKUP(G8239,#REF!,3,0))</f>
        <v/>
      </c>
      <c r="B8239" s="45" t="str">
        <f>IF(Table1[[#This Row],[Day]]="","",WEEKNUM(F8239))</f>
        <v/>
      </c>
      <c r="C8239" s="45" t="str">
        <f>IF(Table1[[#This Row],[Day]]="","",MONTH(F8239))</f>
        <v/>
      </c>
      <c r="D8239" s="45" t="str">
        <f>IF(Table1[[#This Row],[Day]]="","",YEAR(F8239))</f>
        <v/>
      </c>
      <c r="E8239" s="117" t="s">
        <v>329</v>
      </c>
      <c r="J8239" s="102"/>
      <c r="K8239" s="124"/>
      <c r="R8239" s="46"/>
      <c r="V8239" s="112"/>
      <c r="W8239" s="72"/>
      <c r="X8239" s="46"/>
      <c r="Y8239" s="46"/>
      <c r="AC8239" s="47">
        <f t="shared" si="125"/>
        <v>0</v>
      </c>
      <c r="AD8239" s="47"/>
      <c r="AE8239" s="44"/>
      <c r="AF8239" s="48"/>
    </row>
    <row r="8240" spans="1:32" ht="21" customHeight="1">
      <c r="A8240" s="45" t="str">
        <f>IF(G8240="","",VLOOKUP(G8240,#REF!,3,0))</f>
        <v/>
      </c>
      <c r="B8240" s="45" t="str">
        <f>IF(Table1[[#This Row],[Day]]="","",WEEKNUM(F8240))</f>
        <v/>
      </c>
      <c r="C8240" s="45" t="str">
        <f>IF(Table1[[#This Row],[Day]]="","",MONTH(F8240))</f>
        <v/>
      </c>
      <c r="D8240" s="45" t="str">
        <f>IF(Table1[[#This Row],[Day]]="","",YEAR(F8240))</f>
        <v/>
      </c>
      <c r="E8240" s="117" t="s">
        <v>329</v>
      </c>
      <c r="J8240" s="102"/>
      <c r="K8240" s="124"/>
      <c r="R8240" s="46"/>
      <c r="V8240" s="112"/>
      <c r="W8240" s="72"/>
      <c r="X8240" s="46"/>
      <c r="Y8240" s="46"/>
      <c r="AC8240" s="47">
        <f t="shared" si="125"/>
        <v>0</v>
      </c>
      <c r="AD8240" s="47"/>
      <c r="AE8240" s="44"/>
      <c r="AF8240" s="48"/>
    </row>
    <row r="8241" spans="1:32" ht="21" customHeight="1">
      <c r="A8241" s="45" t="str">
        <f>IF(G8241="","",VLOOKUP(G8241,#REF!,3,0))</f>
        <v/>
      </c>
      <c r="B8241" s="45" t="str">
        <f>IF(Table1[[#This Row],[Day]]="","",WEEKNUM(F8241))</f>
        <v/>
      </c>
      <c r="C8241" s="45" t="str">
        <f>IF(Table1[[#This Row],[Day]]="","",MONTH(F8241))</f>
        <v/>
      </c>
      <c r="D8241" s="45" t="str">
        <f>IF(Table1[[#This Row],[Day]]="","",YEAR(F8241))</f>
        <v/>
      </c>
      <c r="E8241" s="117" t="s">
        <v>329</v>
      </c>
      <c r="J8241" s="102"/>
      <c r="K8241" s="124"/>
      <c r="R8241" s="46"/>
      <c r="V8241" s="112"/>
      <c r="W8241" s="72"/>
      <c r="X8241" s="46"/>
      <c r="Y8241" s="46"/>
      <c r="AC8241" s="47">
        <f t="shared" si="125"/>
        <v>0</v>
      </c>
      <c r="AD8241" s="47"/>
      <c r="AE8241" s="44"/>
      <c r="AF8241" s="48"/>
    </row>
    <row r="8242" spans="1:32" ht="21" customHeight="1">
      <c r="A8242" s="45" t="str">
        <f>IF(G8242="","",VLOOKUP(G8242,#REF!,3,0))</f>
        <v/>
      </c>
      <c r="B8242" s="45" t="str">
        <f>IF(Table1[[#This Row],[Day]]="","",WEEKNUM(F8242))</f>
        <v/>
      </c>
      <c r="C8242" s="45" t="str">
        <f>IF(Table1[[#This Row],[Day]]="","",MONTH(F8242))</f>
        <v/>
      </c>
      <c r="D8242" s="45" t="str">
        <f>IF(Table1[[#This Row],[Day]]="","",YEAR(F8242))</f>
        <v/>
      </c>
      <c r="E8242" s="117" t="s">
        <v>329</v>
      </c>
      <c r="J8242" s="102"/>
      <c r="K8242" s="124"/>
      <c r="R8242" s="46"/>
      <c r="V8242" s="112"/>
      <c r="W8242" s="72"/>
      <c r="X8242" s="46"/>
      <c r="Y8242" s="46"/>
      <c r="AC8242" s="47">
        <f t="shared" si="125"/>
        <v>0</v>
      </c>
      <c r="AD8242" s="47"/>
      <c r="AE8242" s="44"/>
      <c r="AF8242" s="48"/>
    </row>
    <row r="8243" spans="1:32" ht="21" customHeight="1">
      <c r="A8243" s="45" t="str">
        <f>IF(G8243="","",VLOOKUP(G8243,#REF!,3,0))</f>
        <v/>
      </c>
      <c r="B8243" s="45" t="str">
        <f>IF(Table1[[#This Row],[Day]]="","",WEEKNUM(F8243))</f>
        <v/>
      </c>
      <c r="C8243" s="45" t="str">
        <f>IF(Table1[[#This Row],[Day]]="","",MONTH(F8243))</f>
        <v/>
      </c>
      <c r="D8243" s="45" t="str">
        <f>IF(Table1[[#This Row],[Day]]="","",YEAR(F8243))</f>
        <v/>
      </c>
      <c r="E8243" s="117" t="s">
        <v>329</v>
      </c>
      <c r="J8243" s="102"/>
      <c r="K8243" s="124"/>
      <c r="R8243" s="46"/>
      <c r="V8243" s="112"/>
      <c r="W8243" s="72"/>
      <c r="X8243" s="46"/>
      <c r="Y8243" s="46"/>
      <c r="AC8243" s="47">
        <f t="shared" si="125"/>
        <v>0</v>
      </c>
      <c r="AD8243" s="47"/>
      <c r="AE8243" s="44"/>
      <c r="AF8243" s="48"/>
    </row>
    <row r="8244" spans="1:32" ht="21" customHeight="1">
      <c r="A8244" s="45" t="str">
        <f>IF(G8244="","",VLOOKUP(G8244,#REF!,3,0))</f>
        <v/>
      </c>
      <c r="B8244" s="45" t="str">
        <f>IF(Table1[[#This Row],[Day]]="","",WEEKNUM(F8244))</f>
        <v/>
      </c>
      <c r="C8244" s="45" t="str">
        <f>IF(Table1[[#This Row],[Day]]="","",MONTH(F8244))</f>
        <v/>
      </c>
      <c r="D8244" s="45" t="str">
        <f>IF(Table1[[#This Row],[Day]]="","",YEAR(F8244))</f>
        <v/>
      </c>
      <c r="E8244" s="117" t="s">
        <v>329</v>
      </c>
      <c r="J8244" s="102"/>
      <c r="K8244" s="124"/>
      <c r="R8244" s="46"/>
      <c r="V8244" s="112"/>
      <c r="W8244" s="72"/>
      <c r="X8244" s="46"/>
      <c r="Y8244" s="46"/>
      <c r="AC8244" s="47">
        <f t="shared" si="125"/>
        <v>0</v>
      </c>
      <c r="AD8244" s="47"/>
      <c r="AE8244" s="44"/>
      <c r="AF8244" s="48"/>
    </row>
    <row r="8245" spans="1:32" ht="21" customHeight="1">
      <c r="A8245" s="45" t="str">
        <f>IF(G8245="","",VLOOKUP(G8245,#REF!,3,0))</f>
        <v/>
      </c>
      <c r="B8245" s="45" t="str">
        <f>IF(Table1[[#This Row],[Day]]="","",WEEKNUM(F8245))</f>
        <v/>
      </c>
      <c r="C8245" s="45" t="str">
        <f>IF(Table1[[#This Row],[Day]]="","",MONTH(F8245))</f>
        <v/>
      </c>
      <c r="D8245" s="45" t="str">
        <f>IF(Table1[[#This Row],[Day]]="","",YEAR(F8245))</f>
        <v/>
      </c>
      <c r="E8245" s="117" t="s">
        <v>329</v>
      </c>
      <c r="J8245" s="102"/>
      <c r="K8245" s="124"/>
      <c r="R8245" s="46"/>
      <c r="V8245" s="112"/>
      <c r="W8245" s="72"/>
      <c r="X8245" s="46"/>
      <c r="Y8245" s="46"/>
      <c r="AC8245" s="47">
        <f t="shared" si="125"/>
        <v>0</v>
      </c>
      <c r="AD8245" s="47"/>
      <c r="AE8245" s="44"/>
      <c r="AF8245" s="48"/>
    </row>
    <row r="8246" spans="1:32" ht="21" customHeight="1">
      <c r="A8246" s="45" t="str">
        <f>IF(G8246="","",VLOOKUP(G8246,#REF!,3,0))</f>
        <v/>
      </c>
      <c r="B8246" s="45" t="str">
        <f>IF(Table1[[#This Row],[Day]]="","",WEEKNUM(F8246))</f>
        <v/>
      </c>
      <c r="C8246" s="45" t="str">
        <f>IF(Table1[[#This Row],[Day]]="","",MONTH(F8246))</f>
        <v/>
      </c>
      <c r="D8246" s="45" t="str">
        <f>IF(Table1[[#This Row],[Day]]="","",YEAR(F8246))</f>
        <v/>
      </c>
      <c r="E8246" s="117" t="s">
        <v>329</v>
      </c>
      <c r="J8246" s="102"/>
      <c r="K8246" s="124"/>
      <c r="R8246" s="46"/>
      <c r="V8246" s="112"/>
      <c r="W8246" s="72"/>
      <c r="X8246" s="46"/>
      <c r="Y8246" s="46"/>
      <c r="AC8246" s="47">
        <f t="shared" si="125"/>
        <v>0</v>
      </c>
      <c r="AD8246" s="47"/>
      <c r="AE8246" s="44"/>
      <c r="AF8246" s="48"/>
    </row>
    <row r="8247" spans="1:32" ht="21" customHeight="1">
      <c r="A8247" s="45" t="str">
        <f>IF(G8247="","",VLOOKUP(G8247,#REF!,3,0))</f>
        <v/>
      </c>
      <c r="B8247" s="45" t="str">
        <f>IF(Table1[[#This Row],[Day]]="","",WEEKNUM(F8247))</f>
        <v/>
      </c>
      <c r="C8247" s="45" t="str">
        <f>IF(Table1[[#This Row],[Day]]="","",MONTH(F8247))</f>
        <v/>
      </c>
      <c r="D8247" s="45" t="str">
        <f>IF(Table1[[#This Row],[Day]]="","",YEAR(F8247))</f>
        <v/>
      </c>
      <c r="E8247" s="117" t="s">
        <v>329</v>
      </c>
      <c r="J8247" s="102"/>
      <c r="K8247" s="124"/>
      <c r="R8247" s="46"/>
      <c r="V8247" s="112"/>
      <c r="W8247" s="72"/>
      <c r="X8247" s="46"/>
      <c r="Y8247" s="46"/>
      <c r="AC8247" s="47">
        <f t="shared" si="125"/>
        <v>0</v>
      </c>
      <c r="AD8247" s="47"/>
      <c r="AE8247" s="44"/>
      <c r="AF8247" s="48"/>
    </row>
    <row r="8248" spans="1:32" ht="21" customHeight="1">
      <c r="A8248" s="45" t="str">
        <f>IF(G8248="","",VLOOKUP(G8248,#REF!,3,0))</f>
        <v/>
      </c>
      <c r="B8248" s="45" t="str">
        <f>IF(Table1[[#This Row],[Day]]="","",WEEKNUM(F8248))</f>
        <v/>
      </c>
      <c r="C8248" s="45" t="str">
        <f>IF(Table1[[#This Row],[Day]]="","",MONTH(F8248))</f>
        <v/>
      </c>
      <c r="D8248" s="45" t="str">
        <f>IF(Table1[[#This Row],[Day]]="","",YEAR(F8248))</f>
        <v/>
      </c>
      <c r="E8248" s="117" t="s">
        <v>329</v>
      </c>
      <c r="J8248" s="102"/>
      <c r="K8248" s="124"/>
      <c r="R8248" s="46"/>
      <c r="V8248" s="112"/>
      <c r="W8248" s="72"/>
      <c r="X8248" s="46"/>
      <c r="Y8248" s="46"/>
      <c r="AC8248" s="47">
        <f t="shared" si="125"/>
        <v>0</v>
      </c>
      <c r="AD8248" s="47"/>
      <c r="AE8248" s="44"/>
      <c r="AF8248" s="48"/>
    </row>
    <row r="8249" spans="1:32" ht="21" customHeight="1">
      <c r="A8249" s="45" t="str">
        <f>IF(G8249="","",VLOOKUP(G8249,#REF!,3,0))</f>
        <v/>
      </c>
      <c r="B8249" s="45" t="str">
        <f>IF(Table1[[#This Row],[Day]]="","",WEEKNUM(F8249))</f>
        <v/>
      </c>
      <c r="C8249" s="45" t="str">
        <f>IF(Table1[[#This Row],[Day]]="","",MONTH(F8249))</f>
        <v/>
      </c>
      <c r="D8249" s="45" t="str">
        <f>IF(Table1[[#This Row],[Day]]="","",YEAR(F8249))</f>
        <v/>
      </c>
      <c r="E8249" s="117" t="s">
        <v>329</v>
      </c>
      <c r="J8249" s="102"/>
      <c r="K8249" s="124"/>
      <c r="R8249" s="46"/>
      <c r="V8249" s="112"/>
      <c r="W8249" s="72"/>
      <c r="X8249" s="46"/>
      <c r="Y8249" s="46"/>
      <c r="AC8249" s="47">
        <f t="shared" si="125"/>
        <v>0</v>
      </c>
      <c r="AD8249" s="47"/>
      <c r="AE8249" s="44"/>
      <c r="AF8249" s="48"/>
    </row>
    <row r="8250" spans="1:32" ht="21" customHeight="1">
      <c r="A8250" s="45" t="str">
        <f>IF(G8250="","",VLOOKUP(G8250,#REF!,3,0))</f>
        <v/>
      </c>
      <c r="B8250" s="45" t="str">
        <f>IF(Table1[[#This Row],[Day]]="","",WEEKNUM(F8250))</f>
        <v/>
      </c>
      <c r="C8250" s="45" t="str">
        <f>IF(Table1[[#This Row],[Day]]="","",MONTH(F8250))</f>
        <v/>
      </c>
      <c r="D8250" s="45" t="str">
        <f>IF(Table1[[#This Row],[Day]]="","",YEAR(F8250))</f>
        <v/>
      </c>
      <c r="E8250" s="117" t="s">
        <v>329</v>
      </c>
      <c r="J8250" s="102"/>
      <c r="K8250" s="124"/>
      <c r="R8250" s="46"/>
      <c r="V8250" s="112"/>
      <c r="W8250" s="72"/>
      <c r="X8250" s="46"/>
      <c r="Y8250" s="46"/>
      <c r="AC8250" s="47">
        <f t="shared" si="125"/>
        <v>0</v>
      </c>
      <c r="AD8250" s="47"/>
      <c r="AE8250" s="44"/>
      <c r="AF8250" s="48"/>
    </row>
    <row r="8251" spans="1:32" ht="21" customHeight="1">
      <c r="A8251" s="45" t="str">
        <f>IF(G8251="","",VLOOKUP(G8251,#REF!,3,0))</f>
        <v/>
      </c>
      <c r="B8251" s="45" t="str">
        <f>IF(Table1[[#This Row],[Day]]="","",WEEKNUM(F8251))</f>
        <v/>
      </c>
      <c r="C8251" s="45" t="str">
        <f>IF(Table1[[#This Row],[Day]]="","",MONTH(F8251))</f>
        <v/>
      </c>
      <c r="D8251" s="45" t="str">
        <f>IF(Table1[[#This Row],[Day]]="","",YEAR(F8251))</f>
        <v/>
      </c>
      <c r="E8251" s="117" t="s">
        <v>329</v>
      </c>
      <c r="J8251" s="102"/>
      <c r="K8251" s="124"/>
      <c r="R8251" s="46"/>
      <c r="V8251" s="112"/>
      <c r="W8251" s="72"/>
      <c r="X8251" s="46"/>
      <c r="Y8251" s="46"/>
      <c r="AC8251" s="47">
        <f t="shared" si="125"/>
        <v>0</v>
      </c>
      <c r="AD8251" s="47"/>
      <c r="AE8251" s="44"/>
      <c r="AF8251" s="48"/>
    </row>
    <row r="8252" spans="1:32" ht="21" customHeight="1">
      <c r="A8252" s="45" t="str">
        <f>IF(G8252="","",VLOOKUP(G8252,#REF!,3,0))</f>
        <v/>
      </c>
      <c r="B8252" s="45" t="str">
        <f>IF(Table1[[#This Row],[Day]]="","",WEEKNUM(F8252))</f>
        <v/>
      </c>
      <c r="C8252" s="45" t="str">
        <f>IF(Table1[[#This Row],[Day]]="","",MONTH(F8252))</f>
        <v/>
      </c>
      <c r="D8252" s="45" t="str">
        <f>IF(Table1[[#This Row],[Day]]="","",YEAR(F8252))</f>
        <v/>
      </c>
      <c r="E8252" s="117" t="s">
        <v>329</v>
      </c>
      <c r="J8252" s="102"/>
      <c r="K8252" s="124"/>
      <c r="R8252" s="46"/>
      <c r="V8252" s="112"/>
      <c r="W8252" s="72"/>
      <c r="X8252" s="46"/>
      <c r="Y8252" s="46"/>
      <c r="AC8252" s="47">
        <f t="shared" si="125"/>
        <v>0</v>
      </c>
      <c r="AD8252" s="47"/>
      <c r="AE8252" s="44"/>
      <c r="AF8252" s="48"/>
    </row>
    <row r="8253" spans="1:32" ht="21" customHeight="1">
      <c r="A8253" s="45" t="str">
        <f>IF(G8253="","",VLOOKUP(G8253,#REF!,3,0))</f>
        <v/>
      </c>
      <c r="B8253" s="45" t="str">
        <f>IF(Table1[[#This Row],[Day]]="","",WEEKNUM(F8253))</f>
        <v/>
      </c>
      <c r="C8253" s="45" t="str">
        <f>IF(Table1[[#This Row],[Day]]="","",MONTH(F8253))</f>
        <v/>
      </c>
      <c r="D8253" s="45" t="str">
        <f>IF(Table1[[#This Row],[Day]]="","",YEAR(F8253))</f>
        <v/>
      </c>
      <c r="E8253" s="117" t="s">
        <v>329</v>
      </c>
      <c r="J8253" s="102"/>
      <c r="K8253" s="124"/>
      <c r="R8253" s="46"/>
      <c r="V8253" s="112"/>
      <c r="W8253" s="72"/>
      <c r="X8253" s="46"/>
      <c r="Y8253" s="46"/>
      <c r="AC8253" s="47">
        <f t="shared" si="125"/>
        <v>0</v>
      </c>
      <c r="AD8253" s="47"/>
      <c r="AE8253" s="44"/>
      <c r="AF8253" s="48"/>
    </row>
    <row r="8254" spans="1:32" ht="21" customHeight="1">
      <c r="A8254" s="45" t="str">
        <f>IF(G8254="","",VLOOKUP(G8254,#REF!,3,0))</f>
        <v/>
      </c>
      <c r="B8254" s="45" t="str">
        <f>IF(Table1[[#This Row],[Day]]="","",WEEKNUM(F8254))</f>
        <v/>
      </c>
      <c r="C8254" s="45" t="str">
        <f>IF(Table1[[#This Row],[Day]]="","",MONTH(F8254))</f>
        <v/>
      </c>
      <c r="D8254" s="45" t="str">
        <f>IF(Table1[[#This Row],[Day]]="","",YEAR(F8254))</f>
        <v/>
      </c>
      <c r="E8254" s="117" t="s">
        <v>329</v>
      </c>
      <c r="J8254" s="102"/>
      <c r="K8254" s="124"/>
      <c r="R8254" s="46"/>
      <c r="V8254" s="112"/>
      <c r="W8254" s="72"/>
      <c r="X8254" s="46"/>
      <c r="Y8254" s="46"/>
      <c r="AC8254" s="47">
        <f t="shared" si="125"/>
        <v>0</v>
      </c>
      <c r="AD8254" s="47"/>
      <c r="AE8254" s="44"/>
      <c r="AF8254" s="48"/>
    </row>
    <row r="8255" spans="1:32" ht="21" customHeight="1">
      <c r="A8255" s="45" t="str">
        <f>IF(G8255="","",VLOOKUP(G8255,#REF!,3,0))</f>
        <v/>
      </c>
      <c r="B8255" s="45" t="str">
        <f>IF(Table1[[#This Row],[Day]]="","",WEEKNUM(F8255))</f>
        <v/>
      </c>
      <c r="C8255" s="45" t="str">
        <f>IF(Table1[[#This Row],[Day]]="","",MONTH(F8255))</f>
        <v/>
      </c>
      <c r="D8255" s="45" t="str">
        <f>IF(Table1[[#This Row],[Day]]="","",YEAR(F8255))</f>
        <v/>
      </c>
      <c r="E8255" s="117" t="s">
        <v>329</v>
      </c>
      <c r="J8255" s="102"/>
      <c r="K8255" s="124"/>
      <c r="R8255" s="46"/>
      <c r="V8255" s="112"/>
      <c r="W8255" s="72"/>
      <c r="X8255" s="46"/>
      <c r="Y8255" s="46"/>
      <c r="AC8255" s="47">
        <f t="shared" si="125"/>
        <v>0</v>
      </c>
      <c r="AD8255" s="47"/>
      <c r="AE8255" s="44"/>
      <c r="AF8255" s="48"/>
    </row>
    <row r="8256" spans="1:32" ht="21" customHeight="1">
      <c r="A8256" s="45" t="str">
        <f>IF(G8256="","",VLOOKUP(G8256,#REF!,3,0))</f>
        <v/>
      </c>
      <c r="B8256" s="45" t="str">
        <f>IF(Table1[[#This Row],[Day]]="","",WEEKNUM(F8256))</f>
        <v/>
      </c>
      <c r="C8256" s="45" t="str">
        <f>IF(Table1[[#This Row],[Day]]="","",MONTH(F8256))</f>
        <v/>
      </c>
      <c r="D8256" s="45" t="str">
        <f>IF(Table1[[#This Row],[Day]]="","",YEAR(F8256))</f>
        <v/>
      </c>
      <c r="E8256" s="117" t="s">
        <v>329</v>
      </c>
      <c r="J8256" s="102"/>
      <c r="K8256" s="124"/>
      <c r="R8256" s="46"/>
      <c r="V8256" s="112"/>
      <c r="W8256" s="72"/>
      <c r="X8256" s="46"/>
      <c r="Y8256" s="46"/>
      <c r="AC8256" s="47">
        <f t="shared" si="125"/>
        <v>0</v>
      </c>
      <c r="AD8256" s="47"/>
      <c r="AE8256" s="44"/>
      <c r="AF8256" s="48"/>
    </row>
    <row r="8257" spans="1:32" ht="21" customHeight="1">
      <c r="A8257" s="45" t="str">
        <f>IF(G8257="","",VLOOKUP(G8257,#REF!,3,0))</f>
        <v/>
      </c>
      <c r="B8257" s="45" t="str">
        <f>IF(Table1[[#This Row],[Day]]="","",WEEKNUM(F8257))</f>
        <v/>
      </c>
      <c r="C8257" s="45" t="str">
        <f>IF(Table1[[#This Row],[Day]]="","",MONTH(F8257))</f>
        <v/>
      </c>
      <c r="D8257" s="45" t="str">
        <f>IF(Table1[[#This Row],[Day]]="","",YEAR(F8257))</f>
        <v/>
      </c>
      <c r="E8257" s="117" t="s">
        <v>329</v>
      </c>
      <c r="J8257" s="102"/>
      <c r="K8257" s="124"/>
      <c r="R8257" s="46"/>
      <c r="V8257" s="112"/>
      <c r="W8257" s="72"/>
      <c r="X8257" s="46"/>
      <c r="Y8257" s="46"/>
      <c r="AC8257" s="47">
        <f t="shared" si="125"/>
        <v>0</v>
      </c>
      <c r="AD8257" s="47"/>
      <c r="AE8257" s="44"/>
      <c r="AF8257" s="48"/>
    </row>
    <row r="8258" spans="1:32" ht="21" customHeight="1">
      <c r="A8258" s="45" t="str">
        <f>IF(G8258="","",VLOOKUP(G8258,#REF!,3,0))</f>
        <v/>
      </c>
      <c r="B8258" s="45" t="str">
        <f>IF(Table1[[#This Row],[Day]]="","",WEEKNUM(F8258))</f>
        <v/>
      </c>
      <c r="C8258" s="45" t="str">
        <f>IF(Table1[[#This Row],[Day]]="","",MONTH(F8258))</f>
        <v/>
      </c>
      <c r="D8258" s="45" t="str">
        <f>IF(Table1[[#This Row],[Day]]="","",YEAR(F8258))</f>
        <v/>
      </c>
      <c r="E8258" s="117" t="s">
        <v>329</v>
      </c>
      <c r="J8258" s="102"/>
      <c r="K8258" s="124"/>
      <c r="R8258" s="46"/>
      <c r="V8258" s="112"/>
      <c r="W8258" s="72"/>
      <c r="X8258" s="46"/>
      <c r="Y8258" s="46"/>
      <c r="AC8258" s="47">
        <f t="shared" si="125"/>
        <v>0</v>
      </c>
      <c r="AD8258" s="47"/>
      <c r="AE8258" s="44"/>
      <c r="AF8258" s="48"/>
    </row>
    <row r="8259" spans="1:32" ht="21" customHeight="1">
      <c r="A8259" s="45" t="str">
        <f>IF(G8259="","",VLOOKUP(G8259,#REF!,3,0))</f>
        <v/>
      </c>
      <c r="B8259" s="45" t="str">
        <f>IF(Table1[[#This Row],[Day]]="","",WEEKNUM(F8259))</f>
        <v/>
      </c>
      <c r="C8259" s="45" t="str">
        <f>IF(Table1[[#This Row],[Day]]="","",MONTH(F8259))</f>
        <v/>
      </c>
      <c r="D8259" s="45" t="str">
        <f>IF(Table1[[#This Row],[Day]]="","",YEAR(F8259))</f>
        <v/>
      </c>
      <c r="E8259" s="117" t="s">
        <v>329</v>
      </c>
      <c r="J8259" s="102"/>
      <c r="K8259" s="124"/>
      <c r="R8259" s="46"/>
      <c r="V8259" s="112"/>
      <c r="W8259" s="72"/>
      <c r="X8259" s="46"/>
      <c r="Y8259" s="46"/>
      <c r="AC8259" s="47">
        <f t="shared" si="125"/>
        <v>0</v>
      </c>
      <c r="AD8259" s="47"/>
      <c r="AE8259" s="44"/>
      <c r="AF8259" s="48"/>
    </row>
    <row r="8260" spans="1:32" ht="21" customHeight="1">
      <c r="A8260" s="45" t="str">
        <f>IF(G8260="","",VLOOKUP(G8260,#REF!,3,0))</f>
        <v/>
      </c>
      <c r="B8260" s="45" t="str">
        <f>IF(Table1[[#This Row],[Day]]="","",WEEKNUM(F8260))</f>
        <v/>
      </c>
      <c r="C8260" s="45" t="str">
        <f>IF(Table1[[#This Row],[Day]]="","",MONTH(F8260))</f>
        <v/>
      </c>
      <c r="D8260" s="45" t="str">
        <f>IF(Table1[[#This Row],[Day]]="","",YEAR(F8260))</f>
        <v/>
      </c>
      <c r="E8260" s="117" t="s">
        <v>329</v>
      </c>
      <c r="J8260" s="102"/>
      <c r="K8260" s="124"/>
      <c r="R8260" s="46"/>
      <c r="V8260" s="112"/>
      <c r="W8260" s="72"/>
      <c r="X8260" s="46"/>
      <c r="Y8260" s="46"/>
      <c r="AC8260" s="47">
        <f t="shared" si="125"/>
        <v>0</v>
      </c>
      <c r="AD8260" s="47"/>
      <c r="AE8260" s="44"/>
      <c r="AF8260" s="48"/>
    </row>
    <row r="8261" spans="1:32" ht="21" customHeight="1">
      <c r="A8261" s="45" t="str">
        <f>IF(G8261="","",VLOOKUP(G8261,#REF!,3,0))</f>
        <v/>
      </c>
      <c r="B8261" s="45" t="str">
        <f>IF(Table1[[#This Row],[Day]]="","",WEEKNUM(F8261))</f>
        <v/>
      </c>
      <c r="C8261" s="45" t="str">
        <f>IF(Table1[[#This Row],[Day]]="","",MONTH(F8261))</f>
        <v/>
      </c>
      <c r="D8261" s="45" t="str">
        <f>IF(Table1[[#This Row],[Day]]="","",YEAR(F8261))</f>
        <v/>
      </c>
      <c r="E8261" s="117" t="s">
        <v>329</v>
      </c>
      <c r="J8261" s="102"/>
      <c r="K8261" s="124"/>
      <c r="R8261" s="46"/>
      <c r="V8261" s="112"/>
      <c r="W8261" s="72"/>
      <c r="X8261" s="46"/>
      <c r="Y8261" s="46"/>
      <c r="AC8261" s="47">
        <f t="shared" si="125"/>
        <v>0</v>
      </c>
      <c r="AD8261" s="47"/>
      <c r="AE8261" s="44"/>
      <c r="AF8261" s="48"/>
    </row>
    <row r="8262" spans="1:32" ht="21" customHeight="1">
      <c r="A8262" s="45" t="str">
        <f>IF(G8262="","",VLOOKUP(G8262,#REF!,3,0))</f>
        <v/>
      </c>
      <c r="B8262" s="45" t="str">
        <f>IF(Table1[[#This Row],[Day]]="","",WEEKNUM(F8262))</f>
        <v/>
      </c>
      <c r="C8262" s="45" t="str">
        <f>IF(Table1[[#This Row],[Day]]="","",MONTH(F8262))</f>
        <v/>
      </c>
      <c r="D8262" s="45" t="str">
        <f>IF(Table1[[#This Row],[Day]]="","",YEAR(F8262))</f>
        <v/>
      </c>
      <c r="E8262" s="117" t="s">
        <v>329</v>
      </c>
      <c r="J8262" s="102"/>
      <c r="K8262" s="124"/>
      <c r="R8262" s="46"/>
      <c r="V8262" s="112"/>
      <c r="W8262" s="72"/>
      <c r="X8262" s="46"/>
      <c r="Y8262" s="46"/>
      <c r="AC8262" s="47">
        <f t="shared" si="125"/>
        <v>0</v>
      </c>
      <c r="AD8262" s="47"/>
      <c r="AE8262" s="44"/>
      <c r="AF8262" s="48"/>
    </row>
    <row r="8263" spans="1:32" ht="21" customHeight="1">
      <c r="A8263" s="45" t="str">
        <f>IF(G8263="","",VLOOKUP(G8263,#REF!,3,0))</f>
        <v/>
      </c>
      <c r="B8263" s="45" t="str">
        <f>IF(Table1[[#This Row],[Day]]="","",WEEKNUM(F8263))</f>
        <v/>
      </c>
      <c r="C8263" s="45" t="str">
        <f>IF(Table1[[#This Row],[Day]]="","",MONTH(F8263))</f>
        <v/>
      </c>
      <c r="D8263" s="45" t="str">
        <f>IF(Table1[[#This Row],[Day]]="","",YEAR(F8263))</f>
        <v/>
      </c>
      <c r="E8263" s="117" t="s">
        <v>329</v>
      </c>
      <c r="J8263" s="102"/>
      <c r="K8263" s="124"/>
      <c r="R8263" s="46"/>
      <c r="V8263" s="112"/>
      <c r="W8263" s="72"/>
      <c r="X8263" s="46"/>
      <c r="Y8263" s="46"/>
      <c r="AC8263" s="47">
        <f t="shared" si="125"/>
        <v>0</v>
      </c>
      <c r="AD8263" s="47"/>
      <c r="AE8263" s="44"/>
      <c r="AF8263" s="48"/>
    </row>
    <row r="8264" spans="1:32" ht="21" customHeight="1">
      <c r="A8264" s="45" t="str">
        <f>IF(G8264="","",VLOOKUP(G8264,#REF!,3,0))</f>
        <v/>
      </c>
      <c r="B8264" s="45" t="str">
        <f>IF(Table1[[#This Row],[Day]]="","",WEEKNUM(F8264))</f>
        <v/>
      </c>
      <c r="C8264" s="45" t="str">
        <f>IF(Table1[[#This Row],[Day]]="","",MONTH(F8264))</f>
        <v/>
      </c>
      <c r="D8264" s="45" t="str">
        <f>IF(Table1[[#This Row],[Day]]="","",YEAR(F8264))</f>
        <v/>
      </c>
      <c r="E8264" s="117" t="s">
        <v>329</v>
      </c>
      <c r="J8264" s="102"/>
      <c r="K8264" s="124"/>
      <c r="R8264" s="46"/>
      <c r="V8264" s="112"/>
      <c r="W8264" s="72"/>
      <c r="X8264" s="46"/>
      <c r="Y8264" s="46"/>
      <c r="AC8264" s="47">
        <f t="shared" si="125"/>
        <v>0</v>
      </c>
      <c r="AD8264" s="47"/>
      <c r="AE8264" s="44"/>
      <c r="AF8264" s="48"/>
    </row>
    <row r="8265" spans="1:32" ht="21" customHeight="1">
      <c r="A8265" s="45" t="str">
        <f>IF(G8265="","",VLOOKUP(G8265,#REF!,3,0))</f>
        <v/>
      </c>
      <c r="B8265" s="45" t="str">
        <f>IF(Table1[[#This Row],[Day]]="","",WEEKNUM(F8265))</f>
        <v/>
      </c>
      <c r="C8265" s="45" t="str">
        <f>IF(Table1[[#This Row],[Day]]="","",MONTH(F8265))</f>
        <v/>
      </c>
      <c r="D8265" s="45" t="str">
        <f>IF(Table1[[#This Row],[Day]]="","",YEAR(F8265))</f>
        <v/>
      </c>
      <c r="E8265" s="117" t="s">
        <v>329</v>
      </c>
      <c r="J8265" s="102"/>
      <c r="K8265" s="124"/>
      <c r="R8265" s="46"/>
      <c r="V8265" s="112"/>
      <c r="W8265" s="72"/>
      <c r="X8265" s="46"/>
      <c r="Y8265" s="46"/>
      <c r="AC8265" s="47">
        <f t="shared" si="125"/>
        <v>0</v>
      </c>
      <c r="AD8265" s="47"/>
      <c r="AE8265" s="44"/>
      <c r="AF8265" s="48"/>
    </row>
    <row r="8266" spans="1:32" ht="21" customHeight="1">
      <c r="A8266" s="45" t="str">
        <f>IF(G8266="","",VLOOKUP(G8266,#REF!,3,0))</f>
        <v/>
      </c>
      <c r="B8266" s="45" t="str">
        <f>IF(Table1[[#This Row],[Day]]="","",WEEKNUM(F8266))</f>
        <v/>
      </c>
      <c r="C8266" s="45" t="str">
        <f>IF(Table1[[#This Row],[Day]]="","",MONTH(F8266))</f>
        <v/>
      </c>
      <c r="D8266" s="45" t="str">
        <f>IF(Table1[[#This Row],[Day]]="","",YEAR(F8266))</f>
        <v/>
      </c>
      <c r="E8266" s="117" t="s">
        <v>329</v>
      </c>
      <c r="J8266" s="102"/>
      <c r="K8266" s="124"/>
      <c r="R8266" s="46"/>
      <c r="V8266" s="112"/>
      <c r="W8266" s="72"/>
      <c r="X8266" s="46"/>
      <c r="Y8266" s="46"/>
      <c r="AC8266" s="47">
        <f t="shared" si="125"/>
        <v>0</v>
      </c>
      <c r="AD8266" s="47"/>
      <c r="AE8266" s="44"/>
      <c r="AF8266" s="48"/>
    </row>
    <row r="8267" spans="1:32" ht="21" customHeight="1">
      <c r="A8267" s="45" t="str">
        <f>IF(G8267="","",VLOOKUP(G8267,#REF!,3,0))</f>
        <v/>
      </c>
      <c r="B8267" s="45" t="str">
        <f>IF(Table1[[#This Row],[Day]]="","",WEEKNUM(F8267))</f>
        <v/>
      </c>
      <c r="C8267" s="45" t="str">
        <f>IF(Table1[[#This Row],[Day]]="","",MONTH(F8267))</f>
        <v/>
      </c>
      <c r="D8267" s="45" t="str">
        <f>IF(Table1[[#This Row],[Day]]="","",YEAR(F8267))</f>
        <v/>
      </c>
      <c r="E8267" s="117" t="s">
        <v>329</v>
      </c>
      <c r="J8267" s="102"/>
      <c r="K8267" s="124"/>
      <c r="R8267" s="46"/>
      <c r="V8267" s="112"/>
      <c r="W8267" s="72"/>
      <c r="X8267" s="46"/>
      <c r="Y8267" s="46"/>
      <c r="AC8267" s="47">
        <f t="shared" si="125"/>
        <v>0</v>
      </c>
      <c r="AD8267" s="47"/>
      <c r="AE8267" s="44"/>
      <c r="AF8267" s="48"/>
    </row>
    <row r="8268" spans="1:32" ht="21" customHeight="1">
      <c r="A8268" s="45" t="str">
        <f>IF(G8268="","",VLOOKUP(G8268,#REF!,3,0))</f>
        <v/>
      </c>
      <c r="B8268" s="45" t="str">
        <f>IF(Table1[[#This Row],[Day]]="","",WEEKNUM(F8268))</f>
        <v/>
      </c>
      <c r="C8268" s="45" t="str">
        <f>IF(Table1[[#This Row],[Day]]="","",MONTH(F8268))</f>
        <v/>
      </c>
      <c r="D8268" s="45" t="str">
        <f>IF(Table1[[#This Row],[Day]]="","",YEAR(F8268))</f>
        <v/>
      </c>
      <c r="E8268" s="117" t="s">
        <v>329</v>
      </c>
      <c r="J8268" s="102"/>
      <c r="K8268" s="124"/>
      <c r="R8268" s="46"/>
      <c r="V8268" s="112"/>
      <c r="W8268" s="72"/>
      <c r="X8268" s="46"/>
      <c r="Y8268" s="46"/>
      <c r="AC8268" s="47">
        <f t="shared" si="125"/>
        <v>0</v>
      </c>
      <c r="AD8268" s="47"/>
      <c r="AE8268" s="44"/>
      <c r="AF8268" s="48"/>
    </row>
    <row r="8269" spans="1:32" ht="21" customHeight="1">
      <c r="A8269" s="45" t="str">
        <f>IF(G8269="","",VLOOKUP(G8269,#REF!,3,0))</f>
        <v/>
      </c>
      <c r="B8269" s="45" t="str">
        <f>IF(Table1[[#This Row],[Day]]="","",WEEKNUM(F8269))</f>
        <v/>
      </c>
      <c r="C8269" s="45" t="str">
        <f>IF(Table1[[#This Row],[Day]]="","",MONTH(F8269))</f>
        <v/>
      </c>
      <c r="D8269" s="45" t="str">
        <f>IF(Table1[[#This Row],[Day]]="","",YEAR(F8269))</f>
        <v/>
      </c>
      <c r="E8269" s="117" t="s">
        <v>329</v>
      </c>
      <c r="J8269" s="102"/>
      <c r="K8269" s="124"/>
      <c r="R8269" s="46"/>
      <c r="V8269" s="112"/>
      <c r="W8269" s="72"/>
      <c r="X8269" s="46"/>
      <c r="Y8269" s="46"/>
      <c r="AC8269" s="47">
        <f t="shared" si="125"/>
        <v>0</v>
      </c>
      <c r="AD8269" s="47"/>
      <c r="AE8269" s="44"/>
      <c r="AF8269" s="48"/>
    </row>
    <row r="8270" spans="1:32" ht="21" customHeight="1">
      <c r="A8270" s="45" t="str">
        <f>IF(G8270="","",VLOOKUP(G8270,#REF!,3,0))</f>
        <v/>
      </c>
      <c r="B8270" s="45" t="str">
        <f>IF(Table1[[#This Row],[Day]]="","",WEEKNUM(F8270))</f>
        <v/>
      </c>
      <c r="C8270" s="45" t="str">
        <f>IF(Table1[[#This Row],[Day]]="","",MONTH(F8270))</f>
        <v/>
      </c>
      <c r="D8270" s="45" t="str">
        <f>IF(Table1[[#This Row],[Day]]="","",YEAR(F8270))</f>
        <v/>
      </c>
      <c r="E8270" s="117" t="s">
        <v>329</v>
      </c>
      <c r="J8270" s="102"/>
      <c r="K8270" s="124"/>
      <c r="R8270" s="46"/>
      <c r="V8270" s="112"/>
      <c r="W8270" s="72"/>
      <c r="X8270" s="46"/>
      <c r="Y8270" s="46"/>
      <c r="AC8270" s="47">
        <f t="shared" si="125"/>
        <v>0</v>
      </c>
      <c r="AD8270" s="47"/>
      <c r="AE8270" s="44"/>
      <c r="AF8270" s="48"/>
    </row>
    <row r="8271" spans="1:32" ht="21" customHeight="1">
      <c r="A8271" s="45" t="str">
        <f>IF(G8271="","",VLOOKUP(G8271,#REF!,3,0))</f>
        <v/>
      </c>
      <c r="B8271" s="45" t="str">
        <f>IF(Table1[[#This Row],[Day]]="","",WEEKNUM(F8271))</f>
        <v/>
      </c>
      <c r="C8271" s="45" t="str">
        <f>IF(Table1[[#This Row],[Day]]="","",MONTH(F8271))</f>
        <v/>
      </c>
      <c r="D8271" s="45" t="str">
        <f>IF(Table1[[#This Row],[Day]]="","",YEAR(F8271))</f>
        <v/>
      </c>
      <c r="E8271" s="117" t="s">
        <v>329</v>
      </c>
      <c r="J8271" s="102"/>
      <c r="K8271" s="124"/>
      <c r="R8271" s="46"/>
      <c r="V8271" s="112"/>
      <c r="W8271" s="72"/>
      <c r="X8271" s="46"/>
      <c r="Y8271" s="46"/>
      <c r="AC8271" s="47">
        <f t="shared" si="125"/>
        <v>0</v>
      </c>
      <c r="AD8271" s="47"/>
      <c r="AE8271" s="44"/>
      <c r="AF8271" s="48"/>
    </row>
    <row r="8272" spans="1:32" ht="21" customHeight="1">
      <c r="A8272" s="45" t="str">
        <f>IF(G8272="","",VLOOKUP(G8272,#REF!,3,0))</f>
        <v/>
      </c>
      <c r="B8272" s="45" t="str">
        <f>IF(Table1[[#This Row],[Day]]="","",WEEKNUM(F8272))</f>
        <v/>
      </c>
      <c r="C8272" s="45" t="str">
        <f>IF(Table1[[#This Row],[Day]]="","",MONTH(F8272))</f>
        <v/>
      </c>
      <c r="D8272" s="45" t="str">
        <f>IF(Table1[[#This Row],[Day]]="","",YEAR(F8272))</f>
        <v/>
      </c>
      <c r="E8272" s="117" t="s">
        <v>329</v>
      </c>
      <c r="J8272" s="102"/>
      <c r="K8272" s="124"/>
      <c r="R8272" s="46"/>
      <c r="V8272" s="112"/>
      <c r="W8272" s="72"/>
      <c r="X8272" s="46"/>
      <c r="Y8272" s="46"/>
      <c r="AC8272" s="47">
        <f t="shared" si="125"/>
        <v>0</v>
      </c>
      <c r="AD8272" s="47"/>
      <c r="AE8272" s="44"/>
      <c r="AF8272" s="48"/>
    </row>
    <row r="8273" spans="1:32" ht="21" customHeight="1">
      <c r="A8273" s="45" t="str">
        <f>IF(G8273="","",VLOOKUP(G8273,#REF!,3,0))</f>
        <v/>
      </c>
      <c r="B8273" s="45" t="str">
        <f>IF(Table1[[#This Row],[Day]]="","",WEEKNUM(F8273))</f>
        <v/>
      </c>
      <c r="C8273" s="45" t="str">
        <f>IF(Table1[[#This Row],[Day]]="","",MONTH(F8273))</f>
        <v/>
      </c>
      <c r="D8273" s="45" t="str">
        <f>IF(Table1[[#This Row],[Day]]="","",YEAR(F8273))</f>
        <v/>
      </c>
      <c r="E8273" s="117" t="s">
        <v>329</v>
      </c>
      <c r="J8273" s="102"/>
      <c r="K8273" s="124"/>
      <c r="R8273" s="46"/>
      <c r="V8273" s="112"/>
      <c r="W8273" s="72"/>
      <c r="X8273" s="46"/>
      <c r="Y8273" s="46"/>
      <c r="AC8273" s="47">
        <f t="shared" si="125"/>
        <v>0</v>
      </c>
      <c r="AD8273" s="47"/>
      <c r="AE8273" s="44"/>
      <c r="AF8273" s="48"/>
    </row>
    <row r="8274" spans="1:32" ht="21" customHeight="1">
      <c r="A8274" s="45" t="str">
        <f>IF(G8274="","",VLOOKUP(G8274,#REF!,3,0))</f>
        <v/>
      </c>
      <c r="B8274" s="45" t="str">
        <f>IF(Table1[[#This Row],[Day]]="","",WEEKNUM(F8274))</f>
        <v/>
      </c>
      <c r="C8274" s="45" t="str">
        <f>IF(Table1[[#This Row],[Day]]="","",MONTH(F8274))</f>
        <v/>
      </c>
      <c r="D8274" s="45" t="str">
        <f>IF(Table1[[#This Row],[Day]]="","",YEAR(F8274))</f>
        <v/>
      </c>
      <c r="E8274" s="117" t="s">
        <v>329</v>
      </c>
      <c r="J8274" s="102"/>
      <c r="K8274" s="124"/>
      <c r="R8274" s="46"/>
      <c r="V8274" s="112"/>
      <c r="W8274" s="72"/>
      <c r="X8274" s="46"/>
      <c r="Y8274" s="46"/>
      <c r="AC8274" s="47">
        <f t="shared" si="125"/>
        <v>0</v>
      </c>
      <c r="AD8274" s="47"/>
      <c r="AE8274" s="44"/>
      <c r="AF8274" s="48"/>
    </row>
    <row r="8275" spans="1:32" ht="21" customHeight="1">
      <c r="A8275" s="45" t="str">
        <f>IF(G8275="","",VLOOKUP(G8275,#REF!,3,0))</f>
        <v/>
      </c>
      <c r="B8275" s="45" t="str">
        <f>IF(Table1[[#This Row],[Day]]="","",WEEKNUM(F8275))</f>
        <v/>
      </c>
      <c r="C8275" s="45" t="str">
        <f>IF(Table1[[#This Row],[Day]]="","",MONTH(F8275))</f>
        <v/>
      </c>
      <c r="D8275" s="45" t="str">
        <f>IF(Table1[[#This Row],[Day]]="","",YEAR(F8275))</f>
        <v/>
      </c>
      <c r="E8275" s="117" t="s">
        <v>329</v>
      </c>
      <c r="J8275" s="102"/>
      <c r="K8275" s="124"/>
      <c r="R8275" s="46"/>
      <c r="V8275" s="112"/>
      <c r="W8275" s="72"/>
      <c r="X8275" s="46"/>
      <c r="Y8275" s="46"/>
      <c r="AC8275" s="47">
        <f t="shared" si="125"/>
        <v>0</v>
      </c>
      <c r="AD8275" s="47"/>
      <c r="AE8275" s="44"/>
      <c r="AF8275" s="48"/>
    </row>
    <row r="8276" spans="1:32" ht="21" customHeight="1">
      <c r="A8276" s="45" t="str">
        <f>IF(G8276="","",VLOOKUP(G8276,#REF!,3,0))</f>
        <v/>
      </c>
      <c r="B8276" s="45" t="str">
        <f>IF(Table1[[#This Row],[Day]]="","",WEEKNUM(F8276))</f>
        <v/>
      </c>
      <c r="C8276" s="45" t="str">
        <f>IF(Table1[[#This Row],[Day]]="","",MONTH(F8276))</f>
        <v/>
      </c>
      <c r="D8276" s="45" t="str">
        <f>IF(Table1[[#This Row],[Day]]="","",YEAR(F8276))</f>
        <v/>
      </c>
      <c r="E8276" s="117" t="s">
        <v>329</v>
      </c>
      <c r="J8276" s="102"/>
      <c r="K8276" s="124"/>
      <c r="R8276" s="46"/>
      <c r="V8276" s="112"/>
      <c r="W8276" s="72"/>
      <c r="X8276" s="46"/>
      <c r="Y8276" s="46"/>
      <c r="AC8276" s="47">
        <f t="shared" si="125"/>
        <v>0</v>
      </c>
      <c r="AD8276" s="47"/>
      <c r="AE8276" s="44"/>
      <c r="AF8276" s="48"/>
    </row>
    <row r="8277" spans="1:32" ht="21" customHeight="1">
      <c r="A8277" s="45" t="str">
        <f>IF(G8277="","",VLOOKUP(G8277,#REF!,3,0))</f>
        <v/>
      </c>
      <c r="B8277" s="45" t="str">
        <f>IF(Table1[[#This Row],[Day]]="","",WEEKNUM(F8277))</f>
        <v/>
      </c>
      <c r="C8277" s="45" t="str">
        <f>IF(Table1[[#This Row],[Day]]="","",MONTH(F8277))</f>
        <v/>
      </c>
      <c r="D8277" s="45" t="str">
        <f>IF(Table1[[#This Row],[Day]]="","",YEAR(F8277))</f>
        <v/>
      </c>
      <c r="E8277" s="117" t="s">
        <v>329</v>
      </c>
      <c r="J8277" s="102"/>
      <c r="K8277" s="124"/>
      <c r="R8277" s="46"/>
      <c r="V8277" s="112"/>
      <c r="W8277" s="72"/>
      <c r="X8277" s="46"/>
      <c r="Y8277" s="46"/>
      <c r="AC8277" s="47">
        <f t="shared" si="125"/>
        <v>0</v>
      </c>
      <c r="AD8277" s="47"/>
      <c r="AE8277" s="44"/>
      <c r="AF8277" s="48"/>
    </row>
    <row r="8278" spans="1:32" ht="21" customHeight="1">
      <c r="A8278" s="45" t="str">
        <f>IF(G8278="","",VLOOKUP(G8278,#REF!,3,0))</f>
        <v/>
      </c>
      <c r="B8278" s="45" t="str">
        <f>IF(Table1[[#This Row],[Day]]="","",WEEKNUM(F8278))</f>
        <v/>
      </c>
      <c r="C8278" s="45" t="str">
        <f>IF(Table1[[#This Row],[Day]]="","",MONTH(F8278))</f>
        <v/>
      </c>
      <c r="D8278" s="45" t="str">
        <f>IF(Table1[[#This Row],[Day]]="","",YEAR(F8278))</f>
        <v/>
      </c>
      <c r="E8278" s="117" t="s">
        <v>329</v>
      </c>
      <c r="J8278" s="102"/>
      <c r="K8278" s="124"/>
      <c r="R8278" s="46"/>
      <c r="V8278" s="112"/>
      <c r="W8278" s="72"/>
      <c r="X8278" s="46"/>
      <c r="Y8278" s="46"/>
      <c r="AC8278" s="47">
        <f t="shared" si="125"/>
        <v>0</v>
      </c>
      <c r="AD8278" s="47"/>
      <c r="AE8278" s="44"/>
      <c r="AF8278" s="48"/>
    </row>
    <row r="8279" spans="1:32" ht="21" customHeight="1">
      <c r="A8279" s="45" t="str">
        <f>IF(G8279="","",VLOOKUP(G8279,#REF!,3,0))</f>
        <v/>
      </c>
      <c r="B8279" s="45" t="str">
        <f>IF(Table1[[#This Row],[Day]]="","",WEEKNUM(F8279))</f>
        <v/>
      </c>
      <c r="C8279" s="45" t="str">
        <f>IF(Table1[[#This Row],[Day]]="","",MONTH(F8279))</f>
        <v/>
      </c>
      <c r="D8279" s="45" t="str">
        <f>IF(Table1[[#This Row],[Day]]="","",YEAR(F8279))</f>
        <v/>
      </c>
      <c r="E8279" s="117" t="s">
        <v>329</v>
      </c>
      <c r="J8279" s="102"/>
      <c r="K8279" s="124"/>
      <c r="R8279" s="46"/>
      <c r="V8279" s="112"/>
      <c r="W8279" s="72"/>
      <c r="X8279" s="46"/>
      <c r="Y8279" s="46"/>
      <c r="AC8279" s="47">
        <f t="shared" si="125"/>
        <v>0</v>
      </c>
      <c r="AD8279" s="47"/>
      <c r="AE8279" s="44"/>
      <c r="AF8279" s="48"/>
    </row>
    <row r="8280" spans="1:32" ht="21" customHeight="1">
      <c r="A8280" s="45" t="str">
        <f>IF(G8280="","",VLOOKUP(G8280,#REF!,3,0))</f>
        <v/>
      </c>
      <c r="B8280" s="45" t="str">
        <f>IF(Table1[[#This Row],[Day]]="","",WEEKNUM(F8280))</f>
        <v/>
      </c>
      <c r="C8280" s="45" t="str">
        <f>IF(Table1[[#This Row],[Day]]="","",MONTH(F8280))</f>
        <v/>
      </c>
      <c r="D8280" s="45" t="str">
        <f>IF(Table1[[#This Row],[Day]]="","",YEAR(F8280))</f>
        <v/>
      </c>
      <c r="E8280" s="117" t="s">
        <v>329</v>
      </c>
      <c r="J8280" s="102"/>
      <c r="K8280" s="124"/>
      <c r="R8280" s="46"/>
      <c r="V8280" s="112"/>
      <c r="W8280" s="72"/>
      <c r="X8280" s="46"/>
      <c r="Y8280" s="46"/>
      <c r="AC8280" s="47">
        <f t="shared" si="125"/>
        <v>0</v>
      </c>
      <c r="AD8280" s="47"/>
      <c r="AE8280" s="44"/>
      <c r="AF8280" s="48"/>
    </row>
    <row r="8281" spans="1:32" ht="21" customHeight="1">
      <c r="A8281" s="45" t="str">
        <f>IF(G8281="","",VLOOKUP(G8281,#REF!,3,0))</f>
        <v/>
      </c>
      <c r="B8281" s="45" t="str">
        <f>IF(Table1[[#This Row],[Day]]="","",WEEKNUM(F8281))</f>
        <v/>
      </c>
      <c r="C8281" s="45" t="str">
        <f>IF(Table1[[#This Row],[Day]]="","",MONTH(F8281))</f>
        <v/>
      </c>
      <c r="D8281" s="45" t="str">
        <f>IF(Table1[[#This Row],[Day]]="","",YEAR(F8281))</f>
        <v/>
      </c>
      <c r="E8281" s="117" t="s">
        <v>329</v>
      </c>
      <c r="J8281" s="102"/>
      <c r="K8281" s="124"/>
      <c r="R8281" s="46"/>
      <c r="V8281" s="112"/>
      <c r="W8281" s="72"/>
      <c r="X8281" s="46"/>
      <c r="Y8281" s="46"/>
      <c r="AC8281" s="47">
        <f t="shared" si="125"/>
        <v>0</v>
      </c>
      <c r="AD8281" s="47"/>
      <c r="AE8281" s="44"/>
      <c r="AF8281" s="48"/>
    </row>
    <row r="8282" spans="1:32" ht="21" customHeight="1">
      <c r="A8282" s="45" t="str">
        <f>IF(G8282="","",VLOOKUP(G8282,#REF!,3,0))</f>
        <v/>
      </c>
      <c r="B8282" s="45" t="str">
        <f>IF(Table1[[#This Row],[Day]]="","",WEEKNUM(F8282))</f>
        <v/>
      </c>
      <c r="C8282" s="45" t="str">
        <f>IF(Table1[[#This Row],[Day]]="","",MONTH(F8282))</f>
        <v/>
      </c>
      <c r="D8282" s="45" t="str">
        <f>IF(Table1[[#This Row],[Day]]="","",YEAR(F8282))</f>
        <v/>
      </c>
      <c r="E8282" s="117" t="s">
        <v>329</v>
      </c>
      <c r="J8282" s="102"/>
      <c r="K8282" s="124"/>
      <c r="R8282" s="46"/>
      <c r="V8282" s="112"/>
      <c r="W8282" s="72"/>
      <c r="X8282" s="46"/>
      <c r="Y8282" s="46"/>
      <c r="AC8282" s="47">
        <f t="shared" si="125"/>
        <v>0</v>
      </c>
      <c r="AD8282" s="47"/>
      <c r="AE8282" s="44"/>
      <c r="AF8282" s="48"/>
    </row>
    <row r="8283" spans="1:32" ht="21" customHeight="1">
      <c r="A8283" s="45" t="str">
        <f>IF(G8283="","",VLOOKUP(G8283,#REF!,3,0))</f>
        <v/>
      </c>
      <c r="B8283" s="45" t="str">
        <f>IF(Table1[[#This Row],[Day]]="","",WEEKNUM(F8283))</f>
        <v/>
      </c>
      <c r="C8283" s="45" t="str">
        <f>IF(Table1[[#This Row],[Day]]="","",MONTH(F8283))</f>
        <v/>
      </c>
      <c r="D8283" s="45" t="str">
        <f>IF(Table1[[#This Row],[Day]]="","",YEAR(F8283))</f>
        <v/>
      </c>
      <c r="E8283" s="117" t="s">
        <v>329</v>
      </c>
      <c r="J8283" s="102"/>
      <c r="K8283" s="124"/>
      <c r="R8283" s="46"/>
      <c r="V8283" s="112"/>
      <c r="W8283" s="72"/>
      <c r="X8283" s="46"/>
      <c r="Y8283" s="46"/>
      <c r="AC8283" s="47">
        <f t="shared" si="125"/>
        <v>0</v>
      </c>
      <c r="AD8283" s="47"/>
      <c r="AE8283" s="44"/>
      <c r="AF8283" s="48"/>
    </row>
    <row r="8284" spans="1:32" ht="21" customHeight="1">
      <c r="A8284" s="45" t="str">
        <f>IF(G8284="","",VLOOKUP(G8284,#REF!,3,0))</f>
        <v/>
      </c>
      <c r="B8284" s="45" t="str">
        <f>IF(Table1[[#This Row],[Day]]="","",WEEKNUM(F8284))</f>
        <v/>
      </c>
      <c r="C8284" s="45" t="str">
        <f>IF(Table1[[#This Row],[Day]]="","",MONTH(F8284))</f>
        <v/>
      </c>
      <c r="D8284" s="45" t="str">
        <f>IF(Table1[[#This Row],[Day]]="","",YEAR(F8284))</f>
        <v/>
      </c>
      <c r="E8284" s="117" t="s">
        <v>329</v>
      </c>
      <c r="J8284" s="102"/>
      <c r="K8284" s="124"/>
      <c r="R8284" s="46"/>
      <c r="V8284" s="112"/>
      <c r="W8284" s="72"/>
      <c r="X8284" s="46"/>
      <c r="Y8284" s="46"/>
      <c r="AC8284" s="47">
        <f t="shared" ref="AC8284:AC8347" si="126">SUM(I8284:AB8284)</f>
        <v>0</v>
      </c>
      <c r="AD8284" s="47"/>
      <c r="AE8284" s="44"/>
      <c r="AF8284" s="48"/>
    </row>
    <row r="8285" spans="1:32" ht="21" customHeight="1">
      <c r="A8285" s="45" t="str">
        <f>IF(G8285="","",VLOOKUP(G8285,#REF!,3,0))</f>
        <v/>
      </c>
      <c r="B8285" s="45" t="str">
        <f>IF(Table1[[#This Row],[Day]]="","",WEEKNUM(F8285))</f>
        <v/>
      </c>
      <c r="C8285" s="45" t="str">
        <f>IF(Table1[[#This Row],[Day]]="","",MONTH(F8285))</f>
        <v/>
      </c>
      <c r="D8285" s="45" t="str">
        <f>IF(Table1[[#This Row],[Day]]="","",YEAR(F8285))</f>
        <v/>
      </c>
      <c r="E8285" s="117" t="s">
        <v>329</v>
      </c>
      <c r="J8285" s="102"/>
      <c r="K8285" s="124"/>
      <c r="R8285" s="46"/>
      <c r="V8285" s="112"/>
      <c r="W8285" s="72"/>
      <c r="X8285" s="46"/>
      <c r="Y8285" s="46"/>
      <c r="AC8285" s="47">
        <f t="shared" si="126"/>
        <v>0</v>
      </c>
      <c r="AD8285" s="47"/>
      <c r="AE8285" s="44"/>
      <c r="AF8285" s="48"/>
    </row>
    <row r="8286" spans="1:32" ht="21" customHeight="1">
      <c r="A8286" s="45" t="str">
        <f>IF(G8286="","",VLOOKUP(G8286,#REF!,3,0))</f>
        <v/>
      </c>
      <c r="B8286" s="45" t="str">
        <f>IF(Table1[[#This Row],[Day]]="","",WEEKNUM(F8286))</f>
        <v/>
      </c>
      <c r="C8286" s="45" t="str">
        <f>IF(Table1[[#This Row],[Day]]="","",MONTH(F8286))</f>
        <v/>
      </c>
      <c r="D8286" s="45" t="str">
        <f>IF(Table1[[#This Row],[Day]]="","",YEAR(F8286))</f>
        <v/>
      </c>
      <c r="E8286" s="117" t="s">
        <v>329</v>
      </c>
      <c r="J8286" s="102"/>
      <c r="K8286" s="124"/>
      <c r="R8286" s="46"/>
      <c r="V8286" s="112"/>
      <c r="W8286" s="72"/>
      <c r="X8286" s="46"/>
      <c r="Y8286" s="46"/>
      <c r="AC8286" s="47">
        <f t="shared" si="126"/>
        <v>0</v>
      </c>
      <c r="AD8286" s="47"/>
      <c r="AE8286" s="44"/>
      <c r="AF8286" s="48"/>
    </row>
    <row r="8287" spans="1:32" ht="21" customHeight="1">
      <c r="A8287" s="45" t="str">
        <f>IF(G8287="","",VLOOKUP(G8287,#REF!,3,0))</f>
        <v/>
      </c>
      <c r="B8287" s="45" t="str">
        <f>IF(Table1[[#This Row],[Day]]="","",WEEKNUM(F8287))</f>
        <v/>
      </c>
      <c r="C8287" s="45" t="str">
        <f>IF(Table1[[#This Row],[Day]]="","",MONTH(F8287))</f>
        <v/>
      </c>
      <c r="D8287" s="45" t="str">
        <f>IF(Table1[[#This Row],[Day]]="","",YEAR(F8287))</f>
        <v/>
      </c>
      <c r="E8287" s="117" t="s">
        <v>329</v>
      </c>
      <c r="J8287" s="102"/>
      <c r="K8287" s="124"/>
      <c r="R8287" s="46"/>
      <c r="V8287" s="112"/>
      <c r="W8287" s="72"/>
      <c r="X8287" s="46"/>
      <c r="Y8287" s="46"/>
      <c r="AC8287" s="47">
        <f t="shared" si="126"/>
        <v>0</v>
      </c>
      <c r="AD8287" s="47"/>
      <c r="AE8287" s="44"/>
      <c r="AF8287" s="48"/>
    </row>
    <row r="8288" spans="1:32" ht="21" customHeight="1">
      <c r="A8288" s="45" t="str">
        <f>IF(G8288="","",VLOOKUP(G8288,#REF!,3,0))</f>
        <v/>
      </c>
      <c r="B8288" s="45" t="str">
        <f>IF(Table1[[#This Row],[Day]]="","",WEEKNUM(F8288))</f>
        <v/>
      </c>
      <c r="C8288" s="45" t="str">
        <f>IF(Table1[[#This Row],[Day]]="","",MONTH(F8288))</f>
        <v/>
      </c>
      <c r="D8288" s="45" t="str">
        <f>IF(Table1[[#This Row],[Day]]="","",YEAR(F8288))</f>
        <v/>
      </c>
      <c r="E8288" s="117" t="s">
        <v>329</v>
      </c>
      <c r="J8288" s="102"/>
      <c r="K8288" s="124"/>
      <c r="R8288" s="46"/>
      <c r="V8288" s="112"/>
      <c r="W8288" s="72"/>
      <c r="X8288" s="46"/>
      <c r="Y8288" s="46"/>
      <c r="AC8288" s="47">
        <f t="shared" si="126"/>
        <v>0</v>
      </c>
      <c r="AD8288" s="47"/>
      <c r="AE8288" s="44"/>
      <c r="AF8288" s="48"/>
    </row>
    <row r="8289" spans="1:32" ht="21" customHeight="1">
      <c r="A8289" s="45" t="str">
        <f>IF(G8289="","",VLOOKUP(G8289,#REF!,3,0))</f>
        <v/>
      </c>
      <c r="B8289" s="45" t="str">
        <f>IF(Table1[[#This Row],[Day]]="","",WEEKNUM(F8289))</f>
        <v/>
      </c>
      <c r="C8289" s="45" t="str">
        <f>IF(Table1[[#This Row],[Day]]="","",MONTH(F8289))</f>
        <v/>
      </c>
      <c r="D8289" s="45" t="str">
        <f>IF(Table1[[#This Row],[Day]]="","",YEAR(F8289))</f>
        <v/>
      </c>
      <c r="E8289" s="117" t="s">
        <v>329</v>
      </c>
      <c r="J8289" s="102"/>
      <c r="K8289" s="124"/>
      <c r="R8289" s="46"/>
      <c r="V8289" s="112"/>
      <c r="W8289" s="72"/>
      <c r="X8289" s="46"/>
      <c r="Y8289" s="46"/>
      <c r="AC8289" s="47">
        <f t="shared" si="126"/>
        <v>0</v>
      </c>
      <c r="AD8289" s="47"/>
      <c r="AE8289" s="44"/>
      <c r="AF8289" s="48"/>
    </row>
    <row r="8290" spans="1:32" ht="21" customHeight="1">
      <c r="A8290" s="45" t="str">
        <f>IF(G8290="","",VLOOKUP(G8290,#REF!,3,0))</f>
        <v/>
      </c>
      <c r="B8290" s="45" t="str">
        <f>IF(Table1[[#This Row],[Day]]="","",WEEKNUM(F8290))</f>
        <v/>
      </c>
      <c r="C8290" s="45" t="str">
        <f>IF(Table1[[#This Row],[Day]]="","",MONTH(F8290))</f>
        <v/>
      </c>
      <c r="D8290" s="45" t="str">
        <f>IF(Table1[[#This Row],[Day]]="","",YEAR(F8290))</f>
        <v/>
      </c>
      <c r="E8290" s="117" t="s">
        <v>329</v>
      </c>
      <c r="J8290" s="102"/>
      <c r="K8290" s="124"/>
      <c r="R8290" s="46"/>
      <c r="V8290" s="112"/>
      <c r="W8290" s="72"/>
      <c r="X8290" s="46"/>
      <c r="Y8290" s="46"/>
      <c r="AC8290" s="47">
        <f t="shared" si="126"/>
        <v>0</v>
      </c>
      <c r="AD8290" s="47"/>
      <c r="AE8290" s="44"/>
      <c r="AF8290" s="48"/>
    </row>
    <row r="8291" spans="1:32" ht="21" customHeight="1">
      <c r="A8291" s="45" t="str">
        <f>IF(G8291="","",VLOOKUP(G8291,#REF!,3,0))</f>
        <v/>
      </c>
      <c r="B8291" s="45" t="str">
        <f>IF(Table1[[#This Row],[Day]]="","",WEEKNUM(F8291))</f>
        <v/>
      </c>
      <c r="C8291" s="45" t="str">
        <f>IF(Table1[[#This Row],[Day]]="","",MONTH(F8291))</f>
        <v/>
      </c>
      <c r="D8291" s="45" t="str">
        <f>IF(Table1[[#This Row],[Day]]="","",YEAR(F8291))</f>
        <v/>
      </c>
      <c r="E8291" s="117" t="s">
        <v>329</v>
      </c>
      <c r="J8291" s="102"/>
      <c r="K8291" s="124"/>
      <c r="R8291" s="46"/>
      <c r="V8291" s="112"/>
      <c r="W8291" s="72"/>
      <c r="X8291" s="46"/>
      <c r="Y8291" s="46"/>
      <c r="AC8291" s="47">
        <f t="shared" si="126"/>
        <v>0</v>
      </c>
      <c r="AD8291" s="47"/>
      <c r="AE8291" s="44"/>
      <c r="AF8291" s="48"/>
    </row>
    <row r="8292" spans="1:32" ht="21" customHeight="1">
      <c r="A8292" s="45" t="str">
        <f>IF(G8292="","",VLOOKUP(G8292,#REF!,3,0))</f>
        <v/>
      </c>
      <c r="B8292" s="45" t="str">
        <f>IF(Table1[[#This Row],[Day]]="","",WEEKNUM(F8292))</f>
        <v/>
      </c>
      <c r="C8292" s="45" t="str">
        <f>IF(Table1[[#This Row],[Day]]="","",MONTH(F8292))</f>
        <v/>
      </c>
      <c r="D8292" s="45" t="str">
        <f>IF(Table1[[#This Row],[Day]]="","",YEAR(F8292))</f>
        <v/>
      </c>
      <c r="E8292" s="117" t="s">
        <v>329</v>
      </c>
      <c r="J8292" s="102"/>
      <c r="K8292" s="124"/>
      <c r="R8292" s="46"/>
      <c r="V8292" s="112"/>
      <c r="W8292" s="72"/>
      <c r="X8292" s="46"/>
      <c r="Y8292" s="46"/>
      <c r="AC8292" s="47">
        <f t="shared" si="126"/>
        <v>0</v>
      </c>
      <c r="AD8292" s="47"/>
      <c r="AE8292" s="44"/>
      <c r="AF8292" s="48"/>
    </row>
    <row r="8293" spans="1:32" ht="21" customHeight="1">
      <c r="A8293" s="45" t="str">
        <f>IF(G8293="","",VLOOKUP(G8293,#REF!,3,0))</f>
        <v/>
      </c>
      <c r="B8293" s="45" t="str">
        <f>IF(Table1[[#This Row],[Day]]="","",WEEKNUM(F8293))</f>
        <v/>
      </c>
      <c r="C8293" s="45" t="str">
        <f>IF(Table1[[#This Row],[Day]]="","",MONTH(F8293))</f>
        <v/>
      </c>
      <c r="D8293" s="45" t="str">
        <f>IF(Table1[[#This Row],[Day]]="","",YEAR(F8293))</f>
        <v/>
      </c>
      <c r="E8293" s="117" t="s">
        <v>329</v>
      </c>
      <c r="J8293" s="102"/>
      <c r="K8293" s="124"/>
      <c r="R8293" s="46"/>
      <c r="V8293" s="112"/>
      <c r="W8293" s="72"/>
      <c r="X8293" s="46"/>
      <c r="Y8293" s="46"/>
      <c r="AC8293" s="47">
        <f t="shared" si="126"/>
        <v>0</v>
      </c>
      <c r="AD8293" s="47"/>
      <c r="AE8293" s="44"/>
      <c r="AF8293" s="48"/>
    </row>
    <row r="8294" spans="1:32" ht="21" customHeight="1">
      <c r="A8294" s="45" t="str">
        <f>IF(G8294="","",VLOOKUP(G8294,#REF!,3,0))</f>
        <v/>
      </c>
      <c r="B8294" s="45" t="str">
        <f>IF(Table1[[#This Row],[Day]]="","",WEEKNUM(F8294))</f>
        <v/>
      </c>
      <c r="C8294" s="45" t="str">
        <f>IF(Table1[[#This Row],[Day]]="","",MONTH(F8294))</f>
        <v/>
      </c>
      <c r="D8294" s="45" t="str">
        <f>IF(Table1[[#This Row],[Day]]="","",YEAR(F8294))</f>
        <v/>
      </c>
      <c r="E8294" s="117" t="s">
        <v>329</v>
      </c>
      <c r="J8294" s="102"/>
      <c r="K8294" s="124"/>
      <c r="R8294" s="46"/>
      <c r="V8294" s="112"/>
      <c r="W8294" s="72"/>
      <c r="X8294" s="46"/>
      <c r="Y8294" s="46"/>
      <c r="AC8294" s="47">
        <f t="shared" si="126"/>
        <v>0</v>
      </c>
      <c r="AD8294" s="47"/>
      <c r="AE8294" s="44"/>
      <c r="AF8294" s="48"/>
    </row>
    <row r="8295" spans="1:32" ht="21" customHeight="1">
      <c r="A8295" s="45" t="str">
        <f>IF(G8295="","",VLOOKUP(G8295,#REF!,3,0))</f>
        <v/>
      </c>
      <c r="B8295" s="45" t="str">
        <f>IF(Table1[[#This Row],[Day]]="","",WEEKNUM(F8295))</f>
        <v/>
      </c>
      <c r="C8295" s="45" t="str">
        <f>IF(Table1[[#This Row],[Day]]="","",MONTH(F8295))</f>
        <v/>
      </c>
      <c r="D8295" s="45" t="str">
        <f>IF(Table1[[#This Row],[Day]]="","",YEAR(F8295))</f>
        <v/>
      </c>
      <c r="E8295" s="117" t="s">
        <v>329</v>
      </c>
      <c r="J8295" s="102"/>
      <c r="K8295" s="124"/>
      <c r="R8295" s="46"/>
      <c r="V8295" s="112"/>
      <c r="W8295" s="72"/>
      <c r="X8295" s="46"/>
      <c r="Y8295" s="46"/>
      <c r="AC8295" s="47">
        <f t="shared" si="126"/>
        <v>0</v>
      </c>
      <c r="AD8295" s="47"/>
      <c r="AE8295" s="44"/>
      <c r="AF8295" s="48"/>
    </row>
    <row r="8296" spans="1:32" ht="21" customHeight="1">
      <c r="A8296" s="45" t="str">
        <f>IF(G8296="","",VLOOKUP(G8296,#REF!,3,0))</f>
        <v/>
      </c>
      <c r="B8296" s="45" t="str">
        <f>IF(Table1[[#This Row],[Day]]="","",WEEKNUM(F8296))</f>
        <v/>
      </c>
      <c r="C8296" s="45" t="str">
        <f>IF(Table1[[#This Row],[Day]]="","",MONTH(F8296))</f>
        <v/>
      </c>
      <c r="D8296" s="45" t="str">
        <f>IF(Table1[[#This Row],[Day]]="","",YEAR(F8296))</f>
        <v/>
      </c>
      <c r="E8296" s="117" t="s">
        <v>329</v>
      </c>
      <c r="J8296" s="102"/>
      <c r="K8296" s="124"/>
      <c r="R8296" s="46"/>
      <c r="V8296" s="112"/>
      <c r="W8296" s="72"/>
      <c r="X8296" s="46"/>
      <c r="Y8296" s="46"/>
      <c r="AC8296" s="47">
        <f t="shared" si="126"/>
        <v>0</v>
      </c>
      <c r="AD8296" s="47"/>
      <c r="AE8296" s="44"/>
      <c r="AF8296" s="48"/>
    </row>
    <row r="8297" spans="1:32" ht="21" customHeight="1">
      <c r="A8297" s="45" t="str">
        <f>IF(G8297="","",VLOOKUP(G8297,#REF!,3,0))</f>
        <v/>
      </c>
      <c r="B8297" s="45" t="str">
        <f>IF(Table1[[#This Row],[Day]]="","",WEEKNUM(F8297))</f>
        <v/>
      </c>
      <c r="C8297" s="45" t="str">
        <f>IF(Table1[[#This Row],[Day]]="","",MONTH(F8297))</f>
        <v/>
      </c>
      <c r="D8297" s="45" t="str">
        <f>IF(Table1[[#This Row],[Day]]="","",YEAR(F8297))</f>
        <v/>
      </c>
      <c r="E8297" s="117" t="s">
        <v>329</v>
      </c>
      <c r="J8297" s="102"/>
      <c r="K8297" s="124"/>
      <c r="R8297" s="46"/>
      <c r="V8297" s="112"/>
      <c r="W8297" s="72"/>
      <c r="X8297" s="46"/>
      <c r="Y8297" s="46"/>
      <c r="AC8297" s="47">
        <f t="shared" si="126"/>
        <v>0</v>
      </c>
      <c r="AD8297" s="47"/>
      <c r="AE8297" s="44"/>
      <c r="AF8297" s="48"/>
    </row>
    <row r="8298" spans="1:32" ht="21" customHeight="1">
      <c r="A8298" s="45" t="str">
        <f>IF(G8298="","",VLOOKUP(G8298,#REF!,3,0))</f>
        <v/>
      </c>
      <c r="B8298" s="45" t="str">
        <f>IF(Table1[[#This Row],[Day]]="","",WEEKNUM(F8298))</f>
        <v/>
      </c>
      <c r="C8298" s="45" t="str">
        <f>IF(Table1[[#This Row],[Day]]="","",MONTH(F8298))</f>
        <v/>
      </c>
      <c r="D8298" s="45" t="str">
        <f>IF(Table1[[#This Row],[Day]]="","",YEAR(F8298))</f>
        <v/>
      </c>
      <c r="E8298" s="117" t="s">
        <v>329</v>
      </c>
      <c r="J8298" s="102"/>
      <c r="K8298" s="124"/>
      <c r="R8298" s="46"/>
      <c r="V8298" s="112"/>
      <c r="W8298" s="72"/>
      <c r="X8298" s="46"/>
      <c r="Y8298" s="46"/>
      <c r="AC8298" s="47">
        <f t="shared" si="126"/>
        <v>0</v>
      </c>
      <c r="AD8298" s="47"/>
      <c r="AE8298" s="44"/>
      <c r="AF8298" s="48"/>
    </row>
    <row r="8299" spans="1:32" ht="21" customHeight="1">
      <c r="A8299" s="45" t="str">
        <f>IF(G8299="","",VLOOKUP(G8299,#REF!,3,0))</f>
        <v/>
      </c>
      <c r="B8299" s="45" t="str">
        <f>IF(Table1[[#This Row],[Day]]="","",WEEKNUM(F8299))</f>
        <v/>
      </c>
      <c r="C8299" s="45" t="str">
        <f>IF(Table1[[#This Row],[Day]]="","",MONTH(F8299))</f>
        <v/>
      </c>
      <c r="D8299" s="45" t="str">
        <f>IF(Table1[[#This Row],[Day]]="","",YEAR(F8299))</f>
        <v/>
      </c>
      <c r="E8299" s="117" t="s">
        <v>329</v>
      </c>
      <c r="J8299" s="102"/>
      <c r="K8299" s="124"/>
      <c r="R8299" s="46"/>
      <c r="V8299" s="112"/>
      <c r="W8299" s="72"/>
      <c r="X8299" s="46"/>
      <c r="Y8299" s="46"/>
      <c r="AC8299" s="47">
        <f t="shared" si="126"/>
        <v>0</v>
      </c>
      <c r="AD8299" s="47"/>
      <c r="AE8299" s="44"/>
      <c r="AF8299" s="48"/>
    </row>
    <row r="8300" spans="1:32" ht="21" customHeight="1">
      <c r="A8300" s="45" t="str">
        <f>IF(G8300="","",VLOOKUP(G8300,#REF!,3,0))</f>
        <v/>
      </c>
      <c r="B8300" s="45" t="str">
        <f>IF(Table1[[#This Row],[Day]]="","",WEEKNUM(F8300))</f>
        <v/>
      </c>
      <c r="C8300" s="45" t="str">
        <f>IF(Table1[[#This Row],[Day]]="","",MONTH(F8300))</f>
        <v/>
      </c>
      <c r="D8300" s="45" t="str">
        <f>IF(Table1[[#This Row],[Day]]="","",YEAR(F8300))</f>
        <v/>
      </c>
      <c r="E8300" s="117" t="s">
        <v>329</v>
      </c>
      <c r="J8300" s="102"/>
      <c r="K8300" s="124"/>
      <c r="R8300" s="46"/>
      <c r="V8300" s="112"/>
      <c r="W8300" s="72"/>
      <c r="X8300" s="46"/>
      <c r="Y8300" s="46"/>
      <c r="AC8300" s="47">
        <f t="shared" si="126"/>
        <v>0</v>
      </c>
      <c r="AD8300" s="47"/>
      <c r="AE8300" s="44"/>
      <c r="AF8300" s="48"/>
    </row>
    <row r="8301" spans="1:32" ht="21" customHeight="1">
      <c r="A8301" s="45" t="str">
        <f>IF(G8301="","",VLOOKUP(G8301,#REF!,3,0))</f>
        <v/>
      </c>
      <c r="B8301" s="45" t="str">
        <f>IF(Table1[[#This Row],[Day]]="","",WEEKNUM(F8301))</f>
        <v/>
      </c>
      <c r="C8301" s="45" t="str">
        <f>IF(Table1[[#This Row],[Day]]="","",MONTH(F8301))</f>
        <v/>
      </c>
      <c r="D8301" s="45" t="str">
        <f>IF(Table1[[#This Row],[Day]]="","",YEAR(F8301))</f>
        <v/>
      </c>
      <c r="E8301" s="117" t="s">
        <v>329</v>
      </c>
      <c r="J8301" s="102"/>
      <c r="K8301" s="124"/>
      <c r="R8301" s="46"/>
      <c r="V8301" s="112"/>
      <c r="W8301" s="72"/>
      <c r="X8301" s="46"/>
      <c r="Y8301" s="46"/>
      <c r="AC8301" s="47">
        <f t="shared" si="126"/>
        <v>0</v>
      </c>
      <c r="AD8301" s="47"/>
      <c r="AE8301" s="44"/>
      <c r="AF8301" s="48"/>
    </row>
    <row r="8302" spans="1:32" ht="21" customHeight="1">
      <c r="A8302" s="45" t="str">
        <f>IF(G8302="","",VLOOKUP(G8302,#REF!,3,0))</f>
        <v/>
      </c>
      <c r="B8302" s="45" t="str">
        <f>IF(Table1[[#This Row],[Day]]="","",WEEKNUM(F8302))</f>
        <v/>
      </c>
      <c r="C8302" s="45" t="str">
        <f>IF(Table1[[#This Row],[Day]]="","",MONTH(F8302))</f>
        <v/>
      </c>
      <c r="D8302" s="45" t="str">
        <f>IF(Table1[[#This Row],[Day]]="","",YEAR(F8302))</f>
        <v/>
      </c>
      <c r="E8302" s="117" t="s">
        <v>329</v>
      </c>
      <c r="J8302" s="102"/>
      <c r="K8302" s="124"/>
      <c r="R8302" s="46"/>
      <c r="V8302" s="112"/>
      <c r="W8302" s="72"/>
      <c r="X8302" s="46"/>
      <c r="Y8302" s="46"/>
      <c r="AC8302" s="47">
        <f t="shared" si="126"/>
        <v>0</v>
      </c>
      <c r="AD8302" s="47"/>
      <c r="AE8302" s="44"/>
      <c r="AF8302" s="48"/>
    </row>
    <row r="8303" spans="1:32" ht="21" customHeight="1">
      <c r="A8303" s="45" t="str">
        <f>IF(G8303="","",VLOOKUP(G8303,#REF!,3,0))</f>
        <v/>
      </c>
      <c r="B8303" s="45" t="str">
        <f>IF(Table1[[#This Row],[Day]]="","",WEEKNUM(F8303))</f>
        <v/>
      </c>
      <c r="C8303" s="45" t="str">
        <f>IF(Table1[[#This Row],[Day]]="","",MONTH(F8303))</f>
        <v/>
      </c>
      <c r="D8303" s="45" t="str">
        <f>IF(Table1[[#This Row],[Day]]="","",YEAR(F8303))</f>
        <v/>
      </c>
      <c r="E8303" s="117" t="s">
        <v>329</v>
      </c>
      <c r="J8303" s="102"/>
      <c r="K8303" s="124"/>
      <c r="R8303" s="46"/>
      <c r="V8303" s="112"/>
      <c r="W8303" s="72"/>
      <c r="X8303" s="46"/>
      <c r="Y8303" s="46"/>
      <c r="AC8303" s="47">
        <f t="shared" si="126"/>
        <v>0</v>
      </c>
      <c r="AD8303" s="47"/>
      <c r="AE8303" s="44"/>
      <c r="AF8303" s="48"/>
    </row>
    <row r="8304" spans="1:32" ht="21" customHeight="1">
      <c r="A8304" s="45" t="str">
        <f>IF(G8304="","",VLOOKUP(G8304,#REF!,3,0))</f>
        <v/>
      </c>
      <c r="B8304" s="45" t="str">
        <f>IF(Table1[[#This Row],[Day]]="","",WEEKNUM(F8304))</f>
        <v/>
      </c>
      <c r="C8304" s="45" t="str">
        <f>IF(Table1[[#This Row],[Day]]="","",MONTH(F8304))</f>
        <v/>
      </c>
      <c r="D8304" s="45" t="str">
        <f>IF(Table1[[#This Row],[Day]]="","",YEAR(F8304))</f>
        <v/>
      </c>
      <c r="E8304" s="117" t="s">
        <v>329</v>
      </c>
      <c r="J8304" s="102"/>
      <c r="K8304" s="124"/>
      <c r="R8304" s="46"/>
      <c r="V8304" s="112"/>
      <c r="W8304" s="72"/>
      <c r="X8304" s="46"/>
      <c r="Y8304" s="46"/>
      <c r="AC8304" s="47">
        <f t="shared" si="126"/>
        <v>0</v>
      </c>
      <c r="AD8304" s="47"/>
      <c r="AE8304" s="44"/>
      <c r="AF8304" s="48"/>
    </row>
    <row r="8305" spans="1:32" ht="21" customHeight="1">
      <c r="A8305" s="45" t="str">
        <f>IF(G8305="","",VLOOKUP(G8305,#REF!,3,0))</f>
        <v/>
      </c>
      <c r="B8305" s="45" t="str">
        <f>IF(Table1[[#This Row],[Day]]="","",WEEKNUM(F8305))</f>
        <v/>
      </c>
      <c r="C8305" s="45" t="str">
        <f>IF(Table1[[#This Row],[Day]]="","",MONTH(F8305))</f>
        <v/>
      </c>
      <c r="D8305" s="45" t="str">
        <f>IF(Table1[[#This Row],[Day]]="","",YEAR(F8305))</f>
        <v/>
      </c>
      <c r="E8305" s="117" t="s">
        <v>329</v>
      </c>
      <c r="J8305" s="102"/>
      <c r="K8305" s="124"/>
      <c r="R8305" s="46"/>
      <c r="V8305" s="112"/>
      <c r="W8305" s="72"/>
      <c r="X8305" s="46"/>
      <c r="Y8305" s="46"/>
      <c r="AC8305" s="47">
        <f t="shared" si="126"/>
        <v>0</v>
      </c>
      <c r="AD8305" s="47"/>
      <c r="AE8305" s="44"/>
      <c r="AF8305" s="48"/>
    </row>
    <row r="8306" spans="1:32" ht="21" customHeight="1">
      <c r="A8306" s="45" t="str">
        <f>IF(G8306="","",VLOOKUP(G8306,#REF!,3,0))</f>
        <v/>
      </c>
      <c r="B8306" s="45" t="str">
        <f>IF(Table1[[#This Row],[Day]]="","",WEEKNUM(F8306))</f>
        <v/>
      </c>
      <c r="C8306" s="45" t="str">
        <f>IF(Table1[[#This Row],[Day]]="","",MONTH(F8306))</f>
        <v/>
      </c>
      <c r="D8306" s="45" t="str">
        <f>IF(Table1[[#This Row],[Day]]="","",YEAR(F8306))</f>
        <v/>
      </c>
      <c r="E8306" s="117" t="s">
        <v>329</v>
      </c>
      <c r="J8306" s="102"/>
      <c r="K8306" s="124"/>
      <c r="R8306" s="46"/>
      <c r="V8306" s="112"/>
      <c r="W8306" s="72"/>
      <c r="X8306" s="46"/>
      <c r="Y8306" s="46"/>
      <c r="AC8306" s="47">
        <f t="shared" si="126"/>
        <v>0</v>
      </c>
      <c r="AD8306" s="47"/>
      <c r="AE8306" s="44"/>
      <c r="AF8306" s="48"/>
    </row>
    <row r="8307" spans="1:32" ht="21" customHeight="1">
      <c r="A8307" s="45" t="str">
        <f>IF(G8307="","",VLOOKUP(G8307,#REF!,3,0))</f>
        <v/>
      </c>
      <c r="B8307" s="45" t="str">
        <f>IF(Table1[[#This Row],[Day]]="","",WEEKNUM(F8307))</f>
        <v/>
      </c>
      <c r="C8307" s="45" t="str">
        <f>IF(Table1[[#This Row],[Day]]="","",MONTH(F8307))</f>
        <v/>
      </c>
      <c r="D8307" s="45" t="str">
        <f>IF(Table1[[#This Row],[Day]]="","",YEAR(F8307))</f>
        <v/>
      </c>
      <c r="E8307" s="117" t="s">
        <v>329</v>
      </c>
      <c r="J8307" s="102"/>
      <c r="K8307" s="124"/>
      <c r="R8307" s="46"/>
      <c r="V8307" s="112"/>
      <c r="W8307" s="72"/>
      <c r="X8307" s="46"/>
      <c r="Y8307" s="46"/>
      <c r="AC8307" s="47">
        <f t="shared" si="126"/>
        <v>0</v>
      </c>
      <c r="AD8307" s="47"/>
      <c r="AE8307" s="44"/>
      <c r="AF8307" s="48"/>
    </row>
    <row r="8308" spans="1:32" ht="21" customHeight="1">
      <c r="A8308" s="45" t="str">
        <f>IF(G8308="","",VLOOKUP(G8308,#REF!,3,0))</f>
        <v/>
      </c>
      <c r="B8308" s="45" t="str">
        <f>IF(Table1[[#This Row],[Day]]="","",WEEKNUM(F8308))</f>
        <v/>
      </c>
      <c r="C8308" s="45" t="str">
        <f>IF(Table1[[#This Row],[Day]]="","",MONTH(F8308))</f>
        <v/>
      </c>
      <c r="D8308" s="45" t="str">
        <f>IF(Table1[[#This Row],[Day]]="","",YEAR(F8308))</f>
        <v/>
      </c>
      <c r="E8308" s="117" t="s">
        <v>329</v>
      </c>
      <c r="J8308" s="102"/>
      <c r="K8308" s="124"/>
      <c r="R8308" s="46"/>
      <c r="V8308" s="112"/>
      <c r="W8308" s="72"/>
      <c r="X8308" s="46"/>
      <c r="Y8308" s="46"/>
      <c r="AC8308" s="47">
        <f t="shared" si="126"/>
        <v>0</v>
      </c>
      <c r="AD8308" s="47"/>
      <c r="AE8308" s="44"/>
      <c r="AF8308" s="48"/>
    </row>
    <row r="8309" spans="1:32" ht="21" customHeight="1">
      <c r="A8309" s="45" t="str">
        <f>IF(G8309="","",VLOOKUP(G8309,#REF!,3,0))</f>
        <v/>
      </c>
      <c r="B8309" s="45" t="str">
        <f>IF(Table1[[#This Row],[Day]]="","",WEEKNUM(F8309))</f>
        <v/>
      </c>
      <c r="C8309" s="45" t="str">
        <f>IF(Table1[[#This Row],[Day]]="","",MONTH(F8309))</f>
        <v/>
      </c>
      <c r="D8309" s="45" t="str">
        <f>IF(Table1[[#This Row],[Day]]="","",YEAR(F8309))</f>
        <v/>
      </c>
      <c r="E8309" s="117" t="s">
        <v>329</v>
      </c>
      <c r="J8309" s="102"/>
      <c r="K8309" s="124"/>
      <c r="R8309" s="46"/>
      <c r="V8309" s="112"/>
      <c r="W8309" s="72"/>
      <c r="X8309" s="46"/>
      <c r="Y8309" s="46"/>
      <c r="AC8309" s="47">
        <f t="shared" si="126"/>
        <v>0</v>
      </c>
      <c r="AD8309" s="47"/>
      <c r="AE8309" s="44"/>
      <c r="AF8309" s="48"/>
    </row>
    <row r="8310" spans="1:32" ht="21" customHeight="1">
      <c r="A8310" s="45" t="str">
        <f>IF(G8310="","",VLOOKUP(G8310,#REF!,3,0))</f>
        <v/>
      </c>
      <c r="B8310" s="45" t="str">
        <f>IF(Table1[[#This Row],[Day]]="","",WEEKNUM(F8310))</f>
        <v/>
      </c>
      <c r="C8310" s="45" t="str">
        <f>IF(Table1[[#This Row],[Day]]="","",MONTH(F8310))</f>
        <v/>
      </c>
      <c r="D8310" s="45" t="str">
        <f>IF(Table1[[#This Row],[Day]]="","",YEAR(F8310))</f>
        <v/>
      </c>
      <c r="E8310" s="117" t="s">
        <v>329</v>
      </c>
      <c r="J8310" s="102"/>
      <c r="K8310" s="124"/>
      <c r="R8310" s="46"/>
      <c r="V8310" s="112"/>
      <c r="W8310" s="72"/>
      <c r="X8310" s="46"/>
      <c r="Y8310" s="46"/>
      <c r="AC8310" s="47">
        <f t="shared" si="126"/>
        <v>0</v>
      </c>
      <c r="AD8310" s="47"/>
      <c r="AE8310" s="44"/>
      <c r="AF8310" s="48"/>
    </row>
    <row r="8311" spans="1:32" ht="21" customHeight="1">
      <c r="A8311" s="45" t="str">
        <f>IF(G8311="","",VLOOKUP(G8311,#REF!,3,0))</f>
        <v/>
      </c>
      <c r="B8311" s="45" t="str">
        <f>IF(Table1[[#This Row],[Day]]="","",WEEKNUM(F8311))</f>
        <v/>
      </c>
      <c r="C8311" s="45" t="str">
        <f>IF(Table1[[#This Row],[Day]]="","",MONTH(F8311))</f>
        <v/>
      </c>
      <c r="D8311" s="45" t="str">
        <f>IF(Table1[[#This Row],[Day]]="","",YEAR(F8311))</f>
        <v/>
      </c>
      <c r="E8311" s="117" t="s">
        <v>329</v>
      </c>
      <c r="J8311" s="102"/>
      <c r="K8311" s="124"/>
      <c r="R8311" s="46"/>
      <c r="V8311" s="112"/>
      <c r="W8311" s="72"/>
      <c r="X8311" s="46"/>
      <c r="Y8311" s="46"/>
      <c r="AC8311" s="47">
        <f t="shared" si="126"/>
        <v>0</v>
      </c>
      <c r="AD8311" s="47"/>
      <c r="AE8311" s="44"/>
      <c r="AF8311" s="48"/>
    </row>
    <row r="8312" spans="1:32" ht="21" customHeight="1">
      <c r="A8312" s="45" t="str">
        <f>IF(G8312="","",VLOOKUP(G8312,#REF!,3,0))</f>
        <v/>
      </c>
      <c r="B8312" s="45" t="str">
        <f>IF(Table1[[#This Row],[Day]]="","",WEEKNUM(F8312))</f>
        <v/>
      </c>
      <c r="C8312" s="45" t="str">
        <f>IF(Table1[[#This Row],[Day]]="","",MONTH(F8312))</f>
        <v/>
      </c>
      <c r="D8312" s="45" t="str">
        <f>IF(Table1[[#This Row],[Day]]="","",YEAR(F8312))</f>
        <v/>
      </c>
      <c r="E8312" s="117" t="s">
        <v>329</v>
      </c>
      <c r="J8312" s="102"/>
      <c r="K8312" s="124"/>
      <c r="R8312" s="46"/>
      <c r="V8312" s="112"/>
      <c r="W8312" s="72"/>
      <c r="X8312" s="46"/>
      <c r="Y8312" s="46"/>
      <c r="AC8312" s="47">
        <f t="shared" si="126"/>
        <v>0</v>
      </c>
      <c r="AD8312" s="47"/>
      <c r="AE8312" s="44"/>
      <c r="AF8312" s="48"/>
    </row>
    <row r="8313" spans="1:32" ht="21" customHeight="1">
      <c r="A8313" s="45" t="str">
        <f>IF(G8313="","",VLOOKUP(G8313,#REF!,3,0))</f>
        <v/>
      </c>
      <c r="B8313" s="45" t="str">
        <f>IF(Table1[[#This Row],[Day]]="","",WEEKNUM(F8313))</f>
        <v/>
      </c>
      <c r="C8313" s="45" t="str">
        <f>IF(Table1[[#This Row],[Day]]="","",MONTH(F8313))</f>
        <v/>
      </c>
      <c r="D8313" s="45" t="str">
        <f>IF(Table1[[#This Row],[Day]]="","",YEAR(F8313))</f>
        <v/>
      </c>
      <c r="E8313" s="117" t="s">
        <v>329</v>
      </c>
      <c r="J8313" s="102"/>
      <c r="K8313" s="124"/>
      <c r="R8313" s="46"/>
      <c r="V8313" s="112"/>
      <c r="W8313" s="72"/>
      <c r="X8313" s="46"/>
      <c r="Y8313" s="46"/>
      <c r="AC8313" s="47">
        <f t="shared" si="126"/>
        <v>0</v>
      </c>
      <c r="AD8313" s="47"/>
      <c r="AE8313" s="44"/>
      <c r="AF8313" s="48"/>
    </row>
    <row r="8314" spans="1:32" ht="21" customHeight="1">
      <c r="A8314" s="45" t="str">
        <f>IF(G8314="","",VLOOKUP(G8314,#REF!,3,0))</f>
        <v/>
      </c>
      <c r="B8314" s="45" t="str">
        <f>IF(Table1[[#This Row],[Day]]="","",WEEKNUM(F8314))</f>
        <v/>
      </c>
      <c r="C8314" s="45" t="str">
        <f>IF(Table1[[#This Row],[Day]]="","",MONTH(F8314))</f>
        <v/>
      </c>
      <c r="D8314" s="45" t="str">
        <f>IF(Table1[[#This Row],[Day]]="","",YEAR(F8314))</f>
        <v/>
      </c>
      <c r="E8314" s="117" t="s">
        <v>329</v>
      </c>
      <c r="J8314" s="102"/>
      <c r="K8314" s="124"/>
      <c r="R8314" s="46"/>
      <c r="V8314" s="112"/>
      <c r="W8314" s="72"/>
      <c r="X8314" s="46"/>
      <c r="Y8314" s="46"/>
      <c r="AC8314" s="47">
        <f t="shared" si="126"/>
        <v>0</v>
      </c>
      <c r="AD8314" s="47"/>
      <c r="AE8314" s="44"/>
      <c r="AF8314" s="48"/>
    </row>
    <row r="8315" spans="1:32" ht="21" customHeight="1">
      <c r="A8315" s="45" t="str">
        <f>IF(G8315="","",VLOOKUP(G8315,#REF!,3,0))</f>
        <v/>
      </c>
      <c r="B8315" s="45" t="str">
        <f>IF(Table1[[#This Row],[Day]]="","",WEEKNUM(F8315))</f>
        <v/>
      </c>
      <c r="C8315" s="45" t="str">
        <f>IF(Table1[[#This Row],[Day]]="","",MONTH(F8315))</f>
        <v/>
      </c>
      <c r="D8315" s="45" t="str">
        <f>IF(Table1[[#This Row],[Day]]="","",YEAR(F8315))</f>
        <v/>
      </c>
      <c r="E8315" s="117" t="s">
        <v>329</v>
      </c>
      <c r="J8315" s="102"/>
      <c r="K8315" s="124"/>
      <c r="R8315" s="46"/>
      <c r="V8315" s="112"/>
      <c r="W8315" s="72"/>
      <c r="X8315" s="46"/>
      <c r="Y8315" s="46"/>
      <c r="AC8315" s="47">
        <f t="shared" si="126"/>
        <v>0</v>
      </c>
      <c r="AD8315" s="47"/>
      <c r="AE8315" s="44"/>
      <c r="AF8315" s="48"/>
    </row>
    <row r="8316" spans="1:32" ht="21" customHeight="1">
      <c r="A8316" s="45" t="str">
        <f>IF(G8316="","",VLOOKUP(G8316,#REF!,3,0))</f>
        <v/>
      </c>
      <c r="B8316" s="45" t="str">
        <f>IF(Table1[[#This Row],[Day]]="","",WEEKNUM(F8316))</f>
        <v/>
      </c>
      <c r="C8316" s="45" t="str">
        <f>IF(Table1[[#This Row],[Day]]="","",MONTH(F8316))</f>
        <v/>
      </c>
      <c r="D8316" s="45" t="str">
        <f>IF(Table1[[#This Row],[Day]]="","",YEAR(F8316))</f>
        <v/>
      </c>
      <c r="E8316" s="117" t="s">
        <v>329</v>
      </c>
      <c r="J8316" s="102"/>
      <c r="K8316" s="124"/>
      <c r="R8316" s="46"/>
      <c r="V8316" s="112"/>
      <c r="W8316" s="72"/>
      <c r="X8316" s="46"/>
      <c r="Y8316" s="46"/>
      <c r="AC8316" s="47">
        <f t="shared" si="126"/>
        <v>0</v>
      </c>
      <c r="AD8316" s="47"/>
      <c r="AE8316" s="44"/>
      <c r="AF8316" s="48"/>
    </row>
    <row r="8317" spans="1:32" ht="21" customHeight="1">
      <c r="A8317" s="45" t="str">
        <f>IF(G8317="","",VLOOKUP(G8317,#REF!,3,0))</f>
        <v/>
      </c>
      <c r="B8317" s="45" t="str">
        <f>IF(Table1[[#This Row],[Day]]="","",WEEKNUM(F8317))</f>
        <v/>
      </c>
      <c r="C8317" s="45" t="str">
        <f>IF(Table1[[#This Row],[Day]]="","",MONTH(F8317))</f>
        <v/>
      </c>
      <c r="D8317" s="45" t="str">
        <f>IF(Table1[[#This Row],[Day]]="","",YEAR(F8317))</f>
        <v/>
      </c>
      <c r="E8317" s="117" t="s">
        <v>329</v>
      </c>
      <c r="J8317" s="102"/>
      <c r="K8317" s="124"/>
      <c r="R8317" s="46"/>
      <c r="V8317" s="112"/>
      <c r="W8317" s="72"/>
      <c r="X8317" s="46"/>
      <c r="Y8317" s="46"/>
      <c r="AC8317" s="47">
        <f t="shared" si="126"/>
        <v>0</v>
      </c>
      <c r="AD8317" s="47"/>
      <c r="AE8317" s="44"/>
      <c r="AF8317" s="48"/>
    </row>
    <row r="8318" spans="1:32" ht="21" customHeight="1">
      <c r="A8318" s="45" t="str">
        <f>IF(G8318="","",VLOOKUP(G8318,#REF!,3,0))</f>
        <v/>
      </c>
      <c r="B8318" s="45" t="str">
        <f>IF(Table1[[#This Row],[Day]]="","",WEEKNUM(F8318))</f>
        <v/>
      </c>
      <c r="C8318" s="45" t="str">
        <f>IF(Table1[[#This Row],[Day]]="","",MONTH(F8318))</f>
        <v/>
      </c>
      <c r="D8318" s="45" t="str">
        <f>IF(Table1[[#This Row],[Day]]="","",YEAR(F8318))</f>
        <v/>
      </c>
      <c r="E8318" s="117" t="s">
        <v>329</v>
      </c>
      <c r="J8318" s="102"/>
      <c r="K8318" s="124"/>
      <c r="R8318" s="46"/>
      <c r="V8318" s="112"/>
      <c r="W8318" s="72"/>
      <c r="X8318" s="46"/>
      <c r="Y8318" s="46"/>
      <c r="AC8318" s="47">
        <f t="shared" si="126"/>
        <v>0</v>
      </c>
      <c r="AD8318" s="47"/>
      <c r="AE8318" s="44"/>
      <c r="AF8318" s="48"/>
    </row>
    <row r="8319" spans="1:32" ht="21" customHeight="1">
      <c r="A8319" s="45" t="str">
        <f>IF(G8319="","",VLOOKUP(G8319,#REF!,3,0))</f>
        <v/>
      </c>
      <c r="B8319" s="45" t="str">
        <f>IF(Table1[[#This Row],[Day]]="","",WEEKNUM(F8319))</f>
        <v/>
      </c>
      <c r="C8319" s="45" t="str">
        <f>IF(Table1[[#This Row],[Day]]="","",MONTH(F8319))</f>
        <v/>
      </c>
      <c r="D8319" s="45" t="str">
        <f>IF(Table1[[#This Row],[Day]]="","",YEAR(F8319))</f>
        <v/>
      </c>
      <c r="E8319" s="117" t="s">
        <v>329</v>
      </c>
      <c r="J8319" s="102"/>
      <c r="K8319" s="124"/>
      <c r="R8319" s="46"/>
      <c r="V8319" s="112"/>
      <c r="W8319" s="72"/>
      <c r="X8319" s="46"/>
      <c r="Y8319" s="46"/>
      <c r="AC8319" s="47">
        <f t="shared" si="126"/>
        <v>0</v>
      </c>
      <c r="AD8319" s="47"/>
      <c r="AE8319" s="44"/>
      <c r="AF8319" s="48"/>
    </row>
    <row r="8320" spans="1:32" ht="21" customHeight="1">
      <c r="A8320" s="45" t="str">
        <f>IF(G8320="","",VLOOKUP(G8320,#REF!,3,0))</f>
        <v/>
      </c>
      <c r="B8320" s="45" t="str">
        <f>IF(Table1[[#This Row],[Day]]="","",WEEKNUM(F8320))</f>
        <v/>
      </c>
      <c r="C8320" s="45" t="str">
        <f>IF(Table1[[#This Row],[Day]]="","",MONTH(F8320))</f>
        <v/>
      </c>
      <c r="D8320" s="45" t="str">
        <f>IF(Table1[[#This Row],[Day]]="","",YEAR(F8320))</f>
        <v/>
      </c>
      <c r="E8320" s="117" t="s">
        <v>329</v>
      </c>
      <c r="J8320" s="102"/>
      <c r="K8320" s="124"/>
      <c r="R8320" s="46"/>
      <c r="V8320" s="112"/>
      <c r="W8320" s="72"/>
      <c r="X8320" s="46"/>
      <c r="Y8320" s="46"/>
      <c r="AC8320" s="47">
        <f t="shared" si="126"/>
        <v>0</v>
      </c>
      <c r="AD8320" s="47"/>
      <c r="AE8320" s="44"/>
      <c r="AF8320" s="48"/>
    </row>
    <row r="8321" spans="1:32" ht="21" customHeight="1">
      <c r="A8321" s="45" t="str">
        <f>IF(G8321="","",VLOOKUP(G8321,#REF!,3,0))</f>
        <v/>
      </c>
      <c r="B8321" s="45" t="str">
        <f>IF(Table1[[#This Row],[Day]]="","",WEEKNUM(F8321))</f>
        <v/>
      </c>
      <c r="C8321" s="45" t="str">
        <f>IF(Table1[[#This Row],[Day]]="","",MONTH(F8321))</f>
        <v/>
      </c>
      <c r="D8321" s="45" t="str">
        <f>IF(Table1[[#This Row],[Day]]="","",YEAR(F8321))</f>
        <v/>
      </c>
      <c r="E8321" s="117" t="s">
        <v>329</v>
      </c>
      <c r="J8321" s="102"/>
      <c r="K8321" s="124"/>
      <c r="R8321" s="46"/>
      <c r="V8321" s="112"/>
      <c r="W8321" s="72"/>
      <c r="X8321" s="46"/>
      <c r="Y8321" s="46"/>
      <c r="AC8321" s="47">
        <f t="shared" si="126"/>
        <v>0</v>
      </c>
      <c r="AD8321" s="47"/>
      <c r="AE8321" s="44"/>
      <c r="AF8321" s="48"/>
    </row>
    <row r="8322" spans="1:32" ht="21" customHeight="1">
      <c r="A8322" s="45" t="str">
        <f>IF(G8322="","",VLOOKUP(G8322,#REF!,3,0))</f>
        <v/>
      </c>
      <c r="B8322" s="45" t="str">
        <f>IF(Table1[[#This Row],[Day]]="","",WEEKNUM(F8322))</f>
        <v/>
      </c>
      <c r="C8322" s="45" t="str">
        <f>IF(Table1[[#This Row],[Day]]="","",MONTH(F8322))</f>
        <v/>
      </c>
      <c r="D8322" s="45" t="str">
        <f>IF(Table1[[#This Row],[Day]]="","",YEAR(F8322))</f>
        <v/>
      </c>
      <c r="E8322" s="117" t="s">
        <v>329</v>
      </c>
      <c r="J8322" s="102"/>
      <c r="K8322" s="124"/>
      <c r="R8322" s="46"/>
      <c r="V8322" s="112"/>
      <c r="W8322" s="72"/>
      <c r="X8322" s="46"/>
      <c r="Y8322" s="46"/>
      <c r="AC8322" s="47">
        <f t="shared" si="126"/>
        <v>0</v>
      </c>
      <c r="AD8322" s="47"/>
      <c r="AE8322" s="44"/>
      <c r="AF8322" s="48"/>
    </row>
    <row r="8323" spans="1:32" ht="21" customHeight="1">
      <c r="A8323" s="45" t="str">
        <f>IF(G8323="","",VLOOKUP(G8323,#REF!,3,0))</f>
        <v/>
      </c>
      <c r="B8323" s="45" t="str">
        <f>IF(Table1[[#This Row],[Day]]="","",WEEKNUM(F8323))</f>
        <v/>
      </c>
      <c r="C8323" s="45" t="str">
        <f>IF(Table1[[#This Row],[Day]]="","",MONTH(F8323))</f>
        <v/>
      </c>
      <c r="D8323" s="45" t="str">
        <f>IF(Table1[[#This Row],[Day]]="","",YEAR(F8323))</f>
        <v/>
      </c>
      <c r="E8323" s="117" t="s">
        <v>329</v>
      </c>
      <c r="J8323" s="102"/>
      <c r="K8323" s="124"/>
      <c r="R8323" s="46"/>
      <c r="V8323" s="112"/>
      <c r="W8323" s="72"/>
      <c r="X8323" s="46"/>
      <c r="Y8323" s="46"/>
      <c r="AC8323" s="47">
        <f t="shared" si="126"/>
        <v>0</v>
      </c>
      <c r="AD8323" s="47"/>
      <c r="AE8323" s="44"/>
      <c r="AF8323" s="48"/>
    </row>
    <row r="8324" spans="1:32" ht="21" customHeight="1">
      <c r="A8324" s="45" t="str">
        <f>IF(G8324="","",VLOOKUP(G8324,#REF!,3,0))</f>
        <v/>
      </c>
      <c r="B8324" s="45" t="str">
        <f>IF(Table1[[#This Row],[Day]]="","",WEEKNUM(F8324))</f>
        <v/>
      </c>
      <c r="C8324" s="45" t="str">
        <f>IF(Table1[[#This Row],[Day]]="","",MONTH(F8324))</f>
        <v/>
      </c>
      <c r="D8324" s="45" t="str">
        <f>IF(Table1[[#This Row],[Day]]="","",YEAR(F8324))</f>
        <v/>
      </c>
      <c r="E8324" s="117" t="s">
        <v>329</v>
      </c>
      <c r="J8324" s="102"/>
      <c r="K8324" s="124"/>
      <c r="R8324" s="46"/>
      <c r="V8324" s="112"/>
      <c r="W8324" s="72"/>
      <c r="X8324" s="46"/>
      <c r="Y8324" s="46"/>
      <c r="AC8324" s="47">
        <f t="shared" si="126"/>
        <v>0</v>
      </c>
      <c r="AD8324" s="47"/>
      <c r="AE8324" s="44"/>
      <c r="AF8324" s="48"/>
    </row>
    <row r="8325" spans="1:32" ht="21" customHeight="1">
      <c r="A8325" s="45" t="str">
        <f>IF(G8325="","",VLOOKUP(G8325,#REF!,3,0))</f>
        <v/>
      </c>
      <c r="B8325" s="45" t="str">
        <f>IF(Table1[[#This Row],[Day]]="","",WEEKNUM(F8325))</f>
        <v/>
      </c>
      <c r="C8325" s="45" t="str">
        <f>IF(Table1[[#This Row],[Day]]="","",MONTH(F8325))</f>
        <v/>
      </c>
      <c r="D8325" s="45" t="str">
        <f>IF(Table1[[#This Row],[Day]]="","",YEAR(F8325))</f>
        <v/>
      </c>
      <c r="E8325" s="117" t="s">
        <v>329</v>
      </c>
      <c r="J8325" s="102"/>
      <c r="K8325" s="124"/>
      <c r="R8325" s="46"/>
      <c r="V8325" s="112"/>
      <c r="W8325" s="72"/>
      <c r="X8325" s="46"/>
      <c r="Y8325" s="46"/>
      <c r="AC8325" s="47">
        <f t="shared" si="126"/>
        <v>0</v>
      </c>
      <c r="AD8325" s="47"/>
      <c r="AE8325" s="44"/>
      <c r="AF8325" s="48"/>
    </row>
    <row r="8326" spans="1:32" ht="21" customHeight="1">
      <c r="A8326" s="45" t="str">
        <f>IF(G8326="","",VLOOKUP(G8326,#REF!,3,0))</f>
        <v/>
      </c>
      <c r="B8326" s="45" t="str">
        <f>IF(Table1[[#This Row],[Day]]="","",WEEKNUM(F8326))</f>
        <v/>
      </c>
      <c r="C8326" s="45" t="str">
        <f>IF(Table1[[#This Row],[Day]]="","",MONTH(F8326))</f>
        <v/>
      </c>
      <c r="D8326" s="45" t="str">
        <f>IF(Table1[[#This Row],[Day]]="","",YEAR(F8326))</f>
        <v/>
      </c>
      <c r="E8326" s="117" t="s">
        <v>329</v>
      </c>
      <c r="J8326" s="102"/>
      <c r="K8326" s="124"/>
      <c r="R8326" s="46"/>
      <c r="V8326" s="112"/>
      <c r="W8326" s="72"/>
      <c r="X8326" s="46"/>
      <c r="Y8326" s="46"/>
      <c r="AC8326" s="47">
        <f t="shared" si="126"/>
        <v>0</v>
      </c>
      <c r="AD8326" s="47"/>
      <c r="AE8326" s="44"/>
      <c r="AF8326" s="48"/>
    </row>
    <row r="8327" spans="1:32" ht="21" customHeight="1">
      <c r="A8327" s="45" t="str">
        <f>IF(G8327="","",VLOOKUP(G8327,#REF!,3,0))</f>
        <v/>
      </c>
      <c r="B8327" s="45" t="str">
        <f>IF(Table1[[#This Row],[Day]]="","",WEEKNUM(F8327))</f>
        <v/>
      </c>
      <c r="C8327" s="45" t="str">
        <f>IF(Table1[[#This Row],[Day]]="","",MONTH(F8327))</f>
        <v/>
      </c>
      <c r="D8327" s="45" t="str">
        <f>IF(Table1[[#This Row],[Day]]="","",YEAR(F8327))</f>
        <v/>
      </c>
      <c r="E8327" s="117" t="s">
        <v>329</v>
      </c>
      <c r="J8327" s="102"/>
      <c r="K8327" s="124"/>
      <c r="R8327" s="46"/>
      <c r="V8327" s="112"/>
      <c r="W8327" s="72"/>
      <c r="X8327" s="46"/>
      <c r="Y8327" s="46"/>
      <c r="AC8327" s="47">
        <f t="shared" si="126"/>
        <v>0</v>
      </c>
      <c r="AD8327" s="47"/>
      <c r="AE8327" s="44"/>
      <c r="AF8327" s="48"/>
    </row>
    <row r="8328" spans="1:32" ht="21" customHeight="1">
      <c r="A8328" s="45" t="str">
        <f>IF(G8328="","",VLOOKUP(G8328,#REF!,3,0))</f>
        <v/>
      </c>
      <c r="B8328" s="45" t="str">
        <f>IF(Table1[[#This Row],[Day]]="","",WEEKNUM(F8328))</f>
        <v/>
      </c>
      <c r="C8328" s="45" t="str">
        <f>IF(Table1[[#This Row],[Day]]="","",MONTH(F8328))</f>
        <v/>
      </c>
      <c r="D8328" s="45" t="str">
        <f>IF(Table1[[#This Row],[Day]]="","",YEAR(F8328))</f>
        <v/>
      </c>
      <c r="E8328" s="117" t="s">
        <v>329</v>
      </c>
      <c r="J8328" s="102"/>
      <c r="K8328" s="124"/>
      <c r="R8328" s="46"/>
      <c r="V8328" s="112"/>
      <c r="W8328" s="72"/>
      <c r="X8328" s="46"/>
      <c r="Y8328" s="46"/>
      <c r="AC8328" s="47">
        <f t="shared" si="126"/>
        <v>0</v>
      </c>
      <c r="AD8328" s="47"/>
      <c r="AE8328" s="44"/>
      <c r="AF8328" s="48"/>
    </row>
    <row r="8329" spans="1:32" ht="21" customHeight="1">
      <c r="A8329" s="45" t="str">
        <f>IF(G8329="","",VLOOKUP(G8329,#REF!,3,0))</f>
        <v/>
      </c>
      <c r="B8329" s="45" t="str">
        <f>IF(Table1[[#This Row],[Day]]="","",WEEKNUM(F8329))</f>
        <v/>
      </c>
      <c r="C8329" s="45" t="str">
        <f>IF(Table1[[#This Row],[Day]]="","",MONTH(F8329))</f>
        <v/>
      </c>
      <c r="D8329" s="45" t="str">
        <f>IF(Table1[[#This Row],[Day]]="","",YEAR(F8329))</f>
        <v/>
      </c>
      <c r="E8329" s="117" t="s">
        <v>329</v>
      </c>
      <c r="J8329" s="102"/>
      <c r="K8329" s="124"/>
      <c r="R8329" s="46"/>
      <c r="V8329" s="112"/>
      <c r="W8329" s="72"/>
      <c r="X8329" s="46"/>
      <c r="Y8329" s="46"/>
      <c r="AC8329" s="47">
        <f t="shared" si="126"/>
        <v>0</v>
      </c>
      <c r="AD8329" s="47"/>
      <c r="AE8329" s="44"/>
      <c r="AF8329" s="48"/>
    </row>
    <row r="8330" spans="1:32" ht="21" customHeight="1">
      <c r="A8330" s="45" t="str">
        <f>IF(G8330="","",VLOOKUP(G8330,#REF!,3,0))</f>
        <v/>
      </c>
      <c r="B8330" s="45" t="str">
        <f>IF(Table1[[#This Row],[Day]]="","",WEEKNUM(F8330))</f>
        <v/>
      </c>
      <c r="C8330" s="45" t="str">
        <f>IF(Table1[[#This Row],[Day]]="","",MONTH(F8330))</f>
        <v/>
      </c>
      <c r="D8330" s="45" t="str">
        <f>IF(Table1[[#This Row],[Day]]="","",YEAR(F8330))</f>
        <v/>
      </c>
      <c r="E8330" s="117" t="s">
        <v>329</v>
      </c>
      <c r="J8330" s="102"/>
      <c r="K8330" s="124"/>
      <c r="R8330" s="46"/>
      <c r="V8330" s="112"/>
      <c r="W8330" s="72"/>
      <c r="X8330" s="46"/>
      <c r="Y8330" s="46"/>
      <c r="AC8330" s="47">
        <f t="shared" si="126"/>
        <v>0</v>
      </c>
      <c r="AD8330" s="47"/>
      <c r="AE8330" s="44"/>
      <c r="AF8330" s="48"/>
    </row>
    <row r="8331" spans="1:32" ht="21" customHeight="1">
      <c r="A8331" s="45" t="str">
        <f>IF(G8331="","",VLOOKUP(G8331,#REF!,3,0))</f>
        <v/>
      </c>
      <c r="B8331" s="45" t="str">
        <f>IF(Table1[[#This Row],[Day]]="","",WEEKNUM(F8331))</f>
        <v/>
      </c>
      <c r="C8331" s="45" t="str">
        <f>IF(Table1[[#This Row],[Day]]="","",MONTH(F8331))</f>
        <v/>
      </c>
      <c r="D8331" s="45" t="str">
        <f>IF(Table1[[#This Row],[Day]]="","",YEAR(F8331))</f>
        <v/>
      </c>
      <c r="E8331" s="117" t="s">
        <v>329</v>
      </c>
      <c r="J8331" s="102"/>
      <c r="K8331" s="124"/>
      <c r="R8331" s="46"/>
      <c r="V8331" s="112"/>
      <c r="W8331" s="72"/>
      <c r="X8331" s="46"/>
      <c r="Y8331" s="46"/>
      <c r="AC8331" s="47">
        <f t="shared" si="126"/>
        <v>0</v>
      </c>
      <c r="AD8331" s="47"/>
      <c r="AE8331" s="44"/>
      <c r="AF8331" s="48"/>
    </row>
    <row r="8332" spans="1:32" ht="21" customHeight="1">
      <c r="A8332" s="45" t="str">
        <f>IF(G8332="","",VLOOKUP(G8332,#REF!,3,0))</f>
        <v/>
      </c>
      <c r="B8332" s="45" t="str">
        <f>IF(Table1[[#This Row],[Day]]="","",WEEKNUM(F8332))</f>
        <v/>
      </c>
      <c r="C8332" s="45" t="str">
        <f>IF(Table1[[#This Row],[Day]]="","",MONTH(F8332))</f>
        <v/>
      </c>
      <c r="D8332" s="45" t="str">
        <f>IF(Table1[[#This Row],[Day]]="","",YEAR(F8332))</f>
        <v/>
      </c>
      <c r="E8332" s="117" t="s">
        <v>329</v>
      </c>
      <c r="J8332" s="102"/>
      <c r="K8332" s="124"/>
      <c r="R8332" s="46"/>
      <c r="V8332" s="112"/>
      <c r="W8332" s="72"/>
      <c r="X8332" s="46"/>
      <c r="Y8332" s="46"/>
      <c r="AC8332" s="47">
        <f t="shared" si="126"/>
        <v>0</v>
      </c>
      <c r="AD8332" s="47"/>
      <c r="AE8332" s="44"/>
      <c r="AF8332" s="48"/>
    </row>
    <row r="8333" spans="1:32" ht="21" customHeight="1">
      <c r="A8333" s="45" t="str">
        <f>IF(G8333="","",VLOOKUP(G8333,#REF!,3,0))</f>
        <v/>
      </c>
      <c r="B8333" s="45" t="str">
        <f>IF(Table1[[#This Row],[Day]]="","",WEEKNUM(F8333))</f>
        <v/>
      </c>
      <c r="C8333" s="45" t="str">
        <f>IF(Table1[[#This Row],[Day]]="","",MONTH(F8333))</f>
        <v/>
      </c>
      <c r="D8333" s="45" t="str">
        <f>IF(Table1[[#This Row],[Day]]="","",YEAR(F8333))</f>
        <v/>
      </c>
      <c r="E8333" s="117" t="s">
        <v>329</v>
      </c>
      <c r="J8333" s="102"/>
      <c r="K8333" s="124"/>
      <c r="R8333" s="46"/>
      <c r="V8333" s="112"/>
      <c r="W8333" s="72"/>
      <c r="X8333" s="46"/>
      <c r="Y8333" s="46"/>
      <c r="AC8333" s="47">
        <f t="shared" si="126"/>
        <v>0</v>
      </c>
      <c r="AD8333" s="47"/>
      <c r="AE8333" s="44"/>
      <c r="AF8333" s="48"/>
    </row>
    <row r="8334" spans="1:32" ht="21" customHeight="1">
      <c r="A8334" s="45" t="str">
        <f>IF(G8334="","",VLOOKUP(G8334,#REF!,3,0))</f>
        <v/>
      </c>
      <c r="B8334" s="45" t="str">
        <f>IF(Table1[[#This Row],[Day]]="","",WEEKNUM(F8334))</f>
        <v/>
      </c>
      <c r="C8334" s="45" t="str">
        <f>IF(Table1[[#This Row],[Day]]="","",MONTH(F8334))</f>
        <v/>
      </c>
      <c r="D8334" s="45" t="str">
        <f>IF(Table1[[#This Row],[Day]]="","",YEAR(F8334))</f>
        <v/>
      </c>
      <c r="E8334" s="117" t="s">
        <v>329</v>
      </c>
      <c r="J8334" s="102"/>
      <c r="K8334" s="124"/>
      <c r="R8334" s="46"/>
      <c r="V8334" s="112"/>
      <c r="W8334" s="72"/>
      <c r="X8334" s="46"/>
      <c r="Y8334" s="46"/>
      <c r="AC8334" s="47">
        <f t="shared" si="126"/>
        <v>0</v>
      </c>
      <c r="AD8334" s="47"/>
      <c r="AE8334" s="44"/>
      <c r="AF8334" s="48"/>
    </row>
    <row r="8335" spans="1:32" ht="21" customHeight="1">
      <c r="A8335" s="45" t="str">
        <f>IF(G8335="","",VLOOKUP(G8335,#REF!,3,0))</f>
        <v/>
      </c>
      <c r="B8335" s="45" t="str">
        <f>IF(Table1[[#This Row],[Day]]="","",WEEKNUM(F8335))</f>
        <v/>
      </c>
      <c r="C8335" s="45" t="str">
        <f>IF(Table1[[#This Row],[Day]]="","",MONTH(F8335))</f>
        <v/>
      </c>
      <c r="D8335" s="45" t="str">
        <f>IF(Table1[[#This Row],[Day]]="","",YEAR(F8335))</f>
        <v/>
      </c>
      <c r="E8335" s="117" t="s">
        <v>329</v>
      </c>
      <c r="J8335" s="102"/>
      <c r="K8335" s="124"/>
      <c r="R8335" s="46"/>
      <c r="V8335" s="112"/>
      <c r="W8335" s="72"/>
      <c r="X8335" s="46"/>
      <c r="Y8335" s="46"/>
      <c r="AC8335" s="47">
        <f t="shared" si="126"/>
        <v>0</v>
      </c>
      <c r="AD8335" s="47"/>
      <c r="AE8335" s="44"/>
      <c r="AF8335" s="48"/>
    </row>
    <row r="8336" spans="1:32" ht="21" customHeight="1">
      <c r="A8336" s="45" t="str">
        <f>IF(G8336="","",VLOOKUP(G8336,#REF!,3,0))</f>
        <v/>
      </c>
      <c r="B8336" s="45" t="str">
        <f>IF(Table1[[#This Row],[Day]]="","",WEEKNUM(F8336))</f>
        <v/>
      </c>
      <c r="C8336" s="45" t="str">
        <f>IF(Table1[[#This Row],[Day]]="","",MONTH(F8336))</f>
        <v/>
      </c>
      <c r="D8336" s="45" t="str">
        <f>IF(Table1[[#This Row],[Day]]="","",YEAR(F8336))</f>
        <v/>
      </c>
      <c r="E8336" s="117" t="s">
        <v>329</v>
      </c>
      <c r="J8336" s="102"/>
      <c r="K8336" s="124"/>
      <c r="R8336" s="46"/>
      <c r="V8336" s="112"/>
      <c r="W8336" s="72"/>
      <c r="X8336" s="46"/>
      <c r="Y8336" s="46"/>
      <c r="AC8336" s="47">
        <f t="shared" si="126"/>
        <v>0</v>
      </c>
      <c r="AD8336" s="47"/>
      <c r="AE8336" s="44"/>
      <c r="AF8336" s="48"/>
    </row>
    <row r="8337" spans="1:32" ht="21" customHeight="1">
      <c r="A8337" s="45" t="str">
        <f>IF(G8337="","",VLOOKUP(G8337,#REF!,3,0))</f>
        <v/>
      </c>
      <c r="B8337" s="45" t="str">
        <f>IF(Table1[[#This Row],[Day]]="","",WEEKNUM(F8337))</f>
        <v/>
      </c>
      <c r="C8337" s="45" t="str">
        <f>IF(Table1[[#This Row],[Day]]="","",MONTH(F8337))</f>
        <v/>
      </c>
      <c r="D8337" s="45" t="str">
        <f>IF(Table1[[#This Row],[Day]]="","",YEAR(F8337))</f>
        <v/>
      </c>
      <c r="E8337" s="117" t="s">
        <v>329</v>
      </c>
      <c r="J8337" s="102"/>
      <c r="K8337" s="124"/>
      <c r="R8337" s="46"/>
      <c r="V8337" s="112"/>
      <c r="W8337" s="72"/>
      <c r="X8337" s="46"/>
      <c r="Y8337" s="46"/>
      <c r="AC8337" s="47">
        <f t="shared" si="126"/>
        <v>0</v>
      </c>
      <c r="AD8337" s="47"/>
      <c r="AE8337" s="44"/>
      <c r="AF8337" s="48"/>
    </row>
    <row r="8338" spans="1:32" ht="21" customHeight="1">
      <c r="A8338" s="45" t="str">
        <f>IF(G8338="","",VLOOKUP(G8338,#REF!,3,0))</f>
        <v/>
      </c>
      <c r="B8338" s="45" t="str">
        <f>IF(Table1[[#This Row],[Day]]="","",WEEKNUM(F8338))</f>
        <v/>
      </c>
      <c r="C8338" s="45" t="str">
        <f>IF(Table1[[#This Row],[Day]]="","",MONTH(F8338))</f>
        <v/>
      </c>
      <c r="D8338" s="45" t="str">
        <f>IF(Table1[[#This Row],[Day]]="","",YEAR(F8338))</f>
        <v/>
      </c>
      <c r="E8338" s="117" t="s">
        <v>329</v>
      </c>
      <c r="J8338" s="102"/>
      <c r="K8338" s="124"/>
      <c r="R8338" s="46"/>
      <c r="V8338" s="112"/>
      <c r="W8338" s="72"/>
      <c r="X8338" s="46"/>
      <c r="Y8338" s="46"/>
      <c r="AC8338" s="47">
        <f t="shared" si="126"/>
        <v>0</v>
      </c>
      <c r="AD8338" s="47"/>
      <c r="AE8338" s="44"/>
      <c r="AF8338" s="48"/>
    </row>
    <row r="8339" spans="1:32" ht="21" customHeight="1">
      <c r="A8339" s="45" t="str">
        <f>IF(G8339="","",VLOOKUP(G8339,#REF!,3,0))</f>
        <v/>
      </c>
      <c r="B8339" s="45" t="str">
        <f>IF(Table1[[#This Row],[Day]]="","",WEEKNUM(F8339))</f>
        <v/>
      </c>
      <c r="C8339" s="45" t="str">
        <f>IF(Table1[[#This Row],[Day]]="","",MONTH(F8339))</f>
        <v/>
      </c>
      <c r="D8339" s="45" t="str">
        <f>IF(Table1[[#This Row],[Day]]="","",YEAR(F8339))</f>
        <v/>
      </c>
      <c r="E8339" s="117" t="s">
        <v>329</v>
      </c>
      <c r="J8339" s="102"/>
      <c r="K8339" s="124"/>
      <c r="R8339" s="46"/>
      <c r="V8339" s="112"/>
      <c r="W8339" s="72"/>
      <c r="X8339" s="46"/>
      <c r="Y8339" s="46"/>
      <c r="AC8339" s="47">
        <f t="shared" si="126"/>
        <v>0</v>
      </c>
      <c r="AD8339" s="47"/>
      <c r="AE8339" s="44"/>
      <c r="AF8339" s="48"/>
    </row>
    <row r="8340" spans="1:32" ht="21" customHeight="1">
      <c r="A8340" s="45" t="str">
        <f>IF(G8340="","",VLOOKUP(G8340,#REF!,3,0))</f>
        <v/>
      </c>
      <c r="B8340" s="45" t="str">
        <f>IF(Table1[[#This Row],[Day]]="","",WEEKNUM(F8340))</f>
        <v/>
      </c>
      <c r="C8340" s="45" t="str">
        <f>IF(Table1[[#This Row],[Day]]="","",MONTH(F8340))</f>
        <v/>
      </c>
      <c r="D8340" s="45" t="str">
        <f>IF(Table1[[#This Row],[Day]]="","",YEAR(F8340))</f>
        <v/>
      </c>
      <c r="E8340" s="117" t="s">
        <v>329</v>
      </c>
      <c r="J8340" s="102"/>
      <c r="K8340" s="124"/>
      <c r="R8340" s="46"/>
      <c r="V8340" s="112"/>
      <c r="W8340" s="72"/>
      <c r="X8340" s="46"/>
      <c r="Y8340" s="46"/>
      <c r="AC8340" s="47">
        <f t="shared" si="126"/>
        <v>0</v>
      </c>
      <c r="AD8340" s="47"/>
      <c r="AE8340" s="44"/>
      <c r="AF8340" s="48"/>
    </row>
    <row r="8341" spans="1:32" ht="21" customHeight="1">
      <c r="A8341" s="45" t="str">
        <f>IF(G8341="","",VLOOKUP(G8341,#REF!,3,0))</f>
        <v/>
      </c>
      <c r="B8341" s="45" t="str">
        <f>IF(Table1[[#This Row],[Day]]="","",WEEKNUM(F8341))</f>
        <v/>
      </c>
      <c r="C8341" s="45" t="str">
        <f>IF(Table1[[#This Row],[Day]]="","",MONTH(F8341))</f>
        <v/>
      </c>
      <c r="D8341" s="45" t="str">
        <f>IF(Table1[[#This Row],[Day]]="","",YEAR(F8341))</f>
        <v/>
      </c>
      <c r="E8341" s="117" t="s">
        <v>329</v>
      </c>
      <c r="J8341" s="102"/>
      <c r="K8341" s="124"/>
      <c r="R8341" s="46"/>
      <c r="V8341" s="112"/>
      <c r="W8341" s="72"/>
      <c r="X8341" s="46"/>
      <c r="Y8341" s="46"/>
      <c r="AC8341" s="47">
        <f t="shared" si="126"/>
        <v>0</v>
      </c>
      <c r="AD8341" s="47"/>
      <c r="AE8341" s="44"/>
      <c r="AF8341" s="48"/>
    </row>
    <row r="8342" spans="1:32" ht="21" customHeight="1">
      <c r="A8342" s="45" t="str">
        <f>IF(G8342="","",VLOOKUP(G8342,#REF!,3,0))</f>
        <v/>
      </c>
      <c r="B8342" s="45" t="str">
        <f>IF(Table1[[#This Row],[Day]]="","",WEEKNUM(F8342))</f>
        <v/>
      </c>
      <c r="C8342" s="45" t="str">
        <f>IF(Table1[[#This Row],[Day]]="","",MONTH(F8342))</f>
        <v/>
      </c>
      <c r="D8342" s="45" t="str">
        <f>IF(Table1[[#This Row],[Day]]="","",YEAR(F8342))</f>
        <v/>
      </c>
      <c r="E8342" s="117" t="s">
        <v>329</v>
      </c>
      <c r="J8342" s="102"/>
      <c r="K8342" s="124"/>
      <c r="R8342" s="46"/>
      <c r="V8342" s="112"/>
      <c r="W8342" s="72"/>
      <c r="X8342" s="46"/>
      <c r="Y8342" s="46"/>
      <c r="AC8342" s="47">
        <f t="shared" si="126"/>
        <v>0</v>
      </c>
      <c r="AD8342" s="47"/>
      <c r="AE8342" s="44"/>
      <c r="AF8342" s="48"/>
    </row>
    <row r="8343" spans="1:32" ht="21" customHeight="1">
      <c r="A8343" s="45" t="str">
        <f>IF(G8343="","",VLOOKUP(G8343,#REF!,3,0))</f>
        <v/>
      </c>
      <c r="B8343" s="45" t="str">
        <f>IF(Table1[[#This Row],[Day]]="","",WEEKNUM(F8343))</f>
        <v/>
      </c>
      <c r="C8343" s="45" t="str">
        <f>IF(Table1[[#This Row],[Day]]="","",MONTH(F8343))</f>
        <v/>
      </c>
      <c r="D8343" s="45" t="str">
        <f>IF(Table1[[#This Row],[Day]]="","",YEAR(F8343))</f>
        <v/>
      </c>
      <c r="E8343" s="117" t="s">
        <v>329</v>
      </c>
      <c r="J8343" s="102"/>
      <c r="K8343" s="124"/>
      <c r="R8343" s="46"/>
      <c r="V8343" s="112"/>
      <c r="W8343" s="72"/>
      <c r="X8343" s="46"/>
      <c r="Y8343" s="46"/>
      <c r="AC8343" s="47">
        <f t="shared" si="126"/>
        <v>0</v>
      </c>
      <c r="AD8343" s="47"/>
      <c r="AE8343" s="44"/>
      <c r="AF8343" s="48"/>
    </row>
    <row r="8344" spans="1:32" ht="21" customHeight="1">
      <c r="A8344" s="45" t="str">
        <f>IF(G8344="","",VLOOKUP(G8344,#REF!,3,0))</f>
        <v/>
      </c>
      <c r="B8344" s="45" t="str">
        <f>IF(Table1[[#This Row],[Day]]="","",WEEKNUM(F8344))</f>
        <v/>
      </c>
      <c r="C8344" s="45" t="str">
        <f>IF(Table1[[#This Row],[Day]]="","",MONTH(F8344))</f>
        <v/>
      </c>
      <c r="D8344" s="45" t="str">
        <f>IF(Table1[[#This Row],[Day]]="","",YEAR(F8344))</f>
        <v/>
      </c>
      <c r="E8344" s="117" t="s">
        <v>329</v>
      </c>
      <c r="J8344" s="102"/>
      <c r="K8344" s="124"/>
      <c r="R8344" s="46"/>
      <c r="V8344" s="112"/>
      <c r="W8344" s="72"/>
      <c r="X8344" s="46"/>
      <c r="Y8344" s="46"/>
      <c r="AC8344" s="47">
        <f t="shared" si="126"/>
        <v>0</v>
      </c>
      <c r="AD8344" s="47"/>
      <c r="AE8344" s="44"/>
      <c r="AF8344" s="48"/>
    </row>
    <row r="8345" spans="1:32" ht="21" customHeight="1">
      <c r="A8345" s="45" t="str">
        <f>IF(G8345="","",VLOOKUP(G8345,#REF!,3,0))</f>
        <v/>
      </c>
      <c r="B8345" s="45" t="str">
        <f>IF(Table1[[#This Row],[Day]]="","",WEEKNUM(F8345))</f>
        <v/>
      </c>
      <c r="C8345" s="45" t="str">
        <f>IF(Table1[[#This Row],[Day]]="","",MONTH(F8345))</f>
        <v/>
      </c>
      <c r="D8345" s="45" t="str">
        <f>IF(Table1[[#This Row],[Day]]="","",YEAR(F8345))</f>
        <v/>
      </c>
      <c r="E8345" s="117" t="s">
        <v>329</v>
      </c>
      <c r="J8345" s="102"/>
      <c r="K8345" s="124"/>
      <c r="R8345" s="46"/>
      <c r="V8345" s="112"/>
      <c r="W8345" s="72"/>
      <c r="X8345" s="46"/>
      <c r="Y8345" s="46"/>
      <c r="AC8345" s="47">
        <f t="shared" si="126"/>
        <v>0</v>
      </c>
      <c r="AD8345" s="47"/>
      <c r="AE8345" s="44"/>
      <c r="AF8345" s="48"/>
    </row>
    <row r="8346" spans="1:32" ht="21" customHeight="1">
      <c r="A8346" s="45" t="str">
        <f>IF(G8346="","",VLOOKUP(G8346,#REF!,3,0))</f>
        <v/>
      </c>
      <c r="B8346" s="45" t="str">
        <f>IF(Table1[[#This Row],[Day]]="","",WEEKNUM(F8346))</f>
        <v/>
      </c>
      <c r="C8346" s="45" t="str">
        <f>IF(Table1[[#This Row],[Day]]="","",MONTH(F8346))</f>
        <v/>
      </c>
      <c r="D8346" s="45" t="str">
        <f>IF(Table1[[#This Row],[Day]]="","",YEAR(F8346))</f>
        <v/>
      </c>
      <c r="E8346" s="117" t="s">
        <v>329</v>
      </c>
      <c r="J8346" s="102"/>
      <c r="K8346" s="124"/>
      <c r="R8346" s="46"/>
      <c r="V8346" s="112"/>
      <c r="W8346" s="72"/>
      <c r="X8346" s="46"/>
      <c r="Y8346" s="46"/>
      <c r="AC8346" s="47">
        <f t="shared" si="126"/>
        <v>0</v>
      </c>
      <c r="AD8346" s="47"/>
      <c r="AE8346" s="44"/>
      <c r="AF8346" s="48"/>
    </row>
    <row r="8347" spans="1:32" ht="21" customHeight="1">
      <c r="A8347" s="45" t="str">
        <f>IF(G8347="","",VLOOKUP(G8347,#REF!,3,0))</f>
        <v/>
      </c>
      <c r="B8347" s="45" t="str">
        <f>IF(Table1[[#This Row],[Day]]="","",WEEKNUM(F8347))</f>
        <v/>
      </c>
      <c r="C8347" s="45" t="str">
        <f>IF(Table1[[#This Row],[Day]]="","",MONTH(F8347))</f>
        <v/>
      </c>
      <c r="D8347" s="45" t="str">
        <f>IF(Table1[[#This Row],[Day]]="","",YEAR(F8347))</f>
        <v/>
      </c>
      <c r="E8347" s="117" t="s">
        <v>329</v>
      </c>
      <c r="J8347" s="102"/>
      <c r="K8347" s="124"/>
      <c r="R8347" s="46"/>
      <c r="V8347" s="112"/>
      <c r="W8347" s="72"/>
      <c r="X8347" s="46"/>
      <c r="Y8347" s="46"/>
      <c r="AC8347" s="47">
        <f t="shared" si="126"/>
        <v>0</v>
      </c>
      <c r="AD8347" s="47"/>
      <c r="AE8347" s="44"/>
      <c r="AF8347" s="48"/>
    </row>
    <row r="8348" spans="1:32" ht="21" customHeight="1">
      <c r="A8348" s="45" t="str">
        <f>IF(G8348="","",VLOOKUP(G8348,#REF!,3,0))</f>
        <v/>
      </c>
      <c r="B8348" s="45" t="str">
        <f>IF(Table1[[#This Row],[Day]]="","",WEEKNUM(F8348))</f>
        <v/>
      </c>
      <c r="C8348" s="45" t="str">
        <f>IF(Table1[[#This Row],[Day]]="","",MONTH(F8348))</f>
        <v/>
      </c>
      <c r="D8348" s="45" t="str">
        <f>IF(Table1[[#This Row],[Day]]="","",YEAR(F8348))</f>
        <v/>
      </c>
      <c r="E8348" s="117" t="s">
        <v>329</v>
      </c>
      <c r="J8348" s="102"/>
      <c r="K8348" s="124"/>
      <c r="R8348" s="46"/>
      <c r="V8348" s="112"/>
      <c r="W8348" s="72"/>
      <c r="X8348" s="46"/>
      <c r="Y8348" s="46"/>
      <c r="AC8348" s="47">
        <f t="shared" ref="AC8348:AC8411" si="127">SUM(I8348:AB8348)</f>
        <v>0</v>
      </c>
      <c r="AD8348" s="47"/>
      <c r="AE8348" s="44"/>
      <c r="AF8348" s="48"/>
    </row>
    <row r="8349" spans="1:32" ht="21" customHeight="1">
      <c r="A8349" s="45" t="str">
        <f>IF(G8349="","",VLOOKUP(G8349,#REF!,3,0))</f>
        <v/>
      </c>
      <c r="B8349" s="45" t="str">
        <f>IF(Table1[[#This Row],[Day]]="","",WEEKNUM(F8349))</f>
        <v/>
      </c>
      <c r="C8349" s="45" t="str">
        <f>IF(Table1[[#This Row],[Day]]="","",MONTH(F8349))</f>
        <v/>
      </c>
      <c r="D8349" s="45" t="str">
        <f>IF(Table1[[#This Row],[Day]]="","",YEAR(F8349))</f>
        <v/>
      </c>
      <c r="E8349" s="117" t="s">
        <v>329</v>
      </c>
      <c r="J8349" s="102"/>
      <c r="K8349" s="124"/>
      <c r="R8349" s="46"/>
      <c r="V8349" s="112"/>
      <c r="W8349" s="72"/>
      <c r="X8349" s="46"/>
      <c r="Y8349" s="46"/>
      <c r="AC8349" s="47">
        <f t="shared" si="127"/>
        <v>0</v>
      </c>
      <c r="AD8349" s="47"/>
      <c r="AE8349" s="44"/>
      <c r="AF8349" s="48"/>
    </row>
    <row r="8350" spans="1:32" ht="21" customHeight="1">
      <c r="A8350" s="45" t="str">
        <f>IF(G8350="","",VLOOKUP(G8350,#REF!,3,0))</f>
        <v/>
      </c>
      <c r="B8350" s="45" t="str">
        <f>IF(Table1[[#This Row],[Day]]="","",WEEKNUM(F8350))</f>
        <v/>
      </c>
      <c r="C8350" s="45" t="str">
        <f>IF(Table1[[#This Row],[Day]]="","",MONTH(F8350))</f>
        <v/>
      </c>
      <c r="D8350" s="45" t="str">
        <f>IF(Table1[[#This Row],[Day]]="","",YEAR(F8350))</f>
        <v/>
      </c>
      <c r="E8350" s="117" t="s">
        <v>329</v>
      </c>
      <c r="J8350" s="102"/>
      <c r="K8350" s="124"/>
      <c r="R8350" s="46"/>
      <c r="V8350" s="112"/>
      <c r="W8350" s="72"/>
      <c r="X8350" s="46"/>
      <c r="Y8350" s="46"/>
      <c r="AC8350" s="47">
        <f t="shared" si="127"/>
        <v>0</v>
      </c>
      <c r="AD8350" s="47"/>
      <c r="AE8350" s="44"/>
      <c r="AF8350" s="48"/>
    </row>
    <row r="8351" spans="1:32" ht="21" customHeight="1">
      <c r="A8351" s="45" t="str">
        <f>IF(G8351="","",VLOOKUP(G8351,#REF!,3,0))</f>
        <v/>
      </c>
      <c r="B8351" s="45" t="str">
        <f>IF(Table1[[#This Row],[Day]]="","",WEEKNUM(F8351))</f>
        <v/>
      </c>
      <c r="C8351" s="45" t="str">
        <f>IF(Table1[[#This Row],[Day]]="","",MONTH(F8351))</f>
        <v/>
      </c>
      <c r="D8351" s="45" t="str">
        <f>IF(Table1[[#This Row],[Day]]="","",YEAR(F8351))</f>
        <v/>
      </c>
      <c r="E8351" s="117" t="s">
        <v>329</v>
      </c>
      <c r="J8351" s="102"/>
      <c r="K8351" s="124"/>
      <c r="R8351" s="46"/>
      <c r="V8351" s="112"/>
      <c r="W8351" s="72"/>
      <c r="X8351" s="46"/>
      <c r="Y8351" s="46"/>
      <c r="AC8351" s="47">
        <f t="shared" si="127"/>
        <v>0</v>
      </c>
      <c r="AD8351" s="47"/>
      <c r="AE8351" s="44"/>
      <c r="AF8351" s="48"/>
    </row>
    <row r="8352" spans="1:32" ht="21" customHeight="1">
      <c r="A8352" s="45" t="str">
        <f>IF(G8352="","",VLOOKUP(G8352,#REF!,3,0))</f>
        <v/>
      </c>
      <c r="B8352" s="45" t="str">
        <f>IF(Table1[[#This Row],[Day]]="","",WEEKNUM(F8352))</f>
        <v/>
      </c>
      <c r="C8352" s="45" t="str">
        <f>IF(Table1[[#This Row],[Day]]="","",MONTH(F8352))</f>
        <v/>
      </c>
      <c r="D8352" s="45" t="str">
        <f>IF(Table1[[#This Row],[Day]]="","",YEAR(F8352))</f>
        <v/>
      </c>
      <c r="E8352" s="117" t="s">
        <v>329</v>
      </c>
      <c r="J8352" s="102"/>
      <c r="K8352" s="124"/>
      <c r="R8352" s="46"/>
      <c r="V8352" s="112"/>
      <c r="W8352" s="72"/>
      <c r="X8352" s="46"/>
      <c r="Y8352" s="46"/>
      <c r="AC8352" s="47">
        <f t="shared" si="127"/>
        <v>0</v>
      </c>
      <c r="AD8352" s="47"/>
      <c r="AE8352" s="44"/>
      <c r="AF8352" s="48"/>
    </row>
    <row r="8353" spans="1:32" ht="21" customHeight="1">
      <c r="A8353" s="45" t="str">
        <f>IF(G8353="","",VLOOKUP(G8353,#REF!,3,0))</f>
        <v/>
      </c>
      <c r="B8353" s="45" t="str">
        <f>IF(Table1[[#This Row],[Day]]="","",WEEKNUM(F8353))</f>
        <v/>
      </c>
      <c r="C8353" s="45" t="str">
        <f>IF(Table1[[#This Row],[Day]]="","",MONTH(F8353))</f>
        <v/>
      </c>
      <c r="D8353" s="45" t="str">
        <f>IF(Table1[[#This Row],[Day]]="","",YEAR(F8353))</f>
        <v/>
      </c>
      <c r="E8353" s="117" t="s">
        <v>329</v>
      </c>
      <c r="J8353" s="102"/>
      <c r="K8353" s="124"/>
      <c r="R8353" s="46"/>
      <c r="V8353" s="112"/>
      <c r="W8353" s="72"/>
      <c r="X8353" s="46"/>
      <c r="Y8353" s="46"/>
      <c r="AC8353" s="47">
        <f t="shared" si="127"/>
        <v>0</v>
      </c>
      <c r="AD8353" s="47"/>
      <c r="AE8353" s="44"/>
      <c r="AF8353" s="48"/>
    </row>
    <row r="8354" spans="1:32" ht="21" customHeight="1">
      <c r="A8354" s="45" t="str">
        <f>IF(G8354="","",VLOOKUP(G8354,#REF!,3,0))</f>
        <v/>
      </c>
      <c r="B8354" s="45" t="str">
        <f>IF(Table1[[#This Row],[Day]]="","",WEEKNUM(F8354))</f>
        <v/>
      </c>
      <c r="C8354" s="45" t="str">
        <f>IF(Table1[[#This Row],[Day]]="","",MONTH(F8354))</f>
        <v/>
      </c>
      <c r="D8354" s="45" t="str">
        <f>IF(Table1[[#This Row],[Day]]="","",YEAR(F8354))</f>
        <v/>
      </c>
      <c r="E8354" s="117" t="s">
        <v>329</v>
      </c>
      <c r="J8354" s="102"/>
      <c r="K8354" s="124"/>
      <c r="R8354" s="46"/>
      <c r="V8354" s="112"/>
      <c r="W8354" s="72"/>
      <c r="X8354" s="46"/>
      <c r="Y8354" s="46"/>
      <c r="AC8354" s="47">
        <f t="shared" si="127"/>
        <v>0</v>
      </c>
      <c r="AD8354" s="47"/>
      <c r="AE8354" s="44"/>
      <c r="AF8354" s="48"/>
    </row>
    <row r="8355" spans="1:32" ht="21" customHeight="1">
      <c r="A8355" s="45" t="str">
        <f>IF(G8355="","",VLOOKUP(G8355,#REF!,3,0))</f>
        <v/>
      </c>
      <c r="B8355" s="45" t="str">
        <f>IF(Table1[[#This Row],[Day]]="","",WEEKNUM(F8355))</f>
        <v/>
      </c>
      <c r="C8355" s="45" t="str">
        <f>IF(Table1[[#This Row],[Day]]="","",MONTH(F8355))</f>
        <v/>
      </c>
      <c r="D8355" s="45" t="str">
        <f>IF(Table1[[#This Row],[Day]]="","",YEAR(F8355))</f>
        <v/>
      </c>
      <c r="E8355" s="117" t="s">
        <v>329</v>
      </c>
      <c r="J8355" s="102"/>
      <c r="K8355" s="124"/>
      <c r="R8355" s="46"/>
      <c r="V8355" s="112"/>
      <c r="W8355" s="72"/>
      <c r="X8355" s="46"/>
      <c r="Y8355" s="46"/>
      <c r="AC8355" s="47">
        <f t="shared" si="127"/>
        <v>0</v>
      </c>
      <c r="AD8355" s="47"/>
      <c r="AE8355" s="44"/>
      <c r="AF8355" s="48"/>
    </row>
    <row r="8356" spans="1:32" ht="21" customHeight="1">
      <c r="A8356" s="45" t="str">
        <f>IF(G8356="","",VLOOKUP(G8356,#REF!,3,0))</f>
        <v/>
      </c>
      <c r="B8356" s="45" t="str">
        <f>IF(Table1[[#This Row],[Day]]="","",WEEKNUM(F8356))</f>
        <v/>
      </c>
      <c r="C8356" s="45" t="str">
        <f>IF(Table1[[#This Row],[Day]]="","",MONTH(F8356))</f>
        <v/>
      </c>
      <c r="D8356" s="45" t="str">
        <f>IF(Table1[[#This Row],[Day]]="","",YEAR(F8356))</f>
        <v/>
      </c>
      <c r="E8356" s="117" t="s">
        <v>329</v>
      </c>
      <c r="J8356" s="102"/>
      <c r="K8356" s="124"/>
      <c r="R8356" s="46"/>
      <c r="V8356" s="112"/>
      <c r="W8356" s="72"/>
      <c r="X8356" s="46"/>
      <c r="Y8356" s="46"/>
      <c r="AC8356" s="47">
        <f t="shared" si="127"/>
        <v>0</v>
      </c>
      <c r="AD8356" s="47"/>
      <c r="AE8356" s="44"/>
      <c r="AF8356" s="48"/>
    </row>
    <row r="8357" spans="1:32" ht="21" customHeight="1">
      <c r="A8357" s="45" t="str">
        <f>IF(G8357="","",VLOOKUP(G8357,#REF!,3,0))</f>
        <v/>
      </c>
      <c r="B8357" s="45" t="str">
        <f>IF(Table1[[#This Row],[Day]]="","",WEEKNUM(F8357))</f>
        <v/>
      </c>
      <c r="C8357" s="45" t="str">
        <f>IF(Table1[[#This Row],[Day]]="","",MONTH(F8357))</f>
        <v/>
      </c>
      <c r="D8357" s="45" t="str">
        <f>IF(Table1[[#This Row],[Day]]="","",YEAR(F8357))</f>
        <v/>
      </c>
      <c r="E8357" s="117" t="s">
        <v>329</v>
      </c>
      <c r="J8357" s="102"/>
      <c r="K8357" s="124"/>
      <c r="R8357" s="46"/>
      <c r="V8357" s="112"/>
      <c r="W8357" s="72"/>
      <c r="X8357" s="46"/>
      <c r="Y8357" s="46"/>
      <c r="AC8357" s="47">
        <f t="shared" si="127"/>
        <v>0</v>
      </c>
      <c r="AD8357" s="47"/>
      <c r="AE8357" s="44"/>
      <c r="AF8357" s="48"/>
    </row>
    <row r="8358" spans="1:32" ht="21" customHeight="1">
      <c r="A8358" s="45" t="str">
        <f>IF(G8358="","",VLOOKUP(G8358,#REF!,3,0))</f>
        <v/>
      </c>
      <c r="B8358" s="45" t="str">
        <f>IF(Table1[[#This Row],[Day]]="","",WEEKNUM(F8358))</f>
        <v/>
      </c>
      <c r="C8358" s="45" t="str">
        <f>IF(Table1[[#This Row],[Day]]="","",MONTH(F8358))</f>
        <v/>
      </c>
      <c r="D8358" s="45" t="str">
        <f>IF(Table1[[#This Row],[Day]]="","",YEAR(F8358))</f>
        <v/>
      </c>
      <c r="E8358" s="117" t="s">
        <v>329</v>
      </c>
      <c r="J8358" s="102"/>
      <c r="K8358" s="124"/>
      <c r="R8358" s="46"/>
      <c r="V8358" s="112"/>
      <c r="W8358" s="72"/>
      <c r="X8358" s="46"/>
      <c r="Y8358" s="46"/>
      <c r="AC8358" s="47">
        <f t="shared" si="127"/>
        <v>0</v>
      </c>
      <c r="AD8358" s="47"/>
      <c r="AE8358" s="44"/>
      <c r="AF8358" s="48"/>
    </row>
    <row r="8359" spans="1:32" ht="21" customHeight="1">
      <c r="A8359" s="45" t="str">
        <f>IF(G8359="","",VLOOKUP(G8359,#REF!,3,0))</f>
        <v/>
      </c>
      <c r="B8359" s="45" t="str">
        <f>IF(Table1[[#This Row],[Day]]="","",WEEKNUM(F8359))</f>
        <v/>
      </c>
      <c r="C8359" s="45" t="str">
        <f>IF(Table1[[#This Row],[Day]]="","",MONTH(F8359))</f>
        <v/>
      </c>
      <c r="D8359" s="45" t="str">
        <f>IF(Table1[[#This Row],[Day]]="","",YEAR(F8359))</f>
        <v/>
      </c>
      <c r="E8359" s="117" t="s">
        <v>329</v>
      </c>
      <c r="J8359" s="102"/>
      <c r="K8359" s="124"/>
      <c r="R8359" s="46"/>
      <c r="V8359" s="112"/>
      <c r="W8359" s="72"/>
      <c r="X8359" s="46"/>
      <c r="Y8359" s="46"/>
      <c r="AC8359" s="47">
        <f t="shared" si="127"/>
        <v>0</v>
      </c>
      <c r="AD8359" s="47"/>
      <c r="AE8359" s="44"/>
      <c r="AF8359" s="48"/>
    </row>
    <row r="8360" spans="1:32" ht="21" customHeight="1">
      <c r="A8360" s="45" t="str">
        <f>IF(G8360="","",VLOOKUP(G8360,#REF!,3,0))</f>
        <v/>
      </c>
      <c r="B8360" s="45" t="str">
        <f>IF(Table1[[#This Row],[Day]]="","",WEEKNUM(F8360))</f>
        <v/>
      </c>
      <c r="C8360" s="45" t="str">
        <f>IF(Table1[[#This Row],[Day]]="","",MONTH(F8360))</f>
        <v/>
      </c>
      <c r="D8360" s="45" t="str">
        <f>IF(Table1[[#This Row],[Day]]="","",YEAR(F8360))</f>
        <v/>
      </c>
      <c r="E8360" s="117" t="s">
        <v>329</v>
      </c>
      <c r="J8360" s="102"/>
      <c r="K8360" s="124"/>
      <c r="R8360" s="46"/>
      <c r="V8360" s="112"/>
      <c r="W8360" s="72"/>
      <c r="X8360" s="46"/>
      <c r="Y8360" s="46"/>
      <c r="AC8360" s="47">
        <f t="shared" si="127"/>
        <v>0</v>
      </c>
      <c r="AD8360" s="47"/>
      <c r="AE8360" s="44"/>
      <c r="AF8360" s="48"/>
    </row>
    <row r="8361" spans="1:32" ht="21" customHeight="1">
      <c r="A8361" s="45" t="str">
        <f>IF(G8361="","",VLOOKUP(G8361,#REF!,3,0))</f>
        <v/>
      </c>
      <c r="B8361" s="45" t="str">
        <f>IF(Table1[[#This Row],[Day]]="","",WEEKNUM(F8361))</f>
        <v/>
      </c>
      <c r="C8361" s="45" t="str">
        <f>IF(Table1[[#This Row],[Day]]="","",MONTH(F8361))</f>
        <v/>
      </c>
      <c r="D8361" s="45" t="str">
        <f>IF(Table1[[#This Row],[Day]]="","",YEAR(F8361))</f>
        <v/>
      </c>
      <c r="E8361" s="117" t="s">
        <v>329</v>
      </c>
      <c r="J8361" s="102"/>
      <c r="K8361" s="124"/>
      <c r="R8361" s="46"/>
      <c r="V8361" s="112"/>
      <c r="W8361" s="72"/>
      <c r="X8361" s="46"/>
      <c r="Y8361" s="46"/>
      <c r="AC8361" s="47">
        <f t="shared" si="127"/>
        <v>0</v>
      </c>
      <c r="AD8361" s="47"/>
      <c r="AE8361" s="44"/>
      <c r="AF8361" s="48"/>
    </row>
    <row r="8362" spans="1:32" ht="21" customHeight="1">
      <c r="A8362" s="45" t="str">
        <f>IF(G8362="","",VLOOKUP(G8362,#REF!,3,0))</f>
        <v/>
      </c>
      <c r="B8362" s="45" t="str">
        <f>IF(Table1[[#This Row],[Day]]="","",WEEKNUM(F8362))</f>
        <v/>
      </c>
      <c r="C8362" s="45" t="str">
        <f>IF(Table1[[#This Row],[Day]]="","",MONTH(F8362))</f>
        <v/>
      </c>
      <c r="D8362" s="45" t="str">
        <f>IF(Table1[[#This Row],[Day]]="","",YEAR(F8362))</f>
        <v/>
      </c>
      <c r="E8362" s="117" t="s">
        <v>329</v>
      </c>
      <c r="J8362" s="102"/>
      <c r="K8362" s="124"/>
      <c r="R8362" s="46"/>
      <c r="V8362" s="112"/>
      <c r="W8362" s="72"/>
      <c r="X8362" s="46"/>
      <c r="Y8362" s="46"/>
      <c r="AC8362" s="47">
        <f t="shared" si="127"/>
        <v>0</v>
      </c>
      <c r="AD8362" s="47"/>
      <c r="AE8362" s="44"/>
      <c r="AF8362" s="48"/>
    </row>
    <row r="8363" spans="1:32" ht="21" customHeight="1">
      <c r="A8363" s="45" t="str">
        <f>IF(G8363="","",VLOOKUP(G8363,#REF!,3,0))</f>
        <v/>
      </c>
      <c r="B8363" s="45" t="str">
        <f>IF(Table1[[#This Row],[Day]]="","",WEEKNUM(F8363))</f>
        <v/>
      </c>
      <c r="C8363" s="45" t="str">
        <f>IF(Table1[[#This Row],[Day]]="","",MONTH(F8363))</f>
        <v/>
      </c>
      <c r="D8363" s="45" t="str">
        <f>IF(Table1[[#This Row],[Day]]="","",YEAR(F8363))</f>
        <v/>
      </c>
      <c r="E8363" s="117" t="s">
        <v>329</v>
      </c>
      <c r="J8363" s="102"/>
      <c r="K8363" s="124"/>
      <c r="R8363" s="46"/>
      <c r="V8363" s="112"/>
      <c r="W8363" s="72"/>
      <c r="X8363" s="46"/>
      <c r="Y8363" s="46"/>
      <c r="AC8363" s="47">
        <f t="shared" si="127"/>
        <v>0</v>
      </c>
      <c r="AD8363" s="47"/>
      <c r="AE8363" s="44"/>
      <c r="AF8363" s="48"/>
    </row>
    <row r="8364" spans="1:32" ht="21" customHeight="1">
      <c r="A8364" s="45" t="str">
        <f>IF(G8364="","",VLOOKUP(G8364,#REF!,3,0))</f>
        <v/>
      </c>
      <c r="B8364" s="45" t="str">
        <f>IF(Table1[[#This Row],[Day]]="","",WEEKNUM(F8364))</f>
        <v/>
      </c>
      <c r="C8364" s="45" t="str">
        <f>IF(Table1[[#This Row],[Day]]="","",MONTH(F8364))</f>
        <v/>
      </c>
      <c r="D8364" s="45" t="str">
        <f>IF(Table1[[#This Row],[Day]]="","",YEAR(F8364))</f>
        <v/>
      </c>
      <c r="E8364" s="117" t="s">
        <v>329</v>
      </c>
      <c r="J8364" s="102"/>
      <c r="K8364" s="124"/>
      <c r="R8364" s="46"/>
      <c r="V8364" s="112"/>
      <c r="W8364" s="72"/>
      <c r="X8364" s="46"/>
      <c r="Y8364" s="46"/>
      <c r="AC8364" s="47">
        <f t="shared" si="127"/>
        <v>0</v>
      </c>
      <c r="AD8364" s="47"/>
      <c r="AE8364" s="44"/>
      <c r="AF8364" s="48"/>
    </row>
    <row r="8365" spans="1:32" ht="21" customHeight="1">
      <c r="A8365" s="45" t="str">
        <f>IF(G8365="","",VLOOKUP(G8365,#REF!,3,0))</f>
        <v/>
      </c>
      <c r="B8365" s="45" t="str">
        <f>IF(Table1[[#This Row],[Day]]="","",WEEKNUM(F8365))</f>
        <v/>
      </c>
      <c r="C8365" s="45" t="str">
        <f>IF(Table1[[#This Row],[Day]]="","",MONTH(F8365))</f>
        <v/>
      </c>
      <c r="D8365" s="45" t="str">
        <f>IF(Table1[[#This Row],[Day]]="","",YEAR(F8365))</f>
        <v/>
      </c>
      <c r="E8365" s="117" t="s">
        <v>329</v>
      </c>
      <c r="J8365" s="102"/>
      <c r="K8365" s="124"/>
      <c r="R8365" s="46"/>
      <c r="V8365" s="112"/>
      <c r="W8365" s="72"/>
      <c r="X8365" s="46"/>
      <c r="Y8365" s="46"/>
      <c r="AC8365" s="47">
        <f t="shared" si="127"/>
        <v>0</v>
      </c>
      <c r="AD8365" s="47"/>
      <c r="AE8365" s="44"/>
      <c r="AF8365" s="48"/>
    </row>
    <row r="8366" spans="1:32" ht="21" customHeight="1">
      <c r="A8366" s="45" t="str">
        <f>IF(G8366="","",VLOOKUP(G8366,#REF!,3,0))</f>
        <v/>
      </c>
      <c r="B8366" s="45" t="str">
        <f>IF(Table1[[#This Row],[Day]]="","",WEEKNUM(F8366))</f>
        <v/>
      </c>
      <c r="C8366" s="45" t="str">
        <f>IF(Table1[[#This Row],[Day]]="","",MONTH(F8366))</f>
        <v/>
      </c>
      <c r="D8366" s="45" t="str">
        <f>IF(Table1[[#This Row],[Day]]="","",YEAR(F8366))</f>
        <v/>
      </c>
      <c r="E8366" s="117" t="s">
        <v>329</v>
      </c>
      <c r="J8366" s="102"/>
      <c r="K8366" s="124"/>
      <c r="R8366" s="46"/>
      <c r="V8366" s="112"/>
      <c r="W8366" s="72"/>
      <c r="X8366" s="46"/>
      <c r="Y8366" s="46"/>
      <c r="AC8366" s="47">
        <f t="shared" si="127"/>
        <v>0</v>
      </c>
      <c r="AD8366" s="47"/>
      <c r="AE8366" s="44"/>
      <c r="AF8366" s="48"/>
    </row>
    <row r="8367" spans="1:32" ht="21" customHeight="1">
      <c r="A8367" s="45" t="str">
        <f>IF(G8367="","",VLOOKUP(G8367,#REF!,3,0))</f>
        <v/>
      </c>
      <c r="B8367" s="45" t="str">
        <f>IF(Table1[[#This Row],[Day]]="","",WEEKNUM(F8367))</f>
        <v/>
      </c>
      <c r="C8367" s="45" t="str">
        <f>IF(Table1[[#This Row],[Day]]="","",MONTH(F8367))</f>
        <v/>
      </c>
      <c r="D8367" s="45" t="str">
        <f>IF(Table1[[#This Row],[Day]]="","",YEAR(F8367))</f>
        <v/>
      </c>
      <c r="E8367" s="117" t="s">
        <v>329</v>
      </c>
      <c r="J8367" s="102"/>
      <c r="K8367" s="124"/>
      <c r="R8367" s="46"/>
      <c r="V8367" s="112"/>
      <c r="W8367" s="72"/>
      <c r="X8367" s="46"/>
      <c r="Y8367" s="46"/>
      <c r="AC8367" s="47">
        <f t="shared" si="127"/>
        <v>0</v>
      </c>
      <c r="AD8367" s="47"/>
      <c r="AE8367" s="44"/>
      <c r="AF8367" s="48"/>
    </row>
    <row r="8368" spans="1:32" ht="21" customHeight="1">
      <c r="A8368" s="45" t="str">
        <f>IF(G8368="","",VLOOKUP(G8368,#REF!,3,0))</f>
        <v/>
      </c>
      <c r="B8368" s="45" t="str">
        <f>IF(Table1[[#This Row],[Day]]="","",WEEKNUM(F8368))</f>
        <v/>
      </c>
      <c r="C8368" s="45" t="str">
        <f>IF(Table1[[#This Row],[Day]]="","",MONTH(F8368))</f>
        <v/>
      </c>
      <c r="D8368" s="45" t="str">
        <f>IF(Table1[[#This Row],[Day]]="","",YEAR(F8368))</f>
        <v/>
      </c>
      <c r="E8368" s="117" t="s">
        <v>329</v>
      </c>
      <c r="J8368" s="102"/>
      <c r="K8368" s="124"/>
      <c r="R8368" s="46"/>
      <c r="V8368" s="112"/>
      <c r="W8368" s="72"/>
      <c r="X8368" s="46"/>
      <c r="Y8368" s="46"/>
      <c r="AC8368" s="47">
        <f t="shared" si="127"/>
        <v>0</v>
      </c>
      <c r="AD8368" s="47"/>
      <c r="AE8368" s="44"/>
      <c r="AF8368" s="48"/>
    </row>
    <row r="8369" spans="1:32" ht="21" customHeight="1">
      <c r="A8369" s="45" t="str">
        <f>IF(G8369="","",VLOOKUP(G8369,#REF!,3,0))</f>
        <v/>
      </c>
      <c r="B8369" s="45" t="str">
        <f>IF(Table1[[#This Row],[Day]]="","",WEEKNUM(F8369))</f>
        <v/>
      </c>
      <c r="C8369" s="45" t="str">
        <f>IF(Table1[[#This Row],[Day]]="","",MONTH(F8369))</f>
        <v/>
      </c>
      <c r="D8369" s="45" t="str">
        <f>IF(Table1[[#This Row],[Day]]="","",YEAR(F8369))</f>
        <v/>
      </c>
      <c r="E8369" s="117" t="s">
        <v>329</v>
      </c>
      <c r="J8369" s="102"/>
      <c r="K8369" s="124"/>
      <c r="R8369" s="46"/>
      <c r="V8369" s="112"/>
      <c r="W8369" s="72"/>
      <c r="X8369" s="46"/>
      <c r="Y8369" s="46"/>
      <c r="AC8369" s="47">
        <f t="shared" si="127"/>
        <v>0</v>
      </c>
      <c r="AD8369" s="47"/>
      <c r="AE8369" s="44"/>
      <c r="AF8369" s="48"/>
    </row>
    <row r="8370" spans="1:32" ht="21" customHeight="1">
      <c r="A8370" s="45" t="str">
        <f>IF(G8370="","",VLOOKUP(G8370,#REF!,3,0))</f>
        <v/>
      </c>
      <c r="B8370" s="45" t="str">
        <f>IF(Table1[[#This Row],[Day]]="","",WEEKNUM(F8370))</f>
        <v/>
      </c>
      <c r="C8370" s="45" t="str">
        <f>IF(Table1[[#This Row],[Day]]="","",MONTH(F8370))</f>
        <v/>
      </c>
      <c r="D8370" s="45" t="str">
        <f>IF(Table1[[#This Row],[Day]]="","",YEAR(F8370))</f>
        <v/>
      </c>
      <c r="E8370" s="117" t="s">
        <v>329</v>
      </c>
      <c r="J8370" s="102"/>
      <c r="K8370" s="124"/>
      <c r="R8370" s="46"/>
      <c r="V8370" s="112"/>
      <c r="W8370" s="72"/>
      <c r="X8370" s="46"/>
      <c r="Y8370" s="46"/>
      <c r="AC8370" s="47">
        <f t="shared" si="127"/>
        <v>0</v>
      </c>
      <c r="AD8370" s="47"/>
      <c r="AE8370" s="44"/>
      <c r="AF8370" s="48"/>
    </row>
    <row r="8371" spans="1:32" ht="21" customHeight="1">
      <c r="A8371" s="45" t="str">
        <f>IF(G8371="","",VLOOKUP(G8371,#REF!,3,0))</f>
        <v/>
      </c>
      <c r="B8371" s="45" t="str">
        <f>IF(Table1[[#This Row],[Day]]="","",WEEKNUM(F8371))</f>
        <v/>
      </c>
      <c r="C8371" s="45" t="str">
        <f>IF(Table1[[#This Row],[Day]]="","",MONTH(F8371))</f>
        <v/>
      </c>
      <c r="D8371" s="45" t="str">
        <f>IF(Table1[[#This Row],[Day]]="","",YEAR(F8371))</f>
        <v/>
      </c>
      <c r="E8371" s="117" t="s">
        <v>329</v>
      </c>
      <c r="J8371" s="102"/>
      <c r="K8371" s="124"/>
      <c r="R8371" s="46"/>
      <c r="V8371" s="112"/>
      <c r="W8371" s="72"/>
      <c r="X8371" s="46"/>
      <c r="Y8371" s="46"/>
      <c r="AC8371" s="47">
        <f t="shared" si="127"/>
        <v>0</v>
      </c>
      <c r="AD8371" s="47"/>
      <c r="AE8371" s="44"/>
      <c r="AF8371" s="48"/>
    </row>
    <row r="8372" spans="1:32" ht="21" customHeight="1">
      <c r="A8372" s="45" t="str">
        <f>IF(G8372="","",VLOOKUP(G8372,#REF!,3,0))</f>
        <v/>
      </c>
      <c r="B8372" s="45" t="str">
        <f>IF(Table1[[#This Row],[Day]]="","",WEEKNUM(F8372))</f>
        <v/>
      </c>
      <c r="C8372" s="45" t="str">
        <f>IF(Table1[[#This Row],[Day]]="","",MONTH(F8372))</f>
        <v/>
      </c>
      <c r="D8372" s="45" t="str">
        <f>IF(Table1[[#This Row],[Day]]="","",YEAR(F8372))</f>
        <v/>
      </c>
      <c r="E8372" s="117" t="s">
        <v>329</v>
      </c>
      <c r="J8372" s="102"/>
      <c r="K8372" s="124"/>
      <c r="R8372" s="46"/>
      <c r="V8372" s="112"/>
      <c r="W8372" s="72"/>
      <c r="X8372" s="46"/>
      <c r="Y8372" s="46"/>
      <c r="AC8372" s="47">
        <f t="shared" si="127"/>
        <v>0</v>
      </c>
      <c r="AD8372" s="47"/>
      <c r="AE8372" s="44"/>
      <c r="AF8372" s="48"/>
    </row>
    <row r="8373" spans="1:32" ht="21" customHeight="1">
      <c r="A8373" s="45" t="str">
        <f>IF(G8373="","",VLOOKUP(G8373,#REF!,3,0))</f>
        <v/>
      </c>
      <c r="B8373" s="45" t="str">
        <f>IF(Table1[[#This Row],[Day]]="","",WEEKNUM(F8373))</f>
        <v/>
      </c>
      <c r="C8373" s="45" t="str">
        <f>IF(Table1[[#This Row],[Day]]="","",MONTH(F8373))</f>
        <v/>
      </c>
      <c r="D8373" s="45" t="str">
        <f>IF(Table1[[#This Row],[Day]]="","",YEAR(F8373))</f>
        <v/>
      </c>
      <c r="E8373" s="117" t="s">
        <v>329</v>
      </c>
      <c r="J8373" s="102"/>
      <c r="K8373" s="124"/>
      <c r="R8373" s="46"/>
      <c r="V8373" s="112"/>
      <c r="W8373" s="72"/>
      <c r="X8373" s="46"/>
      <c r="Y8373" s="46"/>
      <c r="AC8373" s="47">
        <f t="shared" si="127"/>
        <v>0</v>
      </c>
      <c r="AD8373" s="47"/>
      <c r="AE8373" s="44"/>
      <c r="AF8373" s="48"/>
    </row>
    <row r="8374" spans="1:32" ht="21" customHeight="1">
      <c r="A8374" s="45" t="str">
        <f>IF(G8374="","",VLOOKUP(G8374,#REF!,3,0))</f>
        <v/>
      </c>
      <c r="B8374" s="45" t="str">
        <f>IF(Table1[[#This Row],[Day]]="","",WEEKNUM(F8374))</f>
        <v/>
      </c>
      <c r="C8374" s="45" t="str">
        <f>IF(Table1[[#This Row],[Day]]="","",MONTH(F8374))</f>
        <v/>
      </c>
      <c r="D8374" s="45" t="str">
        <f>IF(Table1[[#This Row],[Day]]="","",YEAR(F8374))</f>
        <v/>
      </c>
      <c r="E8374" s="117" t="s">
        <v>329</v>
      </c>
      <c r="J8374" s="102"/>
      <c r="K8374" s="124"/>
      <c r="R8374" s="46"/>
      <c r="V8374" s="112"/>
      <c r="W8374" s="72"/>
      <c r="X8374" s="46"/>
      <c r="Y8374" s="46"/>
      <c r="AC8374" s="47">
        <f t="shared" si="127"/>
        <v>0</v>
      </c>
      <c r="AD8374" s="47"/>
      <c r="AE8374" s="44"/>
      <c r="AF8374" s="48"/>
    </row>
    <row r="8375" spans="1:32" ht="21" customHeight="1">
      <c r="A8375" s="45" t="str">
        <f>IF(G8375="","",VLOOKUP(G8375,#REF!,3,0))</f>
        <v/>
      </c>
      <c r="B8375" s="45" t="str">
        <f>IF(Table1[[#This Row],[Day]]="","",WEEKNUM(F8375))</f>
        <v/>
      </c>
      <c r="C8375" s="45" t="str">
        <f>IF(Table1[[#This Row],[Day]]="","",MONTH(F8375))</f>
        <v/>
      </c>
      <c r="D8375" s="45" t="str">
        <f>IF(Table1[[#This Row],[Day]]="","",YEAR(F8375))</f>
        <v/>
      </c>
      <c r="E8375" s="117" t="s">
        <v>329</v>
      </c>
      <c r="J8375" s="102"/>
      <c r="K8375" s="124"/>
      <c r="R8375" s="46"/>
      <c r="V8375" s="112"/>
      <c r="W8375" s="72"/>
      <c r="X8375" s="46"/>
      <c r="Y8375" s="46"/>
      <c r="AC8375" s="47">
        <f t="shared" si="127"/>
        <v>0</v>
      </c>
      <c r="AD8375" s="47"/>
      <c r="AE8375" s="44"/>
      <c r="AF8375" s="48"/>
    </row>
    <row r="8376" spans="1:32" ht="21" customHeight="1">
      <c r="A8376" s="45" t="str">
        <f>IF(G8376="","",VLOOKUP(G8376,#REF!,3,0))</f>
        <v/>
      </c>
      <c r="B8376" s="45" t="str">
        <f>IF(Table1[[#This Row],[Day]]="","",WEEKNUM(F8376))</f>
        <v/>
      </c>
      <c r="C8376" s="45" t="str">
        <f>IF(Table1[[#This Row],[Day]]="","",MONTH(F8376))</f>
        <v/>
      </c>
      <c r="D8376" s="45" t="str">
        <f>IF(Table1[[#This Row],[Day]]="","",YEAR(F8376))</f>
        <v/>
      </c>
      <c r="E8376" s="117" t="s">
        <v>329</v>
      </c>
      <c r="J8376" s="102"/>
      <c r="K8376" s="124"/>
      <c r="R8376" s="46"/>
      <c r="V8376" s="112"/>
      <c r="W8376" s="72"/>
      <c r="X8376" s="46"/>
      <c r="Y8376" s="46"/>
      <c r="AC8376" s="47">
        <f t="shared" si="127"/>
        <v>0</v>
      </c>
      <c r="AD8376" s="47"/>
      <c r="AE8376" s="44"/>
      <c r="AF8376" s="48"/>
    </row>
    <row r="8377" spans="1:32" ht="21" customHeight="1">
      <c r="A8377" s="45" t="str">
        <f>IF(G8377="","",VLOOKUP(G8377,#REF!,3,0))</f>
        <v/>
      </c>
      <c r="B8377" s="45" t="str">
        <f>IF(Table1[[#This Row],[Day]]="","",WEEKNUM(F8377))</f>
        <v/>
      </c>
      <c r="C8377" s="45" t="str">
        <f>IF(Table1[[#This Row],[Day]]="","",MONTH(F8377))</f>
        <v/>
      </c>
      <c r="D8377" s="45" t="str">
        <f>IF(Table1[[#This Row],[Day]]="","",YEAR(F8377))</f>
        <v/>
      </c>
      <c r="E8377" s="117" t="s">
        <v>329</v>
      </c>
      <c r="J8377" s="102"/>
      <c r="K8377" s="124"/>
      <c r="R8377" s="46"/>
      <c r="V8377" s="112"/>
      <c r="W8377" s="72"/>
      <c r="X8377" s="46"/>
      <c r="Y8377" s="46"/>
      <c r="AC8377" s="47">
        <f t="shared" si="127"/>
        <v>0</v>
      </c>
      <c r="AD8377" s="47"/>
      <c r="AE8377" s="44"/>
      <c r="AF8377" s="48"/>
    </row>
    <row r="8378" spans="1:32" ht="21" customHeight="1">
      <c r="A8378" s="45" t="str">
        <f>IF(G8378="","",VLOOKUP(G8378,#REF!,3,0))</f>
        <v/>
      </c>
      <c r="B8378" s="45" t="str">
        <f>IF(Table1[[#This Row],[Day]]="","",WEEKNUM(F8378))</f>
        <v/>
      </c>
      <c r="C8378" s="45" t="str">
        <f>IF(Table1[[#This Row],[Day]]="","",MONTH(F8378))</f>
        <v/>
      </c>
      <c r="D8378" s="45" t="str">
        <f>IF(Table1[[#This Row],[Day]]="","",YEAR(F8378))</f>
        <v/>
      </c>
      <c r="E8378" s="117" t="s">
        <v>329</v>
      </c>
      <c r="J8378" s="102"/>
      <c r="K8378" s="124"/>
      <c r="R8378" s="46"/>
      <c r="V8378" s="112"/>
      <c r="W8378" s="72"/>
      <c r="X8378" s="46"/>
      <c r="Y8378" s="46"/>
      <c r="AC8378" s="47">
        <f t="shared" si="127"/>
        <v>0</v>
      </c>
      <c r="AD8378" s="47"/>
      <c r="AE8378" s="44"/>
      <c r="AF8378" s="48"/>
    </row>
    <row r="8379" spans="1:32" ht="21" customHeight="1">
      <c r="A8379" s="45" t="str">
        <f>IF(G8379="","",VLOOKUP(G8379,#REF!,3,0))</f>
        <v/>
      </c>
      <c r="B8379" s="45" t="str">
        <f>IF(Table1[[#This Row],[Day]]="","",WEEKNUM(F8379))</f>
        <v/>
      </c>
      <c r="C8379" s="45" t="str">
        <f>IF(Table1[[#This Row],[Day]]="","",MONTH(F8379))</f>
        <v/>
      </c>
      <c r="D8379" s="45" t="str">
        <f>IF(Table1[[#This Row],[Day]]="","",YEAR(F8379))</f>
        <v/>
      </c>
      <c r="E8379" s="117" t="s">
        <v>329</v>
      </c>
      <c r="J8379" s="102"/>
      <c r="K8379" s="124"/>
      <c r="R8379" s="46"/>
      <c r="V8379" s="112"/>
      <c r="W8379" s="72"/>
      <c r="X8379" s="46"/>
      <c r="Y8379" s="46"/>
      <c r="AC8379" s="47">
        <f t="shared" si="127"/>
        <v>0</v>
      </c>
      <c r="AD8379" s="47"/>
      <c r="AE8379" s="44"/>
      <c r="AF8379" s="48"/>
    </row>
    <row r="8380" spans="1:32" ht="21" customHeight="1">
      <c r="A8380" s="45" t="str">
        <f>IF(G8380="","",VLOOKUP(G8380,#REF!,3,0))</f>
        <v/>
      </c>
      <c r="B8380" s="45" t="str">
        <f>IF(Table1[[#This Row],[Day]]="","",WEEKNUM(F8380))</f>
        <v/>
      </c>
      <c r="C8380" s="45" t="str">
        <f>IF(Table1[[#This Row],[Day]]="","",MONTH(F8380))</f>
        <v/>
      </c>
      <c r="D8380" s="45" t="str">
        <f>IF(Table1[[#This Row],[Day]]="","",YEAR(F8380))</f>
        <v/>
      </c>
      <c r="E8380" s="117" t="s">
        <v>329</v>
      </c>
      <c r="J8380" s="102"/>
      <c r="K8380" s="124"/>
      <c r="R8380" s="46"/>
      <c r="V8380" s="112"/>
      <c r="W8380" s="72"/>
      <c r="X8380" s="46"/>
      <c r="Y8380" s="46"/>
      <c r="AC8380" s="47">
        <f t="shared" si="127"/>
        <v>0</v>
      </c>
      <c r="AD8380" s="47"/>
      <c r="AE8380" s="44"/>
      <c r="AF8380" s="48"/>
    </row>
    <row r="8381" spans="1:32" ht="21" customHeight="1">
      <c r="A8381" s="45" t="str">
        <f>IF(G8381="","",VLOOKUP(G8381,#REF!,3,0))</f>
        <v/>
      </c>
      <c r="B8381" s="45" t="str">
        <f>IF(Table1[[#This Row],[Day]]="","",WEEKNUM(F8381))</f>
        <v/>
      </c>
      <c r="C8381" s="45" t="str">
        <f>IF(Table1[[#This Row],[Day]]="","",MONTH(F8381))</f>
        <v/>
      </c>
      <c r="D8381" s="45" t="str">
        <f>IF(Table1[[#This Row],[Day]]="","",YEAR(F8381))</f>
        <v/>
      </c>
      <c r="E8381" s="117" t="s">
        <v>329</v>
      </c>
      <c r="J8381" s="102"/>
      <c r="K8381" s="124"/>
      <c r="R8381" s="46"/>
      <c r="V8381" s="112"/>
      <c r="W8381" s="72"/>
      <c r="X8381" s="46"/>
      <c r="Y8381" s="46"/>
      <c r="AC8381" s="47">
        <f t="shared" si="127"/>
        <v>0</v>
      </c>
      <c r="AD8381" s="47"/>
      <c r="AE8381" s="44"/>
      <c r="AF8381" s="48"/>
    </row>
    <row r="8382" spans="1:32" ht="21" customHeight="1">
      <c r="A8382" s="45" t="str">
        <f>IF(G8382="","",VLOOKUP(G8382,#REF!,3,0))</f>
        <v/>
      </c>
      <c r="B8382" s="45" t="str">
        <f>IF(Table1[[#This Row],[Day]]="","",WEEKNUM(F8382))</f>
        <v/>
      </c>
      <c r="C8382" s="45" t="str">
        <f>IF(Table1[[#This Row],[Day]]="","",MONTH(F8382))</f>
        <v/>
      </c>
      <c r="D8382" s="45" t="str">
        <f>IF(Table1[[#This Row],[Day]]="","",YEAR(F8382))</f>
        <v/>
      </c>
      <c r="E8382" s="117" t="s">
        <v>329</v>
      </c>
      <c r="J8382" s="102"/>
      <c r="K8382" s="124"/>
      <c r="R8382" s="46"/>
      <c r="V8382" s="112"/>
      <c r="W8382" s="72"/>
      <c r="X8382" s="46"/>
      <c r="Y8382" s="46"/>
      <c r="AC8382" s="47">
        <f t="shared" si="127"/>
        <v>0</v>
      </c>
      <c r="AD8382" s="47"/>
      <c r="AE8382" s="44"/>
      <c r="AF8382" s="48"/>
    </row>
    <row r="8383" spans="1:32" ht="21" customHeight="1">
      <c r="A8383" s="45" t="str">
        <f>IF(G8383="","",VLOOKUP(G8383,#REF!,3,0))</f>
        <v/>
      </c>
      <c r="B8383" s="45" t="str">
        <f>IF(Table1[[#This Row],[Day]]="","",WEEKNUM(F8383))</f>
        <v/>
      </c>
      <c r="C8383" s="45" t="str">
        <f>IF(Table1[[#This Row],[Day]]="","",MONTH(F8383))</f>
        <v/>
      </c>
      <c r="D8383" s="45" t="str">
        <f>IF(Table1[[#This Row],[Day]]="","",YEAR(F8383))</f>
        <v/>
      </c>
      <c r="E8383" s="117" t="s">
        <v>329</v>
      </c>
      <c r="J8383" s="102"/>
      <c r="K8383" s="124"/>
      <c r="R8383" s="46"/>
      <c r="V8383" s="112"/>
      <c r="W8383" s="72"/>
      <c r="X8383" s="46"/>
      <c r="Y8383" s="46"/>
      <c r="AC8383" s="47">
        <f t="shared" si="127"/>
        <v>0</v>
      </c>
      <c r="AD8383" s="47"/>
      <c r="AE8383" s="44"/>
      <c r="AF8383" s="48"/>
    </row>
    <row r="8384" spans="1:32" ht="21" customHeight="1">
      <c r="A8384" s="45" t="str">
        <f>IF(G8384="","",VLOOKUP(G8384,#REF!,3,0))</f>
        <v/>
      </c>
      <c r="B8384" s="45" t="str">
        <f>IF(Table1[[#This Row],[Day]]="","",WEEKNUM(F8384))</f>
        <v/>
      </c>
      <c r="C8384" s="45" t="str">
        <f>IF(Table1[[#This Row],[Day]]="","",MONTH(F8384))</f>
        <v/>
      </c>
      <c r="D8384" s="45" t="str">
        <f>IF(Table1[[#This Row],[Day]]="","",YEAR(F8384))</f>
        <v/>
      </c>
      <c r="E8384" s="117" t="s">
        <v>329</v>
      </c>
      <c r="J8384" s="102"/>
      <c r="K8384" s="124"/>
      <c r="R8384" s="46"/>
      <c r="V8384" s="112"/>
      <c r="W8384" s="72"/>
      <c r="X8384" s="46"/>
      <c r="Y8384" s="46"/>
      <c r="AC8384" s="47">
        <f t="shared" si="127"/>
        <v>0</v>
      </c>
      <c r="AD8384" s="47"/>
      <c r="AE8384" s="44"/>
      <c r="AF8384" s="48"/>
    </row>
    <row r="8385" spans="1:32" ht="21" customHeight="1">
      <c r="A8385" s="45" t="str">
        <f>IF(G8385="","",VLOOKUP(G8385,#REF!,3,0))</f>
        <v/>
      </c>
      <c r="B8385" s="45" t="str">
        <f>IF(Table1[[#This Row],[Day]]="","",WEEKNUM(F8385))</f>
        <v/>
      </c>
      <c r="C8385" s="45" t="str">
        <f>IF(Table1[[#This Row],[Day]]="","",MONTH(F8385))</f>
        <v/>
      </c>
      <c r="D8385" s="45" t="str">
        <f>IF(Table1[[#This Row],[Day]]="","",YEAR(F8385))</f>
        <v/>
      </c>
      <c r="E8385" s="117" t="s">
        <v>329</v>
      </c>
      <c r="J8385" s="102"/>
      <c r="K8385" s="124"/>
      <c r="R8385" s="46"/>
      <c r="V8385" s="112"/>
      <c r="W8385" s="72"/>
      <c r="X8385" s="46"/>
      <c r="Y8385" s="46"/>
      <c r="AC8385" s="47">
        <f t="shared" si="127"/>
        <v>0</v>
      </c>
      <c r="AD8385" s="47"/>
      <c r="AE8385" s="44"/>
      <c r="AF8385" s="48"/>
    </row>
    <row r="8386" spans="1:32" ht="21" customHeight="1">
      <c r="A8386" s="45" t="str">
        <f>IF(G8386="","",VLOOKUP(G8386,#REF!,3,0))</f>
        <v/>
      </c>
      <c r="B8386" s="45" t="str">
        <f>IF(Table1[[#This Row],[Day]]="","",WEEKNUM(F8386))</f>
        <v/>
      </c>
      <c r="C8386" s="45" t="str">
        <f>IF(Table1[[#This Row],[Day]]="","",MONTH(F8386))</f>
        <v/>
      </c>
      <c r="D8386" s="45" t="str">
        <f>IF(Table1[[#This Row],[Day]]="","",YEAR(F8386))</f>
        <v/>
      </c>
      <c r="E8386" s="117" t="s">
        <v>329</v>
      </c>
      <c r="J8386" s="102"/>
      <c r="K8386" s="124"/>
      <c r="R8386" s="46"/>
      <c r="V8386" s="112"/>
      <c r="W8386" s="72"/>
      <c r="X8386" s="46"/>
      <c r="Y8386" s="46"/>
      <c r="AC8386" s="47">
        <f t="shared" si="127"/>
        <v>0</v>
      </c>
      <c r="AD8386" s="47"/>
      <c r="AE8386" s="44"/>
      <c r="AF8386" s="48"/>
    </row>
    <row r="8387" spans="1:32" ht="21" customHeight="1">
      <c r="A8387" s="45" t="str">
        <f>IF(G8387="","",VLOOKUP(G8387,#REF!,3,0))</f>
        <v/>
      </c>
      <c r="B8387" s="45" t="str">
        <f>IF(Table1[[#This Row],[Day]]="","",WEEKNUM(F8387))</f>
        <v/>
      </c>
      <c r="C8387" s="45" t="str">
        <f>IF(Table1[[#This Row],[Day]]="","",MONTH(F8387))</f>
        <v/>
      </c>
      <c r="D8387" s="45" t="str">
        <f>IF(Table1[[#This Row],[Day]]="","",YEAR(F8387))</f>
        <v/>
      </c>
      <c r="E8387" s="117" t="s">
        <v>329</v>
      </c>
      <c r="J8387" s="102"/>
      <c r="K8387" s="124"/>
      <c r="R8387" s="46"/>
      <c r="V8387" s="112"/>
      <c r="W8387" s="72"/>
      <c r="X8387" s="46"/>
      <c r="Y8387" s="46"/>
      <c r="AC8387" s="47">
        <f t="shared" si="127"/>
        <v>0</v>
      </c>
      <c r="AD8387" s="47"/>
      <c r="AE8387" s="44"/>
      <c r="AF8387" s="48"/>
    </row>
    <row r="8388" spans="1:32" ht="21" customHeight="1">
      <c r="A8388" s="45" t="str">
        <f>IF(G8388="","",VLOOKUP(G8388,#REF!,3,0))</f>
        <v/>
      </c>
      <c r="B8388" s="45" t="str">
        <f>IF(Table1[[#This Row],[Day]]="","",WEEKNUM(F8388))</f>
        <v/>
      </c>
      <c r="C8388" s="45" t="str">
        <f>IF(Table1[[#This Row],[Day]]="","",MONTH(F8388))</f>
        <v/>
      </c>
      <c r="D8388" s="45" t="str">
        <f>IF(Table1[[#This Row],[Day]]="","",YEAR(F8388))</f>
        <v/>
      </c>
      <c r="E8388" s="117" t="s">
        <v>329</v>
      </c>
      <c r="J8388" s="102"/>
      <c r="K8388" s="124"/>
      <c r="R8388" s="46"/>
      <c r="V8388" s="112"/>
      <c r="W8388" s="72"/>
      <c r="X8388" s="46"/>
      <c r="Y8388" s="46"/>
      <c r="AC8388" s="47">
        <f t="shared" si="127"/>
        <v>0</v>
      </c>
      <c r="AD8388" s="47"/>
      <c r="AE8388" s="44"/>
      <c r="AF8388" s="48"/>
    </row>
    <row r="8389" spans="1:32" ht="21" customHeight="1">
      <c r="A8389" s="45" t="str">
        <f>IF(G8389="","",VLOOKUP(G8389,#REF!,3,0))</f>
        <v/>
      </c>
      <c r="B8389" s="45" t="str">
        <f>IF(Table1[[#This Row],[Day]]="","",WEEKNUM(F8389))</f>
        <v/>
      </c>
      <c r="C8389" s="45" t="str">
        <f>IF(Table1[[#This Row],[Day]]="","",MONTH(F8389))</f>
        <v/>
      </c>
      <c r="D8389" s="45" t="str">
        <f>IF(Table1[[#This Row],[Day]]="","",YEAR(F8389))</f>
        <v/>
      </c>
      <c r="E8389" s="117" t="s">
        <v>329</v>
      </c>
      <c r="J8389" s="102"/>
      <c r="K8389" s="124"/>
      <c r="R8389" s="46"/>
      <c r="V8389" s="112"/>
      <c r="W8389" s="72"/>
      <c r="X8389" s="46"/>
      <c r="Y8389" s="46"/>
      <c r="AC8389" s="47">
        <f t="shared" si="127"/>
        <v>0</v>
      </c>
      <c r="AD8389" s="47"/>
      <c r="AE8389" s="44"/>
      <c r="AF8389" s="48"/>
    </row>
    <row r="8390" spans="1:32" ht="21" customHeight="1">
      <c r="A8390" s="45" t="str">
        <f>IF(G8390="","",VLOOKUP(G8390,#REF!,3,0))</f>
        <v/>
      </c>
      <c r="B8390" s="45" t="str">
        <f>IF(Table1[[#This Row],[Day]]="","",WEEKNUM(F8390))</f>
        <v/>
      </c>
      <c r="C8390" s="45" t="str">
        <f>IF(Table1[[#This Row],[Day]]="","",MONTH(F8390))</f>
        <v/>
      </c>
      <c r="D8390" s="45" t="str">
        <f>IF(Table1[[#This Row],[Day]]="","",YEAR(F8390))</f>
        <v/>
      </c>
      <c r="E8390" s="117" t="s">
        <v>329</v>
      </c>
      <c r="J8390" s="102"/>
      <c r="K8390" s="124"/>
      <c r="R8390" s="46"/>
      <c r="V8390" s="112"/>
      <c r="W8390" s="72"/>
      <c r="X8390" s="46"/>
      <c r="Y8390" s="46"/>
      <c r="AC8390" s="47">
        <f t="shared" si="127"/>
        <v>0</v>
      </c>
      <c r="AD8390" s="47"/>
      <c r="AE8390" s="44"/>
      <c r="AF8390" s="48"/>
    </row>
    <row r="8391" spans="1:32" ht="21" customHeight="1">
      <c r="A8391" s="45" t="str">
        <f>IF(G8391="","",VLOOKUP(G8391,#REF!,3,0))</f>
        <v/>
      </c>
      <c r="B8391" s="45" t="str">
        <f>IF(Table1[[#This Row],[Day]]="","",WEEKNUM(F8391))</f>
        <v/>
      </c>
      <c r="C8391" s="45" t="str">
        <f>IF(Table1[[#This Row],[Day]]="","",MONTH(F8391))</f>
        <v/>
      </c>
      <c r="D8391" s="45" t="str">
        <f>IF(Table1[[#This Row],[Day]]="","",YEAR(F8391))</f>
        <v/>
      </c>
      <c r="E8391" s="117" t="s">
        <v>329</v>
      </c>
      <c r="J8391" s="102"/>
      <c r="K8391" s="124"/>
      <c r="R8391" s="46"/>
      <c r="V8391" s="112"/>
      <c r="W8391" s="72"/>
      <c r="X8391" s="46"/>
      <c r="Y8391" s="46"/>
      <c r="AC8391" s="47">
        <f t="shared" si="127"/>
        <v>0</v>
      </c>
      <c r="AD8391" s="47"/>
      <c r="AE8391" s="44"/>
      <c r="AF8391" s="48"/>
    </row>
    <row r="8392" spans="1:32" ht="21" customHeight="1">
      <c r="A8392" s="45" t="str">
        <f>IF(G8392="","",VLOOKUP(G8392,#REF!,3,0))</f>
        <v/>
      </c>
      <c r="B8392" s="45" t="str">
        <f>IF(Table1[[#This Row],[Day]]="","",WEEKNUM(F8392))</f>
        <v/>
      </c>
      <c r="C8392" s="45" t="str">
        <f>IF(Table1[[#This Row],[Day]]="","",MONTH(F8392))</f>
        <v/>
      </c>
      <c r="D8392" s="45" t="str">
        <f>IF(Table1[[#This Row],[Day]]="","",YEAR(F8392))</f>
        <v/>
      </c>
      <c r="E8392" s="117" t="s">
        <v>329</v>
      </c>
      <c r="J8392" s="102"/>
      <c r="K8392" s="124"/>
      <c r="R8392" s="46"/>
      <c r="V8392" s="112"/>
      <c r="W8392" s="72"/>
      <c r="X8392" s="46"/>
      <c r="Y8392" s="46"/>
      <c r="AC8392" s="47">
        <f t="shared" si="127"/>
        <v>0</v>
      </c>
      <c r="AD8392" s="47"/>
      <c r="AE8392" s="44"/>
      <c r="AF8392" s="48"/>
    </row>
    <row r="8393" spans="1:32" ht="21" customHeight="1">
      <c r="A8393" s="45" t="str">
        <f>IF(G8393="","",VLOOKUP(G8393,#REF!,3,0))</f>
        <v/>
      </c>
      <c r="B8393" s="45" t="str">
        <f>IF(Table1[[#This Row],[Day]]="","",WEEKNUM(F8393))</f>
        <v/>
      </c>
      <c r="C8393" s="45" t="str">
        <f>IF(Table1[[#This Row],[Day]]="","",MONTH(F8393))</f>
        <v/>
      </c>
      <c r="D8393" s="45" t="str">
        <f>IF(Table1[[#This Row],[Day]]="","",YEAR(F8393))</f>
        <v/>
      </c>
      <c r="E8393" s="117" t="s">
        <v>329</v>
      </c>
      <c r="J8393" s="102"/>
      <c r="K8393" s="124"/>
      <c r="R8393" s="46"/>
      <c r="V8393" s="112"/>
      <c r="W8393" s="72"/>
      <c r="X8393" s="46"/>
      <c r="Y8393" s="46"/>
      <c r="AC8393" s="47">
        <f t="shared" si="127"/>
        <v>0</v>
      </c>
      <c r="AD8393" s="47"/>
      <c r="AE8393" s="44"/>
      <c r="AF8393" s="48"/>
    </row>
    <row r="8394" spans="1:32" ht="21" customHeight="1">
      <c r="A8394" s="45" t="str">
        <f>IF(G8394="","",VLOOKUP(G8394,#REF!,3,0))</f>
        <v/>
      </c>
      <c r="B8394" s="45" t="str">
        <f>IF(Table1[[#This Row],[Day]]="","",WEEKNUM(F8394))</f>
        <v/>
      </c>
      <c r="C8394" s="45" t="str">
        <f>IF(Table1[[#This Row],[Day]]="","",MONTH(F8394))</f>
        <v/>
      </c>
      <c r="D8394" s="45" t="str">
        <f>IF(Table1[[#This Row],[Day]]="","",YEAR(F8394))</f>
        <v/>
      </c>
      <c r="E8394" s="117" t="s">
        <v>329</v>
      </c>
      <c r="J8394" s="102"/>
      <c r="K8394" s="124"/>
      <c r="R8394" s="46"/>
      <c r="V8394" s="112"/>
      <c r="W8394" s="72"/>
      <c r="X8394" s="46"/>
      <c r="Y8394" s="46"/>
      <c r="AC8394" s="47">
        <f t="shared" si="127"/>
        <v>0</v>
      </c>
      <c r="AD8394" s="47"/>
      <c r="AE8394" s="44"/>
      <c r="AF8394" s="48"/>
    </row>
    <row r="8395" spans="1:32" ht="21" customHeight="1">
      <c r="A8395" s="45" t="str">
        <f>IF(G8395="","",VLOOKUP(G8395,#REF!,3,0))</f>
        <v/>
      </c>
      <c r="B8395" s="45" t="str">
        <f>IF(Table1[[#This Row],[Day]]="","",WEEKNUM(F8395))</f>
        <v/>
      </c>
      <c r="C8395" s="45" t="str">
        <f>IF(Table1[[#This Row],[Day]]="","",MONTH(F8395))</f>
        <v/>
      </c>
      <c r="D8395" s="45" t="str">
        <f>IF(Table1[[#This Row],[Day]]="","",YEAR(F8395))</f>
        <v/>
      </c>
      <c r="E8395" s="117" t="s">
        <v>329</v>
      </c>
      <c r="J8395" s="102"/>
      <c r="K8395" s="124"/>
      <c r="R8395" s="46"/>
      <c r="V8395" s="112"/>
      <c r="W8395" s="72"/>
      <c r="X8395" s="46"/>
      <c r="Y8395" s="46"/>
      <c r="AC8395" s="47">
        <f t="shared" si="127"/>
        <v>0</v>
      </c>
      <c r="AD8395" s="47"/>
      <c r="AE8395" s="44"/>
      <c r="AF8395" s="48"/>
    </row>
    <row r="8396" spans="1:32" ht="21" customHeight="1">
      <c r="A8396" s="45" t="str">
        <f>IF(G8396="","",VLOOKUP(G8396,#REF!,3,0))</f>
        <v/>
      </c>
      <c r="B8396" s="45" t="str">
        <f>IF(Table1[[#This Row],[Day]]="","",WEEKNUM(F8396))</f>
        <v/>
      </c>
      <c r="C8396" s="45" t="str">
        <f>IF(Table1[[#This Row],[Day]]="","",MONTH(F8396))</f>
        <v/>
      </c>
      <c r="D8396" s="45" t="str">
        <f>IF(Table1[[#This Row],[Day]]="","",YEAR(F8396))</f>
        <v/>
      </c>
      <c r="E8396" s="117" t="s">
        <v>329</v>
      </c>
      <c r="J8396" s="102"/>
      <c r="K8396" s="124"/>
      <c r="R8396" s="46"/>
      <c r="V8396" s="112"/>
      <c r="W8396" s="72"/>
      <c r="X8396" s="46"/>
      <c r="Y8396" s="46"/>
      <c r="AC8396" s="47">
        <f t="shared" si="127"/>
        <v>0</v>
      </c>
      <c r="AD8396" s="47"/>
      <c r="AE8396" s="44"/>
      <c r="AF8396" s="48"/>
    </row>
    <row r="8397" spans="1:32" ht="21" customHeight="1">
      <c r="A8397" s="45" t="str">
        <f>IF(G8397="","",VLOOKUP(G8397,#REF!,3,0))</f>
        <v/>
      </c>
      <c r="B8397" s="45" t="str">
        <f>IF(Table1[[#This Row],[Day]]="","",WEEKNUM(F8397))</f>
        <v/>
      </c>
      <c r="C8397" s="45" t="str">
        <f>IF(Table1[[#This Row],[Day]]="","",MONTH(F8397))</f>
        <v/>
      </c>
      <c r="D8397" s="45" t="str">
        <f>IF(Table1[[#This Row],[Day]]="","",YEAR(F8397))</f>
        <v/>
      </c>
      <c r="E8397" s="117" t="s">
        <v>329</v>
      </c>
      <c r="J8397" s="102"/>
      <c r="K8397" s="124"/>
      <c r="R8397" s="46"/>
      <c r="V8397" s="112"/>
      <c r="W8397" s="72"/>
      <c r="X8397" s="46"/>
      <c r="Y8397" s="46"/>
      <c r="AC8397" s="47">
        <f t="shared" si="127"/>
        <v>0</v>
      </c>
      <c r="AD8397" s="47"/>
      <c r="AE8397" s="44"/>
      <c r="AF8397" s="48"/>
    </row>
    <row r="8398" spans="1:32" ht="21" customHeight="1">
      <c r="A8398" s="45" t="str">
        <f>IF(G8398="","",VLOOKUP(G8398,#REF!,3,0))</f>
        <v/>
      </c>
      <c r="B8398" s="45" t="str">
        <f>IF(Table1[[#This Row],[Day]]="","",WEEKNUM(F8398))</f>
        <v/>
      </c>
      <c r="C8398" s="45" t="str">
        <f>IF(Table1[[#This Row],[Day]]="","",MONTH(F8398))</f>
        <v/>
      </c>
      <c r="D8398" s="45" t="str">
        <f>IF(Table1[[#This Row],[Day]]="","",YEAR(F8398))</f>
        <v/>
      </c>
      <c r="E8398" s="117" t="s">
        <v>329</v>
      </c>
      <c r="J8398" s="102"/>
      <c r="K8398" s="124"/>
      <c r="R8398" s="46"/>
      <c r="V8398" s="112"/>
      <c r="W8398" s="72"/>
      <c r="X8398" s="46"/>
      <c r="Y8398" s="46"/>
      <c r="AC8398" s="47">
        <f t="shared" si="127"/>
        <v>0</v>
      </c>
      <c r="AD8398" s="47"/>
      <c r="AE8398" s="44"/>
      <c r="AF8398" s="48"/>
    </row>
    <row r="8399" spans="1:32" ht="21" customHeight="1">
      <c r="A8399" s="45" t="str">
        <f>IF(G8399="","",VLOOKUP(G8399,#REF!,3,0))</f>
        <v/>
      </c>
      <c r="B8399" s="45" t="str">
        <f>IF(Table1[[#This Row],[Day]]="","",WEEKNUM(F8399))</f>
        <v/>
      </c>
      <c r="C8399" s="45" t="str">
        <f>IF(Table1[[#This Row],[Day]]="","",MONTH(F8399))</f>
        <v/>
      </c>
      <c r="D8399" s="45" t="str">
        <f>IF(Table1[[#This Row],[Day]]="","",YEAR(F8399))</f>
        <v/>
      </c>
      <c r="E8399" s="117" t="s">
        <v>329</v>
      </c>
      <c r="J8399" s="102"/>
      <c r="K8399" s="124"/>
      <c r="R8399" s="46"/>
      <c r="V8399" s="112"/>
      <c r="W8399" s="72"/>
      <c r="X8399" s="46"/>
      <c r="Y8399" s="46"/>
      <c r="AC8399" s="47">
        <f t="shared" si="127"/>
        <v>0</v>
      </c>
      <c r="AD8399" s="47"/>
      <c r="AE8399" s="44"/>
      <c r="AF8399" s="48"/>
    </row>
    <row r="8400" spans="1:32" ht="21" customHeight="1">
      <c r="A8400" s="45" t="str">
        <f>IF(G8400="","",VLOOKUP(G8400,#REF!,3,0))</f>
        <v/>
      </c>
      <c r="B8400" s="45" t="str">
        <f>IF(Table1[[#This Row],[Day]]="","",WEEKNUM(F8400))</f>
        <v/>
      </c>
      <c r="C8400" s="45" t="str">
        <f>IF(Table1[[#This Row],[Day]]="","",MONTH(F8400))</f>
        <v/>
      </c>
      <c r="D8400" s="45" t="str">
        <f>IF(Table1[[#This Row],[Day]]="","",YEAR(F8400))</f>
        <v/>
      </c>
      <c r="E8400" s="117" t="s">
        <v>329</v>
      </c>
      <c r="J8400" s="102"/>
      <c r="K8400" s="124"/>
      <c r="R8400" s="46"/>
      <c r="V8400" s="112"/>
      <c r="W8400" s="72"/>
      <c r="X8400" s="46"/>
      <c r="Y8400" s="46"/>
      <c r="AC8400" s="47">
        <f t="shared" si="127"/>
        <v>0</v>
      </c>
      <c r="AD8400" s="47"/>
      <c r="AE8400" s="44"/>
      <c r="AF8400" s="48"/>
    </row>
    <row r="8401" spans="1:32" ht="21" customHeight="1">
      <c r="A8401" s="45" t="str">
        <f>IF(G8401="","",VLOOKUP(G8401,#REF!,3,0))</f>
        <v/>
      </c>
      <c r="B8401" s="45" t="str">
        <f>IF(Table1[[#This Row],[Day]]="","",WEEKNUM(F8401))</f>
        <v/>
      </c>
      <c r="C8401" s="45" t="str">
        <f>IF(Table1[[#This Row],[Day]]="","",MONTH(F8401))</f>
        <v/>
      </c>
      <c r="D8401" s="45" t="str">
        <f>IF(Table1[[#This Row],[Day]]="","",YEAR(F8401))</f>
        <v/>
      </c>
      <c r="E8401" s="117" t="s">
        <v>329</v>
      </c>
      <c r="J8401" s="102"/>
      <c r="K8401" s="124"/>
      <c r="R8401" s="46"/>
      <c r="V8401" s="112"/>
      <c r="W8401" s="72"/>
      <c r="X8401" s="46"/>
      <c r="Y8401" s="46"/>
      <c r="AC8401" s="47">
        <f t="shared" si="127"/>
        <v>0</v>
      </c>
      <c r="AD8401" s="47"/>
      <c r="AE8401" s="44"/>
      <c r="AF8401" s="48"/>
    </row>
    <row r="8402" spans="1:32" ht="21" customHeight="1">
      <c r="A8402" s="45" t="str">
        <f>IF(G8402="","",VLOOKUP(G8402,#REF!,3,0))</f>
        <v/>
      </c>
      <c r="B8402" s="45" t="str">
        <f>IF(Table1[[#This Row],[Day]]="","",WEEKNUM(F8402))</f>
        <v/>
      </c>
      <c r="C8402" s="45" t="str">
        <f>IF(Table1[[#This Row],[Day]]="","",MONTH(F8402))</f>
        <v/>
      </c>
      <c r="D8402" s="45" t="str">
        <f>IF(Table1[[#This Row],[Day]]="","",YEAR(F8402))</f>
        <v/>
      </c>
      <c r="E8402" s="117" t="s">
        <v>329</v>
      </c>
      <c r="J8402" s="102"/>
      <c r="K8402" s="124"/>
      <c r="R8402" s="46"/>
      <c r="V8402" s="112"/>
      <c r="W8402" s="72"/>
      <c r="X8402" s="46"/>
      <c r="Y8402" s="46"/>
      <c r="AC8402" s="47">
        <f t="shared" si="127"/>
        <v>0</v>
      </c>
      <c r="AD8402" s="47"/>
      <c r="AE8402" s="44"/>
      <c r="AF8402" s="48"/>
    </row>
    <row r="8403" spans="1:32" ht="21" customHeight="1">
      <c r="A8403" s="45" t="str">
        <f>IF(G8403="","",VLOOKUP(G8403,#REF!,3,0))</f>
        <v/>
      </c>
      <c r="B8403" s="45" t="str">
        <f>IF(Table1[[#This Row],[Day]]="","",WEEKNUM(F8403))</f>
        <v/>
      </c>
      <c r="C8403" s="45" t="str">
        <f>IF(Table1[[#This Row],[Day]]="","",MONTH(F8403))</f>
        <v/>
      </c>
      <c r="D8403" s="45" t="str">
        <f>IF(Table1[[#This Row],[Day]]="","",YEAR(F8403))</f>
        <v/>
      </c>
      <c r="E8403" s="117" t="s">
        <v>329</v>
      </c>
      <c r="J8403" s="102"/>
      <c r="K8403" s="124"/>
      <c r="R8403" s="46"/>
      <c r="V8403" s="112"/>
      <c r="W8403" s="72"/>
      <c r="X8403" s="46"/>
      <c r="Y8403" s="46"/>
      <c r="AC8403" s="47">
        <f t="shared" si="127"/>
        <v>0</v>
      </c>
      <c r="AD8403" s="47"/>
      <c r="AE8403" s="44"/>
      <c r="AF8403" s="48"/>
    </row>
    <row r="8404" spans="1:32" ht="21" customHeight="1">
      <c r="A8404" s="45" t="str">
        <f>IF(G8404="","",VLOOKUP(G8404,#REF!,3,0))</f>
        <v/>
      </c>
      <c r="B8404" s="45" t="str">
        <f>IF(Table1[[#This Row],[Day]]="","",WEEKNUM(F8404))</f>
        <v/>
      </c>
      <c r="C8404" s="45" t="str">
        <f>IF(Table1[[#This Row],[Day]]="","",MONTH(F8404))</f>
        <v/>
      </c>
      <c r="D8404" s="45" t="str">
        <f>IF(Table1[[#This Row],[Day]]="","",YEAR(F8404))</f>
        <v/>
      </c>
      <c r="E8404" s="117" t="s">
        <v>329</v>
      </c>
      <c r="J8404" s="102"/>
      <c r="K8404" s="124"/>
      <c r="R8404" s="46"/>
      <c r="V8404" s="112"/>
      <c r="W8404" s="72"/>
      <c r="X8404" s="46"/>
      <c r="Y8404" s="46"/>
      <c r="AC8404" s="47">
        <f t="shared" si="127"/>
        <v>0</v>
      </c>
      <c r="AD8404" s="47"/>
      <c r="AE8404" s="44"/>
      <c r="AF8404" s="48"/>
    </row>
    <row r="8405" spans="1:32" ht="21" customHeight="1">
      <c r="A8405" s="45" t="str">
        <f>IF(G8405="","",VLOOKUP(G8405,#REF!,3,0))</f>
        <v/>
      </c>
      <c r="B8405" s="45" t="str">
        <f>IF(Table1[[#This Row],[Day]]="","",WEEKNUM(F8405))</f>
        <v/>
      </c>
      <c r="C8405" s="45" t="str">
        <f>IF(Table1[[#This Row],[Day]]="","",MONTH(F8405))</f>
        <v/>
      </c>
      <c r="D8405" s="45" t="str">
        <f>IF(Table1[[#This Row],[Day]]="","",YEAR(F8405))</f>
        <v/>
      </c>
      <c r="E8405" s="117" t="s">
        <v>329</v>
      </c>
      <c r="J8405" s="102"/>
      <c r="K8405" s="124"/>
      <c r="R8405" s="46"/>
      <c r="V8405" s="112"/>
      <c r="W8405" s="72"/>
      <c r="X8405" s="46"/>
      <c r="Y8405" s="46"/>
      <c r="AC8405" s="47">
        <f t="shared" si="127"/>
        <v>0</v>
      </c>
      <c r="AD8405" s="47"/>
      <c r="AE8405" s="44"/>
      <c r="AF8405" s="48"/>
    </row>
    <row r="8406" spans="1:32" ht="21" customHeight="1">
      <c r="A8406" s="45" t="str">
        <f>IF(G8406="","",VLOOKUP(G8406,#REF!,3,0))</f>
        <v/>
      </c>
      <c r="B8406" s="45" t="str">
        <f>IF(Table1[[#This Row],[Day]]="","",WEEKNUM(F8406))</f>
        <v/>
      </c>
      <c r="C8406" s="45" t="str">
        <f>IF(Table1[[#This Row],[Day]]="","",MONTH(F8406))</f>
        <v/>
      </c>
      <c r="D8406" s="45" t="str">
        <f>IF(Table1[[#This Row],[Day]]="","",YEAR(F8406))</f>
        <v/>
      </c>
      <c r="E8406" s="117" t="s">
        <v>329</v>
      </c>
      <c r="J8406" s="102"/>
      <c r="K8406" s="124"/>
      <c r="R8406" s="46"/>
      <c r="V8406" s="112"/>
      <c r="W8406" s="72"/>
      <c r="X8406" s="46"/>
      <c r="Y8406" s="46"/>
      <c r="AC8406" s="47">
        <f t="shared" si="127"/>
        <v>0</v>
      </c>
      <c r="AD8406" s="47"/>
      <c r="AE8406" s="44"/>
      <c r="AF8406" s="48"/>
    </row>
    <row r="8407" spans="1:32" ht="21" customHeight="1">
      <c r="A8407" s="45" t="str">
        <f>IF(G8407="","",VLOOKUP(G8407,#REF!,3,0))</f>
        <v/>
      </c>
      <c r="B8407" s="45" t="str">
        <f>IF(Table1[[#This Row],[Day]]="","",WEEKNUM(F8407))</f>
        <v/>
      </c>
      <c r="C8407" s="45" t="str">
        <f>IF(Table1[[#This Row],[Day]]="","",MONTH(F8407))</f>
        <v/>
      </c>
      <c r="D8407" s="45" t="str">
        <f>IF(Table1[[#This Row],[Day]]="","",YEAR(F8407))</f>
        <v/>
      </c>
      <c r="E8407" s="117" t="s">
        <v>329</v>
      </c>
      <c r="J8407" s="102"/>
      <c r="K8407" s="124"/>
      <c r="R8407" s="46"/>
      <c r="V8407" s="112"/>
      <c r="W8407" s="72"/>
      <c r="X8407" s="46"/>
      <c r="Y8407" s="46"/>
      <c r="AC8407" s="47">
        <f t="shared" si="127"/>
        <v>0</v>
      </c>
      <c r="AD8407" s="47"/>
      <c r="AE8407" s="44"/>
      <c r="AF8407" s="48"/>
    </row>
    <row r="8408" spans="1:32" ht="21" customHeight="1">
      <c r="A8408" s="45" t="str">
        <f>IF(G8408="","",VLOOKUP(G8408,#REF!,3,0))</f>
        <v/>
      </c>
      <c r="B8408" s="45" t="str">
        <f>IF(Table1[[#This Row],[Day]]="","",WEEKNUM(F8408))</f>
        <v/>
      </c>
      <c r="C8408" s="45" t="str">
        <f>IF(Table1[[#This Row],[Day]]="","",MONTH(F8408))</f>
        <v/>
      </c>
      <c r="D8408" s="45" t="str">
        <f>IF(Table1[[#This Row],[Day]]="","",YEAR(F8408))</f>
        <v/>
      </c>
      <c r="E8408" s="117" t="s">
        <v>329</v>
      </c>
      <c r="J8408" s="102"/>
      <c r="K8408" s="124"/>
      <c r="R8408" s="46"/>
      <c r="V8408" s="112"/>
      <c r="W8408" s="72"/>
      <c r="X8408" s="46"/>
      <c r="Y8408" s="46"/>
      <c r="AC8408" s="47">
        <f t="shared" si="127"/>
        <v>0</v>
      </c>
      <c r="AD8408" s="47"/>
      <c r="AE8408" s="44"/>
      <c r="AF8408" s="48"/>
    </row>
    <row r="8409" spans="1:32" ht="21" customHeight="1">
      <c r="A8409" s="45" t="str">
        <f>IF(G8409="","",VLOOKUP(G8409,#REF!,3,0))</f>
        <v/>
      </c>
      <c r="B8409" s="45" t="str">
        <f>IF(Table1[[#This Row],[Day]]="","",WEEKNUM(F8409))</f>
        <v/>
      </c>
      <c r="C8409" s="45" t="str">
        <f>IF(Table1[[#This Row],[Day]]="","",MONTH(F8409))</f>
        <v/>
      </c>
      <c r="D8409" s="45" t="str">
        <f>IF(Table1[[#This Row],[Day]]="","",YEAR(F8409))</f>
        <v/>
      </c>
      <c r="E8409" s="117" t="s">
        <v>329</v>
      </c>
      <c r="J8409" s="102"/>
      <c r="K8409" s="124"/>
      <c r="R8409" s="46"/>
      <c r="V8409" s="112"/>
      <c r="W8409" s="72"/>
      <c r="X8409" s="46"/>
      <c r="Y8409" s="46"/>
      <c r="AC8409" s="47">
        <f t="shared" si="127"/>
        <v>0</v>
      </c>
      <c r="AD8409" s="47"/>
      <c r="AE8409" s="44"/>
      <c r="AF8409" s="48"/>
    </row>
    <row r="8410" spans="1:32" ht="21" customHeight="1">
      <c r="A8410" s="45" t="str">
        <f>IF(G8410="","",VLOOKUP(G8410,#REF!,3,0))</f>
        <v/>
      </c>
      <c r="B8410" s="45" t="str">
        <f>IF(Table1[[#This Row],[Day]]="","",WEEKNUM(F8410))</f>
        <v/>
      </c>
      <c r="C8410" s="45" t="str">
        <f>IF(Table1[[#This Row],[Day]]="","",MONTH(F8410))</f>
        <v/>
      </c>
      <c r="D8410" s="45" t="str">
        <f>IF(Table1[[#This Row],[Day]]="","",YEAR(F8410))</f>
        <v/>
      </c>
      <c r="E8410" s="117" t="s">
        <v>329</v>
      </c>
      <c r="J8410" s="102"/>
      <c r="K8410" s="124"/>
      <c r="R8410" s="46"/>
      <c r="V8410" s="112"/>
      <c r="W8410" s="72"/>
      <c r="X8410" s="46"/>
      <c r="Y8410" s="46"/>
      <c r="AC8410" s="47">
        <f t="shared" si="127"/>
        <v>0</v>
      </c>
      <c r="AD8410" s="47"/>
      <c r="AE8410" s="44"/>
      <c r="AF8410" s="48"/>
    </row>
    <row r="8411" spans="1:32" ht="21" customHeight="1">
      <c r="A8411" s="45" t="str">
        <f>IF(G8411="","",VLOOKUP(G8411,#REF!,3,0))</f>
        <v/>
      </c>
      <c r="B8411" s="45" t="str">
        <f>IF(Table1[[#This Row],[Day]]="","",WEEKNUM(F8411))</f>
        <v/>
      </c>
      <c r="C8411" s="45" t="str">
        <f>IF(Table1[[#This Row],[Day]]="","",MONTH(F8411))</f>
        <v/>
      </c>
      <c r="D8411" s="45" t="str">
        <f>IF(Table1[[#This Row],[Day]]="","",YEAR(F8411))</f>
        <v/>
      </c>
      <c r="E8411" s="117" t="s">
        <v>329</v>
      </c>
      <c r="J8411" s="102"/>
      <c r="K8411" s="124"/>
      <c r="R8411" s="46"/>
      <c r="V8411" s="112"/>
      <c r="W8411" s="72"/>
      <c r="X8411" s="46"/>
      <c r="Y8411" s="46"/>
      <c r="AC8411" s="47">
        <f t="shared" si="127"/>
        <v>0</v>
      </c>
      <c r="AD8411" s="47"/>
      <c r="AE8411" s="44"/>
      <c r="AF8411" s="48"/>
    </row>
    <row r="8412" spans="1:32" ht="21" customHeight="1">
      <c r="A8412" s="45" t="str">
        <f>IF(G8412="","",VLOOKUP(G8412,#REF!,3,0))</f>
        <v/>
      </c>
      <c r="B8412" s="45" t="str">
        <f>IF(Table1[[#This Row],[Day]]="","",WEEKNUM(F8412))</f>
        <v/>
      </c>
      <c r="C8412" s="45" t="str">
        <f>IF(Table1[[#This Row],[Day]]="","",MONTH(F8412))</f>
        <v/>
      </c>
      <c r="D8412" s="45" t="str">
        <f>IF(Table1[[#This Row],[Day]]="","",YEAR(F8412))</f>
        <v/>
      </c>
      <c r="E8412" s="117" t="s">
        <v>329</v>
      </c>
      <c r="J8412" s="102"/>
      <c r="K8412" s="124"/>
      <c r="R8412" s="46"/>
      <c r="V8412" s="112"/>
      <c r="W8412" s="72"/>
      <c r="X8412" s="46"/>
      <c r="Y8412" s="46"/>
      <c r="AC8412" s="47">
        <f t="shared" ref="AC8412:AC8475" si="128">SUM(I8412:AB8412)</f>
        <v>0</v>
      </c>
      <c r="AD8412" s="47"/>
      <c r="AE8412" s="44"/>
      <c r="AF8412" s="48"/>
    </row>
    <row r="8413" spans="1:32" ht="21" customHeight="1">
      <c r="A8413" s="45" t="str">
        <f>IF(G8413="","",VLOOKUP(G8413,#REF!,3,0))</f>
        <v/>
      </c>
      <c r="B8413" s="45" t="str">
        <f>IF(Table1[[#This Row],[Day]]="","",WEEKNUM(F8413))</f>
        <v/>
      </c>
      <c r="C8413" s="45" t="str">
        <f>IF(Table1[[#This Row],[Day]]="","",MONTH(F8413))</f>
        <v/>
      </c>
      <c r="D8413" s="45" t="str">
        <f>IF(Table1[[#This Row],[Day]]="","",YEAR(F8413))</f>
        <v/>
      </c>
      <c r="E8413" s="117" t="s">
        <v>329</v>
      </c>
      <c r="J8413" s="102"/>
      <c r="K8413" s="124"/>
      <c r="R8413" s="46"/>
      <c r="V8413" s="112"/>
      <c r="W8413" s="72"/>
      <c r="X8413" s="46"/>
      <c r="Y8413" s="46"/>
      <c r="AC8413" s="47">
        <f t="shared" si="128"/>
        <v>0</v>
      </c>
      <c r="AD8413" s="47"/>
      <c r="AE8413" s="44"/>
      <c r="AF8413" s="48"/>
    </row>
    <row r="8414" spans="1:32" ht="21" customHeight="1">
      <c r="A8414" s="45" t="str">
        <f>IF(G8414="","",VLOOKUP(G8414,#REF!,3,0))</f>
        <v/>
      </c>
      <c r="B8414" s="45" t="str">
        <f>IF(Table1[[#This Row],[Day]]="","",WEEKNUM(F8414))</f>
        <v/>
      </c>
      <c r="C8414" s="45" t="str">
        <f>IF(Table1[[#This Row],[Day]]="","",MONTH(F8414))</f>
        <v/>
      </c>
      <c r="D8414" s="45" t="str">
        <f>IF(Table1[[#This Row],[Day]]="","",YEAR(F8414))</f>
        <v/>
      </c>
      <c r="E8414" s="117" t="s">
        <v>329</v>
      </c>
      <c r="J8414" s="102"/>
      <c r="K8414" s="124"/>
      <c r="R8414" s="46"/>
      <c r="V8414" s="112"/>
      <c r="W8414" s="72"/>
      <c r="X8414" s="46"/>
      <c r="Y8414" s="46"/>
      <c r="AC8414" s="47">
        <f t="shared" si="128"/>
        <v>0</v>
      </c>
      <c r="AD8414" s="47"/>
      <c r="AE8414" s="44"/>
      <c r="AF8414" s="48"/>
    </row>
    <row r="8415" spans="1:32" ht="21" customHeight="1">
      <c r="A8415" s="45" t="str">
        <f>IF(G8415="","",VLOOKUP(G8415,#REF!,3,0))</f>
        <v/>
      </c>
      <c r="B8415" s="45" t="str">
        <f>IF(Table1[[#This Row],[Day]]="","",WEEKNUM(F8415))</f>
        <v/>
      </c>
      <c r="C8415" s="45" t="str">
        <f>IF(Table1[[#This Row],[Day]]="","",MONTH(F8415))</f>
        <v/>
      </c>
      <c r="D8415" s="45" t="str">
        <f>IF(Table1[[#This Row],[Day]]="","",YEAR(F8415))</f>
        <v/>
      </c>
      <c r="E8415" s="117" t="s">
        <v>329</v>
      </c>
      <c r="J8415" s="102"/>
      <c r="K8415" s="124"/>
      <c r="R8415" s="46"/>
      <c r="V8415" s="112"/>
      <c r="W8415" s="72"/>
      <c r="X8415" s="46"/>
      <c r="Y8415" s="46"/>
      <c r="AC8415" s="47">
        <f t="shared" si="128"/>
        <v>0</v>
      </c>
      <c r="AD8415" s="47"/>
      <c r="AE8415" s="44"/>
      <c r="AF8415" s="48"/>
    </row>
    <row r="8416" spans="1:32" ht="21" customHeight="1">
      <c r="A8416" s="45" t="str">
        <f>IF(G8416="","",VLOOKUP(G8416,#REF!,3,0))</f>
        <v/>
      </c>
      <c r="B8416" s="45" t="str">
        <f>IF(Table1[[#This Row],[Day]]="","",WEEKNUM(F8416))</f>
        <v/>
      </c>
      <c r="C8416" s="45" t="str">
        <f>IF(Table1[[#This Row],[Day]]="","",MONTH(F8416))</f>
        <v/>
      </c>
      <c r="D8416" s="45" t="str">
        <f>IF(Table1[[#This Row],[Day]]="","",YEAR(F8416))</f>
        <v/>
      </c>
      <c r="E8416" s="117" t="s">
        <v>329</v>
      </c>
      <c r="J8416" s="102"/>
      <c r="K8416" s="124"/>
      <c r="R8416" s="46"/>
      <c r="V8416" s="112"/>
      <c r="W8416" s="72"/>
      <c r="X8416" s="46"/>
      <c r="Y8416" s="46"/>
      <c r="AC8416" s="47">
        <f t="shared" si="128"/>
        <v>0</v>
      </c>
      <c r="AD8416" s="47"/>
      <c r="AE8416" s="44"/>
      <c r="AF8416" s="48"/>
    </row>
    <row r="8417" spans="1:32" ht="21" customHeight="1">
      <c r="A8417" s="45" t="str">
        <f>IF(G8417="","",VLOOKUP(G8417,#REF!,3,0))</f>
        <v/>
      </c>
      <c r="B8417" s="45" t="str">
        <f>IF(Table1[[#This Row],[Day]]="","",WEEKNUM(F8417))</f>
        <v/>
      </c>
      <c r="C8417" s="45" t="str">
        <f>IF(Table1[[#This Row],[Day]]="","",MONTH(F8417))</f>
        <v/>
      </c>
      <c r="D8417" s="45" t="str">
        <f>IF(Table1[[#This Row],[Day]]="","",YEAR(F8417))</f>
        <v/>
      </c>
      <c r="E8417" s="117" t="s">
        <v>329</v>
      </c>
      <c r="J8417" s="102"/>
      <c r="K8417" s="124"/>
      <c r="R8417" s="46"/>
      <c r="V8417" s="112"/>
      <c r="W8417" s="72"/>
      <c r="X8417" s="46"/>
      <c r="Y8417" s="46"/>
      <c r="AC8417" s="47">
        <f t="shared" si="128"/>
        <v>0</v>
      </c>
      <c r="AD8417" s="47"/>
      <c r="AE8417" s="44"/>
      <c r="AF8417" s="48"/>
    </row>
    <row r="8418" spans="1:32" ht="21" customHeight="1">
      <c r="A8418" s="45" t="str">
        <f>IF(G8418="","",VLOOKUP(G8418,#REF!,3,0))</f>
        <v/>
      </c>
      <c r="B8418" s="45" t="str">
        <f>IF(Table1[[#This Row],[Day]]="","",WEEKNUM(F8418))</f>
        <v/>
      </c>
      <c r="C8418" s="45" t="str">
        <f>IF(Table1[[#This Row],[Day]]="","",MONTH(F8418))</f>
        <v/>
      </c>
      <c r="D8418" s="45" t="str">
        <f>IF(Table1[[#This Row],[Day]]="","",YEAR(F8418))</f>
        <v/>
      </c>
      <c r="E8418" s="117" t="s">
        <v>329</v>
      </c>
      <c r="J8418" s="102"/>
      <c r="K8418" s="124"/>
      <c r="R8418" s="46"/>
      <c r="V8418" s="112"/>
      <c r="W8418" s="72"/>
      <c r="X8418" s="46"/>
      <c r="Y8418" s="46"/>
      <c r="AC8418" s="47">
        <f t="shared" si="128"/>
        <v>0</v>
      </c>
      <c r="AD8418" s="47"/>
      <c r="AE8418" s="44"/>
      <c r="AF8418" s="48"/>
    </row>
    <row r="8419" spans="1:32" ht="21" customHeight="1">
      <c r="A8419" s="45" t="str">
        <f>IF(G8419="","",VLOOKUP(G8419,#REF!,3,0))</f>
        <v/>
      </c>
      <c r="B8419" s="45" t="str">
        <f>IF(Table1[[#This Row],[Day]]="","",WEEKNUM(F8419))</f>
        <v/>
      </c>
      <c r="C8419" s="45" t="str">
        <f>IF(Table1[[#This Row],[Day]]="","",MONTH(F8419))</f>
        <v/>
      </c>
      <c r="D8419" s="45" t="str">
        <f>IF(Table1[[#This Row],[Day]]="","",YEAR(F8419))</f>
        <v/>
      </c>
      <c r="E8419" s="117" t="s">
        <v>329</v>
      </c>
      <c r="J8419" s="102"/>
      <c r="K8419" s="124"/>
      <c r="R8419" s="46"/>
      <c r="V8419" s="112"/>
      <c r="W8419" s="72"/>
      <c r="X8419" s="46"/>
      <c r="Y8419" s="46"/>
      <c r="AC8419" s="47">
        <f t="shared" si="128"/>
        <v>0</v>
      </c>
      <c r="AD8419" s="47"/>
      <c r="AE8419" s="44"/>
      <c r="AF8419" s="48"/>
    </row>
    <row r="8420" spans="1:32" ht="21" customHeight="1">
      <c r="A8420" s="45" t="str">
        <f>IF(G8420="","",VLOOKUP(G8420,#REF!,3,0))</f>
        <v/>
      </c>
      <c r="B8420" s="45" t="str">
        <f>IF(Table1[[#This Row],[Day]]="","",WEEKNUM(F8420))</f>
        <v/>
      </c>
      <c r="C8420" s="45" t="str">
        <f>IF(Table1[[#This Row],[Day]]="","",MONTH(F8420))</f>
        <v/>
      </c>
      <c r="D8420" s="45" t="str">
        <f>IF(Table1[[#This Row],[Day]]="","",YEAR(F8420))</f>
        <v/>
      </c>
      <c r="E8420" s="117" t="s">
        <v>329</v>
      </c>
      <c r="J8420" s="102"/>
      <c r="K8420" s="124"/>
      <c r="R8420" s="46"/>
      <c r="V8420" s="112"/>
      <c r="W8420" s="72"/>
      <c r="X8420" s="46"/>
      <c r="Y8420" s="46"/>
      <c r="AC8420" s="47">
        <f t="shared" si="128"/>
        <v>0</v>
      </c>
      <c r="AD8420" s="47"/>
      <c r="AE8420" s="44"/>
      <c r="AF8420" s="48"/>
    </row>
    <row r="8421" spans="1:32" ht="21" customHeight="1">
      <c r="A8421" s="45" t="str">
        <f>IF(G8421="","",VLOOKUP(G8421,#REF!,3,0))</f>
        <v/>
      </c>
      <c r="B8421" s="45" t="str">
        <f>IF(Table1[[#This Row],[Day]]="","",WEEKNUM(F8421))</f>
        <v/>
      </c>
      <c r="C8421" s="45" t="str">
        <f>IF(Table1[[#This Row],[Day]]="","",MONTH(F8421))</f>
        <v/>
      </c>
      <c r="D8421" s="45" t="str">
        <f>IF(Table1[[#This Row],[Day]]="","",YEAR(F8421))</f>
        <v/>
      </c>
      <c r="E8421" s="117" t="s">
        <v>329</v>
      </c>
      <c r="J8421" s="102"/>
      <c r="K8421" s="124"/>
      <c r="R8421" s="46"/>
      <c r="V8421" s="112"/>
      <c r="W8421" s="72"/>
      <c r="X8421" s="46"/>
      <c r="Y8421" s="46"/>
      <c r="AC8421" s="47">
        <f t="shared" si="128"/>
        <v>0</v>
      </c>
      <c r="AD8421" s="47"/>
      <c r="AE8421" s="44"/>
      <c r="AF8421" s="48"/>
    </row>
    <row r="8422" spans="1:32" ht="21" customHeight="1">
      <c r="A8422" s="45" t="str">
        <f>IF(G8422="","",VLOOKUP(G8422,#REF!,3,0))</f>
        <v/>
      </c>
      <c r="B8422" s="45" t="str">
        <f>IF(Table1[[#This Row],[Day]]="","",WEEKNUM(F8422))</f>
        <v/>
      </c>
      <c r="C8422" s="45" t="str">
        <f>IF(Table1[[#This Row],[Day]]="","",MONTH(F8422))</f>
        <v/>
      </c>
      <c r="D8422" s="45" t="str">
        <f>IF(Table1[[#This Row],[Day]]="","",YEAR(F8422))</f>
        <v/>
      </c>
      <c r="E8422" s="117" t="s">
        <v>329</v>
      </c>
      <c r="J8422" s="102"/>
      <c r="K8422" s="124"/>
      <c r="R8422" s="46"/>
      <c r="V8422" s="112"/>
      <c r="W8422" s="72"/>
      <c r="X8422" s="46"/>
      <c r="Y8422" s="46"/>
      <c r="AC8422" s="47">
        <f t="shared" si="128"/>
        <v>0</v>
      </c>
      <c r="AD8422" s="47"/>
      <c r="AE8422" s="44"/>
      <c r="AF8422" s="48"/>
    </row>
    <row r="8423" spans="1:32" ht="21" customHeight="1">
      <c r="A8423" s="45" t="str">
        <f>IF(G8423="","",VLOOKUP(G8423,#REF!,3,0))</f>
        <v/>
      </c>
      <c r="B8423" s="45" t="str">
        <f>IF(Table1[[#This Row],[Day]]="","",WEEKNUM(F8423))</f>
        <v/>
      </c>
      <c r="C8423" s="45" t="str">
        <f>IF(Table1[[#This Row],[Day]]="","",MONTH(F8423))</f>
        <v/>
      </c>
      <c r="D8423" s="45" t="str">
        <f>IF(Table1[[#This Row],[Day]]="","",YEAR(F8423))</f>
        <v/>
      </c>
      <c r="E8423" s="117" t="s">
        <v>329</v>
      </c>
      <c r="J8423" s="102"/>
      <c r="K8423" s="124"/>
      <c r="R8423" s="46"/>
      <c r="V8423" s="112"/>
      <c r="W8423" s="72"/>
      <c r="X8423" s="46"/>
      <c r="Y8423" s="46"/>
      <c r="AC8423" s="47">
        <f t="shared" si="128"/>
        <v>0</v>
      </c>
      <c r="AD8423" s="47"/>
      <c r="AE8423" s="44"/>
      <c r="AF8423" s="48"/>
    </row>
    <row r="8424" spans="1:32" ht="21" customHeight="1">
      <c r="A8424" s="45" t="str">
        <f>IF(G8424="","",VLOOKUP(G8424,#REF!,3,0))</f>
        <v/>
      </c>
      <c r="B8424" s="45" t="str">
        <f>IF(Table1[[#This Row],[Day]]="","",WEEKNUM(F8424))</f>
        <v/>
      </c>
      <c r="C8424" s="45" t="str">
        <f>IF(Table1[[#This Row],[Day]]="","",MONTH(F8424))</f>
        <v/>
      </c>
      <c r="D8424" s="45" t="str">
        <f>IF(Table1[[#This Row],[Day]]="","",YEAR(F8424))</f>
        <v/>
      </c>
      <c r="E8424" s="117" t="s">
        <v>329</v>
      </c>
      <c r="J8424" s="102"/>
      <c r="K8424" s="124"/>
      <c r="R8424" s="46"/>
      <c r="V8424" s="112"/>
      <c r="W8424" s="72"/>
      <c r="X8424" s="46"/>
      <c r="Y8424" s="46"/>
      <c r="AC8424" s="47">
        <f t="shared" si="128"/>
        <v>0</v>
      </c>
      <c r="AD8424" s="47"/>
      <c r="AE8424" s="44"/>
      <c r="AF8424" s="48"/>
    </row>
    <row r="8425" spans="1:32" ht="21" customHeight="1">
      <c r="A8425" s="45" t="str">
        <f>IF(G8425="","",VLOOKUP(G8425,#REF!,3,0))</f>
        <v/>
      </c>
      <c r="B8425" s="45" t="str">
        <f>IF(Table1[[#This Row],[Day]]="","",WEEKNUM(F8425))</f>
        <v/>
      </c>
      <c r="C8425" s="45" t="str">
        <f>IF(Table1[[#This Row],[Day]]="","",MONTH(F8425))</f>
        <v/>
      </c>
      <c r="D8425" s="45" t="str">
        <f>IF(Table1[[#This Row],[Day]]="","",YEAR(F8425))</f>
        <v/>
      </c>
      <c r="E8425" s="117" t="s">
        <v>329</v>
      </c>
      <c r="J8425" s="102"/>
      <c r="K8425" s="124"/>
      <c r="R8425" s="46"/>
      <c r="V8425" s="112"/>
      <c r="W8425" s="72"/>
      <c r="X8425" s="46"/>
      <c r="Y8425" s="46"/>
      <c r="AC8425" s="47">
        <f t="shared" si="128"/>
        <v>0</v>
      </c>
      <c r="AD8425" s="47"/>
      <c r="AE8425" s="44"/>
      <c r="AF8425" s="48"/>
    </row>
    <row r="8426" spans="1:32" ht="21" customHeight="1">
      <c r="A8426" s="45" t="str">
        <f>IF(G8426="","",VLOOKUP(G8426,#REF!,3,0))</f>
        <v/>
      </c>
      <c r="B8426" s="45" t="str">
        <f>IF(Table1[[#This Row],[Day]]="","",WEEKNUM(F8426))</f>
        <v/>
      </c>
      <c r="C8426" s="45" t="str">
        <f>IF(Table1[[#This Row],[Day]]="","",MONTH(F8426))</f>
        <v/>
      </c>
      <c r="D8426" s="45" t="str">
        <f>IF(Table1[[#This Row],[Day]]="","",YEAR(F8426))</f>
        <v/>
      </c>
      <c r="E8426" s="117" t="s">
        <v>329</v>
      </c>
      <c r="J8426" s="102"/>
      <c r="K8426" s="124"/>
      <c r="R8426" s="46"/>
      <c r="V8426" s="112"/>
      <c r="W8426" s="72"/>
      <c r="X8426" s="46"/>
      <c r="Y8426" s="46"/>
      <c r="AC8426" s="47">
        <f t="shared" si="128"/>
        <v>0</v>
      </c>
      <c r="AD8426" s="47"/>
      <c r="AE8426" s="44"/>
      <c r="AF8426" s="48"/>
    </row>
    <row r="8427" spans="1:32" ht="21" customHeight="1">
      <c r="A8427" s="45" t="str">
        <f>IF(G8427="","",VLOOKUP(G8427,#REF!,3,0))</f>
        <v/>
      </c>
      <c r="B8427" s="45" t="str">
        <f>IF(Table1[[#This Row],[Day]]="","",WEEKNUM(F8427))</f>
        <v/>
      </c>
      <c r="C8427" s="45" t="str">
        <f>IF(Table1[[#This Row],[Day]]="","",MONTH(F8427))</f>
        <v/>
      </c>
      <c r="D8427" s="45" t="str">
        <f>IF(Table1[[#This Row],[Day]]="","",YEAR(F8427))</f>
        <v/>
      </c>
      <c r="E8427" s="117" t="s">
        <v>329</v>
      </c>
      <c r="J8427" s="102"/>
      <c r="K8427" s="124"/>
      <c r="R8427" s="46"/>
      <c r="V8427" s="112"/>
      <c r="W8427" s="72"/>
      <c r="X8427" s="46"/>
      <c r="Y8427" s="46"/>
      <c r="AC8427" s="47">
        <f t="shared" si="128"/>
        <v>0</v>
      </c>
      <c r="AD8427" s="47"/>
      <c r="AE8427" s="44"/>
      <c r="AF8427" s="48"/>
    </row>
    <row r="8428" spans="1:32" ht="21" customHeight="1">
      <c r="A8428" s="45" t="str">
        <f>IF(G8428="","",VLOOKUP(G8428,#REF!,3,0))</f>
        <v/>
      </c>
      <c r="B8428" s="45" t="str">
        <f>IF(Table1[[#This Row],[Day]]="","",WEEKNUM(F8428))</f>
        <v/>
      </c>
      <c r="C8428" s="45" t="str">
        <f>IF(Table1[[#This Row],[Day]]="","",MONTH(F8428))</f>
        <v/>
      </c>
      <c r="D8428" s="45" t="str">
        <f>IF(Table1[[#This Row],[Day]]="","",YEAR(F8428))</f>
        <v/>
      </c>
      <c r="E8428" s="117" t="s">
        <v>329</v>
      </c>
      <c r="J8428" s="102"/>
      <c r="K8428" s="124"/>
      <c r="R8428" s="46"/>
      <c r="V8428" s="112"/>
      <c r="W8428" s="72"/>
      <c r="X8428" s="46"/>
      <c r="Y8428" s="46"/>
      <c r="AC8428" s="47">
        <f t="shared" si="128"/>
        <v>0</v>
      </c>
      <c r="AD8428" s="47"/>
      <c r="AE8428" s="44"/>
      <c r="AF8428" s="48"/>
    </row>
    <row r="8429" spans="1:32" ht="21" customHeight="1">
      <c r="A8429" s="45" t="str">
        <f>IF(G8429="","",VLOOKUP(G8429,#REF!,3,0))</f>
        <v/>
      </c>
      <c r="B8429" s="45" t="str">
        <f>IF(Table1[[#This Row],[Day]]="","",WEEKNUM(F8429))</f>
        <v/>
      </c>
      <c r="C8429" s="45" t="str">
        <f>IF(Table1[[#This Row],[Day]]="","",MONTH(F8429))</f>
        <v/>
      </c>
      <c r="D8429" s="45" t="str">
        <f>IF(Table1[[#This Row],[Day]]="","",YEAR(F8429))</f>
        <v/>
      </c>
      <c r="E8429" s="117" t="s">
        <v>329</v>
      </c>
      <c r="J8429" s="102"/>
      <c r="K8429" s="124"/>
      <c r="R8429" s="46"/>
      <c r="V8429" s="112"/>
      <c r="W8429" s="72"/>
      <c r="X8429" s="46"/>
      <c r="Y8429" s="46"/>
      <c r="AC8429" s="47">
        <f t="shared" si="128"/>
        <v>0</v>
      </c>
      <c r="AD8429" s="47"/>
      <c r="AE8429" s="44"/>
      <c r="AF8429" s="48"/>
    </row>
    <row r="8430" spans="1:32" ht="21" customHeight="1">
      <c r="A8430" s="45" t="str">
        <f>IF(G8430="","",VLOOKUP(G8430,#REF!,3,0))</f>
        <v/>
      </c>
      <c r="B8430" s="45" t="str">
        <f>IF(Table1[[#This Row],[Day]]="","",WEEKNUM(F8430))</f>
        <v/>
      </c>
      <c r="C8430" s="45" t="str">
        <f>IF(Table1[[#This Row],[Day]]="","",MONTH(F8430))</f>
        <v/>
      </c>
      <c r="D8430" s="45" t="str">
        <f>IF(Table1[[#This Row],[Day]]="","",YEAR(F8430))</f>
        <v/>
      </c>
      <c r="E8430" s="117" t="s">
        <v>329</v>
      </c>
      <c r="J8430" s="102"/>
      <c r="K8430" s="124"/>
      <c r="R8430" s="46"/>
      <c r="V8430" s="112"/>
      <c r="W8430" s="72"/>
      <c r="X8430" s="46"/>
      <c r="Y8430" s="46"/>
      <c r="AC8430" s="47">
        <f t="shared" si="128"/>
        <v>0</v>
      </c>
      <c r="AD8430" s="47"/>
      <c r="AE8430" s="44"/>
      <c r="AF8430" s="48"/>
    </row>
    <row r="8431" spans="1:32" ht="21" customHeight="1">
      <c r="A8431" s="45" t="str">
        <f>IF(G8431="","",VLOOKUP(G8431,#REF!,3,0))</f>
        <v/>
      </c>
      <c r="B8431" s="45" t="str">
        <f>IF(Table1[[#This Row],[Day]]="","",WEEKNUM(F8431))</f>
        <v/>
      </c>
      <c r="C8431" s="45" t="str">
        <f>IF(Table1[[#This Row],[Day]]="","",MONTH(F8431))</f>
        <v/>
      </c>
      <c r="D8431" s="45" t="str">
        <f>IF(Table1[[#This Row],[Day]]="","",YEAR(F8431))</f>
        <v/>
      </c>
      <c r="E8431" s="117" t="s">
        <v>329</v>
      </c>
      <c r="J8431" s="102"/>
      <c r="K8431" s="124"/>
      <c r="R8431" s="46"/>
      <c r="V8431" s="112"/>
      <c r="W8431" s="72"/>
      <c r="X8431" s="46"/>
      <c r="Y8431" s="46"/>
      <c r="AC8431" s="47">
        <f t="shared" si="128"/>
        <v>0</v>
      </c>
      <c r="AD8431" s="47"/>
      <c r="AE8431" s="44"/>
      <c r="AF8431" s="48"/>
    </row>
    <row r="8432" spans="1:32" ht="21" customHeight="1">
      <c r="A8432" s="45" t="str">
        <f>IF(G8432="","",VLOOKUP(G8432,#REF!,3,0))</f>
        <v/>
      </c>
      <c r="B8432" s="45" t="str">
        <f>IF(Table1[[#This Row],[Day]]="","",WEEKNUM(F8432))</f>
        <v/>
      </c>
      <c r="C8432" s="45" t="str">
        <f>IF(Table1[[#This Row],[Day]]="","",MONTH(F8432))</f>
        <v/>
      </c>
      <c r="D8432" s="45" t="str">
        <f>IF(Table1[[#This Row],[Day]]="","",YEAR(F8432))</f>
        <v/>
      </c>
      <c r="E8432" s="117" t="s">
        <v>329</v>
      </c>
      <c r="J8432" s="102"/>
      <c r="K8432" s="124"/>
      <c r="R8432" s="46"/>
      <c r="V8432" s="112"/>
      <c r="W8432" s="72"/>
      <c r="X8432" s="46"/>
      <c r="Y8432" s="46"/>
      <c r="AC8432" s="47">
        <f t="shared" si="128"/>
        <v>0</v>
      </c>
      <c r="AD8432" s="47"/>
      <c r="AE8432" s="44"/>
      <c r="AF8432" s="48"/>
    </row>
    <row r="8433" spans="1:32" ht="21" customHeight="1">
      <c r="A8433" s="45" t="str">
        <f>IF(G8433="","",VLOOKUP(G8433,#REF!,3,0))</f>
        <v/>
      </c>
      <c r="B8433" s="45" t="str">
        <f>IF(Table1[[#This Row],[Day]]="","",WEEKNUM(F8433))</f>
        <v/>
      </c>
      <c r="C8433" s="45" t="str">
        <f>IF(Table1[[#This Row],[Day]]="","",MONTH(F8433))</f>
        <v/>
      </c>
      <c r="D8433" s="45" t="str">
        <f>IF(Table1[[#This Row],[Day]]="","",YEAR(F8433))</f>
        <v/>
      </c>
      <c r="E8433" s="117" t="s">
        <v>329</v>
      </c>
      <c r="J8433" s="102"/>
      <c r="K8433" s="124"/>
      <c r="R8433" s="46"/>
      <c r="V8433" s="112"/>
      <c r="W8433" s="72"/>
      <c r="X8433" s="46"/>
      <c r="Y8433" s="46"/>
      <c r="AC8433" s="47">
        <f t="shared" si="128"/>
        <v>0</v>
      </c>
      <c r="AD8433" s="47"/>
      <c r="AE8433" s="44"/>
      <c r="AF8433" s="48"/>
    </row>
    <row r="8434" spans="1:32" ht="21" customHeight="1">
      <c r="A8434" s="45" t="str">
        <f>IF(G8434="","",VLOOKUP(G8434,#REF!,3,0))</f>
        <v/>
      </c>
      <c r="B8434" s="45" t="str">
        <f>IF(Table1[[#This Row],[Day]]="","",WEEKNUM(F8434))</f>
        <v/>
      </c>
      <c r="C8434" s="45" t="str">
        <f>IF(Table1[[#This Row],[Day]]="","",MONTH(F8434))</f>
        <v/>
      </c>
      <c r="D8434" s="45" t="str">
        <f>IF(Table1[[#This Row],[Day]]="","",YEAR(F8434))</f>
        <v/>
      </c>
      <c r="E8434" s="117" t="s">
        <v>329</v>
      </c>
      <c r="J8434" s="102"/>
      <c r="K8434" s="124"/>
      <c r="R8434" s="46"/>
      <c r="V8434" s="112"/>
      <c r="W8434" s="72"/>
      <c r="X8434" s="46"/>
      <c r="Y8434" s="46"/>
      <c r="AC8434" s="47">
        <f t="shared" si="128"/>
        <v>0</v>
      </c>
      <c r="AD8434" s="47"/>
      <c r="AE8434" s="44"/>
      <c r="AF8434" s="48"/>
    </row>
    <row r="8435" spans="1:32" ht="21" customHeight="1">
      <c r="A8435" s="45" t="str">
        <f>IF(G8435="","",VLOOKUP(G8435,#REF!,3,0))</f>
        <v/>
      </c>
      <c r="B8435" s="45" t="str">
        <f>IF(Table1[[#This Row],[Day]]="","",WEEKNUM(F8435))</f>
        <v/>
      </c>
      <c r="C8435" s="45" t="str">
        <f>IF(Table1[[#This Row],[Day]]="","",MONTH(F8435))</f>
        <v/>
      </c>
      <c r="D8435" s="45" t="str">
        <f>IF(Table1[[#This Row],[Day]]="","",YEAR(F8435))</f>
        <v/>
      </c>
      <c r="E8435" s="117" t="s">
        <v>329</v>
      </c>
      <c r="J8435" s="102"/>
      <c r="K8435" s="124"/>
      <c r="R8435" s="46"/>
      <c r="V8435" s="112"/>
      <c r="W8435" s="72"/>
      <c r="X8435" s="46"/>
      <c r="Y8435" s="46"/>
      <c r="AC8435" s="47">
        <f t="shared" si="128"/>
        <v>0</v>
      </c>
      <c r="AD8435" s="47"/>
      <c r="AE8435" s="44"/>
      <c r="AF8435" s="48"/>
    </row>
    <row r="8436" spans="1:32" ht="21" customHeight="1">
      <c r="A8436" s="45" t="str">
        <f>IF(G8436="","",VLOOKUP(G8436,#REF!,3,0))</f>
        <v/>
      </c>
      <c r="B8436" s="45" t="str">
        <f>IF(Table1[[#This Row],[Day]]="","",WEEKNUM(F8436))</f>
        <v/>
      </c>
      <c r="C8436" s="45" t="str">
        <f>IF(Table1[[#This Row],[Day]]="","",MONTH(F8436))</f>
        <v/>
      </c>
      <c r="D8436" s="45" t="str">
        <f>IF(Table1[[#This Row],[Day]]="","",YEAR(F8436))</f>
        <v/>
      </c>
      <c r="E8436" s="117" t="s">
        <v>329</v>
      </c>
      <c r="J8436" s="102"/>
      <c r="K8436" s="124"/>
      <c r="R8436" s="46"/>
      <c r="V8436" s="112"/>
      <c r="W8436" s="72"/>
      <c r="X8436" s="46"/>
      <c r="Y8436" s="46"/>
      <c r="AC8436" s="47">
        <f t="shared" si="128"/>
        <v>0</v>
      </c>
      <c r="AD8436" s="47"/>
      <c r="AE8436" s="44"/>
      <c r="AF8436" s="48"/>
    </row>
    <row r="8437" spans="1:32" ht="21" customHeight="1">
      <c r="A8437" s="45" t="str">
        <f>IF(G8437="","",VLOOKUP(G8437,#REF!,3,0))</f>
        <v/>
      </c>
      <c r="B8437" s="45" t="str">
        <f>IF(Table1[[#This Row],[Day]]="","",WEEKNUM(F8437))</f>
        <v/>
      </c>
      <c r="C8437" s="45" t="str">
        <f>IF(Table1[[#This Row],[Day]]="","",MONTH(F8437))</f>
        <v/>
      </c>
      <c r="D8437" s="45" t="str">
        <f>IF(Table1[[#This Row],[Day]]="","",YEAR(F8437))</f>
        <v/>
      </c>
      <c r="E8437" s="117" t="s">
        <v>329</v>
      </c>
      <c r="J8437" s="102"/>
      <c r="K8437" s="124"/>
      <c r="R8437" s="46"/>
      <c r="V8437" s="112"/>
      <c r="W8437" s="72"/>
      <c r="X8437" s="46"/>
      <c r="Y8437" s="46"/>
      <c r="AC8437" s="47">
        <f t="shared" si="128"/>
        <v>0</v>
      </c>
      <c r="AD8437" s="47"/>
      <c r="AE8437" s="44"/>
      <c r="AF8437" s="48"/>
    </row>
    <row r="8438" spans="1:32" ht="21" customHeight="1">
      <c r="A8438" s="45" t="str">
        <f>IF(G8438="","",VLOOKUP(G8438,#REF!,3,0))</f>
        <v/>
      </c>
      <c r="B8438" s="45" t="str">
        <f>IF(Table1[[#This Row],[Day]]="","",WEEKNUM(F8438))</f>
        <v/>
      </c>
      <c r="C8438" s="45" t="str">
        <f>IF(Table1[[#This Row],[Day]]="","",MONTH(F8438))</f>
        <v/>
      </c>
      <c r="D8438" s="45" t="str">
        <f>IF(Table1[[#This Row],[Day]]="","",YEAR(F8438))</f>
        <v/>
      </c>
      <c r="E8438" s="117" t="s">
        <v>329</v>
      </c>
      <c r="J8438" s="102"/>
      <c r="K8438" s="124"/>
      <c r="R8438" s="46"/>
      <c r="V8438" s="112"/>
      <c r="W8438" s="72"/>
      <c r="X8438" s="46"/>
      <c r="Y8438" s="46"/>
      <c r="AC8438" s="47">
        <f t="shared" si="128"/>
        <v>0</v>
      </c>
      <c r="AD8438" s="47"/>
      <c r="AE8438" s="44"/>
      <c r="AF8438" s="48"/>
    </row>
    <row r="8439" spans="1:32" ht="21" customHeight="1">
      <c r="A8439" s="45" t="str">
        <f>IF(G8439="","",VLOOKUP(G8439,#REF!,3,0))</f>
        <v/>
      </c>
      <c r="B8439" s="45" t="str">
        <f>IF(Table1[[#This Row],[Day]]="","",WEEKNUM(F8439))</f>
        <v/>
      </c>
      <c r="C8439" s="45" t="str">
        <f>IF(Table1[[#This Row],[Day]]="","",MONTH(F8439))</f>
        <v/>
      </c>
      <c r="D8439" s="45" t="str">
        <f>IF(Table1[[#This Row],[Day]]="","",YEAR(F8439))</f>
        <v/>
      </c>
      <c r="E8439" s="117" t="s">
        <v>329</v>
      </c>
      <c r="J8439" s="102"/>
      <c r="K8439" s="124"/>
      <c r="R8439" s="46"/>
      <c r="V8439" s="112"/>
      <c r="W8439" s="72"/>
      <c r="X8439" s="46"/>
      <c r="Y8439" s="46"/>
      <c r="AC8439" s="47">
        <f t="shared" si="128"/>
        <v>0</v>
      </c>
      <c r="AD8439" s="47"/>
      <c r="AE8439" s="44"/>
      <c r="AF8439" s="48"/>
    </row>
    <row r="8440" spans="1:32" ht="21" customHeight="1">
      <c r="A8440" s="45" t="str">
        <f>IF(G8440="","",VLOOKUP(G8440,#REF!,3,0))</f>
        <v/>
      </c>
      <c r="B8440" s="45" t="str">
        <f>IF(Table1[[#This Row],[Day]]="","",WEEKNUM(F8440))</f>
        <v/>
      </c>
      <c r="C8440" s="45" t="str">
        <f>IF(Table1[[#This Row],[Day]]="","",MONTH(F8440))</f>
        <v/>
      </c>
      <c r="D8440" s="45" t="str">
        <f>IF(Table1[[#This Row],[Day]]="","",YEAR(F8440))</f>
        <v/>
      </c>
      <c r="E8440" s="117" t="s">
        <v>329</v>
      </c>
      <c r="J8440" s="102"/>
      <c r="K8440" s="124"/>
      <c r="R8440" s="46"/>
      <c r="V8440" s="112"/>
      <c r="W8440" s="72"/>
      <c r="X8440" s="46"/>
      <c r="Y8440" s="46"/>
      <c r="AC8440" s="47">
        <f t="shared" si="128"/>
        <v>0</v>
      </c>
      <c r="AD8440" s="47"/>
      <c r="AE8440" s="44"/>
      <c r="AF8440" s="48"/>
    </row>
    <row r="8441" spans="1:32" ht="21" customHeight="1">
      <c r="A8441" s="45" t="str">
        <f>IF(G8441="","",VLOOKUP(G8441,#REF!,3,0))</f>
        <v/>
      </c>
      <c r="B8441" s="45" t="str">
        <f>IF(Table1[[#This Row],[Day]]="","",WEEKNUM(F8441))</f>
        <v/>
      </c>
      <c r="C8441" s="45" t="str">
        <f>IF(Table1[[#This Row],[Day]]="","",MONTH(F8441))</f>
        <v/>
      </c>
      <c r="D8441" s="45" t="str">
        <f>IF(Table1[[#This Row],[Day]]="","",YEAR(F8441))</f>
        <v/>
      </c>
      <c r="E8441" s="117" t="s">
        <v>329</v>
      </c>
      <c r="J8441" s="102"/>
      <c r="K8441" s="124"/>
      <c r="R8441" s="46"/>
      <c r="V8441" s="112"/>
      <c r="W8441" s="72"/>
      <c r="X8441" s="46"/>
      <c r="Y8441" s="46"/>
      <c r="AC8441" s="47">
        <f t="shared" si="128"/>
        <v>0</v>
      </c>
      <c r="AD8441" s="47"/>
      <c r="AE8441" s="44"/>
      <c r="AF8441" s="48"/>
    </row>
    <row r="8442" spans="1:32" ht="21" customHeight="1">
      <c r="A8442" s="45" t="str">
        <f>IF(G8442="","",VLOOKUP(G8442,#REF!,3,0))</f>
        <v/>
      </c>
      <c r="B8442" s="45" t="str">
        <f>IF(Table1[[#This Row],[Day]]="","",WEEKNUM(F8442))</f>
        <v/>
      </c>
      <c r="C8442" s="45" t="str">
        <f>IF(Table1[[#This Row],[Day]]="","",MONTH(F8442))</f>
        <v/>
      </c>
      <c r="D8442" s="45" t="str">
        <f>IF(Table1[[#This Row],[Day]]="","",YEAR(F8442))</f>
        <v/>
      </c>
      <c r="E8442" s="117" t="s">
        <v>329</v>
      </c>
      <c r="J8442" s="102"/>
      <c r="K8442" s="124"/>
      <c r="R8442" s="46"/>
      <c r="V8442" s="112"/>
      <c r="W8442" s="72"/>
      <c r="X8442" s="46"/>
      <c r="Y8442" s="46"/>
      <c r="AC8442" s="47">
        <f t="shared" si="128"/>
        <v>0</v>
      </c>
      <c r="AD8442" s="47"/>
      <c r="AE8442" s="44"/>
      <c r="AF8442" s="48"/>
    </row>
    <row r="8443" spans="1:32" ht="21" customHeight="1">
      <c r="A8443" s="45" t="str">
        <f>IF(G8443="","",VLOOKUP(G8443,#REF!,3,0))</f>
        <v/>
      </c>
      <c r="B8443" s="45" t="str">
        <f>IF(Table1[[#This Row],[Day]]="","",WEEKNUM(F8443))</f>
        <v/>
      </c>
      <c r="C8443" s="45" t="str">
        <f>IF(Table1[[#This Row],[Day]]="","",MONTH(F8443))</f>
        <v/>
      </c>
      <c r="D8443" s="45" t="str">
        <f>IF(Table1[[#This Row],[Day]]="","",YEAR(F8443))</f>
        <v/>
      </c>
      <c r="E8443" s="117" t="s">
        <v>329</v>
      </c>
      <c r="J8443" s="102"/>
      <c r="K8443" s="124"/>
      <c r="R8443" s="46"/>
      <c r="V8443" s="112"/>
      <c r="W8443" s="72"/>
      <c r="X8443" s="46"/>
      <c r="Y8443" s="46"/>
      <c r="AC8443" s="47">
        <f t="shared" si="128"/>
        <v>0</v>
      </c>
      <c r="AD8443" s="47"/>
      <c r="AE8443" s="44"/>
      <c r="AF8443" s="48"/>
    </row>
    <row r="8444" spans="1:32" ht="21" customHeight="1">
      <c r="A8444" s="45" t="str">
        <f>IF(G8444="","",VLOOKUP(G8444,#REF!,3,0))</f>
        <v/>
      </c>
      <c r="B8444" s="45" t="str">
        <f>IF(Table1[[#This Row],[Day]]="","",WEEKNUM(F8444))</f>
        <v/>
      </c>
      <c r="C8444" s="45" t="str">
        <f>IF(Table1[[#This Row],[Day]]="","",MONTH(F8444))</f>
        <v/>
      </c>
      <c r="D8444" s="45" t="str">
        <f>IF(Table1[[#This Row],[Day]]="","",YEAR(F8444))</f>
        <v/>
      </c>
      <c r="E8444" s="117" t="s">
        <v>329</v>
      </c>
      <c r="J8444" s="102"/>
      <c r="K8444" s="124"/>
      <c r="R8444" s="46"/>
      <c r="V8444" s="112"/>
      <c r="W8444" s="72"/>
      <c r="X8444" s="46"/>
      <c r="Y8444" s="46"/>
      <c r="AC8444" s="47">
        <f t="shared" si="128"/>
        <v>0</v>
      </c>
      <c r="AD8444" s="47"/>
      <c r="AE8444" s="44"/>
      <c r="AF8444" s="48"/>
    </row>
    <row r="8445" spans="1:32" ht="21" customHeight="1">
      <c r="A8445" s="45" t="str">
        <f>IF(G8445="","",VLOOKUP(G8445,#REF!,3,0))</f>
        <v/>
      </c>
      <c r="B8445" s="45" t="str">
        <f>IF(Table1[[#This Row],[Day]]="","",WEEKNUM(F8445))</f>
        <v/>
      </c>
      <c r="C8445" s="45" t="str">
        <f>IF(Table1[[#This Row],[Day]]="","",MONTH(F8445))</f>
        <v/>
      </c>
      <c r="D8445" s="45" t="str">
        <f>IF(Table1[[#This Row],[Day]]="","",YEAR(F8445))</f>
        <v/>
      </c>
      <c r="E8445" s="117" t="s">
        <v>329</v>
      </c>
      <c r="J8445" s="102"/>
      <c r="K8445" s="124"/>
      <c r="R8445" s="46"/>
      <c r="V8445" s="112"/>
      <c r="W8445" s="72"/>
      <c r="X8445" s="46"/>
      <c r="Y8445" s="46"/>
      <c r="AC8445" s="47">
        <f t="shared" si="128"/>
        <v>0</v>
      </c>
      <c r="AD8445" s="47"/>
      <c r="AE8445" s="44"/>
      <c r="AF8445" s="48"/>
    </row>
    <row r="8446" spans="1:32" ht="21" customHeight="1">
      <c r="A8446" s="45" t="str">
        <f>IF(G8446="","",VLOOKUP(G8446,#REF!,3,0))</f>
        <v/>
      </c>
      <c r="B8446" s="45" t="str">
        <f>IF(Table1[[#This Row],[Day]]="","",WEEKNUM(F8446))</f>
        <v/>
      </c>
      <c r="C8446" s="45" t="str">
        <f>IF(Table1[[#This Row],[Day]]="","",MONTH(F8446))</f>
        <v/>
      </c>
      <c r="D8446" s="45" t="str">
        <f>IF(Table1[[#This Row],[Day]]="","",YEAR(F8446))</f>
        <v/>
      </c>
      <c r="E8446" s="117" t="s">
        <v>329</v>
      </c>
      <c r="J8446" s="102"/>
      <c r="K8446" s="124"/>
      <c r="R8446" s="46"/>
      <c r="V8446" s="112"/>
      <c r="W8446" s="72"/>
      <c r="X8446" s="46"/>
      <c r="Y8446" s="46"/>
      <c r="AC8446" s="47">
        <f t="shared" si="128"/>
        <v>0</v>
      </c>
      <c r="AD8446" s="47"/>
      <c r="AE8446" s="44"/>
      <c r="AF8446" s="48"/>
    </row>
    <row r="8447" spans="1:32" ht="21" customHeight="1">
      <c r="A8447" s="45" t="str">
        <f>IF(G8447="","",VLOOKUP(G8447,#REF!,3,0))</f>
        <v/>
      </c>
      <c r="B8447" s="45" t="str">
        <f>IF(Table1[[#This Row],[Day]]="","",WEEKNUM(F8447))</f>
        <v/>
      </c>
      <c r="C8447" s="45" t="str">
        <f>IF(Table1[[#This Row],[Day]]="","",MONTH(F8447))</f>
        <v/>
      </c>
      <c r="D8447" s="45" t="str">
        <f>IF(Table1[[#This Row],[Day]]="","",YEAR(F8447))</f>
        <v/>
      </c>
      <c r="E8447" s="117" t="s">
        <v>329</v>
      </c>
      <c r="J8447" s="102"/>
      <c r="K8447" s="124"/>
      <c r="R8447" s="46"/>
      <c r="V8447" s="112"/>
      <c r="W8447" s="72"/>
      <c r="X8447" s="46"/>
      <c r="Y8447" s="46"/>
      <c r="AC8447" s="47">
        <f t="shared" si="128"/>
        <v>0</v>
      </c>
      <c r="AD8447" s="47"/>
      <c r="AE8447" s="44"/>
      <c r="AF8447" s="48"/>
    </row>
    <row r="8448" spans="1:32" ht="21" customHeight="1">
      <c r="A8448" s="45" t="str">
        <f>IF(G8448="","",VLOOKUP(G8448,#REF!,3,0))</f>
        <v/>
      </c>
      <c r="B8448" s="45" t="str">
        <f>IF(Table1[[#This Row],[Day]]="","",WEEKNUM(F8448))</f>
        <v/>
      </c>
      <c r="C8448" s="45" t="str">
        <f>IF(Table1[[#This Row],[Day]]="","",MONTH(F8448))</f>
        <v/>
      </c>
      <c r="D8448" s="45" t="str">
        <f>IF(Table1[[#This Row],[Day]]="","",YEAR(F8448))</f>
        <v/>
      </c>
      <c r="E8448" s="117" t="s">
        <v>329</v>
      </c>
      <c r="J8448" s="102"/>
      <c r="K8448" s="124"/>
      <c r="R8448" s="46"/>
      <c r="V8448" s="112"/>
      <c r="W8448" s="72"/>
      <c r="X8448" s="46"/>
      <c r="Y8448" s="46"/>
      <c r="AC8448" s="47">
        <f t="shared" si="128"/>
        <v>0</v>
      </c>
      <c r="AD8448" s="47"/>
      <c r="AE8448" s="44"/>
      <c r="AF8448" s="48"/>
    </row>
    <row r="8449" spans="1:32" ht="21" customHeight="1">
      <c r="A8449" s="45" t="str">
        <f>IF(G8449="","",VLOOKUP(G8449,#REF!,3,0))</f>
        <v/>
      </c>
      <c r="B8449" s="45" t="str">
        <f>IF(Table1[[#This Row],[Day]]="","",WEEKNUM(F8449))</f>
        <v/>
      </c>
      <c r="C8449" s="45" t="str">
        <f>IF(Table1[[#This Row],[Day]]="","",MONTH(F8449))</f>
        <v/>
      </c>
      <c r="D8449" s="45" t="str">
        <f>IF(Table1[[#This Row],[Day]]="","",YEAR(F8449))</f>
        <v/>
      </c>
      <c r="E8449" s="117" t="s">
        <v>329</v>
      </c>
      <c r="J8449" s="102"/>
      <c r="K8449" s="124"/>
      <c r="R8449" s="46"/>
      <c r="V8449" s="112"/>
      <c r="W8449" s="72"/>
      <c r="X8449" s="46"/>
      <c r="Y8449" s="46"/>
      <c r="AC8449" s="47">
        <f t="shared" si="128"/>
        <v>0</v>
      </c>
      <c r="AD8449" s="47"/>
      <c r="AE8449" s="44"/>
      <c r="AF8449" s="48"/>
    </row>
    <row r="8450" spans="1:32" ht="21" customHeight="1">
      <c r="A8450" s="45" t="str">
        <f>IF(G8450="","",VLOOKUP(G8450,#REF!,3,0))</f>
        <v/>
      </c>
      <c r="B8450" s="45" t="str">
        <f>IF(Table1[[#This Row],[Day]]="","",WEEKNUM(F8450))</f>
        <v/>
      </c>
      <c r="C8450" s="45" t="str">
        <f>IF(Table1[[#This Row],[Day]]="","",MONTH(F8450))</f>
        <v/>
      </c>
      <c r="D8450" s="45" t="str">
        <f>IF(Table1[[#This Row],[Day]]="","",YEAR(F8450))</f>
        <v/>
      </c>
      <c r="E8450" s="117" t="s">
        <v>329</v>
      </c>
      <c r="J8450" s="102"/>
      <c r="K8450" s="124"/>
      <c r="R8450" s="46"/>
      <c r="V8450" s="112"/>
      <c r="W8450" s="72"/>
      <c r="X8450" s="46"/>
      <c r="Y8450" s="46"/>
      <c r="AC8450" s="47">
        <f t="shared" si="128"/>
        <v>0</v>
      </c>
      <c r="AD8450" s="47"/>
      <c r="AE8450" s="44"/>
      <c r="AF8450" s="48"/>
    </row>
    <row r="8451" spans="1:32" ht="21" customHeight="1">
      <c r="A8451" s="45" t="str">
        <f>IF(G8451="","",VLOOKUP(G8451,#REF!,3,0))</f>
        <v/>
      </c>
      <c r="B8451" s="45" t="str">
        <f>IF(Table1[[#This Row],[Day]]="","",WEEKNUM(F8451))</f>
        <v/>
      </c>
      <c r="C8451" s="45" t="str">
        <f>IF(Table1[[#This Row],[Day]]="","",MONTH(F8451))</f>
        <v/>
      </c>
      <c r="D8451" s="45" t="str">
        <f>IF(Table1[[#This Row],[Day]]="","",YEAR(F8451))</f>
        <v/>
      </c>
      <c r="E8451" s="117" t="s">
        <v>329</v>
      </c>
      <c r="J8451" s="102"/>
      <c r="K8451" s="124"/>
      <c r="R8451" s="46"/>
      <c r="V8451" s="112"/>
      <c r="W8451" s="72"/>
      <c r="X8451" s="46"/>
      <c r="Y8451" s="46"/>
      <c r="AC8451" s="47">
        <f t="shared" si="128"/>
        <v>0</v>
      </c>
      <c r="AD8451" s="47"/>
      <c r="AE8451" s="44"/>
      <c r="AF8451" s="48"/>
    </row>
    <row r="8452" spans="1:32" ht="21" customHeight="1">
      <c r="A8452" s="45" t="str">
        <f>IF(G8452="","",VLOOKUP(G8452,#REF!,3,0))</f>
        <v/>
      </c>
      <c r="B8452" s="45" t="str">
        <f>IF(Table1[[#This Row],[Day]]="","",WEEKNUM(F8452))</f>
        <v/>
      </c>
      <c r="C8452" s="45" t="str">
        <f>IF(Table1[[#This Row],[Day]]="","",MONTH(F8452))</f>
        <v/>
      </c>
      <c r="D8452" s="45" t="str">
        <f>IF(Table1[[#This Row],[Day]]="","",YEAR(F8452))</f>
        <v/>
      </c>
      <c r="E8452" s="117" t="s">
        <v>329</v>
      </c>
      <c r="J8452" s="102"/>
      <c r="K8452" s="124"/>
      <c r="R8452" s="46"/>
      <c r="V8452" s="112"/>
      <c r="W8452" s="72"/>
      <c r="X8452" s="46"/>
      <c r="Y8452" s="46"/>
      <c r="AC8452" s="47">
        <f t="shared" si="128"/>
        <v>0</v>
      </c>
      <c r="AD8452" s="47"/>
      <c r="AE8452" s="44"/>
      <c r="AF8452" s="48"/>
    </row>
    <row r="8453" spans="1:32" ht="21" customHeight="1">
      <c r="A8453" s="45" t="str">
        <f>IF(G8453="","",VLOOKUP(G8453,#REF!,3,0))</f>
        <v/>
      </c>
      <c r="B8453" s="45" t="str">
        <f>IF(Table1[[#This Row],[Day]]="","",WEEKNUM(F8453))</f>
        <v/>
      </c>
      <c r="C8453" s="45" t="str">
        <f>IF(Table1[[#This Row],[Day]]="","",MONTH(F8453))</f>
        <v/>
      </c>
      <c r="D8453" s="45" t="str">
        <f>IF(Table1[[#This Row],[Day]]="","",YEAR(F8453))</f>
        <v/>
      </c>
      <c r="E8453" s="117" t="s">
        <v>329</v>
      </c>
      <c r="J8453" s="102"/>
      <c r="K8453" s="124"/>
      <c r="R8453" s="46"/>
      <c r="V8453" s="112"/>
      <c r="W8453" s="72"/>
      <c r="X8453" s="46"/>
      <c r="Y8453" s="46"/>
      <c r="AC8453" s="47">
        <f t="shared" si="128"/>
        <v>0</v>
      </c>
      <c r="AD8453" s="47"/>
      <c r="AE8453" s="44"/>
      <c r="AF8453" s="48"/>
    </row>
    <row r="8454" spans="1:32" ht="21" customHeight="1">
      <c r="A8454" s="45" t="str">
        <f>IF(G8454="","",VLOOKUP(G8454,#REF!,3,0))</f>
        <v/>
      </c>
      <c r="B8454" s="45" t="str">
        <f>IF(Table1[[#This Row],[Day]]="","",WEEKNUM(F8454))</f>
        <v/>
      </c>
      <c r="C8454" s="45" t="str">
        <f>IF(Table1[[#This Row],[Day]]="","",MONTH(F8454))</f>
        <v/>
      </c>
      <c r="D8454" s="45" t="str">
        <f>IF(Table1[[#This Row],[Day]]="","",YEAR(F8454))</f>
        <v/>
      </c>
      <c r="E8454" s="117" t="s">
        <v>329</v>
      </c>
      <c r="J8454" s="102"/>
      <c r="K8454" s="124"/>
      <c r="R8454" s="46"/>
      <c r="V8454" s="112"/>
      <c r="W8454" s="72"/>
      <c r="X8454" s="46"/>
      <c r="Y8454" s="46"/>
      <c r="AC8454" s="47">
        <f t="shared" si="128"/>
        <v>0</v>
      </c>
      <c r="AD8454" s="47"/>
      <c r="AE8454" s="44"/>
      <c r="AF8454" s="48"/>
    </row>
    <row r="8455" spans="1:32" ht="21" customHeight="1">
      <c r="A8455" s="45" t="str">
        <f>IF(G8455="","",VLOOKUP(G8455,#REF!,3,0))</f>
        <v/>
      </c>
      <c r="B8455" s="45" t="str">
        <f>IF(Table1[[#This Row],[Day]]="","",WEEKNUM(F8455))</f>
        <v/>
      </c>
      <c r="C8455" s="45" t="str">
        <f>IF(Table1[[#This Row],[Day]]="","",MONTH(F8455))</f>
        <v/>
      </c>
      <c r="D8455" s="45" t="str">
        <f>IF(Table1[[#This Row],[Day]]="","",YEAR(F8455))</f>
        <v/>
      </c>
      <c r="E8455" s="117" t="s">
        <v>329</v>
      </c>
      <c r="J8455" s="102"/>
      <c r="K8455" s="124"/>
      <c r="R8455" s="46"/>
      <c r="V8455" s="112"/>
      <c r="W8455" s="72"/>
      <c r="X8455" s="46"/>
      <c r="Y8455" s="46"/>
      <c r="AC8455" s="47">
        <f t="shared" si="128"/>
        <v>0</v>
      </c>
      <c r="AD8455" s="47"/>
      <c r="AE8455" s="44"/>
      <c r="AF8455" s="48"/>
    </row>
    <row r="8456" spans="1:32" ht="21" customHeight="1">
      <c r="A8456" s="45" t="str">
        <f>IF(G8456="","",VLOOKUP(G8456,#REF!,3,0))</f>
        <v/>
      </c>
      <c r="B8456" s="45" t="str">
        <f>IF(Table1[[#This Row],[Day]]="","",WEEKNUM(F8456))</f>
        <v/>
      </c>
      <c r="C8456" s="45" t="str">
        <f>IF(Table1[[#This Row],[Day]]="","",MONTH(F8456))</f>
        <v/>
      </c>
      <c r="D8456" s="45" t="str">
        <f>IF(Table1[[#This Row],[Day]]="","",YEAR(F8456))</f>
        <v/>
      </c>
      <c r="E8456" s="117" t="s">
        <v>329</v>
      </c>
      <c r="J8456" s="102"/>
      <c r="K8456" s="124"/>
      <c r="R8456" s="46"/>
      <c r="V8456" s="112"/>
      <c r="W8456" s="72"/>
      <c r="X8456" s="46"/>
      <c r="Y8456" s="46"/>
      <c r="AC8456" s="47">
        <f t="shared" si="128"/>
        <v>0</v>
      </c>
      <c r="AD8456" s="47"/>
      <c r="AE8456" s="44"/>
      <c r="AF8456" s="48"/>
    </row>
    <row r="8457" spans="1:32" ht="21" customHeight="1">
      <c r="A8457" s="45" t="str">
        <f>IF(G8457="","",VLOOKUP(G8457,#REF!,3,0))</f>
        <v/>
      </c>
      <c r="B8457" s="45" t="str">
        <f>IF(Table1[[#This Row],[Day]]="","",WEEKNUM(F8457))</f>
        <v/>
      </c>
      <c r="C8457" s="45" t="str">
        <f>IF(Table1[[#This Row],[Day]]="","",MONTH(F8457))</f>
        <v/>
      </c>
      <c r="D8457" s="45" t="str">
        <f>IF(Table1[[#This Row],[Day]]="","",YEAR(F8457))</f>
        <v/>
      </c>
      <c r="E8457" s="117" t="s">
        <v>329</v>
      </c>
      <c r="J8457" s="102"/>
      <c r="K8457" s="124"/>
      <c r="R8457" s="46"/>
      <c r="V8457" s="112"/>
      <c r="W8457" s="72"/>
      <c r="X8457" s="46"/>
      <c r="Y8457" s="46"/>
      <c r="AC8457" s="47">
        <f t="shared" si="128"/>
        <v>0</v>
      </c>
      <c r="AD8457" s="47"/>
      <c r="AE8457" s="44"/>
      <c r="AF8457" s="48"/>
    </row>
    <row r="8458" spans="1:32" ht="21" customHeight="1">
      <c r="A8458" s="45" t="str">
        <f>IF(G8458="","",VLOOKUP(G8458,#REF!,3,0))</f>
        <v/>
      </c>
      <c r="B8458" s="45" t="str">
        <f>IF(Table1[[#This Row],[Day]]="","",WEEKNUM(F8458))</f>
        <v/>
      </c>
      <c r="C8458" s="45" t="str">
        <f>IF(Table1[[#This Row],[Day]]="","",MONTH(F8458))</f>
        <v/>
      </c>
      <c r="D8458" s="45" t="str">
        <f>IF(Table1[[#This Row],[Day]]="","",YEAR(F8458))</f>
        <v/>
      </c>
      <c r="E8458" s="117" t="s">
        <v>329</v>
      </c>
      <c r="J8458" s="102"/>
      <c r="K8458" s="124"/>
      <c r="R8458" s="46"/>
      <c r="V8458" s="112"/>
      <c r="W8458" s="72"/>
      <c r="X8458" s="46"/>
      <c r="Y8458" s="46"/>
      <c r="AC8458" s="47">
        <f t="shared" si="128"/>
        <v>0</v>
      </c>
      <c r="AD8458" s="47"/>
      <c r="AE8458" s="44"/>
      <c r="AF8458" s="48"/>
    </row>
    <row r="8459" spans="1:32" ht="21" customHeight="1">
      <c r="A8459" s="45" t="str">
        <f>IF(G8459="","",VLOOKUP(G8459,#REF!,3,0))</f>
        <v/>
      </c>
      <c r="B8459" s="45" t="str">
        <f>IF(Table1[[#This Row],[Day]]="","",WEEKNUM(F8459))</f>
        <v/>
      </c>
      <c r="C8459" s="45" t="str">
        <f>IF(Table1[[#This Row],[Day]]="","",MONTH(F8459))</f>
        <v/>
      </c>
      <c r="D8459" s="45" t="str">
        <f>IF(Table1[[#This Row],[Day]]="","",YEAR(F8459))</f>
        <v/>
      </c>
      <c r="E8459" s="117" t="s">
        <v>329</v>
      </c>
      <c r="J8459" s="102"/>
      <c r="K8459" s="124"/>
      <c r="R8459" s="46"/>
      <c r="V8459" s="112"/>
      <c r="W8459" s="72"/>
      <c r="X8459" s="46"/>
      <c r="Y8459" s="46"/>
      <c r="AC8459" s="47">
        <f t="shared" si="128"/>
        <v>0</v>
      </c>
      <c r="AD8459" s="47"/>
      <c r="AE8459" s="44"/>
      <c r="AF8459" s="48"/>
    </row>
    <row r="8460" spans="1:32" ht="21" customHeight="1">
      <c r="A8460" s="45" t="str">
        <f>IF(G8460="","",VLOOKUP(G8460,#REF!,3,0))</f>
        <v/>
      </c>
      <c r="B8460" s="45" t="str">
        <f>IF(Table1[[#This Row],[Day]]="","",WEEKNUM(F8460))</f>
        <v/>
      </c>
      <c r="C8460" s="45" t="str">
        <f>IF(Table1[[#This Row],[Day]]="","",MONTH(F8460))</f>
        <v/>
      </c>
      <c r="D8460" s="45" t="str">
        <f>IF(Table1[[#This Row],[Day]]="","",YEAR(F8460))</f>
        <v/>
      </c>
      <c r="E8460" s="117" t="s">
        <v>329</v>
      </c>
      <c r="J8460" s="102"/>
      <c r="K8460" s="124"/>
      <c r="R8460" s="46"/>
      <c r="V8460" s="112"/>
      <c r="W8460" s="72"/>
      <c r="X8460" s="46"/>
      <c r="Y8460" s="46"/>
      <c r="AC8460" s="47">
        <f t="shared" si="128"/>
        <v>0</v>
      </c>
      <c r="AD8460" s="47"/>
      <c r="AE8460" s="44"/>
      <c r="AF8460" s="48"/>
    </row>
    <row r="8461" spans="1:32" ht="21" customHeight="1">
      <c r="A8461" s="45" t="str">
        <f>IF(G8461="","",VLOOKUP(G8461,#REF!,3,0))</f>
        <v/>
      </c>
      <c r="B8461" s="45" t="str">
        <f>IF(Table1[[#This Row],[Day]]="","",WEEKNUM(F8461))</f>
        <v/>
      </c>
      <c r="C8461" s="45" t="str">
        <f>IF(Table1[[#This Row],[Day]]="","",MONTH(F8461))</f>
        <v/>
      </c>
      <c r="D8461" s="45" t="str">
        <f>IF(Table1[[#This Row],[Day]]="","",YEAR(F8461))</f>
        <v/>
      </c>
      <c r="E8461" s="117" t="s">
        <v>329</v>
      </c>
      <c r="J8461" s="102"/>
      <c r="K8461" s="124"/>
      <c r="R8461" s="46"/>
      <c r="V8461" s="112"/>
      <c r="W8461" s="72"/>
      <c r="X8461" s="46"/>
      <c r="Y8461" s="46"/>
      <c r="AC8461" s="47">
        <f t="shared" si="128"/>
        <v>0</v>
      </c>
      <c r="AD8461" s="47"/>
      <c r="AE8461" s="44"/>
      <c r="AF8461" s="48"/>
    </row>
    <row r="8462" spans="1:32" ht="21" customHeight="1">
      <c r="A8462" s="45" t="str">
        <f>IF(G8462="","",VLOOKUP(G8462,#REF!,3,0))</f>
        <v/>
      </c>
      <c r="B8462" s="45" t="str">
        <f>IF(Table1[[#This Row],[Day]]="","",WEEKNUM(F8462))</f>
        <v/>
      </c>
      <c r="C8462" s="45" t="str">
        <f>IF(Table1[[#This Row],[Day]]="","",MONTH(F8462))</f>
        <v/>
      </c>
      <c r="D8462" s="45" t="str">
        <f>IF(Table1[[#This Row],[Day]]="","",YEAR(F8462))</f>
        <v/>
      </c>
      <c r="E8462" s="117" t="s">
        <v>329</v>
      </c>
      <c r="J8462" s="102"/>
      <c r="K8462" s="124"/>
      <c r="R8462" s="46"/>
      <c r="V8462" s="112"/>
      <c r="W8462" s="72"/>
      <c r="X8462" s="46"/>
      <c r="Y8462" s="46"/>
      <c r="AC8462" s="47">
        <f t="shared" si="128"/>
        <v>0</v>
      </c>
      <c r="AD8462" s="47"/>
      <c r="AE8462" s="44"/>
      <c r="AF8462" s="48"/>
    </row>
    <row r="8463" spans="1:32" ht="21" customHeight="1">
      <c r="A8463" s="45" t="str">
        <f>IF(G8463="","",VLOOKUP(G8463,#REF!,3,0))</f>
        <v/>
      </c>
      <c r="B8463" s="45" t="str">
        <f>IF(Table1[[#This Row],[Day]]="","",WEEKNUM(F8463))</f>
        <v/>
      </c>
      <c r="C8463" s="45" t="str">
        <f>IF(Table1[[#This Row],[Day]]="","",MONTH(F8463))</f>
        <v/>
      </c>
      <c r="D8463" s="45" t="str">
        <f>IF(Table1[[#This Row],[Day]]="","",YEAR(F8463))</f>
        <v/>
      </c>
      <c r="E8463" s="117" t="s">
        <v>329</v>
      </c>
      <c r="J8463" s="102"/>
      <c r="K8463" s="124"/>
      <c r="R8463" s="46"/>
      <c r="V8463" s="112"/>
      <c r="W8463" s="72"/>
      <c r="X8463" s="46"/>
      <c r="Y8463" s="46"/>
      <c r="AC8463" s="47">
        <f t="shared" si="128"/>
        <v>0</v>
      </c>
      <c r="AD8463" s="47"/>
      <c r="AE8463" s="44"/>
      <c r="AF8463" s="48"/>
    </row>
    <row r="8464" spans="1:32" ht="21" customHeight="1">
      <c r="A8464" s="45" t="str">
        <f>IF(G8464="","",VLOOKUP(G8464,#REF!,3,0))</f>
        <v/>
      </c>
      <c r="B8464" s="45" t="str">
        <f>IF(Table1[[#This Row],[Day]]="","",WEEKNUM(F8464))</f>
        <v/>
      </c>
      <c r="C8464" s="45" t="str">
        <f>IF(Table1[[#This Row],[Day]]="","",MONTH(F8464))</f>
        <v/>
      </c>
      <c r="D8464" s="45" t="str">
        <f>IF(Table1[[#This Row],[Day]]="","",YEAR(F8464))</f>
        <v/>
      </c>
      <c r="E8464" s="117" t="s">
        <v>329</v>
      </c>
      <c r="J8464" s="102"/>
      <c r="K8464" s="124"/>
      <c r="R8464" s="46"/>
      <c r="V8464" s="112"/>
      <c r="W8464" s="72"/>
      <c r="X8464" s="46"/>
      <c r="Y8464" s="46"/>
      <c r="AC8464" s="47">
        <f t="shared" si="128"/>
        <v>0</v>
      </c>
      <c r="AD8464" s="47"/>
      <c r="AE8464" s="44"/>
      <c r="AF8464" s="48"/>
    </row>
    <row r="8465" spans="1:32" ht="21" customHeight="1">
      <c r="A8465" s="45" t="str">
        <f>IF(G8465="","",VLOOKUP(G8465,#REF!,3,0))</f>
        <v/>
      </c>
      <c r="B8465" s="45" t="str">
        <f>IF(Table1[[#This Row],[Day]]="","",WEEKNUM(F8465))</f>
        <v/>
      </c>
      <c r="C8465" s="45" t="str">
        <f>IF(Table1[[#This Row],[Day]]="","",MONTH(F8465))</f>
        <v/>
      </c>
      <c r="D8465" s="45" t="str">
        <f>IF(Table1[[#This Row],[Day]]="","",YEAR(F8465))</f>
        <v/>
      </c>
      <c r="E8465" s="117" t="s">
        <v>329</v>
      </c>
      <c r="J8465" s="102"/>
      <c r="K8465" s="124"/>
      <c r="R8465" s="46"/>
      <c r="V8465" s="112"/>
      <c r="W8465" s="72"/>
      <c r="X8465" s="46"/>
      <c r="Y8465" s="46"/>
      <c r="AC8465" s="47">
        <f t="shared" si="128"/>
        <v>0</v>
      </c>
      <c r="AD8465" s="47"/>
      <c r="AE8465" s="44"/>
      <c r="AF8465" s="48"/>
    </row>
    <row r="8466" spans="1:32" ht="21" customHeight="1">
      <c r="A8466" s="45" t="str">
        <f>IF(G8466="","",VLOOKUP(G8466,#REF!,3,0))</f>
        <v/>
      </c>
      <c r="B8466" s="45" t="str">
        <f>IF(Table1[[#This Row],[Day]]="","",WEEKNUM(F8466))</f>
        <v/>
      </c>
      <c r="C8466" s="45" t="str">
        <f>IF(Table1[[#This Row],[Day]]="","",MONTH(F8466))</f>
        <v/>
      </c>
      <c r="D8466" s="45" t="str">
        <f>IF(Table1[[#This Row],[Day]]="","",YEAR(F8466))</f>
        <v/>
      </c>
      <c r="E8466" s="117" t="s">
        <v>329</v>
      </c>
      <c r="J8466" s="102"/>
      <c r="K8466" s="124"/>
      <c r="R8466" s="46"/>
      <c r="V8466" s="112"/>
      <c r="W8466" s="72"/>
      <c r="X8466" s="46"/>
      <c r="Y8466" s="46"/>
      <c r="AC8466" s="47">
        <f t="shared" si="128"/>
        <v>0</v>
      </c>
      <c r="AD8466" s="47"/>
      <c r="AE8466" s="44"/>
      <c r="AF8466" s="48"/>
    </row>
    <row r="8467" spans="1:32" ht="21" customHeight="1">
      <c r="A8467" s="45" t="str">
        <f>IF(G8467="","",VLOOKUP(G8467,#REF!,3,0))</f>
        <v/>
      </c>
      <c r="B8467" s="45" t="str">
        <f>IF(Table1[[#This Row],[Day]]="","",WEEKNUM(F8467))</f>
        <v/>
      </c>
      <c r="C8467" s="45" t="str">
        <f>IF(Table1[[#This Row],[Day]]="","",MONTH(F8467))</f>
        <v/>
      </c>
      <c r="D8467" s="45" t="str">
        <f>IF(Table1[[#This Row],[Day]]="","",YEAR(F8467))</f>
        <v/>
      </c>
      <c r="E8467" s="117" t="s">
        <v>329</v>
      </c>
      <c r="J8467" s="102"/>
      <c r="K8467" s="124"/>
      <c r="R8467" s="46"/>
      <c r="V8467" s="112"/>
      <c r="W8467" s="72"/>
      <c r="X8467" s="46"/>
      <c r="Y8467" s="46"/>
      <c r="AC8467" s="47">
        <f t="shared" si="128"/>
        <v>0</v>
      </c>
      <c r="AD8467" s="47"/>
      <c r="AE8467" s="44"/>
      <c r="AF8467" s="48"/>
    </row>
    <row r="8468" spans="1:32" ht="21" customHeight="1">
      <c r="A8468" s="45" t="str">
        <f>IF(G8468="","",VLOOKUP(G8468,#REF!,3,0))</f>
        <v/>
      </c>
      <c r="B8468" s="45" t="str">
        <f>IF(Table1[[#This Row],[Day]]="","",WEEKNUM(F8468))</f>
        <v/>
      </c>
      <c r="C8468" s="45" t="str">
        <f>IF(Table1[[#This Row],[Day]]="","",MONTH(F8468))</f>
        <v/>
      </c>
      <c r="D8468" s="45" t="str">
        <f>IF(Table1[[#This Row],[Day]]="","",YEAR(F8468))</f>
        <v/>
      </c>
      <c r="E8468" s="117" t="s">
        <v>329</v>
      </c>
      <c r="J8468" s="102"/>
      <c r="K8468" s="124"/>
      <c r="R8468" s="46"/>
      <c r="V8468" s="112"/>
      <c r="W8468" s="72"/>
      <c r="X8468" s="46"/>
      <c r="Y8468" s="46"/>
      <c r="AC8468" s="47">
        <f t="shared" si="128"/>
        <v>0</v>
      </c>
      <c r="AD8468" s="47"/>
      <c r="AE8468" s="44"/>
      <c r="AF8468" s="48"/>
    </row>
    <row r="8469" spans="1:32" ht="21" customHeight="1">
      <c r="A8469" s="45" t="str">
        <f>IF(G8469="","",VLOOKUP(G8469,#REF!,3,0))</f>
        <v/>
      </c>
      <c r="B8469" s="45" t="str">
        <f>IF(Table1[[#This Row],[Day]]="","",WEEKNUM(F8469))</f>
        <v/>
      </c>
      <c r="C8469" s="45" t="str">
        <f>IF(Table1[[#This Row],[Day]]="","",MONTH(F8469))</f>
        <v/>
      </c>
      <c r="D8469" s="45" t="str">
        <f>IF(Table1[[#This Row],[Day]]="","",YEAR(F8469))</f>
        <v/>
      </c>
      <c r="E8469" s="117" t="s">
        <v>329</v>
      </c>
      <c r="J8469" s="102"/>
      <c r="K8469" s="124"/>
      <c r="R8469" s="46"/>
      <c r="V8469" s="112"/>
      <c r="W8469" s="72"/>
      <c r="X8469" s="46"/>
      <c r="Y8469" s="46"/>
      <c r="AC8469" s="47">
        <f t="shared" si="128"/>
        <v>0</v>
      </c>
      <c r="AD8469" s="47"/>
      <c r="AE8469" s="44"/>
      <c r="AF8469" s="48"/>
    </row>
    <row r="8470" spans="1:32" ht="21" customHeight="1">
      <c r="A8470" s="45" t="str">
        <f>IF(G8470="","",VLOOKUP(G8470,#REF!,3,0))</f>
        <v/>
      </c>
      <c r="B8470" s="45" t="str">
        <f>IF(Table1[[#This Row],[Day]]="","",WEEKNUM(F8470))</f>
        <v/>
      </c>
      <c r="C8470" s="45" t="str">
        <f>IF(Table1[[#This Row],[Day]]="","",MONTH(F8470))</f>
        <v/>
      </c>
      <c r="D8470" s="45" t="str">
        <f>IF(Table1[[#This Row],[Day]]="","",YEAR(F8470))</f>
        <v/>
      </c>
      <c r="E8470" s="117" t="s">
        <v>329</v>
      </c>
      <c r="J8470" s="102"/>
      <c r="K8470" s="124"/>
      <c r="R8470" s="46"/>
      <c r="V8470" s="112"/>
      <c r="W8470" s="72"/>
      <c r="X8470" s="46"/>
      <c r="Y8470" s="46"/>
      <c r="AC8470" s="47">
        <f t="shared" si="128"/>
        <v>0</v>
      </c>
      <c r="AD8470" s="47"/>
      <c r="AE8470" s="44"/>
      <c r="AF8470" s="48"/>
    </row>
    <row r="8471" spans="1:32" ht="21" customHeight="1">
      <c r="A8471" s="45" t="str">
        <f>IF(G8471="","",VLOOKUP(G8471,#REF!,3,0))</f>
        <v/>
      </c>
      <c r="B8471" s="45" t="str">
        <f>IF(Table1[[#This Row],[Day]]="","",WEEKNUM(F8471))</f>
        <v/>
      </c>
      <c r="C8471" s="45" t="str">
        <f>IF(Table1[[#This Row],[Day]]="","",MONTH(F8471))</f>
        <v/>
      </c>
      <c r="D8471" s="45" t="str">
        <f>IF(Table1[[#This Row],[Day]]="","",YEAR(F8471))</f>
        <v/>
      </c>
      <c r="E8471" s="117" t="s">
        <v>329</v>
      </c>
      <c r="J8471" s="102"/>
      <c r="K8471" s="124"/>
      <c r="R8471" s="46"/>
      <c r="V8471" s="112"/>
      <c r="W8471" s="72"/>
      <c r="X8471" s="46"/>
      <c r="Y8471" s="46"/>
      <c r="AC8471" s="47">
        <f t="shared" si="128"/>
        <v>0</v>
      </c>
      <c r="AD8471" s="47"/>
      <c r="AE8471" s="44"/>
      <c r="AF8471" s="48"/>
    </row>
    <row r="8472" spans="1:32" ht="21" customHeight="1">
      <c r="A8472" s="45" t="str">
        <f>IF(G8472="","",VLOOKUP(G8472,#REF!,3,0))</f>
        <v/>
      </c>
      <c r="B8472" s="45" t="str">
        <f>IF(Table1[[#This Row],[Day]]="","",WEEKNUM(F8472))</f>
        <v/>
      </c>
      <c r="C8472" s="45" t="str">
        <f>IF(Table1[[#This Row],[Day]]="","",MONTH(F8472))</f>
        <v/>
      </c>
      <c r="D8472" s="45" t="str">
        <f>IF(Table1[[#This Row],[Day]]="","",YEAR(F8472))</f>
        <v/>
      </c>
      <c r="E8472" s="117" t="s">
        <v>329</v>
      </c>
      <c r="J8472" s="102"/>
      <c r="K8472" s="124"/>
      <c r="R8472" s="46"/>
      <c r="V8472" s="112"/>
      <c r="W8472" s="72"/>
      <c r="X8472" s="46"/>
      <c r="Y8472" s="46"/>
      <c r="AC8472" s="47">
        <f t="shared" si="128"/>
        <v>0</v>
      </c>
      <c r="AD8472" s="47"/>
      <c r="AE8472" s="44"/>
      <c r="AF8472" s="48"/>
    </row>
    <row r="8473" spans="1:32" ht="21" customHeight="1">
      <c r="A8473" s="45" t="str">
        <f>IF(G8473="","",VLOOKUP(G8473,#REF!,3,0))</f>
        <v/>
      </c>
      <c r="B8473" s="45" t="str">
        <f>IF(Table1[[#This Row],[Day]]="","",WEEKNUM(F8473))</f>
        <v/>
      </c>
      <c r="C8473" s="45" t="str">
        <f>IF(Table1[[#This Row],[Day]]="","",MONTH(F8473))</f>
        <v/>
      </c>
      <c r="D8473" s="45" t="str">
        <f>IF(Table1[[#This Row],[Day]]="","",YEAR(F8473))</f>
        <v/>
      </c>
      <c r="E8473" s="117" t="s">
        <v>329</v>
      </c>
      <c r="J8473" s="102"/>
      <c r="K8473" s="124"/>
      <c r="R8473" s="46"/>
      <c r="V8473" s="112"/>
      <c r="W8473" s="72"/>
      <c r="X8473" s="46"/>
      <c r="Y8473" s="46"/>
      <c r="AC8473" s="47">
        <f t="shared" si="128"/>
        <v>0</v>
      </c>
      <c r="AD8473" s="47"/>
      <c r="AE8473" s="44"/>
      <c r="AF8473" s="48"/>
    </row>
    <row r="8474" spans="1:32" ht="21" customHeight="1">
      <c r="A8474" s="45" t="str">
        <f>IF(G8474="","",VLOOKUP(G8474,#REF!,3,0))</f>
        <v/>
      </c>
      <c r="B8474" s="45" t="str">
        <f>IF(Table1[[#This Row],[Day]]="","",WEEKNUM(F8474))</f>
        <v/>
      </c>
      <c r="C8474" s="45" t="str">
        <f>IF(Table1[[#This Row],[Day]]="","",MONTH(F8474))</f>
        <v/>
      </c>
      <c r="D8474" s="45" t="str">
        <f>IF(Table1[[#This Row],[Day]]="","",YEAR(F8474))</f>
        <v/>
      </c>
      <c r="E8474" s="117" t="s">
        <v>329</v>
      </c>
      <c r="J8474" s="102"/>
      <c r="K8474" s="124"/>
      <c r="R8474" s="46"/>
      <c r="V8474" s="112"/>
      <c r="W8474" s="72"/>
      <c r="X8474" s="46"/>
      <c r="Y8474" s="46"/>
      <c r="AC8474" s="47">
        <f t="shared" si="128"/>
        <v>0</v>
      </c>
      <c r="AD8474" s="47"/>
      <c r="AE8474" s="44"/>
      <c r="AF8474" s="48"/>
    </row>
    <row r="8475" spans="1:32" ht="21" customHeight="1">
      <c r="A8475" s="45" t="str">
        <f>IF(G8475="","",VLOOKUP(G8475,#REF!,3,0))</f>
        <v/>
      </c>
      <c r="B8475" s="45" t="str">
        <f>IF(Table1[[#This Row],[Day]]="","",WEEKNUM(F8475))</f>
        <v/>
      </c>
      <c r="C8475" s="45" t="str">
        <f>IF(Table1[[#This Row],[Day]]="","",MONTH(F8475))</f>
        <v/>
      </c>
      <c r="D8475" s="45" t="str">
        <f>IF(Table1[[#This Row],[Day]]="","",YEAR(F8475))</f>
        <v/>
      </c>
      <c r="E8475" s="117" t="s">
        <v>329</v>
      </c>
      <c r="J8475" s="102"/>
      <c r="K8475" s="124"/>
      <c r="R8475" s="46"/>
      <c r="V8475" s="112"/>
      <c r="W8475" s="72"/>
      <c r="X8475" s="46"/>
      <c r="Y8475" s="46"/>
      <c r="AC8475" s="47">
        <f t="shared" si="128"/>
        <v>0</v>
      </c>
      <c r="AD8475" s="47"/>
      <c r="AE8475" s="44"/>
      <c r="AF8475" s="48"/>
    </row>
    <row r="8476" spans="1:32" ht="21" customHeight="1">
      <c r="A8476" s="45" t="str">
        <f>IF(G8476="","",VLOOKUP(G8476,#REF!,3,0))</f>
        <v/>
      </c>
      <c r="B8476" s="45" t="str">
        <f>IF(Table1[[#This Row],[Day]]="","",WEEKNUM(F8476))</f>
        <v/>
      </c>
      <c r="C8476" s="45" t="str">
        <f>IF(Table1[[#This Row],[Day]]="","",MONTH(F8476))</f>
        <v/>
      </c>
      <c r="D8476" s="45" t="str">
        <f>IF(Table1[[#This Row],[Day]]="","",YEAR(F8476))</f>
        <v/>
      </c>
      <c r="E8476" s="117" t="s">
        <v>329</v>
      </c>
      <c r="J8476" s="102"/>
      <c r="K8476" s="124"/>
      <c r="R8476" s="46"/>
      <c r="V8476" s="112"/>
      <c r="W8476" s="72"/>
      <c r="X8476" s="46"/>
      <c r="Y8476" s="46"/>
      <c r="AC8476" s="47">
        <f t="shared" ref="AC8476:AC8539" si="129">SUM(I8476:AB8476)</f>
        <v>0</v>
      </c>
      <c r="AD8476" s="47"/>
      <c r="AE8476" s="44"/>
      <c r="AF8476" s="48"/>
    </row>
    <row r="8477" spans="1:32" ht="21" customHeight="1">
      <c r="A8477" s="45" t="str">
        <f>IF(G8477="","",VLOOKUP(G8477,#REF!,3,0))</f>
        <v/>
      </c>
      <c r="B8477" s="45" t="str">
        <f>IF(Table1[[#This Row],[Day]]="","",WEEKNUM(F8477))</f>
        <v/>
      </c>
      <c r="C8477" s="45" t="str">
        <f>IF(Table1[[#This Row],[Day]]="","",MONTH(F8477))</f>
        <v/>
      </c>
      <c r="D8477" s="45" t="str">
        <f>IF(Table1[[#This Row],[Day]]="","",YEAR(F8477))</f>
        <v/>
      </c>
      <c r="E8477" s="117" t="s">
        <v>329</v>
      </c>
      <c r="J8477" s="102"/>
      <c r="K8477" s="124"/>
      <c r="R8477" s="46"/>
      <c r="V8477" s="112"/>
      <c r="W8477" s="72"/>
      <c r="X8477" s="46"/>
      <c r="Y8477" s="46"/>
      <c r="AC8477" s="47">
        <f t="shared" si="129"/>
        <v>0</v>
      </c>
      <c r="AD8477" s="47"/>
      <c r="AE8477" s="44"/>
      <c r="AF8477" s="48"/>
    </row>
    <row r="8478" spans="1:32" ht="21" customHeight="1">
      <c r="A8478" s="45" t="str">
        <f>IF(G8478="","",VLOOKUP(G8478,#REF!,3,0))</f>
        <v/>
      </c>
      <c r="B8478" s="45" t="str">
        <f>IF(Table1[[#This Row],[Day]]="","",WEEKNUM(F8478))</f>
        <v/>
      </c>
      <c r="C8478" s="45" t="str">
        <f>IF(Table1[[#This Row],[Day]]="","",MONTH(F8478))</f>
        <v/>
      </c>
      <c r="D8478" s="45" t="str">
        <f>IF(Table1[[#This Row],[Day]]="","",YEAR(F8478))</f>
        <v/>
      </c>
      <c r="E8478" s="117" t="s">
        <v>329</v>
      </c>
      <c r="J8478" s="102"/>
      <c r="K8478" s="124"/>
      <c r="R8478" s="46"/>
      <c r="V8478" s="112"/>
      <c r="W8478" s="72"/>
      <c r="X8478" s="46"/>
      <c r="Y8478" s="46"/>
      <c r="AC8478" s="47">
        <f t="shared" si="129"/>
        <v>0</v>
      </c>
      <c r="AD8478" s="47"/>
      <c r="AE8478" s="44"/>
      <c r="AF8478" s="48"/>
    </row>
    <row r="8479" spans="1:32" ht="21" customHeight="1">
      <c r="A8479" s="45" t="str">
        <f>IF(G8479="","",VLOOKUP(G8479,#REF!,3,0))</f>
        <v/>
      </c>
      <c r="B8479" s="45" t="str">
        <f>IF(Table1[[#This Row],[Day]]="","",WEEKNUM(F8479))</f>
        <v/>
      </c>
      <c r="C8479" s="45" t="str">
        <f>IF(Table1[[#This Row],[Day]]="","",MONTH(F8479))</f>
        <v/>
      </c>
      <c r="D8479" s="45" t="str">
        <f>IF(Table1[[#This Row],[Day]]="","",YEAR(F8479))</f>
        <v/>
      </c>
      <c r="E8479" s="117" t="s">
        <v>329</v>
      </c>
      <c r="J8479" s="102"/>
      <c r="K8479" s="124"/>
      <c r="R8479" s="46"/>
      <c r="V8479" s="112"/>
      <c r="W8479" s="72"/>
      <c r="X8479" s="46"/>
      <c r="Y8479" s="46"/>
      <c r="AC8479" s="47">
        <f t="shared" si="129"/>
        <v>0</v>
      </c>
      <c r="AD8479" s="47"/>
      <c r="AE8479" s="44"/>
      <c r="AF8479" s="48"/>
    </row>
    <row r="8480" spans="1:32" ht="21" customHeight="1">
      <c r="A8480" s="45" t="str">
        <f>IF(G8480="","",VLOOKUP(G8480,#REF!,3,0))</f>
        <v/>
      </c>
      <c r="B8480" s="45" t="str">
        <f>IF(Table1[[#This Row],[Day]]="","",WEEKNUM(F8480))</f>
        <v/>
      </c>
      <c r="C8480" s="45" t="str">
        <f>IF(Table1[[#This Row],[Day]]="","",MONTH(F8480))</f>
        <v/>
      </c>
      <c r="D8480" s="45" t="str">
        <f>IF(Table1[[#This Row],[Day]]="","",YEAR(F8480))</f>
        <v/>
      </c>
      <c r="E8480" s="117" t="s">
        <v>329</v>
      </c>
      <c r="J8480" s="102"/>
      <c r="K8480" s="124"/>
      <c r="R8480" s="46"/>
      <c r="V8480" s="112"/>
      <c r="W8480" s="72"/>
      <c r="X8480" s="46"/>
      <c r="Y8480" s="46"/>
      <c r="AC8480" s="47">
        <f t="shared" si="129"/>
        <v>0</v>
      </c>
      <c r="AD8480" s="47"/>
      <c r="AE8480" s="44"/>
      <c r="AF8480" s="48"/>
    </row>
    <row r="8481" spans="1:32" ht="21" customHeight="1">
      <c r="A8481" s="45" t="str">
        <f>IF(G8481="","",VLOOKUP(G8481,#REF!,3,0))</f>
        <v/>
      </c>
      <c r="B8481" s="45" t="str">
        <f>IF(Table1[[#This Row],[Day]]="","",WEEKNUM(F8481))</f>
        <v/>
      </c>
      <c r="C8481" s="45" t="str">
        <f>IF(Table1[[#This Row],[Day]]="","",MONTH(F8481))</f>
        <v/>
      </c>
      <c r="D8481" s="45" t="str">
        <f>IF(Table1[[#This Row],[Day]]="","",YEAR(F8481))</f>
        <v/>
      </c>
      <c r="E8481" s="117" t="s">
        <v>329</v>
      </c>
      <c r="J8481" s="102"/>
      <c r="K8481" s="124"/>
      <c r="R8481" s="46"/>
      <c r="V8481" s="112"/>
      <c r="W8481" s="72"/>
      <c r="X8481" s="46"/>
      <c r="Y8481" s="46"/>
      <c r="AC8481" s="47">
        <f t="shared" si="129"/>
        <v>0</v>
      </c>
      <c r="AD8481" s="47"/>
      <c r="AE8481" s="44"/>
      <c r="AF8481" s="48"/>
    </row>
    <row r="8482" spans="1:32" ht="21" customHeight="1">
      <c r="A8482" s="45" t="str">
        <f>IF(G8482="","",VLOOKUP(G8482,#REF!,3,0))</f>
        <v/>
      </c>
      <c r="B8482" s="45" t="str">
        <f>IF(Table1[[#This Row],[Day]]="","",WEEKNUM(F8482))</f>
        <v/>
      </c>
      <c r="C8482" s="45" t="str">
        <f>IF(Table1[[#This Row],[Day]]="","",MONTH(F8482))</f>
        <v/>
      </c>
      <c r="D8482" s="45" t="str">
        <f>IF(Table1[[#This Row],[Day]]="","",YEAR(F8482))</f>
        <v/>
      </c>
      <c r="E8482" s="117" t="s">
        <v>329</v>
      </c>
      <c r="J8482" s="102"/>
      <c r="K8482" s="124"/>
      <c r="R8482" s="46"/>
      <c r="V8482" s="112"/>
      <c r="W8482" s="72"/>
      <c r="X8482" s="46"/>
      <c r="Y8482" s="46"/>
      <c r="AC8482" s="47">
        <f t="shared" si="129"/>
        <v>0</v>
      </c>
      <c r="AD8482" s="47"/>
      <c r="AE8482" s="44"/>
      <c r="AF8482" s="48"/>
    </row>
    <row r="8483" spans="1:32" ht="21" customHeight="1">
      <c r="A8483" s="45" t="str">
        <f>IF(G8483="","",VLOOKUP(G8483,#REF!,3,0))</f>
        <v/>
      </c>
      <c r="B8483" s="45" t="str">
        <f>IF(Table1[[#This Row],[Day]]="","",WEEKNUM(F8483))</f>
        <v/>
      </c>
      <c r="C8483" s="45" t="str">
        <f>IF(Table1[[#This Row],[Day]]="","",MONTH(F8483))</f>
        <v/>
      </c>
      <c r="D8483" s="45" t="str">
        <f>IF(Table1[[#This Row],[Day]]="","",YEAR(F8483))</f>
        <v/>
      </c>
      <c r="E8483" s="117" t="s">
        <v>329</v>
      </c>
      <c r="J8483" s="102"/>
      <c r="K8483" s="124"/>
      <c r="R8483" s="46"/>
      <c r="V8483" s="112"/>
      <c r="W8483" s="72"/>
      <c r="X8483" s="46"/>
      <c r="Y8483" s="46"/>
      <c r="AC8483" s="47">
        <f t="shared" si="129"/>
        <v>0</v>
      </c>
      <c r="AD8483" s="47"/>
      <c r="AE8483" s="44"/>
      <c r="AF8483" s="48"/>
    </row>
    <row r="8484" spans="1:32" ht="21" customHeight="1">
      <c r="A8484" s="45" t="str">
        <f>IF(G8484="","",VLOOKUP(G8484,#REF!,3,0))</f>
        <v/>
      </c>
      <c r="B8484" s="45" t="str">
        <f>IF(Table1[[#This Row],[Day]]="","",WEEKNUM(F8484))</f>
        <v/>
      </c>
      <c r="C8484" s="45" t="str">
        <f>IF(Table1[[#This Row],[Day]]="","",MONTH(F8484))</f>
        <v/>
      </c>
      <c r="D8484" s="45" t="str">
        <f>IF(Table1[[#This Row],[Day]]="","",YEAR(F8484))</f>
        <v/>
      </c>
      <c r="E8484" s="117" t="s">
        <v>329</v>
      </c>
      <c r="J8484" s="102"/>
      <c r="K8484" s="124"/>
      <c r="R8484" s="46"/>
      <c r="V8484" s="112"/>
      <c r="W8484" s="72"/>
      <c r="X8484" s="46"/>
      <c r="Y8484" s="46"/>
      <c r="AC8484" s="47">
        <f t="shared" si="129"/>
        <v>0</v>
      </c>
      <c r="AD8484" s="47"/>
      <c r="AE8484" s="44"/>
      <c r="AF8484" s="48"/>
    </row>
    <row r="8485" spans="1:32" ht="21" customHeight="1">
      <c r="A8485" s="45" t="str">
        <f>IF(G8485="","",VLOOKUP(G8485,#REF!,3,0))</f>
        <v/>
      </c>
      <c r="B8485" s="45" t="str">
        <f>IF(Table1[[#This Row],[Day]]="","",WEEKNUM(F8485))</f>
        <v/>
      </c>
      <c r="C8485" s="45" t="str">
        <f>IF(Table1[[#This Row],[Day]]="","",MONTH(F8485))</f>
        <v/>
      </c>
      <c r="D8485" s="45" t="str">
        <f>IF(Table1[[#This Row],[Day]]="","",YEAR(F8485))</f>
        <v/>
      </c>
      <c r="E8485" s="117" t="s">
        <v>329</v>
      </c>
      <c r="J8485" s="102"/>
      <c r="K8485" s="124"/>
      <c r="R8485" s="46"/>
      <c r="V8485" s="112"/>
      <c r="W8485" s="72"/>
      <c r="X8485" s="46"/>
      <c r="Y8485" s="46"/>
      <c r="AC8485" s="47">
        <f t="shared" si="129"/>
        <v>0</v>
      </c>
      <c r="AD8485" s="47"/>
      <c r="AE8485" s="44"/>
      <c r="AF8485" s="48"/>
    </row>
    <row r="8486" spans="1:32" ht="21" customHeight="1">
      <c r="A8486" s="45" t="str">
        <f>IF(G8486="","",VLOOKUP(G8486,#REF!,3,0))</f>
        <v/>
      </c>
      <c r="B8486" s="45" t="str">
        <f>IF(Table1[[#This Row],[Day]]="","",WEEKNUM(F8486))</f>
        <v/>
      </c>
      <c r="C8486" s="45" t="str">
        <f>IF(Table1[[#This Row],[Day]]="","",MONTH(F8486))</f>
        <v/>
      </c>
      <c r="D8486" s="45" t="str">
        <f>IF(Table1[[#This Row],[Day]]="","",YEAR(F8486))</f>
        <v/>
      </c>
      <c r="E8486" s="117" t="s">
        <v>329</v>
      </c>
      <c r="J8486" s="102"/>
      <c r="K8486" s="124"/>
      <c r="R8486" s="46"/>
      <c r="V8486" s="112"/>
      <c r="W8486" s="72"/>
      <c r="X8486" s="46"/>
      <c r="Y8486" s="46"/>
      <c r="AC8486" s="47">
        <f t="shared" si="129"/>
        <v>0</v>
      </c>
      <c r="AD8486" s="47"/>
      <c r="AE8486" s="44"/>
      <c r="AF8486" s="48"/>
    </row>
    <row r="8487" spans="1:32" ht="21" customHeight="1">
      <c r="A8487" s="45" t="str">
        <f>IF(G8487="","",VLOOKUP(G8487,#REF!,3,0))</f>
        <v/>
      </c>
      <c r="B8487" s="45" t="str">
        <f>IF(Table1[[#This Row],[Day]]="","",WEEKNUM(F8487))</f>
        <v/>
      </c>
      <c r="C8487" s="45" t="str">
        <f>IF(Table1[[#This Row],[Day]]="","",MONTH(F8487))</f>
        <v/>
      </c>
      <c r="D8487" s="45" t="str">
        <f>IF(Table1[[#This Row],[Day]]="","",YEAR(F8487))</f>
        <v/>
      </c>
      <c r="E8487" s="117" t="s">
        <v>329</v>
      </c>
      <c r="J8487" s="102"/>
      <c r="K8487" s="124"/>
      <c r="R8487" s="46"/>
      <c r="V8487" s="112"/>
      <c r="W8487" s="72"/>
      <c r="X8487" s="46"/>
      <c r="Y8487" s="46"/>
      <c r="AC8487" s="47">
        <f t="shared" si="129"/>
        <v>0</v>
      </c>
      <c r="AD8487" s="47"/>
      <c r="AE8487" s="44"/>
      <c r="AF8487" s="48"/>
    </row>
    <row r="8488" spans="1:32" ht="21" customHeight="1">
      <c r="A8488" s="45" t="str">
        <f>IF(G8488="","",VLOOKUP(G8488,#REF!,3,0))</f>
        <v/>
      </c>
      <c r="B8488" s="45" t="str">
        <f>IF(Table1[[#This Row],[Day]]="","",WEEKNUM(F8488))</f>
        <v/>
      </c>
      <c r="C8488" s="45" t="str">
        <f>IF(Table1[[#This Row],[Day]]="","",MONTH(F8488))</f>
        <v/>
      </c>
      <c r="D8488" s="45" t="str">
        <f>IF(Table1[[#This Row],[Day]]="","",YEAR(F8488))</f>
        <v/>
      </c>
      <c r="E8488" s="117" t="s">
        <v>329</v>
      </c>
      <c r="J8488" s="102"/>
      <c r="K8488" s="124"/>
      <c r="R8488" s="46"/>
      <c r="V8488" s="112"/>
      <c r="W8488" s="72"/>
      <c r="X8488" s="46"/>
      <c r="Y8488" s="46"/>
      <c r="AC8488" s="47">
        <f t="shared" si="129"/>
        <v>0</v>
      </c>
      <c r="AD8488" s="47"/>
      <c r="AE8488" s="44"/>
      <c r="AF8488" s="48"/>
    </row>
    <row r="8489" spans="1:32" ht="21" customHeight="1">
      <c r="A8489" s="45" t="str">
        <f>IF(G8489="","",VLOOKUP(G8489,#REF!,3,0))</f>
        <v/>
      </c>
      <c r="B8489" s="45" t="str">
        <f>IF(Table1[[#This Row],[Day]]="","",WEEKNUM(F8489))</f>
        <v/>
      </c>
      <c r="C8489" s="45" t="str">
        <f>IF(Table1[[#This Row],[Day]]="","",MONTH(F8489))</f>
        <v/>
      </c>
      <c r="D8489" s="45" t="str">
        <f>IF(Table1[[#This Row],[Day]]="","",YEAR(F8489))</f>
        <v/>
      </c>
      <c r="E8489" s="117" t="s">
        <v>329</v>
      </c>
      <c r="J8489" s="102"/>
      <c r="K8489" s="124"/>
      <c r="R8489" s="46"/>
      <c r="V8489" s="112"/>
      <c r="W8489" s="72"/>
      <c r="X8489" s="46"/>
      <c r="Y8489" s="46"/>
      <c r="AC8489" s="47">
        <f t="shared" si="129"/>
        <v>0</v>
      </c>
      <c r="AD8489" s="47"/>
      <c r="AE8489" s="44"/>
      <c r="AF8489" s="48"/>
    </row>
    <row r="8490" spans="1:32" ht="21" customHeight="1">
      <c r="A8490" s="45" t="str">
        <f>IF(G8490="","",VLOOKUP(G8490,#REF!,3,0))</f>
        <v/>
      </c>
      <c r="B8490" s="45" t="str">
        <f>IF(Table1[[#This Row],[Day]]="","",WEEKNUM(F8490))</f>
        <v/>
      </c>
      <c r="C8490" s="45" t="str">
        <f>IF(Table1[[#This Row],[Day]]="","",MONTH(F8490))</f>
        <v/>
      </c>
      <c r="D8490" s="45" t="str">
        <f>IF(Table1[[#This Row],[Day]]="","",YEAR(F8490))</f>
        <v/>
      </c>
      <c r="E8490" s="117" t="s">
        <v>329</v>
      </c>
      <c r="J8490" s="102"/>
      <c r="K8490" s="124"/>
      <c r="R8490" s="46"/>
      <c r="V8490" s="112"/>
      <c r="W8490" s="72"/>
      <c r="X8490" s="46"/>
      <c r="Y8490" s="46"/>
      <c r="AC8490" s="47">
        <f t="shared" si="129"/>
        <v>0</v>
      </c>
      <c r="AD8490" s="47"/>
      <c r="AE8490" s="44"/>
      <c r="AF8490" s="48"/>
    </row>
    <row r="8491" spans="1:32" ht="21" customHeight="1">
      <c r="A8491" s="45" t="str">
        <f>IF(G8491="","",VLOOKUP(G8491,#REF!,3,0))</f>
        <v/>
      </c>
      <c r="B8491" s="45" t="str">
        <f>IF(Table1[[#This Row],[Day]]="","",WEEKNUM(F8491))</f>
        <v/>
      </c>
      <c r="C8491" s="45" t="str">
        <f>IF(Table1[[#This Row],[Day]]="","",MONTH(F8491))</f>
        <v/>
      </c>
      <c r="D8491" s="45" t="str">
        <f>IF(Table1[[#This Row],[Day]]="","",YEAR(F8491))</f>
        <v/>
      </c>
      <c r="E8491" s="117" t="s">
        <v>329</v>
      </c>
      <c r="J8491" s="102"/>
      <c r="K8491" s="124"/>
      <c r="R8491" s="46"/>
      <c r="V8491" s="112"/>
      <c r="W8491" s="72"/>
      <c r="X8491" s="46"/>
      <c r="Y8491" s="46"/>
      <c r="AC8491" s="47">
        <f t="shared" si="129"/>
        <v>0</v>
      </c>
      <c r="AD8491" s="47"/>
      <c r="AE8491" s="44"/>
      <c r="AF8491" s="48"/>
    </row>
    <row r="8492" spans="1:32" ht="21" customHeight="1">
      <c r="A8492" s="45" t="str">
        <f>IF(G8492="","",VLOOKUP(G8492,#REF!,3,0))</f>
        <v/>
      </c>
      <c r="B8492" s="45" t="str">
        <f>IF(Table1[[#This Row],[Day]]="","",WEEKNUM(F8492))</f>
        <v/>
      </c>
      <c r="C8492" s="45" t="str">
        <f>IF(Table1[[#This Row],[Day]]="","",MONTH(F8492))</f>
        <v/>
      </c>
      <c r="D8492" s="45" t="str">
        <f>IF(Table1[[#This Row],[Day]]="","",YEAR(F8492))</f>
        <v/>
      </c>
      <c r="E8492" s="117" t="s">
        <v>329</v>
      </c>
      <c r="J8492" s="102"/>
      <c r="K8492" s="124"/>
      <c r="R8492" s="46"/>
      <c r="V8492" s="112"/>
      <c r="W8492" s="72"/>
      <c r="X8492" s="46"/>
      <c r="Y8492" s="46"/>
      <c r="AC8492" s="47">
        <f t="shared" si="129"/>
        <v>0</v>
      </c>
      <c r="AD8492" s="47"/>
      <c r="AE8492" s="44"/>
      <c r="AF8492" s="48"/>
    </row>
    <row r="8493" spans="1:32" ht="21" customHeight="1">
      <c r="A8493" s="45" t="str">
        <f>IF(G8493="","",VLOOKUP(G8493,#REF!,3,0))</f>
        <v/>
      </c>
      <c r="B8493" s="45" t="str">
        <f>IF(Table1[[#This Row],[Day]]="","",WEEKNUM(F8493))</f>
        <v/>
      </c>
      <c r="C8493" s="45" t="str">
        <f>IF(Table1[[#This Row],[Day]]="","",MONTH(F8493))</f>
        <v/>
      </c>
      <c r="D8493" s="45" t="str">
        <f>IF(Table1[[#This Row],[Day]]="","",YEAR(F8493))</f>
        <v/>
      </c>
      <c r="E8493" s="117" t="s">
        <v>329</v>
      </c>
      <c r="J8493" s="102"/>
      <c r="K8493" s="124"/>
      <c r="R8493" s="46"/>
      <c r="V8493" s="112"/>
      <c r="W8493" s="72"/>
      <c r="X8493" s="46"/>
      <c r="Y8493" s="46"/>
      <c r="AC8493" s="47">
        <f t="shared" si="129"/>
        <v>0</v>
      </c>
      <c r="AD8493" s="47"/>
      <c r="AE8493" s="44"/>
      <c r="AF8493" s="48"/>
    </row>
    <row r="8494" spans="1:32" ht="21" customHeight="1">
      <c r="A8494" s="45" t="str">
        <f>IF(G8494="","",VLOOKUP(G8494,#REF!,3,0))</f>
        <v/>
      </c>
      <c r="B8494" s="45" t="str">
        <f>IF(Table1[[#This Row],[Day]]="","",WEEKNUM(F8494))</f>
        <v/>
      </c>
      <c r="C8494" s="45" t="str">
        <f>IF(Table1[[#This Row],[Day]]="","",MONTH(F8494))</f>
        <v/>
      </c>
      <c r="D8494" s="45" t="str">
        <f>IF(Table1[[#This Row],[Day]]="","",YEAR(F8494))</f>
        <v/>
      </c>
      <c r="E8494" s="117" t="s">
        <v>329</v>
      </c>
      <c r="J8494" s="102"/>
      <c r="K8494" s="124"/>
      <c r="R8494" s="46"/>
      <c r="V8494" s="112"/>
      <c r="W8494" s="72"/>
      <c r="X8494" s="46"/>
      <c r="Y8494" s="46"/>
      <c r="AC8494" s="47">
        <f t="shared" si="129"/>
        <v>0</v>
      </c>
      <c r="AD8494" s="47"/>
      <c r="AE8494" s="44"/>
      <c r="AF8494" s="48"/>
    </row>
    <row r="8495" spans="1:32" ht="21" customHeight="1">
      <c r="A8495" s="45" t="str">
        <f>IF(G8495="","",VLOOKUP(G8495,#REF!,3,0))</f>
        <v/>
      </c>
      <c r="B8495" s="45" t="str">
        <f>IF(Table1[[#This Row],[Day]]="","",WEEKNUM(F8495))</f>
        <v/>
      </c>
      <c r="C8495" s="45" t="str">
        <f>IF(Table1[[#This Row],[Day]]="","",MONTH(F8495))</f>
        <v/>
      </c>
      <c r="D8495" s="45" t="str">
        <f>IF(Table1[[#This Row],[Day]]="","",YEAR(F8495))</f>
        <v/>
      </c>
      <c r="E8495" s="117" t="s">
        <v>329</v>
      </c>
      <c r="J8495" s="102"/>
      <c r="K8495" s="124"/>
      <c r="R8495" s="46"/>
      <c r="V8495" s="112"/>
      <c r="W8495" s="72"/>
      <c r="X8495" s="46"/>
      <c r="Y8495" s="46"/>
      <c r="AC8495" s="47">
        <f t="shared" si="129"/>
        <v>0</v>
      </c>
      <c r="AD8495" s="47"/>
      <c r="AE8495" s="44"/>
      <c r="AF8495" s="48"/>
    </row>
    <row r="8496" spans="1:32" ht="21" customHeight="1">
      <c r="A8496" s="45" t="str">
        <f>IF(G8496="","",VLOOKUP(G8496,#REF!,3,0))</f>
        <v/>
      </c>
      <c r="B8496" s="45" t="str">
        <f>IF(Table1[[#This Row],[Day]]="","",WEEKNUM(F8496))</f>
        <v/>
      </c>
      <c r="C8496" s="45" t="str">
        <f>IF(Table1[[#This Row],[Day]]="","",MONTH(F8496))</f>
        <v/>
      </c>
      <c r="D8496" s="45" t="str">
        <f>IF(Table1[[#This Row],[Day]]="","",YEAR(F8496))</f>
        <v/>
      </c>
      <c r="E8496" s="117" t="s">
        <v>329</v>
      </c>
      <c r="J8496" s="102"/>
      <c r="K8496" s="124"/>
      <c r="R8496" s="46"/>
      <c r="V8496" s="112"/>
      <c r="W8496" s="72"/>
      <c r="X8496" s="46"/>
      <c r="Y8496" s="46"/>
      <c r="AC8496" s="47">
        <f t="shared" si="129"/>
        <v>0</v>
      </c>
      <c r="AD8496" s="47"/>
      <c r="AE8496" s="44"/>
      <c r="AF8496" s="48"/>
    </row>
    <row r="8497" spans="1:32" ht="21" customHeight="1">
      <c r="A8497" s="45" t="str">
        <f>IF(G8497="","",VLOOKUP(G8497,#REF!,3,0))</f>
        <v/>
      </c>
      <c r="B8497" s="45" t="str">
        <f>IF(Table1[[#This Row],[Day]]="","",WEEKNUM(F8497))</f>
        <v/>
      </c>
      <c r="C8497" s="45" t="str">
        <f>IF(Table1[[#This Row],[Day]]="","",MONTH(F8497))</f>
        <v/>
      </c>
      <c r="D8497" s="45" t="str">
        <f>IF(Table1[[#This Row],[Day]]="","",YEAR(F8497))</f>
        <v/>
      </c>
      <c r="E8497" s="117" t="s">
        <v>329</v>
      </c>
      <c r="J8497" s="102"/>
      <c r="K8497" s="124"/>
      <c r="R8497" s="46"/>
      <c r="V8497" s="112"/>
      <c r="W8497" s="72"/>
      <c r="X8497" s="46"/>
      <c r="Y8497" s="46"/>
      <c r="AC8497" s="47">
        <f t="shared" si="129"/>
        <v>0</v>
      </c>
      <c r="AD8497" s="47"/>
      <c r="AE8497" s="44"/>
      <c r="AF8497" s="48"/>
    </row>
    <row r="8498" spans="1:32" ht="21" customHeight="1">
      <c r="A8498" s="45" t="str">
        <f>IF(G8498="","",VLOOKUP(G8498,#REF!,3,0))</f>
        <v/>
      </c>
      <c r="B8498" s="45" t="str">
        <f>IF(Table1[[#This Row],[Day]]="","",WEEKNUM(F8498))</f>
        <v/>
      </c>
      <c r="C8498" s="45" t="str">
        <f>IF(Table1[[#This Row],[Day]]="","",MONTH(F8498))</f>
        <v/>
      </c>
      <c r="D8498" s="45" t="str">
        <f>IF(Table1[[#This Row],[Day]]="","",YEAR(F8498))</f>
        <v/>
      </c>
      <c r="E8498" s="117" t="s">
        <v>329</v>
      </c>
      <c r="J8498" s="102"/>
      <c r="K8498" s="124"/>
      <c r="R8498" s="46"/>
      <c r="V8498" s="112"/>
      <c r="W8498" s="72"/>
      <c r="X8498" s="46"/>
      <c r="Y8498" s="46"/>
      <c r="AC8498" s="47">
        <f t="shared" si="129"/>
        <v>0</v>
      </c>
      <c r="AD8498" s="47"/>
      <c r="AE8498" s="44"/>
      <c r="AF8498" s="48"/>
    </row>
    <row r="8499" spans="1:32" ht="21" customHeight="1">
      <c r="A8499" s="45" t="str">
        <f>IF(G8499="","",VLOOKUP(G8499,#REF!,3,0))</f>
        <v/>
      </c>
      <c r="B8499" s="45" t="str">
        <f>IF(Table1[[#This Row],[Day]]="","",WEEKNUM(F8499))</f>
        <v/>
      </c>
      <c r="C8499" s="45" t="str">
        <f>IF(Table1[[#This Row],[Day]]="","",MONTH(F8499))</f>
        <v/>
      </c>
      <c r="D8499" s="45" t="str">
        <f>IF(Table1[[#This Row],[Day]]="","",YEAR(F8499))</f>
        <v/>
      </c>
      <c r="E8499" s="117" t="s">
        <v>329</v>
      </c>
      <c r="J8499" s="102"/>
      <c r="K8499" s="124"/>
      <c r="R8499" s="46"/>
      <c r="V8499" s="112"/>
      <c r="W8499" s="72"/>
      <c r="X8499" s="46"/>
      <c r="Y8499" s="46"/>
      <c r="AC8499" s="47">
        <f t="shared" si="129"/>
        <v>0</v>
      </c>
      <c r="AD8499" s="47"/>
      <c r="AE8499" s="44"/>
      <c r="AF8499" s="48"/>
    </row>
    <row r="8500" spans="1:32" ht="21" customHeight="1">
      <c r="A8500" s="45" t="str">
        <f>IF(G8500="","",VLOOKUP(G8500,#REF!,3,0))</f>
        <v/>
      </c>
      <c r="B8500" s="45" t="str">
        <f>IF(Table1[[#This Row],[Day]]="","",WEEKNUM(F8500))</f>
        <v/>
      </c>
      <c r="C8500" s="45" t="str">
        <f>IF(Table1[[#This Row],[Day]]="","",MONTH(F8500))</f>
        <v/>
      </c>
      <c r="D8500" s="45" t="str">
        <f>IF(Table1[[#This Row],[Day]]="","",YEAR(F8500))</f>
        <v/>
      </c>
      <c r="E8500" s="117" t="s">
        <v>329</v>
      </c>
      <c r="J8500" s="102"/>
      <c r="K8500" s="124"/>
      <c r="R8500" s="46"/>
      <c r="V8500" s="112"/>
      <c r="W8500" s="72"/>
      <c r="X8500" s="46"/>
      <c r="Y8500" s="46"/>
      <c r="AC8500" s="47">
        <f t="shared" si="129"/>
        <v>0</v>
      </c>
      <c r="AD8500" s="47"/>
      <c r="AE8500" s="44"/>
      <c r="AF8500" s="48"/>
    </row>
    <row r="8501" spans="1:32" ht="21" customHeight="1">
      <c r="A8501" s="45" t="str">
        <f>IF(G8501="","",VLOOKUP(G8501,#REF!,3,0))</f>
        <v/>
      </c>
      <c r="B8501" s="45" t="str">
        <f>IF(Table1[[#This Row],[Day]]="","",WEEKNUM(F8501))</f>
        <v/>
      </c>
      <c r="C8501" s="45" t="str">
        <f>IF(Table1[[#This Row],[Day]]="","",MONTH(F8501))</f>
        <v/>
      </c>
      <c r="D8501" s="45" t="str">
        <f>IF(Table1[[#This Row],[Day]]="","",YEAR(F8501))</f>
        <v/>
      </c>
      <c r="E8501" s="117" t="s">
        <v>329</v>
      </c>
      <c r="J8501" s="102"/>
      <c r="K8501" s="124"/>
      <c r="R8501" s="46"/>
      <c r="V8501" s="112"/>
      <c r="W8501" s="72"/>
      <c r="X8501" s="46"/>
      <c r="Y8501" s="46"/>
      <c r="AC8501" s="47">
        <f t="shared" si="129"/>
        <v>0</v>
      </c>
      <c r="AD8501" s="47"/>
      <c r="AE8501" s="44"/>
      <c r="AF8501" s="48"/>
    </row>
    <row r="8502" spans="1:32" ht="21" customHeight="1">
      <c r="A8502" s="45" t="str">
        <f>IF(G8502="","",VLOOKUP(G8502,#REF!,3,0))</f>
        <v/>
      </c>
      <c r="B8502" s="45" t="str">
        <f>IF(Table1[[#This Row],[Day]]="","",WEEKNUM(F8502))</f>
        <v/>
      </c>
      <c r="C8502" s="45" t="str">
        <f>IF(Table1[[#This Row],[Day]]="","",MONTH(F8502))</f>
        <v/>
      </c>
      <c r="D8502" s="45" t="str">
        <f>IF(Table1[[#This Row],[Day]]="","",YEAR(F8502))</f>
        <v/>
      </c>
      <c r="E8502" s="117" t="s">
        <v>329</v>
      </c>
      <c r="J8502" s="102"/>
      <c r="K8502" s="124"/>
      <c r="R8502" s="46"/>
      <c r="V8502" s="112"/>
      <c r="W8502" s="72"/>
      <c r="X8502" s="46"/>
      <c r="Y8502" s="46"/>
      <c r="AC8502" s="47">
        <f t="shared" si="129"/>
        <v>0</v>
      </c>
      <c r="AD8502" s="47"/>
      <c r="AE8502" s="44"/>
      <c r="AF8502" s="48"/>
    </row>
    <row r="8503" spans="1:32" ht="21" customHeight="1">
      <c r="A8503" s="45" t="str">
        <f>IF(G8503="","",VLOOKUP(G8503,#REF!,3,0))</f>
        <v/>
      </c>
      <c r="B8503" s="45" t="str">
        <f>IF(Table1[[#This Row],[Day]]="","",WEEKNUM(F8503))</f>
        <v/>
      </c>
      <c r="C8503" s="45" t="str">
        <f>IF(Table1[[#This Row],[Day]]="","",MONTH(F8503))</f>
        <v/>
      </c>
      <c r="D8503" s="45" t="str">
        <f>IF(Table1[[#This Row],[Day]]="","",YEAR(F8503))</f>
        <v/>
      </c>
      <c r="E8503" s="117" t="s">
        <v>329</v>
      </c>
      <c r="J8503" s="102"/>
      <c r="K8503" s="124"/>
      <c r="R8503" s="46"/>
      <c r="V8503" s="112"/>
      <c r="W8503" s="72"/>
      <c r="X8503" s="46"/>
      <c r="Y8503" s="46"/>
      <c r="AC8503" s="47">
        <f t="shared" si="129"/>
        <v>0</v>
      </c>
      <c r="AD8503" s="47"/>
      <c r="AE8503" s="44"/>
      <c r="AF8503" s="48"/>
    </row>
    <row r="8504" spans="1:32" ht="21" customHeight="1">
      <c r="A8504" s="45" t="str">
        <f>IF(G8504="","",VLOOKUP(G8504,#REF!,3,0))</f>
        <v/>
      </c>
      <c r="B8504" s="45" t="str">
        <f>IF(Table1[[#This Row],[Day]]="","",WEEKNUM(F8504))</f>
        <v/>
      </c>
      <c r="C8504" s="45" t="str">
        <f>IF(Table1[[#This Row],[Day]]="","",MONTH(F8504))</f>
        <v/>
      </c>
      <c r="D8504" s="45" t="str">
        <f>IF(Table1[[#This Row],[Day]]="","",YEAR(F8504))</f>
        <v/>
      </c>
      <c r="E8504" s="117" t="s">
        <v>329</v>
      </c>
      <c r="J8504" s="102"/>
      <c r="K8504" s="124"/>
      <c r="R8504" s="46"/>
      <c r="V8504" s="112"/>
      <c r="W8504" s="72"/>
      <c r="X8504" s="46"/>
      <c r="Y8504" s="46"/>
      <c r="AC8504" s="47">
        <f t="shared" si="129"/>
        <v>0</v>
      </c>
      <c r="AD8504" s="47"/>
      <c r="AE8504" s="44"/>
      <c r="AF8504" s="48"/>
    </row>
    <row r="8505" spans="1:32" ht="21" customHeight="1">
      <c r="A8505" s="45" t="str">
        <f>IF(G8505="","",VLOOKUP(G8505,#REF!,3,0))</f>
        <v/>
      </c>
      <c r="B8505" s="45" t="str">
        <f>IF(Table1[[#This Row],[Day]]="","",WEEKNUM(F8505))</f>
        <v/>
      </c>
      <c r="C8505" s="45" t="str">
        <f>IF(Table1[[#This Row],[Day]]="","",MONTH(F8505))</f>
        <v/>
      </c>
      <c r="D8505" s="45" t="str">
        <f>IF(Table1[[#This Row],[Day]]="","",YEAR(F8505))</f>
        <v/>
      </c>
      <c r="E8505" s="117" t="s">
        <v>329</v>
      </c>
      <c r="J8505" s="102"/>
      <c r="K8505" s="124"/>
      <c r="R8505" s="46"/>
      <c r="V8505" s="112"/>
      <c r="W8505" s="72"/>
      <c r="X8505" s="46"/>
      <c r="Y8505" s="46"/>
      <c r="AC8505" s="47">
        <f t="shared" si="129"/>
        <v>0</v>
      </c>
      <c r="AD8505" s="47"/>
      <c r="AE8505" s="44"/>
      <c r="AF8505" s="48"/>
    </row>
    <row r="8506" spans="1:32" ht="21" customHeight="1">
      <c r="A8506" s="45" t="str">
        <f>IF(G8506="","",VLOOKUP(G8506,#REF!,3,0))</f>
        <v/>
      </c>
      <c r="B8506" s="45" t="str">
        <f>IF(Table1[[#This Row],[Day]]="","",WEEKNUM(F8506))</f>
        <v/>
      </c>
      <c r="C8506" s="45" t="str">
        <f>IF(Table1[[#This Row],[Day]]="","",MONTH(F8506))</f>
        <v/>
      </c>
      <c r="D8506" s="45" t="str">
        <f>IF(Table1[[#This Row],[Day]]="","",YEAR(F8506))</f>
        <v/>
      </c>
      <c r="E8506" s="117" t="s">
        <v>329</v>
      </c>
      <c r="J8506" s="102"/>
      <c r="K8506" s="124"/>
      <c r="R8506" s="46"/>
      <c r="V8506" s="112"/>
      <c r="W8506" s="72"/>
      <c r="X8506" s="46"/>
      <c r="Y8506" s="46"/>
      <c r="AC8506" s="47">
        <f t="shared" si="129"/>
        <v>0</v>
      </c>
      <c r="AD8506" s="47"/>
      <c r="AE8506" s="44"/>
      <c r="AF8506" s="48"/>
    </row>
    <row r="8507" spans="1:32" ht="21" customHeight="1">
      <c r="A8507" s="45" t="str">
        <f>IF(G8507="","",VLOOKUP(G8507,#REF!,3,0))</f>
        <v/>
      </c>
      <c r="B8507" s="45" t="str">
        <f>IF(Table1[[#This Row],[Day]]="","",WEEKNUM(F8507))</f>
        <v/>
      </c>
      <c r="C8507" s="45" t="str">
        <f>IF(Table1[[#This Row],[Day]]="","",MONTH(F8507))</f>
        <v/>
      </c>
      <c r="D8507" s="45" t="str">
        <f>IF(Table1[[#This Row],[Day]]="","",YEAR(F8507))</f>
        <v/>
      </c>
      <c r="E8507" s="117" t="s">
        <v>329</v>
      </c>
      <c r="J8507" s="102"/>
      <c r="K8507" s="124"/>
      <c r="R8507" s="46"/>
      <c r="V8507" s="112"/>
      <c r="W8507" s="72"/>
      <c r="X8507" s="46"/>
      <c r="Y8507" s="46"/>
      <c r="AC8507" s="47">
        <f t="shared" si="129"/>
        <v>0</v>
      </c>
      <c r="AD8507" s="47"/>
      <c r="AE8507" s="44"/>
      <c r="AF8507" s="48"/>
    </row>
    <row r="8508" spans="1:32" ht="21" customHeight="1">
      <c r="A8508" s="45" t="str">
        <f>IF(G8508="","",VLOOKUP(G8508,#REF!,3,0))</f>
        <v/>
      </c>
      <c r="B8508" s="45" t="str">
        <f>IF(Table1[[#This Row],[Day]]="","",WEEKNUM(F8508))</f>
        <v/>
      </c>
      <c r="C8508" s="45" t="str">
        <f>IF(Table1[[#This Row],[Day]]="","",MONTH(F8508))</f>
        <v/>
      </c>
      <c r="D8508" s="45" t="str">
        <f>IF(Table1[[#This Row],[Day]]="","",YEAR(F8508))</f>
        <v/>
      </c>
      <c r="E8508" s="117" t="s">
        <v>329</v>
      </c>
      <c r="J8508" s="102"/>
      <c r="K8508" s="124"/>
      <c r="R8508" s="46"/>
      <c r="V8508" s="112"/>
      <c r="W8508" s="72"/>
      <c r="X8508" s="46"/>
      <c r="Y8508" s="46"/>
      <c r="AC8508" s="47">
        <f t="shared" si="129"/>
        <v>0</v>
      </c>
      <c r="AD8508" s="47"/>
      <c r="AE8508" s="44"/>
      <c r="AF8508" s="48"/>
    </row>
    <row r="8509" spans="1:32" ht="21" customHeight="1">
      <c r="A8509" s="45" t="str">
        <f>IF(G8509="","",VLOOKUP(G8509,#REF!,3,0))</f>
        <v/>
      </c>
      <c r="B8509" s="45" t="str">
        <f>IF(Table1[[#This Row],[Day]]="","",WEEKNUM(F8509))</f>
        <v/>
      </c>
      <c r="C8509" s="45" t="str">
        <f>IF(Table1[[#This Row],[Day]]="","",MONTH(F8509))</f>
        <v/>
      </c>
      <c r="D8509" s="45" t="str">
        <f>IF(Table1[[#This Row],[Day]]="","",YEAR(F8509))</f>
        <v/>
      </c>
      <c r="E8509" s="117" t="s">
        <v>329</v>
      </c>
      <c r="J8509" s="102"/>
      <c r="K8509" s="124"/>
      <c r="R8509" s="46"/>
      <c r="V8509" s="112"/>
      <c r="W8509" s="72"/>
      <c r="X8509" s="46"/>
      <c r="Y8509" s="46"/>
      <c r="AC8509" s="47">
        <f t="shared" si="129"/>
        <v>0</v>
      </c>
      <c r="AD8509" s="47"/>
      <c r="AE8509" s="44"/>
      <c r="AF8509" s="48"/>
    </row>
    <row r="8510" spans="1:32" ht="21" customHeight="1">
      <c r="A8510" s="45" t="str">
        <f>IF(G8510="","",VLOOKUP(G8510,#REF!,3,0))</f>
        <v/>
      </c>
      <c r="B8510" s="45" t="str">
        <f>IF(Table1[[#This Row],[Day]]="","",WEEKNUM(F8510))</f>
        <v/>
      </c>
      <c r="C8510" s="45" t="str">
        <f>IF(Table1[[#This Row],[Day]]="","",MONTH(F8510))</f>
        <v/>
      </c>
      <c r="D8510" s="45" t="str">
        <f>IF(Table1[[#This Row],[Day]]="","",YEAR(F8510))</f>
        <v/>
      </c>
      <c r="E8510" s="117" t="s">
        <v>329</v>
      </c>
      <c r="J8510" s="102"/>
      <c r="K8510" s="124"/>
      <c r="R8510" s="46"/>
      <c r="V8510" s="112"/>
      <c r="W8510" s="72"/>
      <c r="X8510" s="46"/>
      <c r="Y8510" s="46"/>
      <c r="AC8510" s="47">
        <f t="shared" si="129"/>
        <v>0</v>
      </c>
      <c r="AD8510" s="47"/>
      <c r="AE8510" s="44"/>
      <c r="AF8510" s="48"/>
    </row>
    <row r="8511" spans="1:32" ht="21" customHeight="1">
      <c r="A8511" s="45" t="str">
        <f>IF(G8511="","",VLOOKUP(G8511,#REF!,3,0))</f>
        <v/>
      </c>
      <c r="B8511" s="45" t="str">
        <f>IF(Table1[[#This Row],[Day]]="","",WEEKNUM(F8511))</f>
        <v/>
      </c>
      <c r="C8511" s="45" t="str">
        <f>IF(Table1[[#This Row],[Day]]="","",MONTH(F8511))</f>
        <v/>
      </c>
      <c r="D8511" s="45" t="str">
        <f>IF(Table1[[#This Row],[Day]]="","",YEAR(F8511))</f>
        <v/>
      </c>
      <c r="E8511" s="117" t="s">
        <v>329</v>
      </c>
      <c r="J8511" s="102"/>
      <c r="K8511" s="124"/>
      <c r="R8511" s="46"/>
      <c r="V8511" s="112"/>
      <c r="W8511" s="72"/>
      <c r="X8511" s="46"/>
      <c r="Y8511" s="46"/>
      <c r="AC8511" s="47">
        <f t="shared" si="129"/>
        <v>0</v>
      </c>
      <c r="AD8511" s="47"/>
      <c r="AE8511" s="44"/>
      <c r="AF8511" s="48"/>
    </row>
    <row r="8512" spans="1:32" ht="21" customHeight="1">
      <c r="A8512" s="45" t="str">
        <f>IF(G8512="","",VLOOKUP(G8512,#REF!,3,0))</f>
        <v/>
      </c>
      <c r="B8512" s="45" t="str">
        <f>IF(Table1[[#This Row],[Day]]="","",WEEKNUM(F8512))</f>
        <v/>
      </c>
      <c r="C8512" s="45" t="str">
        <f>IF(Table1[[#This Row],[Day]]="","",MONTH(F8512))</f>
        <v/>
      </c>
      <c r="D8512" s="45" t="str">
        <f>IF(Table1[[#This Row],[Day]]="","",YEAR(F8512))</f>
        <v/>
      </c>
      <c r="E8512" s="117" t="s">
        <v>329</v>
      </c>
      <c r="J8512" s="102"/>
      <c r="K8512" s="124"/>
      <c r="R8512" s="46"/>
      <c r="V8512" s="112"/>
      <c r="W8512" s="72"/>
      <c r="X8512" s="46"/>
      <c r="Y8512" s="46"/>
      <c r="AC8512" s="47">
        <f t="shared" si="129"/>
        <v>0</v>
      </c>
      <c r="AD8512" s="47"/>
      <c r="AE8512" s="44"/>
      <c r="AF8512" s="48"/>
    </row>
    <row r="8513" spans="1:32" ht="21" customHeight="1">
      <c r="A8513" s="45" t="str">
        <f>IF(G8513="","",VLOOKUP(G8513,#REF!,3,0))</f>
        <v/>
      </c>
      <c r="B8513" s="45" t="str">
        <f>IF(Table1[[#This Row],[Day]]="","",WEEKNUM(F8513))</f>
        <v/>
      </c>
      <c r="C8513" s="45" t="str">
        <f>IF(Table1[[#This Row],[Day]]="","",MONTH(F8513))</f>
        <v/>
      </c>
      <c r="D8513" s="45" t="str">
        <f>IF(Table1[[#This Row],[Day]]="","",YEAR(F8513))</f>
        <v/>
      </c>
      <c r="E8513" s="117" t="s">
        <v>329</v>
      </c>
      <c r="J8513" s="102"/>
      <c r="K8513" s="124"/>
      <c r="R8513" s="46"/>
      <c r="V8513" s="112"/>
      <c r="W8513" s="72"/>
      <c r="X8513" s="46"/>
      <c r="Y8513" s="46"/>
      <c r="AC8513" s="47">
        <f t="shared" si="129"/>
        <v>0</v>
      </c>
      <c r="AD8513" s="47"/>
      <c r="AE8513" s="44"/>
      <c r="AF8513" s="48"/>
    </row>
    <row r="8514" spans="1:32" ht="21" customHeight="1">
      <c r="A8514" s="45" t="str">
        <f>IF(G8514="","",VLOOKUP(G8514,#REF!,3,0))</f>
        <v/>
      </c>
      <c r="B8514" s="45" t="str">
        <f>IF(Table1[[#This Row],[Day]]="","",WEEKNUM(F8514))</f>
        <v/>
      </c>
      <c r="C8514" s="45" t="str">
        <f>IF(Table1[[#This Row],[Day]]="","",MONTH(F8514))</f>
        <v/>
      </c>
      <c r="D8514" s="45" t="str">
        <f>IF(Table1[[#This Row],[Day]]="","",YEAR(F8514))</f>
        <v/>
      </c>
      <c r="E8514" s="117" t="s">
        <v>329</v>
      </c>
      <c r="J8514" s="102"/>
      <c r="K8514" s="124"/>
      <c r="R8514" s="46"/>
      <c r="V8514" s="112"/>
      <c r="W8514" s="72"/>
      <c r="X8514" s="46"/>
      <c r="Y8514" s="46"/>
      <c r="AC8514" s="47">
        <f t="shared" si="129"/>
        <v>0</v>
      </c>
      <c r="AD8514" s="47"/>
      <c r="AE8514" s="44"/>
      <c r="AF8514" s="48"/>
    </row>
    <row r="8515" spans="1:32" ht="21" customHeight="1">
      <c r="A8515" s="45" t="str">
        <f>IF(G8515="","",VLOOKUP(G8515,#REF!,3,0))</f>
        <v/>
      </c>
      <c r="B8515" s="45" t="str">
        <f>IF(Table1[[#This Row],[Day]]="","",WEEKNUM(F8515))</f>
        <v/>
      </c>
      <c r="C8515" s="45" t="str">
        <f>IF(Table1[[#This Row],[Day]]="","",MONTH(F8515))</f>
        <v/>
      </c>
      <c r="D8515" s="45" t="str">
        <f>IF(Table1[[#This Row],[Day]]="","",YEAR(F8515))</f>
        <v/>
      </c>
      <c r="E8515" s="117" t="s">
        <v>329</v>
      </c>
      <c r="J8515" s="102"/>
      <c r="K8515" s="124"/>
      <c r="R8515" s="46"/>
      <c r="V8515" s="112"/>
      <c r="W8515" s="72"/>
      <c r="X8515" s="46"/>
      <c r="Y8515" s="46"/>
      <c r="AC8515" s="47">
        <f t="shared" si="129"/>
        <v>0</v>
      </c>
      <c r="AD8515" s="47"/>
      <c r="AE8515" s="44"/>
      <c r="AF8515" s="48"/>
    </row>
    <row r="8516" spans="1:32" ht="21" customHeight="1">
      <c r="A8516" s="45" t="str">
        <f>IF(G8516="","",VLOOKUP(G8516,#REF!,3,0))</f>
        <v/>
      </c>
      <c r="B8516" s="45" t="str">
        <f>IF(Table1[[#This Row],[Day]]="","",WEEKNUM(F8516))</f>
        <v/>
      </c>
      <c r="C8516" s="45" t="str">
        <f>IF(Table1[[#This Row],[Day]]="","",MONTH(F8516))</f>
        <v/>
      </c>
      <c r="D8516" s="45" t="str">
        <f>IF(Table1[[#This Row],[Day]]="","",YEAR(F8516))</f>
        <v/>
      </c>
      <c r="E8516" s="117" t="s">
        <v>329</v>
      </c>
      <c r="J8516" s="102"/>
      <c r="K8516" s="124"/>
      <c r="R8516" s="46"/>
      <c r="V8516" s="112"/>
      <c r="W8516" s="72"/>
      <c r="X8516" s="46"/>
      <c r="Y8516" s="46"/>
      <c r="AC8516" s="47">
        <f t="shared" si="129"/>
        <v>0</v>
      </c>
      <c r="AD8516" s="47"/>
      <c r="AE8516" s="44"/>
      <c r="AF8516" s="48"/>
    </row>
    <row r="8517" spans="1:32" ht="21" customHeight="1">
      <c r="A8517" s="45" t="str">
        <f>IF(G8517="","",VLOOKUP(G8517,#REF!,3,0))</f>
        <v/>
      </c>
      <c r="B8517" s="45" t="str">
        <f>IF(Table1[[#This Row],[Day]]="","",WEEKNUM(F8517))</f>
        <v/>
      </c>
      <c r="C8517" s="45" t="str">
        <f>IF(Table1[[#This Row],[Day]]="","",MONTH(F8517))</f>
        <v/>
      </c>
      <c r="D8517" s="45" t="str">
        <f>IF(Table1[[#This Row],[Day]]="","",YEAR(F8517))</f>
        <v/>
      </c>
      <c r="E8517" s="117" t="s">
        <v>329</v>
      </c>
      <c r="J8517" s="102"/>
      <c r="K8517" s="124"/>
      <c r="R8517" s="46"/>
      <c r="V8517" s="112"/>
      <c r="W8517" s="72"/>
      <c r="X8517" s="46"/>
      <c r="Y8517" s="46"/>
      <c r="AC8517" s="47">
        <f t="shared" si="129"/>
        <v>0</v>
      </c>
      <c r="AD8517" s="47"/>
      <c r="AE8517" s="44"/>
      <c r="AF8517" s="48"/>
    </row>
    <row r="8518" spans="1:32" ht="21" customHeight="1">
      <c r="A8518" s="45" t="str">
        <f>IF(G8518="","",VLOOKUP(G8518,#REF!,3,0))</f>
        <v/>
      </c>
      <c r="B8518" s="45" t="str">
        <f>IF(Table1[[#This Row],[Day]]="","",WEEKNUM(F8518))</f>
        <v/>
      </c>
      <c r="C8518" s="45" t="str">
        <f>IF(Table1[[#This Row],[Day]]="","",MONTH(F8518))</f>
        <v/>
      </c>
      <c r="D8518" s="45" t="str">
        <f>IF(Table1[[#This Row],[Day]]="","",YEAR(F8518))</f>
        <v/>
      </c>
      <c r="E8518" s="117" t="s">
        <v>329</v>
      </c>
      <c r="J8518" s="102"/>
      <c r="K8518" s="124"/>
      <c r="R8518" s="46"/>
      <c r="V8518" s="112"/>
      <c r="W8518" s="72"/>
      <c r="X8518" s="46"/>
      <c r="Y8518" s="46"/>
      <c r="AC8518" s="47">
        <f t="shared" si="129"/>
        <v>0</v>
      </c>
      <c r="AD8518" s="47"/>
      <c r="AE8518" s="44"/>
      <c r="AF8518" s="48"/>
    </row>
    <row r="8519" spans="1:32" ht="21" customHeight="1">
      <c r="A8519" s="45" t="str">
        <f>IF(G8519="","",VLOOKUP(G8519,#REF!,3,0))</f>
        <v/>
      </c>
      <c r="B8519" s="45" t="str">
        <f>IF(Table1[[#This Row],[Day]]="","",WEEKNUM(F8519))</f>
        <v/>
      </c>
      <c r="C8519" s="45" t="str">
        <f>IF(Table1[[#This Row],[Day]]="","",MONTH(F8519))</f>
        <v/>
      </c>
      <c r="D8519" s="45" t="str">
        <f>IF(Table1[[#This Row],[Day]]="","",YEAR(F8519))</f>
        <v/>
      </c>
      <c r="E8519" s="117" t="s">
        <v>329</v>
      </c>
      <c r="J8519" s="102"/>
      <c r="K8519" s="124"/>
      <c r="R8519" s="46"/>
      <c r="V8519" s="112"/>
      <c r="W8519" s="72"/>
      <c r="X8519" s="46"/>
      <c r="Y8519" s="46"/>
      <c r="AC8519" s="47">
        <f t="shared" si="129"/>
        <v>0</v>
      </c>
      <c r="AD8519" s="47"/>
      <c r="AE8519" s="44"/>
      <c r="AF8519" s="48"/>
    </row>
    <row r="8520" spans="1:32" ht="21" customHeight="1">
      <c r="A8520" s="45" t="str">
        <f>IF(G8520="","",VLOOKUP(G8520,#REF!,3,0))</f>
        <v/>
      </c>
      <c r="B8520" s="45" t="str">
        <f>IF(Table1[[#This Row],[Day]]="","",WEEKNUM(F8520))</f>
        <v/>
      </c>
      <c r="C8520" s="45" t="str">
        <f>IF(Table1[[#This Row],[Day]]="","",MONTH(F8520))</f>
        <v/>
      </c>
      <c r="D8520" s="45" t="str">
        <f>IF(Table1[[#This Row],[Day]]="","",YEAR(F8520))</f>
        <v/>
      </c>
      <c r="E8520" s="117" t="s">
        <v>329</v>
      </c>
      <c r="J8520" s="102"/>
      <c r="K8520" s="124"/>
      <c r="R8520" s="46"/>
      <c r="V8520" s="112"/>
      <c r="W8520" s="72"/>
      <c r="X8520" s="46"/>
      <c r="Y8520" s="46"/>
      <c r="AC8520" s="47">
        <f t="shared" si="129"/>
        <v>0</v>
      </c>
      <c r="AD8520" s="47"/>
      <c r="AE8520" s="44"/>
      <c r="AF8520" s="48"/>
    </row>
    <row r="8521" spans="1:32" ht="21" customHeight="1">
      <c r="A8521" s="45" t="str">
        <f>IF(G8521="","",VLOOKUP(G8521,#REF!,3,0))</f>
        <v/>
      </c>
      <c r="B8521" s="45" t="str">
        <f>IF(Table1[[#This Row],[Day]]="","",WEEKNUM(F8521))</f>
        <v/>
      </c>
      <c r="C8521" s="45" t="str">
        <f>IF(Table1[[#This Row],[Day]]="","",MONTH(F8521))</f>
        <v/>
      </c>
      <c r="D8521" s="45" t="str">
        <f>IF(Table1[[#This Row],[Day]]="","",YEAR(F8521))</f>
        <v/>
      </c>
      <c r="E8521" s="117" t="s">
        <v>329</v>
      </c>
      <c r="J8521" s="102"/>
      <c r="K8521" s="124"/>
      <c r="R8521" s="46"/>
      <c r="V8521" s="112"/>
      <c r="W8521" s="72"/>
      <c r="X8521" s="46"/>
      <c r="Y8521" s="46"/>
      <c r="AC8521" s="47">
        <f t="shared" si="129"/>
        <v>0</v>
      </c>
      <c r="AD8521" s="47"/>
      <c r="AE8521" s="44"/>
      <c r="AF8521" s="48"/>
    </row>
    <row r="8522" spans="1:32" ht="21" customHeight="1">
      <c r="A8522" s="45" t="str">
        <f>IF(G8522="","",VLOOKUP(G8522,#REF!,3,0))</f>
        <v/>
      </c>
      <c r="B8522" s="45" t="str">
        <f>IF(Table1[[#This Row],[Day]]="","",WEEKNUM(F8522))</f>
        <v/>
      </c>
      <c r="C8522" s="45" t="str">
        <f>IF(Table1[[#This Row],[Day]]="","",MONTH(F8522))</f>
        <v/>
      </c>
      <c r="D8522" s="45" t="str">
        <f>IF(Table1[[#This Row],[Day]]="","",YEAR(F8522))</f>
        <v/>
      </c>
      <c r="E8522" s="117" t="s">
        <v>329</v>
      </c>
      <c r="J8522" s="102"/>
      <c r="K8522" s="124"/>
      <c r="R8522" s="46"/>
      <c r="V8522" s="112"/>
      <c r="W8522" s="72"/>
      <c r="X8522" s="46"/>
      <c r="Y8522" s="46"/>
      <c r="AC8522" s="47">
        <f t="shared" si="129"/>
        <v>0</v>
      </c>
      <c r="AD8522" s="47"/>
      <c r="AE8522" s="44"/>
      <c r="AF8522" s="48"/>
    </row>
    <row r="8523" spans="1:32" ht="21" customHeight="1">
      <c r="A8523" s="45" t="str">
        <f>IF(G8523="","",VLOOKUP(G8523,#REF!,3,0))</f>
        <v/>
      </c>
      <c r="B8523" s="45" t="str">
        <f>IF(Table1[[#This Row],[Day]]="","",WEEKNUM(F8523))</f>
        <v/>
      </c>
      <c r="C8523" s="45" t="str">
        <f>IF(Table1[[#This Row],[Day]]="","",MONTH(F8523))</f>
        <v/>
      </c>
      <c r="D8523" s="45" t="str">
        <f>IF(Table1[[#This Row],[Day]]="","",YEAR(F8523))</f>
        <v/>
      </c>
      <c r="E8523" s="117" t="s">
        <v>329</v>
      </c>
      <c r="J8523" s="102"/>
      <c r="K8523" s="124"/>
      <c r="R8523" s="46"/>
      <c r="V8523" s="112"/>
      <c r="W8523" s="72"/>
      <c r="X8523" s="46"/>
      <c r="Y8523" s="46"/>
      <c r="AC8523" s="47">
        <f t="shared" si="129"/>
        <v>0</v>
      </c>
      <c r="AD8523" s="47"/>
      <c r="AE8523" s="44"/>
      <c r="AF8523" s="48"/>
    </row>
    <row r="8524" spans="1:32" ht="21" customHeight="1">
      <c r="A8524" s="45" t="str">
        <f>IF(G8524="","",VLOOKUP(G8524,#REF!,3,0))</f>
        <v/>
      </c>
      <c r="B8524" s="45" t="str">
        <f>IF(Table1[[#This Row],[Day]]="","",WEEKNUM(F8524))</f>
        <v/>
      </c>
      <c r="C8524" s="45" t="str">
        <f>IF(Table1[[#This Row],[Day]]="","",MONTH(F8524))</f>
        <v/>
      </c>
      <c r="D8524" s="45" t="str">
        <f>IF(Table1[[#This Row],[Day]]="","",YEAR(F8524))</f>
        <v/>
      </c>
      <c r="E8524" s="117" t="s">
        <v>329</v>
      </c>
      <c r="J8524" s="102"/>
      <c r="K8524" s="124"/>
      <c r="R8524" s="46"/>
      <c r="V8524" s="112"/>
      <c r="W8524" s="72"/>
      <c r="X8524" s="46"/>
      <c r="Y8524" s="46"/>
      <c r="AC8524" s="47">
        <f t="shared" si="129"/>
        <v>0</v>
      </c>
      <c r="AD8524" s="47"/>
      <c r="AE8524" s="44"/>
      <c r="AF8524" s="48"/>
    </row>
    <row r="8525" spans="1:32" ht="21" customHeight="1">
      <c r="A8525" s="45" t="str">
        <f>IF(G8525="","",VLOOKUP(G8525,#REF!,3,0))</f>
        <v/>
      </c>
      <c r="B8525" s="45" t="str">
        <f>IF(Table1[[#This Row],[Day]]="","",WEEKNUM(F8525))</f>
        <v/>
      </c>
      <c r="C8525" s="45" t="str">
        <f>IF(Table1[[#This Row],[Day]]="","",MONTH(F8525))</f>
        <v/>
      </c>
      <c r="D8525" s="45" t="str">
        <f>IF(Table1[[#This Row],[Day]]="","",YEAR(F8525))</f>
        <v/>
      </c>
      <c r="E8525" s="117" t="s">
        <v>329</v>
      </c>
      <c r="J8525" s="102"/>
      <c r="K8525" s="124"/>
      <c r="R8525" s="46"/>
      <c r="V8525" s="112"/>
      <c r="W8525" s="72"/>
      <c r="X8525" s="46"/>
      <c r="Y8525" s="46"/>
      <c r="AC8525" s="47">
        <f t="shared" si="129"/>
        <v>0</v>
      </c>
      <c r="AD8525" s="47"/>
      <c r="AE8525" s="44"/>
      <c r="AF8525" s="48"/>
    </row>
    <row r="8526" spans="1:32" ht="21" customHeight="1">
      <c r="A8526" s="45" t="str">
        <f>IF(G8526="","",VLOOKUP(G8526,#REF!,3,0))</f>
        <v/>
      </c>
      <c r="B8526" s="45" t="str">
        <f>IF(Table1[[#This Row],[Day]]="","",WEEKNUM(F8526))</f>
        <v/>
      </c>
      <c r="C8526" s="45" t="str">
        <f>IF(Table1[[#This Row],[Day]]="","",MONTH(F8526))</f>
        <v/>
      </c>
      <c r="D8526" s="45" t="str">
        <f>IF(Table1[[#This Row],[Day]]="","",YEAR(F8526))</f>
        <v/>
      </c>
      <c r="E8526" s="117" t="s">
        <v>329</v>
      </c>
      <c r="J8526" s="102"/>
      <c r="K8526" s="124"/>
      <c r="R8526" s="46"/>
      <c r="V8526" s="112"/>
      <c r="W8526" s="72"/>
      <c r="X8526" s="46"/>
      <c r="Y8526" s="46"/>
      <c r="AC8526" s="47">
        <f t="shared" si="129"/>
        <v>0</v>
      </c>
      <c r="AD8526" s="47"/>
      <c r="AE8526" s="44"/>
      <c r="AF8526" s="48"/>
    </row>
    <row r="8527" spans="1:32" ht="21" customHeight="1">
      <c r="A8527" s="45" t="str">
        <f>IF(G8527="","",VLOOKUP(G8527,#REF!,3,0))</f>
        <v/>
      </c>
      <c r="B8527" s="45" t="str">
        <f>IF(Table1[[#This Row],[Day]]="","",WEEKNUM(F8527))</f>
        <v/>
      </c>
      <c r="C8527" s="45" t="str">
        <f>IF(Table1[[#This Row],[Day]]="","",MONTH(F8527))</f>
        <v/>
      </c>
      <c r="D8527" s="45" t="str">
        <f>IF(Table1[[#This Row],[Day]]="","",YEAR(F8527))</f>
        <v/>
      </c>
      <c r="E8527" s="117" t="s">
        <v>329</v>
      </c>
      <c r="J8527" s="102"/>
      <c r="K8527" s="124"/>
      <c r="R8527" s="46"/>
      <c r="V8527" s="112"/>
      <c r="W8527" s="72"/>
      <c r="X8527" s="46"/>
      <c r="Y8527" s="46"/>
      <c r="AC8527" s="47">
        <f t="shared" si="129"/>
        <v>0</v>
      </c>
      <c r="AD8527" s="47"/>
      <c r="AE8527" s="44"/>
      <c r="AF8527" s="48"/>
    </row>
    <row r="8528" spans="1:32" ht="21" customHeight="1">
      <c r="A8528" s="45" t="str">
        <f>IF(G8528="","",VLOOKUP(G8528,#REF!,3,0))</f>
        <v/>
      </c>
      <c r="B8528" s="45" t="str">
        <f>IF(Table1[[#This Row],[Day]]="","",WEEKNUM(F8528))</f>
        <v/>
      </c>
      <c r="C8528" s="45" t="str">
        <f>IF(Table1[[#This Row],[Day]]="","",MONTH(F8528))</f>
        <v/>
      </c>
      <c r="D8528" s="45" t="str">
        <f>IF(Table1[[#This Row],[Day]]="","",YEAR(F8528))</f>
        <v/>
      </c>
      <c r="E8528" s="117" t="s">
        <v>329</v>
      </c>
      <c r="J8528" s="102"/>
      <c r="K8528" s="124"/>
      <c r="R8528" s="46"/>
      <c r="V8528" s="112"/>
      <c r="W8528" s="72"/>
      <c r="X8528" s="46"/>
      <c r="Y8528" s="46"/>
      <c r="AC8528" s="47">
        <f t="shared" si="129"/>
        <v>0</v>
      </c>
      <c r="AD8528" s="47"/>
      <c r="AE8528" s="44"/>
      <c r="AF8528" s="48"/>
    </row>
    <row r="8529" spans="1:32" ht="21" customHeight="1">
      <c r="A8529" s="45" t="str">
        <f>IF(G8529="","",VLOOKUP(G8529,#REF!,3,0))</f>
        <v/>
      </c>
      <c r="B8529" s="45" t="str">
        <f>IF(Table1[[#This Row],[Day]]="","",WEEKNUM(F8529))</f>
        <v/>
      </c>
      <c r="C8529" s="45" t="str">
        <f>IF(Table1[[#This Row],[Day]]="","",MONTH(F8529))</f>
        <v/>
      </c>
      <c r="D8529" s="45" t="str">
        <f>IF(Table1[[#This Row],[Day]]="","",YEAR(F8529))</f>
        <v/>
      </c>
      <c r="E8529" s="117" t="s">
        <v>329</v>
      </c>
      <c r="J8529" s="102"/>
      <c r="K8529" s="124"/>
      <c r="R8529" s="46"/>
      <c r="V8529" s="112"/>
      <c r="W8529" s="72"/>
      <c r="X8529" s="46"/>
      <c r="Y8529" s="46"/>
      <c r="AC8529" s="47">
        <f t="shared" si="129"/>
        <v>0</v>
      </c>
      <c r="AD8529" s="47"/>
      <c r="AE8529" s="44"/>
      <c r="AF8529" s="48"/>
    </row>
    <row r="8530" spans="1:32" ht="21" customHeight="1">
      <c r="A8530" s="45" t="str">
        <f>IF(G8530="","",VLOOKUP(G8530,#REF!,3,0))</f>
        <v/>
      </c>
      <c r="B8530" s="45" t="str">
        <f>IF(Table1[[#This Row],[Day]]="","",WEEKNUM(F8530))</f>
        <v/>
      </c>
      <c r="C8530" s="45" t="str">
        <f>IF(Table1[[#This Row],[Day]]="","",MONTH(F8530))</f>
        <v/>
      </c>
      <c r="D8530" s="45" t="str">
        <f>IF(Table1[[#This Row],[Day]]="","",YEAR(F8530))</f>
        <v/>
      </c>
      <c r="E8530" s="117" t="s">
        <v>329</v>
      </c>
      <c r="J8530" s="102"/>
      <c r="K8530" s="124"/>
      <c r="R8530" s="46"/>
      <c r="V8530" s="112"/>
      <c r="W8530" s="72"/>
      <c r="X8530" s="46"/>
      <c r="Y8530" s="46"/>
      <c r="AC8530" s="47">
        <f t="shared" si="129"/>
        <v>0</v>
      </c>
      <c r="AD8530" s="47"/>
      <c r="AE8530" s="44"/>
      <c r="AF8530" s="48"/>
    </row>
    <row r="8531" spans="1:32" ht="21" customHeight="1">
      <c r="A8531" s="45" t="str">
        <f>IF(G8531="","",VLOOKUP(G8531,#REF!,3,0))</f>
        <v/>
      </c>
      <c r="B8531" s="45" t="str">
        <f>IF(Table1[[#This Row],[Day]]="","",WEEKNUM(F8531))</f>
        <v/>
      </c>
      <c r="C8531" s="45" t="str">
        <f>IF(Table1[[#This Row],[Day]]="","",MONTH(F8531))</f>
        <v/>
      </c>
      <c r="D8531" s="45" t="str">
        <f>IF(Table1[[#This Row],[Day]]="","",YEAR(F8531))</f>
        <v/>
      </c>
      <c r="E8531" s="117" t="s">
        <v>329</v>
      </c>
      <c r="J8531" s="102"/>
      <c r="K8531" s="124"/>
      <c r="R8531" s="46"/>
      <c r="V8531" s="112"/>
      <c r="W8531" s="72"/>
      <c r="X8531" s="46"/>
      <c r="Y8531" s="46"/>
      <c r="AC8531" s="47">
        <f t="shared" si="129"/>
        <v>0</v>
      </c>
      <c r="AD8531" s="47"/>
      <c r="AE8531" s="44"/>
      <c r="AF8531" s="48"/>
    </row>
    <row r="8532" spans="1:32" ht="21" customHeight="1">
      <c r="A8532" s="45" t="str">
        <f>IF(G8532="","",VLOOKUP(G8532,#REF!,3,0))</f>
        <v/>
      </c>
      <c r="B8532" s="45" t="str">
        <f>IF(Table1[[#This Row],[Day]]="","",WEEKNUM(F8532))</f>
        <v/>
      </c>
      <c r="C8532" s="45" t="str">
        <f>IF(Table1[[#This Row],[Day]]="","",MONTH(F8532))</f>
        <v/>
      </c>
      <c r="D8532" s="45" t="str">
        <f>IF(Table1[[#This Row],[Day]]="","",YEAR(F8532))</f>
        <v/>
      </c>
      <c r="E8532" s="117" t="s">
        <v>329</v>
      </c>
      <c r="J8532" s="102"/>
      <c r="K8532" s="124"/>
      <c r="R8532" s="46"/>
      <c r="V8532" s="112"/>
      <c r="W8532" s="72"/>
      <c r="X8532" s="46"/>
      <c r="Y8532" s="46"/>
      <c r="AC8532" s="47">
        <f t="shared" si="129"/>
        <v>0</v>
      </c>
      <c r="AD8532" s="47"/>
      <c r="AE8532" s="44"/>
      <c r="AF8532" s="48"/>
    </row>
    <row r="8533" spans="1:32" ht="21" customHeight="1">
      <c r="A8533" s="45" t="str">
        <f>IF(G8533="","",VLOOKUP(G8533,#REF!,3,0))</f>
        <v/>
      </c>
      <c r="B8533" s="45" t="str">
        <f>IF(Table1[[#This Row],[Day]]="","",WEEKNUM(F8533))</f>
        <v/>
      </c>
      <c r="C8533" s="45" t="str">
        <f>IF(Table1[[#This Row],[Day]]="","",MONTH(F8533))</f>
        <v/>
      </c>
      <c r="D8533" s="45" t="str">
        <f>IF(Table1[[#This Row],[Day]]="","",YEAR(F8533))</f>
        <v/>
      </c>
      <c r="E8533" s="117" t="s">
        <v>329</v>
      </c>
      <c r="J8533" s="102"/>
      <c r="K8533" s="124"/>
      <c r="R8533" s="46"/>
      <c r="V8533" s="112"/>
      <c r="W8533" s="72"/>
      <c r="X8533" s="46"/>
      <c r="Y8533" s="46"/>
      <c r="AC8533" s="47">
        <f t="shared" si="129"/>
        <v>0</v>
      </c>
      <c r="AD8533" s="47"/>
      <c r="AE8533" s="44"/>
      <c r="AF8533" s="48"/>
    </row>
    <row r="8534" spans="1:32" ht="21" customHeight="1">
      <c r="A8534" s="45" t="str">
        <f>IF(G8534="","",VLOOKUP(G8534,#REF!,3,0))</f>
        <v/>
      </c>
      <c r="B8534" s="45" t="str">
        <f>IF(Table1[[#This Row],[Day]]="","",WEEKNUM(F8534))</f>
        <v/>
      </c>
      <c r="C8534" s="45" t="str">
        <f>IF(Table1[[#This Row],[Day]]="","",MONTH(F8534))</f>
        <v/>
      </c>
      <c r="D8534" s="45" t="str">
        <f>IF(Table1[[#This Row],[Day]]="","",YEAR(F8534))</f>
        <v/>
      </c>
      <c r="E8534" s="117" t="s">
        <v>329</v>
      </c>
      <c r="J8534" s="102"/>
      <c r="K8534" s="124"/>
      <c r="R8534" s="46"/>
      <c r="V8534" s="112"/>
      <c r="W8534" s="72"/>
      <c r="X8534" s="46"/>
      <c r="Y8534" s="46"/>
      <c r="AC8534" s="47">
        <f t="shared" si="129"/>
        <v>0</v>
      </c>
      <c r="AD8534" s="47"/>
      <c r="AE8534" s="44"/>
      <c r="AF8534" s="48"/>
    </row>
    <row r="8535" spans="1:32" ht="21" customHeight="1">
      <c r="A8535" s="45" t="str">
        <f>IF(G8535="","",VLOOKUP(G8535,#REF!,3,0))</f>
        <v/>
      </c>
      <c r="B8535" s="45" t="str">
        <f>IF(Table1[[#This Row],[Day]]="","",WEEKNUM(F8535))</f>
        <v/>
      </c>
      <c r="C8535" s="45" t="str">
        <f>IF(Table1[[#This Row],[Day]]="","",MONTH(F8535))</f>
        <v/>
      </c>
      <c r="D8535" s="45" t="str">
        <f>IF(Table1[[#This Row],[Day]]="","",YEAR(F8535))</f>
        <v/>
      </c>
      <c r="E8535" s="117" t="s">
        <v>329</v>
      </c>
      <c r="J8535" s="102"/>
      <c r="K8535" s="124"/>
      <c r="R8535" s="46"/>
      <c r="V8535" s="112"/>
      <c r="W8535" s="72"/>
      <c r="X8535" s="46"/>
      <c r="Y8535" s="46"/>
      <c r="AC8535" s="47">
        <f t="shared" si="129"/>
        <v>0</v>
      </c>
      <c r="AD8535" s="47"/>
      <c r="AE8535" s="44"/>
      <c r="AF8535" s="48"/>
    </row>
    <row r="8536" spans="1:32" ht="21" customHeight="1">
      <c r="A8536" s="45" t="str">
        <f>IF(G8536="","",VLOOKUP(G8536,#REF!,3,0))</f>
        <v/>
      </c>
      <c r="B8536" s="45" t="str">
        <f>IF(Table1[[#This Row],[Day]]="","",WEEKNUM(F8536))</f>
        <v/>
      </c>
      <c r="C8536" s="45" t="str">
        <f>IF(Table1[[#This Row],[Day]]="","",MONTH(F8536))</f>
        <v/>
      </c>
      <c r="D8536" s="45" t="str">
        <f>IF(Table1[[#This Row],[Day]]="","",YEAR(F8536))</f>
        <v/>
      </c>
      <c r="E8536" s="117" t="s">
        <v>329</v>
      </c>
      <c r="J8536" s="102"/>
      <c r="K8536" s="124"/>
      <c r="R8536" s="46"/>
      <c r="V8536" s="112"/>
      <c r="W8536" s="72"/>
      <c r="X8536" s="46"/>
      <c r="Y8536" s="46"/>
      <c r="AC8536" s="47">
        <f t="shared" si="129"/>
        <v>0</v>
      </c>
      <c r="AD8536" s="47"/>
      <c r="AE8536" s="44"/>
      <c r="AF8536" s="48"/>
    </row>
    <row r="8537" spans="1:32" ht="21" customHeight="1">
      <c r="A8537" s="45" t="str">
        <f>IF(G8537="","",VLOOKUP(G8537,#REF!,3,0))</f>
        <v/>
      </c>
      <c r="B8537" s="45" t="str">
        <f>IF(Table1[[#This Row],[Day]]="","",WEEKNUM(F8537))</f>
        <v/>
      </c>
      <c r="C8537" s="45" t="str">
        <f>IF(Table1[[#This Row],[Day]]="","",MONTH(F8537))</f>
        <v/>
      </c>
      <c r="D8537" s="45" t="str">
        <f>IF(Table1[[#This Row],[Day]]="","",YEAR(F8537))</f>
        <v/>
      </c>
      <c r="E8537" s="117" t="s">
        <v>329</v>
      </c>
      <c r="J8537" s="102"/>
      <c r="K8537" s="124"/>
      <c r="R8537" s="46"/>
      <c r="V8537" s="112"/>
      <c r="W8537" s="72"/>
      <c r="X8537" s="46"/>
      <c r="Y8537" s="46"/>
      <c r="AC8537" s="47">
        <f t="shared" si="129"/>
        <v>0</v>
      </c>
      <c r="AD8537" s="47"/>
      <c r="AE8537" s="44"/>
      <c r="AF8537" s="48"/>
    </row>
    <row r="8538" spans="1:32" ht="21" customHeight="1">
      <c r="A8538" s="45" t="str">
        <f>IF(G8538="","",VLOOKUP(G8538,#REF!,3,0))</f>
        <v/>
      </c>
      <c r="B8538" s="45" t="str">
        <f>IF(Table1[[#This Row],[Day]]="","",WEEKNUM(F8538))</f>
        <v/>
      </c>
      <c r="C8538" s="45" t="str">
        <f>IF(Table1[[#This Row],[Day]]="","",MONTH(F8538))</f>
        <v/>
      </c>
      <c r="D8538" s="45" t="str">
        <f>IF(Table1[[#This Row],[Day]]="","",YEAR(F8538))</f>
        <v/>
      </c>
      <c r="E8538" s="117" t="s">
        <v>329</v>
      </c>
      <c r="J8538" s="102"/>
      <c r="K8538" s="124"/>
      <c r="R8538" s="46"/>
      <c r="V8538" s="112"/>
      <c r="W8538" s="72"/>
      <c r="X8538" s="46"/>
      <c r="Y8538" s="46"/>
      <c r="AC8538" s="47">
        <f t="shared" si="129"/>
        <v>0</v>
      </c>
      <c r="AD8538" s="47"/>
      <c r="AE8538" s="44"/>
      <c r="AF8538" s="48"/>
    </row>
    <row r="8539" spans="1:32" ht="21" customHeight="1">
      <c r="A8539" s="45" t="str">
        <f>IF(G8539="","",VLOOKUP(G8539,#REF!,3,0))</f>
        <v/>
      </c>
      <c r="B8539" s="45" t="str">
        <f>IF(Table1[[#This Row],[Day]]="","",WEEKNUM(F8539))</f>
        <v/>
      </c>
      <c r="C8539" s="45" t="str">
        <f>IF(Table1[[#This Row],[Day]]="","",MONTH(F8539))</f>
        <v/>
      </c>
      <c r="D8539" s="45" t="str">
        <f>IF(Table1[[#This Row],[Day]]="","",YEAR(F8539))</f>
        <v/>
      </c>
      <c r="E8539" s="117" t="s">
        <v>329</v>
      </c>
      <c r="J8539" s="102"/>
      <c r="K8539" s="124"/>
      <c r="R8539" s="46"/>
      <c r="V8539" s="112"/>
      <c r="W8539" s="72"/>
      <c r="X8539" s="46"/>
      <c r="Y8539" s="46"/>
      <c r="AC8539" s="47">
        <f t="shared" si="129"/>
        <v>0</v>
      </c>
      <c r="AD8539" s="47"/>
      <c r="AE8539" s="44"/>
      <c r="AF8539" s="48"/>
    </row>
    <row r="8540" spans="1:32" ht="21" customHeight="1">
      <c r="A8540" s="45" t="str">
        <f>IF(G8540="","",VLOOKUP(G8540,#REF!,3,0))</f>
        <v/>
      </c>
      <c r="B8540" s="45" t="str">
        <f>IF(Table1[[#This Row],[Day]]="","",WEEKNUM(F8540))</f>
        <v/>
      </c>
      <c r="C8540" s="45" t="str">
        <f>IF(Table1[[#This Row],[Day]]="","",MONTH(F8540))</f>
        <v/>
      </c>
      <c r="D8540" s="45" t="str">
        <f>IF(Table1[[#This Row],[Day]]="","",YEAR(F8540))</f>
        <v/>
      </c>
      <c r="E8540" s="117" t="s">
        <v>329</v>
      </c>
      <c r="J8540" s="102"/>
      <c r="K8540" s="124"/>
      <c r="R8540" s="46"/>
      <c r="V8540" s="112"/>
      <c r="W8540" s="72"/>
      <c r="X8540" s="46"/>
      <c r="Y8540" s="46"/>
      <c r="AC8540" s="47">
        <f t="shared" ref="AC8540:AC8603" si="130">SUM(I8540:AB8540)</f>
        <v>0</v>
      </c>
      <c r="AD8540" s="47"/>
      <c r="AE8540" s="44"/>
      <c r="AF8540" s="48"/>
    </row>
    <row r="8541" spans="1:32" ht="21" customHeight="1">
      <c r="A8541" s="45" t="str">
        <f>IF(G8541="","",VLOOKUP(G8541,#REF!,3,0))</f>
        <v/>
      </c>
      <c r="B8541" s="45" t="str">
        <f>IF(Table1[[#This Row],[Day]]="","",WEEKNUM(F8541))</f>
        <v/>
      </c>
      <c r="C8541" s="45" t="str">
        <f>IF(Table1[[#This Row],[Day]]="","",MONTH(F8541))</f>
        <v/>
      </c>
      <c r="D8541" s="45" t="str">
        <f>IF(Table1[[#This Row],[Day]]="","",YEAR(F8541))</f>
        <v/>
      </c>
      <c r="E8541" s="117" t="s">
        <v>329</v>
      </c>
      <c r="J8541" s="102"/>
      <c r="K8541" s="124"/>
      <c r="R8541" s="46"/>
      <c r="V8541" s="112"/>
      <c r="W8541" s="72"/>
      <c r="X8541" s="46"/>
      <c r="Y8541" s="46"/>
      <c r="AC8541" s="47">
        <f t="shared" si="130"/>
        <v>0</v>
      </c>
      <c r="AD8541" s="47"/>
      <c r="AE8541" s="44"/>
      <c r="AF8541" s="48"/>
    </row>
    <row r="8542" spans="1:32" ht="21" customHeight="1">
      <c r="A8542" s="45" t="str">
        <f>IF(G8542="","",VLOOKUP(G8542,#REF!,3,0))</f>
        <v/>
      </c>
      <c r="B8542" s="45" t="str">
        <f>IF(Table1[[#This Row],[Day]]="","",WEEKNUM(F8542))</f>
        <v/>
      </c>
      <c r="C8542" s="45" t="str">
        <f>IF(Table1[[#This Row],[Day]]="","",MONTH(F8542))</f>
        <v/>
      </c>
      <c r="D8542" s="45" t="str">
        <f>IF(Table1[[#This Row],[Day]]="","",YEAR(F8542))</f>
        <v/>
      </c>
      <c r="E8542" s="117" t="s">
        <v>329</v>
      </c>
      <c r="J8542" s="102"/>
      <c r="K8542" s="124"/>
      <c r="R8542" s="46"/>
      <c r="V8542" s="112"/>
      <c r="W8542" s="72"/>
      <c r="X8542" s="46"/>
      <c r="Y8542" s="46"/>
      <c r="AC8542" s="47">
        <f t="shared" si="130"/>
        <v>0</v>
      </c>
      <c r="AD8542" s="47"/>
      <c r="AE8542" s="44"/>
      <c r="AF8542" s="48"/>
    </row>
    <row r="8543" spans="1:32" ht="21" customHeight="1">
      <c r="A8543" s="45" t="str">
        <f>IF(G8543="","",VLOOKUP(G8543,#REF!,3,0))</f>
        <v/>
      </c>
      <c r="B8543" s="45" t="str">
        <f>IF(Table1[[#This Row],[Day]]="","",WEEKNUM(F8543))</f>
        <v/>
      </c>
      <c r="C8543" s="45" t="str">
        <f>IF(Table1[[#This Row],[Day]]="","",MONTH(F8543))</f>
        <v/>
      </c>
      <c r="D8543" s="45" t="str">
        <f>IF(Table1[[#This Row],[Day]]="","",YEAR(F8543))</f>
        <v/>
      </c>
      <c r="E8543" s="117" t="s">
        <v>329</v>
      </c>
      <c r="J8543" s="102"/>
      <c r="K8543" s="124"/>
      <c r="R8543" s="46"/>
      <c r="V8543" s="112"/>
      <c r="W8543" s="72"/>
      <c r="X8543" s="46"/>
      <c r="Y8543" s="46"/>
      <c r="AC8543" s="47">
        <f t="shared" si="130"/>
        <v>0</v>
      </c>
      <c r="AD8543" s="47"/>
      <c r="AE8543" s="44"/>
      <c r="AF8543" s="48"/>
    </row>
    <row r="8544" spans="1:32" ht="21" customHeight="1">
      <c r="A8544" s="45" t="str">
        <f>IF(G8544="","",VLOOKUP(G8544,#REF!,3,0))</f>
        <v/>
      </c>
      <c r="B8544" s="45" t="str">
        <f>IF(Table1[[#This Row],[Day]]="","",WEEKNUM(F8544))</f>
        <v/>
      </c>
      <c r="C8544" s="45" t="str">
        <f>IF(Table1[[#This Row],[Day]]="","",MONTH(F8544))</f>
        <v/>
      </c>
      <c r="D8544" s="45" t="str">
        <f>IF(Table1[[#This Row],[Day]]="","",YEAR(F8544))</f>
        <v/>
      </c>
      <c r="E8544" s="117" t="s">
        <v>329</v>
      </c>
      <c r="J8544" s="102"/>
      <c r="K8544" s="124"/>
      <c r="R8544" s="46"/>
      <c r="V8544" s="112"/>
      <c r="W8544" s="72"/>
      <c r="X8544" s="46"/>
      <c r="Y8544" s="46"/>
      <c r="AC8544" s="47">
        <f t="shared" si="130"/>
        <v>0</v>
      </c>
      <c r="AD8544" s="47"/>
      <c r="AE8544" s="44"/>
      <c r="AF8544" s="48"/>
    </row>
    <row r="8545" spans="1:32" ht="21" customHeight="1">
      <c r="A8545" s="45" t="str">
        <f>IF(G8545="","",VLOOKUP(G8545,#REF!,3,0))</f>
        <v/>
      </c>
      <c r="B8545" s="45" t="str">
        <f>IF(Table1[[#This Row],[Day]]="","",WEEKNUM(F8545))</f>
        <v/>
      </c>
      <c r="C8545" s="45" t="str">
        <f>IF(Table1[[#This Row],[Day]]="","",MONTH(F8545))</f>
        <v/>
      </c>
      <c r="D8545" s="45" t="str">
        <f>IF(Table1[[#This Row],[Day]]="","",YEAR(F8545))</f>
        <v/>
      </c>
      <c r="E8545" s="117" t="s">
        <v>329</v>
      </c>
      <c r="J8545" s="102"/>
      <c r="K8545" s="124"/>
      <c r="R8545" s="46"/>
      <c r="V8545" s="112"/>
      <c r="W8545" s="72"/>
      <c r="X8545" s="46"/>
      <c r="Y8545" s="46"/>
      <c r="AC8545" s="47">
        <f t="shared" si="130"/>
        <v>0</v>
      </c>
      <c r="AD8545" s="47"/>
      <c r="AE8545" s="44"/>
      <c r="AF8545" s="48"/>
    </row>
    <row r="8546" spans="1:32" ht="21" customHeight="1">
      <c r="A8546" s="45" t="str">
        <f>IF(G8546="","",VLOOKUP(G8546,#REF!,3,0))</f>
        <v/>
      </c>
      <c r="B8546" s="45" t="str">
        <f>IF(Table1[[#This Row],[Day]]="","",WEEKNUM(F8546))</f>
        <v/>
      </c>
      <c r="C8546" s="45" t="str">
        <f>IF(Table1[[#This Row],[Day]]="","",MONTH(F8546))</f>
        <v/>
      </c>
      <c r="D8546" s="45" t="str">
        <f>IF(Table1[[#This Row],[Day]]="","",YEAR(F8546))</f>
        <v/>
      </c>
      <c r="E8546" s="117" t="s">
        <v>329</v>
      </c>
      <c r="J8546" s="102"/>
      <c r="K8546" s="124"/>
      <c r="R8546" s="46"/>
      <c r="V8546" s="112"/>
      <c r="W8546" s="72"/>
      <c r="X8546" s="46"/>
      <c r="Y8546" s="46"/>
      <c r="AC8546" s="47">
        <f t="shared" si="130"/>
        <v>0</v>
      </c>
      <c r="AD8546" s="47"/>
      <c r="AE8546" s="44"/>
      <c r="AF8546" s="48"/>
    </row>
    <row r="8547" spans="1:32" ht="21" customHeight="1">
      <c r="A8547" s="45" t="str">
        <f>IF(G8547="","",VLOOKUP(G8547,#REF!,3,0))</f>
        <v/>
      </c>
      <c r="B8547" s="45" t="str">
        <f>IF(Table1[[#This Row],[Day]]="","",WEEKNUM(F8547))</f>
        <v/>
      </c>
      <c r="C8547" s="45" t="str">
        <f>IF(Table1[[#This Row],[Day]]="","",MONTH(F8547))</f>
        <v/>
      </c>
      <c r="D8547" s="45" t="str">
        <f>IF(Table1[[#This Row],[Day]]="","",YEAR(F8547))</f>
        <v/>
      </c>
      <c r="E8547" s="117" t="s">
        <v>329</v>
      </c>
      <c r="J8547" s="102"/>
      <c r="K8547" s="124"/>
      <c r="R8547" s="46"/>
      <c r="V8547" s="112"/>
      <c r="W8547" s="72"/>
      <c r="X8547" s="46"/>
      <c r="Y8547" s="46"/>
      <c r="AC8547" s="47">
        <f t="shared" si="130"/>
        <v>0</v>
      </c>
      <c r="AD8547" s="47"/>
      <c r="AE8547" s="44"/>
      <c r="AF8547" s="48"/>
    </row>
    <row r="8548" spans="1:32" ht="21" customHeight="1">
      <c r="A8548" s="45" t="str">
        <f>IF(G8548="","",VLOOKUP(G8548,#REF!,3,0))</f>
        <v/>
      </c>
      <c r="B8548" s="45" t="str">
        <f>IF(Table1[[#This Row],[Day]]="","",WEEKNUM(F8548))</f>
        <v/>
      </c>
      <c r="C8548" s="45" t="str">
        <f>IF(Table1[[#This Row],[Day]]="","",MONTH(F8548))</f>
        <v/>
      </c>
      <c r="D8548" s="45" t="str">
        <f>IF(Table1[[#This Row],[Day]]="","",YEAR(F8548))</f>
        <v/>
      </c>
      <c r="E8548" s="117" t="s">
        <v>329</v>
      </c>
      <c r="J8548" s="102"/>
      <c r="K8548" s="124"/>
      <c r="R8548" s="46"/>
      <c r="V8548" s="112"/>
      <c r="W8548" s="72"/>
      <c r="X8548" s="46"/>
      <c r="Y8548" s="46"/>
      <c r="AC8548" s="47">
        <f t="shared" si="130"/>
        <v>0</v>
      </c>
      <c r="AD8548" s="47"/>
      <c r="AE8548" s="44"/>
      <c r="AF8548" s="48"/>
    </row>
    <row r="8549" spans="1:32" ht="21" customHeight="1">
      <c r="A8549" s="45" t="str">
        <f>IF(G8549="","",VLOOKUP(G8549,#REF!,3,0))</f>
        <v/>
      </c>
      <c r="B8549" s="45" t="str">
        <f>IF(Table1[[#This Row],[Day]]="","",WEEKNUM(F8549))</f>
        <v/>
      </c>
      <c r="C8549" s="45" t="str">
        <f>IF(Table1[[#This Row],[Day]]="","",MONTH(F8549))</f>
        <v/>
      </c>
      <c r="D8549" s="45" t="str">
        <f>IF(Table1[[#This Row],[Day]]="","",YEAR(F8549))</f>
        <v/>
      </c>
      <c r="E8549" s="117" t="s">
        <v>329</v>
      </c>
      <c r="J8549" s="102"/>
      <c r="K8549" s="124"/>
      <c r="R8549" s="46"/>
      <c r="V8549" s="112"/>
      <c r="W8549" s="72"/>
      <c r="X8549" s="46"/>
      <c r="Y8549" s="46"/>
      <c r="AC8549" s="47">
        <f t="shared" si="130"/>
        <v>0</v>
      </c>
      <c r="AD8549" s="47"/>
      <c r="AE8549" s="44"/>
      <c r="AF8549" s="48"/>
    </row>
    <row r="8550" spans="1:32" ht="21" customHeight="1">
      <c r="A8550" s="45" t="str">
        <f>IF(G8550="","",VLOOKUP(G8550,#REF!,3,0))</f>
        <v/>
      </c>
      <c r="B8550" s="45" t="str">
        <f>IF(Table1[[#This Row],[Day]]="","",WEEKNUM(F8550))</f>
        <v/>
      </c>
      <c r="C8550" s="45" t="str">
        <f>IF(Table1[[#This Row],[Day]]="","",MONTH(F8550))</f>
        <v/>
      </c>
      <c r="D8550" s="45" t="str">
        <f>IF(Table1[[#This Row],[Day]]="","",YEAR(F8550))</f>
        <v/>
      </c>
      <c r="E8550" s="117" t="s">
        <v>329</v>
      </c>
      <c r="J8550" s="102"/>
      <c r="K8550" s="124"/>
      <c r="R8550" s="46"/>
      <c r="V8550" s="112"/>
      <c r="W8550" s="72"/>
      <c r="X8550" s="46"/>
      <c r="Y8550" s="46"/>
      <c r="AC8550" s="47">
        <f t="shared" si="130"/>
        <v>0</v>
      </c>
      <c r="AD8550" s="47"/>
      <c r="AE8550" s="44"/>
      <c r="AF8550" s="48"/>
    </row>
    <row r="8551" spans="1:32" ht="21" customHeight="1">
      <c r="A8551" s="45" t="str">
        <f>IF(G8551="","",VLOOKUP(G8551,#REF!,3,0))</f>
        <v/>
      </c>
      <c r="B8551" s="45" t="str">
        <f>IF(Table1[[#This Row],[Day]]="","",WEEKNUM(F8551))</f>
        <v/>
      </c>
      <c r="C8551" s="45" t="str">
        <f>IF(Table1[[#This Row],[Day]]="","",MONTH(F8551))</f>
        <v/>
      </c>
      <c r="D8551" s="45" t="str">
        <f>IF(Table1[[#This Row],[Day]]="","",YEAR(F8551))</f>
        <v/>
      </c>
      <c r="E8551" s="117" t="s">
        <v>329</v>
      </c>
      <c r="J8551" s="102"/>
      <c r="K8551" s="124"/>
      <c r="R8551" s="46"/>
      <c r="V8551" s="112"/>
      <c r="W8551" s="72"/>
      <c r="X8551" s="46"/>
      <c r="Y8551" s="46"/>
      <c r="AC8551" s="47">
        <f t="shared" si="130"/>
        <v>0</v>
      </c>
      <c r="AD8551" s="47"/>
      <c r="AE8551" s="44"/>
      <c r="AF8551" s="48"/>
    </row>
    <row r="8552" spans="1:32" ht="21" customHeight="1">
      <c r="A8552" s="45" t="str">
        <f>IF(G8552="","",VLOOKUP(G8552,#REF!,3,0))</f>
        <v/>
      </c>
      <c r="B8552" s="45" t="str">
        <f>IF(Table1[[#This Row],[Day]]="","",WEEKNUM(F8552))</f>
        <v/>
      </c>
      <c r="C8552" s="45" t="str">
        <f>IF(Table1[[#This Row],[Day]]="","",MONTH(F8552))</f>
        <v/>
      </c>
      <c r="D8552" s="45" t="str">
        <f>IF(Table1[[#This Row],[Day]]="","",YEAR(F8552))</f>
        <v/>
      </c>
      <c r="E8552" s="117" t="s">
        <v>329</v>
      </c>
      <c r="J8552" s="102"/>
      <c r="K8552" s="124"/>
      <c r="R8552" s="46"/>
      <c r="V8552" s="112"/>
      <c r="W8552" s="72"/>
      <c r="X8552" s="46"/>
      <c r="Y8552" s="46"/>
      <c r="AC8552" s="47">
        <f t="shared" si="130"/>
        <v>0</v>
      </c>
      <c r="AD8552" s="47"/>
      <c r="AE8552" s="44"/>
      <c r="AF8552" s="48"/>
    </row>
    <row r="8553" spans="1:32" ht="21" customHeight="1">
      <c r="A8553" s="45" t="str">
        <f>IF(G8553="","",VLOOKUP(G8553,#REF!,3,0))</f>
        <v/>
      </c>
      <c r="B8553" s="45" t="str">
        <f>IF(Table1[[#This Row],[Day]]="","",WEEKNUM(F8553))</f>
        <v/>
      </c>
      <c r="C8553" s="45" t="str">
        <f>IF(Table1[[#This Row],[Day]]="","",MONTH(F8553))</f>
        <v/>
      </c>
      <c r="D8553" s="45" t="str">
        <f>IF(Table1[[#This Row],[Day]]="","",YEAR(F8553))</f>
        <v/>
      </c>
      <c r="E8553" s="117" t="s">
        <v>329</v>
      </c>
      <c r="J8553" s="102"/>
      <c r="K8553" s="124"/>
      <c r="R8553" s="46"/>
      <c r="V8553" s="112"/>
      <c r="W8553" s="72"/>
      <c r="X8553" s="46"/>
      <c r="Y8553" s="46"/>
      <c r="AC8553" s="47">
        <f t="shared" si="130"/>
        <v>0</v>
      </c>
      <c r="AD8553" s="47"/>
      <c r="AE8553" s="44"/>
      <c r="AF8553" s="48"/>
    </row>
    <row r="8554" spans="1:32" ht="21" customHeight="1">
      <c r="A8554" s="45" t="str">
        <f>IF(G8554="","",VLOOKUP(G8554,#REF!,3,0))</f>
        <v/>
      </c>
      <c r="B8554" s="45" t="str">
        <f>IF(Table1[[#This Row],[Day]]="","",WEEKNUM(F8554))</f>
        <v/>
      </c>
      <c r="C8554" s="45" t="str">
        <f>IF(Table1[[#This Row],[Day]]="","",MONTH(F8554))</f>
        <v/>
      </c>
      <c r="D8554" s="45" t="str">
        <f>IF(Table1[[#This Row],[Day]]="","",YEAR(F8554))</f>
        <v/>
      </c>
      <c r="E8554" s="117" t="s">
        <v>329</v>
      </c>
      <c r="J8554" s="102"/>
      <c r="K8554" s="124"/>
      <c r="R8554" s="46"/>
      <c r="V8554" s="112"/>
      <c r="W8554" s="72"/>
      <c r="X8554" s="46"/>
      <c r="Y8554" s="46"/>
      <c r="AC8554" s="47">
        <f t="shared" si="130"/>
        <v>0</v>
      </c>
      <c r="AD8554" s="47"/>
      <c r="AE8554" s="44"/>
      <c r="AF8554" s="48"/>
    </row>
    <row r="8555" spans="1:32" ht="21" customHeight="1">
      <c r="A8555" s="45" t="str">
        <f>IF(G8555="","",VLOOKUP(G8555,#REF!,3,0))</f>
        <v/>
      </c>
      <c r="B8555" s="45" t="str">
        <f>IF(Table1[[#This Row],[Day]]="","",WEEKNUM(F8555))</f>
        <v/>
      </c>
      <c r="C8555" s="45" t="str">
        <f>IF(Table1[[#This Row],[Day]]="","",MONTH(F8555))</f>
        <v/>
      </c>
      <c r="D8555" s="45" t="str">
        <f>IF(Table1[[#This Row],[Day]]="","",YEAR(F8555))</f>
        <v/>
      </c>
      <c r="E8555" s="117" t="s">
        <v>329</v>
      </c>
      <c r="J8555" s="102"/>
      <c r="K8555" s="124"/>
      <c r="R8555" s="46"/>
      <c r="V8555" s="112"/>
      <c r="W8555" s="72"/>
      <c r="X8555" s="46"/>
      <c r="Y8555" s="46"/>
      <c r="AC8555" s="47">
        <f t="shared" si="130"/>
        <v>0</v>
      </c>
      <c r="AD8555" s="47"/>
      <c r="AE8555" s="44"/>
      <c r="AF8555" s="48"/>
    </row>
    <row r="8556" spans="1:32" ht="21" customHeight="1">
      <c r="A8556" s="45" t="str">
        <f>IF(G8556="","",VLOOKUP(G8556,#REF!,3,0))</f>
        <v/>
      </c>
      <c r="B8556" s="45" t="str">
        <f>IF(Table1[[#This Row],[Day]]="","",WEEKNUM(F8556))</f>
        <v/>
      </c>
      <c r="C8556" s="45" t="str">
        <f>IF(Table1[[#This Row],[Day]]="","",MONTH(F8556))</f>
        <v/>
      </c>
      <c r="D8556" s="45" t="str">
        <f>IF(Table1[[#This Row],[Day]]="","",YEAR(F8556))</f>
        <v/>
      </c>
      <c r="E8556" s="117" t="s">
        <v>329</v>
      </c>
      <c r="J8556" s="102"/>
      <c r="K8556" s="124"/>
      <c r="R8556" s="46"/>
      <c r="V8556" s="112"/>
      <c r="W8556" s="72"/>
      <c r="X8556" s="46"/>
      <c r="Y8556" s="46"/>
      <c r="AC8556" s="47">
        <f t="shared" si="130"/>
        <v>0</v>
      </c>
      <c r="AD8556" s="47"/>
      <c r="AE8556" s="44"/>
      <c r="AF8556" s="48"/>
    </row>
    <row r="8557" spans="1:32" ht="21" customHeight="1">
      <c r="A8557" s="45" t="str">
        <f>IF(G8557="","",VLOOKUP(G8557,#REF!,3,0))</f>
        <v/>
      </c>
      <c r="B8557" s="45" t="str">
        <f>IF(Table1[[#This Row],[Day]]="","",WEEKNUM(F8557))</f>
        <v/>
      </c>
      <c r="C8557" s="45" t="str">
        <f>IF(Table1[[#This Row],[Day]]="","",MONTH(F8557))</f>
        <v/>
      </c>
      <c r="D8557" s="45" t="str">
        <f>IF(Table1[[#This Row],[Day]]="","",YEAR(F8557))</f>
        <v/>
      </c>
      <c r="E8557" s="117" t="s">
        <v>329</v>
      </c>
      <c r="J8557" s="102"/>
      <c r="K8557" s="124"/>
      <c r="R8557" s="46"/>
      <c r="V8557" s="112"/>
      <c r="W8557" s="72"/>
      <c r="X8557" s="46"/>
      <c r="Y8557" s="46"/>
      <c r="AC8557" s="47">
        <f t="shared" si="130"/>
        <v>0</v>
      </c>
      <c r="AD8557" s="47"/>
      <c r="AE8557" s="44"/>
      <c r="AF8557" s="48"/>
    </row>
    <row r="8558" spans="1:32" ht="21" customHeight="1">
      <c r="A8558" s="45" t="str">
        <f>IF(G8558="","",VLOOKUP(G8558,#REF!,3,0))</f>
        <v/>
      </c>
      <c r="B8558" s="45" t="str">
        <f>IF(Table1[[#This Row],[Day]]="","",WEEKNUM(F8558))</f>
        <v/>
      </c>
      <c r="C8558" s="45" t="str">
        <f>IF(Table1[[#This Row],[Day]]="","",MONTH(F8558))</f>
        <v/>
      </c>
      <c r="D8558" s="45" t="str">
        <f>IF(Table1[[#This Row],[Day]]="","",YEAR(F8558))</f>
        <v/>
      </c>
      <c r="E8558" s="117" t="s">
        <v>329</v>
      </c>
      <c r="J8558" s="102"/>
      <c r="K8558" s="124"/>
      <c r="R8558" s="46"/>
      <c r="V8558" s="112"/>
      <c r="W8558" s="72"/>
      <c r="X8558" s="46"/>
      <c r="Y8558" s="46"/>
      <c r="AC8558" s="47">
        <f t="shared" si="130"/>
        <v>0</v>
      </c>
      <c r="AD8558" s="47"/>
      <c r="AE8558" s="44"/>
      <c r="AF8558" s="48"/>
    </row>
    <row r="8559" spans="1:32" ht="21" customHeight="1">
      <c r="A8559" s="45" t="str">
        <f>IF(G8559="","",VLOOKUP(G8559,#REF!,3,0))</f>
        <v/>
      </c>
      <c r="B8559" s="45" t="str">
        <f>IF(Table1[[#This Row],[Day]]="","",WEEKNUM(F8559))</f>
        <v/>
      </c>
      <c r="C8559" s="45" t="str">
        <f>IF(Table1[[#This Row],[Day]]="","",MONTH(F8559))</f>
        <v/>
      </c>
      <c r="D8559" s="45" t="str">
        <f>IF(Table1[[#This Row],[Day]]="","",YEAR(F8559))</f>
        <v/>
      </c>
      <c r="E8559" s="117" t="s">
        <v>329</v>
      </c>
      <c r="J8559" s="102"/>
      <c r="K8559" s="124"/>
      <c r="R8559" s="46"/>
      <c r="V8559" s="112"/>
      <c r="W8559" s="72"/>
      <c r="X8559" s="46"/>
      <c r="Y8559" s="46"/>
      <c r="AC8559" s="47">
        <f t="shared" si="130"/>
        <v>0</v>
      </c>
      <c r="AD8559" s="47"/>
      <c r="AE8559" s="44"/>
      <c r="AF8559" s="48"/>
    </row>
    <row r="8560" spans="1:32" ht="21" customHeight="1">
      <c r="A8560" s="45" t="str">
        <f>IF(G8560="","",VLOOKUP(G8560,#REF!,3,0))</f>
        <v/>
      </c>
      <c r="B8560" s="45" t="str">
        <f>IF(Table1[[#This Row],[Day]]="","",WEEKNUM(F8560))</f>
        <v/>
      </c>
      <c r="C8560" s="45" t="str">
        <f>IF(Table1[[#This Row],[Day]]="","",MONTH(F8560))</f>
        <v/>
      </c>
      <c r="D8560" s="45" t="str">
        <f>IF(Table1[[#This Row],[Day]]="","",YEAR(F8560))</f>
        <v/>
      </c>
      <c r="E8560" s="117" t="s">
        <v>329</v>
      </c>
      <c r="J8560" s="102"/>
      <c r="K8560" s="124"/>
      <c r="R8560" s="46"/>
      <c r="V8560" s="112"/>
      <c r="W8560" s="72"/>
      <c r="X8560" s="46"/>
      <c r="Y8560" s="46"/>
      <c r="AC8560" s="47">
        <f t="shared" si="130"/>
        <v>0</v>
      </c>
      <c r="AD8560" s="47"/>
      <c r="AE8560" s="44"/>
      <c r="AF8560" s="48"/>
    </row>
    <row r="8561" spans="1:32" ht="21" customHeight="1">
      <c r="A8561" s="45" t="str">
        <f>IF(G8561="","",VLOOKUP(G8561,#REF!,3,0))</f>
        <v/>
      </c>
      <c r="B8561" s="45" t="str">
        <f>IF(Table1[[#This Row],[Day]]="","",WEEKNUM(F8561))</f>
        <v/>
      </c>
      <c r="C8561" s="45" t="str">
        <f>IF(Table1[[#This Row],[Day]]="","",MONTH(F8561))</f>
        <v/>
      </c>
      <c r="D8561" s="45" t="str">
        <f>IF(Table1[[#This Row],[Day]]="","",YEAR(F8561))</f>
        <v/>
      </c>
      <c r="E8561" s="117" t="s">
        <v>329</v>
      </c>
      <c r="J8561" s="102"/>
      <c r="K8561" s="124"/>
      <c r="R8561" s="46"/>
      <c r="V8561" s="112"/>
      <c r="W8561" s="72"/>
      <c r="X8561" s="46"/>
      <c r="Y8561" s="46"/>
      <c r="AC8561" s="47">
        <f t="shared" si="130"/>
        <v>0</v>
      </c>
      <c r="AD8561" s="47"/>
      <c r="AE8561" s="44"/>
      <c r="AF8561" s="48"/>
    </row>
    <row r="8562" spans="1:32" ht="21" customHeight="1">
      <c r="A8562" s="45" t="str">
        <f>IF(G8562="","",VLOOKUP(G8562,#REF!,3,0))</f>
        <v/>
      </c>
      <c r="B8562" s="45" t="str">
        <f>IF(Table1[[#This Row],[Day]]="","",WEEKNUM(F8562))</f>
        <v/>
      </c>
      <c r="C8562" s="45" t="str">
        <f>IF(Table1[[#This Row],[Day]]="","",MONTH(F8562))</f>
        <v/>
      </c>
      <c r="D8562" s="45" t="str">
        <f>IF(Table1[[#This Row],[Day]]="","",YEAR(F8562))</f>
        <v/>
      </c>
      <c r="E8562" s="117" t="s">
        <v>329</v>
      </c>
      <c r="J8562" s="102"/>
      <c r="K8562" s="124"/>
      <c r="R8562" s="46"/>
      <c r="V8562" s="112"/>
      <c r="W8562" s="72"/>
      <c r="X8562" s="46"/>
      <c r="Y8562" s="46"/>
      <c r="AC8562" s="47">
        <f t="shared" si="130"/>
        <v>0</v>
      </c>
      <c r="AD8562" s="47"/>
      <c r="AE8562" s="44"/>
      <c r="AF8562" s="48"/>
    </row>
    <row r="8563" spans="1:32" ht="21" customHeight="1">
      <c r="A8563" s="45" t="str">
        <f>IF(G8563="","",VLOOKUP(G8563,#REF!,3,0))</f>
        <v/>
      </c>
      <c r="B8563" s="45" t="str">
        <f>IF(Table1[[#This Row],[Day]]="","",WEEKNUM(F8563))</f>
        <v/>
      </c>
      <c r="C8563" s="45" t="str">
        <f>IF(Table1[[#This Row],[Day]]="","",MONTH(F8563))</f>
        <v/>
      </c>
      <c r="D8563" s="45" t="str">
        <f>IF(Table1[[#This Row],[Day]]="","",YEAR(F8563))</f>
        <v/>
      </c>
      <c r="E8563" s="117" t="s">
        <v>329</v>
      </c>
      <c r="J8563" s="102"/>
      <c r="K8563" s="124"/>
      <c r="R8563" s="46"/>
      <c r="V8563" s="112"/>
      <c r="W8563" s="72"/>
      <c r="X8563" s="46"/>
      <c r="Y8563" s="46"/>
      <c r="AC8563" s="47">
        <f t="shared" si="130"/>
        <v>0</v>
      </c>
      <c r="AD8563" s="47"/>
      <c r="AE8563" s="44"/>
      <c r="AF8563" s="48"/>
    </row>
    <row r="8564" spans="1:32" ht="21" customHeight="1">
      <c r="A8564" s="45" t="str">
        <f>IF(G8564="","",VLOOKUP(G8564,#REF!,3,0))</f>
        <v/>
      </c>
      <c r="B8564" s="45" t="str">
        <f>IF(Table1[[#This Row],[Day]]="","",WEEKNUM(F8564))</f>
        <v/>
      </c>
      <c r="C8564" s="45" t="str">
        <f>IF(Table1[[#This Row],[Day]]="","",MONTH(F8564))</f>
        <v/>
      </c>
      <c r="D8564" s="45" t="str">
        <f>IF(Table1[[#This Row],[Day]]="","",YEAR(F8564))</f>
        <v/>
      </c>
      <c r="E8564" s="117" t="s">
        <v>329</v>
      </c>
      <c r="J8564" s="102"/>
      <c r="K8564" s="124"/>
      <c r="R8564" s="46"/>
      <c r="V8564" s="112"/>
      <c r="W8564" s="72"/>
      <c r="X8564" s="46"/>
      <c r="Y8564" s="46"/>
      <c r="AC8564" s="47">
        <f t="shared" si="130"/>
        <v>0</v>
      </c>
      <c r="AD8564" s="47"/>
      <c r="AE8564" s="44"/>
      <c r="AF8564" s="48"/>
    </row>
    <row r="8565" spans="1:32" ht="21" customHeight="1">
      <c r="A8565" s="45" t="str">
        <f>IF(G8565="","",VLOOKUP(G8565,#REF!,3,0))</f>
        <v/>
      </c>
      <c r="B8565" s="45" t="str">
        <f>IF(Table1[[#This Row],[Day]]="","",WEEKNUM(F8565))</f>
        <v/>
      </c>
      <c r="C8565" s="45" t="str">
        <f>IF(Table1[[#This Row],[Day]]="","",MONTH(F8565))</f>
        <v/>
      </c>
      <c r="D8565" s="45" t="str">
        <f>IF(Table1[[#This Row],[Day]]="","",YEAR(F8565))</f>
        <v/>
      </c>
      <c r="E8565" s="117" t="s">
        <v>329</v>
      </c>
      <c r="J8565" s="102"/>
      <c r="K8565" s="124"/>
      <c r="R8565" s="46"/>
      <c r="V8565" s="112"/>
      <c r="W8565" s="72"/>
      <c r="X8565" s="46"/>
      <c r="Y8565" s="46"/>
      <c r="AC8565" s="47">
        <f t="shared" si="130"/>
        <v>0</v>
      </c>
      <c r="AD8565" s="47"/>
      <c r="AE8565" s="44"/>
      <c r="AF8565" s="48"/>
    </row>
    <row r="8566" spans="1:32" ht="21" customHeight="1">
      <c r="A8566" s="45" t="str">
        <f>IF(G8566="","",VLOOKUP(G8566,#REF!,3,0))</f>
        <v/>
      </c>
      <c r="B8566" s="45" t="str">
        <f>IF(Table1[[#This Row],[Day]]="","",WEEKNUM(F8566))</f>
        <v/>
      </c>
      <c r="C8566" s="45" t="str">
        <f>IF(Table1[[#This Row],[Day]]="","",MONTH(F8566))</f>
        <v/>
      </c>
      <c r="D8566" s="45" t="str">
        <f>IF(Table1[[#This Row],[Day]]="","",YEAR(F8566))</f>
        <v/>
      </c>
      <c r="E8566" s="117" t="s">
        <v>329</v>
      </c>
      <c r="J8566" s="102"/>
      <c r="K8566" s="124"/>
      <c r="R8566" s="46"/>
      <c r="V8566" s="112"/>
      <c r="W8566" s="72"/>
      <c r="X8566" s="46"/>
      <c r="Y8566" s="46"/>
      <c r="AC8566" s="47">
        <f t="shared" si="130"/>
        <v>0</v>
      </c>
      <c r="AD8566" s="47"/>
      <c r="AE8566" s="44"/>
      <c r="AF8566" s="48"/>
    </row>
    <row r="8567" spans="1:32" ht="21" customHeight="1">
      <c r="A8567" s="45" t="str">
        <f>IF(G8567="","",VLOOKUP(G8567,#REF!,3,0))</f>
        <v/>
      </c>
      <c r="B8567" s="45" t="str">
        <f>IF(Table1[[#This Row],[Day]]="","",WEEKNUM(F8567))</f>
        <v/>
      </c>
      <c r="C8567" s="45" t="str">
        <f>IF(Table1[[#This Row],[Day]]="","",MONTH(F8567))</f>
        <v/>
      </c>
      <c r="D8567" s="45" t="str">
        <f>IF(Table1[[#This Row],[Day]]="","",YEAR(F8567))</f>
        <v/>
      </c>
      <c r="E8567" s="117" t="s">
        <v>329</v>
      </c>
      <c r="J8567" s="102"/>
      <c r="K8567" s="124"/>
      <c r="R8567" s="46"/>
      <c r="V8567" s="112"/>
      <c r="W8567" s="72"/>
      <c r="X8567" s="46"/>
      <c r="Y8567" s="46"/>
      <c r="AC8567" s="47">
        <f t="shared" si="130"/>
        <v>0</v>
      </c>
      <c r="AD8567" s="47"/>
      <c r="AE8567" s="44"/>
      <c r="AF8567" s="48"/>
    </row>
    <row r="8568" spans="1:32" ht="21" customHeight="1">
      <c r="A8568" s="45" t="str">
        <f>IF(G8568="","",VLOOKUP(G8568,#REF!,3,0))</f>
        <v/>
      </c>
      <c r="B8568" s="45" t="str">
        <f>IF(Table1[[#This Row],[Day]]="","",WEEKNUM(F8568))</f>
        <v/>
      </c>
      <c r="C8568" s="45" t="str">
        <f>IF(Table1[[#This Row],[Day]]="","",MONTH(F8568))</f>
        <v/>
      </c>
      <c r="D8568" s="45" t="str">
        <f>IF(Table1[[#This Row],[Day]]="","",YEAR(F8568))</f>
        <v/>
      </c>
      <c r="E8568" s="117" t="s">
        <v>329</v>
      </c>
      <c r="J8568" s="102"/>
      <c r="K8568" s="124"/>
      <c r="R8568" s="46"/>
      <c r="V8568" s="112"/>
      <c r="W8568" s="72"/>
      <c r="X8568" s="46"/>
      <c r="Y8568" s="46"/>
      <c r="AC8568" s="47">
        <f t="shared" si="130"/>
        <v>0</v>
      </c>
      <c r="AD8568" s="47"/>
      <c r="AE8568" s="44"/>
      <c r="AF8568" s="48"/>
    </row>
    <row r="8569" spans="1:32" ht="21" customHeight="1">
      <c r="A8569" s="45" t="str">
        <f>IF(G8569="","",VLOOKUP(G8569,#REF!,3,0))</f>
        <v/>
      </c>
      <c r="B8569" s="45" t="str">
        <f>IF(Table1[[#This Row],[Day]]="","",WEEKNUM(F8569))</f>
        <v/>
      </c>
      <c r="C8569" s="45" t="str">
        <f>IF(Table1[[#This Row],[Day]]="","",MONTH(F8569))</f>
        <v/>
      </c>
      <c r="D8569" s="45" t="str">
        <f>IF(Table1[[#This Row],[Day]]="","",YEAR(F8569))</f>
        <v/>
      </c>
      <c r="E8569" s="117" t="s">
        <v>329</v>
      </c>
      <c r="J8569" s="102"/>
      <c r="K8569" s="124"/>
      <c r="R8569" s="46"/>
      <c r="V8569" s="112"/>
      <c r="W8569" s="72"/>
      <c r="X8569" s="46"/>
      <c r="Y8569" s="46"/>
      <c r="AC8569" s="47">
        <f t="shared" si="130"/>
        <v>0</v>
      </c>
      <c r="AD8569" s="47"/>
      <c r="AE8569" s="44"/>
      <c r="AF8569" s="48"/>
    </row>
    <row r="8570" spans="1:32" ht="21" customHeight="1">
      <c r="A8570" s="45" t="str">
        <f>IF(G8570="","",VLOOKUP(G8570,#REF!,3,0))</f>
        <v/>
      </c>
      <c r="B8570" s="45" t="str">
        <f>IF(Table1[[#This Row],[Day]]="","",WEEKNUM(F8570))</f>
        <v/>
      </c>
      <c r="C8570" s="45" t="str">
        <f>IF(Table1[[#This Row],[Day]]="","",MONTH(F8570))</f>
        <v/>
      </c>
      <c r="D8570" s="45" t="str">
        <f>IF(Table1[[#This Row],[Day]]="","",YEAR(F8570))</f>
        <v/>
      </c>
      <c r="E8570" s="117" t="s">
        <v>329</v>
      </c>
      <c r="J8570" s="102"/>
      <c r="K8570" s="124"/>
      <c r="R8570" s="46"/>
      <c r="V8570" s="112"/>
      <c r="W8570" s="72"/>
      <c r="X8570" s="46"/>
      <c r="Y8570" s="46"/>
      <c r="AC8570" s="47">
        <f t="shared" si="130"/>
        <v>0</v>
      </c>
      <c r="AD8570" s="47"/>
      <c r="AE8570" s="44"/>
      <c r="AF8570" s="48"/>
    </row>
    <row r="8571" spans="1:32" ht="21" customHeight="1">
      <c r="A8571" s="45" t="str">
        <f>IF(G8571="","",VLOOKUP(G8571,#REF!,3,0))</f>
        <v/>
      </c>
      <c r="B8571" s="45" t="str">
        <f>IF(Table1[[#This Row],[Day]]="","",WEEKNUM(F8571))</f>
        <v/>
      </c>
      <c r="C8571" s="45" t="str">
        <f>IF(Table1[[#This Row],[Day]]="","",MONTH(F8571))</f>
        <v/>
      </c>
      <c r="D8571" s="45" t="str">
        <f>IF(Table1[[#This Row],[Day]]="","",YEAR(F8571))</f>
        <v/>
      </c>
      <c r="E8571" s="117" t="s">
        <v>329</v>
      </c>
      <c r="J8571" s="102"/>
      <c r="K8571" s="124"/>
      <c r="R8571" s="46"/>
      <c r="V8571" s="112"/>
      <c r="W8571" s="72"/>
      <c r="X8571" s="46"/>
      <c r="Y8571" s="46"/>
      <c r="AC8571" s="47">
        <f t="shared" si="130"/>
        <v>0</v>
      </c>
      <c r="AD8571" s="47"/>
      <c r="AE8571" s="44"/>
      <c r="AF8571" s="48"/>
    </row>
    <row r="8572" spans="1:32" ht="21" customHeight="1">
      <c r="A8572" s="45" t="str">
        <f>IF(G8572="","",VLOOKUP(G8572,#REF!,3,0))</f>
        <v/>
      </c>
      <c r="B8572" s="45" t="str">
        <f>IF(Table1[[#This Row],[Day]]="","",WEEKNUM(F8572))</f>
        <v/>
      </c>
      <c r="C8572" s="45" t="str">
        <f>IF(Table1[[#This Row],[Day]]="","",MONTH(F8572))</f>
        <v/>
      </c>
      <c r="D8572" s="45" t="str">
        <f>IF(Table1[[#This Row],[Day]]="","",YEAR(F8572))</f>
        <v/>
      </c>
      <c r="E8572" s="117" t="s">
        <v>329</v>
      </c>
      <c r="J8572" s="102"/>
      <c r="K8572" s="124"/>
      <c r="R8572" s="46"/>
      <c r="V8572" s="112"/>
      <c r="W8572" s="72"/>
      <c r="X8572" s="46"/>
      <c r="Y8572" s="46"/>
      <c r="AC8572" s="47">
        <f t="shared" si="130"/>
        <v>0</v>
      </c>
      <c r="AD8572" s="47"/>
      <c r="AE8572" s="44"/>
      <c r="AF8572" s="48"/>
    </row>
    <row r="8573" spans="1:32" ht="21" customHeight="1">
      <c r="A8573" s="45" t="str">
        <f>IF(G8573="","",VLOOKUP(G8573,#REF!,3,0))</f>
        <v/>
      </c>
      <c r="B8573" s="45" t="str">
        <f>IF(Table1[[#This Row],[Day]]="","",WEEKNUM(F8573))</f>
        <v/>
      </c>
      <c r="C8573" s="45" t="str">
        <f>IF(Table1[[#This Row],[Day]]="","",MONTH(F8573))</f>
        <v/>
      </c>
      <c r="D8573" s="45" t="str">
        <f>IF(Table1[[#This Row],[Day]]="","",YEAR(F8573))</f>
        <v/>
      </c>
      <c r="E8573" s="117" t="s">
        <v>329</v>
      </c>
      <c r="J8573" s="102"/>
      <c r="K8573" s="124"/>
      <c r="R8573" s="46"/>
      <c r="V8573" s="112"/>
      <c r="W8573" s="72"/>
      <c r="X8573" s="46"/>
      <c r="Y8573" s="46"/>
      <c r="AC8573" s="47">
        <f t="shared" si="130"/>
        <v>0</v>
      </c>
      <c r="AD8573" s="47"/>
      <c r="AE8573" s="44"/>
      <c r="AF8573" s="48"/>
    </row>
    <row r="8574" spans="1:32" ht="21" customHeight="1">
      <c r="A8574" s="45" t="str">
        <f>IF(G8574="","",VLOOKUP(G8574,#REF!,3,0))</f>
        <v/>
      </c>
      <c r="B8574" s="45" t="str">
        <f>IF(Table1[[#This Row],[Day]]="","",WEEKNUM(F8574))</f>
        <v/>
      </c>
      <c r="C8574" s="45" t="str">
        <f>IF(Table1[[#This Row],[Day]]="","",MONTH(F8574))</f>
        <v/>
      </c>
      <c r="D8574" s="45" t="str">
        <f>IF(Table1[[#This Row],[Day]]="","",YEAR(F8574))</f>
        <v/>
      </c>
      <c r="E8574" s="117" t="s">
        <v>329</v>
      </c>
      <c r="J8574" s="102"/>
      <c r="K8574" s="124"/>
      <c r="R8574" s="46"/>
      <c r="V8574" s="112"/>
      <c r="W8574" s="72"/>
      <c r="X8574" s="46"/>
      <c r="Y8574" s="46"/>
      <c r="AC8574" s="47">
        <f t="shared" si="130"/>
        <v>0</v>
      </c>
      <c r="AD8574" s="47"/>
      <c r="AE8574" s="44"/>
      <c r="AF8574" s="48"/>
    </row>
    <row r="8575" spans="1:32" ht="21" customHeight="1">
      <c r="A8575" s="45" t="str">
        <f>IF(G8575="","",VLOOKUP(G8575,#REF!,3,0))</f>
        <v/>
      </c>
      <c r="B8575" s="45" t="str">
        <f>IF(Table1[[#This Row],[Day]]="","",WEEKNUM(F8575))</f>
        <v/>
      </c>
      <c r="C8575" s="45" t="str">
        <f>IF(Table1[[#This Row],[Day]]="","",MONTH(F8575))</f>
        <v/>
      </c>
      <c r="D8575" s="45" t="str">
        <f>IF(Table1[[#This Row],[Day]]="","",YEAR(F8575))</f>
        <v/>
      </c>
      <c r="E8575" s="117" t="s">
        <v>329</v>
      </c>
      <c r="J8575" s="102"/>
      <c r="K8575" s="124"/>
      <c r="R8575" s="46"/>
      <c r="V8575" s="112"/>
      <c r="W8575" s="72"/>
      <c r="X8575" s="46"/>
      <c r="Y8575" s="46"/>
      <c r="AC8575" s="47">
        <f t="shared" si="130"/>
        <v>0</v>
      </c>
      <c r="AD8575" s="47"/>
      <c r="AE8575" s="44"/>
      <c r="AF8575" s="48"/>
    </row>
    <row r="8576" spans="1:32" ht="21" customHeight="1">
      <c r="A8576" s="45" t="str">
        <f>IF(G8576="","",VLOOKUP(G8576,#REF!,3,0))</f>
        <v/>
      </c>
      <c r="B8576" s="45" t="str">
        <f>IF(Table1[[#This Row],[Day]]="","",WEEKNUM(F8576))</f>
        <v/>
      </c>
      <c r="C8576" s="45" t="str">
        <f>IF(Table1[[#This Row],[Day]]="","",MONTH(F8576))</f>
        <v/>
      </c>
      <c r="D8576" s="45" t="str">
        <f>IF(Table1[[#This Row],[Day]]="","",YEAR(F8576))</f>
        <v/>
      </c>
      <c r="E8576" s="117" t="s">
        <v>329</v>
      </c>
      <c r="J8576" s="102"/>
      <c r="K8576" s="124"/>
      <c r="R8576" s="46"/>
      <c r="V8576" s="112"/>
      <c r="W8576" s="72"/>
      <c r="X8576" s="46"/>
      <c r="Y8576" s="46"/>
      <c r="AC8576" s="47">
        <f t="shared" si="130"/>
        <v>0</v>
      </c>
      <c r="AD8576" s="47"/>
      <c r="AE8576" s="44"/>
      <c r="AF8576" s="48"/>
    </row>
    <row r="8577" spans="1:32" ht="21" customHeight="1">
      <c r="A8577" s="45" t="str">
        <f>IF(G8577="","",VLOOKUP(G8577,#REF!,3,0))</f>
        <v/>
      </c>
      <c r="B8577" s="45" t="str">
        <f>IF(Table1[[#This Row],[Day]]="","",WEEKNUM(F8577))</f>
        <v/>
      </c>
      <c r="C8577" s="45" t="str">
        <f>IF(Table1[[#This Row],[Day]]="","",MONTH(F8577))</f>
        <v/>
      </c>
      <c r="D8577" s="45" t="str">
        <f>IF(Table1[[#This Row],[Day]]="","",YEAR(F8577))</f>
        <v/>
      </c>
      <c r="E8577" s="117" t="s">
        <v>329</v>
      </c>
      <c r="J8577" s="102"/>
      <c r="K8577" s="124"/>
      <c r="R8577" s="46"/>
      <c r="V8577" s="112"/>
      <c r="W8577" s="72"/>
      <c r="X8577" s="46"/>
      <c r="Y8577" s="46"/>
      <c r="AC8577" s="47">
        <f t="shared" si="130"/>
        <v>0</v>
      </c>
      <c r="AD8577" s="47"/>
      <c r="AE8577" s="44"/>
      <c r="AF8577" s="48"/>
    </row>
    <row r="8578" spans="1:32" ht="21" customHeight="1">
      <c r="A8578" s="45" t="str">
        <f>IF(G8578="","",VLOOKUP(G8578,#REF!,3,0))</f>
        <v/>
      </c>
      <c r="B8578" s="45" t="str">
        <f>IF(Table1[[#This Row],[Day]]="","",WEEKNUM(F8578))</f>
        <v/>
      </c>
      <c r="C8578" s="45" t="str">
        <f>IF(Table1[[#This Row],[Day]]="","",MONTH(F8578))</f>
        <v/>
      </c>
      <c r="D8578" s="45" t="str">
        <f>IF(Table1[[#This Row],[Day]]="","",YEAR(F8578))</f>
        <v/>
      </c>
      <c r="E8578" s="117" t="s">
        <v>329</v>
      </c>
      <c r="J8578" s="102"/>
      <c r="K8578" s="124"/>
      <c r="R8578" s="46"/>
      <c r="V8578" s="112"/>
      <c r="W8578" s="72"/>
      <c r="X8578" s="46"/>
      <c r="Y8578" s="46"/>
      <c r="AC8578" s="47">
        <f t="shared" si="130"/>
        <v>0</v>
      </c>
      <c r="AD8578" s="47"/>
      <c r="AE8578" s="44"/>
      <c r="AF8578" s="48"/>
    </row>
    <row r="8579" spans="1:32" ht="21" customHeight="1">
      <c r="A8579" s="45" t="str">
        <f>IF(G8579="","",VLOOKUP(G8579,#REF!,3,0))</f>
        <v/>
      </c>
      <c r="B8579" s="45" t="str">
        <f>IF(Table1[[#This Row],[Day]]="","",WEEKNUM(F8579))</f>
        <v/>
      </c>
      <c r="C8579" s="45" t="str">
        <f>IF(Table1[[#This Row],[Day]]="","",MONTH(F8579))</f>
        <v/>
      </c>
      <c r="D8579" s="45" t="str">
        <f>IF(Table1[[#This Row],[Day]]="","",YEAR(F8579))</f>
        <v/>
      </c>
      <c r="E8579" s="117" t="s">
        <v>329</v>
      </c>
      <c r="J8579" s="102"/>
      <c r="K8579" s="124"/>
      <c r="R8579" s="46"/>
      <c r="V8579" s="112"/>
      <c r="W8579" s="72"/>
      <c r="X8579" s="46"/>
      <c r="Y8579" s="46"/>
      <c r="AC8579" s="47">
        <f t="shared" si="130"/>
        <v>0</v>
      </c>
      <c r="AD8579" s="47"/>
      <c r="AE8579" s="44"/>
      <c r="AF8579" s="48"/>
    </row>
    <row r="8580" spans="1:32" ht="21" customHeight="1">
      <c r="A8580" s="45" t="str">
        <f>IF(G8580="","",VLOOKUP(G8580,#REF!,3,0))</f>
        <v/>
      </c>
      <c r="B8580" s="45" t="str">
        <f>IF(Table1[[#This Row],[Day]]="","",WEEKNUM(F8580))</f>
        <v/>
      </c>
      <c r="C8580" s="45" t="str">
        <f>IF(Table1[[#This Row],[Day]]="","",MONTH(F8580))</f>
        <v/>
      </c>
      <c r="D8580" s="45" t="str">
        <f>IF(Table1[[#This Row],[Day]]="","",YEAR(F8580))</f>
        <v/>
      </c>
      <c r="E8580" s="117" t="s">
        <v>329</v>
      </c>
      <c r="J8580" s="102"/>
      <c r="K8580" s="124"/>
      <c r="R8580" s="46"/>
      <c r="V8580" s="112"/>
      <c r="W8580" s="72"/>
      <c r="X8580" s="46"/>
      <c r="Y8580" s="46"/>
      <c r="AC8580" s="47">
        <f t="shared" si="130"/>
        <v>0</v>
      </c>
      <c r="AD8580" s="47"/>
      <c r="AE8580" s="44"/>
      <c r="AF8580" s="48"/>
    </row>
    <row r="8581" spans="1:32" ht="21" customHeight="1">
      <c r="A8581" s="45" t="str">
        <f>IF(G8581="","",VLOOKUP(G8581,#REF!,3,0))</f>
        <v/>
      </c>
      <c r="B8581" s="45" t="str">
        <f>IF(Table1[[#This Row],[Day]]="","",WEEKNUM(F8581))</f>
        <v/>
      </c>
      <c r="C8581" s="45" t="str">
        <f>IF(Table1[[#This Row],[Day]]="","",MONTH(F8581))</f>
        <v/>
      </c>
      <c r="D8581" s="45" t="str">
        <f>IF(Table1[[#This Row],[Day]]="","",YEAR(F8581))</f>
        <v/>
      </c>
      <c r="E8581" s="117" t="s">
        <v>329</v>
      </c>
      <c r="J8581" s="102"/>
      <c r="K8581" s="124"/>
      <c r="R8581" s="46"/>
      <c r="V8581" s="112"/>
      <c r="W8581" s="72"/>
      <c r="X8581" s="46"/>
      <c r="Y8581" s="46"/>
      <c r="AC8581" s="47">
        <f t="shared" si="130"/>
        <v>0</v>
      </c>
      <c r="AD8581" s="47"/>
      <c r="AE8581" s="44"/>
      <c r="AF8581" s="48"/>
    </row>
    <row r="8582" spans="1:32" ht="21" customHeight="1">
      <c r="A8582" s="45" t="str">
        <f>IF(G8582="","",VLOOKUP(G8582,#REF!,3,0))</f>
        <v/>
      </c>
      <c r="B8582" s="45" t="str">
        <f>IF(Table1[[#This Row],[Day]]="","",WEEKNUM(F8582))</f>
        <v/>
      </c>
      <c r="C8582" s="45" t="str">
        <f>IF(Table1[[#This Row],[Day]]="","",MONTH(F8582))</f>
        <v/>
      </c>
      <c r="D8582" s="45" t="str">
        <f>IF(Table1[[#This Row],[Day]]="","",YEAR(F8582))</f>
        <v/>
      </c>
      <c r="E8582" s="117" t="s">
        <v>329</v>
      </c>
      <c r="J8582" s="102"/>
      <c r="K8582" s="124"/>
      <c r="R8582" s="46"/>
      <c r="V8582" s="112"/>
      <c r="W8582" s="72"/>
      <c r="X8582" s="46"/>
      <c r="Y8582" s="46"/>
      <c r="AC8582" s="47">
        <f t="shared" si="130"/>
        <v>0</v>
      </c>
      <c r="AD8582" s="47"/>
      <c r="AE8582" s="44"/>
      <c r="AF8582" s="48"/>
    </row>
    <row r="8583" spans="1:32" ht="21" customHeight="1">
      <c r="A8583" s="45" t="str">
        <f>IF(G8583="","",VLOOKUP(G8583,#REF!,3,0))</f>
        <v/>
      </c>
      <c r="B8583" s="45" t="str">
        <f>IF(Table1[[#This Row],[Day]]="","",WEEKNUM(F8583))</f>
        <v/>
      </c>
      <c r="C8583" s="45" t="str">
        <f>IF(Table1[[#This Row],[Day]]="","",MONTH(F8583))</f>
        <v/>
      </c>
      <c r="D8583" s="45" t="str">
        <f>IF(Table1[[#This Row],[Day]]="","",YEAR(F8583))</f>
        <v/>
      </c>
      <c r="E8583" s="117" t="s">
        <v>329</v>
      </c>
      <c r="J8583" s="102"/>
      <c r="K8583" s="124"/>
      <c r="R8583" s="46"/>
      <c r="V8583" s="112"/>
      <c r="W8583" s="72"/>
      <c r="X8583" s="46"/>
      <c r="Y8583" s="46"/>
      <c r="AC8583" s="47">
        <f t="shared" si="130"/>
        <v>0</v>
      </c>
      <c r="AD8583" s="47"/>
      <c r="AE8583" s="44"/>
      <c r="AF8583" s="48"/>
    </row>
    <row r="8584" spans="1:32" ht="21" customHeight="1">
      <c r="A8584" s="45" t="str">
        <f>IF(G8584="","",VLOOKUP(G8584,#REF!,3,0))</f>
        <v/>
      </c>
      <c r="B8584" s="45" t="str">
        <f>IF(Table1[[#This Row],[Day]]="","",WEEKNUM(F8584))</f>
        <v/>
      </c>
      <c r="C8584" s="45" t="str">
        <f>IF(Table1[[#This Row],[Day]]="","",MONTH(F8584))</f>
        <v/>
      </c>
      <c r="D8584" s="45" t="str">
        <f>IF(Table1[[#This Row],[Day]]="","",YEAR(F8584))</f>
        <v/>
      </c>
      <c r="E8584" s="117" t="s">
        <v>329</v>
      </c>
      <c r="J8584" s="102"/>
      <c r="K8584" s="124"/>
      <c r="R8584" s="46"/>
      <c r="V8584" s="112"/>
      <c r="W8584" s="72"/>
      <c r="X8584" s="46"/>
      <c r="Y8584" s="46"/>
      <c r="AC8584" s="47">
        <f t="shared" si="130"/>
        <v>0</v>
      </c>
      <c r="AD8584" s="47"/>
      <c r="AE8584" s="44"/>
      <c r="AF8584" s="48"/>
    </row>
    <row r="8585" spans="1:32" ht="21" customHeight="1">
      <c r="A8585" s="45" t="str">
        <f>IF(G8585="","",VLOOKUP(G8585,#REF!,3,0))</f>
        <v/>
      </c>
      <c r="B8585" s="45" t="str">
        <f>IF(Table1[[#This Row],[Day]]="","",WEEKNUM(F8585))</f>
        <v/>
      </c>
      <c r="C8585" s="45" t="str">
        <f>IF(Table1[[#This Row],[Day]]="","",MONTH(F8585))</f>
        <v/>
      </c>
      <c r="D8585" s="45" t="str">
        <f>IF(Table1[[#This Row],[Day]]="","",YEAR(F8585))</f>
        <v/>
      </c>
      <c r="E8585" s="117" t="s">
        <v>329</v>
      </c>
      <c r="J8585" s="102"/>
      <c r="K8585" s="124"/>
      <c r="R8585" s="46"/>
      <c r="V8585" s="112"/>
      <c r="W8585" s="72"/>
      <c r="X8585" s="46"/>
      <c r="Y8585" s="46"/>
      <c r="AC8585" s="47">
        <f t="shared" si="130"/>
        <v>0</v>
      </c>
      <c r="AD8585" s="47"/>
      <c r="AE8585" s="44"/>
      <c r="AF8585" s="48"/>
    </row>
    <row r="8586" spans="1:32" ht="21" customHeight="1">
      <c r="A8586" s="45" t="str">
        <f>IF(G8586="","",VLOOKUP(G8586,#REF!,3,0))</f>
        <v/>
      </c>
      <c r="B8586" s="45" t="str">
        <f>IF(Table1[[#This Row],[Day]]="","",WEEKNUM(F8586))</f>
        <v/>
      </c>
      <c r="C8586" s="45" t="str">
        <f>IF(Table1[[#This Row],[Day]]="","",MONTH(F8586))</f>
        <v/>
      </c>
      <c r="D8586" s="45" t="str">
        <f>IF(Table1[[#This Row],[Day]]="","",YEAR(F8586))</f>
        <v/>
      </c>
      <c r="E8586" s="117" t="s">
        <v>329</v>
      </c>
      <c r="J8586" s="102"/>
      <c r="K8586" s="124"/>
      <c r="R8586" s="46"/>
      <c r="V8586" s="112"/>
      <c r="W8586" s="72"/>
      <c r="X8586" s="46"/>
      <c r="Y8586" s="46"/>
      <c r="AC8586" s="47">
        <f t="shared" si="130"/>
        <v>0</v>
      </c>
      <c r="AD8586" s="47"/>
      <c r="AE8586" s="44"/>
      <c r="AF8586" s="48"/>
    </row>
    <row r="8587" spans="1:32" ht="21" customHeight="1">
      <c r="A8587" s="45" t="str">
        <f>IF(G8587="","",VLOOKUP(G8587,#REF!,3,0))</f>
        <v/>
      </c>
      <c r="B8587" s="45" t="str">
        <f>IF(Table1[[#This Row],[Day]]="","",WEEKNUM(F8587))</f>
        <v/>
      </c>
      <c r="C8587" s="45" t="str">
        <f>IF(Table1[[#This Row],[Day]]="","",MONTH(F8587))</f>
        <v/>
      </c>
      <c r="D8587" s="45" t="str">
        <f>IF(Table1[[#This Row],[Day]]="","",YEAR(F8587))</f>
        <v/>
      </c>
      <c r="E8587" s="117" t="s">
        <v>329</v>
      </c>
      <c r="J8587" s="102"/>
      <c r="K8587" s="124"/>
      <c r="R8587" s="46"/>
      <c r="V8587" s="112"/>
      <c r="W8587" s="72"/>
      <c r="X8587" s="46"/>
      <c r="Y8587" s="46"/>
      <c r="AC8587" s="47">
        <f t="shared" si="130"/>
        <v>0</v>
      </c>
      <c r="AD8587" s="47"/>
      <c r="AE8587" s="44"/>
      <c r="AF8587" s="48"/>
    </row>
    <row r="8588" spans="1:32" ht="21" customHeight="1">
      <c r="A8588" s="45" t="str">
        <f>IF(G8588="","",VLOOKUP(G8588,#REF!,3,0))</f>
        <v/>
      </c>
      <c r="B8588" s="45" t="str">
        <f>IF(Table1[[#This Row],[Day]]="","",WEEKNUM(F8588))</f>
        <v/>
      </c>
      <c r="C8588" s="45" t="str">
        <f>IF(Table1[[#This Row],[Day]]="","",MONTH(F8588))</f>
        <v/>
      </c>
      <c r="D8588" s="45" t="str">
        <f>IF(Table1[[#This Row],[Day]]="","",YEAR(F8588))</f>
        <v/>
      </c>
      <c r="E8588" s="117" t="s">
        <v>329</v>
      </c>
      <c r="J8588" s="102"/>
      <c r="K8588" s="124"/>
      <c r="R8588" s="46"/>
      <c r="V8588" s="112"/>
      <c r="W8588" s="72"/>
      <c r="X8588" s="46"/>
      <c r="Y8588" s="46"/>
      <c r="AC8588" s="47">
        <f t="shared" si="130"/>
        <v>0</v>
      </c>
      <c r="AD8588" s="47"/>
      <c r="AE8588" s="44"/>
      <c r="AF8588" s="48"/>
    </row>
    <row r="8589" spans="1:32" ht="21" customHeight="1">
      <c r="A8589" s="45" t="str">
        <f>IF(G8589="","",VLOOKUP(G8589,#REF!,3,0))</f>
        <v/>
      </c>
      <c r="B8589" s="45" t="str">
        <f>IF(Table1[[#This Row],[Day]]="","",WEEKNUM(F8589))</f>
        <v/>
      </c>
      <c r="C8589" s="45" t="str">
        <f>IF(Table1[[#This Row],[Day]]="","",MONTH(F8589))</f>
        <v/>
      </c>
      <c r="D8589" s="45" t="str">
        <f>IF(Table1[[#This Row],[Day]]="","",YEAR(F8589))</f>
        <v/>
      </c>
      <c r="E8589" s="117" t="s">
        <v>329</v>
      </c>
      <c r="J8589" s="102"/>
      <c r="K8589" s="124"/>
      <c r="R8589" s="46"/>
      <c r="V8589" s="112"/>
      <c r="W8589" s="72"/>
      <c r="X8589" s="46"/>
      <c r="Y8589" s="46"/>
      <c r="AC8589" s="47">
        <f t="shared" si="130"/>
        <v>0</v>
      </c>
      <c r="AD8589" s="47"/>
      <c r="AE8589" s="44"/>
      <c r="AF8589" s="48"/>
    </row>
    <row r="8590" spans="1:32" ht="21" customHeight="1">
      <c r="A8590" s="45" t="str">
        <f>IF(G8590="","",VLOOKUP(G8590,#REF!,3,0))</f>
        <v/>
      </c>
      <c r="B8590" s="45" t="str">
        <f>IF(Table1[[#This Row],[Day]]="","",WEEKNUM(F8590))</f>
        <v/>
      </c>
      <c r="C8590" s="45" t="str">
        <f>IF(Table1[[#This Row],[Day]]="","",MONTH(F8590))</f>
        <v/>
      </c>
      <c r="D8590" s="45" t="str">
        <f>IF(Table1[[#This Row],[Day]]="","",YEAR(F8590))</f>
        <v/>
      </c>
      <c r="E8590" s="117" t="s">
        <v>329</v>
      </c>
      <c r="J8590" s="102"/>
      <c r="K8590" s="124"/>
      <c r="R8590" s="46"/>
      <c r="V8590" s="112"/>
      <c r="W8590" s="72"/>
      <c r="X8590" s="46"/>
      <c r="Y8590" s="46"/>
      <c r="AC8590" s="47">
        <f t="shared" si="130"/>
        <v>0</v>
      </c>
      <c r="AD8590" s="47"/>
      <c r="AE8590" s="44"/>
      <c r="AF8590" s="48"/>
    </row>
    <row r="8591" spans="1:32" ht="21" customHeight="1">
      <c r="A8591" s="45" t="str">
        <f>IF(G8591="","",VLOOKUP(G8591,#REF!,3,0))</f>
        <v/>
      </c>
      <c r="B8591" s="45" t="str">
        <f>IF(Table1[[#This Row],[Day]]="","",WEEKNUM(F8591))</f>
        <v/>
      </c>
      <c r="C8591" s="45" t="str">
        <f>IF(Table1[[#This Row],[Day]]="","",MONTH(F8591))</f>
        <v/>
      </c>
      <c r="D8591" s="45" t="str">
        <f>IF(Table1[[#This Row],[Day]]="","",YEAR(F8591))</f>
        <v/>
      </c>
      <c r="E8591" s="117" t="s">
        <v>329</v>
      </c>
      <c r="J8591" s="102"/>
      <c r="K8591" s="124"/>
      <c r="R8591" s="46"/>
      <c r="V8591" s="112"/>
      <c r="W8591" s="72"/>
      <c r="X8591" s="46"/>
      <c r="Y8591" s="46"/>
      <c r="AC8591" s="47">
        <f t="shared" si="130"/>
        <v>0</v>
      </c>
      <c r="AD8591" s="47"/>
      <c r="AE8591" s="44"/>
      <c r="AF8591" s="48"/>
    </row>
    <row r="8592" spans="1:32" ht="21" customHeight="1">
      <c r="A8592" s="45" t="str">
        <f>IF(G8592="","",VLOOKUP(G8592,#REF!,3,0))</f>
        <v/>
      </c>
      <c r="B8592" s="45" t="str">
        <f>IF(Table1[[#This Row],[Day]]="","",WEEKNUM(F8592))</f>
        <v/>
      </c>
      <c r="C8592" s="45" t="str">
        <f>IF(Table1[[#This Row],[Day]]="","",MONTH(F8592))</f>
        <v/>
      </c>
      <c r="D8592" s="45" t="str">
        <f>IF(Table1[[#This Row],[Day]]="","",YEAR(F8592))</f>
        <v/>
      </c>
      <c r="E8592" s="117" t="s">
        <v>329</v>
      </c>
      <c r="J8592" s="102"/>
      <c r="K8592" s="124"/>
      <c r="R8592" s="46"/>
      <c r="V8592" s="112"/>
      <c r="W8592" s="72"/>
      <c r="X8592" s="46"/>
      <c r="Y8592" s="46"/>
      <c r="AC8592" s="47">
        <f t="shared" si="130"/>
        <v>0</v>
      </c>
      <c r="AD8592" s="47"/>
      <c r="AE8592" s="44"/>
      <c r="AF8592" s="48"/>
    </row>
    <row r="8593" spans="1:32" ht="21" customHeight="1">
      <c r="A8593" s="45" t="str">
        <f>IF(G8593="","",VLOOKUP(G8593,#REF!,3,0))</f>
        <v/>
      </c>
      <c r="B8593" s="45" t="str">
        <f>IF(Table1[[#This Row],[Day]]="","",WEEKNUM(F8593))</f>
        <v/>
      </c>
      <c r="C8593" s="45" t="str">
        <f>IF(Table1[[#This Row],[Day]]="","",MONTH(F8593))</f>
        <v/>
      </c>
      <c r="D8593" s="45" t="str">
        <f>IF(Table1[[#This Row],[Day]]="","",YEAR(F8593))</f>
        <v/>
      </c>
      <c r="E8593" s="117" t="s">
        <v>329</v>
      </c>
      <c r="J8593" s="102"/>
      <c r="K8593" s="124"/>
      <c r="R8593" s="46"/>
      <c r="V8593" s="112"/>
      <c r="W8593" s="72"/>
      <c r="X8593" s="46"/>
      <c r="Y8593" s="46"/>
      <c r="AC8593" s="47">
        <f t="shared" si="130"/>
        <v>0</v>
      </c>
      <c r="AD8593" s="47"/>
      <c r="AE8593" s="44"/>
      <c r="AF8593" s="48"/>
    </row>
    <row r="8594" spans="1:32" ht="21" customHeight="1">
      <c r="A8594" s="45" t="str">
        <f>IF(G8594="","",VLOOKUP(G8594,#REF!,3,0))</f>
        <v/>
      </c>
      <c r="B8594" s="45" t="str">
        <f>IF(Table1[[#This Row],[Day]]="","",WEEKNUM(F8594))</f>
        <v/>
      </c>
      <c r="C8594" s="45" t="str">
        <f>IF(Table1[[#This Row],[Day]]="","",MONTH(F8594))</f>
        <v/>
      </c>
      <c r="D8594" s="45" t="str">
        <f>IF(Table1[[#This Row],[Day]]="","",YEAR(F8594))</f>
        <v/>
      </c>
      <c r="E8594" s="117" t="s">
        <v>329</v>
      </c>
      <c r="J8594" s="102"/>
      <c r="K8594" s="124"/>
      <c r="R8594" s="46"/>
      <c r="V8594" s="112"/>
      <c r="W8594" s="72"/>
      <c r="X8594" s="46"/>
      <c r="Y8594" s="46"/>
      <c r="AC8594" s="47">
        <f t="shared" si="130"/>
        <v>0</v>
      </c>
      <c r="AD8594" s="47"/>
      <c r="AE8594" s="44"/>
      <c r="AF8594" s="48"/>
    </row>
    <row r="8595" spans="1:32" ht="21" customHeight="1">
      <c r="A8595" s="45" t="str">
        <f>IF(G8595="","",VLOOKUP(G8595,#REF!,3,0))</f>
        <v/>
      </c>
      <c r="B8595" s="45" t="str">
        <f>IF(Table1[[#This Row],[Day]]="","",WEEKNUM(F8595))</f>
        <v/>
      </c>
      <c r="C8595" s="45" t="str">
        <f>IF(Table1[[#This Row],[Day]]="","",MONTH(F8595))</f>
        <v/>
      </c>
      <c r="D8595" s="45" t="str">
        <f>IF(Table1[[#This Row],[Day]]="","",YEAR(F8595))</f>
        <v/>
      </c>
      <c r="E8595" s="117" t="s">
        <v>329</v>
      </c>
      <c r="J8595" s="102"/>
      <c r="K8595" s="124"/>
      <c r="R8595" s="46"/>
      <c r="V8595" s="112"/>
      <c r="W8595" s="72"/>
      <c r="X8595" s="46"/>
      <c r="Y8595" s="46"/>
      <c r="AC8595" s="47">
        <f t="shared" si="130"/>
        <v>0</v>
      </c>
      <c r="AD8595" s="47"/>
      <c r="AE8595" s="44"/>
      <c r="AF8595" s="48"/>
    </row>
    <row r="8596" spans="1:32" ht="21" customHeight="1">
      <c r="A8596" s="45" t="str">
        <f>IF(G8596="","",VLOOKUP(G8596,#REF!,3,0))</f>
        <v/>
      </c>
      <c r="B8596" s="45" t="str">
        <f>IF(Table1[[#This Row],[Day]]="","",WEEKNUM(F8596))</f>
        <v/>
      </c>
      <c r="C8596" s="45" t="str">
        <f>IF(Table1[[#This Row],[Day]]="","",MONTH(F8596))</f>
        <v/>
      </c>
      <c r="D8596" s="45" t="str">
        <f>IF(Table1[[#This Row],[Day]]="","",YEAR(F8596))</f>
        <v/>
      </c>
      <c r="E8596" s="117" t="s">
        <v>329</v>
      </c>
      <c r="J8596" s="102"/>
      <c r="K8596" s="124"/>
      <c r="R8596" s="46"/>
      <c r="V8596" s="112"/>
      <c r="W8596" s="72"/>
      <c r="X8596" s="46"/>
      <c r="Y8596" s="46"/>
      <c r="AC8596" s="47">
        <f t="shared" si="130"/>
        <v>0</v>
      </c>
      <c r="AD8596" s="47"/>
      <c r="AE8596" s="44"/>
      <c r="AF8596" s="48"/>
    </row>
    <row r="8597" spans="1:32" ht="21" customHeight="1">
      <c r="A8597" s="45" t="str">
        <f>IF(G8597="","",VLOOKUP(G8597,#REF!,3,0))</f>
        <v/>
      </c>
      <c r="B8597" s="45" t="str">
        <f>IF(Table1[[#This Row],[Day]]="","",WEEKNUM(F8597))</f>
        <v/>
      </c>
      <c r="C8597" s="45" t="str">
        <f>IF(Table1[[#This Row],[Day]]="","",MONTH(F8597))</f>
        <v/>
      </c>
      <c r="D8597" s="45" t="str">
        <f>IF(Table1[[#This Row],[Day]]="","",YEAR(F8597))</f>
        <v/>
      </c>
      <c r="E8597" s="117" t="s">
        <v>329</v>
      </c>
      <c r="J8597" s="102"/>
      <c r="K8597" s="124"/>
      <c r="R8597" s="46"/>
      <c r="V8597" s="112"/>
      <c r="W8597" s="72"/>
      <c r="X8597" s="46"/>
      <c r="Y8597" s="46"/>
      <c r="AC8597" s="47">
        <f t="shared" si="130"/>
        <v>0</v>
      </c>
      <c r="AD8597" s="47"/>
      <c r="AE8597" s="44"/>
      <c r="AF8597" s="48"/>
    </row>
    <row r="8598" spans="1:32" ht="21" customHeight="1">
      <c r="A8598" s="45" t="str">
        <f>IF(G8598="","",VLOOKUP(G8598,#REF!,3,0))</f>
        <v/>
      </c>
      <c r="B8598" s="45" t="str">
        <f>IF(Table1[[#This Row],[Day]]="","",WEEKNUM(F8598))</f>
        <v/>
      </c>
      <c r="C8598" s="45" t="str">
        <f>IF(Table1[[#This Row],[Day]]="","",MONTH(F8598))</f>
        <v/>
      </c>
      <c r="D8598" s="45" t="str">
        <f>IF(Table1[[#This Row],[Day]]="","",YEAR(F8598))</f>
        <v/>
      </c>
      <c r="E8598" s="117" t="s">
        <v>329</v>
      </c>
      <c r="J8598" s="102"/>
      <c r="K8598" s="124"/>
      <c r="R8598" s="46"/>
      <c r="V8598" s="112"/>
      <c r="W8598" s="72"/>
      <c r="X8598" s="46"/>
      <c r="Y8598" s="46"/>
      <c r="AC8598" s="47">
        <f t="shared" si="130"/>
        <v>0</v>
      </c>
      <c r="AD8598" s="47"/>
      <c r="AE8598" s="44"/>
      <c r="AF8598" s="48"/>
    </row>
    <row r="8599" spans="1:32" ht="21" customHeight="1">
      <c r="A8599" s="45" t="str">
        <f>IF(G8599="","",VLOOKUP(G8599,#REF!,3,0))</f>
        <v/>
      </c>
      <c r="B8599" s="45" t="str">
        <f>IF(Table1[[#This Row],[Day]]="","",WEEKNUM(F8599))</f>
        <v/>
      </c>
      <c r="C8599" s="45" t="str">
        <f>IF(Table1[[#This Row],[Day]]="","",MONTH(F8599))</f>
        <v/>
      </c>
      <c r="D8599" s="45" t="str">
        <f>IF(Table1[[#This Row],[Day]]="","",YEAR(F8599))</f>
        <v/>
      </c>
      <c r="E8599" s="117" t="s">
        <v>329</v>
      </c>
      <c r="J8599" s="102"/>
      <c r="K8599" s="124"/>
      <c r="R8599" s="46"/>
      <c r="V8599" s="112"/>
      <c r="W8599" s="72"/>
      <c r="X8599" s="46"/>
      <c r="Y8599" s="46"/>
      <c r="AC8599" s="47">
        <f t="shared" si="130"/>
        <v>0</v>
      </c>
      <c r="AD8599" s="47"/>
      <c r="AE8599" s="44"/>
      <c r="AF8599" s="48"/>
    </row>
    <row r="8600" spans="1:32" ht="21" customHeight="1">
      <c r="A8600" s="45" t="str">
        <f>IF(G8600="","",VLOOKUP(G8600,#REF!,3,0))</f>
        <v/>
      </c>
      <c r="B8600" s="45" t="str">
        <f>IF(Table1[[#This Row],[Day]]="","",WEEKNUM(F8600))</f>
        <v/>
      </c>
      <c r="C8600" s="45" t="str">
        <f>IF(Table1[[#This Row],[Day]]="","",MONTH(F8600))</f>
        <v/>
      </c>
      <c r="D8600" s="45" t="str">
        <f>IF(Table1[[#This Row],[Day]]="","",YEAR(F8600))</f>
        <v/>
      </c>
      <c r="E8600" s="117" t="s">
        <v>329</v>
      </c>
      <c r="J8600" s="102"/>
      <c r="K8600" s="124"/>
      <c r="R8600" s="46"/>
      <c r="V8600" s="112"/>
      <c r="W8600" s="72"/>
      <c r="X8600" s="46"/>
      <c r="Y8600" s="46"/>
      <c r="AC8600" s="47">
        <f t="shared" si="130"/>
        <v>0</v>
      </c>
      <c r="AD8600" s="47"/>
      <c r="AE8600" s="44"/>
      <c r="AF8600" s="48"/>
    </row>
    <row r="8601" spans="1:32" ht="21" customHeight="1">
      <c r="A8601" s="45" t="str">
        <f>IF(G8601="","",VLOOKUP(G8601,#REF!,3,0))</f>
        <v/>
      </c>
      <c r="B8601" s="45" t="str">
        <f>IF(Table1[[#This Row],[Day]]="","",WEEKNUM(F8601))</f>
        <v/>
      </c>
      <c r="C8601" s="45" t="str">
        <f>IF(Table1[[#This Row],[Day]]="","",MONTH(F8601))</f>
        <v/>
      </c>
      <c r="D8601" s="45" t="str">
        <f>IF(Table1[[#This Row],[Day]]="","",YEAR(F8601))</f>
        <v/>
      </c>
      <c r="E8601" s="117" t="s">
        <v>329</v>
      </c>
      <c r="J8601" s="102"/>
      <c r="K8601" s="124"/>
      <c r="R8601" s="46"/>
      <c r="V8601" s="112"/>
      <c r="W8601" s="72"/>
      <c r="X8601" s="46"/>
      <c r="Y8601" s="46"/>
      <c r="AC8601" s="47">
        <f t="shared" si="130"/>
        <v>0</v>
      </c>
      <c r="AD8601" s="47"/>
      <c r="AE8601" s="44"/>
      <c r="AF8601" s="48"/>
    </row>
    <row r="8602" spans="1:32" ht="21" customHeight="1">
      <c r="A8602" s="45" t="str">
        <f>IF(G8602="","",VLOOKUP(G8602,#REF!,3,0))</f>
        <v/>
      </c>
      <c r="B8602" s="45" t="str">
        <f>IF(Table1[[#This Row],[Day]]="","",WEEKNUM(F8602))</f>
        <v/>
      </c>
      <c r="C8602" s="45" t="str">
        <f>IF(Table1[[#This Row],[Day]]="","",MONTH(F8602))</f>
        <v/>
      </c>
      <c r="D8602" s="45" t="str">
        <f>IF(Table1[[#This Row],[Day]]="","",YEAR(F8602))</f>
        <v/>
      </c>
      <c r="E8602" s="117" t="s">
        <v>329</v>
      </c>
      <c r="J8602" s="102"/>
      <c r="K8602" s="124"/>
      <c r="R8602" s="46"/>
      <c r="V8602" s="112"/>
      <c r="W8602" s="72"/>
      <c r="X8602" s="46"/>
      <c r="Y8602" s="46"/>
      <c r="AC8602" s="47">
        <f t="shared" si="130"/>
        <v>0</v>
      </c>
      <c r="AD8602" s="47"/>
      <c r="AE8602" s="44"/>
      <c r="AF8602" s="48"/>
    </row>
    <row r="8603" spans="1:32" ht="21" customHeight="1">
      <c r="A8603" s="45" t="str">
        <f>IF(G8603="","",VLOOKUP(G8603,#REF!,3,0))</f>
        <v/>
      </c>
      <c r="B8603" s="45" t="str">
        <f>IF(Table1[[#This Row],[Day]]="","",WEEKNUM(F8603))</f>
        <v/>
      </c>
      <c r="C8603" s="45" t="str">
        <f>IF(Table1[[#This Row],[Day]]="","",MONTH(F8603))</f>
        <v/>
      </c>
      <c r="D8603" s="45" t="str">
        <f>IF(Table1[[#This Row],[Day]]="","",YEAR(F8603))</f>
        <v/>
      </c>
      <c r="E8603" s="117" t="s">
        <v>329</v>
      </c>
      <c r="J8603" s="102"/>
      <c r="K8603" s="124"/>
      <c r="R8603" s="46"/>
      <c r="V8603" s="112"/>
      <c r="W8603" s="72"/>
      <c r="X8603" s="46"/>
      <c r="Y8603" s="46"/>
      <c r="AC8603" s="47">
        <f t="shared" si="130"/>
        <v>0</v>
      </c>
      <c r="AD8603" s="47"/>
      <c r="AE8603" s="44"/>
      <c r="AF8603" s="48"/>
    </row>
    <row r="8604" spans="1:32" ht="21" customHeight="1">
      <c r="A8604" s="45" t="str">
        <f>IF(G8604="","",VLOOKUP(G8604,#REF!,3,0))</f>
        <v/>
      </c>
      <c r="B8604" s="45" t="str">
        <f>IF(Table1[[#This Row],[Day]]="","",WEEKNUM(F8604))</f>
        <v/>
      </c>
      <c r="C8604" s="45" t="str">
        <f>IF(Table1[[#This Row],[Day]]="","",MONTH(F8604))</f>
        <v/>
      </c>
      <c r="D8604" s="45" t="str">
        <f>IF(Table1[[#This Row],[Day]]="","",YEAR(F8604))</f>
        <v/>
      </c>
      <c r="E8604" s="117" t="s">
        <v>329</v>
      </c>
      <c r="J8604" s="102"/>
      <c r="K8604" s="124"/>
      <c r="R8604" s="46"/>
      <c r="V8604" s="112"/>
      <c r="W8604" s="72"/>
      <c r="X8604" s="46"/>
      <c r="Y8604" s="46"/>
      <c r="AC8604" s="47">
        <f t="shared" ref="AC8604:AC8667" si="131">SUM(I8604:AB8604)</f>
        <v>0</v>
      </c>
      <c r="AD8604" s="47"/>
      <c r="AE8604" s="44"/>
      <c r="AF8604" s="48"/>
    </row>
    <row r="8605" spans="1:32" ht="21" customHeight="1">
      <c r="A8605" s="45" t="str">
        <f>IF(G8605="","",VLOOKUP(G8605,#REF!,3,0))</f>
        <v/>
      </c>
      <c r="B8605" s="45" t="str">
        <f>IF(Table1[[#This Row],[Day]]="","",WEEKNUM(F8605))</f>
        <v/>
      </c>
      <c r="C8605" s="45" t="str">
        <f>IF(Table1[[#This Row],[Day]]="","",MONTH(F8605))</f>
        <v/>
      </c>
      <c r="D8605" s="45" t="str">
        <f>IF(Table1[[#This Row],[Day]]="","",YEAR(F8605))</f>
        <v/>
      </c>
      <c r="E8605" s="117" t="s">
        <v>329</v>
      </c>
      <c r="J8605" s="102"/>
      <c r="K8605" s="124"/>
      <c r="R8605" s="46"/>
      <c r="V8605" s="112"/>
      <c r="W8605" s="72"/>
      <c r="X8605" s="46"/>
      <c r="Y8605" s="46"/>
      <c r="AC8605" s="47">
        <f t="shared" si="131"/>
        <v>0</v>
      </c>
      <c r="AD8605" s="47"/>
      <c r="AE8605" s="44"/>
      <c r="AF8605" s="48"/>
    </row>
    <row r="8606" spans="1:32" ht="21" customHeight="1">
      <c r="A8606" s="45" t="str">
        <f>IF(G8606="","",VLOOKUP(G8606,#REF!,3,0))</f>
        <v/>
      </c>
      <c r="B8606" s="45" t="str">
        <f>IF(Table1[[#This Row],[Day]]="","",WEEKNUM(F8606))</f>
        <v/>
      </c>
      <c r="C8606" s="45" t="str">
        <f>IF(Table1[[#This Row],[Day]]="","",MONTH(F8606))</f>
        <v/>
      </c>
      <c r="D8606" s="45" t="str">
        <f>IF(Table1[[#This Row],[Day]]="","",YEAR(F8606))</f>
        <v/>
      </c>
      <c r="E8606" s="117" t="s">
        <v>329</v>
      </c>
      <c r="J8606" s="102"/>
      <c r="K8606" s="124"/>
      <c r="R8606" s="46"/>
      <c r="V8606" s="112"/>
      <c r="W8606" s="72"/>
      <c r="X8606" s="46"/>
      <c r="Y8606" s="46"/>
      <c r="AC8606" s="47">
        <f t="shared" si="131"/>
        <v>0</v>
      </c>
      <c r="AD8606" s="47"/>
      <c r="AE8606" s="44"/>
      <c r="AF8606" s="48"/>
    </row>
    <row r="8607" spans="1:32" ht="21" customHeight="1">
      <c r="A8607" s="45" t="str">
        <f>IF(G8607="","",VLOOKUP(G8607,#REF!,3,0))</f>
        <v/>
      </c>
      <c r="B8607" s="45" t="str">
        <f>IF(Table1[[#This Row],[Day]]="","",WEEKNUM(F8607))</f>
        <v/>
      </c>
      <c r="C8607" s="45" t="str">
        <f>IF(Table1[[#This Row],[Day]]="","",MONTH(F8607))</f>
        <v/>
      </c>
      <c r="D8607" s="45" t="str">
        <f>IF(Table1[[#This Row],[Day]]="","",YEAR(F8607))</f>
        <v/>
      </c>
      <c r="E8607" s="117" t="s">
        <v>329</v>
      </c>
      <c r="J8607" s="102"/>
      <c r="K8607" s="124"/>
      <c r="R8607" s="46"/>
      <c r="V8607" s="112"/>
      <c r="W8607" s="72"/>
      <c r="X8607" s="46"/>
      <c r="Y8607" s="46"/>
      <c r="AC8607" s="47">
        <f t="shared" si="131"/>
        <v>0</v>
      </c>
      <c r="AD8607" s="47"/>
      <c r="AE8607" s="44"/>
      <c r="AF8607" s="48"/>
    </row>
    <row r="8608" spans="1:32" ht="21" customHeight="1">
      <c r="A8608" s="45" t="str">
        <f>IF(G8608="","",VLOOKUP(G8608,#REF!,3,0))</f>
        <v/>
      </c>
      <c r="B8608" s="45" t="str">
        <f>IF(Table1[[#This Row],[Day]]="","",WEEKNUM(F8608))</f>
        <v/>
      </c>
      <c r="C8608" s="45" t="str">
        <f>IF(Table1[[#This Row],[Day]]="","",MONTH(F8608))</f>
        <v/>
      </c>
      <c r="D8608" s="45" t="str">
        <f>IF(Table1[[#This Row],[Day]]="","",YEAR(F8608))</f>
        <v/>
      </c>
      <c r="E8608" s="117" t="s">
        <v>329</v>
      </c>
      <c r="J8608" s="102"/>
      <c r="K8608" s="124"/>
      <c r="R8608" s="46"/>
      <c r="V8608" s="112"/>
      <c r="W8608" s="72"/>
      <c r="X8608" s="46"/>
      <c r="Y8608" s="46"/>
      <c r="AC8608" s="47">
        <f t="shared" si="131"/>
        <v>0</v>
      </c>
      <c r="AD8608" s="47"/>
      <c r="AE8608" s="44"/>
      <c r="AF8608" s="48"/>
    </row>
    <row r="8609" spans="1:32" ht="21" customHeight="1">
      <c r="A8609" s="45" t="str">
        <f>IF(G8609="","",VLOOKUP(G8609,#REF!,3,0))</f>
        <v/>
      </c>
      <c r="B8609" s="45" t="str">
        <f>IF(Table1[[#This Row],[Day]]="","",WEEKNUM(F8609))</f>
        <v/>
      </c>
      <c r="C8609" s="45" t="str">
        <f>IF(Table1[[#This Row],[Day]]="","",MONTH(F8609))</f>
        <v/>
      </c>
      <c r="D8609" s="45" t="str">
        <f>IF(Table1[[#This Row],[Day]]="","",YEAR(F8609))</f>
        <v/>
      </c>
      <c r="E8609" s="117" t="s">
        <v>329</v>
      </c>
      <c r="J8609" s="102"/>
      <c r="K8609" s="124"/>
      <c r="R8609" s="46"/>
      <c r="V8609" s="112"/>
      <c r="W8609" s="72"/>
      <c r="X8609" s="46"/>
      <c r="Y8609" s="46"/>
      <c r="AC8609" s="47">
        <f t="shared" si="131"/>
        <v>0</v>
      </c>
      <c r="AD8609" s="47"/>
      <c r="AE8609" s="44"/>
      <c r="AF8609" s="48"/>
    </row>
    <row r="8610" spans="1:32" ht="21" customHeight="1">
      <c r="A8610" s="45" t="str">
        <f>IF(G8610="","",VLOOKUP(G8610,#REF!,3,0))</f>
        <v/>
      </c>
      <c r="B8610" s="45" t="str">
        <f>IF(Table1[[#This Row],[Day]]="","",WEEKNUM(F8610))</f>
        <v/>
      </c>
      <c r="C8610" s="45" t="str">
        <f>IF(Table1[[#This Row],[Day]]="","",MONTH(F8610))</f>
        <v/>
      </c>
      <c r="D8610" s="45" t="str">
        <f>IF(Table1[[#This Row],[Day]]="","",YEAR(F8610))</f>
        <v/>
      </c>
      <c r="E8610" s="117" t="s">
        <v>329</v>
      </c>
      <c r="J8610" s="102"/>
      <c r="K8610" s="124"/>
      <c r="R8610" s="46"/>
      <c r="V8610" s="112"/>
      <c r="W8610" s="72"/>
      <c r="X8610" s="46"/>
      <c r="Y8610" s="46"/>
      <c r="AC8610" s="47">
        <f t="shared" si="131"/>
        <v>0</v>
      </c>
      <c r="AD8610" s="47"/>
      <c r="AE8610" s="44"/>
      <c r="AF8610" s="48"/>
    </row>
    <row r="8611" spans="1:32" ht="21" customHeight="1">
      <c r="A8611" s="45" t="str">
        <f>IF(G8611="","",VLOOKUP(G8611,#REF!,3,0))</f>
        <v/>
      </c>
      <c r="B8611" s="45" t="str">
        <f>IF(Table1[[#This Row],[Day]]="","",WEEKNUM(F8611))</f>
        <v/>
      </c>
      <c r="C8611" s="45" t="str">
        <f>IF(Table1[[#This Row],[Day]]="","",MONTH(F8611))</f>
        <v/>
      </c>
      <c r="D8611" s="45" t="str">
        <f>IF(Table1[[#This Row],[Day]]="","",YEAR(F8611))</f>
        <v/>
      </c>
      <c r="E8611" s="117" t="s">
        <v>329</v>
      </c>
      <c r="J8611" s="102"/>
      <c r="K8611" s="124"/>
      <c r="R8611" s="46"/>
      <c r="V8611" s="112"/>
      <c r="W8611" s="72"/>
      <c r="X8611" s="46"/>
      <c r="Y8611" s="46"/>
      <c r="AC8611" s="47">
        <f t="shared" si="131"/>
        <v>0</v>
      </c>
      <c r="AD8611" s="47"/>
      <c r="AE8611" s="44"/>
      <c r="AF8611" s="48"/>
    </row>
    <row r="8612" spans="1:32" ht="21" customHeight="1">
      <c r="A8612" s="45" t="str">
        <f>IF(G8612="","",VLOOKUP(G8612,#REF!,3,0))</f>
        <v/>
      </c>
      <c r="B8612" s="45" t="str">
        <f>IF(Table1[[#This Row],[Day]]="","",WEEKNUM(F8612))</f>
        <v/>
      </c>
      <c r="C8612" s="45" t="str">
        <f>IF(Table1[[#This Row],[Day]]="","",MONTH(F8612))</f>
        <v/>
      </c>
      <c r="D8612" s="45" t="str">
        <f>IF(Table1[[#This Row],[Day]]="","",YEAR(F8612))</f>
        <v/>
      </c>
      <c r="E8612" s="117" t="s">
        <v>329</v>
      </c>
      <c r="J8612" s="102"/>
      <c r="K8612" s="124"/>
      <c r="R8612" s="46"/>
      <c r="V8612" s="112"/>
      <c r="W8612" s="72"/>
      <c r="X8612" s="46"/>
      <c r="Y8612" s="46"/>
      <c r="AC8612" s="47">
        <f t="shared" si="131"/>
        <v>0</v>
      </c>
      <c r="AD8612" s="47"/>
      <c r="AE8612" s="44"/>
      <c r="AF8612" s="48"/>
    </row>
    <row r="8613" spans="1:32" ht="21" customHeight="1">
      <c r="A8613" s="45" t="str">
        <f>IF(G8613="","",VLOOKUP(G8613,#REF!,3,0))</f>
        <v/>
      </c>
      <c r="B8613" s="45" t="str">
        <f>IF(Table1[[#This Row],[Day]]="","",WEEKNUM(F8613))</f>
        <v/>
      </c>
      <c r="C8613" s="45" t="str">
        <f>IF(Table1[[#This Row],[Day]]="","",MONTH(F8613))</f>
        <v/>
      </c>
      <c r="D8613" s="45" t="str">
        <f>IF(Table1[[#This Row],[Day]]="","",YEAR(F8613))</f>
        <v/>
      </c>
      <c r="E8613" s="117" t="s">
        <v>329</v>
      </c>
      <c r="J8613" s="102"/>
      <c r="K8613" s="124"/>
      <c r="R8613" s="46"/>
      <c r="V8613" s="112"/>
      <c r="W8613" s="72"/>
      <c r="X8613" s="46"/>
      <c r="Y8613" s="46"/>
      <c r="AC8613" s="47">
        <f t="shared" si="131"/>
        <v>0</v>
      </c>
      <c r="AD8613" s="47"/>
      <c r="AE8613" s="44"/>
      <c r="AF8613" s="48"/>
    </row>
    <row r="8614" spans="1:32" ht="21" customHeight="1">
      <c r="A8614" s="45" t="str">
        <f>IF(G8614="","",VLOOKUP(G8614,#REF!,3,0))</f>
        <v/>
      </c>
      <c r="B8614" s="45" t="str">
        <f>IF(Table1[[#This Row],[Day]]="","",WEEKNUM(F8614))</f>
        <v/>
      </c>
      <c r="C8614" s="45" t="str">
        <f>IF(Table1[[#This Row],[Day]]="","",MONTH(F8614))</f>
        <v/>
      </c>
      <c r="D8614" s="45" t="str">
        <f>IF(Table1[[#This Row],[Day]]="","",YEAR(F8614))</f>
        <v/>
      </c>
      <c r="E8614" s="117" t="s">
        <v>329</v>
      </c>
      <c r="J8614" s="102"/>
      <c r="K8614" s="124"/>
      <c r="R8614" s="46"/>
      <c r="V8614" s="112"/>
      <c r="W8614" s="72"/>
      <c r="X8614" s="46"/>
      <c r="Y8614" s="46"/>
      <c r="AC8614" s="47">
        <f t="shared" si="131"/>
        <v>0</v>
      </c>
      <c r="AD8614" s="47"/>
      <c r="AE8614" s="44"/>
      <c r="AF8614" s="48"/>
    </row>
    <row r="8615" spans="1:32" ht="21" customHeight="1">
      <c r="A8615" s="45" t="str">
        <f>IF(G8615="","",VLOOKUP(G8615,#REF!,3,0))</f>
        <v/>
      </c>
      <c r="B8615" s="45" t="str">
        <f>IF(Table1[[#This Row],[Day]]="","",WEEKNUM(F8615))</f>
        <v/>
      </c>
      <c r="C8615" s="45" t="str">
        <f>IF(Table1[[#This Row],[Day]]="","",MONTH(F8615))</f>
        <v/>
      </c>
      <c r="D8615" s="45" t="str">
        <f>IF(Table1[[#This Row],[Day]]="","",YEAR(F8615))</f>
        <v/>
      </c>
      <c r="E8615" s="117" t="s">
        <v>329</v>
      </c>
      <c r="J8615" s="102"/>
      <c r="K8615" s="124"/>
      <c r="R8615" s="46"/>
      <c r="V8615" s="112"/>
      <c r="W8615" s="72"/>
      <c r="X8615" s="46"/>
      <c r="Y8615" s="46"/>
      <c r="AC8615" s="47">
        <f t="shared" si="131"/>
        <v>0</v>
      </c>
      <c r="AD8615" s="47"/>
      <c r="AE8615" s="44"/>
      <c r="AF8615" s="48"/>
    </row>
    <row r="8616" spans="1:32" ht="21" customHeight="1">
      <c r="A8616" s="45" t="str">
        <f>IF(G8616="","",VLOOKUP(G8616,#REF!,3,0))</f>
        <v/>
      </c>
      <c r="B8616" s="45" t="str">
        <f>IF(Table1[[#This Row],[Day]]="","",WEEKNUM(F8616))</f>
        <v/>
      </c>
      <c r="C8616" s="45" t="str">
        <f>IF(Table1[[#This Row],[Day]]="","",MONTH(F8616))</f>
        <v/>
      </c>
      <c r="D8616" s="45" t="str">
        <f>IF(Table1[[#This Row],[Day]]="","",YEAR(F8616))</f>
        <v/>
      </c>
      <c r="E8616" s="117" t="s">
        <v>329</v>
      </c>
      <c r="J8616" s="102"/>
      <c r="K8616" s="124"/>
      <c r="R8616" s="46"/>
      <c r="V8616" s="112"/>
      <c r="W8616" s="72"/>
      <c r="X8616" s="46"/>
      <c r="Y8616" s="46"/>
      <c r="AC8616" s="47">
        <f t="shared" si="131"/>
        <v>0</v>
      </c>
      <c r="AD8616" s="47"/>
      <c r="AE8616" s="44"/>
      <c r="AF8616" s="48"/>
    </row>
    <row r="8617" spans="1:32" ht="21" customHeight="1">
      <c r="A8617" s="45" t="str">
        <f>IF(G8617="","",VLOOKUP(G8617,#REF!,3,0))</f>
        <v/>
      </c>
      <c r="B8617" s="45" t="str">
        <f>IF(Table1[[#This Row],[Day]]="","",WEEKNUM(F8617))</f>
        <v/>
      </c>
      <c r="C8617" s="45" t="str">
        <f>IF(Table1[[#This Row],[Day]]="","",MONTH(F8617))</f>
        <v/>
      </c>
      <c r="D8617" s="45" t="str">
        <f>IF(Table1[[#This Row],[Day]]="","",YEAR(F8617))</f>
        <v/>
      </c>
      <c r="E8617" s="117" t="s">
        <v>329</v>
      </c>
      <c r="J8617" s="102"/>
      <c r="K8617" s="124"/>
      <c r="R8617" s="46"/>
      <c r="V8617" s="112"/>
      <c r="W8617" s="72"/>
      <c r="X8617" s="46"/>
      <c r="Y8617" s="46"/>
      <c r="AC8617" s="47">
        <f t="shared" si="131"/>
        <v>0</v>
      </c>
      <c r="AD8617" s="47"/>
      <c r="AE8617" s="44"/>
      <c r="AF8617" s="48"/>
    </row>
    <row r="8618" spans="1:32" ht="21" customHeight="1">
      <c r="A8618" s="45" t="str">
        <f>IF(G8618="","",VLOOKUP(G8618,#REF!,3,0))</f>
        <v/>
      </c>
      <c r="B8618" s="45" t="str">
        <f>IF(Table1[[#This Row],[Day]]="","",WEEKNUM(F8618))</f>
        <v/>
      </c>
      <c r="C8618" s="45" t="str">
        <f>IF(Table1[[#This Row],[Day]]="","",MONTH(F8618))</f>
        <v/>
      </c>
      <c r="D8618" s="45" t="str">
        <f>IF(Table1[[#This Row],[Day]]="","",YEAR(F8618))</f>
        <v/>
      </c>
      <c r="E8618" s="117" t="s">
        <v>329</v>
      </c>
      <c r="J8618" s="102"/>
      <c r="K8618" s="124"/>
      <c r="R8618" s="46"/>
      <c r="V8618" s="112"/>
      <c r="W8618" s="72"/>
      <c r="X8618" s="46"/>
      <c r="Y8618" s="46"/>
      <c r="AC8618" s="47">
        <f t="shared" si="131"/>
        <v>0</v>
      </c>
      <c r="AD8618" s="47"/>
      <c r="AE8618" s="44"/>
      <c r="AF8618" s="48"/>
    </row>
    <row r="8619" spans="1:32" ht="21" customHeight="1">
      <c r="A8619" s="45" t="str">
        <f>IF(G8619="","",VLOOKUP(G8619,#REF!,3,0))</f>
        <v/>
      </c>
      <c r="B8619" s="45" t="str">
        <f>IF(Table1[[#This Row],[Day]]="","",WEEKNUM(F8619))</f>
        <v/>
      </c>
      <c r="C8619" s="45" t="str">
        <f>IF(Table1[[#This Row],[Day]]="","",MONTH(F8619))</f>
        <v/>
      </c>
      <c r="D8619" s="45" t="str">
        <f>IF(Table1[[#This Row],[Day]]="","",YEAR(F8619))</f>
        <v/>
      </c>
      <c r="E8619" s="117" t="s">
        <v>329</v>
      </c>
      <c r="J8619" s="102"/>
      <c r="K8619" s="124"/>
      <c r="R8619" s="46"/>
      <c r="V8619" s="112"/>
      <c r="W8619" s="72"/>
      <c r="X8619" s="46"/>
      <c r="Y8619" s="46"/>
      <c r="AC8619" s="47">
        <f t="shared" si="131"/>
        <v>0</v>
      </c>
      <c r="AD8619" s="47"/>
      <c r="AE8619" s="44"/>
      <c r="AF8619" s="48"/>
    </row>
    <row r="8620" spans="1:32" ht="21" customHeight="1">
      <c r="A8620" s="45" t="str">
        <f>IF(G8620="","",VLOOKUP(G8620,#REF!,3,0))</f>
        <v/>
      </c>
      <c r="B8620" s="45" t="str">
        <f>IF(Table1[[#This Row],[Day]]="","",WEEKNUM(F8620))</f>
        <v/>
      </c>
      <c r="C8620" s="45" t="str">
        <f>IF(Table1[[#This Row],[Day]]="","",MONTH(F8620))</f>
        <v/>
      </c>
      <c r="D8620" s="45" t="str">
        <f>IF(Table1[[#This Row],[Day]]="","",YEAR(F8620))</f>
        <v/>
      </c>
      <c r="E8620" s="117" t="s">
        <v>329</v>
      </c>
      <c r="J8620" s="102"/>
      <c r="K8620" s="124"/>
      <c r="R8620" s="46"/>
      <c r="V8620" s="112"/>
      <c r="W8620" s="72"/>
      <c r="X8620" s="46"/>
      <c r="Y8620" s="46"/>
      <c r="AC8620" s="47">
        <f t="shared" si="131"/>
        <v>0</v>
      </c>
      <c r="AD8620" s="47"/>
      <c r="AE8620" s="44"/>
      <c r="AF8620" s="48"/>
    </row>
    <row r="8621" spans="1:32" ht="21" customHeight="1">
      <c r="A8621" s="45" t="str">
        <f>IF(G8621="","",VLOOKUP(G8621,#REF!,3,0))</f>
        <v/>
      </c>
      <c r="B8621" s="45" t="str">
        <f>IF(Table1[[#This Row],[Day]]="","",WEEKNUM(F8621))</f>
        <v/>
      </c>
      <c r="C8621" s="45" t="str">
        <f>IF(Table1[[#This Row],[Day]]="","",MONTH(F8621))</f>
        <v/>
      </c>
      <c r="D8621" s="45" t="str">
        <f>IF(Table1[[#This Row],[Day]]="","",YEAR(F8621))</f>
        <v/>
      </c>
      <c r="E8621" s="117" t="s">
        <v>329</v>
      </c>
      <c r="J8621" s="102"/>
      <c r="K8621" s="124"/>
      <c r="R8621" s="46"/>
      <c r="V8621" s="112"/>
      <c r="W8621" s="72"/>
      <c r="X8621" s="46"/>
      <c r="Y8621" s="46"/>
      <c r="AC8621" s="47">
        <f t="shared" si="131"/>
        <v>0</v>
      </c>
      <c r="AD8621" s="47"/>
      <c r="AE8621" s="44"/>
      <c r="AF8621" s="48"/>
    </row>
    <row r="8622" spans="1:32" ht="21" customHeight="1">
      <c r="A8622" s="45" t="str">
        <f>IF(G8622="","",VLOOKUP(G8622,#REF!,3,0))</f>
        <v/>
      </c>
      <c r="B8622" s="45" t="str">
        <f>IF(Table1[[#This Row],[Day]]="","",WEEKNUM(F8622))</f>
        <v/>
      </c>
      <c r="C8622" s="45" t="str">
        <f>IF(Table1[[#This Row],[Day]]="","",MONTH(F8622))</f>
        <v/>
      </c>
      <c r="D8622" s="45" t="str">
        <f>IF(Table1[[#This Row],[Day]]="","",YEAR(F8622))</f>
        <v/>
      </c>
      <c r="E8622" s="117" t="s">
        <v>329</v>
      </c>
      <c r="J8622" s="102"/>
      <c r="K8622" s="124"/>
      <c r="R8622" s="46"/>
      <c r="V8622" s="112"/>
      <c r="W8622" s="72"/>
      <c r="X8622" s="46"/>
      <c r="Y8622" s="46"/>
      <c r="AC8622" s="47">
        <f t="shared" si="131"/>
        <v>0</v>
      </c>
      <c r="AD8622" s="47"/>
      <c r="AE8622" s="44"/>
      <c r="AF8622" s="48"/>
    </row>
    <row r="8623" spans="1:32" ht="21" customHeight="1">
      <c r="A8623" s="45" t="str">
        <f>IF(G8623="","",VLOOKUP(G8623,#REF!,3,0))</f>
        <v/>
      </c>
      <c r="B8623" s="45" t="str">
        <f>IF(Table1[[#This Row],[Day]]="","",WEEKNUM(F8623))</f>
        <v/>
      </c>
      <c r="C8623" s="45" t="str">
        <f>IF(Table1[[#This Row],[Day]]="","",MONTH(F8623))</f>
        <v/>
      </c>
      <c r="D8623" s="45" t="str">
        <f>IF(Table1[[#This Row],[Day]]="","",YEAR(F8623))</f>
        <v/>
      </c>
      <c r="E8623" s="117" t="s">
        <v>329</v>
      </c>
      <c r="J8623" s="102"/>
      <c r="K8623" s="124"/>
      <c r="R8623" s="46"/>
      <c r="V8623" s="112"/>
      <c r="W8623" s="72"/>
      <c r="X8623" s="46"/>
      <c r="Y8623" s="46"/>
      <c r="AC8623" s="47">
        <f t="shared" si="131"/>
        <v>0</v>
      </c>
      <c r="AD8623" s="47"/>
      <c r="AE8623" s="44"/>
      <c r="AF8623" s="48"/>
    </row>
    <row r="8624" spans="1:32" ht="21" customHeight="1">
      <c r="A8624" s="45" t="str">
        <f>IF(G8624="","",VLOOKUP(G8624,#REF!,3,0))</f>
        <v/>
      </c>
      <c r="B8624" s="45" t="str">
        <f>IF(Table1[[#This Row],[Day]]="","",WEEKNUM(F8624))</f>
        <v/>
      </c>
      <c r="C8624" s="45" t="str">
        <f>IF(Table1[[#This Row],[Day]]="","",MONTH(F8624))</f>
        <v/>
      </c>
      <c r="D8624" s="45" t="str">
        <f>IF(Table1[[#This Row],[Day]]="","",YEAR(F8624))</f>
        <v/>
      </c>
      <c r="E8624" s="117" t="s">
        <v>329</v>
      </c>
      <c r="J8624" s="102"/>
      <c r="K8624" s="124"/>
      <c r="R8624" s="46"/>
      <c r="V8624" s="112"/>
      <c r="W8624" s="72"/>
      <c r="X8624" s="46"/>
      <c r="Y8624" s="46"/>
      <c r="AC8624" s="47">
        <f t="shared" si="131"/>
        <v>0</v>
      </c>
      <c r="AD8624" s="47"/>
      <c r="AE8624" s="44"/>
      <c r="AF8624" s="48"/>
    </row>
    <row r="8625" spans="1:32" ht="21" customHeight="1">
      <c r="A8625" s="45" t="str">
        <f>IF(G8625="","",VLOOKUP(G8625,#REF!,3,0))</f>
        <v/>
      </c>
      <c r="B8625" s="45" t="str">
        <f>IF(Table1[[#This Row],[Day]]="","",WEEKNUM(F8625))</f>
        <v/>
      </c>
      <c r="C8625" s="45" t="str">
        <f>IF(Table1[[#This Row],[Day]]="","",MONTH(F8625))</f>
        <v/>
      </c>
      <c r="D8625" s="45" t="str">
        <f>IF(Table1[[#This Row],[Day]]="","",YEAR(F8625))</f>
        <v/>
      </c>
      <c r="E8625" s="117" t="s">
        <v>329</v>
      </c>
      <c r="J8625" s="102"/>
      <c r="K8625" s="124"/>
      <c r="R8625" s="46"/>
      <c r="V8625" s="112"/>
      <c r="W8625" s="72"/>
      <c r="X8625" s="46"/>
      <c r="Y8625" s="46"/>
      <c r="AC8625" s="47">
        <f t="shared" si="131"/>
        <v>0</v>
      </c>
      <c r="AD8625" s="47"/>
      <c r="AE8625" s="44"/>
      <c r="AF8625" s="48"/>
    </row>
    <row r="8626" spans="1:32" ht="21" customHeight="1">
      <c r="A8626" s="45" t="str">
        <f>IF(G8626="","",VLOOKUP(G8626,#REF!,3,0))</f>
        <v/>
      </c>
      <c r="B8626" s="45" t="str">
        <f>IF(Table1[[#This Row],[Day]]="","",WEEKNUM(F8626))</f>
        <v/>
      </c>
      <c r="C8626" s="45" t="str">
        <f>IF(Table1[[#This Row],[Day]]="","",MONTH(F8626))</f>
        <v/>
      </c>
      <c r="D8626" s="45" t="str">
        <f>IF(Table1[[#This Row],[Day]]="","",YEAR(F8626))</f>
        <v/>
      </c>
      <c r="E8626" s="117" t="s">
        <v>329</v>
      </c>
      <c r="J8626" s="102"/>
      <c r="K8626" s="124"/>
      <c r="R8626" s="46"/>
      <c r="V8626" s="112"/>
      <c r="W8626" s="72"/>
      <c r="X8626" s="46"/>
      <c r="Y8626" s="46"/>
      <c r="AC8626" s="47">
        <f t="shared" si="131"/>
        <v>0</v>
      </c>
      <c r="AD8626" s="47"/>
      <c r="AE8626" s="44"/>
      <c r="AF8626" s="48"/>
    </row>
    <row r="8627" spans="1:32" ht="21" customHeight="1">
      <c r="A8627" s="45" t="str">
        <f>IF(G8627="","",VLOOKUP(G8627,#REF!,3,0))</f>
        <v/>
      </c>
      <c r="B8627" s="45" t="str">
        <f>IF(Table1[[#This Row],[Day]]="","",WEEKNUM(F8627))</f>
        <v/>
      </c>
      <c r="C8627" s="45" t="str">
        <f>IF(Table1[[#This Row],[Day]]="","",MONTH(F8627))</f>
        <v/>
      </c>
      <c r="D8627" s="45" t="str">
        <f>IF(Table1[[#This Row],[Day]]="","",YEAR(F8627))</f>
        <v/>
      </c>
      <c r="E8627" s="117" t="s">
        <v>329</v>
      </c>
      <c r="J8627" s="102"/>
      <c r="K8627" s="124"/>
      <c r="R8627" s="46"/>
      <c r="V8627" s="112"/>
      <c r="W8627" s="72"/>
      <c r="X8627" s="46"/>
      <c r="Y8627" s="46"/>
      <c r="AC8627" s="47">
        <f t="shared" si="131"/>
        <v>0</v>
      </c>
      <c r="AD8627" s="47"/>
      <c r="AE8627" s="44"/>
      <c r="AF8627" s="48"/>
    </row>
    <row r="8628" spans="1:32" ht="21" customHeight="1">
      <c r="A8628" s="45" t="str">
        <f>IF(G8628="","",VLOOKUP(G8628,#REF!,3,0))</f>
        <v/>
      </c>
      <c r="B8628" s="45" t="str">
        <f>IF(Table1[[#This Row],[Day]]="","",WEEKNUM(F8628))</f>
        <v/>
      </c>
      <c r="C8628" s="45" t="str">
        <f>IF(Table1[[#This Row],[Day]]="","",MONTH(F8628))</f>
        <v/>
      </c>
      <c r="D8628" s="45" t="str">
        <f>IF(Table1[[#This Row],[Day]]="","",YEAR(F8628))</f>
        <v/>
      </c>
      <c r="E8628" s="117" t="s">
        <v>329</v>
      </c>
      <c r="J8628" s="102"/>
      <c r="K8628" s="124"/>
      <c r="R8628" s="46"/>
      <c r="V8628" s="112"/>
      <c r="W8628" s="72"/>
      <c r="X8628" s="46"/>
      <c r="Y8628" s="46"/>
      <c r="AC8628" s="47">
        <f t="shared" si="131"/>
        <v>0</v>
      </c>
      <c r="AD8628" s="47"/>
      <c r="AE8628" s="44"/>
      <c r="AF8628" s="48"/>
    </row>
    <row r="8629" spans="1:32" ht="21" customHeight="1">
      <c r="A8629" s="45" t="str">
        <f>IF(G8629="","",VLOOKUP(G8629,#REF!,3,0))</f>
        <v/>
      </c>
      <c r="B8629" s="45" t="str">
        <f>IF(Table1[[#This Row],[Day]]="","",WEEKNUM(F8629))</f>
        <v/>
      </c>
      <c r="C8629" s="45" t="str">
        <f>IF(Table1[[#This Row],[Day]]="","",MONTH(F8629))</f>
        <v/>
      </c>
      <c r="D8629" s="45" t="str">
        <f>IF(Table1[[#This Row],[Day]]="","",YEAR(F8629))</f>
        <v/>
      </c>
      <c r="E8629" s="117" t="s">
        <v>329</v>
      </c>
      <c r="J8629" s="102"/>
      <c r="K8629" s="124"/>
      <c r="R8629" s="46"/>
      <c r="V8629" s="112"/>
      <c r="W8629" s="72"/>
      <c r="X8629" s="46"/>
      <c r="Y8629" s="46"/>
      <c r="AC8629" s="47">
        <f t="shared" si="131"/>
        <v>0</v>
      </c>
      <c r="AD8629" s="47"/>
      <c r="AE8629" s="44"/>
      <c r="AF8629" s="48"/>
    </row>
    <row r="8630" spans="1:32" ht="21" customHeight="1">
      <c r="A8630" s="45" t="str">
        <f>IF(G8630="","",VLOOKUP(G8630,#REF!,3,0))</f>
        <v/>
      </c>
      <c r="B8630" s="45" t="str">
        <f>IF(Table1[[#This Row],[Day]]="","",WEEKNUM(F8630))</f>
        <v/>
      </c>
      <c r="C8630" s="45" t="str">
        <f>IF(Table1[[#This Row],[Day]]="","",MONTH(F8630))</f>
        <v/>
      </c>
      <c r="D8630" s="45" t="str">
        <f>IF(Table1[[#This Row],[Day]]="","",YEAR(F8630))</f>
        <v/>
      </c>
      <c r="E8630" s="117" t="s">
        <v>329</v>
      </c>
      <c r="J8630" s="102"/>
      <c r="K8630" s="124"/>
      <c r="R8630" s="46"/>
      <c r="V8630" s="112"/>
      <c r="W8630" s="72"/>
      <c r="X8630" s="46"/>
      <c r="Y8630" s="46"/>
      <c r="AC8630" s="47">
        <f t="shared" si="131"/>
        <v>0</v>
      </c>
      <c r="AD8630" s="47"/>
      <c r="AE8630" s="44"/>
      <c r="AF8630" s="48"/>
    </row>
    <row r="8631" spans="1:32" ht="21" customHeight="1">
      <c r="A8631" s="45" t="str">
        <f>IF(G8631="","",VLOOKUP(G8631,#REF!,3,0))</f>
        <v/>
      </c>
      <c r="B8631" s="45" t="str">
        <f>IF(Table1[[#This Row],[Day]]="","",WEEKNUM(F8631))</f>
        <v/>
      </c>
      <c r="C8631" s="45" t="str">
        <f>IF(Table1[[#This Row],[Day]]="","",MONTH(F8631))</f>
        <v/>
      </c>
      <c r="D8631" s="45" t="str">
        <f>IF(Table1[[#This Row],[Day]]="","",YEAR(F8631))</f>
        <v/>
      </c>
      <c r="E8631" s="117" t="s">
        <v>329</v>
      </c>
      <c r="J8631" s="102"/>
      <c r="K8631" s="124"/>
      <c r="R8631" s="46"/>
      <c r="V8631" s="112"/>
      <c r="W8631" s="72"/>
      <c r="X8631" s="46"/>
      <c r="Y8631" s="46"/>
      <c r="AC8631" s="47">
        <f t="shared" si="131"/>
        <v>0</v>
      </c>
      <c r="AD8631" s="47"/>
      <c r="AE8631" s="44"/>
      <c r="AF8631" s="48"/>
    </row>
    <row r="8632" spans="1:32" ht="21" customHeight="1">
      <c r="A8632" s="45" t="str">
        <f>IF(G8632="","",VLOOKUP(G8632,#REF!,3,0))</f>
        <v/>
      </c>
      <c r="B8632" s="45" t="str">
        <f>IF(Table1[[#This Row],[Day]]="","",WEEKNUM(F8632))</f>
        <v/>
      </c>
      <c r="C8632" s="45" t="str">
        <f>IF(Table1[[#This Row],[Day]]="","",MONTH(F8632))</f>
        <v/>
      </c>
      <c r="D8632" s="45" t="str">
        <f>IF(Table1[[#This Row],[Day]]="","",YEAR(F8632))</f>
        <v/>
      </c>
      <c r="E8632" s="117" t="s">
        <v>329</v>
      </c>
      <c r="J8632" s="102"/>
      <c r="K8632" s="124"/>
      <c r="R8632" s="46"/>
      <c r="V8632" s="112"/>
      <c r="W8632" s="72"/>
      <c r="X8632" s="46"/>
      <c r="Y8632" s="46"/>
      <c r="AC8632" s="47">
        <f t="shared" si="131"/>
        <v>0</v>
      </c>
      <c r="AD8632" s="47"/>
      <c r="AE8632" s="44"/>
      <c r="AF8632" s="48"/>
    </row>
    <row r="8633" spans="1:32" ht="21" customHeight="1">
      <c r="A8633" s="45" t="str">
        <f>IF(G8633="","",VLOOKUP(G8633,#REF!,3,0))</f>
        <v/>
      </c>
      <c r="B8633" s="45" t="str">
        <f>IF(Table1[[#This Row],[Day]]="","",WEEKNUM(F8633))</f>
        <v/>
      </c>
      <c r="C8633" s="45" t="str">
        <f>IF(Table1[[#This Row],[Day]]="","",MONTH(F8633))</f>
        <v/>
      </c>
      <c r="D8633" s="45" t="str">
        <f>IF(Table1[[#This Row],[Day]]="","",YEAR(F8633))</f>
        <v/>
      </c>
      <c r="E8633" s="117" t="s">
        <v>329</v>
      </c>
      <c r="J8633" s="102"/>
      <c r="K8633" s="124"/>
      <c r="R8633" s="46"/>
      <c r="V8633" s="112"/>
      <c r="W8633" s="72"/>
      <c r="X8633" s="46"/>
      <c r="Y8633" s="46"/>
      <c r="AC8633" s="47">
        <f t="shared" si="131"/>
        <v>0</v>
      </c>
      <c r="AD8633" s="47"/>
      <c r="AE8633" s="44"/>
      <c r="AF8633" s="48"/>
    </row>
    <row r="8634" spans="1:32" ht="21" customHeight="1">
      <c r="A8634" s="45" t="str">
        <f>IF(G8634="","",VLOOKUP(G8634,#REF!,3,0))</f>
        <v/>
      </c>
      <c r="B8634" s="45" t="str">
        <f>IF(Table1[[#This Row],[Day]]="","",WEEKNUM(F8634))</f>
        <v/>
      </c>
      <c r="C8634" s="45" t="str">
        <f>IF(Table1[[#This Row],[Day]]="","",MONTH(F8634))</f>
        <v/>
      </c>
      <c r="D8634" s="45" t="str">
        <f>IF(Table1[[#This Row],[Day]]="","",YEAR(F8634))</f>
        <v/>
      </c>
      <c r="E8634" s="117" t="s">
        <v>329</v>
      </c>
      <c r="J8634" s="102"/>
      <c r="K8634" s="124"/>
      <c r="R8634" s="46"/>
      <c r="V8634" s="112"/>
      <c r="W8634" s="72"/>
      <c r="X8634" s="46"/>
      <c r="Y8634" s="46"/>
      <c r="AC8634" s="47">
        <f t="shared" si="131"/>
        <v>0</v>
      </c>
      <c r="AD8634" s="47"/>
      <c r="AE8634" s="44"/>
      <c r="AF8634" s="48"/>
    </row>
    <row r="8635" spans="1:32" ht="21" customHeight="1">
      <c r="A8635" s="45" t="str">
        <f>IF(G8635="","",VLOOKUP(G8635,#REF!,3,0))</f>
        <v/>
      </c>
      <c r="B8635" s="45" t="str">
        <f>IF(Table1[[#This Row],[Day]]="","",WEEKNUM(F8635))</f>
        <v/>
      </c>
      <c r="C8635" s="45" t="str">
        <f>IF(Table1[[#This Row],[Day]]="","",MONTH(F8635))</f>
        <v/>
      </c>
      <c r="D8635" s="45" t="str">
        <f>IF(Table1[[#This Row],[Day]]="","",YEAR(F8635))</f>
        <v/>
      </c>
      <c r="E8635" s="117" t="s">
        <v>329</v>
      </c>
      <c r="J8635" s="102"/>
      <c r="K8635" s="124"/>
      <c r="R8635" s="46"/>
      <c r="V8635" s="112"/>
      <c r="W8635" s="72"/>
      <c r="X8635" s="46"/>
      <c r="Y8635" s="46"/>
      <c r="AC8635" s="47">
        <f t="shared" si="131"/>
        <v>0</v>
      </c>
      <c r="AD8635" s="47"/>
      <c r="AE8635" s="44"/>
      <c r="AF8635" s="48"/>
    </row>
    <row r="8636" spans="1:32" ht="21" customHeight="1">
      <c r="A8636" s="45" t="str">
        <f>IF(G8636="","",VLOOKUP(G8636,#REF!,3,0))</f>
        <v/>
      </c>
      <c r="B8636" s="45" t="str">
        <f>IF(Table1[[#This Row],[Day]]="","",WEEKNUM(F8636))</f>
        <v/>
      </c>
      <c r="C8636" s="45" t="str">
        <f>IF(Table1[[#This Row],[Day]]="","",MONTH(F8636))</f>
        <v/>
      </c>
      <c r="D8636" s="45" t="str">
        <f>IF(Table1[[#This Row],[Day]]="","",YEAR(F8636))</f>
        <v/>
      </c>
      <c r="E8636" s="117" t="s">
        <v>329</v>
      </c>
      <c r="J8636" s="102"/>
      <c r="K8636" s="124"/>
      <c r="R8636" s="46"/>
      <c r="V8636" s="112"/>
      <c r="W8636" s="72"/>
      <c r="X8636" s="46"/>
      <c r="Y8636" s="46"/>
      <c r="AC8636" s="47">
        <f t="shared" si="131"/>
        <v>0</v>
      </c>
      <c r="AD8636" s="47"/>
      <c r="AE8636" s="44"/>
      <c r="AF8636" s="48"/>
    </row>
    <row r="8637" spans="1:32" ht="21" customHeight="1">
      <c r="A8637" s="45" t="str">
        <f>IF(G8637="","",VLOOKUP(G8637,#REF!,3,0))</f>
        <v/>
      </c>
      <c r="B8637" s="45" t="str">
        <f>IF(Table1[[#This Row],[Day]]="","",WEEKNUM(F8637))</f>
        <v/>
      </c>
      <c r="C8637" s="45" t="str">
        <f>IF(Table1[[#This Row],[Day]]="","",MONTH(F8637))</f>
        <v/>
      </c>
      <c r="D8637" s="45" t="str">
        <f>IF(Table1[[#This Row],[Day]]="","",YEAR(F8637))</f>
        <v/>
      </c>
      <c r="E8637" s="117" t="s">
        <v>329</v>
      </c>
      <c r="J8637" s="102"/>
      <c r="K8637" s="124"/>
      <c r="R8637" s="46"/>
      <c r="V8637" s="112"/>
      <c r="W8637" s="72"/>
      <c r="X8637" s="46"/>
      <c r="Y8637" s="46"/>
      <c r="AC8637" s="47">
        <f t="shared" si="131"/>
        <v>0</v>
      </c>
      <c r="AD8637" s="47"/>
      <c r="AE8637" s="44"/>
      <c r="AF8637" s="48"/>
    </row>
    <row r="8638" spans="1:32" ht="21" customHeight="1">
      <c r="A8638" s="45" t="str">
        <f>IF(G8638="","",VLOOKUP(G8638,#REF!,3,0))</f>
        <v/>
      </c>
      <c r="B8638" s="45" t="str">
        <f>IF(Table1[[#This Row],[Day]]="","",WEEKNUM(F8638))</f>
        <v/>
      </c>
      <c r="C8638" s="45" t="str">
        <f>IF(Table1[[#This Row],[Day]]="","",MONTH(F8638))</f>
        <v/>
      </c>
      <c r="D8638" s="45" t="str">
        <f>IF(Table1[[#This Row],[Day]]="","",YEAR(F8638))</f>
        <v/>
      </c>
      <c r="E8638" s="117" t="s">
        <v>329</v>
      </c>
      <c r="J8638" s="102"/>
      <c r="K8638" s="124"/>
      <c r="R8638" s="46"/>
      <c r="V8638" s="112"/>
      <c r="W8638" s="72"/>
      <c r="X8638" s="46"/>
      <c r="Y8638" s="46"/>
      <c r="AC8638" s="47">
        <f t="shared" si="131"/>
        <v>0</v>
      </c>
      <c r="AD8638" s="47"/>
      <c r="AE8638" s="44"/>
      <c r="AF8638" s="48"/>
    </row>
    <row r="8639" spans="1:32" ht="21" customHeight="1">
      <c r="A8639" s="45" t="str">
        <f>IF(G8639="","",VLOOKUP(G8639,#REF!,3,0))</f>
        <v/>
      </c>
      <c r="B8639" s="45" t="str">
        <f>IF(Table1[[#This Row],[Day]]="","",WEEKNUM(F8639))</f>
        <v/>
      </c>
      <c r="C8639" s="45" t="str">
        <f>IF(Table1[[#This Row],[Day]]="","",MONTH(F8639))</f>
        <v/>
      </c>
      <c r="D8639" s="45" t="str">
        <f>IF(Table1[[#This Row],[Day]]="","",YEAR(F8639))</f>
        <v/>
      </c>
      <c r="E8639" s="117" t="s">
        <v>329</v>
      </c>
      <c r="J8639" s="102"/>
      <c r="K8639" s="124"/>
      <c r="R8639" s="46"/>
      <c r="V8639" s="112"/>
      <c r="W8639" s="72"/>
      <c r="X8639" s="46"/>
      <c r="Y8639" s="46"/>
      <c r="AC8639" s="47">
        <f t="shared" si="131"/>
        <v>0</v>
      </c>
      <c r="AD8639" s="47"/>
      <c r="AE8639" s="44"/>
      <c r="AF8639" s="48"/>
    </row>
    <row r="8640" spans="1:32" ht="21" customHeight="1">
      <c r="A8640" s="45" t="str">
        <f>IF(G8640="","",VLOOKUP(G8640,#REF!,3,0))</f>
        <v/>
      </c>
      <c r="B8640" s="45" t="str">
        <f>IF(Table1[[#This Row],[Day]]="","",WEEKNUM(F8640))</f>
        <v/>
      </c>
      <c r="C8640" s="45" t="str">
        <f>IF(Table1[[#This Row],[Day]]="","",MONTH(F8640))</f>
        <v/>
      </c>
      <c r="D8640" s="45" t="str">
        <f>IF(Table1[[#This Row],[Day]]="","",YEAR(F8640))</f>
        <v/>
      </c>
      <c r="E8640" s="117" t="s">
        <v>329</v>
      </c>
      <c r="J8640" s="102"/>
      <c r="K8640" s="124"/>
      <c r="R8640" s="46"/>
      <c r="V8640" s="112"/>
      <c r="W8640" s="72"/>
      <c r="X8640" s="46"/>
      <c r="Y8640" s="46"/>
      <c r="AC8640" s="47">
        <f t="shared" si="131"/>
        <v>0</v>
      </c>
      <c r="AD8640" s="47"/>
      <c r="AE8640" s="44"/>
      <c r="AF8640" s="48"/>
    </row>
    <row r="8641" spans="1:32" ht="21" customHeight="1">
      <c r="A8641" s="45" t="str">
        <f>IF(G8641="","",VLOOKUP(G8641,#REF!,3,0))</f>
        <v/>
      </c>
      <c r="B8641" s="45" t="str">
        <f>IF(Table1[[#This Row],[Day]]="","",WEEKNUM(F8641))</f>
        <v/>
      </c>
      <c r="C8641" s="45" t="str">
        <f>IF(Table1[[#This Row],[Day]]="","",MONTH(F8641))</f>
        <v/>
      </c>
      <c r="D8641" s="45" t="str">
        <f>IF(Table1[[#This Row],[Day]]="","",YEAR(F8641))</f>
        <v/>
      </c>
      <c r="E8641" s="117" t="s">
        <v>329</v>
      </c>
      <c r="J8641" s="102"/>
      <c r="K8641" s="124"/>
      <c r="R8641" s="46"/>
      <c r="V8641" s="112"/>
      <c r="W8641" s="72"/>
      <c r="X8641" s="46"/>
      <c r="Y8641" s="46"/>
      <c r="AC8641" s="47">
        <f t="shared" si="131"/>
        <v>0</v>
      </c>
      <c r="AD8641" s="47"/>
      <c r="AE8641" s="44"/>
      <c r="AF8641" s="48"/>
    </row>
    <row r="8642" spans="1:32" ht="21" customHeight="1">
      <c r="A8642" s="45" t="str">
        <f>IF(G8642="","",VLOOKUP(G8642,#REF!,3,0))</f>
        <v/>
      </c>
      <c r="B8642" s="45" t="str">
        <f>IF(Table1[[#This Row],[Day]]="","",WEEKNUM(F8642))</f>
        <v/>
      </c>
      <c r="C8642" s="45" t="str">
        <f>IF(Table1[[#This Row],[Day]]="","",MONTH(F8642))</f>
        <v/>
      </c>
      <c r="D8642" s="45" t="str">
        <f>IF(Table1[[#This Row],[Day]]="","",YEAR(F8642))</f>
        <v/>
      </c>
      <c r="E8642" s="117" t="s">
        <v>329</v>
      </c>
      <c r="J8642" s="102"/>
      <c r="K8642" s="124"/>
      <c r="R8642" s="46"/>
      <c r="V8642" s="112"/>
      <c r="W8642" s="72"/>
      <c r="X8642" s="46"/>
      <c r="Y8642" s="46"/>
      <c r="AC8642" s="47">
        <f t="shared" si="131"/>
        <v>0</v>
      </c>
      <c r="AD8642" s="47"/>
      <c r="AE8642" s="44"/>
      <c r="AF8642" s="48"/>
    </row>
    <row r="8643" spans="1:32" ht="21" customHeight="1">
      <c r="A8643" s="45" t="str">
        <f>IF(G8643="","",VLOOKUP(G8643,#REF!,3,0))</f>
        <v/>
      </c>
      <c r="B8643" s="45" t="str">
        <f>IF(Table1[[#This Row],[Day]]="","",WEEKNUM(F8643))</f>
        <v/>
      </c>
      <c r="C8643" s="45" t="str">
        <f>IF(Table1[[#This Row],[Day]]="","",MONTH(F8643))</f>
        <v/>
      </c>
      <c r="D8643" s="45" t="str">
        <f>IF(Table1[[#This Row],[Day]]="","",YEAR(F8643))</f>
        <v/>
      </c>
      <c r="E8643" s="117" t="s">
        <v>329</v>
      </c>
      <c r="J8643" s="102"/>
      <c r="K8643" s="124"/>
      <c r="R8643" s="46"/>
      <c r="V8643" s="112"/>
      <c r="W8643" s="72"/>
      <c r="X8643" s="46"/>
      <c r="Y8643" s="46"/>
      <c r="AC8643" s="47">
        <f t="shared" si="131"/>
        <v>0</v>
      </c>
      <c r="AD8643" s="47"/>
      <c r="AE8643" s="44"/>
      <c r="AF8643" s="48"/>
    </row>
    <row r="8644" spans="1:32" ht="21" customHeight="1">
      <c r="A8644" s="45" t="str">
        <f>IF(G8644="","",VLOOKUP(G8644,#REF!,3,0))</f>
        <v/>
      </c>
      <c r="B8644" s="45" t="str">
        <f>IF(Table1[[#This Row],[Day]]="","",WEEKNUM(F8644))</f>
        <v/>
      </c>
      <c r="C8644" s="45" t="str">
        <f>IF(Table1[[#This Row],[Day]]="","",MONTH(F8644))</f>
        <v/>
      </c>
      <c r="D8644" s="45" t="str">
        <f>IF(Table1[[#This Row],[Day]]="","",YEAR(F8644))</f>
        <v/>
      </c>
      <c r="E8644" s="117" t="s">
        <v>329</v>
      </c>
      <c r="J8644" s="102"/>
      <c r="K8644" s="124"/>
      <c r="R8644" s="46"/>
      <c r="V8644" s="112"/>
      <c r="W8644" s="72"/>
      <c r="X8644" s="46"/>
      <c r="Y8644" s="46"/>
      <c r="AC8644" s="47">
        <f t="shared" si="131"/>
        <v>0</v>
      </c>
      <c r="AD8644" s="47"/>
      <c r="AE8644" s="44"/>
      <c r="AF8644" s="48"/>
    </row>
    <row r="8645" spans="1:32" ht="21" customHeight="1">
      <c r="A8645" s="45" t="str">
        <f>IF(G8645="","",VLOOKUP(G8645,#REF!,3,0))</f>
        <v/>
      </c>
      <c r="B8645" s="45" t="str">
        <f>IF(Table1[[#This Row],[Day]]="","",WEEKNUM(F8645))</f>
        <v/>
      </c>
      <c r="C8645" s="45" t="str">
        <f>IF(Table1[[#This Row],[Day]]="","",MONTH(F8645))</f>
        <v/>
      </c>
      <c r="D8645" s="45" t="str">
        <f>IF(Table1[[#This Row],[Day]]="","",YEAR(F8645))</f>
        <v/>
      </c>
      <c r="E8645" s="117" t="s">
        <v>329</v>
      </c>
      <c r="J8645" s="102"/>
      <c r="K8645" s="124"/>
      <c r="R8645" s="46"/>
      <c r="V8645" s="112"/>
      <c r="W8645" s="72"/>
      <c r="X8645" s="46"/>
      <c r="Y8645" s="46"/>
      <c r="AC8645" s="47">
        <f t="shared" si="131"/>
        <v>0</v>
      </c>
      <c r="AD8645" s="47"/>
      <c r="AE8645" s="44"/>
      <c r="AF8645" s="48"/>
    </row>
    <row r="8646" spans="1:32" ht="21" customHeight="1">
      <c r="A8646" s="45" t="str">
        <f>IF(G8646="","",VLOOKUP(G8646,#REF!,3,0))</f>
        <v/>
      </c>
      <c r="B8646" s="45" t="str">
        <f>IF(Table1[[#This Row],[Day]]="","",WEEKNUM(F8646))</f>
        <v/>
      </c>
      <c r="C8646" s="45" t="str">
        <f>IF(Table1[[#This Row],[Day]]="","",MONTH(F8646))</f>
        <v/>
      </c>
      <c r="D8646" s="45" t="str">
        <f>IF(Table1[[#This Row],[Day]]="","",YEAR(F8646))</f>
        <v/>
      </c>
      <c r="E8646" s="117" t="s">
        <v>329</v>
      </c>
      <c r="J8646" s="102"/>
      <c r="K8646" s="124"/>
      <c r="R8646" s="46"/>
      <c r="V8646" s="112"/>
      <c r="W8646" s="72"/>
      <c r="X8646" s="46"/>
      <c r="Y8646" s="46"/>
      <c r="AC8646" s="47">
        <f t="shared" si="131"/>
        <v>0</v>
      </c>
      <c r="AD8646" s="47"/>
      <c r="AE8646" s="44"/>
      <c r="AF8646" s="48"/>
    </row>
    <row r="8647" spans="1:32" ht="21" customHeight="1">
      <c r="A8647" s="45" t="str">
        <f>IF(G8647="","",VLOOKUP(G8647,#REF!,3,0))</f>
        <v/>
      </c>
      <c r="B8647" s="45" t="str">
        <f>IF(Table1[[#This Row],[Day]]="","",WEEKNUM(F8647))</f>
        <v/>
      </c>
      <c r="C8647" s="45" t="str">
        <f>IF(Table1[[#This Row],[Day]]="","",MONTH(F8647))</f>
        <v/>
      </c>
      <c r="D8647" s="45" t="str">
        <f>IF(Table1[[#This Row],[Day]]="","",YEAR(F8647))</f>
        <v/>
      </c>
      <c r="E8647" s="117" t="s">
        <v>329</v>
      </c>
      <c r="J8647" s="102"/>
      <c r="K8647" s="124"/>
      <c r="R8647" s="46"/>
      <c r="V8647" s="112"/>
      <c r="W8647" s="72"/>
      <c r="X8647" s="46"/>
      <c r="Y8647" s="46"/>
      <c r="AC8647" s="47">
        <f t="shared" si="131"/>
        <v>0</v>
      </c>
      <c r="AD8647" s="47"/>
      <c r="AE8647" s="44"/>
      <c r="AF8647" s="48"/>
    </row>
    <row r="8648" spans="1:32" ht="21" customHeight="1">
      <c r="A8648" s="45" t="str">
        <f>IF(G8648="","",VLOOKUP(G8648,#REF!,3,0))</f>
        <v/>
      </c>
      <c r="B8648" s="45" t="str">
        <f>IF(Table1[[#This Row],[Day]]="","",WEEKNUM(F8648))</f>
        <v/>
      </c>
      <c r="C8648" s="45" t="str">
        <f>IF(Table1[[#This Row],[Day]]="","",MONTH(F8648))</f>
        <v/>
      </c>
      <c r="D8648" s="45" t="str">
        <f>IF(Table1[[#This Row],[Day]]="","",YEAR(F8648))</f>
        <v/>
      </c>
      <c r="E8648" s="117" t="s">
        <v>329</v>
      </c>
      <c r="J8648" s="102"/>
      <c r="K8648" s="124"/>
      <c r="R8648" s="46"/>
      <c r="V8648" s="112"/>
      <c r="W8648" s="72"/>
      <c r="X8648" s="46"/>
      <c r="Y8648" s="46"/>
      <c r="AC8648" s="47">
        <f t="shared" si="131"/>
        <v>0</v>
      </c>
      <c r="AD8648" s="47"/>
      <c r="AE8648" s="44"/>
      <c r="AF8648" s="48"/>
    </row>
    <row r="8649" spans="1:32" ht="21" customHeight="1">
      <c r="A8649" s="45" t="str">
        <f>IF(G8649="","",VLOOKUP(G8649,#REF!,3,0))</f>
        <v/>
      </c>
      <c r="B8649" s="45" t="str">
        <f>IF(Table1[[#This Row],[Day]]="","",WEEKNUM(F8649))</f>
        <v/>
      </c>
      <c r="C8649" s="45" t="str">
        <f>IF(Table1[[#This Row],[Day]]="","",MONTH(F8649))</f>
        <v/>
      </c>
      <c r="D8649" s="45" t="str">
        <f>IF(Table1[[#This Row],[Day]]="","",YEAR(F8649))</f>
        <v/>
      </c>
      <c r="E8649" s="117" t="s">
        <v>329</v>
      </c>
      <c r="J8649" s="102"/>
      <c r="K8649" s="124"/>
      <c r="R8649" s="46"/>
      <c r="V8649" s="112"/>
      <c r="W8649" s="72"/>
      <c r="X8649" s="46"/>
      <c r="Y8649" s="46"/>
      <c r="AC8649" s="47">
        <f t="shared" si="131"/>
        <v>0</v>
      </c>
      <c r="AD8649" s="47"/>
      <c r="AE8649" s="44"/>
      <c r="AF8649" s="48"/>
    </row>
    <row r="8650" spans="1:32" ht="21" customHeight="1">
      <c r="A8650" s="45" t="str">
        <f>IF(G8650="","",VLOOKUP(G8650,#REF!,3,0))</f>
        <v/>
      </c>
      <c r="B8650" s="45" t="str">
        <f>IF(Table1[[#This Row],[Day]]="","",WEEKNUM(F8650))</f>
        <v/>
      </c>
      <c r="C8650" s="45" t="str">
        <f>IF(Table1[[#This Row],[Day]]="","",MONTH(F8650))</f>
        <v/>
      </c>
      <c r="D8650" s="45" t="str">
        <f>IF(Table1[[#This Row],[Day]]="","",YEAR(F8650))</f>
        <v/>
      </c>
      <c r="E8650" s="117" t="s">
        <v>329</v>
      </c>
      <c r="J8650" s="102"/>
      <c r="K8650" s="124"/>
      <c r="R8650" s="46"/>
      <c r="V8650" s="112"/>
      <c r="W8650" s="72"/>
      <c r="X8650" s="46"/>
      <c r="Y8650" s="46"/>
      <c r="AC8650" s="47">
        <f t="shared" si="131"/>
        <v>0</v>
      </c>
      <c r="AD8650" s="47"/>
      <c r="AE8650" s="44"/>
      <c r="AF8650" s="48"/>
    </row>
    <row r="8651" spans="1:32" ht="21" customHeight="1">
      <c r="A8651" s="45" t="str">
        <f>IF(G8651="","",VLOOKUP(G8651,#REF!,3,0))</f>
        <v/>
      </c>
      <c r="B8651" s="45" t="str">
        <f>IF(Table1[[#This Row],[Day]]="","",WEEKNUM(F8651))</f>
        <v/>
      </c>
      <c r="C8651" s="45" t="str">
        <f>IF(Table1[[#This Row],[Day]]="","",MONTH(F8651))</f>
        <v/>
      </c>
      <c r="D8651" s="45" t="str">
        <f>IF(Table1[[#This Row],[Day]]="","",YEAR(F8651))</f>
        <v/>
      </c>
      <c r="E8651" s="117" t="s">
        <v>329</v>
      </c>
      <c r="J8651" s="102"/>
      <c r="K8651" s="124"/>
      <c r="R8651" s="46"/>
      <c r="V8651" s="112"/>
      <c r="W8651" s="72"/>
      <c r="X8651" s="46"/>
      <c r="Y8651" s="46"/>
      <c r="AC8651" s="47">
        <f t="shared" si="131"/>
        <v>0</v>
      </c>
      <c r="AD8651" s="47"/>
      <c r="AE8651" s="44"/>
      <c r="AF8651" s="48"/>
    </row>
    <row r="8652" spans="1:32" ht="21" customHeight="1">
      <c r="A8652" s="45" t="str">
        <f>IF(G8652="","",VLOOKUP(G8652,#REF!,3,0))</f>
        <v/>
      </c>
      <c r="B8652" s="45" t="str">
        <f>IF(Table1[[#This Row],[Day]]="","",WEEKNUM(F8652))</f>
        <v/>
      </c>
      <c r="C8652" s="45" t="str">
        <f>IF(Table1[[#This Row],[Day]]="","",MONTH(F8652))</f>
        <v/>
      </c>
      <c r="D8652" s="45" t="str">
        <f>IF(Table1[[#This Row],[Day]]="","",YEAR(F8652))</f>
        <v/>
      </c>
      <c r="E8652" s="117" t="s">
        <v>329</v>
      </c>
      <c r="J8652" s="102"/>
      <c r="K8652" s="124"/>
      <c r="R8652" s="46"/>
      <c r="V8652" s="112"/>
      <c r="W8652" s="72"/>
      <c r="X8652" s="46"/>
      <c r="Y8652" s="46"/>
      <c r="AC8652" s="47">
        <f t="shared" si="131"/>
        <v>0</v>
      </c>
      <c r="AD8652" s="47"/>
      <c r="AE8652" s="44"/>
      <c r="AF8652" s="48"/>
    </row>
    <row r="8653" spans="1:32" ht="21" customHeight="1">
      <c r="A8653" s="45" t="str">
        <f>IF(G8653="","",VLOOKUP(G8653,#REF!,3,0))</f>
        <v/>
      </c>
      <c r="B8653" s="45" t="str">
        <f>IF(Table1[[#This Row],[Day]]="","",WEEKNUM(F8653))</f>
        <v/>
      </c>
      <c r="C8653" s="45" t="str">
        <f>IF(Table1[[#This Row],[Day]]="","",MONTH(F8653))</f>
        <v/>
      </c>
      <c r="D8653" s="45" t="str">
        <f>IF(Table1[[#This Row],[Day]]="","",YEAR(F8653))</f>
        <v/>
      </c>
      <c r="E8653" s="117" t="s">
        <v>329</v>
      </c>
      <c r="J8653" s="102"/>
      <c r="K8653" s="124"/>
      <c r="R8653" s="46"/>
      <c r="V8653" s="112"/>
      <c r="W8653" s="72"/>
      <c r="X8653" s="46"/>
      <c r="Y8653" s="46"/>
      <c r="AC8653" s="47">
        <f t="shared" si="131"/>
        <v>0</v>
      </c>
      <c r="AD8653" s="47"/>
      <c r="AE8653" s="44"/>
      <c r="AF8653" s="48"/>
    </row>
    <row r="8654" spans="1:32" ht="21" customHeight="1">
      <c r="A8654" s="45" t="str">
        <f>IF(G8654="","",VLOOKUP(G8654,#REF!,3,0))</f>
        <v/>
      </c>
      <c r="B8654" s="45" t="str">
        <f>IF(Table1[[#This Row],[Day]]="","",WEEKNUM(F8654))</f>
        <v/>
      </c>
      <c r="C8654" s="45" t="str">
        <f>IF(Table1[[#This Row],[Day]]="","",MONTH(F8654))</f>
        <v/>
      </c>
      <c r="D8654" s="45" t="str">
        <f>IF(Table1[[#This Row],[Day]]="","",YEAR(F8654))</f>
        <v/>
      </c>
      <c r="E8654" s="117" t="s">
        <v>329</v>
      </c>
      <c r="J8654" s="102"/>
      <c r="K8654" s="124"/>
      <c r="R8654" s="46"/>
      <c r="V8654" s="112"/>
      <c r="W8654" s="72"/>
      <c r="X8654" s="46"/>
      <c r="Y8654" s="46"/>
      <c r="AC8654" s="47">
        <f t="shared" si="131"/>
        <v>0</v>
      </c>
      <c r="AD8654" s="47"/>
      <c r="AE8654" s="44"/>
      <c r="AF8654" s="48"/>
    </row>
    <row r="8655" spans="1:32" ht="21" customHeight="1">
      <c r="A8655" s="45" t="str">
        <f>IF(G8655="","",VLOOKUP(G8655,#REF!,3,0))</f>
        <v/>
      </c>
      <c r="B8655" s="45" t="str">
        <f>IF(Table1[[#This Row],[Day]]="","",WEEKNUM(F8655))</f>
        <v/>
      </c>
      <c r="C8655" s="45" t="str">
        <f>IF(Table1[[#This Row],[Day]]="","",MONTH(F8655))</f>
        <v/>
      </c>
      <c r="D8655" s="45" t="str">
        <f>IF(Table1[[#This Row],[Day]]="","",YEAR(F8655))</f>
        <v/>
      </c>
      <c r="E8655" s="117" t="s">
        <v>329</v>
      </c>
      <c r="J8655" s="102"/>
      <c r="K8655" s="124"/>
      <c r="R8655" s="46"/>
      <c r="V8655" s="112"/>
      <c r="W8655" s="72"/>
      <c r="X8655" s="46"/>
      <c r="Y8655" s="46"/>
      <c r="AC8655" s="47">
        <f t="shared" si="131"/>
        <v>0</v>
      </c>
      <c r="AD8655" s="47"/>
      <c r="AE8655" s="44"/>
      <c r="AF8655" s="48"/>
    </row>
    <row r="8656" spans="1:32" ht="21" customHeight="1">
      <c r="A8656" s="45" t="str">
        <f>IF(G8656="","",VLOOKUP(G8656,#REF!,3,0))</f>
        <v/>
      </c>
      <c r="B8656" s="45" t="str">
        <f>IF(Table1[[#This Row],[Day]]="","",WEEKNUM(F8656))</f>
        <v/>
      </c>
      <c r="C8656" s="45" t="str">
        <f>IF(Table1[[#This Row],[Day]]="","",MONTH(F8656))</f>
        <v/>
      </c>
      <c r="D8656" s="45" t="str">
        <f>IF(Table1[[#This Row],[Day]]="","",YEAR(F8656))</f>
        <v/>
      </c>
      <c r="E8656" s="117" t="s">
        <v>329</v>
      </c>
      <c r="J8656" s="102"/>
      <c r="K8656" s="124"/>
      <c r="R8656" s="46"/>
      <c r="V8656" s="112"/>
      <c r="W8656" s="72"/>
      <c r="X8656" s="46"/>
      <c r="Y8656" s="46"/>
      <c r="AC8656" s="47">
        <f t="shared" si="131"/>
        <v>0</v>
      </c>
      <c r="AD8656" s="47"/>
      <c r="AE8656" s="44"/>
      <c r="AF8656" s="48"/>
    </row>
    <row r="8657" spans="1:32" ht="21" customHeight="1">
      <c r="A8657" s="45" t="str">
        <f>IF(G8657="","",VLOOKUP(G8657,#REF!,3,0))</f>
        <v/>
      </c>
      <c r="B8657" s="45" t="str">
        <f>IF(Table1[[#This Row],[Day]]="","",WEEKNUM(F8657))</f>
        <v/>
      </c>
      <c r="C8657" s="45" t="str">
        <f>IF(Table1[[#This Row],[Day]]="","",MONTH(F8657))</f>
        <v/>
      </c>
      <c r="D8657" s="45" t="str">
        <f>IF(Table1[[#This Row],[Day]]="","",YEAR(F8657))</f>
        <v/>
      </c>
      <c r="E8657" s="117" t="s">
        <v>329</v>
      </c>
      <c r="J8657" s="102"/>
      <c r="K8657" s="124"/>
      <c r="R8657" s="46"/>
      <c r="V8657" s="112"/>
      <c r="W8657" s="72"/>
      <c r="X8657" s="46"/>
      <c r="Y8657" s="46"/>
      <c r="AC8657" s="47">
        <f t="shared" si="131"/>
        <v>0</v>
      </c>
      <c r="AD8657" s="47"/>
      <c r="AE8657" s="44"/>
      <c r="AF8657" s="48"/>
    </row>
    <row r="8658" spans="1:32" ht="21" customHeight="1">
      <c r="A8658" s="45" t="str">
        <f>IF(G8658="","",VLOOKUP(G8658,#REF!,3,0))</f>
        <v/>
      </c>
      <c r="B8658" s="45" t="str">
        <f>IF(Table1[[#This Row],[Day]]="","",WEEKNUM(F8658))</f>
        <v/>
      </c>
      <c r="C8658" s="45" t="str">
        <f>IF(Table1[[#This Row],[Day]]="","",MONTH(F8658))</f>
        <v/>
      </c>
      <c r="D8658" s="45" t="str">
        <f>IF(Table1[[#This Row],[Day]]="","",YEAR(F8658))</f>
        <v/>
      </c>
      <c r="E8658" s="117" t="s">
        <v>329</v>
      </c>
      <c r="J8658" s="102"/>
      <c r="K8658" s="124"/>
      <c r="R8658" s="46"/>
      <c r="V8658" s="112"/>
      <c r="W8658" s="72"/>
      <c r="X8658" s="46"/>
      <c r="Y8658" s="46"/>
      <c r="AC8658" s="47">
        <f t="shared" si="131"/>
        <v>0</v>
      </c>
      <c r="AD8658" s="47"/>
      <c r="AE8658" s="44"/>
      <c r="AF8658" s="48"/>
    </row>
    <row r="8659" spans="1:32" ht="21" customHeight="1">
      <c r="A8659" s="45" t="str">
        <f>IF(G8659="","",VLOOKUP(G8659,#REF!,3,0))</f>
        <v/>
      </c>
      <c r="B8659" s="45" t="str">
        <f>IF(Table1[[#This Row],[Day]]="","",WEEKNUM(F8659))</f>
        <v/>
      </c>
      <c r="C8659" s="45" t="str">
        <f>IF(Table1[[#This Row],[Day]]="","",MONTH(F8659))</f>
        <v/>
      </c>
      <c r="D8659" s="45" t="str">
        <f>IF(Table1[[#This Row],[Day]]="","",YEAR(F8659))</f>
        <v/>
      </c>
      <c r="E8659" s="117" t="s">
        <v>329</v>
      </c>
      <c r="J8659" s="102"/>
      <c r="K8659" s="124"/>
      <c r="R8659" s="46"/>
      <c r="V8659" s="112"/>
      <c r="W8659" s="72"/>
      <c r="X8659" s="46"/>
      <c r="Y8659" s="46"/>
      <c r="AC8659" s="47">
        <f t="shared" si="131"/>
        <v>0</v>
      </c>
      <c r="AD8659" s="47"/>
      <c r="AE8659" s="44"/>
      <c r="AF8659" s="48"/>
    </row>
    <row r="8660" spans="1:32" ht="21" customHeight="1">
      <c r="A8660" s="45" t="str">
        <f>IF(G8660="","",VLOOKUP(G8660,#REF!,3,0))</f>
        <v/>
      </c>
      <c r="B8660" s="45" t="str">
        <f>IF(Table1[[#This Row],[Day]]="","",WEEKNUM(F8660))</f>
        <v/>
      </c>
      <c r="C8660" s="45" t="str">
        <f>IF(Table1[[#This Row],[Day]]="","",MONTH(F8660))</f>
        <v/>
      </c>
      <c r="D8660" s="45" t="str">
        <f>IF(Table1[[#This Row],[Day]]="","",YEAR(F8660))</f>
        <v/>
      </c>
      <c r="E8660" s="117" t="s">
        <v>329</v>
      </c>
      <c r="J8660" s="102"/>
      <c r="K8660" s="124"/>
      <c r="R8660" s="46"/>
      <c r="V8660" s="112"/>
      <c r="W8660" s="72"/>
      <c r="X8660" s="46"/>
      <c r="Y8660" s="46"/>
      <c r="AC8660" s="47">
        <f t="shared" si="131"/>
        <v>0</v>
      </c>
      <c r="AD8660" s="47"/>
      <c r="AE8660" s="44"/>
      <c r="AF8660" s="48"/>
    </row>
    <row r="8661" spans="1:32" ht="21" customHeight="1">
      <c r="A8661" s="45" t="str">
        <f>IF(G8661="","",VLOOKUP(G8661,#REF!,3,0))</f>
        <v/>
      </c>
      <c r="B8661" s="45" t="str">
        <f>IF(Table1[[#This Row],[Day]]="","",WEEKNUM(F8661))</f>
        <v/>
      </c>
      <c r="C8661" s="45" t="str">
        <f>IF(Table1[[#This Row],[Day]]="","",MONTH(F8661))</f>
        <v/>
      </c>
      <c r="D8661" s="45" t="str">
        <f>IF(Table1[[#This Row],[Day]]="","",YEAR(F8661))</f>
        <v/>
      </c>
      <c r="E8661" s="117" t="s">
        <v>329</v>
      </c>
      <c r="J8661" s="102"/>
      <c r="K8661" s="124"/>
      <c r="R8661" s="46"/>
      <c r="V8661" s="112"/>
      <c r="W8661" s="72"/>
      <c r="X8661" s="46"/>
      <c r="Y8661" s="46"/>
      <c r="AC8661" s="47">
        <f t="shared" si="131"/>
        <v>0</v>
      </c>
      <c r="AD8661" s="47"/>
      <c r="AE8661" s="44"/>
      <c r="AF8661" s="48"/>
    </row>
    <row r="8662" spans="1:32" ht="21" customHeight="1">
      <c r="A8662" s="45" t="str">
        <f>IF(G8662="","",VLOOKUP(G8662,#REF!,3,0))</f>
        <v/>
      </c>
      <c r="B8662" s="45" t="str">
        <f>IF(Table1[[#This Row],[Day]]="","",WEEKNUM(F8662))</f>
        <v/>
      </c>
      <c r="C8662" s="45" t="str">
        <f>IF(Table1[[#This Row],[Day]]="","",MONTH(F8662))</f>
        <v/>
      </c>
      <c r="D8662" s="45" t="str">
        <f>IF(Table1[[#This Row],[Day]]="","",YEAR(F8662))</f>
        <v/>
      </c>
      <c r="E8662" s="117" t="s">
        <v>329</v>
      </c>
      <c r="J8662" s="102"/>
      <c r="K8662" s="124"/>
      <c r="R8662" s="46"/>
      <c r="V8662" s="112"/>
      <c r="W8662" s="72"/>
      <c r="X8662" s="46"/>
      <c r="Y8662" s="46"/>
      <c r="AC8662" s="47">
        <f t="shared" si="131"/>
        <v>0</v>
      </c>
      <c r="AD8662" s="47"/>
      <c r="AE8662" s="44"/>
      <c r="AF8662" s="48"/>
    </row>
    <row r="8663" spans="1:32" ht="21" customHeight="1">
      <c r="A8663" s="45" t="str">
        <f>IF(G8663="","",VLOOKUP(G8663,#REF!,3,0))</f>
        <v/>
      </c>
      <c r="B8663" s="45" t="str">
        <f>IF(Table1[[#This Row],[Day]]="","",WEEKNUM(F8663))</f>
        <v/>
      </c>
      <c r="C8663" s="45" t="str">
        <f>IF(Table1[[#This Row],[Day]]="","",MONTH(F8663))</f>
        <v/>
      </c>
      <c r="D8663" s="45" t="str">
        <f>IF(Table1[[#This Row],[Day]]="","",YEAR(F8663))</f>
        <v/>
      </c>
      <c r="E8663" s="117" t="s">
        <v>329</v>
      </c>
      <c r="J8663" s="102"/>
      <c r="K8663" s="124"/>
      <c r="R8663" s="46"/>
      <c r="V8663" s="112"/>
      <c r="W8663" s="72"/>
      <c r="X8663" s="46"/>
      <c r="Y8663" s="46"/>
      <c r="AC8663" s="47">
        <f t="shared" si="131"/>
        <v>0</v>
      </c>
      <c r="AD8663" s="47"/>
      <c r="AE8663" s="44"/>
      <c r="AF8663" s="48"/>
    </row>
    <row r="8664" spans="1:32" ht="21" customHeight="1">
      <c r="A8664" s="45" t="str">
        <f>IF(G8664="","",VLOOKUP(G8664,#REF!,3,0))</f>
        <v/>
      </c>
      <c r="B8664" s="45" t="str">
        <f>IF(Table1[[#This Row],[Day]]="","",WEEKNUM(F8664))</f>
        <v/>
      </c>
      <c r="C8664" s="45" t="str">
        <f>IF(Table1[[#This Row],[Day]]="","",MONTH(F8664))</f>
        <v/>
      </c>
      <c r="D8664" s="45" t="str">
        <f>IF(Table1[[#This Row],[Day]]="","",YEAR(F8664))</f>
        <v/>
      </c>
      <c r="E8664" s="117" t="s">
        <v>329</v>
      </c>
      <c r="J8664" s="102"/>
      <c r="K8664" s="124"/>
      <c r="R8664" s="46"/>
      <c r="V8664" s="112"/>
      <c r="W8664" s="72"/>
      <c r="X8664" s="46"/>
      <c r="Y8664" s="46"/>
      <c r="AC8664" s="47">
        <f t="shared" si="131"/>
        <v>0</v>
      </c>
      <c r="AD8664" s="47"/>
      <c r="AE8664" s="44"/>
      <c r="AF8664" s="48"/>
    </row>
    <row r="8665" spans="1:32" ht="21" customHeight="1">
      <c r="A8665" s="45" t="str">
        <f>IF(G8665="","",VLOOKUP(G8665,#REF!,3,0))</f>
        <v/>
      </c>
      <c r="B8665" s="45" t="str">
        <f>IF(Table1[[#This Row],[Day]]="","",WEEKNUM(F8665))</f>
        <v/>
      </c>
      <c r="C8665" s="45" t="str">
        <f>IF(Table1[[#This Row],[Day]]="","",MONTH(F8665))</f>
        <v/>
      </c>
      <c r="D8665" s="45" t="str">
        <f>IF(Table1[[#This Row],[Day]]="","",YEAR(F8665))</f>
        <v/>
      </c>
      <c r="E8665" s="117" t="s">
        <v>329</v>
      </c>
      <c r="J8665" s="102"/>
      <c r="K8665" s="124"/>
      <c r="R8665" s="46"/>
      <c r="V8665" s="112"/>
      <c r="W8665" s="72"/>
      <c r="X8665" s="46"/>
      <c r="Y8665" s="46"/>
      <c r="AC8665" s="47">
        <f t="shared" si="131"/>
        <v>0</v>
      </c>
      <c r="AD8665" s="47"/>
      <c r="AE8665" s="44"/>
      <c r="AF8665" s="48"/>
    </row>
    <row r="8666" spans="1:32" ht="21" customHeight="1">
      <c r="A8666" s="45" t="str">
        <f>IF(G8666="","",VLOOKUP(G8666,#REF!,3,0))</f>
        <v/>
      </c>
      <c r="B8666" s="45" t="str">
        <f>IF(Table1[[#This Row],[Day]]="","",WEEKNUM(F8666))</f>
        <v/>
      </c>
      <c r="C8666" s="45" t="str">
        <f>IF(Table1[[#This Row],[Day]]="","",MONTH(F8666))</f>
        <v/>
      </c>
      <c r="D8666" s="45" t="str">
        <f>IF(Table1[[#This Row],[Day]]="","",YEAR(F8666))</f>
        <v/>
      </c>
      <c r="E8666" s="117" t="s">
        <v>329</v>
      </c>
      <c r="J8666" s="102"/>
      <c r="K8666" s="124"/>
      <c r="R8666" s="46"/>
      <c r="V8666" s="112"/>
      <c r="W8666" s="72"/>
      <c r="X8666" s="46"/>
      <c r="Y8666" s="46"/>
      <c r="AC8666" s="47">
        <f t="shared" si="131"/>
        <v>0</v>
      </c>
      <c r="AD8666" s="47"/>
      <c r="AE8666" s="44"/>
      <c r="AF8666" s="48"/>
    </row>
    <row r="8667" spans="1:32" ht="21" customHeight="1">
      <c r="A8667" s="45" t="str">
        <f>IF(G8667="","",VLOOKUP(G8667,#REF!,3,0))</f>
        <v/>
      </c>
      <c r="B8667" s="45" t="str">
        <f>IF(Table1[[#This Row],[Day]]="","",WEEKNUM(F8667))</f>
        <v/>
      </c>
      <c r="C8667" s="45" t="str">
        <f>IF(Table1[[#This Row],[Day]]="","",MONTH(F8667))</f>
        <v/>
      </c>
      <c r="D8667" s="45" t="str">
        <f>IF(Table1[[#This Row],[Day]]="","",YEAR(F8667))</f>
        <v/>
      </c>
      <c r="E8667" s="117" t="s">
        <v>329</v>
      </c>
      <c r="J8667" s="102"/>
      <c r="K8667" s="124"/>
      <c r="R8667" s="46"/>
      <c r="V8667" s="112"/>
      <c r="W8667" s="72"/>
      <c r="X8667" s="46"/>
      <c r="Y8667" s="46"/>
      <c r="AC8667" s="47">
        <f t="shared" si="131"/>
        <v>0</v>
      </c>
      <c r="AD8667" s="47"/>
      <c r="AE8667" s="44"/>
      <c r="AF8667" s="48"/>
    </row>
    <row r="8668" spans="1:32" ht="21" customHeight="1">
      <c r="A8668" s="45" t="str">
        <f>IF(G8668="","",VLOOKUP(G8668,#REF!,3,0))</f>
        <v/>
      </c>
      <c r="B8668" s="45" t="str">
        <f>IF(Table1[[#This Row],[Day]]="","",WEEKNUM(F8668))</f>
        <v/>
      </c>
      <c r="C8668" s="45" t="str">
        <f>IF(Table1[[#This Row],[Day]]="","",MONTH(F8668))</f>
        <v/>
      </c>
      <c r="D8668" s="45" t="str">
        <f>IF(Table1[[#This Row],[Day]]="","",YEAR(F8668))</f>
        <v/>
      </c>
      <c r="E8668" s="117" t="s">
        <v>329</v>
      </c>
      <c r="J8668" s="102"/>
      <c r="K8668" s="124"/>
      <c r="R8668" s="46"/>
      <c r="V8668" s="112"/>
      <c r="W8668" s="72"/>
      <c r="X8668" s="46"/>
      <c r="Y8668" s="46"/>
      <c r="AC8668" s="47">
        <f t="shared" ref="AC8668:AC8731" si="132">SUM(I8668:AB8668)</f>
        <v>0</v>
      </c>
      <c r="AD8668" s="47"/>
      <c r="AE8668" s="44"/>
      <c r="AF8668" s="48"/>
    </row>
    <row r="8669" spans="1:32" ht="21" customHeight="1">
      <c r="A8669" s="45" t="str">
        <f>IF(G8669="","",VLOOKUP(G8669,#REF!,3,0))</f>
        <v/>
      </c>
      <c r="B8669" s="45" t="str">
        <f>IF(Table1[[#This Row],[Day]]="","",WEEKNUM(F8669))</f>
        <v/>
      </c>
      <c r="C8669" s="45" t="str">
        <f>IF(Table1[[#This Row],[Day]]="","",MONTH(F8669))</f>
        <v/>
      </c>
      <c r="D8669" s="45" t="str">
        <f>IF(Table1[[#This Row],[Day]]="","",YEAR(F8669))</f>
        <v/>
      </c>
      <c r="E8669" s="117" t="s">
        <v>329</v>
      </c>
      <c r="J8669" s="102"/>
      <c r="K8669" s="124"/>
      <c r="R8669" s="46"/>
      <c r="V8669" s="112"/>
      <c r="W8669" s="72"/>
      <c r="X8669" s="46"/>
      <c r="Y8669" s="46"/>
      <c r="AC8669" s="47">
        <f t="shared" si="132"/>
        <v>0</v>
      </c>
      <c r="AD8669" s="47"/>
      <c r="AE8669" s="44"/>
      <c r="AF8669" s="48"/>
    </row>
    <row r="8670" spans="1:32" ht="21" customHeight="1">
      <c r="A8670" s="45" t="str">
        <f>IF(G8670="","",VLOOKUP(G8670,#REF!,3,0))</f>
        <v/>
      </c>
      <c r="B8670" s="45" t="str">
        <f>IF(Table1[[#This Row],[Day]]="","",WEEKNUM(F8670))</f>
        <v/>
      </c>
      <c r="C8670" s="45" t="str">
        <f>IF(Table1[[#This Row],[Day]]="","",MONTH(F8670))</f>
        <v/>
      </c>
      <c r="D8670" s="45" t="str">
        <f>IF(Table1[[#This Row],[Day]]="","",YEAR(F8670))</f>
        <v/>
      </c>
      <c r="E8670" s="117" t="s">
        <v>329</v>
      </c>
      <c r="J8670" s="102"/>
      <c r="K8670" s="124"/>
      <c r="R8670" s="46"/>
      <c r="V8670" s="112"/>
      <c r="W8670" s="72"/>
      <c r="X8670" s="46"/>
      <c r="Y8670" s="46"/>
      <c r="AC8670" s="47">
        <f t="shared" si="132"/>
        <v>0</v>
      </c>
      <c r="AD8670" s="47"/>
      <c r="AE8670" s="44"/>
      <c r="AF8670" s="48"/>
    </row>
    <row r="8671" spans="1:32" ht="21" customHeight="1">
      <c r="A8671" s="45" t="str">
        <f>IF(G8671="","",VLOOKUP(G8671,#REF!,3,0))</f>
        <v/>
      </c>
      <c r="B8671" s="45" t="str">
        <f>IF(Table1[[#This Row],[Day]]="","",WEEKNUM(F8671))</f>
        <v/>
      </c>
      <c r="C8671" s="45" t="str">
        <f>IF(Table1[[#This Row],[Day]]="","",MONTH(F8671))</f>
        <v/>
      </c>
      <c r="D8671" s="45" t="str">
        <f>IF(Table1[[#This Row],[Day]]="","",YEAR(F8671))</f>
        <v/>
      </c>
      <c r="E8671" s="117" t="s">
        <v>329</v>
      </c>
      <c r="J8671" s="102"/>
      <c r="K8671" s="124"/>
      <c r="R8671" s="46"/>
      <c r="V8671" s="112"/>
      <c r="W8671" s="72"/>
      <c r="X8671" s="46"/>
      <c r="Y8671" s="46"/>
      <c r="AC8671" s="47">
        <f t="shared" si="132"/>
        <v>0</v>
      </c>
      <c r="AD8671" s="47"/>
      <c r="AE8671" s="44"/>
      <c r="AF8671" s="48"/>
    </row>
    <row r="8672" spans="1:32" ht="21" customHeight="1">
      <c r="A8672" s="45" t="str">
        <f>IF(G8672="","",VLOOKUP(G8672,#REF!,3,0))</f>
        <v/>
      </c>
      <c r="B8672" s="45" t="str">
        <f>IF(Table1[[#This Row],[Day]]="","",WEEKNUM(F8672))</f>
        <v/>
      </c>
      <c r="C8672" s="45" t="str">
        <f>IF(Table1[[#This Row],[Day]]="","",MONTH(F8672))</f>
        <v/>
      </c>
      <c r="D8672" s="45" t="str">
        <f>IF(Table1[[#This Row],[Day]]="","",YEAR(F8672))</f>
        <v/>
      </c>
      <c r="E8672" s="117" t="s">
        <v>329</v>
      </c>
      <c r="J8672" s="102"/>
      <c r="K8672" s="124"/>
      <c r="R8672" s="46"/>
      <c r="V8672" s="112"/>
      <c r="W8672" s="72"/>
      <c r="X8672" s="46"/>
      <c r="Y8672" s="46"/>
      <c r="AC8672" s="47">
        <f t="shared" si="132"/>
        <v>0</v>
      </c>
      <c r="AD8672" s="47"/>
      <c r="AE8672" s="44"/>
      <c r="AF8672" s="48"/>
    </row>
    <row r="8673" spans="1:32" ht="21" customHeight="1">
      <c r="A8673" s="45" t="str">
        <f>IF(G8673="","",VLOOKUP(G8673,#REF!,3,0))</f>
        <v/>
      </c>
      <c r="B8673" s="45" t="str">
        <f>IF(Table1[[#This Row],[Day]]="","",WEEKNUM(F8673))</f>
        <v/>
      </c>
      <c r="C8673" s="45" t="str">
        <f>IF(Table1[[#This Row],[Day]]="","",MONTH(F8673))</f>
        <v/>
      </c>
      <c r="D8673" s="45" t="str">
        <f>IF(Table1[[#This Row],[Day]]="","",YEAR(F8673))</f>
        <v/>
      </c>
      <c r="E8673" s="117" t="s">
        <v>329</v>
      </c>
      <c r="J8673" s="102"/>
      <c r="K8673" s="124"/>
      <c r="R8673" s="46"/>
      <c r="V8673" s="112"/>
      <c r="W8673" s="72"/>
      <c r="X8673" s="46"/>
      <c r="Y8673" s="46"/>
      <c r="AC8673" s="47">
        <f t="shared" si="132"/>
        <v>0</v>
      </c>
      <c r="AD8673" s="47"/>
      <c r="AE8673" s="44"/>
      <c r="AF8673" s="48"/>
    </row>
    <row r="8674" spans="1:32" ht="21" customHeight="1">
      <c r="A8674" s="45" t="str">
        <f>IF(G8674="","",VLOOKUP(G8674,#REF!,3,0))</f>
        <v/>
      </c>
      <c r="B8674" s="45" t="str">
        <f>IF(Table1[[#This Row],[Day]]="","",WEEKNUM(F8674))</f>
        <v/>
      </c>
      <c r="C8674" s="45" t="str">
        <f>IF(Table1[[#This Row],[Day]]="","",MONTH(F8674))</f>
        <v/>
      </c>
      <c r="D8674" s="45" t="str">
        <f>IF(Table1[[#This Row],[Day]]="","",YEAR(F8674))</f>
        <v/>
      </c>
      <c r="E8674" s="117" t="s">
        <v>329</v>
      </c>
      <c r="J8674" s="102"/>
      <c r="K8674" s="124"/>
      <c r="R8674" s="46"/>
      <c r="V8674" s="112"/>
      <c r="W8674" s="72"/>
      <c r="X8674" s="46"/>
      <c r="Y8674" s="46"/>
      <c r="AC8674" s="47">
        <f t="shared" si="132"/>
        <v>0</v>
      </c>
      <c r="AD8674" s="47"/>
      <c r="AE8674" s="44"/>
      <c r="AF8674" s="48"/>
    </row>
    <row r="8675" spans="1:32" ht="21" customHeight="1">
      <c r="A8675" s="45" t="str">
        <f>IF(G8675="","",VLOOKUP(G8675,#REF!,3,0))</f>
        <v/>
      </c>
      <c r="B8675" s="45" t="str">
        <f>IF(Table1[[#This Row],[Day]]="","",WEEKNUM(F8675))</f>
        <v/>
      </c>
      <c r="C8675" s="45" t="str">
        <f>IF(Table1[[#This Row],[Day]]="","",MONTH(F8675))</f>
        <v/>
      </c>
      <c r="D8675" s="45" t="str">
        <f>IF(Table1[[#This Row],[Day]]="","",YEAR(F8675))</f>
        <v/>
      </c>
      <c r="E8675" s="117" t="s">
        <v>329</v>
      </c>
      <c r="J8675" s="102"/>
      <c r="K8675" s="124"/>
      <c r="R8675" s="46"/>
      <c r="V8675" s="112"/>
      <c r="W8675" s="72"/>
      <c r="X8675" s="46"/>
      <c r="Y8675" s="46"/>
      <c r="AC8675" s="47">
        <f t="shared" si="132"/>
        <v>0</v>
      </c>
      <c r="AD8675" s="47"/>
      <c r="AE8675" s="44"/>
      <c r="AF8675" s="48"/>
    </row>
    <row r="8676" spans="1:32" ht="21" customHeight="1">
      <c r="A8676" s="45" t="str">
        <f>IF(G8676="","",VLOOKUP(G8676,#REF!,3,0))</f>
        <v/>
      </c>
      <c r="B8676" s="45" t="str">
        <f>IF(Table1[[#This Row],[Day]]="","",WEEKNUM(F8676))</f>
        <v/>
      </c>
      <c r="C8676" s="45" t="str">
        <f>IF(Table1[[#This Row],[Day]]="","",MONTH(F8676))</f>
        <v/>
      </c>
      <c r="D8676" s="45" t="str">
        <f>IF(Table1[[#This Row],[Day]]="","",YEAR(F8676))</f>
        <v/>
      </c>
      <c r="E8676" s="117" t="s">
        <v>329</v>
      </c>
      <c r="J8676" s="102"/>
      <c r="K8676" s="124"/>
      <c r="R8676" s="46"/>
      <c r="V8676" s="112"/>
      <c r="W8676" s="72"/>
      <c r="X8676" s="46"/>
      <c r="Y8676" s="46"/>
      <c r="AC8676" s="47">
        <f t="shared" si="132"/>
        <v>0</v>
      </c>
      <c r="AD8676" s="47"/>
      <c r="AE8676" s="44"/>
      <c r="AF8676" s="48"/>
    </row>
    <row r="8677" spans="1:32" ht="21" customHeight="1">
      <c r="A8677" s="45" t="str">
        <f>IF(G8677="","",VLOOKUP(G8677,#REF!,3,0))</f>
        <v/>
      </c>
      <c r="B8677" s="45" t="str">
        <f>IF(Table1[[#This Row],[Day]]="","",WEEKNUM(F8677))</f>
        <v/>
      </c>
      <c r="C8677" s="45" t="str">
        <f>IF(Table1[[#This Row],[Day]]="","",MONTH(F8677))</f>
        <v/>
      </c>
      <c r="D8677" s="45" t="str">
        <f>IF(Table1[[#This Row],[Day]]="","",YEAR(F8677))</f>
        <v/>
      </c>
      <c r="E8677" s="117" t="s">
        <v>329</v>
      </c>
      <c r="J8677" s="102"/>
      <c r="K8677" s="124"/>
      <c r="R8677" s="46"/>
      <c r="V8677" s="112"/>
      <c r="W8677" s="72"/>
      <c r="X8677" s="46"/>
      <c r="Y8677" s="46"/>
      <c r="AC8677" s="47">
        <f t="shared" si="132"/>
        <v>0</v>
      </c>
      <c r="AD8677" s="47"/>
      <c r="AE8677" s="44"/>
      <c r="AF8677" s="48"/>
    </row>
    <row r="8678" spans="1:32" ht="21" customHeight="1">
      <c r="A8678" s="45" t="str">
        <f>IF(G8678="","",VLOOKUP(G8678,#REF!,3,0))</f>
        <v/>
      </c>
      <c r="B8678" s="45" t="str">
        <f>IF(Table1[[#This Row],[Day]]="","",WEEKNUM(F8678))</f>
        <v/>
      </c>
      <c r="C8678" s="45" t="str">
        <f>IF(Table1[[#This Row],[Day]]="","",MONTH(F8678))</f>
        <v/>
      </c>
      <c r="D8678" s="45" t="str">
        <f>IF(Table1[[#This Row],[Day]]="","",YEAR(F8678))</f>
        <v/>
      </c>
      <c r="E8678" s="117" t="s">
        <v>329</v>
      </c>
      <c r="J8678" s="102"/>
      <c r="K8678" s="124"/>
      <c r="R8678" s="46"/>
      <c r="V8678" s="112"/>
      <c r="W8678" s="72"/>
      <c r="X8678" s="46"/>
      <c r="Y8678" s="46"/>
      <c r="AC8678" s="47">
        <f t="shared" si="132"/>
        <v>0</v>
      </c>
      <c r="AD8678" s="47"/>
      <c r="AE8678" s="44"/>
      <c r="AF8678" s="48"/>
    </row>
    <row r="8679" spans="1:32" ht="21" customHeight="1">
      <c r="A8679" s="45" t="str">
        <f>IF(G8679="","",VLOOKUP(G8679,#REF!,3,0))</f>
        <v/>
      </c>
      <c r="B8679" s="45" t="str">
        <f>IF(Table1[[#This Row],[Day]]="","",WEEKNUM(F8679))</f>
        <v/>
      </c>
      <c r="C8679" s="45" t="str">
        <f>IF(Table1[[#This Row],[Day]]="","",MONTH(F8679))</f>
        <v/>
      </c>
      <c r="D8679" s="45" t="str">
        <f>IF(Table1[[#This Row],[Day]]="","",YEAR(F8679))</f>
        <v/>
      </c>
      <c r="E8679" s="117" t="s">
        <v>329</v>
      </c>
      <c r="J8679" s="102"/>
      <c r="K8679" s="124"/>
      <c r="R8679" s="46"/>
      <c r="V8679" s="112"/>
      <c r="W8679" s="72"/>
      <c r="X8679" s="46"/>
      <c r="Y8679" s="46"/>
      <c r="AC8679" s="47">
        <f t="shared" si="132"/>
        <v>0</v>
      </c>
      <c r="AD8679" s="47"/>
      <c r="AE8679" s="44"/>
      <c r="AF8679" s="48"/>
    </row>
    <row r="8680" spans="1:32" ht="21" customHeight="1">
      <c r="A8680" s="45" t="str">
        <f>IF(G8680="","",VLOOKUP(G8680,#REF!,3,0))</f>
        <v/>
      </c>
      <c r="B8680" s="45" t="str">
        <f>IF(Table1[[#This Row],[Day]]="","",WEEKNUM(F8680))</f>
        <v/>
      </c>
      <c r="C8680" s="45" t="str">
        <f>IF(Table1[[#This Row],[Day]]="","",MONTH(F8680))</f>
        <v/>
      </c>
      <c r="D8680" s="45" t="str">
        <f>IF(Table1[[#This Row],[Day]]="","",YEAR(F8680))</f>
        <v/>
      </c>
      <c r="E8680" s="117" t="s">
        <v>329</v>
      </c>
      <c r="J8680" s="102"/>
      <c r="K8680" s="124"/>
      <c r="R8680" s="46"/>
      <c r="V8680" s="112"/>
      <c r="W8680" s="72"/>
      <c r="X8680" s="46"/>
      <c r="Y8680" s="46"/>
      <c r="AC8680" s="47">
        <f t="shared" si="132"/>
        <v>0</v>
      </c>
      <c r="AD8680" s="47"/>
      <c r="AE8680" s="44"/>
      <c r="AF8680" s="48"/>
    </row>
    <row r="8681" spans="1:32" ht="21" customHeight="1">
      <c r="A8681" s="45" t="str">
        <f>IF(G8681="","",VLOOKUP(G8681,#REF!,3,0))</f>
        <v/>
      </c>
      <c r="B8681" s="45" t="str">
        <f>IF(Table1[[#This Row],[Day]]="","",WEEKNUM(F8681))</f>
        <v/>
      </c>
      <c r="C8681" s="45" t="str">
        <f>IF(Table1[[#This Row],[Day]]="","",MONTH(F8681))</f>
        <v/>
      </c>
      <c r="D8681" s="45" t="str">
        <f>IF(Table1[[#This Row],[Day]]="","",YEAR(F8681))</f>
        <v/>
      </c>
      <c r="E8681" s="117" t="s">
        <v>329</v>
      </c>
      <c r="J8681" s="102"/>
      <c r="K8681" s="124"/>
      <c r="R8681" s="46"/>
      <c r="V8681" s="112"/>
      <c r="W8681" s="72"/>
      <c r="X8681" s="46"/>
      <c r="Y8681" s="46"/>
      <c r="AC8681" s="47">
        <f t="shared" si="132"/>
        <v>0</v>
      </c>
      <c r="AD8681" s="47"/>
      <c r="AE8681" s="44"/>
      <c r="AF8681" s="48"/>
    </row>
    <row r="8682" spans="1:32" ht="21" customHeight="1">
      <c r="A8682" s="45" t="str">
        <f>IF(G8682="","",VLOOKUP(G8682,#REF!,3,0))</f>
        <v/>
      </c>
      <c r="B8682" s="45" t="str">
        <f>IF(Table1[[#This Row],[Day]]="","",WEEKNUM(F8682))</f>
        <v/>
      </c>
      <c r="C8682" s="45" t="str">
        <f>IF(Table1[[#This Row],[Day]]="","",MONTH(F8682))</f>
        <v/>
      </c>
      <c r="D8682" s="45" t="str">
        <f>IF(Table1[[#This Row],[Day]]="","",YEAR(F8682))</f>
        <v/>
      </c>
      <c r="E8682" s="117" t="s">
        <v>329</v>
      </c>
      <c r="J8682" s="102"/>
      <c r="K8682" s="124"/>
      <c r="R8682" s="46"/>
      <c r="V8682" s="112"/>
      <c r="W8682" s="72"/>
      <c r="X8682" s="46"/>
      <c r="Y8682" s="46"/>
      <c r="AC8682" s="47">
        <f t="shared" si="132"/>
        <v>0</v>
      </c>
      <c r="AD8682" s="47"/>
      <c r="AE8682" s="44"/>
      <c r="AF8682" s="48"/>
    </row>
    <row r="8683" spans="1:32" ht="21" customHeight="1">
      <c r="A8683" s="45" t="str">
        <f>IF(G8683="","",VLOOKUP(G8683,#REF!,3,0))</f>
        <v/>
      </c>
      <c r="B8683" s="45" t="str">
        <f>IF(Table1[[#This Row],[Day]]="","",WEEKNUM(F8683))</f>
        <v/>
      </c>
      <c r="C8683" s="45" t="str">
        <f>IF(Table1[[#This Row],[Day]]="","",MONTH(F8683))</f>
        <v/>
      </c>
      <c r="D8683" s="45" t="str">
        <f>IF(Table1[[#This Row],[Day]]="","",YEAR(F8683))</f>
        <v/>
      </c>
      <c r="E8683" s="117" t="s">
        <v>329</v>
      </c>
      <c r="J8683" s="102"/>
      <c r="K8683" s="124"/>
      <c r="R8683" s="46"/>
      <c r="V8683" s="112"/>
      <c r="W8683" s="72"/>
      <c r="X8683" s="46"/>
      <c r="Y8683" s="46"/>
      <c r="AC8683" s="47">
        <f t="shared" si="132"/>
        <v>0</v>
      </c>
      <c r="AD8683" s="47"/>
      <c r="AE8683" s="44"/>
      <c r="AF8683" s="48"/>
    </row>
    <row r="8684" spans="1:32" ht="21" customHeight="1">
      <c r="A8684" s="45" t="str">
        <f>IF(G8684="","",VLOOKUP(G8684,#REF!,3,0))</f>
        <v/>
      </c>
      <c r="B8684" s="45" t="str">
        <f>IF(Table1[[#This Row],[Day]]="","",WEEKNUM(F8684))</f>
        <v/>
      </c>
      <c r="C8684" s="45" t="str">
        <f>IF(Table1[[#This Row],[Day]]="","",MONTH(F8684))</f>
        <v/>
      </c>
      <c r="D8684" s="45" t="str">
        <f>IF(Table1[[#This Row],[Day]]="","",YEAR(F8684))</f>
        <v/>
      </c>
      <c r="E8684" s="117" t="s">
        <v>329</v>
      </c>
      <c r="J8684" s="102"/>
      <c r="K8684" s="124"/>
      <c r="R8684" s="46"/>
      <c r="V8684" s="112"/>
      <c r="W8684" s="72"/>
      <c r="X8684" s="46"/>
      <c r="Y8684" s="46"/>
      <c r="AC8684" s="47">
        <f t="shared" si="132"/>
        <v>0</v>
      </c>
      <c r="AD8684" s="47"/>
      <c r="AE8684" s="44"/>
      <c r="AF8684" s="48"/>
    </row>
    <row r="8685" spans="1:32" ht="21" customHeight="1">
      <c r="A8685" s="45" t="str">
        <f>IF(G8685="","",VLOOKUP(G8685,#REF!,3,0))</f>
        <v/>
      </c>
      <c r="B8685" s="45" t="str">
        <f>IF(Table1[[#This Row],[Day]]="","",WEEKNUM(F8685))</f>
        <v/>
      </c>
      <c r="C8685" s="45" t="str">
        <f>IF(Table1[[#This Row],[Day]]="","",MONTH(F8685))</f>
        <v/>
      </c>
      <c r="D8685" s="45" t="str">
        <f>IF(Table1[[#This Row],[Day]]="","",YEAR(F8685))</f>
        <v/>
      </c>
      <c r="E8685" s="117" t="s">
        <v>329</v>
      </c>
      <c r="J8685" s="102"/>
      <c r="K8685" s="124"/>
      <c r="R8685" s="46"/>
      <c r="V8685" s="112"/>
      <c r="W8685" s="72"/>
      <c r="X8685" s="46"/>
      <c r="Y8685" s="46"/>
      <c r="AC8685" s="47">
        <f t="shared" si="132"/>
        <v>0</v>
      </c>
      <c r="AD8685" s="47"/>
      <c r="AE8685" s="44"/>
      <c r="AF8685" s="48"/>
    </row>
    <row r="8686" spans="1:32" ht="21" customHeight="1">
      <c r="A8686" s="45" t="str">
        <f>IF(G8686="","",VLOOKUP(G8686,#REF!,3,0))</f>
        <v/>
      </c>
      <c r="B8686" s="45" t="str">
        <f>IF(Table1[[#This Row],[Day]]="","",WEEKNUM(F8686))</f>
        <v/>
      </c>
      <c r="C8686" s="45" t="str">
        <f>IF(Table1[[#This Row],[Day]]="","",MONTH(F8686))</f>
        <v/>
      </c>
      <c r="D8686" s="45" t="str">
        <f>IF(Table1[[#This Row],[Day]]="","",YEAR(F8686))</f>
        <v/>
      </c>
      <c r="E8686" s="117" t="s">
        <v>329</v>
      </c>
      <c r="J8686" s="102"/>
      <c r="K8686" s="124"/>
      <c r="R8686" s="46"/>
      <c r="V8686" s="112"/>
      <c r="W8686" s="72"/>
      <c r="X8686" s="46"/>
      <c r="Y8686" s="46"/>
      <c r="AC8686" s="47">
        <f t="shared" si="132"/>
        <v>0</v>
      </c>
      <c r="AD8686" s="47"/>
      <c r="AE8686" s="44"/>
      <c r="AF8686" s="48"/>
    </row>
    <row r="8687" spans="1:32" ht="21" customHeight="1">
      <c r="A8687" s="45" t="str">
        <f>IF(G8687="","",VLOOKUP(G8687,#REF!,3,0))</f>
        <v/>
      </c>
      <c r="B8687" s="45" t="str">
        <f>IF(Table1[[#This Row],[Day]]="","",WEEKNUM(F8687))</f>
        <v/>
      </c>
      <c r="C8687" s="45" t="str">
        <f>IF(Table1[[#This Row],[Day]]="","",MONTH(F8687))</f>
        <v/>
      </c>
      <c r="D8687" s="45" t="str">
        <f>IF(Table1[[#This Row],[Day]]="","",YEAR(F8687))</f>
        <v/>
      </c>
      <c r="E8687" s="117" t="s">
        <v>329</v>
      </c>
      <c r="J8687" s="102"/>
      <c r="K8687" s="124"/>
      <c r="R8687" s="46"/>
      <c r="V8687" s="112"/>
      <c r="W8687" s="72"/>
      <c r="X8687" s="46"/>
      <c r="Y8687" s="46"/>
      <c r="AC8687" s="47">
        <f t="shared" si="132"/>
        <v>0</v>
      </c>
      <c r="AD8687" s="47"/>
      <c r="AE8687" s="44"/>
      <c r="AF8687" s="48"/>
    </row>
    <row r="8688" spans="1:32" ht="21" customHeight="1">
      <c r="A8688" s="45" t="str">
        <f>IF(G8688="","",VLOOKUP(G8688,#REF!,3,0))</f>
        <v/>
      </c>
      <c r="B8688" s="45" t="str">
        <f>IF(Table1[[#This Row],[Day]]="","",WEEKNUM(F8688))</f>
        <v/>
      </c>
      <c r="C8688" s="45" t="str">
        <f>IF(Table1[[#This Row],[Day]]="","",MONTH(F8688))</f>
        <v/>
      </c>
      <c r="D8688" s="45" t="str">
        <f>IF(Table1[[#This Row],[Day]]="","",YEAR(F8688))</f>
        <v/>
      </c>
      <c r="E8688" s="117" t="s">
        <v>329</v>
      </c>
      <c r="J8688" s="102"/>
      <c r="K8688" s="124"/>
      <c r="R8688" s="46"/>
      <c r="V8688" s="112"/>
      <c r="W8688" s="72"/>
      <c r="X8688" s="46"/>
      <c r="Y8688" s="46"/>
      <c r="AC8688" s="47">
        <f t="shared" si="132"/>
        <v>0</v>
      </c>
      <c r="AD8688" s="47"/>
      <c r="AE8688" s="44"/>
      <c r="AF8688" s="48"/>
    </row>
    <row r="8689" spans="1:32" ht="21" customHeight="1">
      <c r="A8689" s="45" t="str">
        <f>IF(G8689="","",VLOOKUP(G8689,#REF!,3,0))</f>
        <v/>
      </c>
      <c r="B8689" s="45" t="str">
        <f>IF(Table1[[#This Row],[Day]]="","",WEEKNUM(F8689))</f>
        <v/>
      </c>
      <c r="C8689" s="45" t="str">
        <f>IF(Table1[[#This Row],[Day]]="","",MONTH(F8689))</f>
        <v/>
      </c>
      <c r="D8689" s="45" t="str">
        <f>IF(Table1[[#This Row],[Day]]="","",YEAR(F8689))</f>
        <v/>
      </c>
      <c r="E8689" s="117" t="s">
        <v>329</v>
      </c>
      <c r="J8689" s="102"/>
      <c r="K8689" s="124"/>
      <c r="R8689" s="46"/>
      <c r="V8689" s="112"/>
      <c r="W8689" s="72"/>
      <c r="X8689" s="46"/>
      <c r="Y8689" s="46"/>
      <c r="AC8689" s="47">
        <f t="shared" si="132"/>
        <v>0</v>
      </c>
      <c r="AD8689" s="47"/>
      <c r="AE8689" s="44"/>
      <c r="AF8689" s="48"/>
    </row>
    <row r="8690" spans="1:32" ht="21" customHeight="1">
      <c r="A8690" s="45" t="str">
        <f>IF(G8690="","",VLOOKUP(G8690,#REF!,3,0))</f>
        <v/>
      </c>
      <c r="B8690" s="45" t="str">
        <f>IF(Table1[[#This Row],[Day]]="","",WEEKNUM(F8690))</f>
        <v/>
      </c>
      <c r="C8690" s="45" t="str">
        <f>IF(Table1[[#This Row],[Day]]="","",MONTH(F8690))</f>
        <v/>
      </c>
      <c r="D8690" s="45" t="str">
        <f>IF(Table1[[#This Row],[Day]]="","",YEAR(F8690))</f>
        <v/>
      </c>
      <c r="E8690" s="117" t="s">
        <v>329</v>
      </c>
      <c r="J8690" s="102"/>
      <c r="K8690" s="124"/>
      <c r="R8690" s="46"/>
      <c r="V8690" s="112"/>
      <c r="W8690" s="72"/>
      <c r="X8690" s="46"/>
      <c r="Y8690" s="46"/>
      <c r="AC8690" s="47">
        <f t="shared" si="132"/>
        <v>0</v>
      </c>
      <c r="AD8690" s="47"/>
      <c r="AE8690" s="44"/>
      <c r="AF8690" s="48"/>
    </row>
    <row r="8691" spans="1:32" ht="21" customHeight="1">
      <c r="A8691" s="45" t="str">
        <f>IF(G8691="","",VLOOKUP(G8691,#REF!,3,0))</f>
        <v/>
      </c>
      <c r="B8691" s="45" t="str">
        <f>IF(Table1[[#This Row],[Day]]="","",WEEKNUM(F8691))</f>
        <v/>
      </c>
      <c r="C8691" s="45" t="str">
        <f>IF(Table1[[#This Row],[Day]]="","",MONTH(F8691))</f>
        <v/>
      </c>
      <c r="D8691" s="45" t="str">
        <f>IF(Table1[[#This Row],[Day]]="","",YEAR(F8691))</f>
        <v/>
      </c>
      <c r="E8691" s="117" t="s">
        <v>329</v>
      </c>
      <c r="J8691" s="102"/>
      <c r="K8691" s="124"/>
      <c r="R8691" s="46"/>
      <c r="V8691" s="112"/>
      <c r="W8691" s="72"/>
      <c r="X8691" s="46"/>
      <c r="Y8691" s="46"/>
      <c r="AC8691" s="47">
        <f t="shared" si="132"/>
        <v>0</v>
      </c>
      <c r="AD8691" s="47"/>
      <c r="AE8691" s="44"/>
      <c r="AF8691" s="48"/>
    </row>
    <row r="8692" spans="1:32" ht="21" customHeight="1">
      <c r="A8692" s="45" t="str">
        <f>IF(G8692="","",VLOOKUP(G8692,#REF!,3,0))</f>
        <v/>
      </c>
      <c r="B8692" s="45" t="str">
        <f>IF(Table1[[#This Row],[Day]]="","",WEEKNUM(F8692))</f>
        <v/>
      </c>
      <c r="C8692" s="45" t="str">
        <f>IF(Table1[[#This Row],[Day]]="","",MONTH(F8692))</f>
        <v/>
      </c>
      <c r="D8692" s="45" t="str">
        <f>IF(Table1[[#This Row],[Day]]="","",YEAR(F8692))</f>
        <v/>
      </c>
      <c r="E8692" s="117" t="s">
        <v>329</v>
      </c>
      <c r="J8692" s="102"/>
      <c r="K8692" s="124"/>
      <c r="R8692" s="46"/>
      <c r="V8692" s="112"/>
      <c r="W8692" s="72"/>
      <c r="X8692" s="46"/>
      <c r="Y8692" s="46"/>
      <c r="AC8692" s="47">
        <f t="shared" si="132"/>
        <v>0</v>
      </c>
      <c r="AD8692" s="47"/>
      <c r="AE8692" s="44"/>
      <c r="AF8692" s="48"/>
    </row>
    <row r="8693" spans="1:32" ht="21" customHeight="1">
      <c r="A8693" s="45" t="str">
        <f>IF(G8693="","",VLOOKUP(G8693,#REF!,3,0))</f>
        <v/>
      </c>
      <c r="B8693" s="45" t="str">
        <f>IF(Table1[[#This Row],[Day]]="","",WEEKNUM(F8693))</f>
        <v/>
      </c>
      <c r="C8693" s="45" t="str">
        <f>IF(Table1[[#This Row],[Day]]="","",MONTH(F8693))</f>
        <v/>
      </c>
      <c r="D8693" s="45" t="str">
        <f>IF(Table1[[#This Row],[Day]]="","",YEAR(F8693))</f>
        <v/>
      </c>
      <c r="E8693" s="117" t="s">
        <v>329</v>
      </c>
      <c r="J8693" s="102"/>
      <c r="K8693" s="124"/>
      <c r="R8693" s="46"/>
      <c r="V8693" s="112"/>
      <c r="W8693" s="72"/>
      <c r="X8693" s="46"/>
      <c r="Y8693" s="46"/>
      <c r="AC8693" s="47">
        <f t="shared" si="132"/>
        <v>0</v>
      </c>
      <c r="AD8693" s="47"/>
      <c r="AE8693" s="44"/>
      <c r="AF8693" s="48"/>
    </row>
    <row r="8694" spans="1:32" ht="21" customHeight="1">
      <c r="A8694" s="45" t="str">
        <f>IF(G8694="","",VLOOKUP(G8694,#REF!,3,0))</f>
        <v/>
      </c>
      <c r="B8694" s="45" t="str">
        <f>IF(Table1[[#This Row],[Day]]="","",WEEKNUM(F8694))</f>
        <v/>
      </c>
      <c r="C8694" s="45" t="str">
        <f>IF(Table1[[#This Row],[Day]]="","",MONTH(F8694))</f>
        <v/>
      </c>
      <c r="D8694" s="45" t="str">
        <f>IF(Table1[[#This Row],[Day]]="","",YEAR(F8694))</f>
        <v/>
      </c>
      <c r="E8694" s="117" t="s">
        <v>329</v>
      </c>
      <c r="J8694" s="102"/>
      <c r="K8694" s="124"/>
      <c r="R8694" s="46"/>
      <c r="V8694" s="112"/>
      <c r="W8694" s="72"/>
      <c r="X8694" s="46"/>
      <c r="Y8694" s="46"/>
      <c r="AC8694" s="47">
        <f t="shared" si="132"/>
        <v>0</v>
      </c>
      <c r="AD8694" s="47"/>
      <c r="AE8694" s="44"/>
      <c r="AF8694" s="48"/>
    </row>
    <row r="8695" spans="1:32" ht="21" customHeight="1">
      <c r="A8695" s="45" t="str">
        <f>IF(G8695="","",VLOOKUP(G8695,#REF!,3,0))</f>
        <v/>
      </c>
      <c r="B8695" s="45" t="str">
        <f>IF(Table1[[#This Row],[Day]]="","",WEEKNUM(F8695))</f>
        <v/>
      </c>
      <c r="C8695" s="45" t="str">
        <f>IF(Table1[[#This Row],[Day]]="","",MONTH(F8695))</f>
        <v/>
      </c>
      <c r="D8695" s="45" t="str">
        <f>IF(Table1[[#This Row],[Day]]="","",YEAR(F8695))</f>
        <v/>
      </c>
      <c r="E8695" s="117" t="s">
        <v>329</v>
      </c>
      <c r="J8695" s="102"/>
      <c r="K8695" s="124"/>
      <c r="R8695" s="46"/>
      <c r="V8695" s="112"/>
      <c r="W8695" s="72"/>
      <c r="X8695" s="46"/>
      <c r="Y8695" s="46"/>
      <c r="AC8695" s="47">
        <f t="shared" si="132"/>
        <v>0</v>
      </c>
      <c r="AD8695" s="47"/>
      <c r="AE8695" s="44"/>
      <c r="AF8695" s="48"/>
    </row>
    <row r="8696" spans="1:32" ht="21" customHeight="1">
      <c r="A8696" s="45" t="str">
        <f>IF(G8696="","",VLOOKUP(G8696,#REF!,3,0))</f>
        <v/>
      </c>
      <c r="B8696" s="45" t="str">
        <f>IF(Table1[[#This Row],[Day]]="","",WEEKNUM(F8696))</f>
        <v/>
      </c>
      <c r="C8696" s="45" t="str">
        <f>IF(Table1[[#This Row],[Day]]="","",MONTH(F8696))</f>
        <v/>
      </c>
      <c r="D8696" s="45" t="str">
        <f>IF(Table1[[#This Row],[Day]]="","",YEAR(F8696))</f>
        <v/>
      </c>
      <c r="E8696" s="117" t="s">
        <v>329</v>
      </c>
      <c r="J8696" s="102"/>
      <c r="K8696" s="124"/>
      <c r="R8696" s="46"/>
      <c r="V8696" s="112"/>
      <c r="W8696" s="72"/>
      <c r="X8696" s="46"/>
      <c r="Y8696" s="46"/>
      <c r="AC8696" s="47">
        <f t="shared" si="132"/>
        <v>0</v>
      </c>
      <c r="AD8696" s="47"/>
      <c r="AE8696" s="44"/>
      <c r="AF8696" s="48"/>
    </row>
    <row r="8697" spans="1:32" ht="21" customHeight="1">
      <c r="A8697" s="45" t="str">
        <f>IF(G8697="","",VLOOKUP(G8697,#REF!,3,0))</f>
        <v/>
      </c>
      <c r="B8697" s="45" t="str">
        <f>IF(Table1[[#This Row],[Day]]="","",WEEKNUM(F8697))</f>
        <v/>
      </c>
      <c r="C8697" s="45" t="str">
        <f>IF(Table1[[#This Row],[Day]]="","",MONTH(F8697))</f>
        <v/>
      </c>
      <c r="D8697" s="45" t="str">
        <f>IF(Table1[[#This Row],[Day]]="","",YEAR(F8697))</f>
        <v/>
      </c>
      <c r="E8697" s="117" t="s">
        <v>329</v>
      </c>
      <c r="J8697" s="102"/>
      <c r="K8697" s="124"/>
      <c r="R8697" s="46"/>
      <c r="V8697" s="112"/>
      <c r="W8697" s="72"/>
      <c r="X8697" s="46"/>
      <c r="Y8697" s="46"/>
      <c r="AC8697" s="47">
        <f t="shared" si="132"/>
        <v>0</v>
      </c>
      <c r="AD8697" s="47"/>
      <c r="AE8697" s="44"/>
      <c r="AF8697" s="48"/>
    </row>
    <row r="8698" spans="1:32" ht="21" customHeight="1">
      <c r="A8698" s="45" t="str">
        <f>IF(G8698="","",VLOOKUP(G8698,#REF!,3,0))</f>
        <v/>
      </c>
      <c r="B8698" s="45" t="str">
        <f>IF(Table1[[#This Row],[Day]]="","",WEEKNUM(F8698))</f>
        <v/>
      </c>
      <c r="C8698" s="45" t="str">
        <f>IF(Table1[[#This Row],[Day]]="","",MONTH(F8698))</f>
        <v/>
      </c>
      <c r="D8698" s="45" t="str">
        <f>IF(Table1[[#This Row],[Day]]="","",YEAR(F8698))</f>
        <v/>
      </c>
      <c r="E8698" s="117" t="s">
        <v>329</v>
      </c>
      <c r="J8698" s="102"/>
      <c r="K8698" s="124"/>
      <c r="R8698" s="46"/>
      <c r="V8698" s="112"/>
      <c r="W8698" s="72"/>
      <c r="X8698" s="46"/>
      <c r="Y8698" s="46"/>
      <c r="AC8698" s="47">
        <f t="shared" si="132"/>
        <v>0</v>
      </c>
      <c r="AD8698" s="47"/>
      <c r="AE8698" s="44"/>
      <c r="AF8698" s="48"/>
    </row>
    <row r="8699" spans="1:32" ht="21" customHeight="1">
      <c r="A8699" s="45" t="str">
        <f>IF(G8699="","",VLOOKUP(G8699,#REF!,3,0))</f>
        <v/>
      </c>
      <c r="B8699" s="45" t="str">
        <f>IF(Table1[[#This Row],[Day]]="","",WEEKNUM(F8699))</f>
        <v/>
      </c>
      <c r="C8699" s="45" t="str">
        <f>IF(Table1[[#This Row],[Day]]="","",MONTH(F8699))</f>
        <v/>
      </c>
      <c r="D8699" s="45" t="str">
        <f>IF(Table1[[#This Row],[Day]]="","",YEAR(F8699))</f>
        <v/>
      </c>
      <c r="E8699" s="117" t="s">
        <v>329</v>
      </c>
      <c r="J8699" s="102"/>
      <c r="K8699" s="124"/>
      <c r="R8699" s="46"/>
      <c r="V8699" s="112"/>
      <c r="W8699" s="72"/>
      <c r="X8699" s="46"/>
      <c r="Y8699" s="46"/>
      <c r="AC8699" s="47">
        <f t="shared" si="132"/>
        <v>0</v>
      </c>
      <c r="AD8699" s="47"/>
      <c r="AE8699" s="44"/>
      <c r="AF8699" s="48"/>
    </row>
    <row r="8700" spans="1:32" ht="21" customHeight="1">
      <c r="A8700" s="45" t="str">
        <f>IF(G8700="","",VLOOKUP(G8700,#REF!,3,0))</f>
        <v/>
      </c>
      <c r="B8700" s="45" t="str">
        <f>IF(Table1[[#This Row],[Day]]="","",WEEKNUM(F8700))</f>
        <v/>
      </c>
      <c r="C8700" s="45" t="str">
        <f>IF(Table1[[#This Row],[Day]]="","",MONTH(F8700))</f>
        <v/>
      </c>
      <c r="D8700" s="45" t="str">
        <f>IF(Table1[[#This Row],[Day]]="","",YEAR(F8700))</f>
        <v/>
      </c>
      <c r="E8700" s="117" t="s">
        <v>329</v>
      </c>
      <c r="J8700" s="102"/>
      <c r="K8700" s="124"/>
      <c r="R8700" s="46"/>
      <c r="V8700" s="112"/>
      <c r="W8700" s="72"/>
      <c r="X8700" s="46"/>
      <c r="Y8700" s="46"/>
      <c r="AC8700" s="47">
        <f t="shared" si="132"/>
        <v>0</v>
      </c>
      <c r="AD8700" s="47"/>
      <c r="AE8700" s="44"/>
      <c r="AF8700" s="48"/>
    </row>
    <row r="8701" spans="1:32" ht="21" customHeight="1">
      <c r="A8701" s="45" t="str">
        <f>IF(G8701="","",VLOOKUP(G8701,#REF!,3,0))</f>
        <v/>
      </c>
      <c r="B8701" s="45" t="str">
        <f>IF(Table1[[#This Row],[Day]]="","",WEEKNUM(F8701))</f>
        <v/>
      </c>
      <c r="C8701" s="45" t="str">
        <f>IF(Table1[[#This Row],[Day]]="","",MONTH(F8701))</f>
        <v/>
      </c>
      <c r="D8701" s="45" t="str">
        <f>IF(Table1[[#This Row],[Day]]="","",YEAR(F8701))</f>
        <v/>
      </c>
      <c r="E8701" s="117" t="s">
        <v>329</v>
      </c>
      <c r="J8701" s="102"/>
      <c r="K8701" s="124"/>
      <c r="R8701" s="46"/>
      <c r="V8701" s="112"/>
      <c r="W8701" s="72"/>
      <c r="X8701" s="46"/>
      <c r="Y8701" s="46"/>
      <c r="AC8701" s="47">
        <f t="shared" si="132"/>
        <v>0</v>
      </c>
      <c r="AD8701" s="47"/>
      <c r="AE8701" s="44"/>
      <c r="AF8701" s="48"/>
    </row>
    <row r="8702" spans="1:32" ht="21" customHeight="1">
      <c r="A8702" s="45" t="str">
        <f>IF(G8702="","",VLOOKUP(G8702,#REF!,3,0))</f>
        <v/>
      </c>
      <c r="B8702" s="45" t="str">
        <f>IF(Table1[[#This Row],[Day]]="","",WEEKNUM(F8702))</f>
        <v/>
      </c>
      <c r="C8702" s="45" t="str">
        <f>IF(Table1[[#This Row],[Day]]="","",MONTH(F8702))</f>
        <v/>
      </c>
      <c r="D8702" s="45" t="str">
        <f>IF(Table1[[#This Row],[Day]]="","",YEAR(F8702))</f>
        <v/>
      </c>
      <c r="E8702" s="117" t="s">
        <v>329</v>
      </c>
      <c r="J8702" s="102"/>
      <c r="K8702" s="124"/>
      <c r="R8702" s="46"/>
      <c r="V8702" s="112"/>
      <c r="W8702" s="72"/>
      <c r="X8702" s="46"/>
      <c r="Y8702" s="46"/>
      <c r="AC8702" s="47">
        <f t="shared" si="132"/>
        <v>0</v>
      </c>
      <c r="AD8702" s="47"/>
      <c r="AE8702" s="44"/>
      <c r="AF8702" s="48"/>
    </row>
    <row r="8703" spans="1:32" ht="21" customHeight="1">
      <c r="A8703" s="45" t="str">
        <f>IF(G8703="","",VLOOKUP(G8703,#REF!,3,0))</f>
        <v/>
      </c>
      <c r="B8703" s="45" t="str">
        <f>IF(Table1[[#This Row],[Day]]="","",WEEKNUM(F8703))</f>
        <v/>
      </c>
      <c r="C8703" s="45" t="str">
        <f>IF(Table1[[#This Row],[Day]]="","",MONTH(F8703))</f>
        <v/>
      </c>
      <c r="D8703" s="45" t="str">
        <f>IF(Table1[[#This Row],[Day]]="","",YEAR(F8703))</f>
        <v/>
      </c>
      <c r="E8703" s="117" t="s">
        <v>329</v>
      </c>
      <c r="J8703" s="102"/>
      <c r="K8703" s="124"/>
      <c r="R8703" s="46"/>
      <c r="V8703" s="112"/>
      <c r="W8703" s="72"/>
      <c r="X8703" s="46"/>
      <c r="Y8703" s="46"/>
      <c r="AC8703" s="47">
        <f t="shared" si="132"/>
        <v>0</v>
      </c>
      <c r="AD8703" s="47"/>
      <c r="AE8703" s="44"/>
      <c r="AF8703" s="48"/>
    </row>
    <row r="8704" spans="1:32" ht="21" customHeight="1">
      <c r="A8704" s="45" t="str">
        <f>IF(G8704="","",VLOOKUP(G8704,#REF!,3,0))</f>
        <v/>
      </c>
      <c r="B8704" s="45" t="str">
        <f>IF(Table1[[#This Row],[Day]]="","",WEEKNUM(F8704))</f>
        <v/>
      </c>
      <c r="C8704" s="45" t="str">
        <f>IF(Table1[[#This Row],[Day]]="","",MONTH(F8704))</f>
        <v/>
      </c>
      <c r="D8704" s="45" t="str">
        <f>IF(Table1[[#This Row],[Day]]="","",YEAR(F8704))</f>
        <v/>
      </c>
      <c r="E8704" s="117" t="s">
        <v>329</v>
      </c>
      <c r="J8704" s="102"/>
      <c r="K8704" s="124"/>
      <c r="R8704" s="46"/>
      <c r="V8704" s="112"/>
      <c r="W8704" s="72"/>
      <c r="X8704" s="46"/>
      <c r="Y8704" s="46"/>
      <c r="AC8704" s="47">
        <f t="shared" si="132"/>
        <v>0</v>
      </c>
      <c r="AD8704" s="47"/>
      <c r="AE8704" s="44"/>
      <c r="AF8704" s="48"/>
    </row>
    <row r="8705" spans="1:32" ht="21" customHeight="1">
      <c r="A8705" s="45" t="str">
        <f>IF(G8705="","",VLOOKUP(G8705,#REF!,3,0))</f>
        <v/>
      </c>
      <c r="B8705" s="45" t="str">
        <f>IF(Table1[[#This Row],[Day]]="","",WEEKNUM(F8705))</f>
        <v/>
      </c>
      <c r="C8705" s="45" t="str">
        <f>IF(Table1[[#This Row],[Day]]="","",MONTH(F8705))</f>
        <v/>
      </c>
      <c r="D8705" s="45" t="str">
        <f>IF(Table1[[#This Row],[Day]]="","",YEAR(F8705))</f>
        <v/>
      </c>
      <c r="E8705" s="117" t="s">
        <v>329</v>
      </c>
      <c r="J8705" s="102"/>
      <c r="K8705" s="124"/>
      <c r="R8705" s="46"/>
      <c r="V8705" s="112"/>
      <c r="W8705" s="72"/>
      <c r="X8705" s="46"/>
      <c r="Y8705" s="46"/>
      <c r="AC8705" s="47">
        <f t="shared" si="132"/>
        <v>0</v>
      </c>
      <c r="AD8705" s="47"/>
      <c r="AE8705" s="44"/>
      <c r="AF8705" s="48"/>
    </row>
    <row r="8706" spans="1:32" ht="21" customHeight="1">
      <c r="A8706" s="45" t="str">
        <f>IF(G8706="","",VLOOKUP(G8706,#REF!,3,0))</f>
        <v/>
      </c>
      <c r="B8706" s="45" t="str">
        <f>IF(Table1[[#This Row],[Day]]="","",WEEKNUM(F8706))</f>
        <v/>
      </c>
      <c r="C8706" s="45" t="str">
        <f>IF(Table1[[#This Row],[Day]]="","",MONTH(F8706))</f>
        <v/>
      </c>
      <c r="D8706" s="45" t="str">
        <f>IF(Table1[[#This Row],[Day]]="","",YEAR(F8706))</f>
        <v/>
      </c>
      <c r="E8706" s="117" t="s">
        <v>329</v>
      </c>
      <c r="J8706" s="102"/>
      <c r="K8706" s="124"/>
      <c r="R8706" s="46"/>
      <c r="V8706" s="112"/>
      <c r="W8706" s="72"/>
      <c r="X8706" s="46"/>
      <c r="Y8706" s="46"/>
      <c r="AC8706" s="47">
        <f t="shared" si="132"/>
        <v>0</v>
      </c>
      <c r="AD8706" s="47"/>
      <c r="AE8706" s="44"/>
      <c r="AF8706" s="48"/>
    </row>
    <row r="8707" spans="1:32" ht="21" customHeight="1">
      <c r="A8707" s="45" t="str">
        <f>IF(G8707="","",VLOOKUP(G8707,#REF!,3,0))</f>
        <v/>
      </c>
      <c r="B8707" s="45" t="str">
        <f>IF(Table1[[#This Row],[Day]]="","",WEEKNUM(F8707))</f>
        <v/>
      </c>
      <c r="C8707" s="45" t="str">
        <f>IF(Table1[[#This Row],[Day]]="","",MONTH(F8707))</f>
        <v/>
      </c>
      <c r="D8707" s="45" t="str">
        <f>IF(Table1[[#This Row],[Day]]="","",YEAR(F8707))</f>
        <v/>
      </c>
      <c r="E8707" s="117" t="s">
        <v>329</v>
      </c>
      <c r="J8707" s="102"/>
      <c r="K8707" s="124"/>
      <c r="R8707" s="46"/>
      <c r="V8707" s="112"/>
      <c r="W8707" s="72"/>
      <c r="X8707" s="46"/>
      <c r="Y8707" s="46"/>
      <c r="AC8707" s="47">
        <f t="shared" si="132"/>
        <v>0</v>
      </c>
      <c r="AD8707" s="47"/>
      <c r="AE8707" s="44"/>
      <c r="AF8707" s="48"/>
    </row>
    <row r="8708" spans="1:32" ht="21" customHeight="1">
      <c r="A8708" s="45" t="str">
        <f>IF(G8708="","",VLOOKUP(G8708,#REF!,3,0))</f>
        <v/>
      </c>
      <c r="B8708" s="45" t="str">
        <f>IF(Table1[[#This Row],[Day]]="","",WEEKNUM(F8708))</f>
        <v/>
      </c>
      <c r="C8708" s="45" t="str">
        <f>IF(Table1[[#This Row],[Day]]="","",MONTH(F8708))</f>
        <v/>
      </c>
      <c r="D8708" s="45" t="str">
        <f>IF(Table1[[#This Row],[Day]]="","",YEAR(F8708))</f>
        <v/>
      </c>
      <c r="E8708" s="117" t="s">
        <v>329</v>
      </c>
      <c r="J8708" s="102"/>
      <c r="K8708" s="124"/>
      <c r="R8708" s="46"/>
      <c r="V8708" s="112"/>
      <c r="W8708" s="72"/>
      <c r="X8708" s="46"/>
      <c r="Y8708" s="46"/>
      <c r="AC8708" s="47">
        <f t="shared" si="132"/>
        <v>0</v>
      </c>
      <c r="AD8708" s="47"/>
      <c r="AE8708" s="44"/>
      <c r="AF8708" s="48"/>
    </row>
    <row r="8709" spans="1:32" ht="21" customHeight="1">
      <c r="A8709" s="45" t="str">
        <f>IF(G8709="","",VLOOKUP(G8709,#REF!,3,0))</f>
        <v/>
      </c>
      <c r="B8709" s="45" t="str">
        <f>IF(Table1[[#This Row],[Day]]="","",WEEKNUM(F8709))</f>
        <v/>
      </c>
      <c r="C8709" s="45" t="str">
        <f>IF(Table1[[#This Row],[Day]]="","",MONTH(F8709))</f>
        <v/>
      </c>
      <c r="D8709" s="45" t="str">
        <f>IF(Table1[[#This Row],[Day]]="","",YEAR(F8709))</f>
        <v/>
      </c>
      <c r="E8709" s="117" t="s">
        <v>329</v>
      </c>
      <c r="J8709" s="102"/>
      <c r="K8709" s="124"/>
      <c r="R8709" s="46"/>
      <c r="V8709" s="112"/>
      <c r="W8709" s="72"/>
      <c r="X8709" s="46"/>
      <c r="Y8709" s="46"/>
      <c r="AC8709" s="47">
        <f t="shared" si="132"/>
        <v>0</v>
      </c>
      <c r="AD8709" s="47"/>
      <c r="AE8709" s="44"/>
      <c r="AF8709" s="48"/>
    </row>
    <row r="8710" spans="1:32" ht="21" customHeight="1">
      <c r="A8710" s="45" t="str">
        <f>IF(G8710="","",VLOOKUP(G8710,#REF!,3,0))</f>
        <v/>
      </c>
      <c r="B8710" s="45" t="str">
        <f>IF(Table1[[#This Row],[Day]]="","",WEEKNUM(F8710))</f>
        <v/>
      </c>
      <c r="C8710" s="45" t="str">
        <f>IF(Table1[[#This Row],[Day]]="","",MONTH(F8710))</f>
        <v/>
      </c>
      <c r="D8710" s="45" t="str">
        <f>IF(Table1[[#This Row],[Day]]="","",YEAR(F8710))</f>
        <v/>
      </c>
      <c r="E8710" s="117" t="s">
        <v>329</v>
      </c>
      <c r="J8710" s="102"/>
      <c r="K8710" s="124"/>
      <c r="R8710" s="46"/>
      <c r="V8710" s="112"/>
      <c r="W8710" s="72"/>
      <c r="X8710" s="46"/>
      <c r="Y8710" s="46"/>
      <c r="AC8710" s="47">
        <f t="shared" si="132"/>
        <v>0</v>
      </c>
      <c r="AD8710" s="47"/>
      <c r="AE8710" s="44"/>
      <c r="AF8710" s="48"/>
    </row>
    <row r="8711" spans="1:32" ht="21" customHeight="1">
      <c r="A8711" s="45" t="str">
        <f>IF(G8711="","",VLOOKUP(G8711,#REF!,3,0))</f>
        <v/>
      </c>
      <c r="B8711" s="45" t="str">
        <f>IF(Table1[[#This Row],[Day]]="","",WEEKNUM(F8711))</f>
        <v/>
      </c>
      <c r="C8711" s="45" t="str">
        <f>IF(Table1[[#This Row],[Day]]="","",MONTH(F8711))</f>
        <v/>
      </c>
      <c r="D8711" s="45" t="str">
        <f>IF(Table1[[#This Row],[Day]]="","",YEAR(F8711))</f>
        <v/>
      </c>
      <c r="E8711" s="117" t="s">
        <v>329</v>
      </c>
      <c r="J8711" s="102"/>
      <c r="K8711" s="124"/>
      <c r="R8711" s="46"/>
      <c r="V8711" s="112"/>
      <c r="W8711" s="72"/>
      <c r="X8711" s="46"/>
      <c r="Y8711" s="46"/>
      <c r="AC8711" s="47">
        <f t="shared" si="132"/>
        <v>0</v>
      </c>
      <c r="AD8711" s="47"/>
      <c r="AE8711" s="44"/>
      <c r="AF8711" s="48"/>
    </row>
    <row r="8712" spans="1:32" ht="21" customHeight="1">
      <c r="A8712" s="45" t="str">
        <f>IF(G8712="","",VLOOKUP(G8712,#REF!,3,0))</f>
        <v/>
      </c>
      <c r="B8712" s="45" t="str">
        <f>IF(Table1[[#This Row],[Day]]="","",WEEKNUM(F8712))</f>
        <v/>
      </c>
      <c r="C8712" s="45" t="str">
        <f>IF(Table1[[#This Row],[Day]]="","",MONTH(F8712))</f>
        <v/>
      </c>
      <c r="D8712" s="45" t="str">
        <f>IF(Table1[[#This Row],[Day]]="","",YEAR(F8712))</f>
        <v/>
      </c>
      <c r="E8712" s="117" t="s">
        <v>329</v>
      </c>
      <c r="J8712" s="102"/>
      <c r="K8712" s="124"/>
      <c r="R8712" s="46"/>
      <c r="V8712" s="112"/>
      <c r="W8712" s="72"/>
      <c r="X8712" s="46"/>
      <c r="Y8712" s="46"/>
      <c r="AC8712" s="47">
        <f t="shared" si="132"/>
        <v>0</v>
      </c>
      <c r="AD8712" s="47"/>
      <c r="AE8712" s="44"/>
      <c r="AF8712" s="48"/>
    </row>
    <row r="8713" spans="1:32" ht="21" customHeight="1">
      <c r="A8713" s="45" t="str">
        <f>IF(G8713="","",VLOOKUP(G8713,#REF!,3,0))</f>
        <v/>
      </c>
      <c r="B8713" s="45" t="str">
        <f>IF(Table1[[#This Row],[Day]]="","",WEEKNUM(F8713))</f>
        <v/>
      </c>
      <c r="C8713" s="45" t="str">
        <f>IF(Table1[[#This Row],[Day]]="","",MONTH(F8713))</f>
        <v/>
      </c>
      <c r="D8713" s="45" t="str">
        <f>IF(Table1[[#This Row],[Day]]="","",YEAR(F8713))</f>
        <v/>
      </c>
      <c r="E8713" s="117" t="s">
        <v>329</v>
      </c>
      <c r="J8713" s="102"/>
      <c r="K8713" s="124"/>
      <c r="R8713" s="46"/>
      <c r="V8713" s="112"/>
      <c r="W8713" s="72"/>
      <c r="X8713" s="46"/>
      <c r="Y8713" s="46"/>
      <c r="AC8713" s="47">
        <f t="shared" si="132"/>
        <v>0</v>
      </c>
      <c r="AD8713" s="47"/>
      <c r="AE8713" s="44"/>
      <c r="AF8713" s="48"/>
    </row>
    <row r="8714" spans="1:32" ht="21" customHeight="1">
      <c r="A8714" s="45" t="str">
        <f>IF(G8714="","",VLOOKUP(G8714,#REF!,3,0))</f>
        <v/>
      </c>
      <c r="B8714" s="45" t="str">
        <f>IF(Table1[[#This Row],[Day]]="","",WEEKNUM(F8714))</f>
        <v/>
      </c>
      <c r="C8714" s="45" t="str">
        <f>IF(Table1[[#This Row],[Day]]="","",MONTH(F8714))</f>
        <v/>
      </c>
      <c r="D8714" s="45" t="str">
        <f>IF(Table1[[#This Row],[Day]]="","",YEAR(F8714))</f>
        <v/>
      </c>
      <c r="E8714" s="117" t="s">
        <v>329</v>
      </c>
      <c r="J8714" s="102"/>
      <c r="K8714" s="124"/>
      <c r="R8714" s="46"/>
      <c r="V8714" s="112"/>
      <c r="W8714" s="72"/>
      <c r="X8714" s="46"/>
      <c r="Y8714" s="46"/>
      <c r="AC8714" s="47">
        <f t="shared" si="132"/>
        <v>0</v>
      </c>
      <c r="AD8714" s="47"/>
      <c r="AE8714" s="44"/>
      <c r="AF8714" s="48"/>
    </row>
    <row r="8715" spans="1:32" ht="21" customHeight="1">
      <c r="A8715" s="45" t="str">
        <f>IF(G8715="","",VLOOKUP(G8715,#REF!,3,0))</f>
        <v/>
      </c>
      <c r="B8715" s="45" t="str">
        <f>IF(Table1[[#This Row],[Day]]="","",WEEKNUM(F8715))</f>
        <v/>
      </c>
      <c r="C8715" s="45" t="str">
        <f>IF(Table1[[#This Row],[Day]]="","",MONTH(F8715))</f>
        <v/>
      </c>
      <c r="D8715" s="45" t="str">
        <f>IF(Table1[[#This Row],[Day]]="","",YEAR(F8715))</f>
        <v/>
      </c>
      <c r="E8715" s="117" t="s">
        <v>329</v>
      </c>
      <c r="J8715" s="102"/>
      <c r="K8715" s="124"/>
      <c r="R8715" s="46"/>
      <c r="V8715" s="112"/>
      <c r="W8715" s="72"/>
      <c r="X8715" s="46"/>
      <c r="Y8715" s="46"/>
      <c r="AC8715" s="47">
        <f t="shared" si="132"/>
        <v>0</v>
      </c>
      <c r="AD8715" s="47"/>
      <c r="AE8715" s="44"/>
      <c r="AF8715" s="48"/>
    </row>
    <row r="8716" spans="1:32" ht="21" customHeight="1">
      <c r="A8716" s="45" t="str">
        <f>IF(G8716="","",VLOOKUP(G8716,#REF!,3,0))</f>
        <v/>
      </c>
      <c r="B8716" s="45" t="str">
        <f>IF(Table1[[#This Row],[Day]]="","",WEEKNUM(F8716))</f>
        <v/>
      </c>
      <c r="C8716" s="45" t="str">
        <f>IF(Table1[[#This Row],[Day]]="","",MONTH(F8716))</f>
        <v/>
      </c>
      <c r="D8716" s="45" t="str">
        <f>IF(Table1[[#This Row],[Day]]="","",YEAR(F8716))</f>
        <v/>
      </c>
      <c r="E8716" s="117" t="s">
        <v>329</v>
      </c>
      <c r="J8716" s="102"/>
      <c r="K8716" s="124"/>
      <c r="R8716" s="46"/>
      <c r="V8716" s="112"/>
      <c r="W8716" s="72"/>
      <c r="X8716" s="46"/>
      <c r="Y8716" s="46"/>
      <c r="AC8716" s="47">
        <f t="shared" si="132"/>
        <v>0</v>
      </c>
      <c r="AD8716" s="47"/>
      <c r="AE8716" s="44"/>
      <c r="AF8716" s="48"/>
    </row>
    <row r="8717" spans="1:32" ht="21" customHeight="1">
      <c r="A8717" s="45" t="str">
        <f>IF(G8717="","",VLOOKUP(G8717,#REF!,3,0))</f>
        <v/>
      </c>
      <c r="B8717" s="45" t="str">
        <f>IF(Table1[[#This Row],[Day]]="","",WEEKNUM(F8717))</f>
        <v/>
      </c>
      <c r="C8717" s="45" t="str">
        <f>IF(Table1[[#This Row],[Day]]="","",MONTH(F8717))</f>
        <v/>
      </c>
      <c r="D8717" s="45" t="str">
        <f>IF(Table1[[#This Row],[Day]]="","",YEAR(F8717))</f>
        <v/>
      </c>
      <c r="E8717" s="117" t="s">
        <v>329</v>
      </c>
      <c r="J8717" s="102"/>
      <c r="K8717" s="124"/>
      <c r="R8717" s="46"/>
      <c r="V8717" s="112"/>
      <c r="W8717" s="72"/>
      <c r="X8717" s="46"/>
      <c r="Y8717" s="46"/>
      <c r="AC8717" s="47">
        <f t="shared" si="132"/>
        <v>0</v>
      </c>
      <c r="AD8717" s="47"/>
      <c r="AE8717" s="44"/>
      <c r="AF8717" s="48"/>
    </row>
    <row r="8718" spans="1:32" ht="21" customHeight="1">
      <c r="A8718" s="45" t="str">
        <f>IF(G8718="","",VLOOKUP(G8718,#REF!,3,0))</f>
        <v/>
      </c>
      <c r="B8718" s="45" t="str">
        <f>IF(Table1[[#This Row],[Day]]="","",WEEKNUM(F8718))</f>
        <v/>
      </c>
      <c r="C8718" s="45" t="str">
        <f>IF(Table1[[#This Row],[Day]]="","",MONTH(F8718))</f>
        <v/>
      </c>
      <c r="D8718" s="45" t="str">
        <f>IF(Table1[[#This Row],[Day]]="","",YEAR(F8718))</f>
        <v/>
      </c>
      <c r="E8718" s="117" t="s">
        <v>329</v>
      </c>
      <c r="J8718" s="102"/>
      <c r="K8718" s="124"/>
      <c r="R8718" s="46"/>
      <c r="V8718" s="112"/>
      <c r="W8718" s="72"/>
      <c r="X8718" s="46"/>
      <c r="Y8718" s="46"/>
      <c r="AC8718" s="47">
        <f t="shared" si="132"/>
        <v>0</v>
      </c>
      <c r="AD8718" s="47"/>
      <c r="AE8718" s="44"/>
      <c r="AF8718" s="48"/>
    </row>
    <row r="8719" spans="1:32" ht="21" customHeight="1">
      <c r="A8719" s="45" t="str">
        <f>IF(G8719="","",VLOOKUP(G8719,#REF!,3,0))</f>
        <v/>
      </c>
      <c r="B8719" s="45" t="str">
        <f>IF(Table1[[#This Row],[Day]]="","",WEEKNUM(F8719))</f>
        <v/>
      </c>
      <c r="C8719" s="45" t="str">
        <f>IF(Table1[[#This Row],[Day]]="","",MONTH(F8719))</f>
        <v/>
      </c>
      <c r="D8719" s="45" t="str">
        <f>IF(Table1[[#This Row],[Day]]="","",YEAR(F8719))</f>
        <v/>
      </c>
      <c r="E8719" s="117" t="s">
        <v>329</v>
      </c>
      <c r="J8719" s="102"/>
      <c r="K8719" s="124"/>
      <c r="R8719" s="46"/>
      <c r="V8719" s="112"/>
      <c r="W8719" s="72"/>
      <c r="X8719" s="46"/>
      <c r="Y8719" s="46"/>
      <c r="AC8719" s="47">
        <f t="shared" si="132"/>
        <v>0</v>
      </c>
      <c r="AD8719" s="47"/>
      <c r="AE8719" s="44"/>
      <c r="AF8719" s="48"/>
    </row>
    <row r="8720" spans="1:32" ht="21" customHeight="1">
      <c r="A8720" s="45" t="str">
        <f>IF(G8720="","",VLOOKUP(G8720,#REF!,3,0))</f>
        <v/>
      </c>
      <c r="B8720" s="45" t="str">
        <f>IF(Table1[[#This Row],[Day]]="","",WEEKNUM(F8720))</f>
        <v/>
      </c>
      <c r="C8720" s="45" t="str">
        <f>IF(Table1[[#This Row],[Day]]="","",MONTH(F8720))</f>
        <v/>
      </c>
      <c r="D8720" s="45" t="str">
        <f>IF(Table1[[#This Row],[Day]]="","",YEAR(F8720))</f>
        <v/>
      </c>
      <c r="E8720" s="117" t="s">
        <v>329</v>
      </c>
      <c r="J8720" s="102"/>
      <c r="K8720" s="124"/>
      <c r="R8720" s="46"/>
      <c r="V8720" s="112"/>
      <c r="W8720" s="72"/>
      <c r="X8720" s="46"/>
      <c r="Y8720" s="46"/>
      <c r="AC8720" s="47">
        <f t="shared" si="132"/>
        <v>0</v>
      </c>
      <c r="AD8720" s="47"/>
      <c r="AE8720" s="44"/>
      <c r="AF8720" s="48"/>
    </row>
    <row r="8721" spans="1:32" ht="21" customHeight="1">
      <c r="A8721" s="45" t="str">
        <f>IF(G8721="","",VLOOKUP(G8721,#REF!,3,0))</f>
        <v/>
      </c>
      <c r="B8721" s="45" t="str">
        <f>IF(Table1[[#This Row],[Day]]="","",WEEKNUM(F8721))</f>
        <v/>
      </c>
      <c r="C8721" s="45" t="str">
        <f>IF(Table1[[#This Row],[Day]]="","",MONTH(F8721))</f>
        <v/>
      </c>
      <c r="D8721" s="45" t="str">
        <f>IF(Table1[[#This Row],[Day]]="","",YEAR(F8721))</f>
        <v/>
      </c>
      <c r="E8721" s="117" t="s">
        <v>329</v>
      </c>
      <c r="J8721" s="102"/>
      <c r="K8721" s="124"/>
      <c r="R8721" s="46"/>
      <c r="V8721" s="112"/>
      <c r="W8721" s="72"/>
      <c r="X8721" s="46"/>
      <c r="Y8721" s="46"/>
      <c r="AC8721" s="47">
        <f t="shared" si="132"/>
        <v>0</v>
      </c>
      <c r="AD8721" s="47"/>
      <c r="AE8721" s="44"/>
      <c r="AF8721" s="48"/>
    </row>
    <row r="8722" spans="1:32" ht="21" customHeight="1">
      <c r="A8722" s="45" t="str">
        <f>IF(G8722="","",VLOOKUP(G8722,#REF!,3,0))</f>
        <v/>
      </c>
      <c r="B8722" s="45" t="str">
        <f>IF(Table1[[#This Row],[Day]]="","",WEEKNUM(F8722))</f>
        <v/>
      </c>
      <c r="C8722" s="45" t="str">
        <f>IF(Table1[[#This Row],[Day]]="","",MONTH(F8722))</f>
        <v/>
      </c>
      <c r="D8722" s="45" t="str">
        <f>IF(Table1[[#This Row],[Day]]="","",YEAR(F8722))</f>
        <v/>
      </c>
      <c r="E8722" s="117" t="s">
        <v>329</v>
      </c>
      <c r="J8722" s="102"/>
      <c r="K8722" s="124"/>
      <c r="R8722" s="46"/>
      <c r="V8722" s="112"/>
      <c r="W8722" s="72"/>
      <c r="X8722" s="46"/>
      <c r="Y8722" s="46"/>
      <c r="AC8722" s="47">
        <f t="shared" si="132"/>
        <v>0</v>
      </c>
      <c r="AD8722" s="47"/>
      <c r="AE8722" s="44"/>
      <c r="AF8722" s="48"/>
    </row>
    <row r="8723" spans="1:32" ht="21" customHeight="1">
      <c r="A8723" s="45" t="str">
        <f>IF(G8723="","",VLOOKUP(G8723,#REF!,3,0))</f>
        <v/>
      </c>
      <c r="B8723" s="45" t="str">
        <f>IF(Table1[[#This Row],[Day]]="","",WEEKNUM(F8723))</f>
        <v/>
      </c>
      <c r="C8723" s="45" t="str">
        <f>IF(Table1[[#This Row],[Day]]="","",MONTH(F8723))</f>
        <v/>
      </c>
      <c r="D8723" s="45" t="str">
        <f>IF(Table1[[#This Row],[Day]]="","",YEAR(F8723))</f>
        <v/>
      </c>
      <c r="E8723" s="117" t="s">
        <v>329</v>
      </c>
      <c r="J8723" s="102"/>
      <c r="K8723" s="124"/>
      <c r="R8723" s="46"/>
      <c r="V8723" s="112"/>
      <c r="W8723" s="72"/>
      <c r="X8723" s="46"/>
      <c r="Y8723" s="46"/>
      <c r="AC8723" s="47">
        <f t="shared" si="132"/>
        <v>0</v>
      </c>
      <c r="AD8723" s="47"/>
      <c r="AE8723" s="44"/>
      <c r="AF8723" s="48"/>
    </row>
    <row r="8724" spans="1:32" ht="21" customHeight="1">
      <c r="A8724" s="45" t="str">
        <f>IF(G8724="","",VLOOKUP(G8724,#REF!,3,0))</f>
        <v/>
      </c>
      <c r="B8724" s="45" t="str">
        <f>IF(Table1[[#This Row],[Day]]="","",WEEKNUM(F8724))</f>
        <v/>
      </c>
      <c r="C8724" s="45" t="str">
        <f>IF(Table1[[#This Row],[Day]]="","",MONTH(F8724))</f>
        <v/>
      </c>
      <c r="D8724" s="45" t="str">
        <f>IF(Table1[[#This Row],[Day]]="","",YEAR(F8724))</f>
        <v/>
      </c>
      <c r="E8724" s="117" t="s">
        <v>329</v>
      </c>
      <c r="J8724" s="102"/>
      <c r="K8724" s="124"/>
      <c r="R8724" s="46"/>
      <c r="V8724" s="112"/>
      <c r="W8724" s="72"/>
      <c r="X8724" s="46"/>
      <c r="Y8724" s="46"/>
      <c r="AC8724" s="47">
        <f t="shared" si="132"/>
        <v>0</v>
      </c>
      <c r="AD8724" s="47"/>
      <c r="AE8724" s="44"/>
      <c r="AF8724" s="48"/>
    </row>
    <row r="8725" spans="1:32" ht="21" customHeight="1">
      <c r="A8725" s="45" t="str">
        <f>IF(G8725="","",VLOOKUP(G8725,#REF!,3,0))</f>
        <v/>
      </c>
      <c r="B8725" s="45" t="str">
        <f>IF(Table1[[#This Row],[Day]]="","",WEEKNUM(F8725))</f>
        <v/>
      </c>
      <c r="C8725" s="45" t="str">
        <f>IF(Table1[[#This Row],[Day]]="","",MONTH(F8725))</f>
        <v/>
      </c>
      <c r="D8725" s="45" t="str">
        <f>IF(Table1[[#This Row],[Day]]="","",YEAR(F8725))</f>
        <v/>
      </c>
      <c r="E8725" s="117" t="s">
        <v>329</v>
      </c>
      <c r="J8725" s="102"/>
      <c r="K8725" s="124"/>
      <c r="R8725" s="46"/>
      <c r="V8725" s="112"/>
      <c r="W8725" s="72"/>
      <c r="X8725" s="46"/>
      <c r="Y8725" s="46"/>
      <c r="AC8725" s="47">
        <f t="shared" si="132"/>
        <v>0</v>
      </c>
      <c r="AD8725" s="47"/>
      <c r="AE8725" s="44"/>
      <c r="AF8725" s="48"/>
    </row>
    <row r="8726" spans="1:32" ht="21" customHeight="1">
      <c r="A8726" s="45" t="str">
        <f>IF(G8726="","",VLOOKUP(G8726,#REF!,3,0))</f>
        <v/>
      </c>
      <c r="B8726" s="45" t="str">
        <f>IF(Table1[[#This Row],[Day]]="","",WEEKNUM(F8726))</f>
        <v/>
      </c>
      <c r="C8726" s="45" t="str">
        <f>IF(Table1[[#This Row],[Day]]="","",MONTH(F8726))</f>
        <v/>
      </c>
      <c r="D8726" s="45" t="str">
        <f>IF(Table1[[#This Row],[Day]]="","",YEAR(F8726))</f>
        <v/>
      </c>
      <c r="E8726" s="117" t="s">
        <v>329</v>
      </c>
      <c r="J8726" s="102"/>
      <c r="K8726" s="124"/>
      <c r="R8726" s="46"/>
      <c r="V8726" s="112"/>
      <c r="W8726" s="72"/>
      <c r="X8726" s="46"/>
      <c r="Y8726" s="46"/>
      <c r="AC8726" s="47">
        <f t="shared" si="132"/>
        <v>0</v>
      </c>
      <c r="AD8726" s="47"/>
      <c r="AE8726" s="44"/>
      <c r="AF8726" s="48"/>
    </row>
    <row r="8727" spans="1:32" ht="21" customHeight="1">
      <c r="A8727" s="45" t="str">
        <f>IF(G8727="","",VLOOKUP(G8727,#REF!,3,0))</f>
        <v/>
      </c>
      <c r="B8727" s="45" t="str">
        <f>IF(Table1[[#This Row],[Day]]="","",WEEKNUM(F8727))</f>
        <v/>
      </c>
      <c r="C8727" s="45" t="str">
        <f>IF(Table1[[#This Row],[Day]]="","",MONTH(F8727))</f>
        <v/>
      </c>
      <c r="D8727" s="45" t="str">
        <f>IF(Table1[[#This Row],[Day]]="","",YEAR(F8727))</f>
        <v/>
      </c>
      <c r="E8727" s="117" t="s">
        <v>329</v>
      </c>
      <c r="J8727" s="102"/>
      <c r="K8727" s="124"/>
      <c r="R8727" s="46"/>
      <c r="V8727" s="112"/>
      <c r="W8727" s="72"/>
      <c r="X8727" s="46"/>
      <c r="Y8727" s="46"/>
      <c r="AC8727" s="47">
        <f t="shared" si="132"/>
        <v>0</v>
      </c>
      <c r="AD8727" s="47"/>
      <c r="AE8727" s="44"/>
      <c r="AF8727" s="48"/>
    </row>
    <row r="8728" spans="1:32" ht="21" customHeight="1">
      <c r="A8728" s="45" t="str">
        <f>IF(G8728="","",VLOOKUP(G8728,#REF!,3,0))</f>
        <v/>
      </c>
      <c r="B8728" s="45" t="str">
        <f>IF(Table1[[#This Row],[Day]]="","",WEEKNUM(F8728))</f>
        <v/>
      </c>
      <c r="C8728" s="45" t="str">
        <f>IF(Table1[[#This Row],[Day]]="","",MONTH(F8728))</f>
        <v/>
      </c>
      <c r="D8728" s="45" t="str">
        <f>IF(Table1[[#This Row],[Day]]="","",YEAR(F8728))</f>
        <v/>
      </c>
      <c r="E8728" s="117" t="s">
        <v>329</v>
      </c>
      <c r="J8728" s="102"/>
      <c r="K8728" s="124"/>
      <c r="R8728" s="46"/>
      <c r="V8728" s="112"/>
      <c r="W8728" s="72"/>
      <c r="X8728" s="46"/>
      <c r="Y8728" s="46"/>
      <c r="AC8728" s="47">
        <f t="shared" si="132"/>
        <v>0</v>
      </c>
      <c r="AD8728" s="47"/>
      <c r="AE8728" s="44"/>
      <c r="AF8728" s="48"/>
    </row>
    <row r="8729" spans="1:32" ht="21" customHeight="1">
      <c r="A8729" s="45" t="str">
        <f>IF(G8729="","",VLOOKUP(G8729,#REF!,3,0))</f>
        <v/>
      </c>
      <c r="B8729" s="45" t="str">
        <f>IF(Table1[[#This Row],[Day]]="","",WEEKNUM(F8729))</f>
        <v/>
      </c>
      <c r="C8729" s="45" t="str">
        <f>IF(Table1[[#This Row],[Day]]="","",MONTH(F8729))</f>
        <v/>
      </c>
      <c r="D8729" s="45" t="str">
        <f>IF(Table1[[#This Row],[Day]]="","",YEAR(F8729))</f>
        <v/>
      </c>
      <c r="E8729" s="117" t="s">
        <v>329</v>
      </c>
      <c r="J8729" s="102"/>
      <c r="K8729" s="124"/>
      <c r="R8729" s="46"/>
      <c r="V8729" s="112"/>
      <c r="W8729" s="72"/>
      <c r="X8729" s="46"/>
      <c r="Y8729" s="46"/>
      <c r="AC8729" s="47">
        <f t="shared" si="132"/>
        <v>0</v>
      </c>
      <c r="AD8729" s="47"/>
      <c r="AE8729" s="44"/>
      <c r="AF8729" s="48"/>
    </row>
    <row r="8730" spans="1:32" ht="21" customHeight="1">
      <c r="A8730" s="45" t="str">
        <f>IF(G8730="","",VLOOKUP(G8730,#REF!,3,0))</f>
        <v/>
      </c>
      <c r="B8730" s="45" t="str">
        <f>IF(Table1[[#This Row],[Day]]="","",WEEKNUM(F8730))</f>
        <v/>
      </c>
      <c r="C8730" s="45" t="str">
        <f>IF(Table1[[#This Row],[Day]]="","",MONTH(F8730))</f>
        <v/>
      </c>
      <c r="D8730" s="45" t="str">
        <f>IF(Table1[[#This Row],[Day]]="","",YEAR(F8730))</f>
        <v/>
      </c>
      <c r="E8730" s="117" t="s">
        <v>329</v>
      </c>
      <c r="J8730" s="102"/>
      <c r="K8730" s="124"/>
      <c r="R8730" s="46"/>
      <c r="V8730" s="112"/>
      <c r="W8730" s="72"/>
      <c r="X8730" s="46"/>
      <c r="Y8730" s="46"/>
      <c r="AC8730" s="47">
        <f t="shared" si="132"/>
        <v>0</v>
      </c>
      <c r="AD8730" s="47"/>
      <c r="AE8730" s="44"/>
      <c r="AF8730" s="48"/>
    </row>
    <row r="8731" spans="1:32" ht="21" customHeight="1">
      <c r="A8731" s="45" t="str">
        <f>IF(G8731="","",VLOOKUP(G8731,#REF!,3,0))</f>
        <v/>
      </c>
      <c r="B8731" s="45" t="str">
        <f>IF(Table1[[#This Row],[Day]]="","",WEEKNUM(F8731))</f>
        <v/>
      </c>
      <c r="C8731" s="45" t="str">
        <f>IF(Table1[[#This Row],[Day]]="","",MONTH(F8731))</f>
        <v/>
      </c>
      <c r="D8731" s="45" t="str">
        <f>IF(Table1[[#This Row],[Day]]="","",YEAR(F8731))</f>
        <v/>
      </c>
      <c r="E8731" s="117" t="s">
        <v>329</v>
      </c>
      <c r="J8731" s="102"/>
      <c r="K8731" s="124"/>
      <c r="R8731" s="46"/>
      <c r="V8731" s="112"/>
      <c r="W8731" s="72"/>
      <c r="X8731" s="46"/>
      <c r="Y8731" s="46"/>
      <c r="AC8731" s="47">
        <f t="shared" si="132"/>
        <v>0</v>
      </c>
      <c r="AD8731" s="47"/>
      <c r="AE8731" s="44"/>
      <c r="AF8731" s="48"/>
    </row>
    <row r="8732" spans="1:32" ht="21" customHeight="1">
      <c r="A8732" s="45" t="str">
        <f>IF(G8732="","",VLOOKUP(G8732,#REF!,3,0))</f>
        <v/>
      </c>
      <c r="B8732" s="45" t="str">
        <f>IF(Table1[[#This Row],[Day]]="","",WEEKNUM(F8732))</f>
        <v/>
      </c>
      <c r="C8732" s="45" t="str">
        <f>IF(Table1[[#This Row],[Day]]="","",MONTH(F8732))</f>
        <v/>
      </c>
      <c r="D8732" s="45" t="str">
        <f>IF(Table1[[#This Row],[Day]]="","",YEAR(F8732))</f>
        <v/>
      </c>
      <c r="E8732" s="117" t="s">
        <v>329</v>
      </c>
      <c r="J8732" s="102"/>
      <c r="K8732" s="124"/>
      <c r="R8732" s="46"/>
      <c r="V8732" s="112"/>
      <c r="W8732" s="72"/>
      <c r="X8732" s="46"/>
      <c r="Y8732" s="46"/>
      <c r="AC8732" s="47">
        <f t="shared" ref="AC8732:AC8795" si="133">SUM(I8732:AB8732)</f>
        <v>0</v>
      </c>
      <c r="AD8732" s="47"/>
      <c r="AE8732" s="44"/>
      <c r="AF8732" s="48"/>
    </row>
    <row r="8733" spans="1:32" ht="21" customHeight="1">
      <c r="A8733" s="45" t="str">
        <f>IF(G8733="","",VLOOKUP(G8733,#REF!,3,0))</f>
        <v/>
      </c>
      <c r="B8733" s="45" t="str">
        <f>IF(Table1[[#This Row],[Day]]="","",WEEKNUM(F8733))</f>
        <v/>
      </c>
      <c r="C8733" s="45" t="str">
        <f>IF(Table1[[#This Row],[Day]]="","",MONTH(F8733))</f>
        <v/>
      </c>
      <c r="D8733" s="45" t="str">
        <f>IF(Table1[[#This Row],[Day]]="","",YEAR(F8733))</f>
        <v/>
      </c>
      <c r="E8733" s="117" t="s">
        <v>329</v>
      </c>
      <c r="J8733" s="102"/>
      <c r="K8733" s="124"/>
      <c r="R8733" s="46"/>
      <c r="V8733" s="112"/>
      <c r="W8733" s="72"/>
      <c r="X8733" s="46"/>
      <c r="Y8733" s="46"/>
      <c r="AC8733" s="47">
        <f t="shared" si="133"/>
        <v>0</v>
      </c>
      <c r="AD8733" s="47"/>
      <c r="AE8733" s="44"/>
      <c r="AF8733" s="48"/>
    </row>
    <row r="8734" spans="1:32" ht="21" customHeight="1">
      <c r="A8734" s="45" t="str">
        <f>IF(G8734="","",VLOOKUP(G8734,#REF!,3,0))</f>
        <v/>
      </c>
      <c r="B8734" s="45" t="str">
        <f>IF(Table1[[#This Row],[Day]]="","",WEEKNUM(F8734))</f>
        <v/>
      </c>
      <c r="C8734" s="45" t="str">
        <f>IF(Table1[[#This Row],[Day]]="","",MONTH(F8734))</f>
        <v/>
      </c>
      <c r="D8734" s="45" t="str">
        <f>IF(Table1[[#This Row],[Day]]="","",YEAR(F8734))</f>
        <v/>
      </c>
      <c r="E8734" s="117" t="s">
        <v>329</v>
      </c>
      <c r="J8734" s="102"/>
      <c r="K8734" s="124"/>
      <c r="R8734" s="46"/>
      <c r="V8734" s="112"/>
      <c r="W8734" s="72"/>
      <c r="X8734" s="46"/>
      <c r="Y8734" s="46"/>
      <c r="AC8734" s="47">
        <f t="shared" si="133"/>
        <v>0</v>
      </c>
      <c r="AD8734" s="47"/>
      <c r="AE8734" s="44"/>
      <c r="AF8734" s="48"/>
    </row>
    <row r="8735" spans="1:32" ht="21" customHeight="1">
      <c r="A8735" s="45" t="str">
        <f>IF(G8735="","",VLOOKUP(G8735,#REF!,3,0))</f>
        <v/>
      </c>
      <c r="B8735" s="45" t="str">
        <f>IF(Table1[[#This Row],[Day]]="","",WEEKNUM(F8735))</f>
        <v/>
      </c>
      <c r="C8735" s="45" t="str">
        <f>IF(Table1[[#This Row],[Day]]="","",MONTH(F8735))</f>
        <v/>
      </c>
      <c r="D8735" s="45" t="str">
        <f>IF(Table1[[#This Row],[Day]]="","",YEAR(F8735))</f>
        <v/>
      </c>
      <c r="E8735" s="117" t="s">
        <v>329</v>
      </c>
      <c r="J8735" s="102"/>
      <c r="K8735" s="124"/>
      <c r="R8735" s="46"/>
      <c r="V8735" s="112"/>
      <c r="W8735" s="72"/>
      <c r="X8735" s="46"/>
      <c r="Y8735" s="46"/>
      <c r="AC8735" s="47">
        <f t="shared" si="133"/>
        <v>0</v>
      </c>
      <c r="AD8735" s="47"/>
      <c r="AE8735" s="44"/>
      <c r="AF8735" s="48"/>
    </row>
    <row r="8736" spans="1:32" ht="21" customHeight="1">
      <c r="A8736" s="45" t="str">
        <f>IF(G8736="","",VLOOKUP(G8736,#REF!,3,0))</f>
        <v/>
      </c>
      <c r="B8736" s="45" t="str">
        <f>IF(Table1[[#This Row],[Day]]="","",WEEKNUM(F8736))</f>
        <v/>
      </c>
      <c r="C8736" s="45" t="str">
        <f>IF(Table1[[#This Row],[Day]]="","",MONTH(F8736))</f>
        <v/>
      </c>
      <c r="D8736" s="45" t="str">
        <f>IF(Table1[[#This Row],[Day]]="","",YEAR(F8736))</f>
        <v/>
      </c>
      <c r="E8736" s="117" t="s">
        <v>329</v>
      </c>
      <c r="J8736" s="102"/>
      <c r="K8736" s="124"/>
      <c r="R8736" s="46"/>
      <c r="V8736" s="112"/>
      <c r="W8736" s="72"/>
      <c r="X8736" s="46"/>
      <c r="Y8736" s="46"/>
      <c r="AC8736" s="47">
        <f t="shared" si="133"/>
        <v>0</v>
      </c>
      <c r="AD8736" s="47"/>
      <c r="AE8736" s="44"/>
      <c r="AF8736" s="48"/>
    </row>
    <row r="8737" spans="1:32" ht="21" customHeight="1">
      <c r="A8737" s="45" t="str">
        <f>IF(G8737="","",VLOOKUP(G8737,#REF!,3,0))</f>
        <v/>
      </c>
      <c r="B8737" s="45" t="str">
        <f>IF(Table1[[#This Row],[Day]]="","",WEEKNUM(F8737))</f>
        <v/>
      </c>
      <c r="C8737" s="45" t="str">
        <f>IF(Table1[[#This Row],[Day]]="","",MONTH(F8737))</f>
        <v/>
      </c>
      <c r="D8737" s="45" t="str">
        <f>IF(Table1[[#This Row],[Day]]="","",YEAR(F8737))</f>
        <v/>
      </c>
      <c r="E8737" s="117" t="s">
        <v>329</v>
      </c>
      <c r="J8737" s="102"/>
      <c r="K8737" s="124"/>
      <c r="R8737" s="46"/>
      <c r="V8737" s="112"/>
      <c r="W8737" s="72"/>
      <c r="X8737" s="46"/>
      <c r="Y8737" s="46"/>
      <c r="AC8737" s="47">
        <f t="shared" si="133"/>
        <v>0</v>
      </c>
      <c r="AD8737" s="47"/>
      <c r="AE8737" s="44"/>
      <c r="AF8737" s="48"/>
    </row>
    <row r="8738" spans="1:32" ht="21" customHeight="1">
      <c r="A8738" s="45" t="str">
        <f>IF(G8738="","",VLOOKUP(G8738,#REF!,3,0))</f>
        <v/>
      </c>
      <c r="B8738" s="45" t="str">
        <f>IF(Table1[[#This Row],[Day]]="","",WEEKNUM(F8738))</f>
        <v/>
      </c>
      <c r="C8738" s="45" t="str">
        <f>IF(Table1[[#This Row],[Day]]="","",MONTH(F8738))</f>
        <v/>
      </c>
      <c r="D8738" s="45" t="str">
        <f>IF(Table1[[#This Row],[Day]]="","",YEAR(F8738))</f>
        <v/>
      </c>
      <c r="E8738" s="117" t="s">
        <v>329</v>
      </c>
      <c r="J8738" s="102"/>
      <c r="K8738" s="124"/>
      <c r="R8738" s="46"/>
      <c r="V8738" s="112"/>
      <c r="W8738" s="72"/>
      <c r="X8738" s="46"/>
      <c r="Y8738" s="46"/>
      <c r="AC8738" s="47">
        <f t="shared" si="133"/>
        <v>0</v>
      </c>
      <c r="AD8738" s="47"/>
      <c r="AE8738" s="44"/>
      <c r="AF8738" s="48"/>
    </row>
    <row r="8739" spans="1:32" ht="21" customHeight="1">
      <c r="A8739" s="45" t="str">
        <f>IF(G8739="","",VLOOKUP(G8739,#REF!,3,0))</f>
        <v/>
      </c>
      <c r="B8739" s="45" t="str">
        <f>IF(Table1[[#This Row],[Day]]="","",WEEKNUM(F8739))</f>
        <v/>
      </c>
      <c r="C8739" s="45" t="str">
        <f>IF(Table1[[#This Row],[Day]]="","",MONTH(F8739))</f>
        <v/>
      </c>
      <c r="D8739" s="45" t="str">
        <f>IF(Table1[[#This Row],[Day]]="","",YEAR(F8739))</f>
        <v/>
      </c>
      <c r="E8739" s="117" t="s">
        <v>329</v>
      </c>
      <c r="J8739" s="102"/>
      <c r="K8739" s="124"/>
      <c r="R8739" s="46"/>
      <c r="V8739" s="112"/>
      <c r="W8739" s="72"/>
      <c r="X8739" s="46"/>
      <c r="Y8739" s="46"/>
      <c r="AC8739" s="47">
        <f t="shared" si="133"/>
        <v>0</v>
      </c>
      <c r="AD8739" s="47"/>
      <c r="AE8739" s="44"/>
      <c r="AF8739" s="48"/>
    </row>
    <row r="8740" spans="1:32" ht="21" customHeight="1">
      <c r="A8740" s="45" t="str">
        <f>IF(G8740="","",VLOOKUP(G8740,#REF!,3,0))</f>
        <v/>
      </c>
      <c r="B8740" s="45" t="str">
        <f>IF(Table1[[#This Row],[Day]]="","",WEEKNUM(F8740))</f>
        <v/>
      </c>
      <c r="C8740" s="45" t="str">
        <f>IF(Table1[[#This Row],[Day]]="","",MONTH(F8740))</f>
        <v/>
      </c>
      <c r="D8740" s="45" t="str">
        <f>IF(Table1[[#This Row],[Day]]="","",YEAR(F8740))</f>
        <v/>
      </c>
      <c r="E8740" s="117" t="s">
        <v>329</v>
      </c>
      <c r="J8740" s="102"/>
      <c r="K8740" s="124"/>
      <c r="R8740" s="46"/>
      <c r="V8740" s="112"/>
      <c r="W8740" s="72"/>
      <c r="X8740" s="46"/>
      <c r="Y8740" s="46"/>
      <c r="AC8740" s="47">
        <f t="shared" si="133"/>
        <v>0</v>
      </c>
      <c r="AD8740" s="47"/>
      <c r="AE8740" s="44"/>
      <c r="AF8740" s="48"/>
    </row>
    <row r="8741" spans="1:32" ht="21" customHeight="1">
      <c r="A8741" s="45" t="str">
        <f>IF(G8741="","",VLOOKUP(G8741,#REF!,3,0))</f>
        <v/>
      </c>
      <c r="B8741" s="45" t="str">
        <f>IF(Table1[[#This Row],[Day]]="","",WEEKNUM(F8741))</f>
        <v/>
      </c>
      <c r="C8741" s="45" t="str">
        <f>IF(Table1[[#This Row],[Day]]="","",MONTH(F8741))</f>
        <v/>
      </c>
      <c r="D8741" s="45" t="str">
        <f>IF(Table1[[#This Row],[Day]]="","",YEAR(F8741))</f>
        <v/>
      </c>
      <c r="E8741" s="117" t="s">
        <v>329</v>
      </c>
      <c r="J8741" s="102"/>
      <c r="K8741" s="124"/>
      <c r="R8741" s="46"/>
      <c r="V8741" s="112"/>
      <c r="W8741" s="72"/>
      <c r="X8741" s="46"/>
      <c r="Y8741" s="46"/>
      <c r="AC8741" s="47">
        <f t="shared" si="133"/>
        <v>0</v>
      </c>
      <c r="AD8741" s="47"/>
      <c r="AE8741" s="44"/>
      <c r="AF8741" s="48"/>
    </row>
    <row r="8742" spans="1:32" ht="21" customHeight="1">
      <c r="A8742" s="45" t="str">
        <f>IF(G8742="","",VLOOKUP(G8742,#REF!,3,0))</f>
        <v/>
      </c>
      <c r="B8742" s="45" t="str">
        <f>IF(Table1[[#This Row],[Day]]="","",WEEKNUM(F8742))</f>
        <v/>
      </c>
      <c r="C8742" s="45" t="str">
        <f>IF(Table1[[#This Row],[Day]]="","",MONTH(F8742))</f>
        <v/>
      </c>
      <c r="D8742" s="45" t="str">
        <f>IF(Table1[[#This Row],[Day]]="","",YEAR(F8742))</f>
        <v/>
      </c>
      <c r="E8742" s="117" t="s">
        <v>329</v>
      </c>
      <c r="J8742" s="102"/>
      <c r="K8742" s="124"/>
      <c r="R8742" s="46"/>
      <c r="V8742" s="112"/>
      <c r="W8742" s="72"/>
      <c r="X8742" s="46"/>
      <c r="Y8742" s="46"/>
      <c r="AC8742" s="47">
        <f t="shared" si="133"/>
        <v>0</v>
      </c>
      <c r="AD8742" s="47"/>
      <c r="AE8742" s="44"/>
      <c r="AF8742" s="48"/>
    </row>
    <row r="8743" spans="1:32" ht="21" customHeight="1">
      <c r="A8743" s="45" t="str">
        <f>IF(G8743="","",VLOOKUP(G8743,#REF!,3,0))</f>
        <v/>
      </c>
      <c r="B8743" s="45" t="str">
        <f>IF(Table1[[#This Row],[Day]]="","",WEEKNUM(F8743))</f>
        <v/>
      </c>
      <c r="C8743" s="45" t="str">
        <f>IF(Table1[[#This Row],[Day]]="","",MONTH(F8743))</f>
        <v/>
      </c>
      <c r="D8743" s="45" t="str">
        <f>IF(Table1[[#This Row],[Day]]="","",YEAR(F8743))</f>
        <v/>
      </c>
      <c r="E8743" s="117" t="s">
        <v>329</v>
      </c>
      <c r="J8743" s="102"/>
      <c r="K8743" s="124"/>
      <c r="R8743" s="46"/>
      <c r="V8743" s="112"/>
      <c r="W8743" s="72"/>
      <c r="X8743" s="46"/>
      <c r="Y8743" s="46"/>
      <c r="AC8743" s="47">
        <f t="shared" si="133"/>
        <v>0</v>
      </c>
      <c r="AD8743" s="47"/>
      <c r="AE8743" s="44"/>
      <c r="AF8743" s="48"/>
    </row>
    <row r="8744" spans="1:32" ht="21" customHeight="1">
      <c r="A8744" s="45" t="str">
        <f>IF(G8744="","",VLOOKUP(G8744,#REF!,3,0))</f>
        <v/>
      </c>
      <c r="B8744" s="45" t="str">
        <f>IF(Table1[[#This Row],[Day]]="","",WEEKNUM(F8744))</f>
        <v/>
      </c>
      <c r="C8744" s="45" t="str">
        <f>IF(Table1[[#This Row],[Day]]="","",MONTH(F8744))</f>
        <v/>
      </c>
      <c r="D8744" s="45" t="str">
        <f>IF(Table1[[#This Row],[Day]]="","",YEAR(F8744))</f>
        <v/>
      </c>
      <c r="E8744" s="117" t="s">
        <v>329</v>
      </c>
      <c r="J8744" s="102"/>
      <c r="K8744" s="124"/>
      <c r="R8744" s="46"/>
      <c r="V8744" s="112"/>
      <c r="W8744" s="72"/>
      <c r="X8744" s="46"/>
      <c r="Y8744" s="46"/>
      <c r="AC8744" s="47">
        <f t="shared" si="133"/>
        <v>0</v>
      </c>
      <c r="AD8744" s="47"/>
      <c r="AE8744" s="44"/>
      <c r="AF8744" s="48"/>
    </row>
    <row r="8745" spans="1:32" ht="21" customHeight="1">
      <c r="A8745" s="45" t="str">
        <f>IF(G8745="","",VLOOKUP(G8745,#REF!,3,0))</f>
        <v/>
      </c>
      <c r="B8745" s="45" t="str">
        <f>IF(Table1[[#This Row],[Day]]="","",WEEKNUM(F8745))</f>
        <v/>
      </c>
      <c r="C8745" s="45" t="str">
        <f>IF(Table1[[#This Row],[Day]]="","",MONTH(F8745))</f>
        <v/>
      </c>
      <c r="D8745" s="45" t="str">
        <f>IF(Table1[[#This Row],[Day]]="","",YEAR(F8745))</f>
        <v/>
      </c>
      <c r="E8745" s="117" t="s">
        <v>329</v>
      </c>
      <c r="J8745" s="102"/>
      <c r="K8745" s="124"/>
      <c r="R8745" s="46"/>
      <c r="V8745" s="112"/>
      <c r="W8745" s="72"/>
      <c r="X8745" s="46"/>
      <c r="Y8745" s="46"/>
      <c r="AC8745" s="47">
        <f t="shared" si="133"/>
        <v>0</v>
      </c>
      <c r="AD8745" s="47"/>
      <c r="AE8745" s="44"/>
      <c r="AF8745" s="48"/>
    </row>
    <row r="8746" spans="1:32" ht="21" customHeight="1">
      <c r="A8746" s="45" t="str">
        <f>IF(G8746="","",VLOOKUP(G8746,#REF!,3,0))</f>
        <v/>
      </c>
      <c r="B8746" s="45" t="str">
        <f>IF(Table1[[#This Row],[Day]]="","",WEEKNUM(F8746))</f>
        <v/>
      </c>
      <c r="C8746" s="45" t="str">
        <f>IF(Table1[[#This Row],[Day]]="","",MONTH(F8746))</f>
        <v/>
      </c>
      <c r="D8746" s="45" t="str">
        <f>IF(Table1[[#This Row],[Day]]="","",YEAR(F8746))</f>
        <v/>
      </c>
      <c r="E8746" s="117" t="s">
        <v>329</v>
      </c>
      <c r="J8746" s="102"/>
      <c r="K8746" s="124"/>
      <c r="R8746" s="46"/>
      <c r="V8746" s="112"/>
      <c r="W8746" s="72"/>
      <c r="X8746" s="46"/>
      <c r="Y8746" s="46"/>
      <c r="AC8746" s="47">
        <f t="shared" si="133"/>
        <v>0</v>
      </c>
      <c r="AD8746" s="47"/>
      <c r="AE8746" s="44"/>
      <c r="AF8746" s="48"/>
    </row>
    <row r="8747" spans="1:32" ht="21" customHeight="1">
      <c r="A8747" s="45" t="str">
        <f>IF(G8747="","",VLOOKUP(G8747,#REF!,3,0))</f>
        <v/>
      </c>
      <c r="B8747" s="45" t="str">
        <f>IF(Table1[[#This Row],[Day]]="","",WEEKNUM(F8747))</f>
        <v/>
      </c>
      <c r="C8747" s="45" t="str">
        <f>IF(Table1[[#This Row],[Day]]="","",MONTH(F8747))</f>
        <v/>
      </c>
      <c r="D8747" s="45" t="str">
        <f>IF(Table1[[#This Row],[Day]]="","",YEAR(F8747))</f>
        <v/>
      </c>
      <c r="E8747" s="117" t="s">
        <v>329</v>
      </c>
      <c r="J8747" s="102"/>
      <c r="K8747" s="124"/>
      <c r="R8747" s="46"/>
      <c r="V8747" s="112"/>
      <c r="W8747" s="72"/>
      <c r="X8747" s="46"/>
      <c r="Y8747" s="46"/>
      <c r="AC8747" s="47">
        <f t="shared" si="133"/>
        <v>0</v>
      </c>
      <c r="AD8747" s="47"/>
      <c r="AE8747" s="44"/>
      <c r="AF8747" s="48"/>
    </row>
    <row r="8748" spans="1:32" ht="21" customHeight="1">
      <c r="A8748" s="45" t="str">
        <f>IF(G8748="","",VLOOKUP(G8748,#REF!,3,0))</f>
        <v/>
      </c>
      <c r="B8748" s="45" t="str">
        <f>IF(Table1[[#This Row],[Day]]="","",WEEKNUM(F8748))</f>
        <v/>
      </c>
      <c r="C8748" s="45" t="str">
        <f>IF(Table1[[#This Row],[Day]]="","",MONTH(F8748))</f>
        <v/>
      </c>
      <c r="D8748" s="45" t="str">
        <f>IF(Table1[[#This Row],[Day]]="","",YEAR(F8748))</f>
        <v/>
      </c>
      <c r="E8748" s="117" t="s">
        <v>329</v>
      </c>
      <c r="J8748" s="102"/>
      <c r="K8748" s="124"/>
      <c r="R8748" s="46"/>
      <c r="V8748" s="112"/>
      <c r="W8748" s="72"/>
      <c r="X8748" s="46"/>
      <c r="Y8748" s="46"/>
      <c r="AC8748" s="47">
        <f t="shared" si="133"/>
        <v>0</v>
      </c>
      <c r="AD8748" s="47"/>
      <c r="AE8748" s="44"/>
      <c r="AF8748" s="48"/>
    </row>
    <row r="8749" spans="1:32" ht="21" customHeight="1">
      <c r="A8749" s="45" t="str">
        <f>IF(G8749="","",VLOOKUP(G8749,#REF!,3,0))</f>
        <v/>
      </c>
      <c r="B8749" s="45" t="str">
        <f>IF(Table1[[#This Row],[Day]]="","",WEEKNUM(F8749))</f>
        <v/>
      </c>
      <c r="C8749" s="45" t="str">
        <f>IF(Table1[[#This Row],[Day]]="","",MONTH(F8749))</f>
        <v/>
      </c>
      <c r="D8749" s="45" t="str">
        <f>IF(Table1[[#This Row],[Day]]="","",YEAR(F8749))</f>
        <v/>
      </c>
      <c r="E8749" s="117" t="s">
        <v>329</v>
      </c>
      <c r="J8749" s="102"/>
      <c r="K8749" s="124"/>
      <c r="R8749" s="46"/>
      <c r="V8749" s="112"/>
      <c r="W8749" s="72"/>
      <c r="X8749" s="46"/>
      <c r="Y8749" s="46"/>
      <c r="AC8749" s="47">
        <f t="shared" si="133"/>
        <v>0</v>
      </c>
      <c r="AD8749" s="47"/>
      <c r="AE8749" s="44"/>
      <c r="AF8749" s="48"/>
    </row>
    <row r="8750" spans="1:32" ht="21" customHeight="1">
      <c r="A8750" s="45" t="str">
        <f>IF(G8750="","",VLOOKUP(G8750,#REF!,3,0))</f>
        <v/>
      </c>
      <c r="B8750" s="45" t="str">
        <f>IF(Table1[[#This Row],[Day]]="","",WEEKNUM(F8750))</f>
        <v/>
      </c>
      <c r="C8750" s="45" t="str">
        <f>IF(Table1[[#This Row],[Day]]="","",MONTH(F8750))</f>
        <v/>
      </c>
      <c r="D8750" s="45" t="str">
        <f>IF(Table1[[#This Row],[Day]]="","",YEAR(F8750))</f>
        <v/>
      </c>
      <c r="E8750" s="117" t="s">
        <v>329</v>
      </c>
      <c r="J8750" s="102"/>
      <c r="K8750" s="124"/>
      <c r="R8750" s="46"/>
      <c r="V8750" s="112"/>
      <c r="W8750" s="72"/>
      <c r="X8750" s="46"/>
      <c r="Y8750" s="46"/>
      <c r="AC8750" s="47">
        <f t="shared" si="133"/>
        <v>0</v>
      </c>
      <c r="AD8750" s="47"/>
      <c r="AE8750" s="44"/>
      <c r="AF8750" s="48"/>
    </row>
    <row r="8751" spans="1:32" ht="21" customHeight="1">
      <c r="A8751" s="45" t="str">
        <f>IF(G8751="","",VLOOKUP(G8751,#REF!,3,0))</f>
        <v/>
      </c>
      <c r="B8751" s="45" t="str">
        <f>IF(Table1[[#This Row],[Day]]="","",WEEKNUM(F8751))</f>
        <v/>
      </c>
      <c r="C8751" s="45" t="str">
        <f>IF(Table1[[#This Row],[Day]]="","",MONTH(F8751))</f>
        <v/>
      </c>
      <c r="D8751" s="45" t="str">
        <f>IF(Table1[[#This Row],[Day]]="","",YEAR(F8751))</f>
        <v/>
      </c>
      <c r="E8751" s="117" t="s">
        <v>329</v>
      </c>
      <c r="J8751" s="102"/>
      <c r="K8751" s="124"/>
      <c r="R8751" s="46"/>
      <c r="V8751" s="112"/>
      <c r="W8751" s="72"/>
      <c r="X8751" s="46"/>
      <c r="Y8751" s="46"/>
      <c r="AC8751" s="47">
        <f t="shared" si="133"/>
        <v>0</v>
      </c>
      <c r="AD8751" s="47"/>
      <c r="AE8751" s="44"/>
      <c r="AF8751" s="48"/>
    </row>
    <row r="8752" spans="1:32" ht="21" customHeight="1">
      <c r="A8752" s="45" t="str">
        <f>IF(G8752="","",VLOOKUP(G8752,#REF!,3,0))</f>
        <v/>
      </c>
      <c r="B8752" s="45" t="str">
        <f>IF(Table1[[#This Row],[Day]]="","",WEEKNUM(F8752))</f>
        <v/>
      </c>
      <c r="C8752" s="45" t="str">
        <f>IF(Table1[[#This Row],[Day]]="","",MONTH(F8752))</f>
        <v/>
      </c>
      <c r="D8752" s="45" t="str">
        <f>IF(Table1[[#This Row],[Day]]="","",YEAR(F8752))</f>
        <v/>
      </c>
      <c r="E8752" s="117" t="s">
        <v>329</v>
      </c>
      <c r="J8752" s="102"/>
      <c r="K8752" s="124"/>
      <c r="R8752" s="46"/>
      <c r="V8752" s="112"/>
      <c r="W8752" s="72"/>
      <c r="X8752" s="46"/>
      <c r="Y8752" s="46"/>
      <c r="AC8752" s="47">
        <f t="shared" si="133"/>
        <v>0</v>
      </c>
      <c r="AD8752" s="47"/>
      <c r="AE8752" s="44"/>
      <c r="AF8752" s="48"/>
    </row>
    <row r="8753" spans="1:32" ht="21" customHeight="1">
      <c r="A8753" s="45" t="str">
        <f>IF(G8753="","",VLOOKUP(G8753,#REF!,3,0))</f>
        <v/>
      </c>
      <c r="B8753" s="45" t="str">
        <f>IF(Table1[[#This Row],[Day]]="","",WEEKNUM(F8753))</f>
        <v/>
      </c>
      <c r="C8753" s="45" t="str">
        <f>IF(Table1[[#This Row],[Day]]="","",MONTH(F8753))</f>
        <v/>
      </c>
      <c r="D8753" s="45" t="str">
        <f>IF(Table1[[#This Row],[Day]]="","",YEAR(F8753))</f>
        <v/>
      </c>
      <c r="E8753" s="117" t="s">
        <v>329</v>
      </c>
      <c r="J8753" s="102"/>
      <c r="K8753" s="124"/>
      <c r="R8753" s="46"/>
      <c r="V8753" s="112"/>
      <c r="W8753" s="72"/>
      <c r="X8753" s="46"/>
      <c r="Y8753" s="46"/>
      <c r="AC8753" s="47">
        <f t="shared" si="133"/>
        <v>0</v>
      </c>
      <c r="AD8753" s="47"/>
      <c r="AE8753" s="44"/>
      <c r="AF8753" s="48"/>
    </row>
    <row r="8754" spans="1:32" ht="21" customHeight="1">
      <c r="A8754" s="45" t="str">
        <f>IF(G8754="","",VLOOKUP(G8754,#REF!,3,0))</f>
        <v/>
      </c>
      <c r="B8754" s="45" t="str">
        <f>IF(Table1[[#This Row],[Day]]="","",WEEKNUM(F8754))</f>
        <v/>
      </c>
      <c r="C8754" s="45" t="str">
        <f>IF(Table1[[#This Row],[Day]]="","",MONTH(F8754))</f>
        <v/>
      </c>
      <c r="D8754" s="45" t="str">
        <f>IF(Table1[[#This Row],[Day]]="","",YEAR(F8754))</f>
        <v/>
      </c>
      <c r="E8754" s="117" t="s">
        <v>329</v>
      </c>
      <c r="J8754" s="102"/>
      <c r="K8754" s="124"/>
      <c r="R8754" s="46"/>
      <c r="V8754" s="112"/>
      <c r="W8754" s="72"/>
      <c r="X8754" s="46"/>
      <c r="Y8754" s="46"/>
      <c r="AC8754" s="47">
        <f t="shared" si="133"/>
        <v>0</v>
      </c>
      <c r="AD8754" s="47"/>
      <c r="AE8754" s="44"/>
      <c r="AF8754" s="48"/>
    </row>
    <row r="8755" spans="1:32" ht="21" customHeight="1">
      <c r="A8755" s="45" t="str">
        <f>IF(G8755="","",VLOOKUP(G8755,#REF!,3,0))</f>
        <v/>
      </c>
      <c r="B8755" s="45" t="str">
        <f>IF(Table1[[#This Row],[Day]]="","",WEEKNUM(F8755))</f>
        <v/>
      </c>
      <c r="C8755" s="45" t="str">
        <f>IF(Table1[[#This Row],[Day]]="","",MONTH(F8755))</f>
        <v/>
      </c>
      <c r="D8755" s="45" t="str">
        <f>IF(Table1[[#This Row],[Day]]="","",YEAR(F8755))</f>
        <v/>
      </c>
      <c r="E8755" s="117" t="s">
        <v>329</v>
      </c>
      <c r="J8755" s="102"/>
      <c r="K8755" s="124"/>
      <c r="R8755" s="46"/>
      <c r="V8755" s="112"/>
      <c r="W8755" s="72"/>
      <c r="X8755" s="46"/>
      <c r="Y8755" s="46"/>
      <c r="AC8755" s="47">
        <f t="shared" si="133"/>
        <v>0</v>
      </c>
      <c r="AD8755" s="47"/>
      <c r="AE8755" s="44"/>
      <c r="AF8755" s="48"/>
    </row>
    <row r="8756" spans="1:32" ht="21" customHeight="1">
      <c r="A8756" s="45" t="str">
        <f>IF(G8756="","",VLOOKUP(G8756,#REF!,3,0))</f>
        <v/>
      </c>
      <c r="B8756" s="45" t="str">
        <f>IF(Table1[[#This Row],[Day]]="","",WEEKNUM(F8756))</f>
        <v/>
      </c>
      <c r="C8756" s="45" t="str">
        <f>IF(Table1[[#This Row],[Day]]="","",MONTH(F8756))</f>
        <v/>
      </c>
      <c r="D8756" s="45" t="str">
        <f>IF(Table1[[#This Row],[Day]]="","",YEAR(F8756))</f>
        <v/>
      </c>
      <c r="E8756" s="117" t="s">
        <v>329</v>
      </c>
      <c r="J8756" s="102"/>
      <c r="K8756" s="124"/>
      <c r="R8756" s="46"/>
      <c r="V8756" s="112"/>
      <c r="W8756" s="72"/>
      <c r="X8756" s="46"/>
      <c r="Y8756" s="46"/>
      <c r="AC8756" s="47">
        <f t="shared" si="133"/>
        <v>0</v>
      </c>
      <c r="AD8756" s="47"/>
      <c r="AE8756" s="44"/>
      <c r="AF8756" s="48"/>
    </row>
    <row r="8757" spans="1:32" ht="21" customHeight="1">
      <c r="A8757" s="45" t="str">
        <f>IF(G8757="","",VLOOKUP(G8757,#REF!,3,0))</f>
        <v/>
      </c>
      <c r="B8757" s="45" t="str">
        <f>IF(Table1[[#This Row],[Day]]="","",WEEKNUM(F8757))</f>
        <v/>
      </c>
      <c r="C8757" s="45" t="str">
        <f>IF(Table1[[#This Row],[Day]]="","",MONTH(F8757))</f>
        <v/>
      </c>
      <c r="D8757" s="45" t="str">
        <f>IF(Table1[[#This Row],[Day]]="","",YEAR(F8757))</f>
        <v/>
      </c>
      <c r="E8757" s="117" t="s">
        <v>329</v>
      </c>
      <c r="J8757" s="102"/>
      <c r="K8757" s="124"/>
      <c r="R8757" s="46"/>
      <c r="V8757" s="112"/>
      <c r="W8757" s="72"/>
      <c r="X8757" s="46"/>
      <c r="Y8757" s="46"/>
      <c r="AC8757" s="47">
        <f t="shared" si="133"/>
        <v>0</v>
      </c>
      <c r="AD8757" s="47"/>
      <c r="AE8757" s="44"/>
      <c r="AF8757" s="48"/>
    </row>
    <row r="8758" spans="1:32" ht="21" customHeight="1">
      <c r="A8758" s="45" t="str">
        <f>IF(G8758="","",VLOOKUP(G8758,#REF!,3,0))</f>
        <v/>
      </c>
      <c r="B8758" s="45" t="str">
        <f>IF(Table1[[#This Row],[Day]]="","",WEEKNUM(F8758))</f>
        <v/>
      </c>
      <c r="C8758" s="45" t="str">
        <f>IF(Table1[[#This Row],[Day]]="","",MONTH(F8758))</f>
        <v/>
      </c>
      <c r="D8758" s="45" t="str">
        <f>IF(Table1[[#This Row],[Day]]="","",YEAR(F8758))</f>
        <v/>
      </c>
      <c r="E8758" s="117" t="s">
        <v>329</v>
      </c>
      <c r="J8758" s="102"/>
      <c r="K8758" s="124"/>
      <c r="R8758" s="46"/>
      <c r="V8758" s="112"/>
      <c r="W8758" s="72"/>
      <c r="X8758" s="46"/>
      <c r="Y8758" s="46"/>
      <c r="AC8758" s="47">
        <f t="shared" si="133"/>
        <v>0</v>
      </c>
      <c r="AD8758" s="47"/>
      <c r="AE8758" s="44"/>
      <c r="AF8758" s="48"/>
    </row>
    <row r="8759" spans="1:32" ht="21" customHeight="1">
      <c r="A8759" s="45" t="str">
        <f>IF(G8759="","",VLOOKUP(G8759,#REF!,3,0))</f>
        <v/>
      </c>
      <c r="B8759" s="45" t="str">
        <f>IF(Table1[[#This Row],[Day]]="","",WEEKNUM(F8759))</f>
        <v/>
      </c>
      <c r="C8759" s="45" t="str">
        <f>IF(Table1[[#This Row],[Day]]="","",MONTH(F8759))</f>
        <v/>
      </c>
      <c r="D8759" s="45" t="str">
        <f>IF(Table1[[#This Row],[Day]]="","",YEAR(F8759))</f>
        <v/>
      </c>
      <c r="E8759" s="117" t="s">
        <v>329</v>
      </c>
      <c r="J8759" s="102"/>
      <c r="K8759" s="124"/>
      <c r="R8759" s="46"/>
      <c r="V8759" s="112"/>
      <c r="W8759" s="72"/>
      <c r="X8759" s="46"/>
      <c r="Y8759" s="46"/>
      <c r="AC8759" s="47">
        <f t="shared" si="133"/>
        <v>0</v>
      </c>
      <c r="AD8759" s="47"/>
      <c r="AE8759" s="44"/>
      <c r="AF8759" s="48"/>
    </row>
    <row r="8760" spans="1:32" ht="21" customHeight="1">
      <c r="A8760" s="45" t="str">
        <f>IF(G8760="","",VLOOKUP(G8760,#REF!,3,0))</f>
        <v/>
      </c>
      <c r="B8760" s="45" t="str">
        <f>IF(Table1[[#This Row],[Day]]="","",WEEKNUM(F8760))</f>
        <v/>
      </c>
      <c r="C8760" s="45" t="str">
        <f>IF(Table1[[#This Row],[Day]]="","",MONTH(F8760))</f>
        <v/>
      </c>
      <c r="D8760" s="45" t="str">
        <f>IF(Table1[[#This Row],[Day]]="","",YEAR(F8760))</f>
        <v/>
      </c>
      <c r="E8760" s="117" t="s">
        <v>329</v>
      </c>
      <c r="J8760" s="102"/>
      <c r="K8760" s="124"/>
      <c r="R8760" s="46"/>
      <c r="V8760" s="112"/>
      <c r="W8760" s="72"/>
      <c r="X8760" s="46"/>
      <c r="Y8760" s="46"/>
      <c r="AC8760" s="47">
        <f t="shared" si="133"/>
        <v>0</v>
      </c>
      <c r="AD8760" s="47"/>
      <c r="AE8760" s="44"/>
      <c r="AF8760" s="48"/>
    </row>
    <row r="8761" spans="1:32" ht="21" customHeight="1">
      <c r="A8761" s="45" t="str">
        <f>IF(G8761="","",VLOOKUP(G8761,#REF!,3,0))</f>
        <v/>
      </c>
      <c r="B8761" s="45" t="str">
        <f>IF(Table1[[#This Row],[Day]]="","",WEEKNUM(F8761))</f>
        <v/>
      </c>
      <c r="C8761" s="45" t="str">
        <f>IF(Table1[[#This Row],[Day]]="","",MONTH(F8761))</f>
        <v/>
      </c>
      <c r="D8761" s="45" t="str">
        <f>IF(Table1[[#This Row],[Day]]="","",YEAR(F8761))</f>
        <v/>
      </c>
      <c r="E8761" s="117" t="s">
        <v>329</v>
      </c>
      <c r="J8761" s="102"/>
      <c r="K8761" s="124"/>
      <c r="R8761" s="46"/>
      <c r="V8761" s="112"/>
      <c r="W8761" s="72"/>
      <c r="X8761" s="46"/>
      <c r="Y8761" s="46"/>
      <c r="AC8761" s="47">
        <f t="shared" si="133"/>
        <v>0</v>
      </c>
      <c r="AD8761" s="47"/>
      <c r="AE8761" s="44"/>
      <c r="AF8761" s="48"/>
    </row>
    <row r="8762" spans="1:32" ht="21" customHeight="1">
      <c r="A8762" s="45" t="str">
        <f>IF(G8762="","",VLOOKUP(G8762,#REF!,3,0))</f>
        <v/>
      </c>
      <c r="B8762" s="45" t="str">
        <f>IF(Table1[[#This Row],[Day]]="","",WEEKNUM(F8762))</f>
        <v/>
      </c>
      <c r="C8762" s="45" t="str">
        <f>IF(Table1[[#This Row],[Day]]="","",MONTH(F8762))</f>
        <v/>
      </c>
      <c r="D8762" s="45" t="str">
        <f>IF(Table1[[#This Row],[Day]]="","",YEAR(F8762))</f>
        <v/>
      </c>
      <c r="E8762" s="117" t="s">
        <v>329</v>
      </c>
      <c r="J8762" s="102"/>
      <c r="K8762" s="124"/>
      <c r="R8762" s="46"/>
      <c r="V8762" s="112"/>
      <c r="W8762" s="72"/>
      <c r="X8762" s="46"/>
      <c r="Y8762" s="46"/>
      <c r="AC8762" s="47">
        <f t="shared" si="133"/>
        <v>0</v>
      </c>
      <c r="AD8762" s="47"/>
      <c r="AE8762" s="44"/>
      <c r="AF8762" s="48"/>
    </row>
    <row r="8763" spans="1:32" ht="21" customHeight="1">
      <c r="A8763" s="45" t="str">
        <f>IF(G8763="","",VLOOKUP(G8763,#REF!,3,0))</f>
        <v/>
      </c>
      <c r="B8763" s="45" t="str">
        <f>IF(Table1[[#This Row],[Day]]="","",WEEKNUM(F8763))</f>
        <v/>
      </c>
      <c r="C8763" s="45" t="str">
        <f>IF(Table1[[#This Row],[Day]]="","",MONTH(F8763))</f>
        <v/>
      </c>
      <c r="D8763" s="45" t="str">
        <f>IF(Table1[[#This Row],[Day]]="","",YEAR(F8763))</f>
        <v/>
      </c>
      <c r="E8763" s="117" t="s">
        <v>329</v>
      </c>
      <c r="J8763" s="102"/>
      <c r="K8763" s="124"/>
      <c r="R8763" s="46"/>
      <c r="V8763" s="112"/>
      <c r="W8763" s="72"/>
      <c r="X8763" s="46"/>
      <c r="Y8763" s="46"/>
      <c r="AC8763" s="47">
        <f t="shared" si="133"/>
        <v>0</v>
      </c>
      <c r="AD8763" s="47"/>
      <c r="AE8763" s="44"/>
      <c r="AF8763" s="48"/>
    </row>
    <row r="8764" spans="1:32" ht="21" customHeight="1">
      <c r="A8764" s="45" t="str">
        <f>IF(G8764="","",VLOOKUP(G8764,#REF!,3,0))</f>
        <v/>
      </c>
      <c r="B8764" s="45" t="str">
        <f>IF(Table1[[#This Row],[Day]]="","",WEEKNUM(F8764))</f>
        <v/>
      </c>
      <c r="C8764" s="45" t="str">
        <f>IF(Table1[[#This Row],[Day]]="","",MONTH(F8764))</f>
        <v/>
      </c>
      <c r="D8764" s="45" t="str">
        <f>IF(Table1[[#This Row],[Day]]="","",YEAR(F8764))</f>
        <v/>
      </c>
      <c r="E8764" s="117" t="s">
        <v>329</v>
      </c>
      <c r="J8764" s="102"/>
      <c r="K8764" s="124"/>
      <c r="R8764" s="46"/>
      <c r="V8764" s="112"/>
      <c r="W8764" s="72"/>
      <c r="X8764" s="46"/>
      <c r="Y8764" s="46"/>
      <c r="AC8764" s="47">
        <f t="shared" si="133"/>
        <v>0</v>
      </c>
      <c r="AD8764" s="47"/>
      <c r="AE8764" s="44"/>
      <c r="AF8764" s="48"/>
    </row>
    <row r="8765" spans="1:32" ht="21" customHeight="1">
      <c r="A8765" s="45" t="str">
        <f>IF(G8765="","",VLOOKUP(G8765,#REF!,3,0))</f>
        <v/>
      </c>
      <c r="B8765" s="45" t="str">
        <f>IF(Table1[[#This Row],[Day]]="","",WEEKNUM(F8765))</f>
        <v/>
      </c>
      <c r="C8765" s="45" t="str">
        <f>IF(Table1[[#This Row],[Day]]="","",MONTH(F8765))</f>
        <v/>
      </c>
      <c r="D8765" s="45" t="str">
        <f>IF(Table1[[#This Row],[Day]]="","",YEAR(F8765))</f>
        <v/>
      </c>
      <c r="E8765" s="117" t="s">
        <v>329</v>
      </c>
      <c r="J8765" s="102"/>
      <c r="K8765" s="124"/>
      <c r="R8765" s="46"/>
      <c r="V8765" s="112"/>
      <c r="W8765" s="72"/>
      <c r="X8765" s="46"/>
      <c r="Y8765" s="46"/>
      <c r="AC8765" s="47">
        <f t="shared" si="133"/>
        <v>0</v>
      </c>
      <c r="AD8765" s="47"/>
      <c r="AE8765" s="44"/>
      <c r="AF8765" s="48"/>
    </row>
    <row r="8766" spans="1:32" ht="21" customHeight="1">
      <c r="A8766" s="45" t="str">
        <f>IF(G8766="","",VLOOKUP(G8766,#REF!,3,0))</f>
        <v/>
      </c>
      <c r="B8766" s="45" t="str">
        <f>IF(Table1[[#This Row],[Day]]="","",WEEKNUM(F8766))</f>
        <v/>
      </c>
      <c r="C8766" s="45" t="str">
        <f>IF(Table1[[#This Row],[Day]]="","",MONTH(F8766))</f>
        <v/>
      </c>
      <c r="D8766" s="45" t="str">
        <f>IF(Table1[[#This Row],[Day]]="","",YEAR(F8766))</f>
        <v/>
      </c>
      <c r="E8766" s="117" t="s">
        <v>329</v>
      </c>
      <c r="J8766" s="102"/>
      <c r="K8766" s="124"/>
      <c r="R8766" s="46"/>
      <c r="V8766" s="112"/>
      <c r="W8766" s="72"/>
      <c r="X8766" s="46"/>
      <c r="Y8766" s="46"/>
      <c r="AC8766" s="47">
        <f t="shared" si="133"/>
        <v>0</v>
      </c>
      <c r="AD8766" s="47"/>
      <c r="AE8766" s="44"/>
      <c r="AF8766" s="48"/>
    </row>
    <row r="8767" spans="1:32" ht="21" customHeight="1">
      <c r="A8767" s="45" t="str">
        <f>IF(G8767="","",VLOOKUP(G8767,#REF!,3,0))</f>
        <v/>
      </c>
      <c r="B8767" s="45" t="str">
        <f>IF(Table1[[#This Row],[Day]]="","",WEEKNUM(F8767))</f>
        <v/>
      </c>
      <c r="C8767" s="45" t="str">
        <f>IF(Table1[[#This Row],[Day]]="","",MONTH(F8767))</f>
        <v/>
      </c>
      <c r="D8767" s="45" t="str">
        <f>IF(Table1[[#This Row],[Day]]="","",YEAR(F8767))</f>
        <v/>
      </c>
      <c r="E8767" s="117" t="s">
        <v>329</v>
      </c>
      <c r="J8767" s="102"/>
      <c r="K8767" s="124"/>
      <c r="R8767" s="46"/>
      <c r="V8767" s="112"/>
      <c r="W8767" s="72"/>
      <c r="X8767" s="46"/>
      <c r="Y8767" s="46"/>
      <c r="AC8767" s="47">
        <f t="shared" si="133"/>
        <v>0</v>
      </c>
      <c r="AD8767" s="47"/>
      <c r="AE8767" s="44"/>
      <c r="AF8767" s="48"/>
    </row>
    <row r="8768" spans="1:32" ht="21" customHeight="1">
      <c r="A8768" s="45" t="str">
        <f>IF(G8768="","",VLOOKUP(G8768,#REF!,3,0))</f>
        <v/>
      </c>
      <c r="B8768" s="45" t="str">
        <f>IF(Table1[[#This Row],[Day]]="","",WEEKNUM(F8768))</f>
        <v/>
      </c>
      <c r="C8768" s="45" t="str">
        <f>IF(Table1[[#This Row],[Day]]="","",MONTH(F8768))</f>
        <v/>
      </c>
      <c r="D8768" s="45" t="str">
        <f>IF(Table1[[#This Row],[Day]]="","",YEAR(F8768))</f>
        <v/>
      </c>
      <c r="E8768" s="117" t="s">
        <v>329</v>
      </c>
      <c r="J8768" s="102"/>
      <c r="K8768" s="124"/>
      <c r="R8768" s="46"/>
      <c r="V8768" s="112"/>
      <c r="W8768" s="72"/>
      <c r="X8768" s="46"/>
      <c r="Y8768" s="46"/>
      <c r="AC8768" s="47">
        <f t="shared" si="133"/>
        <v>0</v>
      </c>
      <c r="AD8768" s="47"/>
      <c r="AE8768" s="44"/>
      <c r="AF8768" s="48"/>
    </row>
    <row r="8769" spans="1:32" ht="21" customHeight="1">
      <c r="A8769" s="45" t="str">
        <f>IF(G8769="","",VLOOKUP(G8769,#REF!,3,0))</f>
        <v/>
      </c>
      <c r="B8769" s="45" t="str">
        <f>IF(Table1[[#This Row],[Day]]="","",WEEKNUM(F8769))</f>
        <v/>
      </c>
      <c r="C8769" s="45" t="str">
        <f>IF(Table1[[#This Row],[Day]]="","",MONTH(F8769))</f>
        <v/>
      </c>
      <c r="D8769" s="45" t="str">
        <f>IF(Table1[[#This Row],[Day]]="","",YEAR(F8769))</f>
        <v/>
      </c>
      <c r="E8769" s="117" t="s">
        <v>329</v>
      </c>
      <c r="J8769" s="102"/>
      <c r="K8769" s="124"/>
      <c r="R8769" s="46"/>
      <c r="V8769" s="112"/>
      <c r="W8769" s="72"/>
      <c r="X8769" s="46"/>
      <c r="Y8769" s="46"/>
      <c r="AC8769" s="47">
        <f t="shared" si="133"/>
        <v>0</v>
      </c>
      <c r="AD8769" s="47"/>
      <c r="AE8769" s="44"/>
      <c r="AF8769" s="48"/>
    </row>
    <row r="8770" spans="1:32" ht="21" customHeight="1">
      <c r="A8770" s="45" t="str">
        <f>IF(G8770="","",VLOOKUP(G8770,#REF!,3,0))</f>
        <v/>
      </c>
      <c r="B8770" s="45" t="str">
        <f>IF(Table1[[#This Row],[Day]]="","",WEEKNUM(F8770))</f>
        <v/>
      </c>
      <c r="C8770" s="45" t="str">
        <f>IF(Table1[[#This Row],[Day]]="","",MONTH(F8770))</f>
        <v/>
      </c>
      <c r="D8770" s="45" t="str">
        <f>IF(Table1[[#This Row],[Day]]="","",YEAR(F8770))</f>
        <v/>
      </c>
      <c r="E8770" s="117" t="s">
        <v>329</v>
      </c>
      <c r="J8770" s="102"/>
      <c r="K8770" s="124"/>
      <c r="R8770" s="46"/>
      <c r="V8770" s="112"/>
      <c r="W8770" s="72"/>
      <c r="X8770" s="46"/>
      <c r="Y8770" s="46"/>
      <c r="AC8770" s="47">
        <f t="shared" si="133"/>
        <v>0</v>
      </c>
      <c r="AD8770" s="47"/>
      <c r="AE8770" s="44"/>
      <c r="AF8770" s="48"/>
    </row>
    <row r="8771" spans="1:32" ht="21" customHeight="1">
      <c r="A8771" s="45" t="str">
        <f>IF(G8771="","",VLOOKUP(G8771,#REF!,3,0))</f>
        <v/>
      </c>
      <c r="B8771" s="45" t="str">
        <f>IF(Table1[[#This Row],[Day]]="","",WEEKNUM(F8771))</f>
        <v/>
      </c>
      <c r="C8771" s="45" t="str">
        <f>IF(Table1[[#This Row],[Day]]="","",MONTH(F8771))</f>
        <v/>
      </c>
      <c r="D8771" s="45" t="str">
        <f>IF(Table1[[#This Row],[Day]]="","",YEAR(F8771))</f>
        <v/>
      </c>
      <c r="E8771" s="117" t="s">
        <v>329</v>
      </c>
      <c r="J8771" s="102"/>
      <c r="K8771" s="124"/>
      <c r="R8771" s="46"/>
      <c r="V8771" s="112"/>
      <c r="W8771" s="72"/>
      <c r="X8771" s="46"/>
      <c r="Y8771" s="46"/>
      <c r="AC8771" s="47">
        <f t="shared" si="133"/>
        <v>0</v>
      </c>
      <c r="AD8771" s="47"/>
      <c r="AE8771" s="44"/>
      <c r="AF8771" s="48"/>
    </row>
    <row r="8772" spans="1:32" ht="21" customHeight="1">
      <c r="A8772" s="45" t="str">
        <f>IF(G8772="","",VLOOKUP(G8772,#REF!,3,0))</f>
        <v/>
      </c>
      <c r="B8772" s="45" t="str">
        <f>IF(Table1[[#This Row],[Day]]="","",WEEKNUM(F8772))</f>
        <v/>
      </c>
      <c r="C8772" s="45" t="str">
        <f>IF(Table1[[#This Row],[Day]]="","",MONTH(F8772))</f>
        <v/>
      </c>
      <c r="D8772" s="45" t="str">
        <f>IF(Table1[[#This Row],[Day]]="","",YEAR(F8772))</f>
        <v/>
      </c>
      <c r="E8772" s="117" t="s">
        <v>329</v>
      </c>
      <c r="J8772" s="102"/>
      <c r="K8772" s="124"/>
      <c r="R8772" s="46"/>
      <c r="V8772" s="112"/>
      <c r="W8772" s="72"/>
      <c r="X8772" s="46"/>
      <c r="Y8772" s="46"/>
      <c r="AC8772" s="47">
        <f t="shared" si="133"/>
        <v>0</v>
      </c>
      <c r="AD8772" s="47"/>
      <c r="AE8772" s="44"/>
      <c r="AF8772" s="48"/>
    </row>
    <row r="8773" spans="1:32" ht="21" customHeight="1">
      <c r="A8773" s="45" t="str">
        <f>IF(G8773="","",VLOOKUP(G8773,#REF!,3,0))</f>
        <v/>
      </c>
      <c r="B8773" s="45" t="str">
        <f>IF(Table1[[#This Row],[Day]]="","",WEEKNUM(F8773))</f>
        <v/>
      </c>
      <c r="C8773" s="45" t="str">
        <f>IF(Table1[[#This Row],[Day]]="","",MONTH(F8773))</f>
        <v/>
      </c>
      <c r="D8773" s="45" t="str">
        <f>IF(Table1[[#This Row],[Day]]="","",YEAR(F8773))</f>
        <v/>
      </c>
      <c r="E8773" s="117" t="s">
        <v>329</v>
      </c>
      <c r="J8773" s="102"/>
      <c r="K8773" s="124"/>
      <c r="R8773" s="46"/>
      <c r="V8773" s="112"/>
      <c r="W8773" s="72"/>
      <c r="X8773" s="46"/>
      <c r="Y8773" s="46"/>
      <c r="AC8773" s="47">
        <f t="shared" si="133"/>
        <v>0</v>
      </c>
      <c r="AD8773" s="47"/>
      <c r="AE8773" s="44"/>
      <c r="AF8773" s="48"/>
    </row>
    <row r="8774" spans="1:32" ht="21" customHeight="1">
      <c r="A8774" s="45" t="str">
        <f>IF(G8774="","",VLOOKUP(G8774,#REF!,3,0))</f>
        <v/>
      </c>
      <c r="B8774" s="45" t="str">
        <f>IF(Table1[[#This Row],[Day]]="","",WEEKNUM(F8774))</f>
        <v/>
      </c>
      <c r="C8774" s="45" t="str">
        <f>IF(Table1[[#This Row],[Day]]="","",MONTH(F8774))</f>
        <v/>
      </c>
      <c r="D8774" s="45" t="str">
        <f>IF(Table1[[#This Row],[Day]]="","",YEAR(F8774))</f>
        <v/>
      </c>
      <c r="E8774" s="117" t="s">
        <v>329</v>
      </c>
      <c r="J8774" s="102"/>
      <c r="K8774" s="124"/>
      <c r="R8774" s="46"/>
      <c r="V8774" s="112"/>
      <c r="W8774" s="72"/>
      <c r="X8774" s="46"/>
      <c r="Y8774" s="46"/>
      <c r="AC8774" s="47">
        <f t="shared" si="133"/>
        <v>0</v>
      </c>
      <c r="AD8774" s="47"/>
      <c r="AE8774" s="44"/>
      <c r="AF8774" s="48"/>
    </row>
    <row r="8775" spans="1:32" ht="21" customHeight="1">
      <c r="A8775" s="45" t="str">
        <f>IF(G8775="","",VLOOKUP(G8775,#REF!,3,0))</f>
        <v/>
      </c>
      <c r="B8775" s="45" t="str">
        <f>IF(Table1[[#This Row],[Day]]="","",WEEKNUM(F8775))</f>
        <v/>
      </c>
      <c r="C8775" s="45" t="str">
        <f>IF(Table1[[#This Row],[Day]]="","",MONTH(F8775))</f>
        <v/>
      </c>
      <c r="D8775" s="45" t="str">
        <f>IF(Table1[[#This Row],[Day]]="","",YEAR(F8775))</f>
        <v/>
      </c>
      <c r="E8775" s="117" t="s">
        <v>329</v>
      </c>
      <c r="J8775" s="102"/>
      <c r="K8775" s="124"/>
      <c r="R8775" s="46"/>
      <c r="V8775" s="112"/>
      <c r="W8775" s="72"/>
      <c r="X8775" s="46"/>
      <c r="Y8775" s="46"/>
      <c r="AC8775" s="47">
        <f t="shared" si="133"/>
        <v>0</v>
      </c>
      <c r="AD8775" s="47"/>
      <c r="AE8775" s="44"/>
      <c r="AF8775" s="48"/>
    </row>
    <row r="8776" spans="1:32" ht="21" customHeight="1">
      <c r="A8776" s="45" t="str">
        <f>IF(G8776="","",VLOOKUP(G8776,#REF!,3,0))</f>
        <v/>
      </c>
      <c r="B8776" s="45" t="str">
        <f>IF(Table1[[#This Row],[Day]]="","",WEEKNUM(F8776))</f>
        <v/>
      </c>
      <c r="C8776" s="45" t="str">
        <f>IF(Table1[[#This Row],[Day]]="","",MONTH(F8776))</f>
        <v/>
      </c>
      <c r="D8776" s="45" t="str">
        <f>IF(Table1[[#This Row],[Day]]="","",YEAR(F8776))</f>
        <v/>
      </c>
      <c r="E8776" s="117" t="s">
        <v>329</v>
      </c>
      <c r="J8776" s="102"/>
      <c r="K8776" s="124"/>
      <c r="R8776" s="46"/>
      <c r="V8776" s="112"/>
      <c r="W8776" s="72"/>
      <c r="X8776" s="46"/>
      <c r="Y8776" s="46"/>
      <c r="AC8776" s="47">
        <f t="shared" si="133"/>
        <v>0</v>
      </c>
      <c r="AD8776" s="47"/>
      <c r="AE8776" s="44"/>
      <c r="AF8776" s="48"/>
    </row>
    <row r="8777" spans="1:32" ht="21" customHeight="1">
      <c r="A8777" s="45" t="str">
        <f>IF(G8777="","",VLOOKUP(G8777,#REF!,3,0))</f>
        <v/>
      </c>
      <c r="B8777" s="45" t="str">
        <f>IF(Table1[[#This Row],[Day]]="","",WEEKNUM(F8777))</f>
        <v/>
      </c>
      <c r="C8777" s="45" t="str">
        <f>IF(Table1[[#This Row],[Day]]="","",MONTH(F8777))</f>
        <v/>
      </c>
      <c r="D8777" s="45" t="str">
        <f>IF(Table1[[#This Row],[Day]]="","",YEAR(F8777))</f>
        <v/>
      </c>
      <c r="E8777" s="117" t="s">
        <v>329</v>
      </c>
      <c r="J8777" s="102"/>
      <c r="K8777" s="124"/>
      <c r="R8777" s="46"/>
      <c r="V8777" s="112"/>
      <c r="W8777" s="72"/>
      <c r="X8777" s="46"/>
      <c r="Y8777" s="46"/>
      <c r="AC8777" s="47">
        <f t="shared" si="133"/>
        <v>0</v>
      </c>
      <c r="AD8777" s="47"/>
      <c r="AE8777" s="44"/>
      <c r="AF8777" s="48"/>
    </row>
    <row r="8778" spans="1:32" ht="21" customHeight="1">
      <c r="A8778" s="45" t="str">
        <f>IF(G8778="","",VLOOKUP(G8778,#REF!,3,0))</f>
        <v/>
      </c>
      <c r="B8778" s="45" t="str">
        <f>IF(Table1[[#This Row],[Day]]="","",WEEKNUM(F8778))</f>
        <v/>
      </c>
      <c r="C8778" s="45" t="str">
        <f>IF(Table1[[#This Row],[Day]]="","",MONTH(F8778))</f>
        <v/>
      </c>
      <c r="D8778" s="45" t="str">
        <f>IF(Table1[[#This Row],[Day]]="","",YEAR(F8778))</f>
        <v/>
      </c>
      <c r="E8778" s="117" t="s">
        <v>329</v>
      </c>
      <c r="J8778" s="102"/>
      <c r="K8778" s="124"/>
      <c r="R8778" s="46"/>
      <c r="V8778" s="112"/>
      <c r="W8778" s="72"/>
      <c r="X8778" s="46"/>
      <c r="Y8778" s="46"/>
      <c r="AC8778" s="47">
        <f t="shared" si="133"/>
        <v>0</v>
      </c>
      <c r="AD8778" s="47"/>
      <c r="AE8778" s="44"/>
      <c r="AF8778" s="48"/>
    </row>
    <row r="8779" spans="1:32" ht="21" customHeight="1">
      <c r="A8779" s="45" t="str">
        <f>IF(G8779="","",VLOOKUP(G8779,#REF!,3,0))</f>
        <v/>
      </c>
      <c r="B8779" s="45" t="str">
        <f>IF(Table1[[#This Row],[Day]]="","",WEEKNUM(F8779))</f>
        <v/>
      </c>
      <c r="C8779" s="45" t="str">
        <f>IF(Table1[[#This Row],[Day]]="","",MONTH(F8779))</f>
        <v/>
      </c>
      <c r="D8779" s="45" t="str">
        <f>IF(Table1[[#This Row],[Day]]="","",YEAR(F8779))</f>
        <v/>
      </c>
      <c r="E8779" s="117" t="s">
        <v>329</v>
      </c>
      <c r="J8779" s="102"/>
      <c r="K8779" s="124"/>
      <c r="R8779" s="46"/>
      <c r="V8779" s="112"/>
      <c r="W8779" s="72"/>
      <c r="X8779" s="46"/>
      <c r="Y8779" s="46"/>
      <c r="AC8779" s="47">
        <f t="shared" si="133"/>
        <v>0</v>
      </c>
      <c r="AD8779" s="47"/>
      <c r="AE8779" s="44"/>
      <c r="AF8779" s="48"/>
    </row>
    <row r="8780" spans="1:32" ht="21" customHeight="1">
      <c r="A8780" s="45" t="str">
        <f>IF(G8780="","",VLOOKUP(G8780,#REF!,3,0))</f>
        <v/>
      </c>
      <c r="B8780" s="45" t="str">
        <f>IF(Table1[[#This Row],[Day]]="","",WEEKNUM(F8780))</f>
        <v/>
      </c>
      <c r="C8780" s="45" t="str">
        <f>IF(Table1[[#This Row],[Day]]="","",MONTH(F8780))</f>
        <v/>
      </c>
      <c r="D8780" s="45" t="str">
        <f>IF(Table1[[#This Row],[Day]]="","",YEAR(F8780))</f>
        <v/>
      </c>
      <c r="E8780" s="117" t="s">
        <v>329</v>
      </c>
      <c r="J8780" s="102"/>
      <c r="K8780" s="124"/>
      <c r="R8780" s="46"/>
      <c r="V8780" s="112"/>
      <c r="W8780" s="72"/>
      <c r="X8780" s="46"/>
      <c r="Y8780" s="46"/>
      <c r="AC8780" s="47">
        <f t="shared" si="133"/>
        <v>0</v>
      </c>
      <c r="AD8780" s="47"/>
      <c r="AE8780" s="44"/>
      <c r="AF8780" s="48"/>
    </row>
    <row r="8781" spans="1:32" ht="21" customHeight="1">
      <c r="A8781" s="45" t="str">
        <f>IF(G8781="","",VLOOKUP(G8781,#REF!,3,0))</f>
        <v/>
      </c>
      <c r="B8781" s="45" t="str">
        <f>IF(Table1[[#This Row],[Day]]="","",WEEKNUM(F8781))</f>
        <v/>
      </c>
      <c r="C8781" s="45" t="str">
        <f>IF(Table1[[#This Row],[Day]]="","",MONTH(F8781))</f>
        <v/>
      </c>
      <c r="D8781" s="45" t="str">
        <f>IF(Table1[[#This Row],[Day]]="","",YEAR(F8781))</f>
        <v/>
      </c>
      <c r="E8781" s="117" t="s">
        <v>329</v>
      </c>
      <c r="J8781" s="102"/>
      <c r="K8781" s="124"/>
      <c r="R8781" s="46"/>
      <c r="V8781" s="112"/>
      <c r="W8781" s="72"/>
      <c r="X8781" s="46"/>
      <c r="Y8781" s="46"/>
      <c r="AC8781" s="47">
        <f t="shared" si="133"/>
        <v>0</v>
      </c>
      <c r="AD8781" s="47"/>
      <c r="AE8781" s="44"/>
      <c r="AF8781" s="48"/>
    </row>
    <row r="8782" spans="1:32" ht="21" customHeight="1">
      <c r="A8782" s="45" t="str">
        <f>IF(G8782="","",VLOOKUP(G8782,#REF!,3,0))</f>
        <v/>
      </c>
      <c r="B8782" s="45" t="str">
        <f>IF(Table1[[#This Row],[Day]]="","",WEEKNUM(F8782))</f>
        <v/>
      </c>
      <c r="C8782" s="45" t="str">
        <f>IF(Table1[[#This Row],[Day]]="","",MONTH(F8782))</f>
        <v/>
      </c>
      <c r="D8782" s="45" t="str">
        <f>IF(Table1[[#This Row],[Day]]="","",YEAR(F8782))</f>
        <v/>
      </c>
      <c r="E8782" s="117" t="s">
        <v>329</v>
      </c>
      <c r="J8782" s="102"/>
      <c r="K8782" s="124"/>
      <c r="R8782" s="46"/>
      <c r="V8782" s="112"/>
      <c r="W8782" s="72"/>
      <c r="X8782" s="46"/>
      <c r="Y8782" s="46"/>
      <c r="AC8782" s="47">
        <f t="shared" si="133"/>
        <v>0</v>
      </c>
      <c r="AD8782" s="47"/>
      <c r="AE8782" s="44"/>
      <c r="AF8782" s="48"/>
    </row>
    <row r="8783" spans="1:32" ht="21" customHeight="1">
      <c r="A8783" s="45" t="str">
        <f>IF(G8783="","",VLOOKUP(G8783,#REF!,3,0))</f>
        <v/>
      </c>
      <c r="B8783" s="45" t="str">
        <f>IF(Table1[[#This Row],[Day]]="","",WEEKNUM(F8783))</f>
        <v/>
      </c>
      <c r="C8783" s="45" t="str">
        <f>IF(Table1[[#This Row],[Day]]="","",MONTH(F8783))</f>
        <v/>
      </c>
      <c r="D8783" s="45" t="str">
        <f>IF(Table1[[#This Row],[Day]]="","",YEAR(F8783))</f>
        <v/>
      </c>
      <c r="E8783" s="117" t="s">
        <v>329</v>
      </c>
      <c r="J8783" s="102"/>
      <c r="K8783" s="124"/>
      <c r="R8783" s="46"/>
      <c r="V8783" s="112"/>
      <c r="W8783" s="72"/>
      <c r="X8783" s="46"/>
      <c r="Y8783" s="46"/>
      <c r="AC8783" s="47">
        <f t="shared" si="133"/>
        <v>0</v>
      </c>
      <c r="AD8783" s="47"/>
      <c r="AE8783" s="44"/>
      <c r="AF8783" s="48"/>
    </row>
    <row r="8784" spans="1:32" ht="21" customHeight="1">
      <c r="A8784" s="45" t="str">
        <f>IF(G8784="","",VLOOKUP(G8784,#REF!,3,0))</f>
        <v/>
      </c>
      <c r="B8784" s="45" t="str">
        <f>IF(Table1[[#This Row],[Day]]="","",WEEKNUM(F8784))</f>
        <v/>
      </c>
      <c r="C8784" s="45" t="str">
        <f>IF(Table1[[#This Row],[Day]]="","",MONTH(F8784))</f>
        <v/>
      </c>
      <c r="D8784" s="45" t="str">
        <f>IF(Table1[[#This Row],[Day]]="","",YEAR(F8784))</f>
        <v/>
      </c>
      <c r="E8784" s="117" t="s">
        <v>329</v>
      </c>
      <c r="J8784" s="102"/>
      <c r="K8784" s="124"/>
      <c r="R8784" s="46"/>
      <c r="V8784" s="112"/>
      <c r="W8784" s="72"/>
      <c r="X8784" s="46"/>
      <c r="Y8784" s="46"/>
      <c r="AC8784" s="47">
        <f t="shared" si="133"/>
        <v>0</v>
      </c>
      <c r="AD8784" s="47"/>
      <c r="AE8784" s="44"/>
      <c r="AF8784" s="48"/>
    </row>
    <row r="8785" spans="1:32" ht="21" customHeight="1">
      <c r="A8785" s="45" t="str">
        <f>IF(G8785="","",VLOOKUP(G8785,#REF!,3,0))</f>
        <v/>
      </c>
      <c r="B8785" s="45" t="str">
        <f>IF(Table1[[#This Row],[Day]]="","",WEEKNUM(F8785))</f>
        <v/>
      </c>
      <c r="C8785" s="45" t="str">
        <f>IF(Table1[[#This Row],[Day]]="","",MONTH(F8785))</f>
        <v/>
      </c>
      <c r="D8785" s="45" t="str">
        <f>IF(Table1[[#This Row],[Day]]="","",YEAR(F8785))</f>
        <v/>
      </c>
      <c r="E8785" s="117" t="s">
        <v>329</v>
      </c>
      <c r="J8785" s="102"/>
      <c r="K8785" s="124"/>
      <c r="R8785" s="46"/>
      <c r="V8785" s="112"/>
      <c r="W8785" s="72"/>
      <c r="X8785" s="46"/>
      <c r="Y8785" s="46"/>
      <c r="AC8785" s="47">
        <f t="shared" si="133"/>
        <v>0</v>
      </c>
      <c r="AD8785" s="47"/>
      <c r="AE8785" s="44"/>
      <c r="AF8785" s="48"/>
    </row>
    <row r="8786" spans="1:32" ht="21" customHeight="1">
      <c r="A8786" s="45" t="str">
        <f>IF(G8786="","",VLOOKUP(G8786,#REF!,3,0))</f>
        <v/>
      </c>
      <c r="B8786" s="45" t="str">
        <f>IF(Table1[[#This Row],[Day]]="","",WEEKNUM(F8786))</f>
        <v/>
      </c>
      <c r="C8786" s="45" t="str">
        <f>IF(Table1[[#This Row],[Day]]="","",MONTH(F8786))</f>
        <v/>
      </c>
      <c r="D8786" s="45" t="str">
        <f>IF(Table1[[#This Row],[Day]]="","",YEAR(F8786))</f>
        <v/>
      </c>
      <c r="E8786" s="117" t="s">
        <v>329</v>
      </c>
      <c r="J8786" s="102"/>
      <c r="K8786" s="124"/>
      <c r="R8786" s="46"/>
      <c r="V8786" s="112"/>
      <c r="W8786" s="72"/>
      <c r="X8786" s="46"/>
      <c r="Y8786" s="46"/>
      <c r="AC8786" s="47">
        <f t="shared" si="133"/>
        <v>0</v>
      </c>
      <c r="AD8786" s="47"/>
      <c r="AE8786" s="44"/>
      <c r="AF8786" s="48"/>
    </row>
    <row r="8787" spans="1:32" ht="21" customHeight="1">
      <c r="A8787" s="45" t="str">
        <f>IF(G8787="","",VLOOKUP(G8787,#REF!,3,0))</f>
        <v/>
      </c>
      <c r="B8787" s="45" t="str">
        <f>IF(Table1[[#This Row],[Day]]="","",WEEKNUM(F8787))</f>
        <v/>
      </c>
      <c r="C8787" s="45" t="str">
        <f>IF(Table1[[#This Row],[Day]]="","",MONTH(F8787))</f>
        <v/>
      </c>
      <c r="D8787" s="45" t="str">
        <f>IF(Table1[[#This Row],[Day]]="","",YEAR(F8787))</f>
        <v/>
      </c>
      <c r="E8787" s="117" t="s">
        <v>329</v>
      </c>
      <c r="J8787" s="102"/>
      <c r="K8787" s="124"/>
      <c r="R8787" s="46"/>
      <c r="V8787" s="112"/>
      <c r="W8787" s="72"/>
      <c r="X8787" s="46"/>
      <c r="Y8787" s="46"/>
      <c r="AC8787" s="47">
        <f t="shared" si="133"/>
        <v>0</v>
      </c>
      <c r="AD8787" s="47"/>
      <c r="AE8787" s="44"/>
      <c r="AF8787" s="48"/>
    </row>
    <row r="8788" spans="1:32" ht="21" customHeight="1">
      <c r="A8788" s="45" t="str">
        <f>IF(G8788="","",VLOOKUP(G8788,#REF!,3,0))</f>
        <v/>
      </c>
      <c r="B8788" s="45" t="str">
        <f>IF(Table1[[#This Row],[Day]]="","",WEEKNUM(F8788))</f>
        <v/>
      </c>
      <c r="C8788" s="45" t="str">
        <f>IF(Table1[[#This Row],[Day]]="","",MONTH(F8788))</f>
        <v/>
      </c>
      <c r="D8788" s="45" t="str">
        <f>IF(Table1[[#This Row],[Day]]="","",YEAR(F8788))</f>
        <v/>
      </c>
      <c r="E8788" s="117" t="s">
        <v>329</v>
      </c>
      <c r="J8788" s="102"/>
      <c r="K8788" s="124"/>
      <c r="R8788" s="46"/>
      <c r="V8788" s="112"/>
      <c r="W8788" s="72"/>
      <c r="X8788" s="46"/>
      <c r="Y8788" s="46"/>
      <c r="AC8788" s="47">
        <f t="shared" si="133"/>
        <v>0</v>
      </c>
      <c r="AD8788" s="47"/>
      <c r="AE8788" s="44"/>
      <c r="AF8788" s="48"/>
    </row>
    <row r="8789" spans="1:32" ht="21" customHeight="1">
      <c r="A8789" s="45" t="str">
        <f>IF(G8789="","",VLOOKUP(G8789,#REF!,3,0))</f>
        <v/>
      </c>
      <c r="B8789" s="45" t="str">
        <f>IF(Table1[[#This Row],[Day]]="","",WEEKNUM(F8789))</f>
        <v/>
      </c>
      <c r="C8789" s="45" t="str">
        <f>IF(Table1[[#This Row],[Day]]="","",MONTH(F8789))</f>
        <v/>
      </c>
      <c r="D8789" s="45" t="str">
        <f>IF(Table1[[#This Row],[Day]]="","",YEAR(F8789))</f>
        <v/>
      </c>
      <c r="E8789" s="117" t="s">
        <v>329</v>
      </c>
      <c r="J8789" s="102"/>
      <c r="K8789" s="124"/>
      <c r="R8789" s="46"/>
      <c r="V8789" s="112"/>
      <c r="W8789" s="72"/>
      <c r="X8789" s="46"/>
      <c r="Y8789" s="46"/>
      <c r="AC8789" s="47">
        <f t="shared" si="133"/>
        <v>0</v>
      </c>
      <c r="AD8789" s="47"/>
      <c r="AE8789" s="44"/>
      <c r="AF8789" s="48"/>
    </row>
    <row r="8790" spans="1:32" ht="21" customHeight="1">
      <c r="A8790" s="45" t="str">
        <f>IF(G8790="","",VLOOKUP(G8790,#REF!,3,0))</f>
        <v/>
      </c>
      <c r="B8790" s="45" t="str">
        <f>IF(Table1[[#This Row],[Day]]="","",WEEKNUM(F8790))</f>
        <v/>
      </c>
      <c r="C8790" s="45" t="str">
        <f>IF(Table1[[#This Row],[Day]]="","",MONTH(F8790))</f>
        <v/>
      </c>
      <c r="D8790" s="45" t="str">
        <f>IF(Table1[[#This Row],[Day]]="","",YEAR(F8790))</f>
        <v/>
      </c>
      <c r="E8790" s="117" t="s">
        <v>329</v>
      </c>
      <c r="J8790" s="102"/>
      <c r="K8790" s="124"/>
      <c r="R8790" s="46"/>
      <c r="V8790" s="112"/>
      <c r="W8790" s="72"/>
      <c r="X8790" s="46"/>
      <c r="Y8790" s="46"/>
      <c r="AC8790" s="47">
        <f t="shared" si="133"/>
        <v>0</v>
      </c>
      <c r="AD8790" s="47"/>
      <c r="AE8790" s="44"/>
      <c r="AF8790" s="48"/>
    </row>
    <row r="8791" spans="1:32" ht="21" customHeight="1">
      <c r="A8791" s="45" t="str">
        <f>IF(G8791="","",VLOOKUP(G8791,#REF!,3,0))</f>
        <v/>
      </c>
      <c r="B8791" s="45" t="str">
        <f>IF(Table1[[#This Row],[Day]]="","",WEEKNUM(F8791))</f>
        <v/>
      </c>
      <c r="C8791" s="45" t="str">
        <f>IF(Table1[[#This Row],[Day]]="","",MONTH(F8791))</f>
        <v/>
      </c>
      <c r="D8791" s="45" t="str">
        <f>IF(Table1[[#This Row],[Day]]="","",YEAR(F8791))</f>
        <v/>
      </c>
      <c r="E8791" s="117" t="s">
        <v>329</v>
      </c>
      <c r="J8791" s="102"/>
      <c r="K8791" s="124"/>
      <c r="R8791" s="46"/>
      <c r="V8791" s="112"/>
      <c r="W8791" s="72"/>
      <c r="X8791" s="46"/>
      <c r="Y8791" s="46"/>
      <c r="AC8791" s="47">
        <f t="shared" si="133"/>
        <v>0</v>
      </c>
      <c r="AD8791" s="47"/>
      <c r="AE8791" s="44"/>
      <c r="AF8791" s="48"/>
    </row>
    <row r="8792" spans="1:32" ht="21" customHeight="1">
      <c r="A8792" s="45" t="str">
        <f>IF(G8792="","",VLOOKUP(G8792,#REF!,3,0))</f>
        <v/>
      </c>
      <c r="B8792" s="45" t="str">
        <f>IF(Table1[[#This Row],[Day]]="","",WEEKNUM(F8792))</f>
        <v/>
      </c>
      <c r="C8792" s="45" t="str">
        <f>IF(Table1[[#This Row],[Day]]="","",MONTH(F8792))</f>
        <v/>
      </c>
      <c r="D8792" s="45" t="str">
        <f>IF(Table1[[#This Row],[Day]]="","",YEAR(F8792))</f>
        <v/>
      </c>
      <c r="E8792" s="117" t="s">
        <v>329</v>
      </c>
      <c r="J8792" s="102"/>
      <c r="K8792" s="124"/>
      <c r="R8792" s="46"/>
      <c r="V8792" s="112"/>
      <c r="W8792" s="72"/>
      <c r="X8792" s="46"/>
      <c r="Y8792" s="46"/>
      <c r="AC8792" s="47">
        <f t="shared" si="133"/>
        <v>0</v>
      </c>
      <c r="AD8792" s="47"/>
      <c r="AE8792" s="44"/>
      <c r="AF8792" s="48"/>
    </row>
    <row r="8793" spans="1:32" ht="21" customHeight="1">
      <c r="A8793" s="45" t="str">
        <f>IF(G8793="","",VLOOKUP(G8793,#REF!,3,0))</f>
        <v/>
      </c>
      <c r="B8793" s="45" t="str">
        <f>IF(Table1[[#This Row],[Day]]="","",WEEKNUM(F8793))</f>
        <v/>
      </c>
      <c r="C8793" s="45" t="str">
        <f>IF(Table1[[#This Row],[Day]]="","",MONTH(F8793))</f>
        <v/>
      </c>
      <c r="D8793" s="45" t="str">
        <f>IF(Table1[[#This Row],[Day]]="","",YEAR(F8793))</f>
        <v/>
      </c>
      <c r="E8793" s="117" t="s">
        <v>329</v>
      </c>
      <c r="J8793" s="102"/>
      <c r="K8793" s="124"/>
      <c r="R8793" s="46"/>
      <c r="V8793" s="112"/>
      <c r="W8793" s="72"/>
      <c r="X8793" s="46"/>
      <c r="Y8793" s="46"/>
      <c r="AC8793" s="47">
        <f t="shared" si="133"/>
        <v>0</v>
      </c>
      <c r="AD8793" s="47"/>
      <c r="AE8793" s="44"/>
      <c r="AF8793" s="48"/>
    </row>
    <row r="8794" spans="1:32" ht="21" customHeight="1">
      <c r="A8794" s="45" t="str">
        <f>IF(G8794="","",VLOOKUP(G8794,#REF!,3,0))</f>
        <v/>
      </c>
      <c r="B8794" s="45" t="str">
        <f>IF(Table1[[#This Row],[Day]]="","",WEEKNUM(F8794))</f>
        <v/>
      </c>
      <c r="C8794" s="45" t="str">
        <f>IF(Table1[[#This Row],[Day]]="","",MONTH(F8794))</f>
        <v/>
      </c>
      <c r="D8794" s="45" t="str">
        <f>IF(Table1[[#This Row],[Day]]="","",YEAR(F8794))</f>
        <v/>
      </c>
      <c r="E8794" s="117" t="s">
        <v>329</v>
      </c>
      <c r="J8794" s="102"/>
      <c r="K8794" s="124"/>
      <c r="R8794" s="46"/>
      <c r="V8794" s="112"/>
      <c r="W8794" s="72"/>
      <c r="X8794" s="46"/>
      <c r="Y8794" s="46"/>
      <c r="AC8794" s="47">
        <f t="shared" si="133"/>
        <v>0</v>
      </c>
      <c r="AD8794" s="47"/>
      <c r="AE8794" s="44"/>
      <c r="AF8794" s="48"/>
    </row>
    <row r="8795" spans="1:32" ht="21" customHeight="1">
      <c r="A8795" s="45" t="str">
        <f>IF(G8795="","",VLOOKUP(G8795,#REF!,3,0))</f>
        <v/>
      </c>
      <c r="B8795" s="45" t="str">
        <f>IF(Table1[[#This Row],[Day]]="","",WEEKNUM(F8795))</f>
        <v/>
      </c>
      <c r="C8795" s="45" t="str">
        <f>IF(Table1[[#This Row],[Day]]="","",MONTH(F8795))</f>
        <v/>
      </c>
      <c r="D8795" s="45" t="str">
        <f>IF(Table1[[#This Row],[Day]]="","",YEAR(F8795))</f>
        <v/>
      </c>
      <c r="E8795" s="117" t="s">
        <v>329</v>
      </c>
      <c r="J8795" s="102"/>
      <c r="K8795" s="124"/>
      <c r="R8795" s="46"/>
      <c r="V8795" s="112"/>
      <c r="W8795" s="72"/>
      <c r="X8795" s="46"/>
      <c r="Y8795" s="46"/>
      <c r="AC8795" s="47">
        <f t="shared" si="133"/>
        <v>0</v>
      </c>
      <c r="AD8795" s="47"/>
      <c r="AE8795" s="44"/>
      <c r="AF8795" s="48"/>
    </row>
    <row r="8796" spans="1:32" ht="21" customHeight="1">
      <c r="A8796" s="45" t="str">
        <f>IF(G8796="","",VLOOKUP(G8796,#REF!,3,0))</f>
        <v/>
      </c>
      <c r="B8796" s="45" t="str">
        <f>IF(Table1[[#This Row],[Day]]="","",WEEKNUM(F8796))</f>
        <v/>
      </c>
      <c r="C8796" s="45" t="str">
        <f>IF(Table1[[#This Row],[Day]]="","",MONTH(F8796))</f>
        <v/>
      </c>
      <c r="D8796" s="45" t="str">
        <f>IF(Table1[[#This Row],[Day]]="","",YEAR(F8796))</f>
        <v/>
      </c>
      <c r="E8796" s="117" t="s">
        <v>329</v>
      </c>
      <c r="J8796" s="102"/>
      <c r="K8796" s="124"/>
      <c r="R8796" s="46"/>
      <c r="V8796" s="112"/>
      <c r="W8796" s="72"/>
      <c r="X8796" s="46"/>
      <c r="Y8796" s="46"/>
      <c r="AC8796" s="47">
        <f t="shared" ref="AC8796:AC8859" si="134">SUM(I8796:AB8796)</f>
        <v>0</v>
      </c>
      <c r="AD8796" s="47"/>
      <c r="AE8796" s="44"/>
      <c r="AF8796" s="48"/>
    </row>
    <row r="8797" spans="1:32" ht="21" customHeight="1">
      <c r="A8797" s="45" t="str">
        <f>IF(G8797="","",VLOOKUP(G8797,#REF!,3,0))</f>
        <v/>
      </c>
      <c r="B8797" s="45" t="str">
        <f>IF(Table1[[#This Row],[Day]]="","",WEEKNUM(F8797))</f>
        <v/>
      </c>
      <c r="C8797" s="45" t="str">
        <f>IF(Table1[[#This Row],[Day]]="","",MONTH(F8797))</f>
        <v/>
      </c>
      <c r="D8797" s="45" t="str">
        <f>IF(Table1[[#This Row],[Day]]="","",YEAR(F8797))</f>
        <v/>
      </c>
      <c r="E8797" s="117" t="s">
        <v>329</v>
      </c>
      <c r="J8797" s="102"/>
      <c r="K8797" s="124"/>
      <c r="R8797" s="46"/>
      <c r="V8797" s="112"/>
      <c r="W8797" s="72"/>
      <c r="X8797" s="46"/>
      <c r="Y8797" s="46"/>
      <c r="AC8797" s="47">
        <f t="shared" si="134"/>
        <v>0</v>
      </c>
      <c r="AD8797" s="47"/>
      <c r="AE8797" s="44"/>
      <c r="AF8797" s="48"/>
    </row>
    <row r="8798" spans="1:32" ht="21" customHeight="1">
      <c r="A8798" s="45" t="str">
        <f>IF(G8798="","",VLOOKUP(G8798,#REF!,3,0))</f>
        <v/>
      </c>
      <c r="B8798" s="45" t="str">
        <f>IF(Table1[[#This Row],[Day]]="","",WEEKNUM(F8798))</f>
        <v/>
      </c>
      <c r="C8798" s="45" t="str">
        <f>IF(Table1[[#This Row],[Day]]="","",MONTH(F8798))</f>
        <v/>
      </c>
      <c r="D8798" s="45" t="str">
        <f>IF(Table1[[#This Row],[Day]]="","",YEAR(F8798))</f>
        <v/>
      </c>
      <c r="E8798" s="117" t="s">
        <v>329</v>
      </c>
      <c r="J8798" s="102"/>
      <c r="K8798" s="124"/>
      <c r="R8798" s="46"/>
      <c r="V8798" s="112"/>
      <c r="W8798" s="72"/>
      <c r="X8798" s="46"/>
      <c r="Y8798" s="46"/>
      <c r="AC8798" s="47">
        <f t="shared" si="134"/>
        <v>0</v>
      </c>
      <c r="AD8798" s="47"/>
      <c r="AE8798" s="44"/>
      <c r="AF8798" s="48"/>
    </row>
    <row r="8799" spans="1:32" ht="21" customHeight="1">
      <c r="A8799" s="45" t="str">
        <f>IF(G8799="","",VLOOKUP(G8799,#REF!,3,0))</f>
        <v/>
      </c>
      <c r="B8799" s="45" t="str">
        <f>IF(Table1[[#This Row],[Day]]="","",WEEKNUM(F8799))</f>
        <v/>
      </c>
      <c r="C8799" s="45" t="str">
        <f>IF(Table1[[#This Row],[Day]]="","",MONTH(F8799))</f>
        <v/>
      </c>
      <c r="D8799" s="45" t="str">
        <f>IF(Table1[[#This Row],[Day]]="","",YEAR(F8799))</f>
        <v/>
      </c>
      <c r="E8799" s="117" t="s">
        <v>329</v>
      </c>
      <c r="J8799" s="102"/>
      <c r="K8799" s="124"/>
      <c r="R8799" s="46"/>
      <c r="V8799" s="112"/>
      <c r="W8799" s="72"/>
      <c r="X8799" s="46"/>
      <c r="Y8799" s="46"/>
      <c r="AC8799" s="47">
        <f t="shared" si="134"/>
        <v>0</v>
      </c>
      <c r="AD8799" s="47"/>
      <c r="AE8799" s="44"/>
      <c r="AF8799" s="48"/>
    </row>
    <row r="8800" spans="1:32" ht="21" customHeight="1">
      <c r="A8800" s="45" t="str">
        <f>IF(G8800="","",VLOOKUP(G8800,#REF!,3,0))</f>
        <v/>
      </c>
      <c r="B8800" s="45" t="str">
        <f>IF(Table1[[#This Row],[Day]]="","",WEEKNUM(F8800))</f>
        <v/>
      </c>
      <c r="C8800" s="45" t="str">
        <f>IF(Table1[[#This Row],[Day]]="","",MONTH(F8800))</f>
        <v/>
      </c>
      <c r="D8800" s="45" t="str">
        <f>IF(Table1[[#This Row],[Day]]="","",YEAR(F8800))</f>
        <v/>
      </c>
      <c r="E8800" s="117" t="s">
        <v>329</v>
      </c>
      <c r="J8800" s="102"/>
      <c r="K8800" s="124"/>
      <c r="R8800" s="46"/>
      <c r="V8800" s="112"/>
      <c r="W8800" s="72"/>
      <c r="X8800" s="46"/>
      <c r="Y8800" s="46"/>
      <c r="AC8800" s="47">
        <f t="shared" si="134"/>
        <v>0</v>
      </c>
      <c r="AD8800" s="47"/>
      <c r="AE8800" s="44"/>
      <c r="AF8800" s="48"/>
    </row>
    <row r="8801" spans="1:32" ht="21" customHeight="1">
      <c r="A8801" s="45" t="str">
        <f>IF(G8801="","",VLOOKUP(G8801,#REF!,3,0))</f>
        <v/>
      </c>
      <c r="B8801" s="45" t="str">
        <f>IF(Table1[[#This Row],[Day]]="","",WEEKNUM(F8801))</f>
        <v/>
      </c>
      <c r="C8801" s="45" t="str">
        <f>IF(Table1[[#This Row],[Day]]="","",MONTH(F8801))</f>
        <v/>
      </c>
      <c r="D8801" s="45" t="str">
        <f>IF(Table1[[#This Row],[Day]]="","",YEAR(F8801))</f>
        <v/>
      </c>
      <c r="E8801" s="117" t="s">
        <v>329</v>
      </c>
      <c r="J8801" s="102"/>
      <c r="K8801" s="124"/>
      <c r="R8801" s="46"/>
      <c r="V8801" s="112"/>
      <c r="W8801" s="72"/>
      <c r="X8801" s="46"/>
      <c r="Y8801" s="46"/>
      <c r="AC8801" s="47">
        <f t="shared" si="134"/>
        <v>0</v>
      </c>
      <c r="AD8801" s="47"/>
      <c r="AE8801" s="44"/>
      <c r="AF8801" s="48"/>
    </row>
    <row r="8802" spans="1:32" ht="21" customHeight="1">
      <c r="A8802" s="45" t="str">
        <f>IF(G8802="","",VLOOKUP(G8802,#REF!,3,0))</f>
        <v/>
      </c>
      <c r="B8802" s="45" t="str">
        <f>IF(Table1[[#This Row],[Day]]="","",WEEKNUM(F8802))</f>
        <v/>
      </c>
      <c r="C8802" s="45" t="str">
        <f>IF(Table1[[#This Row],[Day]]="","",MONTH(F8802))</f>
        <v/>
      </c>
      <c r="D8802" s="45" t="str">
        <f>IF(Table1[[#This Row],[Day]]="","",YEAR(F8802))</f>
        <v/>
      </c>
      <c r="E8802" s="117" t="s">
        <v>329</v>
      </c>
      <c r="J8802" s="102"/>
      <c r="K8802" s="124"/>
      <c r="R8802" s="46"/>
      <c r="V8802" s="112"/>
      <c r="W8802" s="72"/>
      <c r="X8802" s="46"/>
      <c r="Y8802" s="46"/>
      <c r="AC8802" s="47">
        <f t="shared" si="134"/>
        <v>0</v>
      </c>
      <c r="AD8802" s="47"/>
      <c r="AE8802" s="44"/>
      <c r="AF8802" s="48"/>
    </row>
    <row r="8803" spans="1:32" ht="21" customHeight="1">
      <c r="A8803" s="45" t="str">
        <f>IF(G8803="","",VLOOKUP(G8803,#REF!,3,0))</f>
        <v/>
      </c>
      <c r="B8803" s="45" t="str">
        <f>IF(Table1[[#This Row],[Day]]="","",WEEKNUM(F8803))</f>
        <v/>
      </c>
      <c r="C8803" s="45" t="str">
        <f>IF(Table1[[#This Row],[Day]]="","",MONTH(F8803))</f>
        <v/>
      </c>
      <c r="D8803" s="45" t="str">
        <f>IF(Table1[[#This Row],[Day]]="","",YEAR(F8803))</f>
        <v/>
      </c>
      <c r="E8803" s="117" t="s">
        <v>329</v>
      </c>
      <c r="J8803" s="102"/>
      <c r="K8803" s="124"/>
      <c r="R8803" s="46"/>
      <c r="V8803" s="112"/>
      <c r="W8803" s="72"/>
      <c r="X8803" s="46"/>
      <c r="Y8803" s="46"/>
      <c r="AC8803" s="47">
        <f t="shared" si="134"/>
        <v>0</v>
      </c>
      <c r="AD8803" s="47"/>
      <c r="AE8803" s="44"/>
      <c r="AF8803" s="48"/>
    </row>
    <row r="8804" spans="1:32" ht="21" customHeight="1">
      <c r="A8804" s="45" t="str">
        <f>IF(G8804="","",VLOOKUP(G8804,#REF!,3,0))</f>
        <v/>
      </c>
      <c r="B8804" s="45" t="str">
        <f>IF(Table1[[#This Row],[Day]]="","",WEEKNUM(F8804))</f>
        <v/>
      </c>
      <c r="C8804" s="45" t="str">
        <f>IF(Table1[[#This Row],[Day]]="","",MONTH(F8804))</f>
        <v/>
      </c>
      <c r="D8804" s="45" t="str">
        <f>IF(Table1[[#This Row],[Day]]="","",YEAR(F8804))</f>
        <v/>
      </c>
      <c r="E8804" s="117" t="s">
        <v>329</v>
      </c>
      <c r="J8804" s="102"/>
      <c r="K8804" s="124"/>
      <c r="R8804" s="46"/>
      <c r="V8804" s="112"/>
      <c r="W8804" s="72"/>
      <c r="X8804" s="46"/>
      <c r="Y8804" s="46"/>
      <c r="AC8804" s="47">
        <f t="shared" si="134"/>
        <v>0</v>
      </c>
      <c r="AD8804" s="47"/>
      <c r="AE8804" s="44"/>
      <c r="AF8804" s="48"/>
    </row>
    <row r="8805" spans="1:32" ht="21" customHeight="1">
      <c r="A8805" s="45" t="str">
        <f>IF(G8805="","",VLOOKUP(G8805,#REF!,3,0))</f>
        <v/>
      </c>
      <c r="B8805" s="45" t="str">
        <f>IF(Table1[[#This Row],[Day]]="","",WEEKNUM(F8805))</f>
        <v/>
      </c>
      <c r="C8805" s="45" t="str">
        <f>IF(Table1[[#This Row],[Day]]="","",MONTH(F8805))</f>
        <v/>
      </c>
      <c r="D8805" s="45" t="str">
        <f>IF(Table1[[#This Row],[Day]]="","",YEAR(F8805))</f>
        <v/>
      </c>
      <c r="E8805" s="117" t="s">
        <v>329</v>
      </c>
      <c r="J8805" s="102"/>
      <c r="K8805" s="124"/>
      <c r="R8805" s="46"/>
      <c r="V8805" s="112"/>
      <c r="W8805" s="72"/>
      <c r="X8805" s="46"/>
      <c r="Y8805" s="46"/>
      <c r="AC8805" s="47">
        <f t="shared" si="134"/>
        <v>0</v>
      </c>
      <c r="AD8805" s="47"/>
      <c r="AE8805" s="44"/>
      <c r="AF8805" s="48"/>
    </row>
    <row r="8806" spans="1:32" ht="21" customHeight="1">
      <c r="A8806" s="45" t="str">
        <f>IF(G8806="","",VLOOKUP(G8806,#REF!,3,0))</f>
        <v/>
      </c>
      <c r="B8806" s="45" t="str">
        <f>IF(Table1[[#This Row],[Day]]="","",WEEKNUM(F8806))</f>
        <v/>
      </c>
      <c r="C8806" s="45" t="str">
        <f>IF(Table1[[#This Row],[Day]]="","",MONTH(F8806))</f>
        <v/>
      </c>
      <c r="D8806" s="45" t="str">
        <f>IF(Table1[[#This Row],[Day]]="","",YEAR(F8806))</f>
        <v/>
      </c>
      <c r="E8806" s="117" t="s">
        <v>329</v>
      </c>
      <c r="J8806" s="102"/>
      <c r="K8806" s="124"/>
      <c r="R8806" s="46"/>
      <c r="V8806" s="112"/>
      <c r="W8806" s="72"/>
      <c r="X8806" s="46"/>
      <c r="Y8806" s="46"/>
      <c r="AC8806" s="47">
        <f t="shared" si="134"/>
        <v>0</v>
      </c>
      <c r="AD8806" s="47"/>
      <c r="AE8806" s="44"/>
      <c r="AF8806" s="48"/>
    </row>
    <row r="8807" spans="1:32" ht="21" customHeight="1">
      <c r="A8807" s="45" t="str">
        <f>IF(G8807="","",VLOOKUP(G8807,#REF!,3,0))</f>
        <v/>
      </c>
      <c r="B8807" s="45" t="str">
        <f>IF(Table1[[#This Row],[Day]]="","",WEEKNUM(F8807))</f>
        <v/>
      </c>
      <c r="C8807" s="45" t="str">
        <f>IF(Table1[[#This Row],[Day]]="","",MONTH(F8807))</f>
        <v/>
      </c>
      <c r="D8807" s="45" t="str">
        <f>IF(Table1[[#This Row],[Day]]="","",YEAR(F8807))</f>
        <v/>
      </c>
      <c r="E8807" s="117" t="s">
        <v>329</v>
      </c>
      <c r="J8807" s="102"/>
      <c r="K8807" s="124"/>
      <c r="R8807" s="46"/>
      <c r="V8807" s="112"/>
      <c r="W8807" s="72"/>
      <c r="X8807" s="46"/>
      <c r="Y8807" s="46"/>
      <c r="AC8807" s="47">
        <f t="shared" si="134"/>
        <v>0</v>
      </c>
      <c r="AD8807" s="47"/>
      <c r="AE8807" s="44"/>
      <c r="AF8807" s="48"/>
    </row>
    <row r="8808" spans="1:32" ht="21" customHeight="1">
      <c r="A8808" s="45" t="str">
        <f>IF(G8808="","",VLOOKUP(G8808,#REF!,3,0))</f>
        <v/>
      </c>
      <c r="B8808" s="45" t="str">
        <f>IF(Table1[[#This Row],[Day]]="","",WEEKNUM(F8808))</f>
        <v/>
      </c>
      <c r="C8808" s="45" t="str">
        <f>IF(Table1[[#This Row],[Day]]="","",MONTH(F8808))</f>
        <v/>
      </c>
      <c r="D8808" s="45" t="str">
        <f>IF(Table1[[#This Row],[Day]]="","",YEAR(F8808))</f>
        <v/>
      </c>
      <c r="E8808" s="117" t="s">
        <v>329</v>
      </c>
      <c r="J8808" s="102"/>
      <c r="K8808" s="124"/>
      <c r="R8808" s="46"/>
      <c r="V8808" s="112"/>
      <c r="W8808" s="72"/>
      <c r="X8808" s="46"/>
      <c r="Y8808" s="46"/>
      <c r="AC8808" s="47">
        <f t="shared" si="134"/>
        <v>0</v>
      </c>
      <c r="AD8808" s="47"/>
      <c r="AE8808" s="44"/>
      <c r="AF8808" s="48"/>
    </row>
    <row r="8809" spans="1:32" ht="21" customHeight="1">
      <c r="A8809" s="45" t="str">
        <f>IF(G8809="","",VLOOKUP(G8809,#REF!,3,0))</f>
        <v/>
      </c>
      <c r="B8809" s="45" t="str">
        <f>IF(Table1[[#This Row],[Day]]="","",WEEKNUM(F8809))</f>
        <v/>
      </c>
      <c r="C8809" s="45" t="str">
        <f>IF(Table1[[#This Row],[Day]]="","",MONTH(F8809))</f>
        <v/>
      </c>
      <c r="D8809" s="45" t="str">
        <f>IF(Table1[[#This Row],[Day]]="","",YEAR(F8809))</f>
        <v/>
      </c>
      <c r="E8809" s="117" t="s">
        <v>329</v>
      </c>
      <c r="J8809" s="102"/>
      <c r="K8809" s="124"/>
      <c r="R8809" s="46"/>
      <c r="V8809" s="112"/>
      <c r="W8809" s="72"/>
      <c r="X8809" s="46"/>
      <c r="Y8809" s="46"/>
      <c r="AC8809" s="47">
        <f t="shared" si="134"/>
        <v>0</v>
      </c>
      <c r="AD8809" s="47"/>
      <c r="AE8809" s="44"/>
      <c r="AF8809" s="48"/>
    </row>
    <row r="8810" spans="1:32" ht="21" customHeight="1">
      <c r="A8810" s="45" t="str">
        <f>IF(G8810="","",VLOOKUP(G8810,#REF!,3,0))</f>
        <v/>
      </c>
      <c r="B8810" s="45" t="str">
        <f>IF(Table1[[#This Row],[Day]]="","",WEEKNUM(F8810))</f>
        <v/>
      </c>
      <c r="C8810" s="45" t="str">
        <f>IF(Table1[[#This Row],[Day]]="","",MONTH(F8810))</f>
        <v/>
      </c>
      <c r="D8810" s="45" t="str">
        <f>IF(Table1[[#This Row],[Day]]="","",YEAR(F8810))</f>
        <v/>
      </c>
      <c r="E8810" s="117" t="s">
        <v>329</v>
      </c>
      <c r="J8810" s="102"/>
      <c r="K8810" s="124"/>
      <c r="R8810" s="46"/>
      <c r="V8810" s="112"/>
      <c r="W8810" s="72"/>
      <c r="X8810" s="46"/>
      <c r="Y8810" s="46"/>
      <c r="AC8810" s="47">
        <f t="shared" si="134"/>
        <v>0</v>
      </c>
      <c r="AD8810" s="47"/>
      <c r="AE8810" s="44"/>
      <c r="AF8810" s="48"/>
    </row>
    <row r="8811" spans="1:32" ht="21" customHeight="1">
      <c r="A8811" s="45" t="str">
        <f>IF(G8811="","",VLOOKUP(G8811,#REF!,3,0))</f>
        <v/>
      </c>
      <c r="B8811" s="45" t="str">
        <f>IF(Table1[[#This Row],[Day]]="","",WEEKNUM(F8811))</f>
        <v/>
      </c>
      <c r="C8811" s="45" t="str">
        <f>IF(Table1[[#This Row],[Day]]="","",MONTH(F8811))</f>
        <v/>
      </c>
      <c r="D8811" s="45" t="str">
        <f>IF(Table1[[#This Row],[Day]]="","",YEAR(F8811))</f>
        <v/>
      </c>
      <c r="E8811" s="117" t="s">
        <v>329</v>
      </c>
      <c r="J8811" s="102"/>
      <c r="K8811" s="124"/>
      <c r="R8811" s="46"/>
      <c r="V8811" s="112"/>
      <c r="W8811" s="72"/>
      <c r="X8811" s="46"/>
      <c r="Y8811" s="46"/>
      <c r="AC8811" s="47">
        <f t="shared" si="134"/>
        <v>0</v>
      </c>
      <c r="AD8811" s="47"/>
      <c r="AE8811" s="44"/>
      <c r="AF8811" s="48"/>
    </row>
    <row r="8812" spans="1:32" ht="21" customHeight="1">
      <c r="A8812" s="45" t="str">
        <f>IF(G8812="","",VLOOKUP(G8812,#REF!,3,0))</f>
        <v/>
      </c>
      <c r="B8812" s="45" t="str">
        <f>IF(Table1[[#This Row],[Day]]="","",WEEKNUM(F8812))</f>
        <v/>
      </c>
      <c r="C8812" s="45" t="str">
        <f>IF(Table1[[#This Row],[Day]]="","",MONTH(F8812))</f>
        <v/>
      </c>
      <c r="D8812" s="45" t="str">
        <f>IF(Table1[[#This Row],[Day]]="","",YEAR(F8812))</f>
        <v/>
      </c>
      <c r="E8812" s="117" t="s">
        <v>329</v>
      </c>
      <c r="J8812" s="102"/>
      <c r="K8812" s="124"/>
      <c r="R8812" s="46"/>
      <c r="V8812" s="112"/>
      <c r="W8812" s="72"/>
      <c r="X8812" s="46"/>
      <c r="Y8812" s="46"/>
      <c r="AC8812" s="47">
        <f t="shared" si="134"/>
        <v>0</v>
      </c>
      <c r="AD8812" s="47"/>
      <c r="AE8812" s="44"/>
      <c r="AF8812" s="48"/>
    </row>
    <row r="8813" spans="1:32" ht="21" customHeight="1">
      <c r="A8813" s="45" t="str">
        <f>IF(G8813="","",VLOOKUP(G8813,#REF!,3,0))</f>
        <v/>
      </c>
      <c r="B8813" s="45" t="str">
        <f>IF(Table1[[#This Row],[Day]]="","",WEEKNUM(F8813))</f>
        <v/>
      </c>
      <c r="C8813" s="45" t="str">
        <f>IF(Table1[[#This Row],[Day]]="","",MONTH(F8813))</f>
        <v/>
      </c>
      <c r="D8813" s="45" t="str">
        <f>IF(Table1[[#This Row],[Day]]="","",YEAR(F8813))</f>
        <v/>
      </c>
      <c r="E8813" s="117" t="s">
        <v>329</v>
      </c>
      <c r="J8813" s="102"/>
      <c r="K8813" s="124"/>
      <c r="R8813" s="46"/>
      <c r="V8813" s="112"/>
      <c r="W8813" s="72"/>
      <c r="X8813" s="46"/>
      <c r="Y8813" s="46"/>
      <c r="AC8813" s="47">
        <f t="shared" si="134"/>
        <v>0</v>
      </c>
      <c r="AD8813" s="47"/>
      <c r="AE8813" s="44"/>
      <c r="AF8813" s="48"/>
    </row>
    <row r="8814" spans="1:32" ht="21" customHeight="1">
      <c r="A8814" s="45" t="str">
        <f>IF(G8814="","",VLOOKUP(G8814,#REF!,3,0))</f>
        <v/>
      </c>
      <c r="B8814" s="45" t="str">
        <f>IF(Table1[[#This Row],[Day]]="","",WEEKNUM(F8814))</f>
        <v/>
      </c>
      <c r="C8814" s="45" t="str">
        <f>IF(Table1[[#This Row],[Day]]="","",MONTH(F8814))</f>
        <v/>
      </c>
      <c r="D8814" s="45" t="str">
        <f>IF(Table1[[#This Row],[Day]]="","",YEAR(F8814))</f>
        <v/>
      </c>
      <c r="E8814" s="117" t="s">
        <v>329</v>
      </c>
      <c r="J8814" s="102"/>
      <c r="K8814" s="124"/>
      <c r="R8814" s="46"/>
      <c r="V8814" s="112"/>
      <c r="W8814" s="72"/>
      <c r="X8814" s="46"/>
      <c r="Y8814" s="46"/>
      <c r="AC8814" s="47">
        <f t="shared" si="134"/>
        <v>0</v>
      </c>
      <c r="AD8814" s="47"/>
      <c r="AE8814" s="44"/>
      <c r="AF8814" s="48"/>
    </row>
    <row r="8815" spans="1:32" ht="21" customHeight="1">
      <c r="A8815" s="45" t="str">
        <f>IF(G8815="","",VLOOKUP(G8815,#REF!,3,0))</f>
        <v/>
      </c>
      <c r="B8815" s="45" t="str">
        <f>IF(Table1[[#This Row],[Day]]="","",WEEKNUM(F8815))</f>
        <v/>
      </c>
      <c r="C8815" s="45" t="str">
        <f>IF(Table1[[#This Row],[Day]]="","",MONTH(F8815))</f>
        <v/>
      </c>
      <c r="D8815" s="45" t="str">
        <f>IF(Table1[[#This Row],[Day]]="","",YEAR(F8815))</f>
        <v/>
      </c>
      <c r="E8815" s="117" t="s">
        <v>329</v>
      </c>
      <c r="J8815" s="102"/>
      <c r="K8815" s="124"/>
      <c r="R8815" s="46"/>
      <c r="V8815" s="112"/>
      <c r="W8815" s="72"/>
      <c r="X8815" s="46"/>
      <c r="Y8815" s="46"/>
      <c r="AC8815" s="47">
        <f t="shared" si="134"/>
        <v>0</v>
      </c>
      <c r="AD8815" s="47"/>
      <c r="AE8815" s="44"/>
      <c r="AF8815" s="48"/>
    </row>
    <row r="8816" spans="1:32" ht="21" customHeight="1">
      <c r="A8816" s="45" t="str">
        <f>IF(G8816="","",VLOOKUP(G8816,#REF!,3,0))</f>
        <v/>
      </c>
      <c r="B8816" s="45" t="str">
        <f>IF(Table1[[#This Row],[Day]]="","",WEEKNUM(F8816))</f>
        <v/>
      </c>
      <c r="C8816" s="45" t="str">
        <f>IF(Table1[[#This Row],[Day]]="","",MONTH(F8816))</f>
        <v/>
      </c>
      <c r="D8816" s="45" t="str">
        <f>IF(Table1[[#This Row],[Day]]="","",YEAR(F8816))</f>
        <v/>
      </c>
      <c r="E8816" s="117" t="s">
        <v>329</v>
      </c>
      <c r="J8816" s="102"/>
      <c r="K8816" s="124"/>
      <c r="R8816" s="46"/>
      <c r="V8816" s="112"/>
      <c r="W8816" s="72"/>
      <c r="X8816" s="46"/>
      <c r="Y8816" s="46"/>
      <c r="AC8816" s="47">
        <f t="shared" si="134"/>
        <v>0</v>
      </c>
      <c r="AD8816" s="47"/>
      <c r="AE8816" s="44"/>
      <c r="AF8816" s="48"/>
    </row>
    <row r="8817" spans="1:32" ht="21" customHeight="1">
      <c r="A8817" s="45" t="str">
        <f>IF(G8817="","",VLOOKUP(G8817,#REF!,3,0))</f>
        <v/>
      </c>
      <c r="B8817" s="45" t="str">
        <f>IF(Table1[[#This Row],[Day]]="","",WEEKNUM(F8817))</f>
        <v/>
      </c>
      <c r="C8817" s="45" t="str">
        <f>IF(Table1[[#This Row],[Day]]="","",MONTH(F8817))</f>
        <v/>
      </c>
      <c r="D8817" s="45" t="str">
        <f>IF(Table1[[#This Row],[Day]]="","",YEAR(F8817))</f>
        <v/>
      </c>
      <c r="E8817" s="117" t="s">
        <v>329</v>
      </c>
      <c r="J8817" s="102"/>
      <c r="K8817" s="124"/>
      <c r="R8817" s="46"/>
      <c r="V8817" s="112"/>
      <c r="W8817" s="72"/>
      <c r="X8817" s="46"/>
      <c r="Y8817" s="46"/>
      <c r="AC8817" s="47">
        <f t="shared" si="134"/>
        <v>0</v>
      </c>
      <c r="AD8817" s="47"/>
      <c r="AE8817" s="44"/>
      <c r="AF8817" s="48"/>
    </row>
    <row r="8818" spans="1:32" ht="21" customHeight="1">
      <c r="A8818" s="45" t="str">
        <f>IF(G8818="","",VLOOKUP(G8818,#REF!,3,0))</f>
        <v/>
      </c>
      <c r="B8818" s="45" t="str">
        <f>IF(Table1[[#This Row],[Day]]="","",WEEKNUM(F8818))</f>
        <v/>
      </c>
      <c r="C8818" s="45" t="str">
        <f>IF(Table1[[#This Row],[Day]]="","",MONTH(F8818))</f>
        <v/>
      </c>
      <c r="D8818" s="45" t="str">
        <f>IF(Table1[[#This Row],[Day]]="","",YEAR(F8818))</f>
        <v/>
      </c>
      <c r="E8818" s="117" t="s">
        <v>329</v>
      </c>
      <c r="J8818" s="102"/>
      <c r="K8818" s="124"/>
      <c r="R8818" s="46"/>
      <c r="V8818" s="112"/>
      <c r="W8818" s="72"/>
      <c r="X8818" s="46"/>
      <c r="Y8818" s="46"/>
      <c r="AC8818" s="47">
        <f t="shared" si="134"/>
        <v>0</v>
      </c>
      <c r="AD8818" s="47"/>
      <c r="AE8818" s="44"/>
      <c r="AF8818" s="48"/>
    </row>
    <row r="8819" spans="1:32" ht="21" customHeight="1">
      <c r="A8819" s="45" t="str">
        <f>IF(G8819="","",VLOOKUP(G8819,#REF!,3,0))</f>
        <v/>
      </c>
      <c r="B8819" s="45" t="str">
        <f>IF(Table1[[#This Row],[Day]]="","",WEEKNUM(F8819))</f>
        <v/>
      </c>
      <c r="C8819" s="45" t="str">
        <f>IF(Table1[[#This Row],[Day]]="","",MONTH(F8819))</f>
        <v/>
      </c>
      <c r="D8819" s="45" t="str">
        <f>IF(Table1[[#This Row],[Day]]="","",YEAR(F8819))</f>
        <v/>
      </c>
      <c r="E8819" s="117" t="s">
        <v>329</v>
      </c>
      <c r="J8819" s="102"/>
      <c r="K8819" s="124"/>
      <c r="R8819" s="46"/>
      <c r="V8819" s="112"/>
      <c r="W8819" s="72"/>
      <c r="X8819" s="46"/>
      <c r="Y8819" s="46"/>
      <c r="AC8819" s="47">
        <f t="shared" si="134"/>
        <v>0</v>
      </c>
      <c r="AD8819" s="47"/>
      <c r="AE8819" s="44"/>
      <c r="AF8819" s="48"/>
    </row>
    <row r="8820" spans="1:32" ht="21" customHeight="1">
      <c r="A8820" s="45" t="str">
        <f>IF(G8820="","",VLOOKUP(G8820,#REF!,3,0))</f>
        <v/>
      </c>
      <c r="B8820" s="45" t="str">
        <f>IF(Table1[[#This Row],[Day]]="","",WEEKNUM(F8820))</f>
        <v/>
      </c>
      <c r="C8820" s="45" t="str">
        <f>IF(Table1[[#This Row],[Day]]="","",MONTH(F8820))</f>
        <v/>
      </c>
      <c r="D8820" s="45" t="str">
        <f>IF(Table1[[#This Row],[Day]]="","",YEAR(F8820))</f>
        <v/>
      </c>
      <c r="E8820" s="117" t="s">
        <v>329</v>
      </c>
      <c r="J8820" s="102"/>
      <c r="K8820" s="124"/>
      <c r="R8820" s="46"/>
      <c r="V8820" s="112"/>
      <c r="W8820" s="72"/>
      <c r="X8820" s="46"/>
      <c r="Y8820" s="46"/>
      <c r="AC8820" s="47">
        <f t="shared" si="134"/>
        <v>0</v>
      </c>
      <c r="AD8820" s="47"/>
      <c r="AE8820" s="44"/>
      <c r="AF8820" s="48"/>
    </row>
    <row r="8821" spans="1:32" ht="21" customHeight="1">
      <c r="A8821" s="45" t="str">
        <f>IF(G8821="","",VLOOKUP(G8821,#REF!,3,0))</f>
        <v/>
      </c>
      <c r="B8821" s="45" t="str">
        <f>IF(Table1[[#This Row],[Day]]="","",WEEKNUM(F8821))</f>
        <v/>
      </c>
      <c r="C8821" s="45" t="str">
        <f>IF(Table1[[#This Row],[Day]]="","",MONTH(F8821))</f>
        <v/>
      </c>
      <c r="D8821" s="45" t="str">
        <f>IF(Table1[[#This Row],[Day]]="","",YEAR(F8821))</f>
        <v/>
      </c>
      <c r="E8821" s="117" t="s">
        <v>329</v>
      </c>
      <c r="J8821" s="102"/>
      <c r="K8821" s="124"/>
      <c r="R8821" s="46"/>
      <c r="V8821" s="112"/>
      <c r="W8821" s="72"/>
      <c r="X8821" s="46"/>
      <c r="Y8821" s="46"/>
      <c r="AC8821" s="47">
        <f t="shared" si="134"/>
        <v>0</v>
      </c>
      <c r="AD8821" s="47"/>
      <c r="AE8821" s="44"/>
      <c r="AF8821" s="48"/>
    </row>
    <row r="8822" spans="1:32" ht="21" customHeight="1">
      <c r="A8822" s="45" t="str">
        <f>IF(G8822="","",VLOOKUP(G8822,#REF!,3,0))</f>
        <v/>
      </c>
      <c r="B8822" s="45" t="str">
        <f>IF(Table1[[#This Row],[Day]]="","",WEEKNUM(F8822))</f>
        <v/>
      </c>
      <c r="C8822" s="45" t="str">
        <f>IF(Table1[[#This Row],[Day]]="","",MONTH(F8822))</f>
        <v/>
      </c>
      <c r="D8822" s="45" t="str">
        <f>IF(Table1[[#This Row],[Day]]="","",YEAR(F8822))</f>
        <v/>
      </c>
      <c r="E8822" s="117" t="s">
        <v>329</v>
      </c>
      <c r="J8822" s="102"/>
      <c r="K8822" s="124"/>
      <c r="R8822" s="46"/>
      <c r="V8822" s="112"/>
      <c r="W8822" s="72"/>
      <c r="X8822" s="46"/>
      <c r="Y8822" s="46"/>
      <c r="AC8822" s="47">
        <f t="shared" si="134"/>
        <v>0</v>
      </c>
      <c r="AD8822" s="47"/>
      <c r="AE8822" s="44"/>
      <c r="AF8822" s="48"/>
    </row>
    <row r="8823" spans="1:32" ht="21" customHeight="1">
      <c r="A8823" s="45" t="str">
        <f>IF(G8823="","",VLOOKUP(G8823,#REF!,3,0))</f>
        <v/>
      </c>
      <c r="B8823" s="45" t="str">
        <f>IF(Table1[[#This Row],[Day]]="","",WEEKNUM(F8823))</f>
        <v/>
      </c>
      <c r="C8823" s="45" t="str">
        <f>IF(Table1[[#This Row],[Day]]="","",MONTH(F8823))</f>
        <v/>
      </c>
      <c r="D8823" s="45" t="str">
        <f>IF(Table1[[#This Row],[Day]]="","",YEAR(F8823))</f>
        <v/>
      </c>
      <c r="E8823" s="117" t="s">
        <v>329</v>
      </c>
      <c r="J8823" s="102"/>
      <c r="K8823" s="124"/>
      <c r="R8823" s="46"/>
      <c r="V8823" s="112"/>
      <c r="W8823" s="72"/>
      <c r="X8823" s="46"/>
      <c r="Y8823" s="46"/>
      <c r="AC8823" s="47">
        <f t="shared" si="134"/>
        <v>0</v>
      </c>
      <c r="AD8823" s="47"/>
      <c r="AE8823" s="44"/>
      <c r="AF8823" s="48"/>
    </row>
    <row r="8824" spans="1:32" ht="21" customHeight="1">
      <c r="A8824" s="45" t="str">
        <f>IF(G8824="","",VLOOKUP(G8824,#REF!,3,0))</f>
        <v/>
      </c>
      <c r="B8824" s="45" t="str">
        <f>IF(Table1[[#This Row],[Day]]="","",WEEKNUM(F8824))</f>
        <v/>
      </c>
      <c r="C8824" s="45" t="str">
        <f>IF(Table1[[#This Row],[Day]]="","",MONTH(F8824))</f>
        <v/>
      </c>
      <c r="D8824" s="45" t="str">
        <f>IF(Table1[[#This Row],[Day]]="","",YEAR(F8824))</f>
        <v/>
      </c>
      <c r="E8824" s="117" t="s">
        <v>329</v>
      </c>
      <c r="J8824" s="102"/>
      <c r="K8824" s="124"/>
      <c r="R8824" s="46"/>
      <c r="V8824" s="112"/>
      <c r="W8824" s="72"/>
      <c r="X8824" s="46"/>
      <c r="Y8824" s="46"/>
      <c r="AC8824" s="47">
        <f t="shared" si="134"/>
        <v>0</v>
      </c>
      <c r="AD8824" s="47"/>
      <c r="AE8824" s="44"/>
      <c r="AF8824" s="48"/>
    </row>
    <row r="8825" spans="1:32" ht="21" customHeight="1">
      <c r="A8825" s="45" t="str">
        <f>IF(G8825="","",VLOOKUP(G8825,#REF!,3,0))</f>
        <v/>
      </c>
      <c r="B8825" s="45" t="str">
        <f>IF(Table1[[#This Row],[Day]]="","",WEEKNUM(F8825))</f>
        <v/>
      </c>
      <c r="C8825" s="45" t="str">
        <f>IF(Table1[[#This Row],[Day]]="","",MONTH(F8825))</f>
        <v/>
      </c>
      <c r="D8825" s="45" t="str">
        <f>IF(Table1[[#This Row],[Day]]="","",YEAR(F8825))</f>
        <v/>
      </c>
      <c r="E8825" s="117" t="s">
        <v>329</v>
      </c>
      <c r="J8825" s="102"/>
      <c r="K8825" s="124"/>
      <c r="R8825" s="46"/>
      <c r="V8825" s="112"/>
      <c r="W8825" s="72"/>
      <c r="X8825" s="46"/>
      <c r="Y8825" s="46"/>
      <c r="AC8825" s="47">
        <f t="shared" si="134"/>
        <v>0</v>
      </c>
      <c r="AD8825" s="47"/>
      <c r="AE8825" s="44"/>
      <c r="AF8825" s="48"/>
    </row>
    <row r="8826" spans="1:32" ht="21" customHeight="1">
      <c r="A8826" s="45" t="str">
        <f>IF(G8826="","",VLOOKUP(G8826,#REF!,3,0))</f>
        <v/>
      </c>
      <c r="B8826" s="45" t="str">
        <f>IF(Table1[[#This Row],[Day]]="","",WEEKNUM(F8826))</f>
        <v/>
      </c>
      <c r="C8826" s="45" t="str">
        <f>IF(Table1[[#This Row],[Day]]="","",MONTH(F8826))</f>
        <v/>
      </c>
      <c r="D8826" s="45" t="str">
        <f>IF(Table1[[#This Row],[Day]]="","",YEAR(F8826))</f>
        <v/>
      </c>
      <c r="E8826" s="117" t="s">
        <v>329</v>
      </c>
      <c r="J8826" s="102"/>
      <c r="K8826" s="124"/>
      <c r="R8826" s="46"/>
      <c r="V8826" s="112"/>
      <c r="W8826" s="72"/>
      <c r="X8826" s="46"/>
      <c r="Y8826" s="46"/>
      <c r="AC8826" s="47">
        <f t="shared" si="134"/>
        <v>0</v>
      </c>
      <c r="AD8826" s="47"/>
      <c r="AE8826" s="44"/>
      <c r="AF8826" s="48"/>
    </row>
    <row r="8827" spans="1:32" ht="21" customHeight="1">
      <c r="A8827" s="45" t="str">
        <f>IF(G8827="","",VLOOKUP(G8827,#REF!,3,0))</f>
        <v/>
      </c>
      <c r="B8827" s="45" t="str">
        <f>IF(Table1[[#This Row],[Day]]="","",WEEKNUM(F8827))</f>
        <v/>
      </c>
      <c r="C8827" s="45" t="str">
        <f>IF(Table1[[#This Row],[Day]]="","",MONTH(F8827))</f>
        <v/>
      </c>
      <c r="D8827" s="45" t="str">
        <f>IF(Table1[[#This Row],[Day]]="","",YEAR(F8827))</f>
        <v/>
      </c>
      <c r="E8827" s="117" t="s">
        <v>329</v>
      </c>
      <c r="J8827" s="102"/>
      <c r="K8827" s="124"/>
      <c r="R8827" s="46"/>
      <c r="V8827" s="112"/>
      <c r="W8827" s="72"/>
      <c r="X8827" s="46"/>
      <c r="Y8827" s="46"/>
      <c r="AC8827" s="47">
        <f t="shared" si="134"/>
        <v>0</v>
      </c>
      <c r="AD8827" s="47"/>
      <c r="AE8827" s="44"/>
      <c r="AF8827" s="48"/>
    </row>
    <row r="8828" spans="1:32" ht="21" customHeight="1">
      <c r="A8828" s="45" t="str">
        <f>IF(G8828="","",VLOOKUP(G8828,#REF!,3,0))</f>
        <v/>
      </c>
      <c r="B8828" s="45" t="str">
        <f>IF(Table1[[#This Row],[Day]]="","",WEEKNUM(F8828))</f>
        <v/>
      </c>
      <c r="C8828" s="45" t="str">
        <f>IF(Table1[[#This Row],[Day]]="","",MONTH(F8828))</f>
        <v/>
      </c>
      <c r="D8828" s="45" t="str">
        <f>IF(Table1[[#This Row],[Day]]="","",YEAR(F8828))</f>
        <v/>
      </c>
      <c r="E8828" s="117" t="s">
        <v>329</v>
      </c>
      <c r="J8828" s="102"/>
      <c r="K8828" s="124"/>
      <c r="R8828" s="46"/>
      <c r="V8828" s="112"/>
      <c r="W8828" s="72"/>
      <c r="X8828" s="46"/>
      <c r="Y8828" s="46"/>
      <c r="AC8828" s="47">
        <f t="shared" si="134"/>
        <v>0</v>
      </c>
      <c r="AD8828" s="47"/>
      <c r="AE8828" s="44"/>
      <c r="AF8828" s="48"/>
    </row>
    <row r="8829" spans="1:32" ht="21" customHeight="1">
      <c r="A8829" s="45" t="str">
        <f>IF(G8829="","",VLOOKUP(G8829,#REF!,3,0))</f>
        <v/>
      </c>
      <c r="B8829" s="45" t="str">
        <f>IF(Table1[[#This Row],[Day]]="","",WEEKNUM(F8829))</f>
        <v/>
      </c>
      <c r="C8829" s="45" t="str">
        <f>IF(Table1[[#This Row],[Day]]="","",MONTH(F8829))</f>
        <v/>
      </c>
      <c r="D8829" s="45" t="str">
        <f>IF(Table1[[#This Row],[Day]]="","",YEAR(F8829))</f>
        <v/>
      </c>
      <c r="E8829" s="117" t="s">
        <v>329</v>
      </c>
      <c r="J8829" s="102"/>
      <c r="K8829" s="124"/>
      <c r="R8829" s="46"/>
      <c r="V8829" s="112"/>
      <c r="W8829" s="72"/>
      <c r="X8829" s="46"/>
      <c r="Y8829" s="46"/>
      <c r="AC8829" s="47">
        <f t="shared" si="134"/>
        <v>0</v>
      </c>
      <c r="AD8829" s="47"/>
      <c r="AE8829" s="44"/>
      <c r="AF8829" s="48"/>
    </row>
    <row r="8830" spans="1:32" ht="21" customHeight="1">
      <c r="A8830" s="45" t="str">
        <f>IF(G8830="","",VLOOKUP(G8830,#REF!,3,0))</f>
        <v/>
      </c>
      <c r="B8830" s="45" t="str">
        <f>IF(Table1[[#This Row],[Day]]="","",WEEKNUM(F8830))</f>
        <v/>
      </c>
      <c r="C8830" s="45" t="str">
        <f>IF(Table1[[#This Row],[Day]]="","",MONTH(F8830))</f>
        <v/>
      </c>
      <c r="D8830" s="45" t="str">
        <f>IF(Table1[[#This Row],[Day]]="","",YEAR(F8830))</f>
        <v/>
      </c>
      <c r="E8830" s="117" t="s">
        <v>329</v>
      </c>
      <c r="J8830" s="102"/>
      <c r="K8830" s="124"/>
      <c r="R8830" s="46"/>
      <c r="V8830" s="112"/>
      <c r="W8830" s="72"/>
      <c r="X8830" s="46"/>
      <c r="Y8830" s="46"/>
      <c r="AC8830" s="47">
        <f t="shared" si="134"/>
        <v>0</v>
      </c>
      <c r="AD8830" s="47"/>
      <c r="AE8830" s="44"/>
      <c r="AF8830" s="48"/>
    </row>
    <row r="8831" spans="1:32" ht="21" customHeight="1">
      <c r="A8831" s="45" t="str">
        <f>IF(G8831="","",VLOOKUP(G8831,#REF!,3,0))</f>
        <v/>
      </c>
      <c r="B8831" s="45" t="str">
        <f>IF(Table1[[#This Row],[Day]]="","",WEEKNUM(F8831))</f>
        <v/>
      </c>
      <c r="C8831" s="45" t="str">
        <f>IF(Table1[[#This Row],[Day]]="","",MONTH(F8831))</f>
        <v/>
      </c>
      <c r="D8831" s="45" t="str">
        <f>IF(Table1[[#This Row],[Day]]="","",YEAR(F8831))</f>
        <v/>
      </c>
      <c r="E8831" s="117" t="s">
        <v>329</v>
      </c>
      <c r="J8831" s="102"/>
      <c r="K8831" s="124"/>
      <c r="R8831" s="46"/>
      <c r="V8831" s="112"/>
      <c r="W8831" s="72"/>
      <c r="X8831" s="46"/>
      <c r="Y8831" s="46"/>
      <c r="AC8831" s="47">
        <f t="shared" si="134"/>
        <v>0</v>
      </c>
      <c r="AD8831" s="47"/>
      <c r="AE8831" s="44"/>
      <c r="AF8831" s="48"/>
    </row>
    <row r="8832" spans="1:32" ht="21" customHeight="1">
      <c r="A8832" s="45" t="str">
        <f>IF(G8832="","",VLOOKUP(G8832,#REF!,3,0))</f>
        <v/>
      </c>
      <c r="B8832" s="45" t="str">
        <f>IF(Table1[[#This Row],[Day]]="","",WEEKNUM(F8832))</f>
        <v/>
      </c>
      <c r="C8832" s="45" t="str">
        <f>IF(Table1[[#This Row],[Day]]="","",MONTH(F8832))</f>
        <v/>
      </c>
      <c r="D8832" s="45" t="str">
        <f>IF(Table1[[#This Row],[Day]]="","",YEAR(F8832))</f>
        <v/>
      </c>
      <c r="E8832" s="117" t="s">
        <v>329</v>
      </c>
      <c r="J8832" s="102"/>
      <c r="K8832" s="124"/>
      <c r="R8832" s="46"/>
      <c r="V8832" s="112"/>
      <c r="W8832" s="72"/>
      <c r="X8832" s="46"/>
      <c r="Y8832" s="46"/>
      <c r="AC8832" s="47">
        <f t="shared" si="134"/>
        <v>0</v>
      </c>
      <c r="AD8832" s="47"/>
      <c r="AE8832" s="44"/>
      <c r="AF8832" s="48"/>
    </row>
    <row r="8833" spans="1:32" ht="21" customHeight="1">
      <c r="A8833" s="45" t="str">
        <f>IF(G8833="","",VLOOKUP(G8833,#REF!,3,0))</f>
        <v/>
      </c>
      <c r="B8833" s="45" t="str">
        <f>IF(Table1[[#This Row],[Day]]="","",WEEKNUM(F8833))</f>
        <v/>
      </c>
      <c r="C8833" s="45" t="str">
        <f>IF(Table1[[#This Row],[Day]]="","",MONTH(F8833))</f>
        <v/>
      </c>
      <c r="D8833" s="45" t="str">
        <f>IF(Table1[[#This Row],[Day]]="","",YEAR(F8833))</f>
        <v/>
      </c>
      <c r="E8833" s="117" t="s">
        <v>329</v>
      </c>
      <c r="J8833" s="102"/>
      <c r="K8833" s="124"/>
      <c r="R8833" s="46"/>
      <c r="V8833" s="112"/>
      <c r="W8833" s="72"/>
      <c r="X8833" s="46"/>
      <c r="Y8833" s="46"/>
      <c r="AC8833" s="47">
        <f t="shared" si="134"/>
        <v>0</v>
      </c>
      <c r="AD8833" s="47"/>
      <c r="AE8833" s="44"/>
      <c r="AF8833" s="48"/>
    </row>
    <row r="8834" spans="1:32" ht="21" customHeight="1">
      <c r="A8834" s="45" t="str">
        <f>IF(G8834="","",VLOOKUP(G8834,#REF!,3,0))</f>
        <v/>
      </c>
      <c r="B8834" s="45" t="str">
        <f>IF(Table1[[#This Row],[Day]]="","",WEEKNUM(F8834))</f>
        <v/>
      </c>
      <c r="C8834" s="45" t="str">
        <f>IF(Table1[[#This Row],[Day]]="","",MONTH(F8834))</f>
        <v/>
      </c>
      <c r="D8834" s="45" t="str">
        <f>IF(Table1[[#This Row],[Day]]="","",YEAR(F8834))</f>
        <v/>
      </c>
      <c r="E8834" s="117" t="s">
        <v>329</v>
      </c>
      <c r="J8834" s="102"/>
      <c r="K8834" s="124"/>
      <c r="R8834" s="46"/>
      <c r="V8834" s="112"/>
      <c r="W8834" s="72"/>
      <c r="X8834" s="46"/>
      <c r="Y8834" s="46"/>
      <c r="AC8834" s="47">
        <f t="shared" si="134"/>
        <v>0</v>
      </c>
      <c r="AD8834" s="47"/>
      <c r="AE8834" s="44"/>
      <c r="AF8834" s="48"/>
    </row>
    <row r="8835" spans="1:32" ht="21" customHeight="1">
      <c r="A8835" s="45" t="str">
        <f>IF(G8835="","",VLOOKUP(G8835,#REF!,3,0))</f>
        <v/>
      </c>
      <c r="B8835" s="45" t="str">
        <f>IF(Table1[[#This Row],[Day]]="","",WEEKNUM(F8835))</f>
        <v/>
      </c>
      <c r="C8835" s="45" t="str">
        <f>IF(Table1[[#This Row],[Day]]="","",MONTH(F8835))</f>
        <v/>
      </c>
      <c r="D8835" s="45" t="str">
        <f>IF(Table1[[#This Row],[Day]]="","",YEAR(F8835))</f>
        <v/>
      </c>
      <c r="E8835" s="117" t="s">
        <v>329</v>
      </c>
      <c r="J8835" s="102"/>
      <c r="K8835" s="124"/>
      <c r="R8835" s="46"/>
      <c r="V8835" s="112"/>
      <c r="W8835" s="72"/>
      <c r="X8835" s="46"/>
      <c r="Y8835" s="46"/>
      <c r="AC8835" s="47">
        <f t="shared" si="134"/>
        <v>0</v>
      </c>
      <c r="AD8835" s="47"/>
      <c r="AE8835" s="44"/>
      <c r="AF8835" s="48"/>
    </row>
    <row r="8836" spans="1:32" ht="21" customHeight="1">
      <c r="A8836" s="45" t="str">
        <f>IF(G8836="","",VLOOKUP(G8836,#REF!,3,0))</f>
        <v/>
      </c>
      <c r="B8836" s="45" t="str">
        <f>IF(Table1[[#This Row],[Day]]="","",WEEKNUM(F8836))</f>
        <v/>
      </c>
      <c r="C8836" s="45" t="str">
        <f>IF(Table1[[#This Row],[Day]]="","",MONTH(F8836))</f>
        <v/>
      </c>
      <c r="D8836" s="45" t="str">
        <f>IF(Table1[[#This Row],[Day]]="","",YEAR(F8836))</f>
        <v/>
      </c>
      <c r="E8836" s="117" t="s">
        <v>329</v>
      </c>
      <c r="J8836" s="102"/>
      <c r="K8836" s="124"/>
      <c r="R8836" s="46"/>
      <c r="V8836" s="112"/>
      <c r="W8836" s="72"/>
      <c r="X8836" s="46"/>
      <c r="Y8836" s="46"/>
      <c r="AC8836" s="47">
        <f t="shared" si="134"/>
        <v>0</v>
      </c>
      <c r="AD8836" s="47"/>
      <c r="AE8836" s="44"/>
      <c r="AF8836" s="48"/>
    </row>
    <row r="8837" spans="1:32" ht="21" customHeight="1">
      <c r="A8837" s="45" t="str">
        <f>IF(G8837="","",VLOOKUP(G8837,#REF!,3,0))</f>
        <v/>
      </c>
      <c r="B8837" s="45" t="str">
        <f>IF(Table1[[#This Row],[Day]]="","",WEEKNUM(F8837))</f>
        <v/>
      </c>
      <c r="C8837" s="45" t="str">
        <f>IF(Table1[[#This Row],[Day]]="","",MONTH(F8837))</f>
        <v/>
      </c>
      <c r="D8837" s="45" t="str">
        <f>IF(Table1[[#This Row],[Day]]="","",YEAR(F8837))</f>
        <v/>
      </c>
      <c r="E8837" s="117" t="s">
        <v>329</v>
      </c>
      <c r="J8837" s="102"/>
      <c r="K8837" s="124"/>
      <c r="R8837" s="46"/>
      <c r="V8837" s="112"/>
      <c r="W8837" s="72"/>
      <c r="X8837" s="46"/>
      <c r="Y8837" s="46"/>
      <c r="AC8837" s="47">
        <f t="shared" si="134"/>
        <v>0</v>
      </c>
      <c r="AD8837" s="47"/>
      <c r="AE8837" s="44"/>
      <c r="AF8837" s="48"/>
    </row>
    <row r="8838" spans="1:32" ht="21" customHeight="1">
      <c r="A8838" s="45" t="str">
        <f>IF(G8838="","",VLOOKUP(G8838,#REF!,3,0))</f>
        <v/>
      </c>
      <c r="B8838" s="45" t="str">
        <f>IF(Table1[[#This Row],[Day]]="","",WEEKNUM(F8838))</f>
        <v/>
      </c>
      <c r="C8838" s="45" t="str">
        <f>IF(Table1[[#This Row],[Day]]="","",MONTH(F8838))</f>
        <v/>
      </c>
      <c r="D8838" s="45" t="str">
        <f>IF(Table1[[#This Row],[Day]]="","",YEAR(F8838))</f>
        <v/>
      </c>
      <c r="E8838" s="117" t="s">
        <v>329</v>
      </c>
      <c r="J8838" s="102"/>
      <c r="K8838" s="124"/>
      <c r="R8838" s="46"/>
      <c r="V8838" s="112"/>
      <c r="W8838" s="72"/>
      <c r="X8838" s="46"/>
      <c r="Y8838" s="46"/>
      <c r="AC8838" s="47">
        <f t="shared" si="134"/>
        <v>0</v>
      </c>
      <c r="AD8838" s="47"/>
      <c r="AE8838" s="44"/>
      <c r="AF8838" s="48"/>
    </row>
    <row r="8839" spans="1:32" ht="21" customHeight="1">
      <c r="A8839" s="45" t="str">
        <f>IF(G8839="","",VLOOKUP(G8839,#REF!,3,0))</f>
        <v/>
      </c>
      <c r="B8839" s="45" t="str">
        <f>IF(Table1[[#This Row],[Day]]="","",WEEKNUM(F8839))</f>
        <v/>
      </c>
      <c r="C8839" s="45" t="str">
        <f>IF(Table1[[#This Row],[Day]]="","",MONTH(F8839))</f>
        <v/>
      </c>
      <c r="D8839" s="45" t="str">
        <f>IF(Table1[[#This Row],[Day]]="","",YEAR(F8839))</f>
        <v/>
      </c>
      <c r="E8839" s="117" t="s">
        <v>329</v>
      </c>
      <c r="J8839" s="102"/>
      <c r="K8839" s="124"/>
      <c r="R8839" s="46"/>
      <c r="V8839" s="112"/>
      <c r="W8839" s="72"/>
      <c r="X8839" s="46"/>
      <c r="Y8839" s="46"/>
      <c r="AC8839" s="47">
        <f t="shared" si="134"/>
        <v>0</v>
      </c>
      <c r="AD8839" s="47"/>
      <c r="AE8839" s="44"/>
      <c r="AF8839" s="48"/>
    </row>
    <row r="8840" spans="1:32" ht="21" customHeight="1">
      <c r="A8840" s="45" t="str">
        <f>IF(G8840="","",VLOOKUP(G8840,#REF!,3,0))</f>
        <v/>
      </c>
      <c r="B8840" s="45" t="str">
        <f>IF(Table1[[#This Row],[Day]]="","",WEEKNUM(F8840))</f>
        <v/>
      </c>
      <c r="C8840" s="45" t="str">
        <f>IF(Table1[[#This Row],[Day]]="","",MONTH(F8840))</f>
        <v/>
      </c>
      <c r="D8840" s="45" t="str">
        <f>IF(Table1[[#This Row],[Day]]="","",YEAR(F8840))</f>
        <v/>
      </c>
      <c r="E8840" s="117" t="s">
        <v>329</v>
      </c>
      <c r="J8840" s="102"/>
      <c r="K8840" s="124"/>
      <c r="R8840" s="46"/>
      <c r="V8840" s="112"/>
      <c r="W8840" s="72"/>
      <c r="X8840" s="46"/>
      <c r="Y8840" s="46"/>
      <c r="AC8840" s="47">
        <f t="shared" si="134"/>
        <v>0</v>
      </c>
      <c r="AD8840" s="47"/>
      <c r="AE8840" s="44"/>
      <c r="AF8840" s="48"/>
    </row>
    <row r="8841" spans="1:32" ht="21" customHeight="1">
      <c r="A8841" s="45" t="str">
        <f>IF(G8841="","",VLOOKUP(G8841,#REF!,3,0))</f>
        <v/>
      </c>
      <c r="B8841" s="45" t="str">
        <f>IF(Table1[[#This Row],[Day]]="","",WEEKNUM(F8841))</f>
        <v/>
      </c>
      <c r="C8841" s="45" t="str">
        <f>IF(Table1[[#This Row],[Day]]="","",MONTH(F8841))</f>
        <v/>
      </c>
      <c r="D8841" s="45" t="str">
        <f>IF(Table1[[#This Row],[Day]]="","",YEAR(F8841))</f>
        <v/>
      </c>
      <c r="E8841" s="117" t="s">
        <v>329</v>
      </c>
      <c r="J8841" s="102"/>
      <c r="K8841" s="124"/>
      <c r="R8841" s="46"/>
      <c r="V8841" s="112"/>
      <c r="W8841" s="72"/>
      <c r="X8841" s="46"/>
      <c r="Y8841" s="46"/>
      <c r="AC8841" s="47">
        <f t="shared" si="134"/>
        <v>0</v>
      </c>
      <c r="AD8841" s="47"/>
      <c r="AE8841" s="44"/>
      <c r="AF8841" s="48"/>
    </row>
    <row r="8842" spans="1:32" ht="21" customHeight="1">
      <c r="A8842" s="45" t="str">
        <f>IF(G8842="","",VLOOKUP(G8842,#REF!,3,0))</f>
        <v/>
      </c>
      <c r="B8842" s="45" t="str">
        <f>IF(Table1[[#This Row],[Day]]="","",WEEKNUM(F8842))</f>
        <v/>
      </c>
      <c r="C8842" s="45" t="str">
        <f>IF(Table1[[#This Row],[Day]]="","",MONTH(F8842))</f>
        <v/>
      </c>
      <c r="D8842" s="45" t="str">
        <f>IF(Table1[[#This Row],[Day]]="","",YEAR(F8842))</f>
        <v/>
      </c>
      <c r="E8842" s="117" t="s">
        <v>329</v>
      </c>
      <c r="J8842" s="102"/>
      <c r="K8842" s="124"/>
      <c r="R8842" s="46"/>
      <c r="V8842" s="112"/>
      <c r="W8842" s="72"/>
      <c r="X8842" s="46"/>
      <c r="Y8842" s="46"/>
      <c r="AC8842" s="47">
        <f t="shared" si="134"/>
        <v>0</v>
      </c>
      <c r="AD8842" s="47"/>
      <c r="AE8842" s="44"/>
      <c r="AF8842" s="48"/>
    </row>
    <row r="8843" spans="1:32" ht="21" customHeight="1">
      <c r="A8843" s="45" t="str">
        <f>IF(G8843="","",VLOOKUP(G8843,#REF!,3,0))</f>
        <v/>
      </c>
      <c r="B8843" s="45" t="str">
        <f>IF(Table1[[#This Row],[Day]]="","",WEEKNUM(F8843))</f>
        <v/>
      </c>
      <c r="C8843" s="45" t="str">
        <f>IF(Table1[[#This Row],[Day]]="","",MONTH(F8843))</f>
        <v/>
      </c>
      <c r="D8843" s="45" t="str">
        <f>IF(Table1[[#This Row],[Day]]="","",YEAR(F8843))</f>
        <v/>
      </c>
      <c r="E8843" s="117" t="s">
        <v>329</v>
      </c>
      <c r="J8843" s="102"/>
      <c r="K8843" s="124"/>
      <c r="R8843" s="46"/>
      <c r="V8843" s="112"/>
      <c r="W8843" s="72"/>
      <c r="X8843" s="46"/>
      <c r="Y8843" s="46"/>
      <c r="AC8843" s="47">
        <f t="shared" si="134"/>
        <v>0</v>
      </c>
      <c r="AD8843" s="47"/>
      <c r="AE8843" s="44"/>
      <c r="AF8843" s="48"/>
    </row>
    <row r="8844" spans="1:32" ht="21" customHeight="1">
      <c r="A8844" s="45" t="str">
        <f>IF(G8844="","",VLOOKUP(G8844,#REF!,3,0))</f>
        <v/>
      </c>
      <c r="B8844" s="45" t="str">
        <f>IF(Table1[[#This Row],[Day]]="","",WEEKNUM(F8844))</f>
        <v/>
      </c>
      <c r="C8844" s="45" t="str">
        <f>IF(Table1[[#This Row],[Day]]="","",MONTH(F8844))</f>
        <v/>
      </c>
      <c r="D8844" s="45" t="str">
        <f>IF(Table1[[#This Row],[Day]]="","",YEAR(F8844))</f>
        <v/>
      </c>
      <c r="E8844" s="117" t="s">
        <v>329</v>
      </c>
      <c r="J8844" s="102"/>
      <c r="K8844" s="124"/>
      <c r="R8844" s="46"/>
      <c r="V8844" s="112"/>
      <c r="W8844" s="72"/>
      <c r="X8844" s="46"/>
      <c r="Y8844" s="46"/>
      <c r="AC8844" s="47">
        <f t="shared" si="134"/>
        <v>0</v>
      </c>
      <c r="AD8844" s="47"/>
      <c r="AE8844" s="44"/>
      <c r="AF8844" s="48"/>
    </row>
    <row r="8845" spans="1:32" ht="21" customHeight="1">
      <c r="A8845" s="45" t="str">
        <f>IF(G8845="","",VLOOKUP(G8845,#REF!,3,0))</f>
        <v/>
      </c>
      <c r="B8845" s="45" t="str">
        <f>IF(Table1[[#This Row],[Day]]="","",WEEKNUM(F8845))</f>
        <v/>
      </c>
      <c r="C8845" s="45" t="str">
        <f>IF(Table1[[#This Row],[Day]]="","",MONTH(F8845))</f>
        <v/>
      </c>
      <c r="D8845" s="45" t="str">
        <f>IF(Table1[[#This Row],[Day]]="","",YEAR(F8845))</f>
        <v/>
      </c>
      <c r="E8845" s="117" t="s">
        <v>329</v>
      </c>
      <c r="J8845" s="102"/>
      <c r="K8845" s="124"/>
      <c r="R8845" s="46"/>
      <c r="V8845" s="112"/>
      <c r="W8845" s="72"/>
      <c r="X8845" s="46"/>
      <c r="Y8845" s="46"/>
      <c r="AC8845" s="47">
        <f t="shared" si="134"/>
        <v>0</v>
      </c>
      <c r="AD8845" s="47"/>
      <c r="AE8845" s="44"/>
      <c r="AF8845" s="48"/>
    </row>
    <row r="8846" spans="1:32" ht="21" customHeight="1">
      <c r="A8846" s="45" t="str">
        <f>IF(G8846="","",VLOOKUP(G8846,#REF!,3,0))</f>
        <v/>
      </c>
      <c r="B8846" s="45" t="str">
        <f>IF(Table1[[#This Row],[Day]]="","",WEEKNUM(F8846))</f>
        <v/>
      </c>
      <c r="C8846" s="45" t="str">
        <f>IF(Table1[[#This Row],[Day]]="","",MONTH(F8846))</f>
        <v/>
      </c>
      <c r="D8846" s="45" t="str">
        <f>IF(Table1[[#This Row],[Day]]="","",YEAR(F8846))</f>
        <v/>
      </c>
      <c r="E8846" s="117" t="s">
        <v>329</v>
      </c>
      <c r="J8846" s="102"/>
      <c r="K8846" s="124"/>
      <c r="R8846" s="46"/>
      <c r="V8846" s="112"/>
      <c r="W8846" s="72"/>
      <c r="X8846" s="46"/>
      <c r="Y8846" s="46"/>
      <c r="AC8846" s="47">
        <f t="shared" si="134"/>
        <v>0</v>
      </c>
      <c r="AD8846" s="47"/>
      <c r="AE8846" s="44"/>
      <c r="AF8846" s="48"/>
    </row>
    <row r="8847" spans="1:32" ht="21" customHeight="1">
      <c r="A8847" s="45" t="str">
        <f>IF(G8847="","",VLOOKUP(G8847,#REF!,3,0))</f>
        <v/>
      </c>
      <c r="B8847" s="45" t="str">
        <f>IF(Table1[[#This Row],[Day]]="","",WEEKNUM(F8847))</f>
        <v/>
      </c>
      <c r="C8847" s="45" t="str">
        <f>IF(Table1[[#This Row],[Day]]="","",MONTH(F8847))</f>
        <v/>
      </c>
      <c r="D8847" s="45" t="str">
        <f>IF(Table1[[#This Row],[Day]]="","",YEAR(F8847))</f>
        <v/>
      </c>
      <c r="E8847" s="117" t="s">
        <v>329</v>
      </c>
      <c r="J8847" s="102"/>
      <c r="K8847" s="124"/>
      <c r="R8847" s="46"/>
      <c r="V8847" s="112"/>
      <c r="W8847" s="72"/>
      <c r="X8847" s="46"/>
      <c r="Y8847" s="46"/>
      <c r="AC8847" s="47">
        <f t="shared" si="134"/>
        <v>0</v>
      </c>
      <c r="AD8847" s="47"/>
      <c r="AE8847" s="44"/>
      <c r="AF8847" s="48"/>
    </row>
    <row r="8848" spans="1:32" ht="21" customHeight="1">
      <c r="A8848" s="45" t="str">
        <f>IF(G8848="","",VLOOKUP(G8848,#REF!,3,0))</f>
        <v/>
      </c>
      <c r="B8848" s="45" t="str">
        <f>IF(Table1[[#This Row],[Day]]="","",WEEKNUM(F8848))</f>
        <v/>
      </c>
      <c r="C8848" s="45" t="str">
        <f>IF(Table1[[#This Row],[Day]]="","",MONTH(F8848))</f>
        <v/>
      </c>
      <c r="D8848" s="45" t="str">
        <f>IF(Table1[[#This Row],[Day]]="","",YEAR(F8848))</f>
        <v/>
      </c>
      <c r="E8848" s="117" t="s">
        <v>329</v>
      </c>
      <c r="J8848" s="102"/>
      <c r="K8848" s="124"/>
      <c r="R8848" s="46"/>
      <c r="V8848" s="112"/>
      <c r="W8848" s="72"/>
      <c r="X8848" s="46"/>
      <c r="Y8848" s="46"/>
      <c r="AC8848" s="47">
        <f t="shared" si="134"/>
        <v>0</v>
      </c>
      <c r="AD8848" s="47"/>
      <c r="AE8848" s="44"/>
      <c r="AF8848" s="48"/>
    </row>
    <row r="8849" spans="1:32" ht="21" customHeight="1">
      <c r="A8849" s="45" t="str">
        <f>IF(G8849="","",VLOOKUP(G8849,#REF!,3,0))</f>
        <v/>
      </c>
      <c r="B8849" s="45" t="str">
        <f>IF(Table1[[#This Row],[Day]]="","",WEEKNUM(F8849))</f>
        <v/>
      </c>
      <c r="C8849" s="45" t="str">
        <f>IF(Table1[[#This Row],[Day]]="","",MONTH(F8849))</f>
        <v/>
      </c>
      <c r="D8849" s="45" t="str">
        <f>IF(Table1[[#This Row],[Day]]="","",YEAR(F8849))</f>
        <v/>
      </c>
      <c r="E8849" s="117" t="s">
        <v>329</v>
      </c>
      <c r="J8849" s="102"/>
      <c r="K8849" s="124"/>
      <c r="R8849" s="46"/>
      <c r="V8849" s="112"/>
      <c r="W8849" s="72"/>
      <c r="X8849" s="46"/>
      <c r="Y8849" s="46"/>
      <c r="AC8849" s="47">
        <f t="shared" si="134"/>
        <v>0</v>
      </c>
      <c r="AD8849" s="47"/>
      <c r="AE8849" s="44"/>
      <c r="AF8849" s="48"/>
    </row>
    <row r="8850" spans="1:32" ht="21" customHeight="1">
      <c r="A8850" s="45" t="str">
        <f>IF(G8850="","",VLOOKUP(G8850,#REF!,3,0))</f>
        <v/>
      </c>
      <c r="B8850" s="45" t="str">
        <f>IF(Table1[[#This Row],[Day]]="","",WEEKNUM(F8850))</f>
        <v/>
      </c>
      <c r="C8850" s="45" t="str">
        <f>IF(Table1[[#This Row],[Day]]="","",MONTH(F8850))</f>
        <v/>
      </c>
      <c r="D8850" s="45" t="str">
        <f>IF(Table1[[#This Row],[Day]]="","",YEAR(F8850))</f>
        <v/>
      </c>
      <c r="E8850" s="117" t="s">
        <v>329</v>
      </c>
      <c r="J8850" s="102"/>
      <c r="K8850" s="124"/>
      <c r="R8850" s="46"/>
      <c r="V8850" s="112"/>
      <c r="W8850" s="72"/>
      <c r="X8850" s="46"/>
      <c r="Y8850" s="46"/>
      <c r="AC8850" s="47">
        <f t="shared" si="134"/>
        <v>0</v>
      </c>
      <c r="AD8850" s="47"/>
      <c r="AE8850" s="44"/>
      <c r="AF8850" s="48"/>
    </row>
    <row r="8851" spans="1:32" ht="21" customHeight="1">
      <c r="A8851" s="45" t="str">
        <f>IF(G8851="","",VLOOKUP(G8851,#REF!,3,0))</f>
        <v/>
      </c>
      <c r="B8851" s="45" t="str">
        <f>IF(Table1[[#This Row],[Day]]="","",WEEKNUM(F8851))</f>
        <v/>
      </c>
      <c r="C8851" s="45" t="str">
        <f>IF(Table1[[#This Row],[Day]]="","",MONTH(F8851))</f>
        <v/>
      </c>
      <c r="D8851" s="45" t="str">
        <f>IF(Table1[[#This Row],[Day]]="","",YEAR(F8851))</f>
        <v/>
      </c>
      <c r="E8851" s="117" t="s">
        <v>329</v>
      </c>
      <c r="J8851" s="102"/>
      <c r="K8851" s="124"/>
      <c r="R8851" s="46"/>
      <c r="V8851" s="112"/>
      <c r="W8851" s="72"/>
      <c r="X8851" s="46"/>
      <c r="Y8851" s="46"/>
      <c r="AC8851" s="47">
        <f t="shared" si="134"/>
        <v>0</v>
      </c>
      <c r="AD8851" s="47"/>
      <c r="AE8851" s="44"/>
      <c r="AF8851" s="48"/>
    </row>
    <row r="8852" spans="1:32" ht="21" customHeight="1">
      <c r="A8852" s="45" t="str">
        <f>IF(G8852="","",VLOOKUP(G8852,#REF!,3,0))</f>
        <v/>
      </c>
      <c r="B8852" s="45" t="str">
        <f>IF(Table1[[#This Row],[Day]]="","",WEEKNUM(F8852))</f>
        <v/>
      </c>
      <c r="C8852" s="45" t="str">
        <f>IF(Table1[[#This Row],[Day]]="","",MONTH(F8852))</f>
        <v/>
      </c>
      <c r="D8852" s="45" t="str">
        <f>IF(Table1[[#This Row],[Day]]="","",YEAR(F8852))</f>
        <v/>
      </c>
      <c r="E8852" s="117" t="s">
        <v>329</v>
      </c>
      <c r="J8852" s="102"/>
      <c r="K8852" s="124"/>
      <c r="R8852" s="46"/>
      <c r="V8852" s="112"/>
      <c r="W8852" s="72"/>
      <c r="X8852" s="46"/>
      <c r="Y8852" s="46"/>
      <c r="AC8852" s="47">
        <f t="shared" si="134"/>
        <v>0</v>
      </c>
      <c r="AD8852" s="47"/>
      <c r="AE8852" s="44"/>
      <c r="AF8852" s="48"/>
    </row>
    <row r="8853" spans="1:32" ht="21" customHeight="1">
      <c r="A8853" s="45" t="str">
        <f>IF(G8853="","",VLOOKUP(G8853,#REF!,3,0))</f>
        <v/>
      </c>
      <c r="B8853" s="45" t="str">
        <f>IF(Table1[[#This Row],[Day]]="","",WEEKNUM(F8853))</f>
        <v/>
      </c>
      <c r="C8853" s="45" t="str">
        <f>IF(Table1[[#This Row],[Day]]="","",MONTH(F8853))</f>
        <v/>
      </c>
      <c r="D8853" s="45" t="str">
        <f>IF(Table1[[#This Row],[Day]]="","",YEAR(F8853))</f>
        <v/>
      </c>
      <c r="E8853" s="117" t="s">
        <v>329</v>
      </c>
      <c r="J8853" s="102"/>
      <c r="K8853" s="124"/>
      <c r="R8853" s="46"/>
      <c r="V8853" s="112"/>
      <c r="W8853" s="72"/>
      <c r="X8853" s="46"/>
      <c r="Y8853" s="46"/>
      <c r="AC8853" s="47">
        <f t="shared" si="134"/>
        <v>0</v>
      </c>
      <c r="AD8853" s="47"/>
      <c r="AE8853" s="44"/>
      <c r="AF8853" s="48"/>
    </row>
    <row r="8854" spans="1:32" ht="21" customHeight="1">
      <c r="A8854" s="45" t="str">
        <f>IF(G8854="","",VLOOKUP(G8854,#REF!,3,0))</f>
        <v/>
      </c>
      <c r="B8854" s="45" t="str">
        <f>IF(Table1[[#This Row],[Day]]="","",WEEKNUM(F8854))</f>
        <v/>
      </c>
      <c r="C8854" s="45" t="str">
        <f>IF(Table1[[#This Row],[Day]]="","",MONTH(F8854))</f>
        <v/>
      </c>
      <c r="D8854" s="45" t="str">
        <f>IF(Table1[[#This Row],[Day]]="","",YEAR(F8854))</f>
        <v/>
      </c>
      <c r="E8854" s="117" t="s">
        <v>329</v>
      </c>
      <c r="J8854" s="102"/>
      <c r="K8854" s="124"/>
      <c r="R8854" s="46"/>
      <c r="V8854" s="112"/>
      <c r="W8854" s="72"/>
      <c r="X8854" s="46"/>
      <c r="Y8854" s="46"/>
      <c r="AC8854" s="47">
        <f t="shared" si="134"/>
        <v>0</v>
      </c>
      <c r="AD8854" s="47"/>
      <c r="AE8854" s="44"/>
      <c r="AF8854" s="48"/>
    </row>
    <row r="8855" spans="1:32" ht="21" customHeight="1">
      <c r="A8855" s="45" t="str">
        <f>IF(G8855="","",VLOOKUP(G8855,#REF!,3,0))</f>
        <v/>
      </c>
      <c r="B8855" s="45" t="str">
        <f>IF(Table1[[#This Row],[Day]]="","",WEEKNUM(F8855))</f>
        <v/>
      </c>
      <c r="C8855" s="45" t="str">
        <f>IF(Table1[[#This Row],[Day]]="","",MONTH(F8855))</f>
        <v/>
      </c>
      <c r="D8855" s="45" t="str">
        <f>IF(Table1[[#This Row],[Day]]="","",YEAR(F8855))</f>
        <v/>
      </c>
      <c r="E8855" s="117" t="s">
        <v>329</v>
      </c>
      <c r="J8855" s="102"/>
      <c r="K8855" s="124"/>
      <c r="R8855" s="46"/>
      <c r="V8855" s="112"/>
      <c r="W8855" s="72"/>
      <c r="X8855" s="46"/>
      <c r="Y8855" s="46"/>
      <c r="AC8855" s="47">
        <f t="shared" si="134"/>
        <v>0</v>
      </c>
      <c r="AD8855" s="47"/>
      <c r="AE8855" s="44"/>
      <c r="AF8855" s="48"/>
    </row>
    <row r="8856" spans="1:32" ht="21" customHeight="1">
      <c r="A8856" s="45" t="str">
        <f>IF(G8856="","",VLOOKUP(G8856,#REF!,3,0))</f>
        <v/>
      </c>
      <c r="B8856" s="45" t="str">
        <f>IF(Table1[[#This Row],[Day]]="","",WEEKNUM(F8856))</f>
        <v/>
      </c>
      <c r="C8856" s="45" t="str">
        <f>IF(Table1[[#This Row],[Day]]="","",MONTH(F8856))</f>
        <v/>
      </c>
      <c r="D8856" s="45" t="str">
        <f>IF(Table1[[#This Row],[Day]]="","",YEAR(F8856))</f>
        <v/>
      </c>
      <c r="E8856" s="117" t="s">
        <v>329</v>
      </c>
      <c r="J8856" s="102"/>
      <c r="K8856" s="124"/>
      <c r="R8856" s="46"/>
      <c r="V8856" s="112"/>
      <c r="W8856" s="72"/>
      <c r="X8856" s="46"/>
      <c r="Y8856" s="46"/>
      <c r="AC8856" s="47">
        <f t="shared" si="134"/>
        <v>0</v>
      </c>
      <c r="AD8856" s="47"/>
      <c r="AE8856" s="44"/>
      <c r="AF8856" s="48"/>
    </row>
    <row r="8857" spans="1:32" ht="21" customHeight="1">
      <c r="A8857" s="45" t="str">
        <f>IF(G8857="","",VLOOKUP(G8857,#REF!,3,0))</f>
        <v/>
      </c>
      <c r="B8857" s="45" t="str">
        <f>IF(Table1[[#This Row],[Day]]="","",WEEKNUM(F8857))</f>
        <v/>
      </c>
      <c r="C8857" s="45" t="str">
        <f>IF(Table1[[#This Row],[Day]]="","",MONTH(F8857))</f>
        <v/>
      </c>
      <c r="D8857" s="45" t="str">
        <f>IF(Table1[[#This Row],[Day]]="","",YEAR(F8857))</f>
        <v/>
      </c>
      <c r="E8857" s="117" t="s">
        <v>329</v>
      </c>
      <c r="J8857" s="102"/>
      <c r="K8857" s="124"/>
      <c r="R8857" s="46"/>
      <c r="V8857" s="112"/>
      <c r="W8857" s="72"/>
      <c r="X8857" s="46"/>
      <c r="Y8857" s="46"/>
      <c r="AC8857" s="47">
        <f t="shared" si="134"/>
        <v>0</v>
      </c>
      <c r="AD8857" s="47"/>
      <c r="AE8857" s="44"/>
      <c r="AF8857" s="48"/>
    </row>
    <row r="8858" spans="1:32" ht="21" customHeight="1">
      <c r="A8858" s="45" t="str">
        <f>IF(G8858="","",VLOOKUP(G8858,#REF!,3,0))</f>
        <v/>
      </c>
      <c r="B8858" s="45" t="str">
        <f>IF(Table1[[#This Row],[Day]]="","",WEEKNUM(F8858))</f>
        <v/>
      </c>
      <c r="C8858" s="45" t="str">
        <f>IF(Table1[[#This Row],[Day]]="","",MONTH(F8858))</f>
        <v/>
      </c>
      <c r="D8858" s="45" t="str">
        <f>IF(Table1[[#This Row],[Day]]="","",YEAR(F8858))</f>
        <v/>
      </c>
      <c r="E8858" s="117" t="s">
        <v>329</v>
      </c>
      <c r="J8858" s="102"/>
      <c r="K8858" s="124"/>
      <c r="R8858" s="46"/>
      <c r="V8858" s="112"/>
      <c r="W8858" s="72"/>
      <c r="X8858" s="46"/>
      <c r="Y8858" s="46"/>
      <c r="AC8858" s="47">
        <f t="shared" si="134"/>
        <v>0</v>
      </c>
      <c r="AD8858" s="47"/>
      <c r="AE8858" s="44"/>
      <c r="AF8858" s="48"/>
    </row>
    <row r="8859" spans="1:32" ht="21" customHeight="1">
      <c r="A8859" s="45" t="str">
        <f>IF(G8859="","",VLOOKUP(G8859,#REF!,3,0))</f>
        <v/>
      </c>
      <c r="B8859" s="45" t="str">
        <f>IF(Table1[[#This Row],[Day]]="","",WEEKNUM(F8859))</f>
        <v/>
      </c>
      <c r="C8859" s="45" t="str">
        <f>IF(Table1[[#This Row],[Day]]="","",MONTH(F8859))</f>
        <v/>
      </c>
      <c r="D8859" s="45" t="str">
        <f>IF(Table1[[#This Row],[Day]]="","",YEAR(F8859))</f>
        <v/>
      </c>
      <c r="E8859" s="117" t="s">
        <v>329</v>
      </c>
      <c r="J8859" s="102"/>
      <c r="K8859" s="124"/>
      <c r="R8859" s="46"/>
      <c r="V8859" s="112"/>
      <c r="W8859" s="72"/>
      <c r="X8859" s="46"/>
      <c r="Y8859" s="46"/>
      <c r="AC8859" s="47">
        <f t="shared" si="134"/>
        <v>0</v>
      </c>
      <c r="AD8859" s="47"/>
      <c r="AE8859" s="44"/>
      <c r="AF8859" s="48"/>
    </row>
    <row r="8860" spans="1:32" ht="21" customHeight="1">
      <c r="A8860" s="45" t="str">
        <f>IF(G8860="","",VLOOKUP(G8860,#REF!,3,0))</f>
        <v/>
      </c>
      <c r="B8860" s="45" t="str">
        <f>IF(Table1[[#This Row],[Day]]="","",WEEKNUM(F8860))</f>
        <v/>
      </c>
      <c r="C8860" s="45" t="str">
        <f>IF(Table1[[#This Row],[Day]]="","",MONTH(F8860))</f>
        <v/>
      </c>
      <c r="D8860" s="45" t="str">
        <f>IF(Table1[[#This Row],[Day]]="","",YEAR(F8860))</f>
        <v/>
      </c>
      <c r="E8860" s="117" t="s">
        <v>329</v>
      </c>
      <c r="J8860" s="102"/>
      <c r="K8860" s="124"/>
      <c r="R8860" s="46"/>
      <c r="V8860" s="112"/>
      <c r="W8860" s="72"/>
      <c r="X8860" s="46"/>
      <c r="Y8860" s="46"/>
      <c r="AC8860" s="47">
        <f t="shared" ref="AC8860:AC8923" si="135">SUM(I8860:AB8860)</f>
        <v>0</v>
      </c>
      <c r="AD8860" s="47"/>
      <c r="AE8860" s="44"/>
      <c r="AF8860" s="48"/>
    </row>
    <row r="8861" spans="1:32" ht="21" customHeight="1">
      <c r="A8861" s="45" t="str">
        <f>IF(G8861="","",VLOOKUP(G8861,#REF!,3,0))</f>
        <v/>
      </c>
      <c r="B8861" s="45" t="str">
        <f>IF(Table1[[#This Row],[Day]]="","",WEEKNUM(F8861))</f>
        <v/>
      </c>
      <c r="C8861" s="45" t="str">
        <f>IF(Table1[[#This Row],[Day]]="","",MONTH(F8861))</f>
        <v/>
      </c>
      <c r="D8861" s="45" t="str">
        <f>IF(Table1[[#This Row],[Day]]="","",YEAR(F8861))</f>
        <v/>
      </c>
      <c r="E8861" s="117" t="s">
        <v>329</v>
      </c>
      <c r="J8861" s="102"/>
      <c r="K8861" s="124"/>
      <c r="R8861" s="46"/>
      <c r="V8861" s="112"/>
      <c r="W8861" s="72"/>
      <c r="X8861" s="46"/>
      <c r="Y8861" s="46"/>
      <c r="AC8861" s="47">
        <f t="shared" si="135"/>
        <v>0</v>
      </c>
      <c r="AD8861" s="47"/>
      <c r="AE8861" s="44"/>
      <c r="AF8861" s="48"/>
    </row>
    <row r="8862" spans="1:32" ht="21" customHeight="1">
      <c r="A8862" s="45" t="str">
        <f>IF(G8862="","",VLOOKUP(G8862,#REF!,3,0))</f>
        <v/>
      </c>
      <c r="B8862" s="45" t="str">
        <f>IF(Table1[[#This Row],[Day]]="","",WEEKNUM(F8862))</f>
        <v/>
      </c>
      <c r="C8862" s="45" t="str">
        <f>IF(Table1[[#This Row],[Day]]="","",MONTH(F8862))</f>
        <v/>
      </c>
      <c r="D8862" s="45" t="str">
        <f>IF(Table1[[#This Row],[Day]]="","",YEAR(F8862))</f>
        <v/>
      </c>
      <c r="E8862" s="117" t="s">
        <v>329</v>
      </c>
      <c r="J8862" s="102"/>
      <c r="K8862" s="124"/>
      <c r="R8862" s="46"/>
      <c r="V8862" s="112"/>
      <c r="W8862" s="72"/>
      <c r="X8862" s="46"/>
      <c r="Y8862" s="46"/>
      <c r="AC8862" s="47">
        <f t="shared" si="135"/>
        <v>0</v>
      </c>
      <c r="AD8862" s="47"/>
      <c r="AE8862" s="44"/>
      <c r="AF8862" s="48"/>
    </row>
    <row r="8863" spans="1:32" ht="21" customHeight="1">
      <c r="A8863" s="45" t="str">
        <f>IF(G8863="","",VLOOKUP(G8863,#REF!,3,0))</f>
        <v/>
      </c>
      <c r="B8863" s="45" t="str">
        <f>IF(Table1[[#This Row],[Day]]="","",WEEKNUM(F8863))</f>
        <v/>
      </c>
      <c r="C8863" s="45" t="str">
        <f>IF(Table1[[#This Row],[Day]]="","",MONTH(F8863))</f>
        <v/>
      </c>
      <c r="D8863" s="45" t="str">
        <f>IF(Table1[[#This Row],[Day]]="","",YEAR(F8863))</f>
        <v/>
      </c>
      <c r="E8863" s="117" t="s">
        <v>329</v>
      </c>
      <c r="J8863" s="102"/>
      <c r="K8863" s="124"/>
      <c r="R8863" s="46"/>
      <c r="V8863" s="112"/>
      <c r="W8863" s="72"/>
      <c r="X8863" s="46"/>
      <c r="Y8863" s="46"/>
      <c r="AC8863" s="47">
        <f t="shared" si="135"/>
        <v>0</v>
      </c>
      <c r="AD8863" s="47"/>
      <c r="AE8863" s="44"/>
      <c r="AF8863" s="48"/>
    </row>
    <row r="8864" spans="1:32" ht="21" customHeight="1">
      <c r="A8864" s="45" t="str">
        <f>IF(G8864="","",VLOOKUP(G8864,#REF!,3,0))</f>
        <v/>
      </c>
      <c r="B8864" s="45" t="str">
        <f>IF(Table1[[#This Row],[Day]]="","",WEEKNUM(F8864))</f>
        <v/>
      </c>
      <c r="C8864" s="45" t="str">
        <f>IF(Table1[[#This Row],[Day]]="","",MONTH(F8864))</f>
        <v/>
      </c>
      <c r="D8864" s="45" t="str">
        <f>IF(Table1[[#This Row],[Day]]="","",YEAR(F8864))</f>
        <v/>
      </c>
      <c r="E8864" s="117" t="s">
        <v>329</v>
      </c>
      <c r="J8864" s="102"/>
      <c r="K8864" s="124"/>
      <c r="R8864" s="46"/>
      <c r="V8864" s="112"/>
      <c r="W8864" s="72"/>
      <c r="X8864" s="46"/>
      <c r="Y8864" s="46"/>
      <c r="AC8864" s="47">
        <f t="shared" si="135"/>
        <v>0</v>
      </c>
      <c r="AD8864" s="47"/>
      <c r="AE8864" s="44"/>
      <c r="AF8864" s="48"/>
    </row>
    <row r="8865" spans="1:32" ht="21" customHeight="1">
      <c r="A8865" s="45" t="str">
        <f>IF(G8865="","",VLOOKUP(G8865,#REF!,3,0))</f>
        <v/>
      </c>
      <c r="B8865" s="45" t="str">
        <f>IF(Table1[[#This Row],[Day]]="","",WEEKNUM(F8865))</f>
        <v/>
      </c>
      <c r="C8865" s="45" t="str">
        <f>IF(Table1[[#This Row],[Day]]="","",MONTH(F8865))</f>
        <v/>
      </c>
      <c r="D8865" s="45" t="str">
        <f>IF(Table1[[#This Row],[Day]]="","",YEAR(F8865))</f>
        <v/>
      </c>
      <c r="E8865" s="117" t="s">
        <v>329</v>
      </c>
      <c r="J8865" s="102"/>
      <c r="K8865" s="124"/>
      <c r="R8865" s="46"/>
      <c r="V8865" s="112"/>
      <c r="W8865" s="72"/>
      <c r="X8865" s="46"/>
      <c r="Y8865" s="46"/>
      <c r="AC8865" s="47">
        <f t="shared" si="135"/>
        <v>0</v>
      </c>
      <c r="AD8865" s="47"/>
      <c r="AE8865" s="44"/>
      <c r="AF8865" s="48"/>
    </row>
    <row r="8866" spans="1:32" ht="21" customHeight="1">
      <c r="A8866" s="45" t="str">
        <f>IF(G8866="","",VLOOKUP(G8866,#REF!,3,0))</f>
        <v/>
      </c>
      <c r="B8866" s="45" t="str">
        <f>IF(Table1[[#This Row],[Day]]="","",WEEKNUM(F8866))</f>
        <v/>
      </c>
      <c r="C8866" s="45" t="str">
        <f>IF(Table1[[#This Row],[Day]]="","",MONTH(F8866))</f>
        <v/>
      </c>
      <c r="D8866" s="45" t="str">
        <f>IF(Table1[[#This Row],[Day]]="","",YEAR(F8866))</f>
        <v/>
      </c>
      <c r="E8866" s="117" t="s">
        <v>329</v>
      </c>
      <c r="J8866" s="102"/>
      <c r="K8866" s="124"/>
      <c r="R8866" s="46"/>
      <c r="V8866" s="112"/>
      <c r="W8866" s="72"/>
      <c r="X8866" s="46"/>
      <c r="Y8866" s="46"/>
      <c r="AC8866" s="47">
        <f t="shared" si="135"/>
        <v>0</v>
      </c>
      <c r="AD8866" s="47"/>
      <c r="AE8866" s="44"/>
      <c r="AF8866" s="48"/>
    </row>
    <row r="8867" spans="1:32" ht="21" customHeight="1">
      <c r="A8867" s="45" t="str">
        <f>IF(G8867="","",VLOOKUP(G8867,#REF!,3,0))</f>
        <v/>
      </c>
      <c r="B8867" s="45" t="str">
        <f>IF(Table1[[#This Row],[Day]]="","",WEEKNUM(F8867))</f>
        <v/>
      </c>
      <c r="C8867" s="45" t="str">
        <f>IF(Table1[[#This Row],[Day]]="","",MONTH(F8867))</f>
        <v/>
      </c>
      <c r="D8867" s="45" t="str">
        <f>IF(Table1[[#This Row],[Day]]="","",YEAR(F8867))</f>
        <v/>
      </c>
      <c r="E8867" s="117" t="s">
        <v>329</v>
      </c>
      <c r="J8867" s="102"/>
      <c r="K8867" s="124"/>
      <c r="R8867" s="46"/>
      <c r="V8867" s="112"/>
      <c r="W8867" s="72"/>
      <c r="X8867" s="46"/>
      <c r="Y8867" s="46"/>
      <c r="AC8867" s="47">
        <f t="shared" si="135"/>
        <v>0</v>
      </c>
      <c r="AD8867" s="47"/>
      <c r="AE8867" s="44"/>
      <c r="AF8867" s="48"/>
    </row>
    <row r="8868" spans="1:32" ht="21" customHeight="1">
      <c r="A8868" s="45" t="str">
        <f>IF(G8868="","",VLOOKUP(G8868,#REF!,3,0))</f>
        <v/>
      </c>
      <c r="B8868" s="45" t="str">
        <f>IF(Table1[[#This Row],[Day]]="","",WEEKNUM(F8868))</f>
        <v/>
      </c>
      <c r="C8868" s="45" t="str">
        <f>IF(Table1[[#This Row],[Day]]="","",MONTH(F8868))</f>
        <v/>
      </c>
      <c r="D8868" s="45" t="str">
        <f>IF(Table1[[#This Row],[Day]]="","",YEAR(F8868))</f>
        <v/>
      </c>
      <c r="E8868" s="117" t="s">
        <v>329</v>
      </c>
      <c r="J8868" s="102"/>
      <c r="K8868" s="124"/>
      <c r="R8868" s="46"/>
      <c r="V8868" s="112"/>
      <c r="W8868" s="72"/>
      <c r="X8868" s="46"/>
      <c r="Y8868" s="46"/>
      <c r="AC8868" s="47">
        <f t="shared" si="135"/>
        <v>0</v>
      </c>
      <c r="AD8868" s="47"/>
      <c r="AE8868" s="44"/>
      <c r="AF8868" s="48"/>
    </row>
    <row r="8869" spans="1:32" ht="21" customHeight="1">
      <c r="A8869" s="45" t="str">
        <f>IF(G8869="","",VLOOKUP(G8869,#REF!,3,0))</f>
        <v/>
      </c>
      <c r="B8869" s="45" t="str">
        <f>IF(Table1[[#This Row],[Day]]="","",WEEKNUM(F8869))</f>
        <v/>
      </c>
      <c r="C8869" s="45" t="str">
        <f>IF(Table1[[#This Row],[Day]]="","",MONTH(F8869))</f>
        <v/>
      </c>
      <c r="D8869" s="45" t="str">
        <f>IF(Table1[[#This Row],[Day]]="","",YEAR(F8869))</f>
        <v/>
      </c>
      <c r="E8869" s="117" t="s">
        <v>329</v>
      </c>
      <c r="J8869" s="102"/>
      <c r="K8869" s="124"/>
      <c r="R8869" s="46"/>
      <c r="V8869" s="112"/>
      <c r="W8869" s="72"/>
      <c r="X8869" s="46"/>
      <c r="Y8869" s="46"/>
      <c r="AC8869" s="47">
        <f t="shared" si="135"/>
        <v>0</v>
      </c>
      <c r="AD8869" s="47"/>
      <c r="AE8869" s="44"/>
      <c r="AF8869" s="48"/>
    </row>
    <row r="8870" spans="1:32" ht="21" customHeight="1">
      <c r="A8870" s="45" t="str">
        <f>IF(G8870="","",VLOOKUP(G8870,#REF!,3,0))</f>
        <v/>
      </c>
      <c r="B8870" s="45" t="str">
        <f>IF(Table1[[#This Row],[Day]]="","",WEEKNUM(F8870))</f>
        <v/>
      </c>
      <c r="C8870" s="45" t="str">
        <f>IF(Table1[[#This Row],[Day]]="","",MONTH(F8870))</f>
        <v/>
      </c>
      <c r="D8870" s="45" t="str">
        <f>IF(Table1[[#This Row],[Day]]="","",YEAR(F8870))</f>
        <v/>
      </c>
      <c r="E8870" s="117" t="s">
        <v>329</v>
      </c>
      <c r="J8870" s="102"/>
      <c r="K8870" s="124"/>
      <c r="R8870" s="46"/>
      <c r="V8870" s="112"/>
      <c r="W8870" s="72"/>
      <c r="X8870" s="46"/>
      <c r="Y8870" s="46"/>
      <c r="AC8870" s="47">
        <f t="shared" si="135"/>
        <v>0</v>
      </c>
      <c r="AD8870" s="47"/>
      <c r="AE8870" s="44"/>
      <c r="AF8870" s="48"/>
    </row>
    <row r="8871" spans="1:32" ht="21" customHeight="1">
      <c r="A8871" s="45" t="str">
        <f>IF(G8871="","",VLOOKUP(G8871,#REF!,3,0))</f>
        <v/>
      </c>
      <c r="B8871" s="45" t="str">
        <f>IF(Table1[[#This Row],[Day]]="","",WEEKNUM(F8871))</f>
        <v/>
      </c>
      <c r="C8871" s="45" t="str">
        <f>IF(Table1[[#This Row],[Day]]="","",MONTH(F8871))</f>
        <v/>
      </c>
      <c r="D8871" s="45" t="str">
        <f>IF(Table1[[#This Row],[Day]]="","",YEAR(F8871))</f>
        <v/>
      </c>
      <c r="E8871" s="117" t="s">
        <v>329</v>
      </c>
      <c r="J8871" s="102"/>
      <c r="K8871" s="124"/>
      <c r="R8871" s="46"/>
      <c r="V8871" s="112"/>
      <c r="W8871" s="72"/>
      <c r="X8871" s="46"/>
      <c r="Y8871" s="46"/>
      <c r="AC8871" s="47">
        <f t="shared" si="135"/>
        <v>0</v>
      </c>
      <c r="AD8871" s="47"/>
      <c r="AE8871" s="44"/>
      <c r="AF8871" s="48"/>
    </row>
    <row r="8872" spans="1:32" ht="21" customHeight="1">
      <c r="A8872" s="45" t="str">
        <f>IF(G8872="","",VLOOKUP(G8872,#REF!,3,0))</f>
        <v/>
      </c>
      <c r="B8872" s="45" t="str">
        <f>IF(Table1[[#This Row],[Day]]="","",WEEKNUM(F8872))</f>
        <v/>
      </c>
      <c r="C8872" s="45" t="str">
        <f>IF(Table1[[#This Row],[Day]]="","",MONTH(F8872))</f>
        <v/>
      </c>
      <c r="D8872" s="45" t="str">
        <f>IF(Table1[[#This Row],[Day]]="","",YEAR(F8872))</f>
        <v/>
      </c>
      <c r="E8872" s="117" t="s">
        <v>329</v>
      </c>
      <c r="J8872" s="102"/>
      <c r="K8872" s="124"/>
      <c r="R8872" s="46"/>
      <c r="V8872" s="112"/>
      <c r="W8872" s="72"/>
      <c r="X8872" s="46"/>
      <c r="Y8872" s="46"/>
      <c r="AC8872" s="47">
        <f t="shared" si="135"/>
        <v>0</v>
      </c>
      <c r="AD8872" s="47"/>
      <c r="AE8872" s="44"/>
      <c r="AF8872" s="48"/>
    </row>
    <row r="8873" spans="1:32" ht="21" customHeight="1">
      <c r="A8873" s="45" t="str">
        <f>IF(G8873="","",VLOOKUP(G8873,#REF!,3,0))</f>
        <v/>
      </c>
      <c r="B8873" s="45" t="str">
        <f>IF(Table1[[#This Row],[Day]]="","",WEEKNUM(F8873))</f>
        <v/>
      </c>
      <c r="C8873" s="45" t="str">
        <f>IF(Table1[[#This Row],[Day]]="","",MONTH(F8873))</f>
        <v/>
      </c>
      <c r="D8873" s="45" t="str">
        <f>IF(Table1[[#This Row],[Day]]="","",YEAR(F8873))</f>
        <v/>
      </c>
      <c r="E8873" s="117" t="s">
        <v>329</v>
      </c>
      <c r="J8873" s="102"/>
      <c r="K8873" s="124"/>
      <c r="R8873" s="46"/>
      <c r="V8873" s="112"/>
      <c r="W8873" s="72"/>
      <c r="X8873" s="46"/>
      <c r="Y8873" s="46"/>
      <c r="AC8873" s="47">
        <f t="shared" si="135"/>
        <v>0</v>
      </c>
      <c r="AD8873" s="47"/>
      <c r="AE8873" s="44"/>
      <c r="AF8873" s="48"/>
    </row>
    <row r="8874" spans="1:32" ht="21" customHeight="1">
      <c r="A8874" s="45" t="str">
        <f>IF(G8874="","",VLOOKUP(G8874,#REF!,3,0))</f>
        <v/>
      </c>
      <c r="B8874" s="45" t="str">
        <f>IF(Table1[[#This Row],[Day]]="","",WEEKNUM(F8874))</f>
        <v/>
      </c>
      <c r="C8874" s="45" t="str">
        <f>IF(Table1[[#This Row],[Day]]="","",MONTH(F8874))</f>
        <v/>
      </c>
      <c r="D8874" s="45" t="str">
        <f>IF(Table1[[#This Row],[Day]]="","",YEAR(F8874))</f>
        <v/>
      </c>
      <c r="E8874" s="117" t="s">
        <v>329</v>
      </c>
      <c r="J8874" s="102"/>
      <c r="K8874" s="124"/>
      <c r="R8874" s="46"/>
      <c r="V8874" s="112"/>
      <c r="W8874" s="72"/>
      <c r="X8874" s="46"/>
      <c r="Y8874" s="46"/>
      <c r="AC8874" s="47">
        <f t="shared" si="135"/>
        <v>0</v>
      </c>
      <c r="AD8874" s="47"/>
      <c r="AE8874" s="44"/>
      <c r="AF8874" s="48"/>
    </row>
    <row r="8875" spans="1:32" ht="21" customHeight="1">
      <c r="A8875" s="45" t="str">
        <f>IF(G8875="","",VLOOKUP(G8875,#REF!,3,0))</f>
        <v/>
      </c>
      <c r="B8875" s="45" t="str">
        <f>IF(Table1[[#This Row],[Day]]="","",WEEKNUM(F8875))</f>
        <v/>
      </c>
      <c r="C8875" s="45" t="str">
        <f>IF(Table1[[#This Row],[Day]]="","",MONTH(F8875))</f>
        <v/>
      </c>
      <c r="D8875" s="45" t="str">
        <f>IF(Table1[[#This Row],[Day]]="","",YEAR(F8875))</f>
        <v/>
      </c>
      <c r="E8875" s="117" t="s">
        <v>329</v>
      </c>
      <c r="J8875" s="102"/>
      <c r="K8875" s="124"/>
      <c r="R8875" s="46"/>
      <c r="V8875" s="112"/>
      <c r="W8875" s="72"/>
      <c r="X8875" s="46"/>
      <c r="Y8875" s="46"/>
      <c r="AC8875" s="47">
        <f t="shared" si="135"/>
        <v>0</v>
      </c>
      <c r="AD8875" s="47"/>
      <c r="AE8875" s="44"/>
      <c r="AF8875" s="48"/>
    </row>
    <row r="8876" spans="1:32" ht="21" customHeight="1">
      <c r="A8876" s="45" t="str">
        <f>IF(G8876="","",VLOOKUP(G8876,#REF!,3,0))</f>
        <v/>
      </c>
      <c r="B8876" s="45" t="str">
        <f>IF(Table1[[#This Row],[Day]]="","",WEEKNUM(F8876))</f>
        <v/>
      </c>
      <c r="C8876" s="45" t="str">
        <f>IF(Table1[[#This Row],[Day]]="","",MONTH(F8876))</f>
        <v/>
      </c>
      <c r="D8876" s="45" t="str">
        <f>IF(Table1[[#This Row],[Day]]="","",YEAR(F8876))</f>
        <v/>
      </c>
      <c r="E8876" s="117" t="s">
        <v>329</v>
      </c>
      <c r="J8876" s="102"/>
      <c r="K8876" s="124"/>
      <c r="R8876" s="46"/>
      <c r="V8876" s="112"/>
      <c r="W8876" s="72"/>
      <c r="X8876" s="46"/>
      <c r="Y8876" s="46"/>
      <c r="AC8876" s="47">
        <f t="shared" si="135"/>
        <v>0</v>
      </c>
      <c r="AD8876" s="47"/>
      <c r="AE8876" s="44"/>
      <c r="AF8876" s="48"/>
    </row>
    <row r="8877" spans="1:32" ht="21" customHeight="1">
      <c r="A8877" s="45" t="str">
        <f>IF(G8877="","",VLOOKUP(G8877,#REF!,3,0))</f>
        <v/>
      </c>
      <c r="B8877" s="45" t="str">
        <f>IF(Table1[[#This Row],[Day]]="","",WEEKNUM(F8877))</f>
        <v/>
      </c>
      <c r="C8877" s="45" t="str">
        <f>IF(Table1[[#This Row],[Day]]="","",MONTH(F8877))</f>
        <v/>
      </c>
      <c r="D8877" s="45" t="str">
        <f>IF(Table1[[#This Row],[Day]]="","",YEAR(F8877))</f>
        <v/>
      </c>
      <c r="E8877" s="117" t="s">
        <v>329</v>
      </c>
      <c r="J8877" s="102"/>
      <c r="K8877" s="124"/>
      <c r="R8877" s="46"/>
      <c r="V8877" s="112"/>
      <c r="W8877" s="72"/>
      <c r="X8877" s="46"/>
      <c r="Y8877" s="46"/>
      <c r="AC8877" s="47">
        <f t="shared" si="135"/>
        <v>0</v>
      </c>
      <c r="AD8877" s="47"/>
      <c r="AE8877" s="44"/>
      <c r="AF8877" s="48"/>
    </row>
    <row r="8878" spans="1:32" ht="21" customHeight="1">
      <c r="A8878" s="45" t="str">
        <f>IF(G8878="","",VLOOKUP(G8878,#REF!,3,0))</f>
        <v/>
      </c>
      <c r="B8878" s="45" t="str">
        <f>IF(Table1[[#This Row],[Day]]="","",WEEKNUM(F8878))</f>
        <v/>
      </c>
      <c r="C8878" s="45" t="str">
        <f>IF(Table1[[#This Row],[Day]]="","",MONTH(F8878))</f>
        <v/>
      </c>
      <c r="D8878" s="45" t="str">
        <f>IF(Table1[[#This Row],[Day]]="","",YEAR(F8878))</f>
        <v/>
      </c>
      <c r="E8878" s="117" t="s">
        <v>329</v>
      </c>
      <c r="J8878" s="102"/>
      <c r="K8878" s="124"/>
      <c r="R8878" s="46"/>
      <c r="V8878" s="112"/>
      <c r="W8878" s="72"/>
      <c r="X8878" s="46"/>
      <c r="Y8878" s="46"/>
      <c r="AC8878" s="47">
        <f t="shared" si="135"/>
        <v>0</v>
      </c>
      <c r="AD8878" s="47"/>
      <c r="AE8878" s="44"/>
      <c r="AF8878" s="48"/>
    </row>
    <row r="8879" spans="1:32" ht="21" customHeight="1">
      <c r="A8879" s="45" t="str">
        <f>IF(G8879="","",VLOOKUP(G8879,#REF!,3,0))</f>
        <v/>
      </c>
      <c r="B8879" s="45" t="str">
        <f>IF(Table1[[#This Row],[Day]]="","",WEEKNUM(F8879))</f>
        <v/>
      </c>
      <c r="C8879" s="45" t="str">
        <f>IF(Table1[[#This Row],[Day]]="","",MONTH(F8879))</f>
        <v/>
      </c>
      <c r="D8879" s="45" t="str">
        <f>IF(Table1[[#This Row],[Day]]="","",YEAR(F8879))</f>
        <v/>
      </c>
      <c r="E8879" s="117" t="s">
        <v>329</v>
      </c>
      <c r="J8879" s="102"/>
      <c r="K8879" s="124"/>
      <c r="R8879" s="46"/>
      <c r="V8879" s="112"/>
      <c r="W8879" s="72"/>
      <c r="X8879" s="46"/>
      <c r="Y8879" s="46"/>
      <c r="AC8879" s="47">
        <f t="shared" si="135"/>
        <v>0</v>
      </c>
      <c r="AD8879" s="47"/>
      <c r="AE8879" s="44"/>
      <c r="AF8879" s="48"/>
    </row>
    <row r="8880" spans="1:32" ht="21" customHeight="1">
      <c r="A8880" s="45" t="str">
        <f>IF(G8880="","",VLOOKUP(G8880,#REF!,3,0))</f>
        <v/>
      </c>
      <c r="B8880" s="45" t="str">
        <f>IF(Table1[[#This Row],[Day]]="","",WEEKNUM(F8880))</f>
        <v/>
      </c>
      <c r="C8880" s="45" t="str">
        <f>IF(Table1[[#This Row],[Day]]="","",MONTH(F8880))</f>
        <v/>
      </c>
      <c r="D8880" s="45" t="str">
        <f>IF(Table1[[#This Row],[Day]]="","",YEAR(F8880))</f>
        <v/>
      </c>
      <c r="E8880" s="117" t="s">
        <v>329</v>
      </c>
      <c r="J8880" s="102"/>
      <c r="K8880" s="124"/>
      <c r="R8880" s="46"/>
      <c r="V8880" s="112"/>
      <c r="W8880" s="72"/>
      <c r="X8880" s="46"/>
      <c r="Y8880" s="46"/>
      <c r="AC8880" s="47">
        <f t="shared" si="135"/>
        <v>0</v>
      </c>
      <c r="AD8880" s="47"/>
      <c r="AE8880" s="44"/>
      <c r="AF8880" s="48"/>
    </row>
    <row r="8881" spans="1:32" ht="21" customHeight="1">
      <c r="A8881" s="45" t="str">
        <f>IF(G8881="","",VLOOKUP(G8881,#REF!,3,0))</f>
        <v/>
      </c>
      <c r="B8881" s="45" t="str">
        <f>IF(Table1[[#This Row],[Day]]="","",WEEKNUM(F8881))</f>
        <v/>
      </c>
      <c r="C8881" s="45" t="str">
        <f>IF(Table1[[#This Row],[Day]]="","",MONTH(F8881))</f>
        <v/>
      </c>
      <c r="D8881" s="45" t="str">
        <f>IF(Table1[[#This Row],[Day]]="","",YEAR(F8881))</f>
        <v/>
      </c>
      <c r="E8881" s="117" t="s">
        <v>329</v>
      </c>
      <c r="J8881" s="102"/>
      <c r="K8881" s="124"/>
      <c r="R8881" s="46"/>
      <c r="V8881" s="112"/>
      <c r="W8881" s="72"/>
      <c r="X8881" s="46"/>
      <c r="Y8881" s="46"/>
      <c r="AC8881" s="47">
        <f t="shared" si="135"/>
        <v>0</v>
      </c>
      <c r="AD8881" s="47"/>
      <c r="AE8881" s="44"/>
      <c r="AF8881" s="48"/>
    </row>
    <row r="8882" spans="1:32" ht="21" customHeight="1">
      <c r="A8882" s="45" t="str">
        <f>IF(G8882="","",VLOOKUP(G8882,#REF!,3,0))</f>
        <v/>
      </c>
      <c r="B8882" s="45" t="str">
        <f>IF(Table1[[#This Row],[Day]]="","",WEEKNUM(F8882))</f>
        <v/>
      </c>
      <c r="C8882" s="45" t="str">
        <f>IF(Table1[[#This Row],[Day]]="","",MONTH(F8882))</f>
        <v/>
      </c>
      <c r="D8882" s="45" t="str">
        <f>IF(Table1[[#This Row],[Day]]="","",YEAR(F8882))</f>
        <v/>
      </c>
      <c r="E8882" s="117" t="s">
        <v>329</v>
      </c>
      <c r="J8882" s="102"/>
      <c r="K8882" s="124"/>
      <c r="R8882" s="46"/>
      <c r="V8882" s="112"/>
      <c r="W8882" s="72"/>
      <c r="X8882" s="46"/>
      <c r="Y8882" s="46"/>
      <c r="AC8882" s="47">
        <f t="shared" si="135"/>
        <v>0</v>
      </c>
      <c r="AD8882" s="47"/>
      <c r="AE8882" s="44"/>
      <c r="AF8882" s="48"/>
    </row>
    <row r="8883" spans="1:32" ht="21" customHeight="1">
      <c r="A8883" s="45" t="str">
        <f>IF(G8883="","",VLOOKUP(G8883,#REF!,3,0))</f>
        <v/>
      </c>
      <c r="B8883" s="45" t="str">
        <f>IF(Table1[[#This Row],[Day]]="","",WEEKNUM(F8883))</f>
        <v/>
      </c>
      <c r="C8883" s="45" t="str">
        <f>IF(Table1[[#This Row],[Day]]="","",MONTH(F8883))</f>
        <v/>
      </c>
      <c r="D8883" s="45" t="str">
        <f>IF(Table1[[#This Row],[Day]]="","",YEAR(F8883))</f>
        <v/>
      </c>
      <c r="E8883" s="117" t="s">
        <v>329</v>
      </c>
      <c r="J8883" s="102"/>
      <c r="K8883" s="124"/>
      <c r="R8883" s="46"/>
      <c r="V8883" s="112"/>
      <c r="W8883" s="72"/>
      <c r="X8883" s="46"/>
      <c r="Y8883" s="46"/>
      <c r="AC8883" s="47">
        <f t="shared" si="135"/>
        <v>0</v>
      </c>
      <c r="AD8883" s="47"/>
      <c r="AE8883" s="44"/>
      <c r="AF8883" s="48"/>
    </row>
    <row r="8884" spans="1:32" ht="21" customHeight="1">
      <c r="A8884" s="45" t="str">
        <f>IF(G8884="","",VLOOKUP(G8884,#REF!,3,0))</f>
        <v/>
      </c>
      <c r="B8884" s="45" t="str">
        <f>IF(Table1[[#This Row],[Day]]="","",WEEKNUM(F8884))</f>
        <v/>
      </c>
      <c r="C8884" s="45" t="str">
        <f>IF(Table1[[#This Row],[Day]]="","",MONTH(F8884))</f>
        <v/>
      </c>
      <c r="D8884" s="45" t="str">
        <f>IF(Table1[[#This Row],[Day]]="","",YEAR(F8884))</f>
        <v/>
      </c>
      <c r="E8884" s="117" t="s">
        <v>329</v>
      </c>
      <c r="J8884" s="102"/>
      <c r="K8884" s="124"/>
      <c r="R8884" s="46"/>
      <c r="V8884" s="112"/>
      <c r="W8884" s="72"/>
      <c r="X8884" s="46"/>
      <c r="Y8884" s="46"/>
      <c r="AC8884" s="47">
        <f t="shared" si="135"/>
        <v>0</v>
      </c>
      <c r="AD8884" s="47"/>
      <c r="AE8884" s="44"/>
      <c r="AF8884" s="48"/>
    </row>
    <row r="8885" spans="1:32" ht="21" customHeight="1">
      <c r="A8885" s="45" t="str">
        <f>IF(G8885="","",VLOOKUP(G8885,#REF!,3,0))</f>
        <v/>
      </c>
      <c r="B8885" s="45" t="str">
        <f>IF(Table1[[#This Row],[Day]]="","",WEEKNUM(F8885))</f>
        <v/>
      </c>
      <c r="C8885" s="45" t="str">
        <f>IF(Table1[[#This Row],[Day]]="","",MONTH(F8885))</f>
        <v/>
      </c>
      <c r="D8885" s="45" t="str">
        <f>IF(Table1[[#This Row],[Day]]="","",YEAR(F8885))</f>
        <v/>
      </c>
      <c r="E8885" s="117" t="s">
        <v>329</v>
      </c>
      <c r="J8885" s="102"/>
      <c r="K8885" s="124"/>
      <c r="R8885" s="46"/>
      <c r="V8885" s="112"/>
      <c r="W8885" s="72"/>
      <c r="X8885" s="46"/>
      <c r="Y8885" s="46"/>
      <c r="AC8885" s="47">
        <f t="shared" si="135"/>
        <v>0</v>
      </c>
      <c r="AD8885" s="47"/>
      <c r="AE8885" s="44"/>
      <c r="AF8885" s="48"/>
    </row>
    <row r="8886" spans="1:32" ht="21" customHeight="1">
      <c r="A8886" s="45" t="str">
        <f>IF(G8886="","",VLOOKUP(G8886,#REF!,3,0))</f>
        <v/>
      </c>
      <c r="B8886" s="45" t="str">
        <f>IF(Table1[[#This Row],[Day]]="","",WEEKNUM(F8886))</f>
        <v/>
      </c>
      <c r="C8886" s="45" t="str">
        <f>IF(Table1[[#This Row],[Day]]="","",MONTH(F8886))</f>
        <v/>
      </c>
      <c r="D8886" s="45" t="str">
        <f>IF(Table1[[#This Row],[Day]]="","",YEAR(F8886))</f>
        <v/>
      </c>
      <c r="E8886" s="117" t="s">
        <v>329</v>
      </c>
      <c r="J8886" s="102"/>
      <c r="K8886" s="124"/>
      <c r="R8886" s="46"/>
      <c r="V8886" s="112"/>
      <c r="W8886" s="72"/>
      <c r="X8886" s="46"/>
      <c r="Y8886" s="46"/>
      <c r="AC8886" s="47">
        <f t="shared" si="135"/>
        <v>0</v>
      </c>
      <c r="AD8886" s="47"/>
      <c r="AE8886" s="44"/>
      <c r="AF8886" s="48"/>
    </row>
    <row r="8887" spans="1:32" ht="21" customHeight="1">
      <c r="A8887" s="45" t="str">
        <f>IF(G8887="","",VLOOKUP(G8887,#REF!,3,0))</f>
        <v/>
      </c>
      <c r="B8887" s="45" t="str">
        <f>IF(Table1[[#This Row],[Day]]="","",WEEKNUM(F8887))</f>
        <v/>
      </c>
      <c r="C8887" s="45" t="str">
        <f>IF(Table1[[#This Row],[Day]]="","",MONTH(F8887))</f>
        <v/>
      </c>
      <c r="D8887" s="45" t="str">
        <f>IF(Table1[[#This Row],[Day]]="","",YEAR(F8887))</f>
        <v/>
      </c>
      <c r="E8887" s="117" t="s">
        <v>329</v>
      </c>
      <c r="J8887" s="102"/>
      <c r="K8887" s="124"/>
      <c r="R8887" s="46"/>
      <c r="V8887" s="112"/>
      <c r="W8887" s="72"/>
      <c r="X8887" s="46"/>
      <c r="Y8887" s="46"/>
      <c r="AC8887" s="47">
        <f t="shared" si="135"/>
        <v>0</v>
      </c>
      <c r="AD8887" s="47"/>
      <c r="AE8887" s="44"/>
      <c r="AF8887" s="48"/>
    </row>
    <row r="8888" spans="1:32" ht="21" customHeight="1">
      <c r="A8888" s="45" t="str">
        <f>IF(G8888="","",VLOOKUP(G8888,#REF!,3,0))</f>
        <v/>
      </c>
      <c r="B8888" s="45" t="str">
        <f>IF(Table1[[#This Row],[Day]]="","",WEEKNUM(F8888))</f>
        <v/>
      </c>
      <c r="C8888" s="45" t="str">
        <f>IF(Table1[[#This Row],[Day]]="","",MONTH(F8888))</f>
        <v/>
      </c>
      <c r="D8888" s="45" t="str">
        <f>IF(Table1[[#This Row],[Day]]="","",YEAR(F8888))</f>
        <v/>
      </c>
      <c r="E8888" s="117" t="s">
        <v>329</v>
      </c>
      <c r="J8888" s="102"/>
      <c r="K8888" s="124"/>
      <c r="R8888" s="46"/>
      <c r="V8888" s="112"/>
      <c r="W8888" s="72"/>
      <c r="X8888" s="46"/>
      <c r="Y8888" s="46"/>
      <c r="AC8888" s="47">
        <f t="shared" si="135"/>
        <v>0</v>
      </c>
      <c r="AD8888" s="47"/>
      <c r="AE8888" s="44"/>
      <c r="AF8888" s="48"/>
    </row>
    <row r="8889" spans="1:32" ht="21" customHeight="1">
      <c r="A8889" s="45" t="str">
        <f>IF(G8889="","",VLOOKUP(G8889,#REF!,3,0))</f>
        <v/>
      </c>
      <c r="B8889" s="45" t="str">
        <f>IF(Table1[[#This Row],[Day]]="","",WEEKNUM(F8889))</f>
        <v/>
      </c>
      <c r="C8889" s="45" t="str">
        <f>IF(Table1[[#This Row],[Day]]="","",MONTH(F8889))</f>
        <v/>
      </c>
      <c r="D8889" s="45" t="str">
        <f>IF(Table1[[#This Row],[Day]]="","",YEAR(F8889))</f>
        <v/>
      </c>
      <c r="E8889" s="117" t="s">
        <v>329</v>
      </c>
      <c r="J8889" s="102"/>
      <c r="K8889" s="124"/>
      <c r="R8889" s="46"/>
      <c r="V8889" s="112"/>
      <c r="W8889" s="72"/>
      <c r="X8889" s="46"/>
      <c r="Y8889" s="46"/>
      <c r="AC8889" s="47">
        <f t="shared" si="135"/>
        <v>0</v>
      </c>
      <c r="AD8889" s="47"/>
      <c r="AE8889" s="44"/>
      <c r="AF8889" s="48"/>
    </row>
    <row r="8890" spans="1:32" ht="21" customHeight="1">
      <c r="A8890" s="45" t="str">
        <f>IF(G8890="","",VLOOKUP(G8890,#REF!,3,0))</f>
        <v/>
      </c>
      <c r="B8890" s="45" t="str">
        <f>IF(Table1[[#This Row],[Day]]="","",WEEKNUM(F8890))</f>
        <v/>
      </c>
      <c r="C8890" s="45" t="str">
        <f>IF(Table1[[#This Row],[Day]]="","",MONTH(F8890))</f>
        <v/>
      </c>
      <c r="D8890" s="45" t="str">
        <f>IF(Table1[[#This Row],[Day]]="","",YEAR(F8890))</f>
        <v/>
      </c>
      <c r="E8890" s="117" t="s">
        <v>329</v>
      </c>
      <c r="J8890" s="102"/>
      <c r="K8890" s="124"/>
      <c r="R8890" s="46"/>
      <c r="V8890" s="112"/>
      <c r="W8890" s="72"/>
      <c r="X8890" s="46"/>
      <c r="Y8890" s="46"/>
      <c r="AC8890" s="47">
        <f t="shared" si="135"/>
        <v>0</v>
      </c>
      <c r="AD8890" s="47"/>
      <c r="AE8890" s="44"/>
      <c r="AF8890" s="48"/>
    </row>
    <row r="8891" spans="1:32" ht="21" customHeight="1">
      <c r="A8891" s="45" t="str">
        <f>IF(G8891="","",VLOOKUP(G8891,#REF!,3,0))</f>
        <v/>
      </c>
      <c r="B8891" s="45" t="str">
        <f>IF(Table1[[#This Row],[Day]]="","",WEEKNUM(F8891))</f>
        <v/>
      </c>
      <c r="C8891" s="45" t="str">
        <f>IF(Table1[[#This Row],[Day]]="","",MONTH(F8891))</f>
        <v/>
      </c>
      <c r="D8891" s="45" t="str">
        <f>IF(Table1[[#This Row],[Day]]="","",YEAR(F8891))</f>
        <v/>
      </c>
      <c r="E8891" s="117" t="s">
        <v>329</v>
      </c>
      <c r="J8891" s="102"/>
      <c r="K8891" s="124"/>
      <c r="R8891" s="46"/>
      <c r="V8891" s="112"/>
      <c r="W8891" s="72"/>
      <c r="X8891" s="46"/>
      <c r="Y8891" s="46"/>
      <c r="AC8891" s="47">
        <f t="shared" si="135"/>
        <v>0</v>
      </c>
      <c r="AD8891" s="47"/>
      <c r="AE8891" s="44"/>
      <c r="AF8891" s="48"/>
    </row>
    <row r="8892" spans="1:32" ht="21" customHeight="1">
      <c r="A8892" s="45" t="str">
        <f>IF(G8892="","",VLOOKUP(G8892,#REF!,3,0))</f>
        <v/>
      </c>
      <c r="B8892" s="45" t="str">
        <f>IF(Table1[[#This Row],[Day]]="","",WEEKNUM(F8892))</f>
        <v/>
      </c>
      <c r="C8892" s="45" t="str">
        <f>IF(Table1[[#This Row],[Day]]="","",MONTH(F8892))</f>
        <v/>
      </c>
      <c r="D8892" s="45" t="str">
        <f>IF(Table1[[#This Row],[Day]]="","",YEAR(F8892))</f>
        <v/>
      </c>
      <c r="E8892" s="117" t="s">
        <v>329</v>
      </c>
      <c r="J8892" s="102"/>
      <c r="K8892" s="124"/>
      <c r="R8892" s="46"/>
      <c r="V8892" s="112"/>
      <c r="W8892" s="72"/>
      <c r="X8892" s="46"/>
      <c r="Y8892" s="46"/>
      <c r="AC8892" s="47">
        <f t="shared" si="135"/>
        <v>0</v>
      </c>
      <c r="AD8892" s="47"/>
      <c r="AE8892" s="44"/>
      <c r="AF8892" s="48"/>
    </row>
    <row r="8893" spans="1:32" ht="21" customHeight="1">
      <c r="A8893" s="45" t="str">
        <f>IF(G8893="","",VLOOKUP(G8893,#REF!,3,0))</f>
        <v/>
      </c>
      <c r="B8893" s="45" t="str">
        <f>IF(Table1[[#This Row],[Day]]="","",WEEKNUM(F8893))</f>
        <v/>
      </c>
      <c r="C8893" s="45" t="str">
        <f>IF(Table1[[#This Row],[Day]]="","",MONTH(F8893))</f>
        <v/>
      </c>
      <c r="D8893" s="45" t="str">
        <f>IF(Table1[[#This Row],[Day]]="","",YEAR(F8893))</f>
        <v/>
      </c>
      <c r="E8893" s="117" t="s">
        <v>329</v>
      </c>
      <c r="J8893" s="102"/>
      <c r="K8893" s="124"/>
      <c r="R8893" s="46"/>
      <c r="V8893" s="112"/>
      <c r="W8893" s="72"/>
      <c r="X8893" s="46"/>
      <c r="Y8893" s="46"/>
      <c r="AC8893" s="47">
        <f t="shared" si="135"/>
        <v>0</v>
      </c>
      <c r="AD8893" s="47"/>
      <c r="AE8893" s="44"/>
      <c r="AF8893" s="48"/>
    </row>
    <row r="8894" spans="1:32" ht="21" customHeight="1">
      <c r="A8894" s="45" t="str">
        <f>IF(G8894="","",VLOOKUP(G8894,#REF!,3,0))</f>
        <v/>
      </c>
      <c r="B8894" s="45" t="str">
        <f>IF(Table1[[#This Row],[Day]]="","",WEEKNUM(F8894))</f>
        <v/>
      </c>
      <c r="C8894" s="45" t="str">
        <f>IF(Table1[[#This Row],[Day]]="","",MONTH(F8894))</f>
        <v/>
      </c>
      <c r="D8894" s="45" t="str">
        <f>IF(Table1[[#This Row],[Day]]="","",YEAR(F8894))</f>
        <v/>
      </c>
      <c r="E8894" s="117" t="s">
        <v>329</v>
      </c>
      <c r="J8894" s="102"/>
      <c r="K8894" s="124"/>
      <c r="R8894" s="46"/>
      <c r="V8894" s="112"/>
      <c r="W8894" s="72"/>
      <c r="X8894" s="46"/>
      <c r="Y8894" s="46"/>
      <c r="AC8894" s="47">
        <f t="shared" si="135"/>
        <v>0</v>
      </c>
      <c r="AD8894" s="47"/>
      <c r="AE8894" s="44"/>
      <c r="AF8894" s="48"/>
    </row>
    <row r="8895" spans="1:32" ht="21" customHeight="1">
      <c r="A8895" s="45" t="str">
        <f>IF(G8895="","",VLOOKUP(G8895,#REF!,3,0))</f>
        <v/>
      </c>
      <c r="B8895" s="45" t="str">
        <f>IF(Table1[[#This Row],[Day]]="","",WEEKNUM(F8895))</f>
        <v/>
      </c>
      <c r="C8895" s="45" t="str">
        <f>IF(Table1[[#This Row],[Day]]="","",MONTH(F8895))</f>
        <v/>
      </c>
      <c r="D8895" s="45" t="str">
        <f>IF(Table1[[#This Row],[Day]]="","",YEAR(F8895))</f>
        <v/>
      </c>
      <c r="E8895" s="117" t="s">
        <v>329</v>
      </c>
      <c r="J8895" s="102"/>
      <c r="K8895" s="124"/>
      <c r="R8895" s="46"/>
      <c r="V8895" s="112"/>
      <c r="W8895" s="72"/>
      <c r="X8895" s="46"/>
      <c r="Y8895" s="46"/>
      <c r="AC8895" s="47">
        <f t="shared" si="135"/>
        <v>0</v>
      </c>
      <c r="AD8895" s="47"/>
      <c r="AE8895" s="44"/>
      <c r="AF8895" s="48"/>
    </row>
    <row r="8896" spans="1:32" ht="21" customHeight="1">
      <c r="A8896" s="45" t="str">
        <f>IF(G8896="","",VLOOKUP(G8896,#REF!,3,0))</f>
        <v/>
      </c>
      <c r="B8896" s="45" t="str">
        <f>IF(Table1[[#This Row],[Day]]="","",WEEKNUM(F8896))</f>
        <v/>
      </c>
      <c r="C8896" s="45" t="str">
        <f>IF(Table1[[#This Row],[Day]]="","",MONTH(F8896))</f>
        <v/>
      </c>
      <c r="D8896" s="45" t="str">
        <f>IF(Table1[[#This Row],[Day]]="","",YEAR(F8896))</f>
        <v/>
      </c>
      <c r="E8896" s="117" t="s">
        <v>329</v>
      </c>
      <c r="J8896" s="102"/>
      <c r="K8896" s="124"/>
      <c r="R8896" s="46"/>
      <c r="V8896" s="112"/>
      <c r="W8896" s="72"/>
      <c r="X8896" s="46"/>
      <c r="Y8896" s="46"/>
      <c r="AC8896" s="47">
        <f t="shared" si="135"/>
        <v>0</v>
      </c>
      <c r="AD8896" s="47"/>
      <c r="AE8896" s="44"/>
      <c r="AF8896" s="48"/>
    </row>
    <row r="8897" spans="1:32" ht="21" customHeight="1">
      <c r="A8897" s="45" t="str">
        <f>IF(G8897="","",VLOOKUP(G8897,#REF!,3,0))</f>
        <v/>
      </c>
      <c r="B8897" s="45" t="str">
        <f>IF(Table1[[#This Row],[Day]]="","",WEEKNUM(F8897))</f>
        <v/>
      </c>
      <c r="C8897" s="45" t="str">
        <f>IF(Table1[[#This Row],[Day]]="","",MONTH(F8897))</f>
        <v/>
      </c>
      <c r="D8897" s="45" t="str">
        <f>IF(Table1[[#This Row],[Day]]="","",YEAR(F8897))</f>
        <v/>
      </c>
      <c r="E8897" s="117" t="s">
        <v>329</v>
      </c>
      <c r="J8897" s="102"/>
      <c r="K8897" s="124"/>
      <c r="R8897" s="46"/>
      <c r="V8897" s="112"/>
      <c r="W8897" s="72"/>
      <c r="X8897" s="46"/>
      <c r="Y8897" s="46"/>
      <c r="AC8897" s="47">
        <f t="shared" si="135"/>
        <v>0</v>
      </c>
      <c r="AD8897" s="47"/>
      <c r="AE8897" s="44"/>
      <c r="AF8897" s="48"/>
    </row>
    <row r="8898" spans="1:32" ht="21" customHeight="1">
      <c r="A8898" s="45" t="str">
        <f>IF(G8898="","",VLOOKUP(G8898,#REF!,3,0))</f>
        <v/>
      </c>
      <c r="B8898" s="45" t="str">
        <f>IF(Table1[[#This Row],[Day]]="","",WEEKNUM(F8898))</f>
        <v/>
      </c>
      <c r="C8898" s="45" t="str">
        <f>IF(Table1[[#This Row],[Day]]="","",MONTH(F8898))</f>
        <v/>
      </c>
      <c r="D8898" s="45" t="str">
        <f>IF(Table1[[#This Row],[Day]]="","",YEAR(F8898))</f>
        <v/>
      </c>
      <c r="E8898" s="117" t="s">
        <v>329</v>
      </c>
      <c r="J8898" s="102"/>
      <c r="K8898" s="124"/>
      <c r="R8898" s="46"/>
      <c r="V8898" s="112"/>
      <c r="W8898" s="72"/>
      <c r="X8898" s="46"/>
      <c r="Y8898" s="46"/>
      <c r="AC8898" s="47">
        <f t="shared" si="135"/>
        <v>0</v>
      </c>
      <c r="AD8898" s="47"/>
      <c r="AE8898" s="44"/>
      <c r="AF8898" s="48"/>
    </row>
    <row r="8899" spans="1:32" ht="21" customHeight="1">
      <c r="A8899" s="45" t="str">
        <f>IF(G8899="","",VLOOKUP(G8899,#REF!,3,0))</f>
        <v/>
      </c>
      <c r="B8899" s="45" t="str">
        <f>IF(Table1[[#This Row],[Day]]="","",WEEKNUM(F8899))</f>
        <v/>
      </c>
      <c r="C8899" s="45" t="str">
        <f>IF(Table1[[#This Row],[Day]]="","",MONTH(F8899))</f>
        <v/>
      </c>
      <c r="D8899" s="45" t="str">
        <f>IF(Table1[[#This Row],[Day]]="","",YEAR(F8899))</f>
        <v/>
      </c>
      <c r="E8899" s="117" t="s">
        <v>329</v>
      </c>
      <c r="J8899" s="102"/>
      <c r="K8899" s="124"/>
      <c r="R8899" s="46"/>
      <c r="V8899" s="112"/>
      <c r="W8899" s="72"/>
      <c r="X8899" s="46"/>
      <c r="Y8899" s="46"/>
      <c r="AC8899" s="47">
        <f t="shared" si="135"/>
        <v>0</v>
      </c>
      <c r="AD8899" s="47"/>
      <c r="AE8899" s="44"/>
      <c r="AF8899" s="48"/>
    </row>
    <row r="8900" spans="1:32" ht="21" customHeight="1">
      <c r="A8900" s="45" t="str">
        <f>IF(G8900="","",VLOOKUP(G8900,#REF!,3,0))</f>
        <v/>
      </c>
      <c r="B8900" s="45" t="str">
        <f>IF(Table1[[#This Row],[Day]]="","",WEEKNUM(F8900))</f>
        <v/>
      </c>
      <c r="C8900" s="45" t="str">
        <f>IF(Table1[[#This Row],[Day]]="","",MONTH(F8900))</f>
        <v/>
      </c>
      <c r="D8900" s="45" t="str">
        <f>IF(Table1[[#This Row],[Day]]="","",YEAR(F8900))</f>
        <v/>
      </c>
      <c r="E8900" s="117" t="s">
        <v>329</v>
      </c>
      <c r="J8900" s="102"/>
      <c r="K8900" s="124"/>
      <c r="R8900" s="46"/>
      <c r="V8900" s="112"/>
      <c r="W8900" s="72"/>
      <c r="X8900" s="46"/>
      <c r="Y8900" s="46"/>
      <c r="AC8900" s="47">
        <f t="shared" si="135"/>
        <v>0</v>
      </c>
      <c r="AD8900" s="47"/>
      <c r="AE8900" s="44"/>
      <c r="AF8900" s="48"/>
    </row>
    <row r="8901" spans="1:32" ht="21" customHeight="1">
      <c r="A8901" s="45" t="str">
        <f>IF(G8901="","",VLOOKUP(G8901,#REF!,3,0))</f>
        <v/>
      </c>
      <c r="B8901" s="45" t="str">
        <f>IF(Table1[[#This Row],[Day]]="","",WEEKNUM(F8901))</f>
        <v/>
      </c>
      <c r="C8901" s="45" t="str">
        <f>IF(Table1[[#This Row],[Day]]="","",MONTH(F8901))</f>
        <v/>
      </c>
      <c r="D8901" s="45" t="str">
        <f>IF(Table1[[#This Row],[Day]]="","",YEAR(F8901))</f>
        <v/>
      </c>
      <c r="E8901" s="117" t="s">
        <v>329</v>
      </c>
      <c r="J8901" s="102"/>
      <c r="K8901" s="124"/>
      <c r="R8901" s="46"/>
      <c r="V8901" s="112"/>
      <c r="W8901" s="72"/>
      <c r="X8901" s="46"/>
      <c r="Y8901" s="46"/>
      <c r="AC8901" s="47">
        <f t="shared" si="135"/>
        <v>0</v>
      </c>
      <c r="AD8901" s="47"/>
      <c r="AE8901" s="44"/>
      <c r="AF8901" s="48"/>
    </row>
    <row r="8902" spans="1:32" ht="21" customHeight="1">
      <c r="A8902" s="45" t="str">
        <f>IF(G8902="","",VLOOKUP(G8902,#REF!,3,0))</f>
        <v/>
      </c>
      <c r="B8902" s="45" t="str">
        <f>IF(Table1[[#This Row],[Day]]="","",WEEKNUM(F8902))</f>
        <v/>
      </c>
      <c r="C8902" s="45" t="str">
        <f>IF(Table1[[#This Row],[Day]]="","",MONTH(F8902))</f>
        <v/>
      </c>
      <c r="D8902" s="45" t="str">
        <f>IF(Table1[[#This Row],[Day]]="","",YEAR(F8902))</f>
        <v/>
      </c>
      <c r="E8902" s="117" t="s">
        <v>329</v>
      </c>
      <c r="J8902" s="102"/>
      <c r="K8902" s="124"/>
      <c r="R8902" s="46"/>
      <c r="V8902" s="112"/>
      <c r="W8902" s="72"/>
      <c r="X8902" s="46"/>
      <c r="Y8902" s="46"/>
      <c r="AC8902" s="47">
        <f t="shared" si="135"/>
        <v>0</v>
      </c>
      <c r="AD8902" s="47"/>
      <c r="AE8902" s="44"/>
      <c r="AF8902" s="48"/>
    </row>
    <row r="8903" spans="1:32" ht="21" customHeight="1">
      <c r="A8903" s="45" t="str">
        <f>IF(G8903="","",VLOOKUP(G8903,#REF!,3,0))</f>
        <v/>
      </c>
      <c r="B8903" s="45" t="str">
        <f>IF(Table1[[#This Row],[Day]]="","",WEEKNUM(F8903))</f>
        <v/>
      </c>
      <c r="C8903" s="45" t="str">
        <f>IF(Table1[[#This Row],[Day]]="","",MONTH(F8903))</f>
        <v/>
      </c>
      <c r="D8903" s="45" t="str">
        <f>IF(Table1[[#This Row],[Day]]="","",YEAR(F8903))</f>
        <v/>
      </c>
      <c r="E8903" s="117" t="s">
        <v>329</v>
      </c>
      <c r="J8903" s="102"/>
      <c r="K8903" s="124"/>
      <c r="R8903" s="46"/>
      <c r="V8903" s="112"/>
      <c r="W8903" s="72"/>
      <c r="X8903" s="46"/>
      <c r="Y8903" s="46"/>
      <c r="AC8903" s="47">
        <f t="shared" si="135"/>
        <v>0</v>
      </c>
      <c r="AD8903" s="47"/>
      <c r="AE8903" s="44"/>
      <c r="AF8903" s="48"/>
    </row>
    <row r="8904" spans="1:32" ht="21" customHeight="1">
      <c r="A8904" s="45" t="str">
        <f>IF(G8904="","",VLOOKUP(G8904,#REF!,3,0))</f>
        <v/>
      </c>
      <c r="B8904" s="45" t="str">
        <f>IF(Table1[[#This Row],[Day]]="","",WEEKNUM(F8904))</f>
        <v/>
      </c>
      <c r="C8904" s="45" t="str">
        <f>IF(Table1[[#This Row],[Day]]="","",MONTH(F8904))</f>
        <v/>
      </c>
      <c r="D8904" s="45" t="str">
        <f>IF(Table1[[#This Row],[Day]]="","",YEAR(F8904))</f>
        <v/>
      </c>
      <c r="E8904" s="117" t="s">
        <v>329</v>
      </c>
      <c r="J8904" s="102"/>
      <c r="K8904" s="124"/>
      <c r="R8904" s="46"/>
      <c r="V8904" s="112"/>
      <c r="W8904" s="72"/>
      <c r="X8904" s="46"/>
      <c r="Y8904" s="46"/>
      <c r="AC8904" s="47">
        <f t="shared" si="135"/>
        <v>0</v>
      </c>
      <c r="AD8904" s="47"/>
      <c r="AE8904" s="44"/>
      <c r="AF8904" s="48"/>
    </row>
    <row r="8905" spans="1:32" ht="21" customHeight="1">
      <c r="A8905" s="45" t="str">
        <f>IF(G8905="","",VLOOKUP(G8905,#REF!,3,0))</f>
        <v/>
      </c>
      <c r="B8905" s="45" t="str">
        <f>IF(Table1[[#This Row],[Day]]="","",WEEKNUM(F8905))</f>
        <v/>
      </c>
      <c r="C8905" s="45" t="str">
        <f>IF(Table1[[#This Row],[Day]]="","",MONTH(F8905))</f>
        <v/>
      </c>
      <c r="D8905" s="45" t="str">
        <f>IF(Table1[[#This Row],[Day]]="","",YEAR(F8905))</f>
        <v/>
      </c>
      <c r="E8905" s="117" t="s">
        <v>329</v>
      </c>
      <c r="J8905" s="102"/>
      <c r="K8905" s="124"/>
      <c r="R8905" s="46"/>
      <c r="V8905" s="112"/>
      <c r="W8905" s="72"/>
      <c r="X8905" s="46"/>
      <c r="Y8905" s="46"/>
      <c r="AC8905" s="47">
        <f t="shared" si="135"/>
        <v>0</v>
      </c>
      <c r="AD8905" s="47"/>
      <c r="AE8905" s="44"/>
      <c r="AF8905" s="48"/>
    </row>
    <row r="8906" spans="1:32" ht="21" customHeight="1">
      <c r="A8906" s="45" t="str">
        <f>IF(G8906="","",VLOOKUP(G8906,#REF!,3,0))</f>
        <v/>
      </c>
      <c r="B8906" s="45" t="str">
        <f>IF(Table1[[#This Row],[Day]]="","",WEEKNUM(F8906))</f>
        <v/>
      </c>
      <c r="C8906" s="45" t="str">
        <f>IF(Table1[[#This Row],[Day]]="","",MONTH(F8906))</f>
        <v/>
      </c>
      <c r="D8906" s="45" t="str">
        <f>IF(Table1[[#This Row],[Day]]="","",YEAR(F8906))</f>
        <v/>
      </c>
      <c r="E8906" s="117" t="s">
        <v>329</v>
      </c>
      <c r="J8906" s="102"/>
      <c r="K8906" s="124"/>
      <c r="R8906" s="46"/>
      <c r="V8906" s="112"/>
      <c r="W8906" s="72"/>
      <c r="X8906" s="46"/>
      <c r="Y8906" s="46"/>
      <c r="AC8906" s="47">
        <f t="shared" si="135"/>
        <v>0</v>
      </c>
      <c r="AD8906" s="47"/>
      <c r="AE8906" s="44"/>
      <c r="AF8906" s="48"/>
    </row>
    <row r="8907" spans="1:32" ht="21" customHeight="1">
      <c r="A8907" s="45" t="str">
        <f>IF(G8907="","",VLOOKUP(G8907,#REF!,3,0))</f>
        <v/>
      </c>
      <c r="B8907" s="45" t="str">
        <f>IF(Table1[[#This Row],[Day]]="","",WEEKNUM(F8907))</f>
        <v/>
      </c>
      <c r="C8907" s="45" t="str">
        <f>IF(Table1[[#This Row],[Day]]="","",MONTH(F8907))</f>
        <v/>
      </c>
      <c r="D8907" s="45" t="str">
        <f>IF(Table1[[#This Row],[Day]]="","",YEAR(F8907))</f>
        <v/>
      </c>
      <c r="E8907" s="117" t="s">
        <v>329</v>
      </c>
      <c r="J8907" s="102"/>
      <c r="K8907" s="124"/>
      <c r="R8907" s="46"/>
      <c r="V8907" s="112"/>
      <c r="W8907" s="72"/>
      <c r="X8907" s="46"/>
      <c r="Y8907" s="46"/>
      <c r="AC8907" s="47">
        <f t="shared" si="135"/>
        <v>0</v>
      </c>
      <c r="AD8907" s="47"/>
      <c r="AE8907" s="44"/>
      <c r="AF8907" s="48"/>
    </row>
    <row r="8908" spans="1:32" ht="21" customHeight="1">
      <c r="A8908" s="45" t="str">
        <f>IF(G8908="","",VLOOKUP(G8908,#REF!,3,0))</f>
        <v/>
      </c>
      <c r="B8908" s="45" t="str">
        <f>IF(Table1[[#This Row],[Day]]="","",WEEKNUM(F8908))</f>
        <v/>
      </c>
      <c r="C8908" s="45" t="str">
        <f>IF(Table1[[#This Row],[Day]]="","",MONTH(F8908))</f>
        <v/>
      </c>
      <c r="D8908" s="45" t="str">
        <f>IF(Table1[[#This Row],[Day]]="","",YEAR(F8908))</f>
        <v/>
      </c>
      <c r="E8908" s="117" t="s">
        <v>329</v>
      </c>
      <c r="J8908" s="102"/>
      <c r="K8908" s="124"/>
      <c r="R8908" s="46"/>
      <c r="V8908" s="112"/>
      <c r="W8908" s="72"/>
      <c r="X8908" s="46"/>
      <c r="Y8908" s="46"/>
      <c r="AC8908" s="47">
        <f t="shared" si="135"/>
        <v>0</v>
      </c>
      <c r="AD8908" s="47"/>
      <c r="AE8908" s="44"/>
      <c r="AF8908" s="48"/>
    </row>
    <row r="8909" spans="1:32" ht="21" customHeight="1">
      <c r="A8909" s="45" t="str">
        <f>IF(G8909="","",VLOOKUP(G8909,#REF!,3,0))</f>
        <v/>
      </c>
      <c r="B8909" s="45" t="str">
        <f>IF(Table1[[#This Row],[Day]]="","",WEEKNUM(F8909))</f>
        <v/>
      </c>
      <c r="C8909" s="45" t="str">
        <f>IF(Table1[[#This Row],[Day]]="","",MONTH(F8909))</f>
        <v/>
      </c>
      <c r="D8909" s="45" t="str">
        <f>IF(Table1[[#This Row],[Day]]="","",YEAR(F8909))</f>
        <v/>
      </c>
      <c r="E8909" s="117" t="s">
        <v>329</v>
      </c>
      <c r="J8909" s="102"/>
      <c r="K8909" s="124"/>
      <c r="R8909" s="46"/>
      <c r="V8909" s="112"/>
      <c r="W8909" s="72"/>
      <c r="X8909" s="46"/>
      <c r="Y8909" s="46"/>
      <c r="AC8909" s="47">
        <f t="shared" si="135"/>
        <v>0</v>
      </c>
      <c r="AD8909" s="47"/>
      <c r="AE8909" s="44"/>
      <c r="AF8909" s="48"/>
    </row>
    <row r="8910" spans="1:32" ht="21" customHeight="1">
      <c r="A8910" s="45" t="str">
        <f>IF(G8910="","",VLOOKUP(G8910,#REF!,3,0))</f>
        <v/>
      </c>
      <c r="B8910" s="45" t="str">
        <f>IF(Table1[[#This Row],[Day]]="","",WEEKNUM(F8910))</f>
        <v/>
      </c>
      <c r="C8910" s="45" t="str">
        <f>IF(Table1[[#This Row],[Day]]="","",MONTH(F8910))</f>
        <v/>
      </c>
      <c r="D8910" s="45" t="str">
        <f>IF(Table1[[#This Row],[Day]]="","",YEAR(F8910))</f>
        <v/>
      </c>
      <c r="E8910" s="117" t="s">
        <v>329</v>
      </c>
      <c r="J8910" s="102"/>
      <c r="K8910" s="124"/>
      <c r="R8910" s="46"/>
      <c r="V8910" s="112"/>
      <c r="W8910" s="72"/>
      <c r="X8910" s="46"/>
      <c r="Y8910" s="46"/>
      <c r="AC8910" s="47">
        <f t="shared" si="135"/>
        <v>0</v>
      </c>
      <c r="AD8910" s="47"/>
      <c r="AE8910" s="44"/>
      <c r="AF8910" s="48"/>
    </row>
    <row r="8911" spans="1:32" ht="21" customHeight="1">
      <c r="A8911" s="45" t="str">
        <f>IF(G8911="","",VLOOKUP(G8911,#REF!,3,0))</f>
        <v/>
      </c>
      <c r="B8911" s="45" t="str">
        <f>IF(Table1[[#This Row],[Day]]="","",WEEKNUM(F8911))</f>
        <v/>
      </c>
      <c r="C8911" s="45" t="str">
        <f>IF(Table1[[#This Row],[Day]]="","",MONTH(F8911))</f>
        <v/>
      </c>
      <c r="D8911" s="45" t="str">
        <f>IF(Table1[[#This Row],[Day]]="","",YEAR(F8911))</f>
        <v/>
      </c>
      <c r="E8911" s="117" t="s">
        <v>329</v>
      </c>
      <c r="J8911" s="102"/>
      <c r="K8911" s="124"/>
      <c r="R8911" s="46"/>
      <c r="V8911" s="112"/>
      <c r="W8911" s="72"/>
      <c r="X8911" s="46"/>
      <c r="Y8911" s="46"/>
      <c r="AC8911" s="47">
        <f t="shared" si="135"/>
        <v>0</v>
      </c>
      <c r="AD8911" s="47"/>
      <c r="AE8911" s="44"/>
      <c r="AF8911" s="48"/>
    </row>
    <row r="8912" spans="1:32" ht="21" customHeight="1">
      <c r="A8912" s="45" t="str">
        <f>IF(G8912="","",VLOOKUP(G8912,#REF!,3,0))</f>
        <v/>
      </c>
      <c r="B8912" s="45" t="str">
        <f>IF(Table1[[#This Row],[Day]]="","",WEEKNUM(F8912))</f>
        <v/>
      </c>
      <c r="C8912" s="45" t="str">
        <f>IF(Table1[[#This Row],[Day]]="","",MONTH(F8912))</f>
        <v/>
      </c>
      <c r="D8912" s="45" t="str">
        <f>IF(Table1[[#This Row],[Day]]="","",YEAR(F8912))</f>
        <v/>
      </c>
      <c r="E8912" s="117" t="s">
        <v>329</v>
      </c>
      <c r="J8912" s="102"/>
      <c r="K8912" s="124"/>
      <c r="R8912" s="46"/>
      <c r="V8912" s="112"/>
      <c r="W8912" s="72"/>
      <c r="X8912" s="46"/>
      <c r="Y8912" s="46"/>
      <c r="AC8912" s="47">
        <f t="shared" si="135"/>
        <v>0</v>
      </c>
      <c r="AD8912" s="47"/>
      <c r="AE8912" s="44"/>
      <c r="AF8912" s="48"/>
    </row>
    <row r="8913" spans="1:32" ht="21" customHeight="1">
      <c r="A8913" s="45" t="str">
        <f>IF(G8913="","",VLOOKUP(G8913,#REF!,3,0))</f>
        <v/>
      </c>
      <c r="B8913" s="45" t="str">
        <f>IF(Table1[[#This Row],[Day]]="","",WEEKNUM(F8913))</f>
        <v/>
      </c>
      <c r="C8913" s="45" t="str">
        <f>IF(Table1[[#This Row],[Day]]="","",MONTH(F8913))</f>
        <v/>
      </c>
      <c r="D8913" s="45" t="str">
        <f>IF(Table1[[#This Row],[Day]]="","",YEAR(F8913))</f>
        <v/>
      </c>
      <c r="E8913" s="117" t="s">
        <v>329</v>
      </c>
      <c r="J8913" s="102"/>
      <c r="K8913" s="124"/>
      <c r="R8913" s="46"/>
      <c r="V8913" s="112"/>
      <c r="W8913" s="72"/>
      <c r="X8913" s="46"/>
      <c r="Y8913" s="46"/>
      <c r="AC8913" s="47">
        <f t="shared" si="135"/>
        <v>0</v>
      </c>
      <c r="AD8913" s="47"/>
      <c r="AE8913" s="44"/>
      <c r="AF8913" s="48"/>
    </row>
    <row r="8914" spans="1:32" ht="21" customHeight="1">
      <c r="A8914" s="45" t="str">
        <f>IF(G8914="","",VLOOKUP(G8914,#REF!,3,0))</f>
        <v/>
      </c>
      <c r="B8914" s="45" t="str">
        <f>IF(Table1[[#This Row],[Day]]="","",WEEKNUM(F8914))</f>
        <v/>
      </c>
      <c r="C8914" s="45" t="str">
        <f>IF(Table1[[#This Row],[Day]]="","",MONTH(F8914))</f>
        <v/>
      </c>
      <c r="D8914" s="45" t="str">
        <f>IF(Table1[[#This Row],[Day]]="","",YEAR(F8914))</f>
        <v/>
      </c>
      <c r="E8914" s="117" t="s">
        <v>329</v>
      </c>
      <c r="J8914" s="102"/>
      <c r="K8914" s="124"/>
      <c r="R8914" s="46"/>
      <c r="V8914" s="112"/>
      <c r="W8914" s="72"/>
      <c r="X8914" s="46"/>
      <c r="Y8914" s="46"/>
      <c r="AC8914" s="47">
        <f t="shared" si="135"/>
        <v>0</v>
      </c>
      <c r="AD8914" s="47"/>
      <c r="AE8914" s="44"/>
      <c r="AF8914" s="48"/>
    </row>
    <row r="8915" spans="1:32" ht="21" customHeight="1">
      <c r="A8915" s="45" t="str">
        <f>IF(G8915="","",VLOOKUP(G8915,#REF!,3,0))</f>
        <v/>
      </c>
      <c r="B8915" s="45" t="str">
        <f>IF(Table1[[#This Row],[Day]]="","",WEEKNUM(F8915))</f>
        <v/>
      </c>
      <c r="C8915" s="45" t="str">
        <f>IF(Table1[[#This Row],[Day]]="","",MONTH(F8915))</f>
        <v/>
      </c>
      <c r="D8915" s="45" t="str">
        <f>IF(Table1[[#This Row],[Day]]="","",YEAR(F8915))</f>
        <v/>
      </c>
      <c r="E8915" s="117" t="s">
        <v>329</v>
      </c>
      <c r="J8915" s="102"/>
      <c r="K8915" s="124"/>
      <c r="R8915" s="46"/>
      <c r="V8915" s="112"/>
      <c r="W8915" s="72"/>
      <c r="X8915" s="46"/>
      <c r="Y8915" s="46"/>
      <c r="AC8915" s="47">
        <f t="shared" si="135"/>
        <v>0</v>
      </c>
      <c r="AD8915" s="47"/>
      <c r="AE8915" s="44"/>
      <c r="AF8915" s="48"/>
    </row>
    <row r="8916" spans="1:32" ht="21" customHeight="1">
      <c r="A8916" s="45" t="str">
        <f>IF(G8916="","",VLOOKUP(G8916,#REF!,3,0))</f>
        <v/>
      </c>
      <c r="B8916" s="45" t="str">
        <f>IF(Table1[[#This Row],[Day]]="","",WEEKNUM(F8916))</f>
        <v/>
      </c>
      <c r="C8916" s="45" t="str">
        <f>IF(Table1[[#This Row],[Day]]="","",MONTH(F8916))</f>
        <v/>
      </c>
      <c r="D8916" s="45" t="str">
        <f>IF(Table1[[#This Row],[Day]]="","",YEAR(F8916))</f>
        <v/>
      </c>
      <c r="E8916" s="117" t="s">
        <v>329</v>
      </c>
      <c r="J8916" s="102"/>
      <c r="K8916" s="124"/>
      <c r="R8916" s="46"/>
      <c r="V8916" s="112"/>
      <c r="W8916" s="72"/>
      <c r="X8916" s="46"/>
      <c r="Y8916" s="46"/>
      <c r="AC8916" s="47">
        <f t="shared" si="135"/>
        <v>0</v>
      </c>
      <c r="AD8916" s="47"/>
      <c r="AE8916" s="44"/>
      <c r="AF8916" s="48"/>
    </row>
    <row r="8917" spans="1:32" ht="21" customHeight="1">
      <c r="A8917" s="45" t="str">
        <f>IF(G8917="","",VLOOKUP(G8917,#REF!,3,0))</f>
        <v/>
      </c>
      <c r="B8917" s="45" t="str">
        <f>IF(Table1[[#This Row],[Day]]="","",WEEKNUM(F8917))</f>
        <v/>
      </c>
      <c r="C8917" s="45" t="str">
        <f>IF(Table1[[#This Row],[Day]]="","",MONTH(F8917))</f>
        <v/>
      </c>
      <c r="D8917" s="45" t="str">
        <f>IF(Table1[[#This Row],[Day]]="","",YEAR(F8917))</f>
        <v/>
      </c>
      <c r="E8917" s="117" t="s">
        <v>329</v>
      </c>
      <c r="J8917" s="102"/>
      <c r="K8917" s="124"/>
      <c r="R8917" s="46"/>
      <c r="V8917" s="112"/>
      <c r="W8917" s="72"/>
      <c r="X8917" s="46"/>
      <c r="Y8917" s="46"/>
      <c r="AC8917" s="47">
        <f t="shared" si="135"/>
        <v>0</v>
      </c>
      <c r="AD8917" s="47"/>
      <c r="AE8917" s="44"/>
      <c r="AF8917" s="48"/>
    </row>
    <row r="8918" spans="1:32" ht="21" customHeight="1">
      <c r="A8918" s="45" t="str">
        <f>IF(G8918="","",VLOOKUP(G8918,#REF!,3,0))</f>
        <v/>
      </c>
      <c r="B8918" s="45" t="str">
        <f>IF(Table1[[#This Row],[Day]]="","",WEEKNUM(F8918))</f>
        <v/>
      </c>
      <c r="C8918" s="45" t="str">
        <f>IF(Table1[[#This Row],[Day]]="","",MONTH(F8918))</f>
        <v/>
      </c>
      <c r="D8918" s="45" t="str">
        <f>IF(Table1[[#This Row],[Day]]="","",YEAR(F8918))</f>
        <v/>
      </c>
      <c r="E8918" s="117" t="s">
        <v>329</v>
      </c>
      <c r="J8918" s="102"/>
      <c r="K8918" s="124"/>
      <c r="R8918" s="46"/>
      <c r="V8918" s="112"/>
      <c r="W8918" s="72"/>
      <c r="X8918" s="46"/>
      <c r="Y8918" s="46"/>
      <c r="AC8918" s="47">
        <f t="shared" si="135"/>
        <v>0</v>
      </c>
      <c r="AD8918" s="47"/>
      <c r="AE8918" s="44"/>
      <c r="AF8918" s="48"/>
    </row>
    <row r="8919" spans="1:32" ht="21" customHeight="1">
      <c r="A8919" s="45" t="str">
        <f>IF(G8919="","",VLOOKUP(G8919,#REF!,3,0))</f>
        <v/>
      </c>
      <c r="B8919" s="45" t="str">
        <f>IF(Table1[[#This Row],[Day]]="","",WEEKNUM(F8919))</f>
        <v/>
      </c>
      <c r="C8919" s="45" t="str">
        <f>IF(Table1[[#This Row],[Day]]="","",MONTH(F8919))</f>
        <v/>
      </c>
      <c r="D8919" s="45" t="str">
        <f>IF(Table1[[#This Row],[Day]]="","",YEAR(F8919))</f>
        <v/>
      </c>
      <c r="E8919" s="117" t="s">
        <v>329</v>
      </c>
      <c r="J8919" s="102"/>
      <c r="K8919" s="124"/>
      <c r="R8919" s="46"/>
      <c r="V8919" s="112"/>
      <c r="W8919" s="72"/>
      <c r="X8919" s="46"/>
      <c r="Y8919" s="46"/>
      <c r="AC8919" s="47">
        <f t="shared" si="135"/>
        <v>0</v>
      </c>
      <c r="AD8919" s="47"/>
      <c r="AE8919" s="44"/>
      <c r="AF8919" s="48"/>
    </row>
    <row r="8920" spans="1:32" ht="21" customHeight="1">
      <c r="A8920" s="45" t="str">
        <f>IF(G8920="","",VLOOKUP(G8920,#REF!,3,0))</f>
        <v/>
      </c>
      <c r="B8920" s="45" t="str">
        <f>IF(Table1[[#This Row],[Day]]="","",WEEKNUM(F8920))</f>
        <v/>
      </c>
      <c r="C8920" s="45" t="str">
        <f>IF(Table1[[#This Row],[Day]]="","",MONTH(F8920))</f>
        <v/>
      </c>
      <c r="D8920" s="45" t="str">
        <f>IF(Table1[[#This Row],[Day]]="","",YEAR(F8920))</f>
        <v/>
      </c>
      <c r="E8920" s="117" t="s">
        <v>329</v>
      </c>
      <c r="J8920" s="102"/>
      <c r="K8920" s="124"/>
      <c r="R8920" s="46"/>
      <c r="V8920" s="112"/>
      <c r="W8920" s="72"/>
      <c r="X8920" s="46"/>
      <c r="Y8920" s="46"/>
      <c r="AC8920" s="47">
        <f t="shared" si="135"/>
        <v>0</v>
      </c>
      <c r="AD8920" s="47"/>
      <c r="AE8920" s="44"/>
      <c r="AF8920" s="48"/>
    </row>
    <row r="8921" spans="1:32" ht="21" customHeight="1">
      <c r="A8921" s="45" t="str">
        <f>IF(G8921="","",VLOOKUP(G8921,#REF!,3,0))</f>
        <v/>
      </c>
      <c r="B8921" s="45" t="str">
        <f>IF(Table1[[#This Row],[Day]]="","",WEEKNUM(F8921))</f>
        <v/>
      </c>
      <c r="C8921" s="45" t="str">
        <f>IF(Table1[[#This Row],[Day]]="","",MONTH(F8921))</f>
        <v/>
      </c>
      <c r="D8921" s="45" t="str">
        <f>IF(Table1[[#This Row],[Day]]="","",YEAR(F8921))</f>
        <v/>
      </c>
      <c r="E8921" s="117" t="s">
        <v>329</v>
      </c>
      <c r="J8921" s="102"/>
      <c r="K8921" s="124"/>
      <c r="R8921" s="46"/>
      <c r="V8921" s="112"/>
      <c r="W8921" s="72"/>
      <c r="X8921" s="46"/>
      <c r="Y8921" s="46"/>
      <c r="AC8921" s="47">
        <f t="shared" si="135"/>
        <v>0</v>
      </c>
      <c r="AD8921" s="47"/>
      <c r="AE8921" s="44"/>
      <c r="AF8921" s="48"/>
    </row>
    <row r="8922" spans="1:32" ht="21" customHeight="1">
      <c r="A8922" s="45" t="str">
        <f>IF(G8922="","",VLOOKUP(G8922,#REF!,3,0))</f>
        <v/>
      </c>
      <c r="B8922" s="45" t="str">
        <f>IF(Table1[[#This Row],[Day]]="","",WEEKNUM(F8922))</f>
        <v/>
      </c>
      <c r="C8922" s="45" t="str">
        <f>IF(Table1[[#This Row],[Day]]="","",MONTH(F8922))</f>
        <v/>
      </c>
      <c r="D8922" s="45" t="str">
        <f>IF(Table1[[#This Row],[Day]]="","",YEAR(F8922))</f>
        <v/>
      </c>
      <c r="E8922" s="117" t="s">
        <v>329</v>
      </c>
      <c r="J8922" s="102"/>
      <c r="K8922" s="124"/>
      <c r="R8922" s="46"/>
      <c r="V8922" s="112"/>
      <c r="W8922" s="72"/>
      <c r="X8922" s="46"/>
      <c r="Y8922" s="46"/>
      <c r="AC8922" s="47">
        <f t="shared" si="135"/>
        <v>0</v>
      </c>
      <c r="AD8922" s="47"/>
      <c r="AE8922" s="44"/>
      <c r="AF8922" s="48"/>
    </row>
    <row r="8923" spans="1:32" ht="21" customHeight="1">
      <c r="A8923" s="45" t="str">
        <f>IF(G8923="","",VLOOKUP(G8923,#REF!,3,0))</f>
        <v/>
      </c>
      <c r="B8923" s="45" t="str">
        <f>IF(Table1[[#This Row],[Day]]="","",WEEKNUM(F8923))</f>
        <v/>
      </c>
      <c r="C8923" s="45" t="str">
        <f>IF(Table1[[#This Row],[Day]]="","",MONTH(F8923))</f>
        <v/>
      </c>
      <c r="D8923" s="45" t="str">
        <f>IF(Table1[[#This Row],[Day]]="","",YEAR(F8923))</f>
        <v/>
      </c>
      <c r="E8923" s="117" t="s">
        <v>329</v>
      </c>
      <c r="J8923" s="102"/>
      <c r="K8923" s="124"/>
      <c r="R8923" s="46"/>
      <c r="V8923" s="112"/>
      <c r="W8923" s="72"/>
      <c r="X8923" s="46"/>
      <c r="Y8923" s="46"/>
      <c r="AC8923" s="47">
        <f t="shared" si="135"/>
        <v>0</v>
      </c>
      <c r="AD8923" s="47"/>
      <c r="AE8923" s="44"/>
      <c r="AF8923" s="48"/>
    </row>
    <row r="8924" spans="1:32" ht="21" customHeight="1">
      <c r="A8924" s="45" t="str">
        <f>IF(G8924="","",VLOOKUP(G8924,#REF!,3,0))</f>
        <v/>
      </c>
      <c r="B8924" s="45" t="str">
        <f>IF(Table1[[#This Row],[Day]]="","",WEEKNUM(F8924))</f>
        <v/>
      </c>
      <c r="C8924" s="45" t="str">
        <f>IF(Table1[[#This Row],[Day]]="","",MONTH(F8924))</f>
        <v/>
      </c>
      <c r="D8924" s="45" t="str">
        <f>IF(Table1[[#This Row],[Day]]="","",YEAR(F8924))</f>
        <v/>
      </c>
      <c r="E8924" s="117" t="s">
        <v>329</v>
      </c>
      <c r="J8924" s="102"/>
      <c r="K8924" s="124"/>
      <c r="R8924" s="46"/>
      <c r="V8924" s="112"/>
      <c r="W8924" s="72"/>
      <c r="X8924" s="46"/>
      <c r="Y8924" s="46"/>
      <c r="AC8924" s="47">
        <f t="shared" ref="AC8924:AC8987" si="136">SUM(I8924:AB8924)</f>
        <v>0</v>
      </c>
      <c r="AD8924" s="47"/>
      <c r="AE8924" s="44"/>
      <c r="AF8924" s="48"/>
    </row>
    <row r="8925" spans="1:32" ht="21" customHeight="1">
      <c r="A8925" s="45" t="str">
        <f>IF(G8925="","",VLOOKUP(G8925,#REF!,3,0))</f>
        <v/>
      </c>
      <c r="B8925" s="45" t="str">
        <f>IF(Table1[[#This Row],[Day]]="","",WEEKNUM(F8925))</f>
        <v/>
      </c>
      <c r="C8925" s="45" t="str">
        <f>IF(Table1[[#This Row],[Day]]="","",MONTH(F8925))</f>
        <v/>
      </c>
      <c r="D8925" s="45" t="str">
        <f>IF(Table1[[#This Row],[Day]]="","",YEAR(F8925))</f>
        <v/>
      </c>
      <c r="E8925" s="117" t="s">
        <v>329</v>
      </c>
      <c r="J8925" s="102"/>
      <c r="K8925" s="124"/>
      <c r="R8925" s="46"/>
      <c r="V8925" s="112"/>
      <c r="W8925" s="72"/>
      <c r="X8925" s="46"/>
      <c r="Y8925" s="46"/>
      <c r="AC8925" s="47">
        <f t="shared" si="136"/>
        <v>0</v>
      </c>
      <c r="AD8925" s="47"/>
      <c r="AE8925" s="44"/>
      <c r="AF8925" s="48"/>
    </row>
    <row r="8926" spans="1:32" ht="21" customHeight="1">
      <c r="A8926" s="45" t="str">
        <f>IF(G8926="","",VLOOKUP(G8926,#REF!,3,0))</f>
        <v/>
      </c>
      <c r="B8926" s="45" t="str">
        <f>IF(Table1[[#This Row],[Day]]="","",WEEKNUM(F8926))</f>
        <v/>
      </c>
      <c r="C8926" s="45" t="str">
        <f>IF(Table1[[#This Row],[Day]]="","",MONTH(F8926))</f>
        <v/>
      </c>
      <c r="D8926" s="45" t="str">
        <f>IF(Table1[[#This Row],[Day]]="","",YEAR(F8926))</f>
        <v/>
      </c>
      <c r="E8926" s="117" t="s">
        <v>329</v>
      </c>
      <c r="J8926" s="102"/>
      <c r="K8926" s="124"/>
      <c r="R8926" s="46"/>
      <c r="V8926" s="112"/>
      <c r="W8926" s="72"/>
      <c r="X8926" s="46"/>
      <c r="Y8926" s="46"/>
      <c r="AC8926" s="47">
        <f t="shared" si="136"/>
        <v>0</v>
      </c>
      <c r="AD8926" s="47"/>
      <c r="AE8926" s="44"/>
      <c r="AF8926" s="48"/>
    </row>
    <row r="8927" spans="1:32" ht="21" customHeight="1">
      <c r="A8927" s="45" t="str">
        <f>IF(G8927="","",VLOOKUP(G8927,#REF!,3,0))</f>
        <v/>
      </c>
      <c r="B8927" s="45" t="str">
        <f>IF(Table1[[#This Row],[Day]]="","",WEEKNUM(F8927))</f>
        <v/>
      </c>
      <c r="C8927" s="45" t="str">
        <f>IF(Table1[[#This Row],[Day]]="","",MONTH(F8927))</f>
        <v/>
      </c>
      <c r="D8927" s="45" t="str">
        <f>IF(Table1[[#This Row],[Day]]="","",YEAR(F8927))</f>
        <v/>
      </c>
      <c r="E8927" s="117" t="s">
        <v>329</v>
      </c>
      <c r="J8927" s="102"/>
      <c r="K8927" s="124"/>
      <c r="R8927" s="46"/>
      <c r="V8927" s="112"/>
      <c r="W8927" s="72"/>
      <c r="X8927" s="46"/>
      <c r="Y8927" s="46"/>
      <c r="AC8927" s="47">
        <f t="shared" si="136"/>
        <v>0</v>
      </c>
      <c r="AD8927" s="47"/>
      <c r="AE8927" s="44"/>
      <c r="AF8927" s="48"/>
    </row>
    <row r="8928" spans="1:32" ht="21" customHeight="1">
      <c r="A8928" s="45" t="str">
        <f>IF(G8928="","",VLOOKUP(G8928,#REF!,3,0))</f>
        <v/>
      </c>
      <c r="B8928" s="45" t="str">
        <f>IF(Table1[[#This Row],[Day]]="","",WEEKNUM(F8928))</f>
        <v/>
      </c>
      <c r="C8928" s="45" t="str">
        <f>IF(Table1[[#This Row],[Day]]="","",MONTH(F8928))</f>
        <v/>
      </c>
      <c r="D8928" s="45" t="str">
        <f>IF(Table1[[#This Row],[Day]]="","",YEAR(F8928))</f>
        <v/>
      </c>
      <c r="E8928" s="117" t="s">
        <v>329</v>
      </c>
      <c r="J8928" s="102"/>
      <c r="K8928" s="124"/>
      <c r="R8928" s="46"/>
      <c r="V8928" s="112"/>
      <c r="W8928" s="72"/>
      <c r="X8928" s="46"/>
      <c r="Y8928" s="46"/>
      <c r="AC8928" s="47">
        <f t="shared" si="136"/>
        <v>0</v>
      </c>
      <c r="AD8928" s="47"/>
      <c r="AE8928" s="44"/>
      <c r="AF8928" s="48"/>
    </row>
    <row r="8929" spans="1:32" ht="21" customHeight="1">
      <c r="A8929" s="45" t="str">
        <f>IF(G8929="","",VLOOKUP(G8929,#REF!,3,0))</f>
        <v/>
      </c>
      <c r="B8929" s="45" t="str">
        <f>IF(Table1[[#This Row],[Day]]="","",WEEKNUM(F8929))</f>
        <v/>
      </c>
      <c r="C8929" s="45" t="str">
        <f>IF(Table1[[#This Row],[Day]]="","",MONTH(F8929))</f>
        <v/>
      </c>
      <c r="D8929" s="45" t="str">
        <f>IF(Table1[[#This Row],[Day]]="","",YEAR(F8929))</f>
        <v/>
      </c>
      <c r="E8929" s="117" t="s">
        <v>329</v>
      </c>
      <c r="J8929" s="102"/>
      <c r="K8929" s="124"/>
      <c r="R8929" s="46"/>
      <c r="V8929" s="112"/>
      <c r="W8929" s="72"/>
      <c r="X8929" s="46"/>
      <c r="Y8929" s="46"/>
      <c r="AC8929" s="47">
        <f t="shared" si="136"/>
        <v>0</v>
      </c>
      <c r="AD8929" s="47"/>
      <c r="AE8929" s="44"/>
      <c r="AF8929" s="48"/>
    </row>
    <row r="8930" spans="1:32" ht="21" customHeight="1">
      <c r="A8930" s="45" t="str">
        <f>IF(G8930="","",VLOOKUP(G8930,#REF!,3,0))</f>
        <v/>
      </c>
      <c r="B8930" s="45" t="str">
        <f>IF(Table1[[#This Row],[Day]]="","",WEEKNUM(F8930))</f>
        <v/>
      </c>
      <c r="C8930" s="45" t="str">
        <f>IF(Table1[[#This Row],[Day]]="","",MONTH(F8930))</f>
        <v/>
      </c>
      <c r="D8930" s="45" t="str">
        <f>IF(Table1[[#This Row],[Day]]="","",YEAR(F8930))</f>
        <v/>
      </c>
      <c r="E8930" s="117" t="s">
        <v>329</v>
      </c>
      <c r="J8930" s="102"/>
      <c r="K8930" s="124"/>
      <c r="R8930" s="46"/>
      <c r="V8930" s="112"/>
      <c r="W8930" s="72"/>
      <c r="X8930" s="46"/>
      <c r="Y8930" s="46"/>
      <c r="AC8930" s="47">
        <f t="shared" si="136"/>
        <v>0</v>
      </c>
      <c r="AD8930" s="47"/>
      <c r="AE8930" s="44"/>
      <c r="AF8930" s="48"/>
    </row>
    <row r="8931" spans="1:32" ht="21" customHeight="1">
      <c r="A8931" s="45" t="str">
        <f>IF(G8931="","",VLOOKUP(G8931,#REF!,3,0))</f>
        <v/>
      </c>
      <c r="B8931" s="45" t="str">
        <f>IF(Table1[[#This Row],[Day]]="","",WEEKNUM(F8931))</f>
        <v/>
      </c>
      <c r="C8931" s="45" t="str">
        <f>IF(Table1[[#This Row],[Day]]="","",MONTH(F8931))</f>
        <v/>
      </c>
      <c r="D8931" s="45" t="str">
        <f>IF(Table1[[#This Row],[Day]]="","",YEAR(F8931))</f>
        <v/>
      </c>
      <c r="E8931" s="117" t="s">
        <v>329</v>
      </c>
      <c r="J8931" s="102"/>
      <c r="K8931" s="124"/>
      <c r="R8931" s="46"/>
      <c r="V8931" s="112"/>
      <c r="W8931" s="72"/>
      <c r="X8931" s="46"/>
      <c r="Y8931" s="46"/>
      <c r="AC8931" s="47">
        <f t="shared" si="136"/>
        <v>0</v>
      </c>
      <c r="AD8931" s="47"/>
      <c r="AE8931" s="44"/>
      <c r="AF8931" s="48"/>
    </row>
    <row r="8932" spans="1:32" ht="21" customHeight="1">
      <c r="A8932" s="45" t="str">
        <f>IF(G8932="","",VLOOKUP(G8932,#REF!,3,0))</f>
        <v/>
      </c>
      <c r="B8932" s="45" t="str">
        <f>IF(Table1[[#This Row],[Day]]="","",WEEKNUM(F8932))</f>
        <v/>
      </c>
      <c r="C8932" s="45" t="str">
        <f>IF(Table1[[#This Row],[Day]]="","",MONTH(F8932))</f>
        <v/>
      </c>
      <c r="D8932" s="45" t="str">
        <f>IF(Table1[[#This Row],[Day]]="","",YEAR(F8932))</f>
        <v/>
      </c>
      <c r="E8932" s="117" t="s">
        <v>329</v>
      </c>
      <c r="J8932" s="102"/>
      <c r="K8932" s="124"/>
      <c r="R8932" s="46"/>
      <c r="V8932" s="112"/>
      <c r="W8932" s="72"/>
      <c r="X8932" s="46"/>
      <c r="Y8932" s="46"/>
      <c r="AC8932" s="47">
        <f t="shared" si="136"/>
        <v>0</v>
      </c>
      <c r="AD8932" s="47"/>
      <c r="AE8932" s="44"/>
      <c r="AF8932" s="48"/>
    </row>
    <row r="8933" spans="1:32" ht="21" customHeight="1">
      <c r="A8933" s="45" t="str">
        <f>IF(G8933="","",VLOOKUP(G8933,#REF!,3,0))</f>
        <v/>
      </c>
      <c r="B8933" s="45" t="str">
        <f>IF(Table1[[#This Row],[Day]]="","",WEEKNUM(F8933))</f>
        <v/>
      </c>
      <c r="C8933" s="45" t="str">
        <f>IF(Table1[[#This Row],[Day]]="","",MONTH(F8933))</f>
        <v/>
      </c>
      <c r="D8933" s="45" t="str">
        <f>IF(Table1[[#This Row],[Day]]="","",YEAR(F8933))</f>
        <v/>
      </c>
      <c r="E8933" s="117" t="s">
        <v>329</v>
      </c>
      <c r="J8933" s="102"/>
      <c r="K8933" s="124"/>
      <c r="R8933" s="46"/>
      <c r="V8933" s="112"/>
      <c r="W8933" s="72"/>
      <c r="X8933" s="46"/>
      <c r="Y8933" s="46"/>
      <c r="AC8933" s="47">
        <f t="shared" si="136"/>
        <v>0</v>
      </c>
      <c r="AD8933" s="47"/>
      <c r="AE8933" s="44"/>
      <c r="AF8933" s="48"/>
    </row>
    <row r="8934" spans="1:32" ht="21" customHeight="1">
      <c r="A8934" s="45" t="str">
        <f>IF(G8934="","",VLOOKUP(G8934,#REF!,3,0))</f>
        <v/>
      </c>
      <c r="B8934" s="45" t="str">
        <f>IF(Table1[[#This Row],[Day]]="","",WEEKNUM(F8934))</f>
        <v/>
      </c>
      <c r="C8934" s="45" t="str">
        <f>IF(Table1[[#This Row],[Day]]="","",MONTH(F8934))</f>
        <v/>
      </c>
      <c r="D8934" s="45" t="str">
        <f>IF(Table1[[#This Row],[Day]]="","",YEAR(F8934))</f>
        <v/>
      </c>
      <c r="E8934" s="117" t="s">
        <v>329</v>
      </c>
      <c r="J8934" s="102"/>
      <c r="K8934" s="124"/>
      <c r="R8934" s="46"/>
      <c r="V8934" s="112"/>
      <c r="W8934" s="72"/>
      <c r="X8934" s="46"/>
      <c r="Y8934" s="46"/>
      <c r="AC8934" s="47">
        <f t="shared" si="136"/>
        <v>0</v>
      </c>
      <c r="AD8934" s="47"/>
      <c r="AE8934" s="44"/>
      <c r="AF8934" s="48"/>
    </row>
    <row r="8935" spans="1:32" ht="21" customHeight="1">
      <c r="A8935" s="45" t="str">
        <f>IF(G8935="","",VLOOKUP(G8935,#REF!,3,0))</f>
        <v/>
      </c>
      <c r="B8935" s="45" t="str">
        <f>IF(Table1[[#This Row],[Day]]="","",WEEKNUM(F8935))</f>
        <v/>
      </c>
      <c r="C8935" s="45" t="str">
        <f>IF(Table1[[#This Row],[Day]]="","",MONTH(F8935))</f>
        <v/>
      </c>
      <c r="D8935" s="45" t="str">
        <f>IF(Table1[[#This Row],[Day]]="","",YEAR(F8935))</f>
        <v/>
      </c>
      <c r="E8935" s="117" t="s">
        <v>329</v>
      </c>
      <c r="J8935" s="102"/>
      <c r="K8935" s="124"/>
      <c r="R8935" s="46"/>
      <c r="V8935" s="112"/>
      <c r="W8935" s="72"/>
      <c r="X8935" s="46"/>
      <c r="Y8935" s="46"/>
      <c r="AC8935" s="47">
        <f t="shared" si="136"/>
        <v>0</v>
      </c>
      <c r="AD8935" s="47"/>
      <c r="AE8935" s="44"/>
      <c r="AF8935" s="48"/>
    </row>
    <row r="8936" spans="1:32" ht="21" customHeight="1">
      <c r="A8936" s="45" t="str">
        <f>IF(G8936="","",VLOOKUP(G8936,#REF!,3,0))</f>
        <v/>
      </c>
      <c r="B8936" s="45" t="str">
        <f>IF(Table1[[#This Row],[Day]]="","",WEEKNUM(F8936))</f>
        <v/>
      </c>
      <c r="C8936" s="45" t="str">
        <f>IF(Table1[[#This Row],[Day]]="","",MONTH(F8936))</f>
        <v/>
      </c>
      <c r="D8936" s="45" t="str">
        <f>IF(Table1[[#This Row],[Day]]="","",YEAR(F8936))</f>
        <v/>
      </c>
      <c r="E8936" s="117" t="s">
        <v>329</v>
      </c>
      <c r="J8936" s="102"/>
      <c r="K8936" s="124"/>
      <c r="R8936" s="46"/>
      <c r="V8936" s="112"/>
      <c r="W8936" s="72"/>
      <c r="X8936" s="46"/>
      <c r="Y8936" s="46"/>
      <c r="AC8936" s="47">
        <f t="shared" si="136"/>
        <v>0</v>
      </c>
      <c r="AD8936" s="47"/>
      <c r="AE8936" s="44"/>
      <c r="AF8936" s="48"/>
    </row>
    <row r="8937" spans="1:32" ht="21" customHeight="1">
      <c r="A8937" s="45" t="str">
        <f>IF(G8937="","",VLOOKUP(G8937,#REF!,3,0))</f>
        <v/>
      </c>
      <c r="B8937" s="45" t="str">
        <f>IF(Table1[[#This Row],[Day]]="","",WEEKNUM(F8937))</f>
        <v/>
      </c>
      <c r="C8937" s="45" t="str">
        <f>IF(Table1[[#This Row],[Day]]="","",MONTH(F8937))</f>
        <v/>
      </c>
      <c r="D8937" s="45" t="str">
        <f>IF(Table1[[#This Row],[Day]]="","",YEAR(F8937))</f>
        <v/>
      </c>
      <c r="E8937" s="117" t="s">
        <v>329</v>
      </c>
      <c r="J8937" s="102"/>
      <c r="K8937" s="124"/>
      <c r="R8937" s="46"/>
      <c r="V8937" s="112"/>
      <c r="W8937" s="72"/>
      <c r="X8937" s="46"/>
      <c r="Y8937" s="46"/>
      <c r="AC8937" s="47">
        <f t="shared" si="136"/>
        <v>0</v>
      </c>
      <c r="AD8937" s="47"/>
      <c r="AE8937" s="44"/>
      <c r="AF8937" s="48"/>
    </row>
    <row r="8938" spans="1:32" ht="21" customHeight="1">
      <c r="A8938" s="45" t="str">
        <f>IF(G8938="","",VLOOKUP(G8938,#REF!,3,0))</f>
        <v/>
      </c>
      <c r="B8938" s="45" t="str">
        <f>IF(Table1[[#This Row],[Day]]="","",WEEKNUM(F8938))</f>
        <v/>
      </c>
      <c r="C8938" s="45" t="str">
        <f>IF(Table1[[#This Row],[Day]]="","",MONTH(F8938))</f>
        <v/>
      </c>
      <c r="D8938" s="45" t="str">
        <f>IF(Table1[[#This Row],[Day]]="","",YEAR(F8938))</f>
        <v/>
      </c>
      <c r="E8938" s="117" t="s">
        <v>329</v>
      </c>
      <c r="J8938" s="102"/>
      <c r="K8938" s="124"/>
      <c r="R8938" s="46"/>
      <c r="V8938" s="112"/>
      <c r="W8938" s="72"/>
      <c r="X8938" s="46"/>
      <c r="Y8938" s="46"/>
      <c r="AC8938" s="47">
        <f t="shared" si="136"/>
        <v>0</v>
      </c>
      <c r="AD8938" s="47"/>
      <c r="AE8938" s="44"/>
      <c r="AF8938" s="48"/>
    </row>
    <row r="8939" spans="1:32" ht="21" customHeight="1">
      <c r="A8939" s="45" t="str">
        <f>IF(G8939="","",VLOOKUP(G8939,#REF!,3,0))</f>
        <v/>
      </c>
      <c r="B8939" s="45" t="str">
        <f>IF(Table1[[#This Row],[Day]]="","",WEEKNUM(F8939))</f>
        <v/>
      </c>
      <c r="C8939" s="45" t="str">
        <f>IF(Table1[[#This Row],[Day]]="","",MONTH(F8939))</f>
        <v/>
      </c>
      <c r="D8939" s="45" t="str">
        <f>IF(Table1[[#This Row],[Day]]="","",YEAR(F8939))</f>
        <v/>
      </c>
      <c r="E8939" s="117" t="s">
        <v>329</v>
      </c>
      <c r="J8939" s="102"/>
      <c r="K8939" s="124"/>
      <c r="R8939" s="46"/>
      <c r="V8939" s="112"/>
      <c r="W8939" s="72"/>
      <c r="X8939" s="46"/>
      <c r="Y8939" s="46"/>
      <c r="AC8939" s="47">
        <f t="shared" si="136"/>
        <v>0</v>
      </c>
      <c r="AD8939" s="47"/>
      <c r="AE8939" s="44"/>
      <c r="AF8939" s="48"/>
    </row>
    <row r="8940" spans="1:32" ht="21" customHeight="1">
      <c r="A8940" s="45" t="str">
        <f>IF(G8940="","",VLOOKUP(G8940,#REF!,3,0))</f>
        <v/>
      </c>
      <c r="B8940" s="45" t="str">
        <f>IF(Table1[[#This Row],[Day]]="","",WEEKNUM(F8940))</f>
        <v/>
      </c>
      <c r="C8940" s="45" t="str">
        <f>IF(Table1[[#This Row],[Day]]="","",MONTH(F8940))</f>
        <v/>
      </c>
      <c r="D8940" s="45" t="str">
        <f>IF(Table1[[#This Row],[Day]]="","",YEAR(F8940))</f>
        <v/>
      </c>
      <c r="E8940" s="117" t="s">
        <v>329</v>
      </c>
      <c r="J8940" s="102"/>
      <c r="K8940" s="124"/>
      <c r="R8940" s="46"/>
      <c r="V8940" s="112"/>
      <c r="W8940" s="72"/>
      <c r="X8940" s="46"/>
      <c r="Y8940" s="46"/>
      <c r="AC8940" s="47">
        <f t="shared" si="136"/>
        <v>0</v>
      </c>
      <c r="AD8940" s="47"/>
      <c r="AE8940" s="44"/>
      <c r="AF8940" s="48"/>
    </row>
    <row r="8941" spans="1:32" ht="21" customHeight="1">
      <c r="A8941" s="45" t="str">
        <f>IF(G8941="","",VLOOKUP(G8941,#REF!,3,0))</f>
        <v/>
      </c>
      <c r="B8941" s="45" t="str">
        <f>IF(Table1[[#This Row],[Day]]="","",WEEKNUM(F8941))</f>
        <v/>
      </c>
      <c r="C8941" s="45" t="str">
        <f>IF(Table1[[#This Row],[Day]]="","",MONTH(F8941))</f>
        <v/>
      </c>
      <c r="D8941" s="45" t="str">
        <f>IF(Table1[[#This Row],[Day]]="","",YEAR(F8941))</f>
        <v/>
      </c>
      <c r="E8941" s="117" t="s">
        <v>329</v>
      </c>
      <c r="J8941" s="102"/>
      <c r="K8941" s="124"/>
      <c r="R8941" s="46"/>
      <c r="V8941" s="112"/>
      <c r="W8941" s="72"/>
      <c r="X8941" s="46"/>
      <c r="Y8941" s="46"/>
      <c r="AC8941" s="47">
        <f t="shared" si="136"/>
        <v>0</v>
      </c>
      <c r="AD8941" s="47"/>
      <c r="AE8941" s="44"/>
      <c r="AF8941" s="48"/>
    </row>
    <row r="8942" spans="1:32" ht="21" customHeight="1">
      <c r="A8942" s="45" t="str">
        <f>IF(G8942="","",VLOOKUP(G8942,#REF!,3,0))</f>
        <v/>
      </c>
      <c r="B8942" s="45" t="str">
        <f>IF(Table1[[#This Row],[Day]]="","",WEEKNUM(F8942))</f>
        <v/>
      </c>
      <c r="C8942" s="45" t="str">
        <f>IF(Table1[[#This Row],[Day]]="","",MONTH(F8942))</f>
        <v/>
      </c>
      <c r="D8942" s="45" t="str">
        <f>IF(Table1[[#This Row],[Day]]="","",YEAR(F8942))</f>
        <v/>
      </c>
      <c r="E8942" s="117" t="s">
        <v>329</v>
      </c>
      <c r="J8942" s="102"/>
      <c r="K8942" s="124"/>
      <c r="R8942" s="46"/>
      <c r="V8942" s="112"/>
      <c r="W8942" s="72"/>
      <c r="X8942" s="46"/>
      <c r="Y8942" s="46"/>
      <c r="AC8942" s="47">
        <f t="shared" si="136"/>
        <v>0</v>
      </c>
      <c r="AD8942" s="47"/>
      <c r="AE8942" s="44"/>
      <c r="AF8942" s="48"/>
    </row>
    <row r="8943" spans="1:32" ht="21" customHeight="1">
      <c r="A8943" s="45" t="str">
        <f>IF(G8943="","",VLOOKUP(G8943,#REF!,3,0))</f>
        <v/>
      </c>
      <c r="B8943" s="45" t="str">
        <f>IF(Table1[[#This Row],[Day]]="","",WEEKNUM(F8943))</f>
        <v/>
      </c>
      <c r="C8943" s="45" t="str">
        <f>IF(Table1[[#This Row],[Day]]="","",MONTH(F8943))</f>
        <v/>
      </c>
      <c r="D8943" s="45" t="str">
        <f>IF(Table1[[#This Row],[Day]]="","",YEAR(F8943))</f>
        <v/>
      </c>
      <c r="E8943" s="117" t="s">
        <v>329</v>
      </c>
      <c r="J8943" s="102"/>
      <c r="K8943" s="124"/>
      <c r="R8943" s="46"/>
      <c r="V8943" s="112"/>
      <c r="W8943" s="72"/>
      <c r="X8943" s="46"/>
      <c r="Y8943" s="46"/>
      <c r="AC8943" s="47">
        <f t="shared" si="136"/>
        <v>0</v>
      </c>
      <c r="AD8943" s="47"/>
      <c r="AE8943" s="44"/>
      <c r="AF8943" s="48"/>
    </row>
    <row r="8944" spans="1:32" ht="21" customHeight="1">
      <c r="A8944" s="45" t="str">
        <f>IF(G8944="","",VLOOKUP(G8944,#REF!,3,0))</f>
        <v/>
      </c>
      <c r="B8944" s="45" t="str">
        <f>IF(Table1[[#This Row],[Day]]="","",WEEKNUM(F8944))</f>
        <v/>
      </c>
      <c r="C8944" s="45" t="str">
        <f>IF(Table1[[#This Row],[Day]]="","",MONTH(F8944))</f>
        <v/>
      </c>
      <c r="D8944" s="45" t="str">
        <f>IF(Table1[[#This Row],[Day]]="","",YEAR(F8944))</f>
        <v/>
      </c>
      <c r="E8944" s="117" t="s">
        <v>329</v>
      </c>
      <c r="J8944" s="102"/>
      <c r="K8944" s="124"/>
      <c r="R8944" s="46"/>
      <c r="V8944" s="112"/>
      <c r="W8944" s="72"/>
      <c r="X8944" s="46"/>
      <c r="Y8944" s="46"/>
      <c r="AC8944" s="47">
        <f t="shared" si="136"/>
        <v>0</v>
      </c>
      <c r="AD8944" s="47"/>
      <c r="AE8944" s="44"/>
      <c r="AF8944" s="48"/>
    </row>
    <row r="8945" spans="1:32" ht="21" customHeight="1">
      <c r="A8945" s="45" t="str">
        <f>IF(G8945="","",VLOOKUP(G8945,#REF!,3,0))</f>
        <v/>
      </c>
      <c r="B8945" s="45" t="str">
        <f>IF(Table1[[#This Row],[Day]]="","",WEEKNUM(F8945))</f>
        <v/>
      </c>
      <c r="C8945" s="45" t="str">
        <f>IF(Table1[[#This Row],[Day]]="","",MONTH(F8945))</f>
        <v/>
      </c>
      <c r="D8945" s="45" t="str">
        <f>IF(Table1[[#This Row],[Day]]="","",YEAR(F8945))</f>
        <v/>
      </c>
      <c r="E8945" s="117" t="s">
        <v>329</v>
      </c>
      <c r="J8945" s="102"/>
      <c r="K8945" s="124"/>
      <c r="R8945" s="46"/>
      <c r="V8945" s="112"/>
      <c r="W8945" s="72"/>
      <c r="X8945" s="46"/>
      <c r="Y8945" s="46"/>
      <c r="AC8945" s="47">
        <f t="shared" si="136"/>
        <v>0</v>
      </c>
      <c r="AD8945" s="47"/>
      <c r="AE8945" s="44"/>
      <c r="AF8945" s="48"/>
    </row>
    <row r="8946" spans="1:32" ht="21" customHeight="1">
      <c r="A8946" s="45" t="str">
        <f>IF(G8946="","",VLOOKUP(G8946,#REF!,3,0))</f>
        <v/>
      </c>
      <c r="B8946" s="45" t="str">
        <f>IF(Table1[[#This Row],[Day]]="","",WEEKNUM(F8946))</f>
        <v/>
      </c>
      <c r="C8946" s="45" t="str">
        <f>IF(Table1[[#This Row],[Day]]="","",MONTH(F8946))</f>
        <v/>
      </c>
      <c r="D8946" s="45" t="str">
        <f>IF(Table1[[#This Row],[Day]]="","",YEAR(F8946))</f>
        <v/>
      </c>
      <c r="E8946" s="117" t="s">
        <v>329</v>
      </c>
      <c r="J8946" s="102"/>
      <c r="K8946" s="124"/>
      <c r="R8946" s="46"/>
      <c r="V8946" s="112"/>
      <c r="W8946" s="72"/>
      <c r="X8946" s="46"/>
      <c r="Y8946" s="46"/>
      <c r="AC8946" s="47">
        <f t="shared" si="136"/>
        <v>0</v>
      </c>
      <c r="AD8946" s="47"/>
      <c r="AE8946" s="44"/>
      <c r="AF8946" s="48"/>
    </row>
    <row r="8947" spans="1:32" ht="21" customHeight="1">
      <c r="A8947" s="45" t="str">
        <f>IF(G8947="","",VLOOKUP(G8947,#REF!,3,0))</f>
        <v/>
      </c>
      <c r="B8947" s="45" t="str">
        <f>IF(Table1[[#This Row],[Day]]="","",WEEKNUM(F8947))</f>
        <v/>
      </c>
      <c r="C8947" s="45" t="str">
        <f>IF(Table1[[#This Row],[Day]]="","",MONTH(F8947))</f>
        <v/>
      </c>
      <c r="D8947" s="45" t="str">
        <f>IF(Table1[[#This Row],[Day]]="","",YEAR(F8947))</f>
        <v/>
      </c>
      <c r="E8947" s="117" t="s">
        <v>329</v>
      </c>
      <c r="J8947" s="102"/>
      <c r="K8947" s="124"/>
      <c r="R8947" s="46"/>
      <c r="V8947" s="112"/>
      <c r="W8947" s="72"/>
      <c r="X8947" s="46"/>
      <c r="Y8947" s="46"/>
      <c r="AC8947" s="47">
        <f t="shared" si="136"/>
        <v>0</v>
      </c>
      <c r="AD8947" s="47"/>
      <c r="AE8947" s="44"/>
      <c r="AF8947" s="48"/>
    </row>
    <row r="8948" spans="1:32" ht="21" customHeight="1">
      <c r="A8948" s="45" t="str">
        <f>IF(G8948="","",VLOOKUP(G8948,#REF!,3,0))</f>
        <v/>
      </c>
      <c r="B8948" s="45" t="str">
        <f>IF(Table1[[#This Row],[Day]]="","",WEEKNUM(F8948))</f>
        <v/>
      </c>
      <c r="C8948" s="45" t="str">
        <f>IF(Table1[[#This Row],[Day]]="","",MONTH(F8948))</f>
        <v/>
      </c>
      <c r="D8948" s="45" t="str">
        <f>IF(Table1[[#This Row],[Day]]="","",YEAR(F8948))</f>
        <v/>
      </c>
      <c r="E8948" s="117" t="s">
        <v>329</v>
      </c>
      <c r="J8948" s="102"/>
      <c r="K8948" s="124"/>
      <c r="R8948" s="46"/>
      <c r="V8948" s="112"/>
      <c r="W8948" s="72"/>
      <c r="X8948" s="46"/>
      <c r="Y8948" s="46"/>
      <c r="AC8948" s="47">
        <f t="shared" si="136"/>
        <v>0</v>
      </c>
      <c r="AD8948" s="47"/>
      <c r="AE8948" s="44"/>
      <c r="AF8948" s="48"/>
    </row>
    <row r="8949" spans="1:32" ht="21" customHeight="1">
      <c r="A8949" s="45" t="str">
        <f>IF(G8949="","",VLOOKUP(G8949,#REF!,3,0))</f>
        <v/>
      </c>
      <c r="B8949" s="45" t="str">
        <f>IF(Table1[[#This Row],[Day]]="","",WEEKNUM(F8949))</f>
        <v/>
      </c>
      <c r="C8949" s="45" t="str">
        <f>IF(Table1[[#This Row],[Day]]="","",MONTH(F8949))</f>
        <v/>
      </c>
      <c r="D8949" s="45" t="str">
        <f>IF(Table1[[#This Row],[Day]]="","",YEAR(F8949))</f>
        <v/>
      </c>
      <c r="E8949" s="117" t="s">
        <v>329</v>
      </c>
      <c r="J8949" s="102"/>
      <c r="K8949" s="124"/>
      <c r="R8949" s="46"/>
      <c r="V8949" s="112"/>
      <c r="W8949" s="72"/>
      <c r="X8949" s="46"/>
      <c r="Y8949" s="46"/>
      <c r="AC8949" s="47">
        <f t="shared" si="136"/>
        <v>0</v>
      </c>
      <c r="AD8949" s="47"/>
      <c r="AE8949" s="44"/>
      <c r="AF8949" s="48"/>
    </row>
    <row r="8950" spans="1:32" ht="21" customHeight="1">
      <c r="A8950" s="45" t="str">
        <f>IF(G8950="","",VLOOKUP(G8950,#REF!,3,0))</f>
        <v/>
      </c>
      <c r="B8950" s="45" t="str">
        <f>IF(Table1[[#This Row],[Day]]="","",WEEKNUM(F8950))</f>
        <v/>
      </c>
      <c r="C8950" s="45" t="str">
        <f>IF(Table1[[#This Row],[Day]]="","",MONTH(F8950))</f>
        <v/>
      </c>
      <c r="D8950" s="45" t="str">
        <f>IF(Table1[[#This Row],[Day]]="","",YEAR(F8950))</f>
        <v/>
      </c>
      <c r="E8950" s="117" t="s">
        <v>329</v>
      </c>
      <c r="J8950" s="102"/>
      <c r="K8950" s="124"/>
      <c r="R8950" s="46"/>
      <c r="V8950" s="112"/>
      <c r="W8950" s="72"/>
      <c r="X8950" s="46"/>
      <c r="Y8950" s="46"/>
      <c r="AC8950" s="47">
        <f t="shared" si="136"/>
        <v>0</v>
      </c>
      <c r="AD8950" s="47"/>
      <c r="AE8950" s="44"/>
      <c r="AF8950" s="48"/>
    </row>
    <row r="8951" spans="1:32" ht="21" customHeight="1">
      <c r="A8951" s="45" t="str">
        <f>IF(G8951="","",VLOOKUP(G8951,#REF!,3,0))</f>
        <v/>
      </c>
      <c r="B8951" s="45" t="str">
        <f>IF(Table1[[#This Row],[Day]]="","",WEEKNUM(F8951))</f>
        <v/>
      </c>
      <c r="C8951" s="45" t="str">
        <f>IF(Table1[[#This Row],[Day]]="","",MONTH(F8951))</f>
        <v/>
      </c>
      <c r="D8951" s="45" t="str">
        <f>IF(Table1[[#This Row],[Day]]="","",YEAR(F8951))</f>
        <v/>
      </c>
      <c r="E8951" s="117" t="s">
        <v>329</v>
      </c>
      <c r="J8951" s="102"/>
      <c r="K8951" s="124"/>
      <c r="R8951" s="46"/>
      <c r="V8951" s="112"/>
      <c r="W8951" s="72"/>
      <c r="X8951" s="46"/>
      <c r="Y8951" s="46"/>
      <c r="AC8951" s="47">
        <f t="shared" si="136"/>
        <v>0</v>
      </c>
      <c r="AD8951" s="47"/>
      <c r="AE8951" s="44"/>
      <c r="AF8951" s="48"/>
    </row>
    <row r="8952" spans="1:32" ht="21" customHeight="1">
      <c r="A8952" s="45" t="str">
        <f>IF(G8952="","",VLOOKUP(G8952,#REF!,3,0))</f>
        <v/>
      </c>
      <c r="B8952" s="45" t="str">
        <f>IF(Table1[[#This Row],[Day]]="","",WEEKNUM(F8952))</f>
        <v/>
      </c>
      <c r="C8952" s="45" t="str">
        <f>IF(Table1[[#This Row],[Day]]="","",MONTH(F8952))</f>
        <v/>
      </c>
      <c r="D8952" s="45" t="str">
        <f>IF(Table1[[#This Row],[Day]]="","",YEAR(F8952))</f>
        <v/>
      </c>
      <c r="E8952" s="117" t="s">
        <v>329</v>
      </c>
      <c r="J8952" s="102"/>
      <c r="K8952" s="124"/>
      <c r="R8952" s="46"/>
      <c r="V8952" s="112"/>
      <c r="W8952" s="72"/>
      <c r="X8952" s="46"/>
      <c r="Y8952" s="46"/>
      <c r="AC8952" s="47">
        <f t="shared" si="136"/>
        <v>0</v>
      </c>
      <c r="AD8952" s="47"/>
      <c r="AE8952" s="44"/>
      <c r="AF8952" s="48"/>
    </row>
    <row r="8953" spans="1:32" ht="21" customHeight="1">
      <c r="A8953" s="45" t="str">
        <f>IF(G8953="","",VLOOKUP(G8953,#REF!,3,0))</f>
        <v/>
      </c>
      <c r="B8953" s="45" t="str">
        <f>IF(Table1[[#This Row],[Day]]="","",WEEKNUM(F8953))</f>
        <v/>
      </c>
      <c r="C8953" s="45" t="str">
        <f>IF(Table1[[#This Row],[Day]]="","",MONTH(F8953))</f>
        <v/>
      </c>
      <c r="D8953" s="45" t="str">
        <f>IF(Table1[[#This Row],[Day]]="","",YEAR(F8953))</f>
        <v/>
      </c>
      <c r="E8953" s="117" t="s">
        <v>329</v>
      </c>
      <c r="J8953" s="102"/>
      <c r="K8953" s="124"/>
      <c r="R8953" s="46"/>
      <c r="V8953" s="112"/>
      <c r="W8953" s="72"/>
      <c r="X8953" s="46"/>
      <c r="Y8953" s="46"/>
      <c r="AC8953" s="47">
        <f t="shared" si="136"/>
        <v>0</v>
      </c>
      <c r="AD8953" s="47"/>
      <c r="AE8953" s="44"/>
      <c r="AF8953" s="48"/>
    </row>
    <row r="8954" spans="1:32" ht="21" customHeight="1">
      <c r="A8954" s="45" t="str">
        <f>IF(G8954="","",VLOOKUP(G8954,#REF!,3,0))</f>
        <v/>
      </c>
      <c r="B8954" s="45" t="str">
        <f>IF(Table1[[#This Row],[Day]]="","",WEEKNUM(F8954))</f>
        <v/>
      </c>
      <c r="C8954" s="45" t="str">
        <f>IF(Table1[[#This Row],[Day]]="","",MONTH(F8954))</f>
        <v/>
      </c>
      <c r="D8954" s="45" t="str">
        <f>IF(Table1[[#This Row],[Day]]="","",YEAR(F8954))</f>
        <v/>
      </c>
      <c r="E8954" s="117" t="s">
        <v>329</v>
      </c>
      <c r="J8954" s="102"/>
      <c r="K8954" s="124"/>
      <c r="R8954" s="46"/>
      <c r="V8954" s="112"/>
      <c r="W8954" s="72"/>
      <c r="X8954" s="46"/>
      <c r="Y8954" s="46"/>
      <c r="AC8954" s="47">
        <f t="shared" si="136"/>
        <v>0</v>
      </c>
      <c r="AD8954" s="47"/>
      <c r="AE8954" s="44"/>
      <c r="AF8954" s="48"/>
    </row>
    <row r="8955" spans="1:32" ht="21" customHeight="1">
      <c r="A8955" s="45" t="str">
        <f>IF(G8955="","",VLOOKUP(G8955,#REF!,3,0))</f>
        <v/>
      </c>
      <c r="B8955" s="45" t="str">
        <f>IF(Table1[[#This Row],[Day]]="","",WEEKNUM(F8955))</f>
        <v/>
      </c>
      <c r="C8955" s="45" t="str">
        <f>IF(Table1[[#This Row],[Day]]="","",MONTH(F8955))</f>
        <v/>
      </c>
      <c r="D8955" s="45" t="str">
        <f>IF(Table1[[#This Row],[Day]]="","",YEAR(F8955))</f>
        <v/>
      </c>
      <c r="E8955" s="117" t="s">
        <v>329</v>
      </c>
      <c r="J8955" s="102"/>
      <c r="K8955" s="124"/>
      <c r="R8955" s="46"/>
      <c r="V8955" s="112"/>
      <c r="W8955" s="72"/>
      <c r="X8955" s="46"/>
      <c r="Y8955" s="46"/>
      <c r="AC8955" s="47">
        <f t="shared" si="136"/>
        <v>0</v>
      </c>
      <c r="AD8955" s="47"/>
      <c r="AE8955" s="44"/>
      <c r="AF8955" s="48"/>
    </row>
    <row r="8956" spans="1:32" ht="21" customHeight="1">
      <c r="A8956" s="45" t="str">
        <f>IF(G8956="","",VLOOKUP(G8956,#REF!,3,0))</f>
        <v/>
      </c>
      <c r="B8956" s="45" t="str">
        <f>IF(Table1[[#This Row],[Day]]="","",WEEKNUM(F8956))</f>
        <v/>
      </c>
      <c r="C8956" s="45" t="str">
        <f>IF(Table1[[#This Row],[Day]]="","",MONTH(F8956))</f>
        <v/>
      </c>
      <c r="D8956" s="45" t="str">
        <f>IF(Table1[[#This Row],[Day]]="","",YEAR(F8956))</f>
        <v/>
      </c>
      <c r="E8956" s="117" t="s">
        <v>329</v>
      </c>
      <c r="J8956" s="102"/>
      <c r="K8956" s="124"/>
      <c r="R8956" s="46"/>
      <c r="V8956" s="112"/>
      <c r="W8956" s="72"/>
      <c r="X8956" s="46"/>
      <c r="Y8956" s="46"/>
      <c r="AC8956" s="47">
        <f t="shared" si="136"/>
        <v>0</v>
      </c>
      <c r="AD8956" s="47"/>
      <c r="AE8956" s="44"/>
      <c r="AF8956" s="48"/>
    </row>
    <row r="8957" spans="1:32" ht="21" customHeight="1">
      <c r="A8957" s="45" t="str">
        <f>IF(G8957="","",VLOOKUP(G8957,#REF!,3,0))</f>
        <v/>
      </c>
      <c r="B8957" s="45" t="str">
        <f>IF(Table1[[#This Row],[Day]]="","",WEEKNUM(F8957))</f>
        <v/>
      </c>
      <c r="C8957" s="45" t="str">
        <f>IF(Table1[[#This Row],[Day]]="","",MONTH(F8957))</f>
        <v/>
      </c>
      <c r="D8957" s="45" t="str">
        <f>IF(Table1[[#This Row],[Day]]="","",YEAR(F8957))</f>
        <v/>
      </c>
      <c r="E8957" s="117" t="s">
        <v>329</v>
      </c>
      <c r="J8957" s="102"/>
      <c r="K8957" s="124"/>
      <c r="R8957" s="46"/>
      <c r="V8957" s="112"/>
      <c r="W8957" s="72"/>
      <c r="X8957" s="46"/>
      <c r="Y8957" s="46"/>
      <c r="AC8957" s="47">
        <f t="shared" si="136"/>
        <v>0</v>
      </c>
      <c r="AD8957" s="47"/>
      <c r="AE8957" s="44"/>
      <c r="AF8957" s="48"/>
    </row>
    <row r="8958" spans="1:32" ht="21" customHeight="1">
      <c r="A8958" s="45" t="str">
        <f>IF(G8958="","",VLOOKUP(G8958,#REF!,3,0))</f>
        <v/>
      </c>
      <c r="B8958" s="45" t="str">
        <f>IF(Table1[[#This Row],[Day]]="","",WEEKNUM(F8958))</f>
        <v/>
      </c>
      <c r="C8958" s="45" t="str">
        <f>IF(Table1[[#This Row],[Day]]="","",MONTH(F8958))</f>
        <v/>
      </c>
      <c r="D8958" s="45" t="str">
        <f>IF(Table1[[#This Row],[Day]]="","",YEAR(F8958))</f>
        <v/>
      </c>
      <c r="E8958" s="117" t="s">
        <v>329</v>
      </c>
      <c r="J8958" s="102"/>
      <c r="K8958" s="124"/>
      <c r="R8958" s="46"/>
      <c r="V8958" s="112"/>
      <c r="W8958" s="72"/>
      <c r="X8958" s="46"/>
      <c r="Y8958" s="46"/>
      <c r="AC8958" s="47">
        <f t="shared" si="136"/>
        <v>0</v>
      </c>
      <c r="AD8958" s="47"/>
      <c r="AE8958" s="44"/>
      <c r="AF8958" s="48"/>
    </row>
    <row r="8959" spans="1:32" ht="21" customHeight="1">
      <c r="A8959" s="45" t="str">
        <f>IF(G8959="","",VLOOKUP(G8959,#REF!,3,0))</f>
        <v/>
      </c>
      <c r="B8959" s="45" t="str">
        <f>IF(Table1[[#This Row],[Day]]="","",WEEKNUM(F8959))</f>
        <v/>
      </c>
      <c r="C8959" s="45" t="str">
        <f>IF(Table1[[#This Row],[Day]]="","",MONTH(F8959))</f>
        <v/>
      </c>
      <c r="D8959" s="45" t="str">
        <f>IF(Table1[[#This Row],[Day]]="","",YEAR(F8959))</f>
        <v/>
      </c>
      <c r="E8959" s="117" t="s">
        <v>329</v>
      </c>
      <c r="J8959" s="102"/>
      <c r="K8959" s="124"/>
      <c r="R8959" s="46"/>
      <c r="V8959" s="112"/>
      <c r="W8959" s="72"/>
      <c r="X8959" s="46"/>
      <c r="Y8959" s="46"/>
      <c r="AC8959" s="47">
        <f t="shared" si="136"/>
        <v>0</v>
      </c>
      <c r="AD8959" s="47"/>
      <c r="AE8959" s="44"/>
      <c r="AF8959" s="48"/>
    </row>
    <row r="8960" spans="1:32" ht="21" customHeight="1">
      <c r="A8960" s="45" t="str">
        <f>IF(G8960="","",VLOOKUP(G8960,#REF!,3,0))</f>
        <v/>
      </c>
      <c r="B8960" s="45" t="str">
        <f>IF(Table1[[#This Row],[Day]]="","",WEEKNUM(F8960))</f>
        <v/>
      </c>
      <c r="C8960" s="45" t="str">
        <f>IF(Table1[[#This Row],[Day]]="","",MONTH(F8960))</f>
        <v/>
      </c>
      <c r="D8960" s="45" t="str">
        <f>IF(Table1[[#This Row],[Day]]="","",YEAR(F8960))</f>
        <v/>
      </c>
      <c r="E8960" s="117" t="s">
        <v>329</v>
      </c>
      <c r="J8960" s="102"/>
      <c r="K8960" s="124"/>
      <c r="R8960" s="46"/>
      <c r="V8960" s="112"/>
      <c r="W8960" s="72"/>
      <c r="X8960" s="46"/>
      <c r="Y8960" s="46"/>
      <c r="AC8960" s="47">
        <f t="shared" si="136"/>
        <v>0</v>
      </c>
      <c r="AD8960" s="47"/>
      <c r="AE8960" s="44"/>
      <c r="AF8960" s="48"/>
    </row>
    <row r="8961" spans="1:32" ht="21" customHeight="1">
      <c r="A8961" s="45" t="str">
        <f>IF(G8961="","",VLOOKUP(G8961,#REF!,3,0))</f>
        <v/>
      </c>
      <c r="B8961" s="45" t="str">
        <f>IF(Table1[[#This Row],[Day]]="","",WEEKNUM(F8961))</f>
        <v/>
      </c>
      <c r="C8961" s="45" t="str">
        <f>IF(Table1[[#This Row],[Day]]="","",MONTH(F8961))</f>
        <v/>
      </c>
      <c r="D8961" s="45" t="str">
        <f>IF(Table1[[#This Row],[Day]]="","",YEAR(F8961))</f>
        <v/>
      </c>
      <c r="E8961" s="117" t="s">
        <v>329</v>
      </c>
      <c r="J8961" s="102"/>
      <c r="K8961" s="124"/>
      <c r="R8961" s="46"/>
      <c r="V8961" s="112"/>
      <c r="W8961" s="72"/>
      <c r="X8961" s="46"/>
      <c r="Y8961" s="46"/>
      <c r="AC8961" s="47">
        <f t="shared" si="136"/>
        <v>0</v>
      </c>
      <c r="AD8961" s="47"/>
      <c r="AE8961" s="44"/>
      <c r="AF8961" s="48"/>
    </row>
    <row r="8962" spans="1:32" ht="21" customHeight="1">
      <c r="A8962" s="45" t="str">
        <f>IF(G8962="","",VLOOKUP(G8962,#REF!,3,0))</f>
        <v/>
      </c>
      <c r="B8962" s="45" t="str">
        <f>IF(Table1[[#This Row],[Day]]="","",WEEKNUM(F8962))</f>
        <v/>
      </c>
      <c r="C8962" s="45" t="str">
        <f>IF(Table1[[#This Row],[Day]]="","",MONTH(F8962))</f>
        <v/>
      </c>
      <c r="D8962" s="45" t="str">
        <f>IF(Table1[[#This Row],[Day]]="","",YEAR(F8962))</f>
        <v/>
      </c>
      <c r="E8962" s="117" t="s">
        <v>329</v>
      </c>
      <c r="J8962" s="102"/>
      <c r="K8962" s="124"/>
      <c r="R8962" s="46"/>
      <c r="V8962" s="112"/>
      <c r="W8962" s="72"/>
      <c r="X8962" s="46"/>
      <c r="Y8962" s="46"/>
      <c r="AC8962" s="47">
        <f t="shared" si="136"/>
        <v>0</v>
      </c>
      <c r="AD8962" s="47"/>
      <c r="AE8962" s="44"/>
      <c r="AF8962" s="48"/>
    </row>
    <row r="8963" spans="1:32" ht="21" customHeight="1">
      <c r="A8963" s="45" t="str">
        <f>IF(G8963="","",VLOOKUP(G8963,#REF!,3,0))</f>
        <v/>
      </c>
      <c r="B8963" s="45" t="str">
        <f>IF(Table1[[#This Row],[Day]]="","",WEEKNUM(F8963))</f>
        <v/>
      </c>
      <c r="C8963" s="45" t="str">
        <f>IF(Table1[[#This Row],[Day]]="","",MONTH(F8963))</f>
        <v/>
      </c>
      <c r="D8963" s="45" t="str">
        <f>IF(Table1[[#This Row],[Day]]="","",YEAR(F8963))</f>
        <v/>
      </c>
      <c r="E8963" s="117" t="s">
        <v>329</v>
      </c>
      <c r="J8963" s="102"/>
      <c r="K8963" s="124"/>
      <c r="R8963" s="46"/>
      <c r="V8963" s="112"/>
      <c r="W8963" s="72"/>
      <c r="X8963" s="46"/>
      <c r="Y8963" s="46"/>
      <c r="AC8963" s="47">
        <f t="shared" si="136"/>
        <v>0</v>
      </c>
      <c r="AD8963" s="47"/>
      <c r="AE8963" s="44"/>
      <c r="AF8963" s="48"/>
    </row>
    <row r="8964" spans="1:32" ht="21" customHeight="1">
      <c r="A8964" s="45" t="str">
        <f>IF(G8964="","",VLOOKUP(G8964,#REF!,3,0))</f>
        <v/>
      </c>
      <c r="B8964" s="45" t="str">
        <f>IF(Table1[[#This Row],[Day]]="","",WEEKNUM(F8964))</f>
        <v/>
      </c>
      <c r="C8964" s="45" t="str">
        <f>IF(Table1[[#This Row],[Day]]="","",MONTH(F8964))</f>
        <v/>
      </c>
      <c r="D8964" s="45" t="str">
        <f>IF(Table1[[#This Row],[Day]]="","",YEAR(F8964))</f>
        <v/>
      </c>
      <c r="E8964" s="117" t="s">
        <v>329</v>
      </c>
      <c r="J8964" s="102"/>
      <c r="K8964" s="124"/>
      <c r="R8964" s="46"/>
      <c r="V8964" s="112"/>
      <c r="W8964" s="72"/>
      <c r="X8964" s="46"/>
      <c r="Y8964" s="46"/>
      <c r="AC8964" s="47">
        <f t="shared" si="136"/>
        <v>0</v>
      </c>
      <c r="AD8964" s="47"/>
      <c r="AE8964" s="44"/>
      <c r="AF8964" s="48"/>
    </row>
    <row r="8965" spans="1:32" ht="21" customHeight="1">
      <c r="A8965" s="45" t="str">
        <f>IF(G8965="","",VLOOKUP(G8965,#REF!,3,0))</f>
        <v/>
      </c>
      <c r="B8965" s="45" t="str">
        <f>IF(Table1[[#This Row],[Day]]="","",WEEKNUM(F8965))</f>
        <v/>
      </c>
      <c r="C8965" s="45" t="str">
        <f>IF(Table1[[#This Row],[Day]]="","",MONTH(F8965))</f>
        <v/>
      </c>
      <c r="D8965" s="45" t="str">
        <f>IF(Table1[[#This Row],[Day]]="","",YEAR(F8965))</f>
        <v/>
      </c>
      <c r="E8965" s="117" t="s">
        <v>329</v>
      </c>
      <c r="J8965" s="102"/>
      <c r="K8965" s="124"/>
      <c r="R8965" s="46"/>
      <c r="V8965" s="112"/>
      <c r="W8965" s="72"/>
      <c r="X8965" s="46"/>
      <c r="Y8965" s="46"/>
      <c r="AC8965" s="47">
        <f t="shared" si="136"/>
        <v>0</v>
      </c>
      <c r="AD8965" s="47"/>
      <c r="AE8965" s="44"/>
      <c r="AF8965" s="48"/>
    </row>
    <row r="8966" spans="1:32" ht="21" customHeight="1">
      <c r="A8966" s="45" t="str">
        <f>IF(G8966="","",VLOOKUP(G8966,#REF!,3,0))</f>
        <v/>
      </c>
      <c r="B8966" s="45" t="str">
        <f>IF(Table1[[#This Row],[Day]]="","",WEEKNUM(F8966))</f>
        <v/>
      </c>
      <c r="C8966" s="45" t="str">
        <f>IF(Table1[[#This Row],[Day]]="","",MONTH(F8966))</f>
        <v/>
      </c>
      <c r="D8966" s="45" t="str">
        <f>IF(Table1[[#This Row],[Day]]="","",YEAR(F8966))</f>
        <v/>
      </c>
      <c r="E8966" s="117" t="s">
        <v>329</v>
      </c>
      <c r="J8966" s="102"/>
      <c r="K8966" s="124"/>
      <c r="R8966" s="46"/>
      <c r="V8966" s="112"/>
      <c r="W8966" s="72"/>
      <c r="X8966" s="46"/>
      <c r="Y8966" s="46"/>
      <c r="AC8966" s="47">
        <f t="shared" si="136"/>
        <v>0</v>
      </c>
      <c r="AD8966" s="47"/>
      <c r="AE8966" s="44"/>
      <c r="AF8966" s="48"/>
    </row>
    <row r="8967" spans="1:32" ht="21" customHeight="1">
      <c r="A8967" s="45" t="str">
        <f>IF(G8967="","",VLOOKUP(G8967,#REF!,3,0))</f>
        <v/>
      </c>
      <c r="B8967" s="45" t="str">
        <f>IF(Table1[[#This Row],[Day]]="","",WEEKNUM(F8967))</f>
        <v/>
      </c>
      <c r="C8967" s="45" t="str">
        <f>IF(Table1[[#This Row],[Day]]="","",MONTH(F8967))</f>
        <v/>
      </c>
      <c r="D8967" s="45" t="str">
        <f>IF(Table1[[#This Row],[Day]]="","",YEAR(F8967))</f>
        <v/>
      </c>
      <c r="E8967" s="117" t="s">
        <v>329</v>
      </c>
      <c r="J8967" s="102"/>
      <c r="K8967" s="124"/>
      <c r="R8967" s="46"/>
      <c r="V8967" s="112"/>
      <c r="W8967" s="72"/>
      <c r="X8967" s="46"/>
      <c r="Y8967" s="46"/>
      <c r="AC8967" s="47">
        <f t="shared" si="136"/>
        <v>0</v>
      </c>
      <c r="AD8967" s="47"/>
      <c r="AE8967" s="44"/>
      <c r="AF8967" s="48"/>
    </row>
    <row r="8968" spans="1:32" ht="21" customHeight="1">
      <c r="A8968" s="45" t="str">
        <f>IF(G8968="","",VLOOKUP(G8968,#REF!,3,0))</f>
        <v/>
      </c>
      <c r="B8968" s="45" t="str">
        <f>IF(Table1[[#This Row],[Day]]="","",WEEKNUM(F8968))</f>
        <v/>
      </c>
      <c r="C8968" s="45" t="str">
        <f>IF(Table1[[#This Row],[Day]]="","",MONTH(F8968))</f>
        <v/>
      </c>
      <c r="D8968" s="45" t="str">
        <f>IF(Table1[[#This Row],[Day]]="","",YEAR(F8968))</f>
        <v/>
      </c>
      <c r="E8968" s="117" t="s">
        <v>329</v>
      </c>
      <c r="J8968" s="102"/>
      <c r="K8968" s="124"/>
      <c r="R8968" s="46"/>
      <c r="V8968" s="112"/>
      <c r="W8968" s="72"/>
      <c r="X8968" s="46"/>
      <c r="Y8968" s="46"/>
      <c r="AC8968" s="47">
        <f t="shared" si="136"/>
        <v>0</v>
      </c>
      <c r="AD8968" s="47"/>
      <c r="AE8968" s="44"/>
      <c r="AF8968" s="48"/>
    </row>
    <row r="8969" spans="1:32" ht="21" customHeight="1">
      <c r="A8969" s="45" t="str">
        <f>IF(G8969="","",VLOOKUP(G8969,#REF!,3,0))</f>
        <v/>
      </c>
      <c r="B8969" s="45" t="str">
        <f>IF(Table1[[#This Row],[Day]]="","",WEEKNUM(F8969))</f>
        <v/>
      </c>
      <c r="C8969" s="45" t="str">
        <f>IF(Table1[[#This Row],[Day]]="","",MONTH(F8969))</f>
        <v/>
      </c>
      <c r="D8969" s="45" t="str">
        <f>IF(Table1[[#This Row],[Day]]="","",YEAR(F8969))</f>
        <v/>
      </c>
      <c r="E8969" s="117" t="s">
        <v>329</v>
      </c>
      <c r="J8969" s="102"/>
      <c r="K8969" s="124"/>
      <c r="R8969" s="46"/>
      <c r="V8969" s="112"/>
      <c r="W8969" s="72"/>
      <c r="X8969" s="46"/>
      <c r="Y8969" s="46"/>
      <c r="AC8969" s="47">
        <f t="shared" si="136"/>
        <v>0</v>
      </c>
      <c r="AD8969" s="47"/>
      <c r="AE8969" s="44"/>
      <c r="AF8969" s="48"/>
    </row>
    <row r="8970" spans="1:32" ht="21" customHeight="1">
      <c r="A8970" s="45" t="str">
        <f>IF(G8970="","",VLOOKUP(G8970,#REF!,3,0))</f>
        <v/>
      </c>
      <c r="B8970" s="45" t="str">
        <f>IF(Table1[[#This Row],[Day]]="","",WEEKNUM(F8970))</f>
        <v/>
      </c>
      <c r="C8970" s="45" t="str">
        <f>IF(Table1[[#This Row],[Day]]="","",MONTH(F8970))</f>
        <v/>
      </c>
      <c r="D8970" s="45" t="str">
        <f>IF(Table1[[#This Row],[Day]]="","",YEAR(F8970))</f>
        <v/>
      </c>
      <c r="E8970" s="117" t="s">
        <v>329</v>
      </c>
      <c r="J8970" s="102"/>
      <c r="K8970" s="124"/>
      <c r="R8970" s="46"/>
      <c r="V8970" s="112"/>
      <c r="W8970" s="72"/>
      <c r="X8970" s="46"/>
      <c r="Y8970" s="46"/>
      <c r="AC8970" s="47">
        <f t="shared" si="136"/>
        <v>0</v>
      </c>
      <c r="AD8970" s="47"/>
      <c r="AE8970" s="44"/>
      <c r="AF8970" s="48"/>
    </row>
    <row r="8971" spans="1:32" ht="21" customHeight="1">
      <c r="A8971" s="45" t="str">
        <f>IF(G8971="","",VLOOKUP(G8971,#REF!,3,0))</f>
        <v/>
      </c>
      <c r="B8971" s="45" t="str">
        <f>IF(Table1[[#This Row],[Day]]="","",WEEKNUM(F8971))</f>
        <v/>
      </c>
      <c r="C8971" s="45" t="str">
        <f>IF(Table1[[#This Row],[Day]]="","",MONTH(F8971))</f>
        <v/>
      </c>
      <c r="D8971" s="45" t="str">
        <f>IF(Table1[[#This Row],[Day]]="","",YEAR(F8971))</f>
        <v/>
      </c>
      <c r="E8971" s="117" t="s">
        <v>329</v>
      </c>
      <c r="J8971" s="102"/>
      <c r="K8971" s="124"/>
      <c r="R8971" s="46"/>
      <c r="V8971" s="112"/>
      <c r="W8971" s="72"/>
      <c r="X8971" s="46"/>
      <c r="Y8971" s="46"/>
      <c r="AC8971" s="47">
        <f t="shared" si="136"/>
        <v>0</v>
      </c>
      <c r="AD8971" s="47"/>
      <c r="AE8971" s="44"/>
      <c r="AF8971" s="48"/>
    </row>
    <row r="8972" spans="1:32" ht="21" customHeight="1">
      <c r="A8972" s="45" t="str">
        <f>IF(G8972="","",VLOOKUP(G8972,#REF!,3,0))</f>
        <v/>
      </c>
      <c r="B8972" s="45" t="str">
        <f>IF(Table1[[#This Row],[Day]]="","",WEEKNUM(F8972))</f>
        <v/>
      </c>
      <c r="C8972" s="45" t="str">
        <f>IF(Table1[[#This Row],[Day]]="","",MONTH(F8972))</f>
        <v/>
      </c>
      <c r="D8972" s="45" t="str">
        <f>IF(Table1[[#This Row],[Day]]="","",YEAR(F8972))</f>
        <v/>
      </c>
      <c r="E8972" s="117" t="s">
        <v>329</v>
      </c>
      <c r="J8972" s="102"/>
      <c r="K8972" s="124"/>
      <c r="R8972" s="46"/>
      <c r="V8972" s="112"/>
      <c r="W8972" s="72"/>
      <c r="X8972" s="46"/>
      <c r="Y8972" s="46"/>
      <c r="AC8972" s="47">
        <f t="shared" si="136"/>
        <v>0</v>
      </c>
      <c r="AD8972" s="47"/>
      <c r="AE8972" s="44"/>
      <c r="AF8972" s="48"/>
    </row>
    <row r="8973" spans="1:32" ht="21" customHeight="1">
      <c r="A8973" s="45" t="str">
        <f>IF(G8973="","",VLOOKUP(G8973,#REF!,3,0))</f>
        <v/>
      </c>
      <c r="B8973" s="45" t="str">
        <f>IF(Table1[[#This Row],[Day]]="","",WEEKNUM(F8973))</f>
        <v/>
      </c>
      <c r="C8973" s="45" t="str">
        <f>IF(Table1[[#This Row],[Day]]="","",MONTH(F8973))</f>
        <v/>
      </c>
      <c r="D8973" s="45" t="str">
        <f>IF(Table1[[#This Row],[Day]]="","",YEAR(F8973))</f>
        <v/>
      </c>
      <c r="E8973" s="117" t="s">
        <v>329</v>
      </c>
      <c r="J8973" s="102"/>
      <c r="K8973" s="124"/>
      <c r="R8973" s="46"/>
      <c r="V8973" s="112"/>
      <c r="W8973" s="72"/>
      <c r="X8973" s="46"/>
      <c r="Y8973" s="46"/>
      <c r="AC8973" s="47">
        <f t="shared" si="136"/>
        <v>0</v>
      </c>
      <c r="AD8973" s="47"/>
      <c r="AE8973" s="44"/>
      <c r="AF8973" s="48"/>
    </row>
    <row r="8974" spans="1:32" ht="21" customHeight="1">
      <c r="A8974" s="45" t="str">
        <f>IF(G8974="","",VLOOKUP(G8974,#REF!,3,0))</f>
        <v/>
      </c>
      <c r="B8974" s="45" t="str">
        <f>IF(Table1[[#This Row],[Day]]="","",WEEKNUM(F8974))</f>
        <v/>
      </c>
      <c r="C8974" s="45" t="str">
        <f>IF(Table1[[#This Row],[Day]]="","",MONTH(F8974))</f>
        <v/>
      </c>
      <c r="D8974" s="45" t="str">
        <f>IF(Table1[[#This Row],[Day]]="","",YEAR(F8974))</f>
        <v/>
      </c>
      <c r="E8974" s="117" t="s">
        <v>329</v>
      </c>
      <c r="J8974" s="102"/>
      <c r="K8974" s="124"/>
      <c r="R8974" s="46"/>
      <c r="V8974" s="112"/>
      <c r="W8974" s="72"/>
      <c r="X8974" s="46"/>
      <c r="Y8974" s="46"/>
      <c r="AC8974" s="47">
        <f t="shared" si="136"/>
        <v>0</v>
      </c>
      <c r="AD8974" s="47"/>
      <c r="AE8974" s="44"/>
      <c r="AF8974" s="48"/>
    </row>
    <row r="8975" spans="1:32" ht="21" customHeight="1">
      <c r="A8975" s="45" t="str">
        <f>IF(G8975="","",VLOOKUP(G8975,#REF!,3,0))</f>
        <v/>
      </c>
      <c r="B8975" s="45" t="str">
        <f>IF(Table1[[#This Row],[Day]]="","",WEEKNUM(F8975))</f>
        <v/>
      </c>
      <c r="C8975" s="45" t="str">
        <f>IF(Table1[[#This Row],[Day]]="","",MONTH(F8975))</f>
        <v/>
      </c>
      <c r="D8975" s="45" t="str">
        <f>IF(Table1[[#This Row],[Day]]="","",YEAR(F8975))</f>
        <v/>
      </c>
      <c r="E8975" s="117" t="s">
        <v>329</v>
      </c>
      <c r="J8975" s="102"/>
      <c r="K8975" s="124"/>
      <c r="R8975" s="46"/>
      <c r="V8975" s="112"/>
      <c r="W8975" s="72"/>
      <c r="X8975" s="46"/>
      <c r="Y8975" s="46"/>
      <c r="AC8975" s="47">
        <f t="shared" si="136"/>
        <v>0</v>
      </c>
      <c r="AD8975" s="47"/>
      <c r="AE8975" s="44"/>
      <c r="AF8975" s="48"/>
    </row>
    <row r="8976" spans="1:32" ht="21" customHeight="1">
      <c r="A8976" s="45" t="str">
        <f>IF(G8976="","",VLOOKUP(G8976,#REF!,3,0))</f>
        <v/>
      </c>
      <c r="B8976" s="45" t="str">
        <f>IF(Table1[[#This Row],[Day]]="","",WEEKNUM(F8976))</f>
        <v/>
      </c>
      <c r="C8976" s="45" t="str">
        <f>IF(Table1[[#This Row],[Day]]="","",MONTH(F8976))</f>
        <v/>
      </c>
      <c r="D8976" s="45" t="str">
        <f>IF(Table1[[#This Row],[Day]]="","",YEAR(F8976))</f>
        <v/>
      </c>
      <c r="E8976" s="117" t="s">
        <v>329</v>
      </c>
      <c r="J8976" s="102"/>
      <c r="K8976" s="124"/>
      <c r="R8976" s="46"/>
      <c r="V8976" s="112"/>
      <c r="W8976" s="72"/>
      <c r="X8976" s="46"/>
      <c r="Y8976" s="46"/>
      <c r="AC8976" s="47">
        <f t="shared" si="136"/>
        <v>0</v>
      </c>
      <c r="AD8976" s="47"/>
      <c r="AE8976" s="44"/>
      <c r="AF8976" s="48"/>
    </row>
    <row r="8977" spans="1:32" ht="21" customHeight="1">
      <c r="A8977" s="45" t="str">
        <f>IF(G8977="","",VLOOKUP(G8977,#REF!,3,0))</f>
        <v/>
      </c>
      <c r="B8977" s="45" t="str">
        <f>IF(Table1[[#This Row],[Day]]="","",WEEKNUM(F8977))</f>
        <v/>
      </c>
      <c r="C8977" s="45" t="str">
        <f>IF(Table1[[#This Row],[Day]]="","",MONTH(F8977))</f>
        <v/>
      </c>
      <c r="D8977" s="45" t="str">
        <f>IF(Table1[[#This Row],[Day]]="","",YEAR(F8977))</f>
        <v/>
      </c>
      <c r="E8977" s="117" t="s">
        <v>329</v>
      </c>
      <c r="J8977" s="102"/>
      <c r="K8977" s="124"/>
      <c r="R8977" s="46"/>
      <c r="V8977" s="112"/>
      <c r="W8977" s="72"/>
      <c r="X8977" s="46"/>
      <c r="Y8977" s="46"/>
      <c r="AC8977" s="47">
        <f t="shared" si="136"/>
        <v>0</v>
      </c>
      <c r="AD8977" s="47"/>
      <c r="AE8977" s="44"/>
      <c r="AF8977" s="48"/>
    </row>
    <row r="8978" spans="1:32" ht="21" customHeight="1">
      <c r="A8978" s="45" t="str">
        <f>IF(G8978="","",VLOOKUP(G8978,#REF!,3,0))</f>
        <v/>
      </c>
      <c r="B8978" s="45" t="str">
        <f>IF(Table1[[#This Row],[Day]]="","",WEEKNUM(F8978))</f>
        <v/>
      </c>
      <c r="C8978" s="45" t="str">
        <f>IF(Table1[[#This Row],[Day]]="","",MONTH(F8978))</f>
        <v/>
      </c>
      <c r="D8978" s="45" t="str">
        <f>IF(Table1[[#This Row],[Day]]="","",YEAR(F8978))</f>
        <v/>
      </c>
      <c r="E8978" s="117" t="s">
        <v>329</v>
      </c>
      <c r="J8978" s="102"/>
      <c r="K8978" s="124"/>
      <c r="R8978" s="46"/>
      <c r="V8978" s="112"/>
      <c r="W8978" s="72"/>
      <c r="X8978" s="46"/>
      <c r="Y8978" s="46"/>
      <c r="AC8978" s="47">
        <f t="shared" si="136"/>
        <v>0</v>
      </c>
      <c r="AD8978" s="47"/>
      <c r="AE8978" s="44"/>
      <c r="AF8978" s="48"/>
    </row>
    <row r="8979" spans="1:32" ht="21" customHeight="1">
      <c r="A8979" s="45" t="str">
        <f>IF(G8979="","",VLOOKUP(G8979,#REF!,3,0))</f>
        <v/>
      </c>
      <c r="B8979" s="45" t="str">
        <f>IF(Table1[[#This Row],[Day]]="","",WEEKNUM(F8979))</f>
        <v/>
      </c>
      <c r="C8979" s="45" t="str">
        <f>IF(Table1[[#This Row],[Day]]="","",MONTH(F8979))</f>
        <v/>
      </c>
      <c r="D8979" s="45" t="str">
        <f>IF(Table1[[#This Row],[Day]]="","",YEAR(F8979))</f>
        <v/>
      </c>
      <c r="E8979" s="117" t="s">
        <v>329</v>
      </c>
      <c r="J8979" s="102"/>
      <c r="K8979" s="124"/>
      <c r="R8979" s="46"/>
      <c r="V8979" s="112"/>
      <c r="W8979" s="72"/>
      <c r="X8979" s="46"/>
      <c r="Y8979" s="46"/>
      <c r="AC8979" s="47">
        <f t="shared" si="136"/>
        <v>0</v>
      </c>
      <c r="AD8979" s="47"/>
      <c r="AE8979" s="44"/>
      <c r="AF8979" s="48"/>
    </row>
    <row r="8980" spans="1:32" ht="21" customHeight="1">
      <c r="A8980" s="45" t="str">
        <f>IF(G8980="","",VLOOKUP(G8980,#REF!,3,0))</f>
        <v/>
      </c>
      <c r="B8980" s="45" t="str">
        <f>IF(Table1[[#This Row],[Day]]="","",WEEKNUM(F8980))</f>
        <v/>
      </c>
      <c r="C8980" s="45" t="str">
        <f>IF(Table1[[#This Row],[Day]]="","",MONTH(F8980))</f>
        <v/>
      </c>
      <c r="D8980" s="45" t="str">
        <f>IF(Table1[[#This Row],[Day]]="","",YEAR(F8980))</f>
        <v/>
      </c>
      <c r="E8980" s="117" t="s">
        <v>329</v>
      </c>
      <c r="J8980" s="102"/>
      <c r="K8980" s="124"/>
      <c r="R8980" s="46"/>
      <c r="V8980" s="112"/>
      <c r="W8980" s="72"/>
      <c r="X8980" s="46"/>
      <c r="Y8980" s="46"/>
      <c r="AC8980" s="47">
        <f t="shared" si="136"/>
        <v>0</v>
      </c>
      <c r="AD8980" s="47"/>
      <c r="AE8980" s="44"/>
      <c r="AF8980" s="48"/>
    </row>
    <row r="8981" spans="1:32" ht="21" customHeight="1">
      <c r="A8981" s="45" t="str">
        <f>IF(G8981="","",VLOOKUP(G8981,#REF!,3,0))</f>
        <v/>
      </c>
      <c r="B8981" s="45" t="str">
        <f>IF(Table1[[#This Row],[Day]]="","",WEEKNUM(F8981))</f>
        <v/>
      </c>
      <c r="C8981" s="45" t="str">
        <f>IF(Table1[[#This Row],[Day]]="","",MONTH(F8981))</f>
        <v/>
      </c>
      <c r="D8981" s="45" t="str">
        <f>IF(Table1[[#This Row],[Day]]="","",YEAR(F8981))</f>
        <v/>
      </c>
      <c r="E8981" s="117" t="s">
        <v>329</v>
      </c>
      <c r="J8981" s="102"/>
      <c r="K8981" s="124"/>
      <c r="R8981" s="46"/>
      <c r="V8981" s="112"/>
      <c r="W8981" s="72"/>
      <c r="X8981" s="46"/>
      <c r="Y8981" s="46"/>
      <c r="AC8981" s="47">
        <f t="shared" si="136"/>
        <v>0</v>
      </c>
      <c r="AD8981" s="47"/>
      <c r="AE8981" s="44"/>
      <c r="AF8981" s="48"/>
    </row>
    <row r="8982" spans="1:32" ht="21" customHeight="1">
      <c r="A8982" s="45" t="str">
        <f>IF(G8982="","",VLOOKUP(G8982,#REF!,3,0))</f>
        <v/>
      </c>
      <c r="B8982" s="45" t="str">
        <f>IF(Table1[[#This Row],[Day]]="","",WEEKNUM(F8982))</f>
        <v/>
      </c>
      <c r="C8982" s="45" t="str">
        <f>IF(Table1[[#This Row],[Day]]="","",MONTH(F8982))</f>
        <v/>
      </c>
      <c r="D8982" s="45" t="str">
        <f>IF(Table1[[#This Row],[Day]]="","",YEAR(F8982))</f>
        <v/>
      </c>
      <c r="E8982" s="117" t="s">
        <v>329</v>
      </c>
      <c r="J8982" s="102"/>
      <c r="K8982" s="124"/>
      <c r="R8982" s="46"/>
      <c r="V8982" s="112"/>
      <c r="W8982" s="72"/>
      <c r="X8982" s="46"/>
      <c r="Y8982" s="46"/>
      <c r="AC8982" s="47">
        <f t="shared" si="136"/>
        <v>0</v>
      </c>
      <c r="AD8982" s="47"/>
      <c r="AE8982" s="44"/>
      <c r="AF8982" s="48"/>
    </row>
    <row r="8983" spans="1:32" ht="21" customHeight="1">
      <c r="A8983" s="45" t="str">
        <f>IF(G8983="","",VLOOKUP(G8983,#REF!,3,0))</f>
        <v/>
      </c>
      <c r="B8983" s="45" t="str">
        <f>IF(Table1[[#This Row],[Day]]="","",WEEKNUM(F8983))</f>
        <v/>
      </c>
      <c r="C8983" s="45" t="str">
        <f>IF(Table1[[#This Row],[Day]]="","",MONTH(F8983))</f>
        <v/>
      </c>
      <c r="D8983" s="45" t="str">
        <f>IF(Table1[[#This Row],[Day]]="","",YEAR(F8983))</f>
        <v/>
      </c>
      <c r="E8983" s="117" t="s">
        <v>329</v>
      </c>
      <c r="J8983" s="102"/>
      <c r="K8983" s="124"/>
      <c r="R8983" s="46"/>
      <c r="V8983" s="112"/>
      <c r="W8983" s="72"/>
      <c r="X8983" s="46"/>
      <c r="Y8983" s="46"/>
      <c r="AC8983" s="47">
        <f t="shared" si="136"/>
        <v>0</v>
      </c>
      <c r="AD8983" s="47"/>
      <c r="AE8983" s="44"/>
      <c r="AF8983" s="48"/>
    </row>
    <row r="8984" spans="1:32" ht="21" customHeight="1">
      <c r="A8984" s="45" t="str">
        <f>IF(G8984="","",VLOOKUP(G8984,#REF!,3,0))</f>
        <v/>
      </c>
      <c r="B8984" s="45" t="str">
        <f>IF(Table1[[#This Row],[Day]]="","",WEEKNUM(F8984))</f>
        <v/>
      </c>
      <c r="C8984" s="45" t="str">
        <f>IF(Table1[[#This Row],[Day]]="","",MONTH(F8984))</f>
        <v/>
      </c>
      <c r="D8984" s="45" t="str">
        <f>IF(Table1[[#This Row],[Day]]="","",YEAR(F8984))</f>
        <v/>
      </c>
      <c r="E8984" s="117" t="s">
        <v>329</v>
      </c>
      <c r="J8984" s="102"/>
      <c r="K8984" s="124"/>
      <c r="R8984" s="46"/>
      <c r="V8984" s="112"/>
      <c r="W8984" s="72"/>
      <c r="X8984" s="46"/>
      <c r="Y8984" s="46"/>
      <c r="AC8984" s="47">
        <f t="shared" si="136"/>
        <v>0</v>
      </c>
      <c r="AD8984" s="47"/>
      <c r="AE8984" s="44"/>
      <c r="AF8984" s="48"/>
    </row>
    <row r="8985" spans="1:32" ht="21" customHeight="1">
      <c r="A8985" s="45" t="str">
        <f>IF(G8985="","",VLOOKUP(G8985,#REF!,3,0))</f>
        <v/>
      </c>
      <c r="B8985" s="45" t="str">
        <f>IF(Table1[[#This Row],[Day]]="","",WEEKNUM(F8985))</f>
        <v/>
      </c>
      <c r="C8985" s="45" t="str">
        <f>IF(Table1[[#This Row],[Day]]="","",MONTH(F8985))</f>
        <v/>
      </c>
      <c r="D8985" s="45" t="str">
        <f>IF(Table1[[#This Row],[Day]]="","",YEAR(F8985))</f>
        <v/>
      </c>
      <c r="E8985" s="117" t="s">
        <v>329</v>
      </c>
      <c r="J8985" s="102"/>
      <c r="K8985" s="124"/>
      <c r="R8985" s="46"/>
      <c r="V8985" s="112"/>
      <c r="W8985" s="72"/>
      <c r="X8985" s="46"/>
      <c r="Y8985" s="46"/>
      <c r="AC8985" s="47">
        <f t="shared" si="136"/>
        <v>0</v>
      </c>
      <c r="AD8985" s="47"/>
      <c r="AE8985" s="44"/>
      <c r="AF8985" s="48"/>
    </row>
    <row r="8986" spans="1:32" ht="21" customHeight="1">
      <c r="A8986" s="45" t="str">
        <f>IF(G8986="","",VLOOKUP(G8986,#REF!,3,0))</f>
        <v/>
      </c>
      <c r="B8986" s="45" t="str">
        <f>IF(Table1[[#This Row],[Day]]="","",WEEKNUM(F8986))</f>
        <v/>
      </c>
      <c r="C8986" s="45" t="str">
        <f>IF(Table1[[#This Row],[Day]]="","",MONTH(F8986))</f>
        <v/>
      </c>
      <c r="D8986" s="45" t="str">
        <f>IF(Table1[[#This Row],[Day]]="","",YEAR(F8986))</f>
        <v/>
      </c>
      <c r="E8986" s="117" t="s">
        <v>329</v>
      </c>
      <c r="J8986" s="102"/>
      <c r="K8986" s="124"/>
      <c r="R8986" s="46"/>
      <c r="V8986" s="112"/>
      <c r="W8986" s="72"/>
      <c r="X8986" s="46"/>
      <c r="Y8986" s="46"/>
      <c r="AC8986" s="47">
        <f t="shared" si="136"/>
        <v>0</v>
      </c>
      <c r="AD8986" s="47"/>
      <c r="AE8986" s="44"/>
      <c r="AF8986" s="48"/>
    </row>
    <row r="8987" spans="1:32" ht="21" customHeight="1">
      <c r="A8987" s="45" t="str">
        <f>IF(G8987="","",VLOOKUP(G8987,#REF!,3,0))</f>
        <v/>
      </c>
      <c r="B8987" s="45" t="str">
        <f>IF(Table1[[#This Row],[Day]]="","",WEEKNUM(F8987))</f>
        <v/>
      </c>
      <c r="C8987" s="45" t="str">
        <f>IF(Table1[[#This Row],[Day]]="","",MONTH(F8987))</f>
        <v/>
      </c>
      <c r="D8987" s="45" t="str">
        <f>IF(Table1[[#This Row],[Day]]="","",YEAR(F8987))</f>
        <v/>
      </c>
      <c r="E8987" s="117" t="s">
        <v>329</v>
      </c>
      <c r="J8987" s="102"/>
      <c r="K8987" s="124"/>
      <c r="R8987" s="46"/>
      <c r="V8987" s="112"/>
      <c r="W8987" s="72"/>
      <c r="X8987" s="46"/>
      <c r="Y8987" s="46"/>
      <c r="AC8987" s="47">
        <f t="shared" si="136"/>
        <v>0</v>
      </c>
      <c r="AD8987" s="47"/>
      <c r="AE8987" s="44"/>
      <c r="AF8987" s="48"/>
    </row>
    <row r="8988" spans="1:32" ht="21" customHeight="1">
      <c r="A8988" s="45" t="str">
        <f>IF(G8988="","",VLOOKUP(G8988,#REF!,3,0))</f>
        <v/>
      </c>
      <c r="B8988" s="45" t="str">
        <f>IF(Table1[[#This Row],[Day]]="","",WEEKNUM(F8988))</f>
        <v/>
      </c>
      <c r="C8988" s="45" t="str">
        <f>IF(Table1[[#This Row],[Day]]="","",MONTH(F8988))</f>
        <v/>
      </c>
      <c r="D8988" s="45" t="str">
        <f>IF(Table1[[#This Row],[Day]]="","",YEAR(F8988))</f>
        <v/>
      </c>
      <c r="E8988" s="117" t="s">
        <v>329</v>
      </c>
      <c r="J8988" s="102"/>
      <c r="K8988" s="124"/>
      <c r="R8988" s="46"/>
      <c r="V8988" s="112"/>
      <c r="W8988" s="72"/>
      <c r="X8988" s="46"/>
      <c r="Y8988" s="46"/>
      <c r="AC8988" s="47">
        <f t="shared" ref="AC8988:AC9051" si="137">SUM(I8988:AB8988)</f>
        <v>0</v>
      </c>
      <c r="AD8988" s="47"/>
      <c r="AE8988" s="44"/>
      <c r="AF8988" s="48"/>
    </row>
    <row r="8989" spans="1:32" ht="21" customHeight="1">
      <c r="A8989" s="45" t="str">
        <f>IF(G8989="","",VLOOKUP(G8989,#REF!,3,0))</f>
        <v/>
      </c>
      <c r="B8989" s="45" t="str">
        <f>IF(Table1[[#This Row],[Day]]="","",WEEKNUM(F8989))</f>
        <v/>
      </c>
      <c r="C8989" s="45" t="str">
        <f>IF(Table1[[#This Row],[Day]]="","",MONTH(F8989))</f>
        <v/>
      </c>
      <c r="D8989" s="45" t="str">
        <f>IF(Table1[[#This Row],[Day]]="","",YEAR(F8989))</f>
        <v/>
      </c>
      <c r="E8989" s="117" t="s">
        <v>329</v>
      </c>
      <c r="J8989" s="102"/>
      <c r="K8989" s="124"/>
      <c r="R8989" s="46"/>
      <c r="V8989" s="112"/>
      <c r="W8989" s="72"/>
      <c r="X8989" s="46"/>
      <c r="Y8989" s="46"/>
      <c r="AC8989" s="47">
        <f t="shared" si="137"/>
        <v>0</v>
      </c>
      <c r="AD8989" s="47"/>
      <c r="AE8989" s="44"/>
      <c r="AF8989" s="48"/>
    </row>
    <row r="8990" spans="1:32" ht="21" customHeight="1">
      <c r="A8990" s="45" t="str">
        <f>IF(G8990="","",VLOOKUP(G8990,#REF!,3,0))</f>
        <v/>
      </c>
      <c r="B8990" s="45" t="str">
        <f>IF(Table1[[#This Row],[Day]]="","",WEEKNUM(F8990))</f>
        <v/>
      </c>
      <c r="C8990" s="45" t="str">
        <f>IF(Table1[[#This Row],[Day]]="","",MONTH(F8990))</f>
        <v/>
      </c>
      <c r="D8990" s="45" t="str">
        <f>IF(Table1[[#This Row],[Day]]="","",YEAR(F8990))</f>
        <v/>
      </c>
      <c r="E8990" s="117" t="s">
        <v>329</v>
      </c>
      <c r="J8990" s="102"/>
      <c r="K8990" s="124"/>
      <c r="R8990" s="46"/>
      <c r="V8990" s="112"/>
      <c r="W8990" s="72"/>
      <c r="X8990" s="46"/>
      <c r="Y8990" s="46"/>
      <c r="AC8990" s="47">
        <f t="shared" si="137"/>
        <v>0</v>
      </c>
      <c r="AD8990" s="47"/>
      <c r="AE8990" s="44"/>
      <c r="AF8990" s="48"/>
    </row>
    <row r="8991" spans="1:32" ht="21" customHeight="1">
      <c r="A8991" s="45" t="str">
        <f>IF(G8991="","",VLOOKUP(G8991,#REF!,3,0))</f>
        <v/>
      </c>
      <c r="B8991" s="45" t="str">
        <f>IF(Table1[[#This Row],[Day]]="","",WEEKNUM(F8991))</f>
        <v/>
      </c>
      <c r="C8991" s="45" t="str">
        <f>IF(Table1[[#This Row],[Day]]="","",MONTH(F8991))</f>
        <v/>
      </c>
      <c r="D8991" s="45" t="str">
        <f>IF(Table1[[#This Row],[Day]]="","",YEAR(F8991))</f>
        <v/>
      </c>
      <c r="E8991" s="117" t="s">
        <v>329</v>
      </c>
      <c r="J8991" s="102"/>
      <c r="K8991" s="124"/>
      <c r="R8991" s="46"/>
      <c r="V8991" s="112"/>
      <c r="W8991" s="72"/>
      <c r="X8991" s="46"/>
      <c r="Y8991" s="46"/>
      <c r="AC8991" s="47">
        <f t="shared" si="137"/>
        <v>0</v>
      </c>
      <c r="AD8991" s="47"/>
      <c r="AE8991" s="44"/>
      <c r="AF8991" s="48"/>
    </row>
    <row r="8992" spans="1:32" ht="21" customHeight="1">
      <c r="A8992" s="45" t="str">
        <f>IF(G8992="","",VLOOKUP(G8992,#REF!,3,0))</f>
        <v/>
      </c>
      <c r="B8992" s="45" t="str">
        <f>IF(Table1[[#This Row],[Day]]="","",WEEKNUM(F8992))</f>
        <v/>
      </c>
      <c r="C8992" s="45" t="str">
        <f>IF(Table1[[#This Row],[Day]]="","",MONTH(F8992))</f>
        <v/>
      </c>
      <c r="D8992" s="45" t="str">
        <f>IF(Table1[[#This Row],[Day]]="","",YEAR(F8992))</f>
        <v/>
      </c>
      <c r="E8992" s="117" t="s">
        <v>329</v>
      </c>
      <c r="J8992" s="102"/>
      <c r="K8992" s="124"/>
      <c r="R8992" s="46"/>
      <c r="V8992" s="112"/>
      <c r="W8992" s="72"/>
      <c r="X8992" s="46"/>
      <c r="Y8992" s="46"/>
      <c r="AC8992" s="47">
        <f t="shared" si="137"/>
        <v>0</v>
      </c>
      <c r="AD8992" s="47"/>
      <c r="AE8992" s="44"/>
      <c r="AF8992" s="48"/>
    </row>
    <row r="8993" spans="1:32" ht="21" customHeight="1">
      <c r="A8993" s="45" t="str">
        <f>IF(G8993="","",VLOOKUP(G8993,#REF!,3,0))</f>
        <v/>
      </c>
      <c r="B8993" s="45" t="str">
        <f>IF(Table1[[#This Row],[Day]]="","",WEEKNUM(F8993))</f>
        <v/>
      </c>
      <c r="C8993" s="45" t="str">
        <f>IF(Table1[[#This Row],[Day]]="","",MONTH(F8993))</f>
        <v/>
      </c>
      <c r="D8993" s="45" t="str">
        <f>IF(Table1[[#This Row],[Day]]="","",YEAR(F8993))</f>
        <v/>
      </c>
      <c r="E8993" s="117" t="s">
        <v>329</v>
      </c>
      <c r="J8993" s="102"/>
      <c r="K8993" s="124"/>
      <c r="R8993" s="46"/>
      <c r="V8993" s="112"/>
      <c r="W8993" s="72"/>
      <c r="X8993" s="46"/>
      <c r="Y8993" s="46"/>
      <c r="AC8993" s="47">
        <f t="shared" si="137"/>
        <v>0</v>
      </c>
      <c r="AD8993" s="47"/>
      <c r="AE8993" s="44"/>
      <c r="AF8993" s="48"/>
    </row>
    <row r="8994" spans="1:32" ht="21" customHeight="1">
      <c r="A8994" s="45" t="str">
        <f>IF(G8994="","",VLOOKUP(G8994,#REF!,3,0))</f>
        <v/>
      </c>
      <c r="B8994" s="45" t="str">
        <f>IF(Table1[[#This Row],[Day]]="","",WEEKNUM(F8994))</f>
        <v/>
      </c>
      <c r="C8994" s="45" t="str">
        <f>IF(Table1[[#This Row],[Day]]="","",MONTH(F8994))</f>
        <v/>
      </c>
      <c r="D8994" s="45" t="str">
        <f>IF(Table1[[#This Row],[Day]]="","",YEAR(F8994))</f>
        <v/>
      </c>
      <c r="E8994" s="117" t="s">
        <v>329</v>
      </c>
      <c r="J8994" s="102"/>
      <c r="K8994" s="124"/>
      <c r="R8994" s="46"/>
      <c r="V8994" s="112"/>
      <c r="W8994" s="72"/>
      <c r="X8994" s="46"/>
      <c r="Y8994" s="46"/>
      <c r="AC8994" s="47">
        <f t="shared" si="137"/>
        <v>0</v>
      </c>
      <c r="AD8994" s="47"/>
      <c r="AE8994" s="44"/>
      <c r="AF8994" s="48"/>
    </row>
    <row r="8995" spans="1:32" ht="21" customHeight="1">
      <c r="A8995" s="45" t="str">
        <f>IF(G8995="","",VLOOKUP(G8995,#REF!,3,0))</f>
        <v/>
      </c>
      <c r="B8995" s="45" t="str">
        <f>IF(Table1[[#This Row],[Day]]="","",WEEKNUM(F8995))</f>
        <v/>
      </c>
      <c r="C8995" s="45" t="str">
        <f>IF(Table1[[#This Row],[Day]]="","",MONTH(F8995))</f>
        <v/>
      </c>
      <c r="D8995" s="45" t="str">
        <f>IF(Table1[[#This Row],[Day]]="","",YEAR(F8995))</f>
        <v/>
      </c>
      <c r="E8995" s="117" t="s">
        <v>329</v>
      </c>
      <c r="J8995" s="102"/>
      <c r="K8995" s="124"/>
      <c r="R8995" s="46"/>
      <c r="V8995" s="112"/>
      <c r="W8995" s="72"/>
      <c r="X8995" s="46"/>
      <c r="Y8995" s="46"/>
      <c r="AC8995" s="47">
        <f t="shared" si="137"/>
        <v>0</v>
      </c>
      <c r="AD8995" s="47"/>
      <c r="AE8995" s="44"/>
      <c r="AF8995" s="48"/>
    </row>
    <row r="8996" spans="1:32" ht="21" customHeight="1">
      <c r="A8996" s="45" t="str">
        <f>IF(G8996="","",VLOOKUP(G8996,#REF!,3,0))</f>
        <v/>
      </c>
      <c r="B8996" s="45" t="str">
        <f>IF(Table1[[#This Row],[Day]]="","",WEEKNUM(F8996))</f>
        <v/>
      </c>
      <c r="C8996" s="45" t="str">
        <f>IF(Table1[[#This Row],[Day]]="","",MONTH(F8996))</f>
        <v/>
      </c>
      <c r="D8996" s="45" t="str">
        <f>IF(Table1[[#This Row],[Day]]="","",YEAR(F8996))</f>
        <v/>
      </c>
      <c r="E8996" s="117" t="s">
        <v>329</v>
      </c>
      <c r="J8996" s="102"/>
      <c r="K8996" s="124"/>
      <c r="R8996" s="46"/>
      <c r="V8996" s="112"/>
      <c r="W8996" s="72"/>
      <c r="X8996" s="46"/>
      <c r="Y8996" s="46"/>
      <c r="AC8996" s="47">
        <f t="shared" si="137"/>
        <v>0</v>
      </c>
      <c r="AD8996" s="47"/>
      <c r="AE8996" s="44"/>
      <c r="AF8996" s="48"/>
    </row>
    <row r="8997" spans="1:32" ht="21" customHeight="1">
      <c r="A8997" s="45" t="str">
        <f>IF(G8997="","",VLOOKUP(G8997,#REF!,3,0))</f>
        <v/>
      </c>
      <c r="B8997" s="45" t="str">
        <f>IF(Table1[[#This Row],[Day]]="","",WEEKNUM(F8997))</f>
        <v/>
      </c>
      <c r="C8997" s="45" t="str">
        <f>IF(Table1[[#This Row],[Day]]="","",MONTH(F8997))</f>
        <v/>
      </c>
      <c r="D8997" s="45" t="str">
        <f>IF(Table1[[#This Row],[Day]]="","",YEAR(F8997))</f>
        <v/>
      </c>
      <c r="E8997" s="117" t="s">
        <v>329</v>
      </c>
      <c r="J8997" s="102"/>
      <c r="K8997" s="124"/>
      <c r="R8997" s="46"/>
      <c r="V8997" s="112"/>
      <c r="W8997" s="72"/>
      <c r="X8997" s="46"/>
      <c r="Y8997" s="46"/>
      <c r="AC8997" s="47">
        <f t="shared" si="137"/>
        <v>0</v>
      </c>
      <c r="AD8997" s="47"/>
      <c r="AE8997" s="44"/>
      <c r="AF8997" s="48"/>
    </row>
    <row r="8998" spans="1:32" ht="21" customHeight="1">
      <c r="A8998" s="45" t="str">
        <f>IF(G8998="","",VLOOKUP(G8998,#REF!,3,0))</f>
        <v/>
      </c>
      <c r="B8998" s="45" t="str">
        <f>IF(Table1[[#This Row],[Day]]="","",WEEKNUM(F8998))</f>
        <v/>
      </c>
      <c r="C8998" s="45" t="str">
        <f>IF(Table1[[#This Row],[Day]]="","",MONTH(F8998))</f>
        <v/>
      </c>
      <c r="D8998" s="45" t="str">
        <f>IF(Table1[[#This Row],[Day]]="","",YEAR(F8998))</f>
        <v/>
      </c>
      <c r="E8998" s="117" t="s">
        <v>329</v>
      </c>
      <c r="J8998" s="102"/>
      <c r="K8998" s="124"/>
      <c r="R8998" s="46"/>
      <c r="V8998" s="112"/>
      <c r="W8998" s="72"/>
      <c r="X8998" s="46"/>
      <c r="Y8998" s="46"/>
      <c r="AC8998" s="47">
        <f t="shared" si="137"/>
        <v>0</v>
      </c>
      <c r="AD8998" s="47"/>
      <c r="AE8998" s="44"/>
      <c r="AF8998" s="48"/>
    </row>
    <row r="8999" spans="1:32" ht="21" customHeight="1">
      <c r="A8999" s="45" t="str">
        <f>IF(G8999="","",VLOOKUP(G8999,#REF!,3,0))</f>
        <v/>
      </c>
      <c r="B8999" s="45" t="str">
        <f>IF(Table1[[#This Row],[Day]]="","",WEEKNUM(F8999))</f>
        <v/>
      </c>
      <c r="C8999" s="45" t="str">
        <f>IF(Table1[[#This Row],[Day]]="","",MONTH(F8999))</f>
        <v/>
      </c>
      <c r="D8999" s="45" t="str">
        <f>IF(Table1[[#This Row],[Day]]="","",YEAR(F8999))</f>
        <v/>
      </c>
      <c r="E8999" s="117" t="s">
        <v>329</v>
      </c>
      <c r="J8999" s="102"/>
      <c r="K8999" s="124"/>
      <c r="R8999" s="46"/>
      <c r="V8999" s="112"/>
      <c r="W8999" s="72"/>
      <c r="X8999" s="46"/>
      <c r="Y8999" s="46"/>
      <c r="AC8999" s="47">
        <f t="shared" si="137"/>
        <v>0</v>
      </c>
      <c r="AD8999" s="47"/>
      <c r="AE8999" s="44"/>
      <c r="AF8999" s="48"/>
    </row>
    <row r="9000" spans="1:32" ht="21" customHeight="1">
      <c r="A9000" s="45" t="str">
        <f>IF(G9000="","",VLOOKUP(G9000,#REF!,3,0))</f>
        <v/>
      </c>
      <c r="B9000" s="45" t="str">
        <f>IF(Table1[[#This Row],[Day]]="","",WEEKNUM(F9000))</f>
        <v/>
      </c>
      <c r="C9000" s="45" t="str">
        <f>IF(Table1[[#This Row],[Day]]="","",MONTH(F9000))</f>
        <v/>
      </c>
      <c r="D9000" s="45" t="str">
        <f>IF(Table1[[#This Row],[Day]]="","",YEAR(F9000))</f>
        <v/>
      </c>
      <c r="E9000" s="117" t="s">
        <v>329</v>
      </c>
      <c r="J9000" s="102"/>
      <c r="K9000" s="124"/>
      <c r="R9000" s="46"/>
      <c r="V9000" s="112"/>
      <c r="W9000" s="72"/>
      <c r="X9000" s="46"/>
      <c r="Y9000" s="46"/>
      <c r="AC9000" s="47">
        <f t="shared" si="137"/>
        <v>0</v>
      </c>
      <c r="AD9000" s="47"/>
      <c r="AE9000" s="44"/>
      <c r="AF9000" s="48"/>
    </row>
    <row r="9001" spans="1:32" ht="21" customHeight="1">
      <c r="A9001" s="45" t="str">
        <f>IF(G9001="","",VLOOKUP(G9001,#REF!,3,0))</f>
        <v/>
      </c>
      <c r="B9001" s="45" t="str">
        <f>IF(Table1[[#This Row],[Day]]="","",WEEKNUM(F9001))</f>
        <v/>
      </c>
      <c r="C9001" s="45" t="str">
        <f>IF(Table1[[#This Row],[Day]]="","",MONTH(F9001))</f>
        <v/>
      </c>
      <c r="D9001" s="45" t="str">
        <f>IF(Table1[[#This Row],[Day]]="","",YEAR(F9001))</f>
        <v/>
      </c>
      <c r="E9001" s="117" t="s">
        <v>329</v>
      </c>
      <c r="J9001" s="102"/>
      <c r="K9001" s="124"/>
      <c r="R9001" s="46"/>
      <c r="V9001" s="112"/>
      <c r="W9001" s="72"/>
      <c r="X9001" s="46"/>
      <c r="Y9001" s="46"/>
      <c r="AC9001" s="47">
        <f t="shared" si="137"/>
        <v>0</v>
      </c>
      <c r="AD9001" s="47"/>
      <c r="AE9001" s="44"/>
      <c r="AF9001" s="48"/>
    </row>
    <row r="9002" spans="1:32" ht="21" customHeight="1">
      <c r="A9002" s="45" t="str">
        <f>IF(G9002="","",VLOOKUP(G9002,#REF!,3,0))</f>
        <v/>
      </c>
      <c r="B9002" s="45" t="str">
        <f>IF(Table1[[#This Row],[Day]]="","",WEEKNUM(F9002))</f>
        <v/>
      </c>
      <c r="C9002" s="45" t="str">
        <f>IF(Table1[[#This Row],[Day]]="","",MONTH(F9002))</f>
        <v/>
      </c>
      <c r="D9002" s="45" t="str">
        <f>IF(Table1[[#This Row],[Day]]="","",YEAR(F9002))</f>
        <v/>
      </c>
      <c r="E9002" s="117" t="s">
        <v>329</v>
      </c>
      <c r="J9002" s="102"/>
      <c r="K9002" s="124"/>
      <c r="R9002" s="46"/>
      <c r="V9002" s="112"/>
      <c r="W9002" s="72"/>
      <c r="X9002" s="46"/>
      <c r="Y9002" s="46"/>
      <c r="AC9002" s="47">
        <f t="shared" si="137"/>
        <v>0</v>
      </c>
      <c r="AD9002" s="47"/>
      <c r="AE9002" s="44"/>
      <c r="AF9002" s="48"/>
    </row>
    <row r="9003" spans="1:32" ht="21" customHeight="1">
      <c r="A9003" s="45" t="str">
        <f>IF(G9003="","",VLOOKUP(G9003,#REF!,3,0))</f>
        <v/>
      </c>
      <c r="B9003" s="45" t="str">
        <f>IF(Table1[[#This Row],[Day]]="","",WEEKNUM(F9003))</f>
        <v/>
      </c>
      <c r="C9003" s="45" t="str">
        <f>IF(Table1[[#This Row],[Day]]="","",MONTH(F9003))</f>
        <v/>
      </c>
      <c r="D9003" s="45" t="str">
        <f>IF(Table1[[#This Row],[Day]]="","",YEAR(F9003))</f>
        <v/>
      </c>
      <c r="E9003" s="117" t="s">
        <v>329</v>
      </c>
      <c r="J9003" s="102"/>
      <c r="K9003" s="124"/>
      <c r="R9003" s="46"/>
      <c r="V9003" s="112"/>
      <c r="W9003" s="72"/>
      <c r="X9003" s="46"/>
      <c r="Y9003" s="46"/>
      <c r="AC9003" s="47">
        <f t="shared" si="137"/>
        <v>0</v>
      </c>
      <c r="AD9003" s="47"/>
      <c r="AE9003" s="44"/>
      <c r="AF9003" s="48"/>
    </row>
    <row r="9004" spans="1:32" ht="21" customHeight="1">
      <c r="A9004" s="45" t="str">
        <f>IF(G9004="","",VLOOKUP(G9004,#REF!,3,0))</f>
        <v/>
      </c>
      <c r="B9004" s="45" t="str">
        <f>IF(Table1[[#This Row],[Day]]="","",WEEKNUM(F9004))</f>
        <v/>
      </c>
      <c r="C9004" s="45" t="str">
        <f>IF(Table1[[#This Row],[Day]]="","",MONTH(F9004))</f>
        <v/>
      </c>
      <c r="D9004" s="45" t="str">
        <f>IF(Table1[[#This Row],[Day]]="","",YEAR(F9004))</f>
        <v/>
      </c>
      <c r="E9004" s="117" t="s">
        <v>329</v>
      </c>
      <c r="J9004" s="102"/>
      <c r="K9004" s="124"/>
      <c r="R9004" s="46"/>
      <c r="V9004" s="112"/>
      <c r="W9004" s="72"/>
      <c r="X9004" s="46"/>
      <c r="Y9004" s="46"/>
      <c r="AC9004" s="47">
        <f t="shared" si="137"/>
        <v>0</v>
      </c>
      <c r="AD9004" s="47"/>
      <c r="AE9004" s="44"/>
      <c r="AF9004" s="48"/>
    </row>
    <row r="9005" spans="1:32" ht="21" customHeight="1">
      <c r="A9005" s="45" t="str">
        <f>IF(G9005="","",VLOOKUP(G9005,#REF!,3,0))</f>
        <v/>
      </c>
      <c r="B9005" s="45" t="str">
        <f>IF(Table1[[#This Row],[Day]]="","",WEEKNUM(F9005))</f>
        <v/>
      </c>
      <c r="C9005" s="45" t="str">
        <f>IF(Table1[[#This Row],[Day]]="","",MONTH(F9005))</f>
        <v/>
      </c>
      <c r="D9005" s="45" t="str">
        <f>IF(Table1[[#This Row],[Day]]="","",YEAR(F9005))</f>
        <v/>
      </c>
      <c r="E9005" s="117" t="s">
        <v>329</v>
      </c>
      <c r="J9005" s="102"/>
      <c r="K9005" s="124"/>
      <c r="R9005" s="46"/>
      <c r="V9005" s="112"/>
      <c r="W9005" s="72"/>
      <c r="X9005" s="46"/>
      <c r="Y9005" s="46"/>
      <c r="AC9005" s="47">
        <f t="shared" si="137"/>
        <v>0</v>
      </c>
      <c r="AD9005" s="47"/>
      <c r="AE9005" s="44"/>
      <c r="AF9005" s="48"/>
    </row>
    <row r="9006" spans="1:32" ht="21" customHeight="1">
      <c r="A9006" s="45" t="str">
        <f>IF(G9006="","",VLOOKUP(G9006,#REF!,3,0))</f>
        <v/>
      </c>
      <c r="B9006" s="45" t="str">
        <f>IF(Table1[[#This Row],[Day]]="","",WEEKNUM(F9006))</f>
        <v/>
      </c>
      <c r="C9006" s="45" t="str">
        <f>IF(Table1[[#This Row],[Day]]="","",MONTH(F9006))</f>
        <v/>
      </c>
      <c r="D9006" s="45" t="str">
        <f>IF(Table1[[#This Row],[Day]]="","",YEAR(F9006))</f>
        <v/>
      </c>
      <c r="E9006" s="117" t="s">
        <v>329</v>
      </c>
      <c r="J9006" s="102"/>
      <c r="K9006" s="124"/>
      <c r="R9006" s="46"/>
      <c r="V9006" s="112"/>
      <c r="W9006" s="72"/>
      <c r="X9006" s="46"/>
      <c r="Y9006" s="46"/>
      <c r="AC9006" s="47">
        <f t="shared" si="137"/>
        <v>0</v>
      </c>
      <c r="AD9006" s="47"/>
      <c r="AE9006" s="44"/>
      <c r="AF9006" s="48"/>
    </row>
    <row r="9007" spans="1:32" ht="21" customHeight="1">
      <c r="A9007" s="45" t="str">
        <f>IF(G9007="","",VLOOKUP(G9007,#REF!,3,0))</f>
        <v/>
      </c>
      <c r="B9007" s="45" t="str">
        <f>IF(Table1[[#This Row],[Day]]="","",WEEKNUM(F9007))</f>
        <v/>
      </c>
      <c r="C9007" s="45" t="str">
        <f>IF(Table1[[#This Row],[Day]]="","",MONTH(F9007))</f>
        <v/>
      </c>
      <c r="D9007" s="45" t="str">
        <f>IF(Table1[[#This Row],[Day]]="","",YEAR(F9007))</f>
        <v/>
      </c>
      <c r="E9007" s="117" t="s">
        <v>329</v>
      </c>
      <c r="J9007" s="102"/>
      <c r="K9007" s="124"/>
      <c r="R9007" s="46"/>
      <c r="V9007" s="112"/>
      <c r="W9007" s="72"/>
      <c r="X9007" s="46"/>
      <c r="Y9007" s="46"/>
      <c r="AC9007" s="47">
        <f t="shared" si="137"/>
        <v>0</v>
      </c>
      <c r="AD9007" s="47"/>
      <c r="AE9007" s="44"/>
      <c r="AF9007" s="48"/>
    </row>
    <row r="9008" spans="1:32" ht="21" customHeight="1">
      <c r="A9008" s="45" t="str">
        <f>IF(G9008="","",VLOOKUP(G9008,#REF!,3,0))</f>
        <v/>
      </c>
      <c r="B9008" s="45" t="str">
        <f>IF(Table1[[#This Row],[Day]]="","",WEEKNUM(F9008))</f>
        <v/>
      </c>
      <c r="C9008" s="45" t="str">
        <f>IF(Table1[[#This Row],[Day]]="","",MONTH(F9008))</f>
        <v/>
      </c>
      <c r="D9008" s="45" t="str">
        <f>IF(Table1[[#This Row],[Day]]="","",YEAR(F9008))</f>
        <v/>
      </c>
      <c r="E9008" s="117" t="s">
        <v>329</v>
      </c>
      <c r="J9008" s="102"/>
      <c r="K9008" s="124"/>
      <c r="R9008" s="46"/>
      <c r="V9008" s="112"/>
      <c r="W9008" s="72"/>
      <c r="X9008" s="46"/>
      <c r="Y9008" s="46"/>
      <c r="AC9008" s="47">
        <f t="shared" si="137"/>
        <v>0</v>
      </c>
      <c r="AD9008" s="47"/>
      <c r="AE9008" s="44"/>
      <c r="AF9008" s="48"/>
    </row>
    <row r="9009" spans="1:32" ht="21" customHeight="1">
      <c r="A9009" s="45" t="str">
        <f>IF(G9009="","",VLOOKUP(G9009,#REF!,3,0))</f>
        <v/>
      </c>
      <c r="B9009" s="45" t="str">
        <f>IF(Table1[[#This Row],[Day]]="","",WEEKNUM(F9009))</f>
        <v/>
      </c>
      <c r="C9009" s="45" t="str">
        <f>IF(Table1[[#This Row],[Day]]="","",MONTH(F9009))</f>
        <v/>
      </c>
      <c r="D9009" s="45" t="str">
        <f>IF(Table1[[#This Row],[Day]]="","",YEAR(F9009))</f>
        <v/>
      </c>
      <c r="E9009" s="117" t="s">
        <v>329</v>
      </c>
      <c r="J9009" s="102"/>
      <c r="K9009" s="124"/>
      <c r="R9009" s="46"/>
      <c r="V9009" s="112"/>
      <c r="W9009" s="72"/>
      <c r="X9009" s="46"/>
      <c r="Y9009" s="46"/>
      <c r="AC9009" s="47">
        <f t="shared" si="137"/>
        <v>0</v>
      </c>
      <c r="AD9009" s="47"/>
      <c r="AE9009" s="44"/>
      <c r="AF9009" s="48"/>
    </row>
    <row r="9010" spans="1:32" ht="21" customHeight="1">
      <c r="A9010" s="45" t="str">
        <f>IF(G9010="","",VLOOKUP(G9010,#REF!,3,0))</f>
        <v/>
      </c>
      <c r="B9010" s="45" t="str">
        <f>IF(Table1[[#This Row],[Day]]="","",WEEKNUM(F9010))</f>
        <v/>
      </c>
      <c r="C9010" s="45" t="str">
        <f>IF(Table1[[#This Row],[Day]]="","",MONTH(F9010))</f>
        <v/>
      </c>
      <c r="D9010" s="45" t="str">
        <f>IF(Table1[[#This Row],[Day]]="","",YEAR(F9010))</f>
        <v/>
      </c>
      <c r="E9010" s="117" t="s">
        <v>329</v>
      </c>
      <c r="J9010" s="102"/>
      <c r="K9010" s="124"/>
      <c r="R9010" s="46"/>
      <c r="V9010" s="112"/>
      <c r="W9010" s="72"/>
      <c r="X9010" s="46"/>
      <c r="Y9010" s="46"/>
      <c r="AC9010" s="47">
        <f t="shared" si="137"/>
        <v>0</v>
      </c>
      <c r="AD9010" s="47"/>
      <c r="AE9010" s="44"/>
      <c r="AF9010" s="48"/>
    </row>
    <row r="9011" spans="1:32" ht="21" customHeight="1">
      <c r="A9011" s="45" t="str">
        <f>IF(G9011="","",VLOOKUP(G9011,#REF!,3,0))</f>
        <v/>
      </c>
      <c r="B9011" s="45" t="str">
        <f>IF(Table1[[#This Row],[Day]]="","",WEEKNUM(F9011))</f>
        <v/>
      </c>
      <c r="C9011" s="45" t="str">
        <f>IF(Table1[[#This Row],[Day]]="","",MONTH(F9011))</f>
        <v/>
      </c>
      <c r="D9011" s="45" t="str">
        <f>IF(Table1[[#This Row],[Day]]="","",YEAR(F9011))</f>
        <v/>
      </c>
      <c r="E9011" s="117" t="s">
        <v>329</v>
      </c>
      <c r="J9011" s="102"/>
      <c r="K9011" s="124"/>
      <c r="R9011" s="46"/>
      <c r="V9011" s="112"/>
      <c r="W9011" s="72"/>
      <c r="X9011" s="46"/>
      <c r="Y9011" s="46"/>
      <c r="AC9011" s="47">
        <f t="shared" si="137"/>
        <v>0</v>
      </c>
      <c r="AD9011" s="47"/>
      <c r="AE9011" s="44"/>
      <c r="AF9011" s="48"/>
    </row>
    <row r="9012" spans="1:32" ht="21" customHeight="1">
      <c r="A9012" s="45" t="str">
        <f>IF(G9012="","",VLOOKUP(G9012,#REF!,3,0))</f>
        <v/>
      </c>
      <c r="B9012" s="45" t="str">
        <f>IF(Table1[[#This Row],[Day]]="","",WEEKNUM(F9012))</f>
        <v/>
      </c>
      <c r="C9012" s="45" t="str">
        <f>IF(Table1[[#This Row],[Day]]="","",MONTH(F9012))</f>
        <v/>
      </c>
      <c r="D9012" s="45" t="str">
        <f>IF(Table1[[#This Row],[Day]]="","",YEAR(F9012))</f>
        <v/>
      </c>
      <c r="E9012" s="117" t="s">
        <v>329</v>
      </c>
      <c r="J9012" s="102"/>
      <c r="K9012" s="124"/>
      <c r="R9012" s="46"/>
      <c r="V9012" s="112"/>
      <c r="W9012" s="72"/>
      <c r="X9012" s="46"/>
      <c r="Y9012" s="46"/>
      <c r="AC9012" s="47">
        <f t="shared" si="137"/>
        <v>0</v>
      </c>
      <c r="AD9012" s="47"/>
      <c r="AE9012" s="44"/>
      <c r="AF9012" s="48"/>
    </row>
    <row r="9013" spans="1:32" ht="21" customHeight="1">
      <c r="A9013" s="45" t="str">
        <f>IF(G9013="","",VLOOKUP(G9013,#REF!,3,0))</f>
        <v/>
      </c>
      <c r="B9013" s="45" t="str">
        <f>IF(Table1[[#This Row],[Day]]="","",WEEKNUM(F9013))</f>
        <v/>
      </c>
      <c r="C9013" s="45" t="str">
        <f>IF(Table1[[#This Row],[Day]]="","",MONTH(F9013))</f>
        <v/>
      </c>
      <c r="D9013" s="45" t="str">
        <f>IF(Table1[[#This Row],[Day]]="","",YEAR(F9013))</f>
        <v/>
      </c>
      <c r="E9013" s="117" t="s">
        <v>329</v>
      </c>
      <c r="J9013" s="102"/>
      <c r="K9013" s="124"/>
      <c r="R9013" s="46"/>
      <c r="V9013" s="112"/>
      <c r="W9013" s="72"/>
      <c r="X9013" s="46"/>
      <c r="Y9013" s="46"/>
      <c r="AC9013" s="47">
        <f t="shared" si="137"/>
        <v>0</v>
      </c>
      <c r="AD9013" s="47"/>
      <c r="AE9013" s="44"/>
      <c r="AF9013" s="48"/>
    </row>
    <row r="9014" spans="1:32" ht="21" customHeight="1">
      <c r="A9014" s="45" t="str">
        <f>IF(G9014="","",VLOOKUP(G9014,#REF!,3,0))</f>
        <v/>
      </c>
      <c r="B9014" s="45" t="str">
        <f>IF(Table1[[#This Row],[Day]]="","",WEEKNUM(F9014))</f>
        <v/>
      </c>
      <c r="C9014" s="45" t="str">
        <f>IF(Table1[[#This Row],[Day]]="","",MONTH(F9014))</f>
        <v/>
      </c>
      <c r="D9014" s="45" t="str">
        <f>IF(Table1[[#This Row],[Day]]="","",YEAR(F9014))</f>
        <v/>
      </c>
      <c r="E9014" s="117" t="s">
        <v>329</v>
      </c>
      <c r="J9014" s="102"/>
      <c r="K9014" s="124"/>
      <c r="R9014" s="46"/>
      <c r="V9014" s="112"/>
      <c r="W9014" s="72"/>
      <c r="X9014" s="46"/>
      <c r="Y9014" s="46"/>
      <c r="AC9014" s="47">
        <f t="shared" si="137"/>
        <v>0</v>
      </c>
      <c r="AD9014" s="47"/>
      <c r="AE9014" s="44"/>
      <c r="AF9014" s="48"/>
    </row>
    <row r="9015" spans="1:32" ht="21" customHeight="1">
      <c r="A9015" s="45" t="str">
        <f>IF(G9015="","",VLOOKUP(G9015,#REF!,3,0))</f>
        <v/>
      </c>
      <c r="B9015" s="45" t="str">
        <f>IF(Table1[[#This Row],[Day]]="","",WEEKNUM(F9015))</f>
        <v/>
      </c>
      <c r="C9015" s="45" t="str">
        <f>IF(Table1[[#This Row],[Day]]="","",MONTH(F9015))</f>
        <v/>
      </c>
      <c r="D9015" s="45" t="str">
        <f>IF(Table1[[#This Row],[Day]]="","",YEAR(F9015))</f>
        <v/>
      </c>
      <c r="E9015" s="117" t="s">
        <v>329</v>
      </c>
      <c r="J9015" s="102"/>
      <c r="K9015" s="124"/>
      <c r="R9015" s="46"/>
      <c r="V9015" s="112"/>
      <c r="W9015" s="72"/>
      <c r="X9015" s="46"/>
      <c r="Y9015" s="46"/>
      <c r="AC9015" s="47">
        <f t="shared" si="137"/>
        <v>0</v>
      </c>
      <c r="AD9015" s="47"/>
      <c r="AE9015" s="44"/>
      <c r="AF9015" s="48"/>
    </row>
    <row r="9016" spans="1:32" ht="21" customHeight="1">
      <c r="A9016" s="45" t="str">
        <f>IF(G9016="","",VLOOKUP(G9016,#REF!,3,0))</f>
        <v/>
      </c>
      <c r="B9016" s="45" t="str">
        <f>IF(Table1[[#This Row],[Day]]="","",WEEKNUM(F9016))</f>
        <v/>
      </c>
      <c r="C9016" s="45" t="str">
        <f>IF(Table1[[#This Row],[Day]]="","",MONTH(F9016))</f>
        <v/>
      </c>
      <c r="D9016" s="45" t="str">
        <f>IF(Table1[[#This Row],[Day]]="","",YEAR(F9016))</f>
        <v/>
      </c>
      <c r="E9016" s="117" t="s">
        <v>329</v>
      </c>
      <c r="J9016" s="102"/>
      <c r="K9016" s="124"/>
      <c r="R9016" s="46"/>
      <c r="V9016" s="112"/>
      <c r="W9016" s="72"/>
      <c r="X9016" s="46"/>
      <c r="Y9016" s="46"/>
      <c r="AC9016" s="47">
        <f t="shared" si="137"/>
        <v>0</v>
      </c>
      <c r="AD9016" s="47"/>
      <c r="AE9016" s="44"/>
      <c r="AF9016" s="48"/>
    </row>
    <row r="9017" spans="1:32" ht="21" customHeight="1">
      <c r="A9017" s="45" t="str">
        <f>IF(G9017="","",VLOOKUP(G9017,#REF!,3,0))</f>
        <v/>
      </c>
      <c r="B9017" s="45" t="str">
        <f>IF(Table1[[#This Row],[Day]]="","",WEEKNUM(F9017))</f>
        <v/>
      </c>
      <c r="C9017" s="45" t="str">
        <f>IF(Table1[[#This Row],[Day]]="","",MONTH(F9017))</f>
        <v/>
      </c>
      <c r="D9017" s="45" t="str">
        <f>IF(Table1[[#This Row],[Day]]="","",YEAR(F9017))</f>
        <v/>
      </c>
      <c r="E9017" s="117" t="s">
        <v>329</v>
      </c>
      <c r="J9017" s="102"/>
      <c r="K9017" s="124"/>
      <c r="R9017" s="46"/>
      <c r="V9017" s="112"/>
      <c r="W9017" s="72"/>
      <c r="X9017" s="46"/>
      <c r="Y9017" s="46"/>
      <c r="AC9017" s="47">
        <f t="shared" si="137"/>
        <v>0</v>
      </c>
      <c r="AD9017" s="47"/>
      <c r="AE9017" s="44"/>
      <c r="AF9017" s="48"/>
    </row>
    <row r="9018" spans="1:32" ht="21" customHeight="1">
      <c r="A9018" s="45" t="str">
        <f>IF(G9018="","",VLOOKUP(G9018,#REF!,3,0))</f>
        <v/>
      </c>
      <c r="B9018" s="45" t="str">
        <f>IF(Table1[[#This Row],[Day]]="","",WEEKNUM(F9018))</f>
        <v/>
      </c>
      <c r="C9018" s="45" t="str">
        <f>IF(Table1[[#This Row],[Day]]="","",MONTH(F9018))</f>
        <v/>
      </c>
      <c r="D9018" s="45" t="str">
        <f>IF(Table1[[#This Row],[Day]]="","",YEAR(F9018))</f>
        <v/>
      </c>
      <c r="E9018" s="117" t="s">
        <v>329</v>
      </c>
      <c r="J9018" s="102"/>
      <c r="K9018" s="124"/>
      <c r="R9018" s="46"/>
      <c r="V9018" s="112"/>
      <c r="W9018" s="72"/>
      <c r="X9018" s="46"/>
      <c r="Y9018" s="46"/>
      <c r="AC9018" s="47">
        <f t="shared" si="137"/>
        <v>0</v>
      </c>
      <c r="AD9018" s="47"/>
      <c r="AE9018" s="44"/>
      <c r="AF9018" s="48"/>
    </row>
    <row r="9019" spans="1:32" ht="21" customHeight="1">
      <c r="A9019" s="45" t="str">
        <f>IF(G9019="","",VLOOKUP(G9019,#REF!,3,0))</f>
        <v/>
      </c>
      <c r="B9019" s="45" t="str">
        <f>IF(Table1[[#This Row],[Day]]="","",WEEKNUM(F9019))</f>
        <v/>
      </c>
      <c r="C9019" s="45" t="str">
        <f>IF(Table1[[#This Row],[Day]]="","",MONTH(F9019))</f>
        <v/>
      </c>
      <c r="D9019" s="45" t="str">
        <f>IF(Table1[[#This Row],[Day]]="","",YEAR(F9019))</f>
        <v/>
      </c>
      <c r="E9019" s="117" t="s">
        <v>329</v>
      </c>
      <c r="J9019" s="102"/>
      <c r="K9019" s="124"/>
      <c r="R9019" s="46"/>
      <c r="V9019" s="112"/>
      <c r="W9019" s="72"/>
      <c r="X9019" s="46"/>
      <c r="Y9019" s="46"/>
      <c r="AC9019" s="47">
        <f t="shared" si="137"/>
        <v>0</v>
      </c>
      <c r="AD9019" s="47"/>
      <c r="AE9019" s="44"/>
      <c r="AF9019" s="48"/>
    </row>
    <row r="9020" spans="1:32" ht="21" customHeight="1">
      <c r="A9020" s="45" t="str">
        <f>IF(G9020="","",VLOOKUP(G9020,#REF!,3,0))</f>
        <v/>
      </c>
      <c r="B9020" s="45" t="str">
        <f>IF(Table1[[#This Row],[Day]]="","",WEEKNUM(F9020))</f>
        <v/>
      </c>
      <c r="C9020" s="45" t="str">
        <f>IF(Table1[[#This Row],[Day]]="","",MONTH(F9020))</f>
        <v/>
      </c>
      <c r="D9020" s="45" t="str">
        <f>IF(Table1[[#This Row],[Day]]="","",YEAR(F9020))</f>
        <v/>
      </c>
      <c r="E9020" s="117" t="s">
        <v>329</v>
      </c>
      <c r="J9020" s="102"/>
      <c r="K9020" s="124"/>
      <c r="R9020" s="46"/>
      <c r="V9020" s="112"/>
      <c r="W9020" s="72"/>
      <c r="X9020" s="46"/>
      <c r="Y9020" s="46"/>
      <c r="AC9020" s="47">
        <f t="shared" si="137"/>
        <v>0</v>
      </c>
      <c r="AD9020" s="47"/>
      <c r="AE9020" s="44"/>
      <c r="AF9020" s="48"/>
    </row>
    <row r="9021" spans="1:32" ht="21" customHeight="1">
      <c r="A9021" s="45" t="str">
        <f>IF(G9021="","",VLOOKUP(G9021,#REF!,3,0))</f>
        <v/>
      </c>
      <c r="B9021" s="45" t="str">
        <f>IF(Table1[[#This Row],[Day]]="","",WEEKNUM(F9021))</f>
        <v/>
      </c>
      <c r="C9021" s="45" t="str">
        <f>IF(Table1[[#This Row],[Day]]="","",MONTH(F9021))</f>
        <v/>
      </c>
      <c r="D9021" s="45" t="str">
        <f>IF(Table1[[#This Row],[Day]]="","",YEAR(F9021))</f>
        <v/>
      </c>
      <c r="E9021" s="117" t="s">
        <v>329</v>
      </c>
      <c r="J9021" s="102"/>
      <c r="K9021" s="124"/>
      <c r="R9021" s="46"/>
      <c r="V9021" s="112"/>
      <c r="W9021" s="72"/>
      <c r="X9021" s="46"/>
      <c r="Y9021" s="46"/>
      <c r="AC9021" s="47">
        <f t="shared" si="137"/>
        <v>0</v>
      </c>
      <c r="AD9021" s="47"/>
      <c r="AE9021" s="44"/>
      <c r="AF9021" s="48"/>
    </row>
    <row r="9022" spans="1:32" ht="21" customHeight="1">
      <c r="A9022" s="45" t="str">
        <f>IF(G9022="","",VLOOKUP(G9022,#REF!,3,0))</f>
        <v/>
      </c>
      <c r="B9022" s="45" t="str">
        <f>IF(Table1[[#This Row],[Day]]="","",WEEKNUM(F9022))</f>
        <v/>
      </c>
      <c r="C9022" s="45" t="str">
        <f>IF(Table1[[#This Row],[Day]]="","",MONTH(F9022))</f>
        <v/>
      </c>
      <c r="D9022" s="45" t="str">
        <f>IF(Table1[[#This Row],[Day]]="","",YEAR(F9022))</f>
        <v/>
      </c>
      <c r="E9022" s="117" t="s">
        <v>329</v>
      </c>
      <c r="J9022" s="102"/>
      <c r="K9022" s="124"/>
      <c r="R9022" s="46"/>
      <c r="V9022" s="112"/>
      <c r="W9022" s="72"/>
      <c r="X9022" s="46"/>
      <c r="Y9022" s="46"/>
      <c r="AC9022" s="47">
        <f t="shared" si="137"/>
        <v>0</v>
      </c>
      <c r="AD9022" s="47"/>
      <c r="AE9022" s="44"/>
      <c r="AF9022" s="48"/>
    </row>
    <row r="9023" spans="1:32" ht="21" customHeight="1">
      <c r="A9023" s="45" t="str">
        <f>IF(G9023="","",VLOOKUP(G9023,#REF!,3,0))</f>
        <v/>
      </c>
      <c r="B9023" s="45" t="str">
        <f>IF(Table1[[#This Row],[Day]]="","",WEEKNUM(F9023))</f>
        <v/>
      </c>
      <c r="C9023" s="45" t="str">
        <f>IF(Table1[[#This Row],[Day]]="","",MONTH(F9023))</f>
        <v/>
      </c>
      <c r="D9023" s="45" t="str">
        <f>IF(Table1[[#This Row],[Day]]="","",YEAR(F9023))</f>
        <v/>
      </c>
      <c r="E9023" s="117" t="s">
        <v>329</v>
      </c>
      <c r="J9023" s="102"/>
      <c r="K9023" s="124"/>
      <c r="R9023" s="46"/>
      <c r="V9023" s="112"/>
      <c r="W9023" s="72"/>
      <c r="X9023" s="46"/>
      <c r="Y9023" s="46"/>
      <c r="AC9023" s="47">
        <f t="shared" si="137"/>
        <v>0</v>
      </c>
      <c r="AD9023" s="47"/>
      <c r="AE9023" s="44"/>
      <c r="AF9023" s="48"/>
    </row>
    <row r="9024" spans="1:32" ht="21" customHeight="1">
      <c r="A9024" s="45" t="str">
        <f>IF(G9024="","",VLOOKUP(G9024,#REF!,3,0))</f>
        <v/>
      </c>
      <c r="B9024" s="45" t="str">
        <f>IF(Table1[[#This Row],[Day]]="","",WEEKNUM(F9024))</f>
        <v/>
      </c>
      <c r="C9024" s="45" t="str">
        <f>IF(Table1[[#This Row],[Day]]="","",MONTH(F9024))</f>
        <v/>
      </c>
      <c r="D9024" s="45" t="str">
        <f>IF(Table1[[#This Row],[Day]]="","",YEAR(F9024))</f>
        <v/>
      </c>
      <c r="E9024" s="117" t="s">
        <v>329</v>
      </c>
      <c r="J9024" s="102"/>
      <c r="K9024" s="124"/>
      <c r="R9024" s="46"/>
      <c r="V9024" s="112"/>
      <c r="W9024" s="72"/>
      <c r="X9024" s="46"/>
      <c r="Y9024" s="46"/>
      <c r="AC9024" s="47">
        <f t="shared" si="137"/>
        <v>0</v>
      </c>
      <c r="AD9024" s="47"/>
      <c r="AE9024" s="44"/>
      <c r="AF9024" s="48"/>
    </row>
    <row r="9025" spans="1:32" ht="21" customHeight="1">
      <c r="A9025" s="45" t="str">
        <f>IF(G9025="","",VLOOKUP(G9025,#REF!,3,0))</f>
        <v/>
      </c>
      <c r="B9025" s="45" t="str">
        <f>IF(Table1[[#This Row],[Day]]="","",WEEKNUM(F9025))</f>
        <v/>
      </c>
      <c r="C9025" s="45" t="str">
        <f>IF(Table1[[#This Row],[Day]]="","",MONTH(F9025))</f>
        <v/>
      </c>
      <c r="D9025" s="45" t="str">
        <f>IF(Table1[[#This Row],[Day]]="","",YEAR(F9025))</f>
        <v/>
      </c>
      <c r="E9025" s="117" t="s">
        <v>329</v>
      </c>
      <c r="J9025" s="102"/>
      <c r="K9025" s="124"/>
      <c r="R9025" s="46"/>
      <c r="V9025" s="112"/>
      <c r="W9025" s="72"/>
      <c r="X9025" s="46"/>
      <c r="Y9025" s="46"/>
      <c r="AC9025" s="47">
        <f t="shared" si="137"/>
        <v>0</v>
      </c>
      <c r="AD9025" s="47"/>
      <c r="AE9025" s="44"/>
      <c r="AF9025" s="48"/>
    </row>
    <row r="9026" spans="1:32" ht="21" customHeight="1">
      <c r="A9026" s="45" t="str">
        <f>IF(G9026="","",VLOOKUP(G9026,#REF!,3,0))</f>
        <v/>
      </c>
      <c r="B9026" s="45" t="str">
        <f>IF(Table1[[#This Row],[Day]]="","",WEEKNUM(F9026))</f>
        <v/>
      </c>
      <c r="C9026" s="45" t="str">
        <f>IF(Table1[[#This Row],[Day]]="","",MONTH(F9026))</f>
        <v/>
      </c>
      <c r="D9026" s="45" t="str">
        <f>IF(Table1[[#This Row],[Day]]="","",YEAR(F9026))</f>
        <v/>
      </c>
      <c r="E9026" s="117" t="s">
        <v>329</v>
      </c>
      <c r="J9026" s="102"/>
      <c r="K9026" s="124"/>
      <c r="R9026" s="46"/>
      <c r="V9026" s="112"/>
      <c r="W9026" s="72"/>
      <c r="X9026" s="46"/>
      <c r="Y9026" s="46"/>
      <c r="AC9026" s="47">
        <f t="shared" si="137"/>
        <v>0</v>
      </c>
      <c r="AD9026" s="47"/>
      <c r="AE9026" s="44"/>
      <c r="AF9026" s="48"/>
    </row>
    <row r="9027" spans="1:32" ht="21" customHeight="1">
      <c r="A9027" s="45" t="str">
        <f>IF(G9027="","",VLOOKUP(G9027,#REF!,3,0))</f>
        <v/>
      </c>
      <c r="B9027" s="45" t="str">
        <f>IF(Table1[[#This Row],[Day]]="","",WEEKNUM(F9027))</f>
        <v/>
      </c>
      <c r="C9027" s="45" t="str">
        <f>IF(Table1[[#This Row],[Day]]="","",MONTH(F9027))</f>
        <v/>
      </c>
      <c r="D9027" s="45" t="str">
        <f>IF(Table1[[#This Row],[Day]]="","",YEAR(F9027))</f>
        <v/>
      </c>
      <c r="E9027" s="117" t="s">
        <v>329</v>
      </c>
      <c r="J9027" s="102"/>
      <c r="K9027" s="124"/>
      <c r="R9027" s="46"/>
      <c r="V9027" s="112"/>
      <c r="W9027" s="72"/>
      <c r="X9027" s="46"/>
      <c r="Y9027" s="46"/>
      <c r="AC9027" s="47">
        <f t="shared" si="137"/>
        <v>0</v>
      </c>
      <c r="AD9027" s="47"/>
      <c r="AE9027" s="44"/>
      <c r="AF9027" s="48"/>
    </row>
    <row r="9028" spans="1:32" ht="21" customHeight="1">
      <c r="A9028" s="45" t="str">
        <f>IF(G9028="","",VLOOKUP(G9028,#REF!,3,0))</f>
        <v/>
      </c>
      <c r="B9028" s="45" t="str">
        <f>IF(Table1[[#This Row],[Day]]="","",WEEKNUM(F9028))</f>
        <v/>
      </c>
      <c r="C9028" s="45" t="str">
        <f>IF(Table1[[#This Row],[Day]]="","",MONTH(F9028))</f>
        <v/>
      </c>
      <c r="D9028" s="45" t="str">
        <f>IF(Table1[[#This Row],[Day]]="","",YEAR(F9028))</f>
        <v/>
      </c>
      <c r="E9028" s="117" t="s">
        <v>329</v>
      </c>
      <c r="J9028" s="102"/>
      <c r="K9028" s="124"/>
      <c r="R9028" s="46"/>
      <c r="V9028" s="112"/>
      <c r="W9028" s="72"/>
      <c r="X9028" s="46"/>
      <c r="Y9028" s="46"/>
      <c r="AC9028" s="47">
        <f t="shared" si="137"/>
        <v>0</v>
      </c>
      <c r="AD9028" s="47"/>
      <c r="AE9028" s="44"/>
      <c r="AF9028" s="48"/>
    </row>
    <row r="9029" spans="1:32" ht="21" customHeight="1">
      <c r="A9029" s="45" t="str">
        <f>IF(G9029="","",VLOOKUP(G9029,#REF!,3,0))</f>
        <v/>
      </c>
      <c r="B9029" s="45" t="str">
        <f>IF(Table1[[#This Row],[Day]]="","",WEEKNUM(F9029))</f>
        <v/>
      </c>
      <c r="C9029" s="45" t="str">
        <f>IF(Table1[[#This Row],[Day]]="","",MONTH(F9029))</f>
        <v/>
      </c>
      <c r="D9029" s="45" t="str">
        <f>IF(Table1[[#This Row],[Day]]="","",YEAR(F9029))</f>
        <v/>
      </c>
      <c r="E9029" s="117" t="s">
        <v>329</v>
      </c>
      <c r="J9029" s="102"/>
      <c r="K9029" s="124"/>
      <c r="R9029" s="46"/>
      <c r="V9029" s="112"/>
      <c r="W9029" s="72"/>
      <c r="X9029" s="46"/>
      <c r="Y9029" s="46"/>
      <c r="AC9029" s="47">
        <f t="shared" si="137"/>
        <v>0</v>
      </c>
      <c r="AD9029" s="47"/>
      <c r="AE9029" s="44"/>
      <c r="AF9029" s="48"/>
    </row>
    <row r="9030" spans="1:32" ht="21" customHeight="1">
      <c r="A9030" s="45" t="str">
        <f>IF(G9030="","",VLOOKUP(G9030,#REF!,3,0))</f>
        <v/>
      </c>
      <c r="B9030" s="45" t="str">
        <f>IF(Table1[[#This Row],[Day]]="","",WEEKNUM(F9030))</f>
        <v/>
      </c>
      <c r="C9030" s="45" t="str">
        <f>IF(Table1[[#This Row],[Day]]="","",MONTH(F9030))</f>
        <v/>
      </c>
      <c r="D9030" s="45" t="str">
        <f>IF(Table1[[#This Row],[Day]]="","",YEAR(F9030))</f>
        <v/>
      </c>
      <c r="E9030" s="117" t="s">
        <v>329</v>
      </c>
      <c r="J9030" s="102"/>
      <c r="K9030" s="124"/>
      <c r="R9030" s="46"/>
      <c r="V9030" s="112"/>
      <c r="W9030" s="72"/>
      <c r="X9030" s="46"/>
      <c r="Y9030" s="46"/>
      <c r="AC9030" s="47">
        <f t="shared" si="137"/>
        <v>0</v>
      </c>
      <c r="AD9030" s="47"/>
      <c r="AE9030" s="44"/>
      <c r="AF9030" s="48"/>
    </row>
    <row r="9031" spans="1:32" ht="21" customHeight="1">
      <c r="A9031" s="45" t="str">
        <f>IF(G9031="","",VLOOKUP(G9031,#REF!,3,0))</f>
        <v/>
      </c>
      <c r="B9031" s="45" t="str">
        <f>IF(Table1[[#This Row],[Day]]="","",WEEKNUM(F9031))</f>
        <v/>
      </c>
      <c r="C9031" s="45" t="str">
        <f>IF(Table1[[#This Row],[Day]]="","",MONTH(F9031))</f>
        <v/>
      </c>
      <c r="D9031" s="45" t="str">
        <f>IF(Table1[[#This Row],[Day]]="","",YEAR(F9031))</f>
        <v/>
      </c>
      <c r="E9031" s="117" t="s">
        <v>329</v>
      </c>
      <c r="J9031" s="102"/>
      <c r="K9031" s="124"/>
      <c r="R9031" s="46"/>
      <c r="V9031" s="112"/>
      <c r="W9031" s="72"/>
      <c r="X9031" s="46"/>
      <c r="Y9031" s="46"/>
      <c r="AC9031" s="47">
        <f t="shared" si="137"/>
        <v>0</v>
      </c>
      <c r="AD9031" s="47"/>
      <c r="AE9031" s="44"/>
      <c r="AF9031" s="48"/>
    </row>
    <row r="9032" spans="1:32" ht="21" customHeight="1">
      <c r="A9032" s="45" t="str">
        <f>IF(G9032="","",VLOOKUP(G9032,#REF!,3,0))</f>
        <v/>
      </c>
      <c r="B9032" s="45" t="str">
        <f>IF(Table1[[#This Row],[Day]]="","",WEEKNUM(F9032))</f>
        <v/>
      </c>
      <c r="C9032" s="45" t="str">
        <f>IF(Table1[[#This Row],[Day]]="","",MONTH(F9032))</f>
        <v/>
      </c>
      <c r="D9032" s="45" t="str">
        <f>IF(Table1[[#This Row],[Day]]="","",YEAR(F9032))</f>
        <v/>
      </c>
      <c r="E9032" s="117" t="s">
        <v>329</v>
      </c>
      <c r="J9032" s="102"/>
      <c r="K9032" s="124"/>
      <c r="R9032" s="46"/>
      <c r="V9032" s="112"/>
      <c r="W9032" s="72"/>
      <c r="X9032" s="46"/>
      <c r="Y9032" s="46"/>
      <c r="AC9032" s="47">
        <f t="shared" si="137"/>
        <v>0</v>
      </c>
      <c r="AD9032" s="47"/>
      <c r="AE9032" s="44"/>
      <c r="AF9032" s="48"/>
    </row>
    <row r="9033" spans="1:32" ht="21" customHeight="1">
      <c r="A9033" s="45" t="str">
        <f>IF(G9033="","",VLOOKUP(G9033,#REF!,3,0))</f>
        <v/>
      </c>
      <c r="B9033" s="45" t="str">
        <f>IF(Table1[[#This Row],[Day]]="","",WEEKNUM(F9033))</f>
        <v/>
      </c>
      <c r="C9033" s="45" t="str">
        <f>IF(Table1[[#This Row],[Day]]="","",MONTH(F9033))</f>
        <v/>
      </c>
      <c r="D9033" s="45" t="str">
        <f>IF(Table1[[#This Row],[Day]]="","",YEAR(F9033))</f>
        <v/>
      </c>
      <c r="E9033" s="117" t="s">
        <v>329</v>
      </c>
      <c r="J9033" s="102"/>
      <c r="K9033" s="124"/>
      <c r="R9033" s="46"/>
      <c r="V9033" s="112"/>
      <c r="W9033" s="72"/>
      <c r="X9033" s="46"/>
      <c r="Y9033" s="46"/>
      <c r="AC9033" s="47">
        <f t="shared" si="137"/>
        <v>0</v>
      </c>
      <c r="AD9033" s="47"/>
      <c r="AE9033" s="44"/>
      <c r="AF9033" s="48"/>
    </row>
    <row r="9034" spans="1:32" ht="21" customHeight="1">
      <c r="A9034" s="45" t="str">
        <f>IF(G9034="","",VLOOKUP(G9034,#REF!,3,0))</f>
        <v/>
      </c>
      <c r="B9034" s="45" t="str">
        <f>IF(Table1[[#This Row],[Day]]="","",WEEKNUM(F9034))</f>
        <v/>
      </c>
      <c r="C9034" s="45" t="str">
        <f>IF(Table1[[#This Row],[Day]]="","",MONTH(F9034))</f>
        <v/>
      </c>
      <c r="D9034" s="45" t="str">
        <f>IF(Table1[[#This Row],[Day]]="","",YEAR(F9034))</f>
        <v/>
      </c>
      <c r="E9034" s="117" t="s">
        <v>329</v>
      </c>
      <c r="J9034" s="102"/>
      <c r="K9034" s="124"/>
      <c r="R9034" s="46"/>
      <c r="V9034" s="112"/>
      <c r="W9034" s="72"/>
      <c r="X9034" s="46"/>
      <c r="Y9034" s="46"/>
      <c r="AC9034" s="47">
        <f t="shared" si="137"/>
        <v>0</v>
      </c>
      <c r="AD9034" s="47"/>
      <c r="AE9034" s="44"/>
      <c r="AF9034" s="48"/>
    </row>
    <row r="9035" spans="1:32" ht="21" customHeight="1">
      <c r="A9035" s="45" t="str">
        <f>IF(G9035="","",VLOOKUP(G9035,#REF!,3,0))</f>
        <v/>
      </c>
      <c r="B9035" s="45" t="str">
        <f>IF(Table1[[#This Row],[Day]]="","",WEEKNUM(F9035))</f>
        <v/>
      </c>
      <c r="C9035" s="45" t="str">
        <f>IF(Table1[[#This Row],[Day]]="","",MONTH(F9035))</f>
        <v/>
      </c>
      <c r="D9035" s="45" t="str">
        <f>IF(Table1[[#This Row],[Day]]="","",YEAR(F9035))</f>
        <v/>
      </c>
      <c r="E9035" s="117" t="s">
        <v>329</v>
      </c>
      <c r="J9035" s="102"/>
      <c r="K9035" s="124"/>
      <c r="R9035" s="46"/>
      <c r="V9035" s="112"/>
      <c r="W9035" s="72"/>
      <c r="X9035" s="46"/>
      <c r="Y9035" s="46"/>
      <c r="AC9035" s="47">
        <f t="shared" si="137"/>
        <v>0</v>
      </c>
      <c r="AD9035" s="47"/>
      <c r="AE9035" s="44"/>
      <c r="AF9035" s="48"/>
    </row>
    <row r="9036" spans="1:32" ht="21" customHeight="1">
      <c r="A9036" s="45" t="str">
        <f>IF(G9036="","",VLOOKUP(G9036,#REF!,3,0))</f>
        <v/>
      </c>
      <c r="B9036" s="45" t="str">
        <f>IF(Table1[[#This Row],[Day]]="","",WEEKNUM(F9036))</f>
        <v/>
      </c>
      <c r="C9036" s="45" t="str">
        <f>IF(Table1[[#This Row],[Day]]="","",MONTH(F9036))</f>
        <v/>
      </c>
      <c r="D9036" s="45" t="str">
        <f>IF(Table1[[#This Row],[Day]]="","",YEAR(F9036))</f>
        <v/>
      </c>
      <c r="E9036" s="117" t="s">
        <v>329</v>
      </c>
      <c r="J9036" s="102"/>
      <c r="K9036" s="124"/>
      <c r="R9036" s="46"/>
      <c r="V9036" s="112"/>
      <c r="W9036" s="72"/>
      <c r="X9036" s="46"/>
      <c r="Y9036" s="46"/>
      <c r="AC9036" s="47">
        <f t="shared" si="137"/>
        <v>0</v>
      </c>
      <c r="AD9036" s="47"/>
      <c r="AE9036" s="44"/>
      <c r="AF9036" s="48"/>
    </row>
    <row r="9037" spans="1:32" ht="21" customHeight="1">
      <c r="A9037" s="45" t="str">
        <f>IF(G9037="","",VLOOKUP(G9037,#REF!,3,0))</f>
        <v/>
      </c>
      <c r="B9037" s="45" t="str">
        <f>IF(Table1[[#This Row],[Day]]="","",WEEKNUM(F9037))</f>
        <v/>
      </c>
      <c r="C9037" s="45" t="str">
        <f>IF(Table1[[#This Row],[Day]]="","",MONTH(F9037))</f>
        <v/>
      </c>
      <c r="D9037" s="45" t="str">
        <f>IF(Table1[[#This Row],[Day]]="","",YEAR(F9037))</f>
        <v/>
      </c>
      <c r="E9037" s="117" t="s">
        <v>329</v>
      </c>
      <c r="J9037" s="102"/>
      <c r="K9037" s="124"/>
      <c r="R9037" s="46"/>
      <c r="V9037" s="112"/>
      <c r="W9037" s="72"/>
      <c r="X9037" s="46"/>
      <c r="Y9037" s="46"/>
      <c r="AC9037" s="47">
        <f t="shared" si="137"/>
        <v>0</v>
      </c>
      <c r="AD9037" s="47"/>
      <c r="AE9037" s="44"/>
      <c r="AF9037" s="48"/>
    </row>
    <row r="9038" spans="1:32" ht="21" customHeight="1">
      <c r="A9038" s="45" t="str">
        <f>IF(G9038="","",VLOOKUP(G9038,#REF!,3,0))</f>
        <v/>
      </c>
      <c r="B9038" s="45" t="str">
        <f>IF(Table1[[#This Row],[Day]]="","",WEEKNUM(F9038))</f>
        <v/>
      </c>
      <c r="C9038" s="45" t="str">
        <f>IF(Table1[[#This Row],[Day]]="","",MONTH(F9038))</f>
        <v/>
      </c>
      <c r="D9038" s="45" t="str">
        <f>IF(Table1[[#This Row],[Day]]="","",YEAR(F9038))</f>
        <v/>
      </c>
      <c r="E9038" s="117" t="s">
        <v>329</v>
      </c>
      <c r="J9038" s="102"/>
      <c r="K9038" s="124"/>
      <c r="R9038" s="46"/>
      <c r="V9038" s="112"/>
      <c r="W9038" s="72"/>
      <c r="X9038" s="46"/>
      <c r="Y9038" s="46"/>
      <c r="AC9038" s="47">
        <f t="shared" si="137"/>
        <v>0</v>
      </c>
      <c r="AD9038" s="47"/>
      <c r="AE9038" s="44"/>
      <c r="AF9038" s="48"/>
    </row>
    <row r="9039" spans="1:32" ht="21" customHeight="1">
      <c r="A9039" s="45" t="str">
        <f>IF(G9039="","",VLOOKUP(G9039,#REF!,3,0))</f>
        <v/>
      </c>
      <c r="B9039" s="45" t="str">
        <f>IF(Table1[[#This Row],[Day]]="","",WEEKNUM(F9039))</f>
        <v/>
      </c>
      <c r="C9039" s="45" t="str">
        <f>IF(Table1[[#This Row],[Day]]="","",MONTH(F9039))</f>
        <v/>
      </c>
      <c r="D9039" s="45" t="str">
        <f>IF(Table1[[#This Row],[Day]]="","",YEAR(F9039))</f>
        <v/>
      </c>
      <c r="E9039" s="117" t="s">
        <v>329</v>
      </c>
      <c r="J9039" s="102"/>
      <c r="K9039" s="124"/>
      <c r="R9039" s="46"/>
      <c r="V9039" s="112"/>
      <c r="W9039" s="72"/>
      <c r="X9039" s="46"/>
      <c r="Y9039" s="46"/>
      <c r="AC9039" s="47">
        <f t="shared" si="137"/>
        <v>0</v>
      </c>
      <c r="AD9039" s="47"/>
      <c r="AE9039" s="44"/>
      <c r="AF9039" s="48"/>
    </row>
    <row r="9040" spans="1:32" ht="21" customHeight="1">
      <c r="A9040" s="45" t="str">
        <f>IF(G9040="","",VLOOKUP(G9040,#REF!,3,0))</f>
        <v/>
      </c>
      <c r="B9040" s="45" t="str">
        <f>IF(Table1[[#This Row],[Day]]="","",WEEKNUM(F9040))</f>
        <v/>
      </c>
      <c r="C9040" s="45" t="str">
        <f>IF(Table1[[#This Row],[Day]]="","",MONTH(F9040))</f>
        <v/>
      </c>
      <c r="D9040" s="45" t="str">
        <f>IF(Table1[[#This Row],[Day]]="","",YEAR(F9040))</f>
        <v/>
      </c>
      <c r="E9040" s="117" t="s">
        <v>329</v>
      </c>
      <c r="J9040" s="102"/>
      <c r="K9040" s="124"/>
      <c r="R9040" s="46"/>
      <c r="V9040" s="112"/>
      <c r="W9040" s="72"/>
      <c r="X9040" s="46"/>
      <c r="Y9040" s="46"/>
      <c r="AC9040" s="47">
        <f t="shared" si="137"/>
        <v>0</v>
      </c>
      <c r="AD9040" s="47"/>
      <c r="AE9040" s="44"/>
      <c r="AF9040" s="48"/>
    </row>
    <row r="9041" spans="1:32" ht="21" customHeight="1">
      <c r="A9041" s="45" t="str">
        <f>IF(G9041="","",VLOOKUP(G9041,#REF!,3,0))</f>
        <v/>
      </c>
      <c r="B9041" s="45" t="str">
        <f>IF(Table1[[#This Row],[Day]]="","",WEEKNUM(F9041))</f>
        <v/>
      </c>
      <c r="C9041" s="45" t="str">
        <f>IF(Table1[[#This Row],[Day]]="","",MONTH(F9041))</f>
        <v/>
      </c>
      <c r="D9041" s="45" t="str">
        <f>IF(Table1[[#This Row],[Day]]="","",YEAR(F9041))</f>
        <v/>
      </c>
      <c r="E9041" s="117" t="s">
        <v>329</v>
      </c>
      <c r="J9041" s="102"/>
      <c r="K9041" s="124"/>
      <c r="R9041" s="46"/>
      <c r="V9041" s="112"/>
      <c r="W9041" s="72"/>
      <c r="X9041" s="46"/>
      <c r="Y9041" s="46"/>
      <c r="AC9041" s="47">
        <f t="shared" si="137"/>
        <v>0</v>
      </c>
      <c r="AD9041" s="47"/>
      <c r="AE9041" s="44"/>
      <c r="AF9041" s="48"/>
    </row>
    <row r="9042" spans="1:32" ht="21" customHeight="1">
      <c r="A9042" s="45" t="str">
        <f>IF(G9042="","",VLOOKUP(G9042,#REF!,3,0))</f>
        <v/>
      </c>
      <c r="B9042" s="45" t="str">
        <f>IF(Table1[[#This Row],[Day]]="","",WEEKNUM(F9042))</f>
        <v/>
      </c>
      <c r="C9042" s="45" t="str">
        <f>IF(Table1[[#This Row],[Day]]="","",MONTH(F9042))</f>
        <v/>
      </c>
      <c r="D9042" s="45" t="str">
        <f>IF(Table1[[#This Row],[Day]]="","",YEAR(F9042))</f>
        <v/>
      </c>
      <c r="E9042" s="117" t="s">
        <v>329</v>
      </c>
      <c r="J9042" s="102"/>
      <c r="K9042" s="124"/>
      <c r="R9042" s="46"/>
      <c r="V9042" s="112"/>
      <c r="W9042" s="72"/>
      <c r="X9042" s="46"/>
      <c r="Y9042" s="46"/>
      <c r="AC9042" s="47">
        <f t="shared" si="137"/>
        <v>0</v>
      </c>
      <c r="AD9042" s="47"/>
      <c r="AE9042" s="44"/>
      <c r="AF9042" s="48"/>
    </row>
    <row r="9043" spans="1:32" ht="21" customHeight="1">
      <c r="A9043" s="45" t="str">
        <f>IF(G9043="","",VLOOKUP(G9043,#REF!,3,0))</f>
        <v/>
      </c>
      <c r="B9043" s="45" t="str">
        <f>IF(Table1[[#This Row],[Day]]="","",WEEKNUM(F9043))</f>
        <v/>
      </c>
      <c r="C9043" s="45" t="str">
        <f>IF(Table1[[#This Row],[Day]]="","",MONTH(F9043))</f>
        <v/>
      </c>
      <c r="D9043" s="45" t="str">
        <f>IF(Table1[[#This Row],[Day]]="","",YEAR(F9043))</f>
        <v/>
      </c>
      <c r="E9043" s="117" t="s">
        <v>329</v>
      </c>
      <c r="J9043" s="102"/>
      <c r="K9043" s="124"/>
      <c r="R9043" s="46"/>
      <c r="V9043" s="112"/>
      <c r="W9043" s="72"/>
      <c r="X9043" s="46"/>
      <c r="Y9043" s="46"/>
      <c r="AC9043" s="47">
        <f t="shared" si="137"/>
        <v>0</v>
      </c>
      <c r="AD9043" s="47"/>
      <c r="AE9043" s="44"/>
      <c r="AF9043" s="48"/>
    </row>
    <row r="9044" spans="1:32" ht="21" customHeight="1">
      <c r="A9044" s="45" t="str">
        <f>IF(G9044="","",VLOOKUP(G9044,#REF!,3,0))</f>
        <v/>
      </c>
      <c r="B9044" s="45" t="str">
        <f>IF(Table1[[#This Row],[Day]]="","",WEEKNUM(F9044))</f>
        <v/>
      </c>
      <c r="C9044" s="45" t="str">
        <f>IF(Table1[[#This Row],[Day]]="","",MONTH(F9044))</f>
        <v/>
      </c>
      <c r="D9044" s="45" t="str">
        <f>IF(Table1[[#This Row],[Day]]="","",YEAR(F9044))</f>
        <v/>
      </c>
      <c r="E9044" s="117" t="s">
        <v>329</v>
      </c>
      <c r="J9044" s="102"/>
      <c r="K9044" s="124"/>
      <c r="R9044" s="46"/>
      <c r="V9044" s="112"/>
      <c r="W9044" s="72"/>
      <c r="X9044" s="46"/>
      <c r="Y9044" s="46"/>
      <c r="AC9044" s="47">
        <f t="shared" si="137"/>
        <v>0</v>
      </c>
      <c r="AD9044" s="47"/>
      <c r="AE9044" s="44"/>
      <c r="AF9044" s="48"/>
    </row>
    <row r="9045" spans="1:32" ht="21" customHeight="1">
      <c r="A9045" s="45" t="str">
        <f>IF(G9045="","",VLOOKUP(G9045,#REF!,3,0))</f>
        <v/>
      </c>
      <c r="B9045" s="45" t="str">
        <f>IF(Table1[[#This Row],[Day]]="","",WEEKNUM(F9045))</f>
        <v/>
      </c>
      <c r="C9045" s="45" t="str">
        <f>IF(Table1[[#This Row],[Day]]="","",MONTH(F9045))</f>
        <v/>
      </c>
      <c r="D9045" s="45" t="str">
        <f>IF(Table1[[#This Row],[Day]]="","",YEAR(F9045))</f>
        <v/>
      </c>
      <c r="E9045" s="117" t="s">
        <v>329</v>
      </c>
      <c r="J9045" s="102"/>
      <c r="K9045" s="124"/>
      <c r="R9045" s="46"/>
      <c r="V9045" s="112"/>
      <c r="W9045" s="72"/>
      <c r="X9045" s="46"/>
      <c r="Y9045" s="46"/>
      <c r="AC9045" s="47">
        <f t="shared" si="137"/>
        <v>0</v>
      </c>
      <c r="AD9045" s="47"/>
      <c r="AE9045" s="44"/>
      <c r="AF9045" s="48"/>
    </row>
    <row r="9046" spans="1:32" ht="21" customHeight="1">
      <c r="A9046" s="45" t="str">
        <f>IF(G9046="","",VLOOKUP(G9046,#REF!,3,0))</f>
        <v/>
      </c>
      <c r="B9046" s="45" t="str">
        <f>IF(Table1[[#This Row],[Day]]="","",WEEKNUM(F9046))</f>
        <v/>
      </c>
      <c r="C9046" s="45" t="str">
        <f>IF(Table1[[#This Row],[Day]]="","",MONTH(F9046))</f>
        <v/>
      </c>
      <c r="D9046" s="45" t="str">
        <f>IF(Table1[[#This Row],[Day]]="","",YEAR(F9046))</f>
        <v/>
      </c>
      <c r="E9046" s="117" t="s">
        <v>329</v>
      </c>
      <c r="J9046" s="102"/>
      <c r="K9046" s="124"/>
      <c r="R9046" s="46"/>
      <c r="V9046" s="112"/>
      <c r="W9046" s="72"/>
      <c r="X9046" s="46"/>
      <c r="Y9046" s="46"/>
      <c r="AC9046" s="47">
        <f t="shared" si="137"/>
        <v>0</v>
      </c>
      <c r="AD9046" s="47"/>
      <c r="AE9046" s="44"/>
      <c r="AF9046" s="48"/>
    </row>
    <row r="9047" spans="1:32" ht="21" customHeight="1">
      <c r="A9047" s="45" t="str">
        <f>IF(G9047="","",VLOOKUP(G9047,#REF!,3,0))</f>
        <v/>
      </c>
      <c r="B9047" s="45" t="str">
        <f>IF(Table1[[#This Row],[Day]]="","",WEEKNUM(F9047))</f>
        <v/>
      </c>
      <c r="C9047" s="45" t="str">
        <f>IF(Table1[[#This Row],[Day]]="","",MONTH(F9047))</f>
        <v/>
      </c>
      <c r="D9047" s="45" t="str">
        <f>IF(Table1[[#This Row],[Day]]="","",YEAR(F9047))</f>
        <v/>
      </c>
      <c r="E9047" s="117" t="s">
        <v>329</v>
      </c>
      <c r="J9047" s="102"/>
      <c r="K9047" s="124"/>
      <c r="R9047" s="46"/>
      <c r="V9047" s="112"/>
      <c r="W9047" s="72"/>
      <c r="X9047" s="46"/>
      <c r="Y9047" s="46"/>
      <c r="AC9047" s="47">
        <f t="shared" si="137"/>
        <v>0</v>
      </c>
      <c r="AD9047" s="47"/>
      <c r="AE9047" s="44"/>
      <c r="AF9047" s="48"/>
    </row>
    <row r="9048" spans="1:32" ht="21" customHeight="1">
      <c r="A9048" s="45" t="str">
        <f>IF(G9048="","",VLOOKUP(G9048,#REF!,3,0))</f>
        <v/>
      </c>
      <c r="B9048" s="45" t="str">
        <f>IF(Table1[[#This Row],[Day]]="","",WEEKNUM(F9048))</f>
        <v/>
      </c>
      <c r="C9048" s="45" t="str">
        <f>IF(Table1[[#This Row],[Day]]="","",MONTH(F9048))</f>
        <v/>
      </c>
      <c r="D9048" s="45" t="str">
        <f>IF(Table1[[#This Row],[Day]]="","",YEAR(F9048))</f>
        <v/>
      </c>
      <c r="E9048" s="117" t="s">
        <v>329</v>
      </c>
      <c r="J9048" s="102"/>
      <c r="K9048" s="124"/>
      <c r="R9048" s="46"/>
      <c r="V9048" s="112"/>
      <c r="W9048" s="72"/>
      <c r="X9048" s="46"/>
      <c r="Y9048" s="46"/>
      <c r="AC9048" s="47">
        <f t="shared" si="137"/>
        <v>0</v>
      </c>
      <c r="AD9048" s="47"/>
      <c r="AE9048" s="44"/>
      <c r="AF9048" s="48"/>
    </row>
    <row r="9049" spans="1:32" ht="21" customHeight="1">
      <c r="A9049" s="45" t="str">
        <f>IF(G9049="","",VLOOKUP(G9049,#REF!,3,0))</f>
        <v/>
      </c>
      <c r="B9049" s="45" t="str">
        <f>IF(Table1[[#This Row],[Day]]="","",WEEKNUM(F9049))</f>
        <v/>
      </c>
      <c r="C9049" s="45" t="str">
        <f>IF(Table1[[#This Row],[Day]]="","",MONTH(F9049))</f>
        <v/>
      </c>
      <c r="D9049" s="45" t="str">
        <f>IF(Table1[[#This Row],[Day]]="","",YEAR(F9049))</f>
        <v/>
      </c>
      <c r="E9049" s="117" t="s">
        <v>329</v>
      </c>
      <c r="J9049" s="102"/>
      <c r="K9049" s="124"/>
      <c r="R9049" s="46"/>
      <c r="V9049" s="112"/>
      <c r="W9049" s="72"/>
      <c r="X9049" s="46"/>
      <c r="Y9049" s="46"/>
      <c r="AC9049" s="47">
        <f t="shared" si="137"/>
        <v>0</v>
      </c>
      <c r="AD9049" s="47"/>
      <c r="AE9049" s="44"/>
      <c r="AF9049" s="48"/>
    </row>
    <row r="9050" spans="1:32" ht="21" customHeight="1">
      <c r="A9050" s="45" t="str">
        <f>IF(G9050="","",VLOOKUP(G9050,#REF!,3,0))</f>
        <v/>
      </c>
      <c r="B9050" s="45" t="str">
        <f>IF(Table1[[#This Row],[Day]]="","",WEEKNUM(F9050))</f>
        <v/>
      </c>
      <c r="C9050" s="45" t="str">
        <f>IF(Table1[[#This Row],[Day]]="","",MONTH(F9050))</f>
        <v/>
      </c>
      <c r="D9050" s="45" t="str">
        <f>IF(Table1[[#This Row],[Day]]="","",YEAR(F9050))</f>
        <v/>
      </c>
      <c r="E9050" s="117" t="s">
        <v>329</v>
      </c>
      <c r="J9050" s="102"/>
      <c r="K9050" s="124"/>
      <c r="R9050" s="46"/>
      <c r="V9050" s="112"/>
      <c r="W9050" s="72"/>
      <c r="X9050" s="46"/>
      <c r="Y9050" s="46"/>
      <c r="AC9050" s="47">
        <f t="shared" si="137"/>
        <v>0</v>
      </c>
      <c r="AD9050" s="47"/>
      <c r="AE9050" s="44"/>
      <c r="AF9050" s="48"/>
    </row>
    <row r="9051" spans="1:32" ht="21" customHeight="1">
      <c r="A9051" s="45" t="str">
        <f>IF(G9051="","",VLOOKUP(G9051,#REF!,3,0))</f>
        <v/>
      </c>
      <c r="B9051" s="45" t="str">
        <f>IF(Table1[[#This Row],[Day]]="","",WEEKNUM(F9051))</f>
        <v/>
      </c>
      <c r="C9051" s="45" t="str">
        <f>IF(Table1[[#This Row],[Day]]="","",MONTH(F9051))</f>
        <v/>
      </c>
      <c r="D9051" s="45" t="str">
        <f>IF(Table1[[#This Row],[Day]]="","",YEAR(F9051))</f>
        <v/>
      </c>
      <c r="E9051" s="117" t="s">
        <v>329</v>
      </c>
      <c r="J9051" s="102"/>
      <c r="K9051" s="124"/>
      <c r="R9051" s="46"/>
      <c r="V9051" s="112"/>
      <c r="W9051" s="72"/>
      <c r="X9051" s="46"/>
      <c r="Y9051" s="46"/>
      <c r="AC9051" s="47">
        <f t="shared" si="137"/>
        <v>0</v>
      </c>
      <c r="AD9051" s="47"/>
      <c r="AE9051" s="44"/>
      <c r="AF9051" s="48"/>
    </row>
    <row r="9052" spans="1:32" ht="21" customHeight="1">
      <c r="A9052" s="45" t="str">
        <f>IF(G9052="","",VLOOKUP(G9052,#REF!,3,0))</f>
        <v/>
      </c>
      <c r="B9052" s="45" t="str">
        <f>IF(Table1[[#This Row],[Day]]="","",WEEKNUM(F9052))</f>
        <v/>
      </c>
      <c r="C9052" s="45" t="str">
        <f>IF(Table1[[#This Row],[Day]]="","",MONTH(F9052))</f>
        <v/>
      </c>
      <c r="D9052" s="45" t="str">
        <f>IF(Table1[[#This Row],[Day]]="","",YEAR(F9052))</f>
        <v/>
      </c>
      <c r="E9052" s="117" t="s">
        <v>329</v>
      </c>
      <c r="J9052" s="102"/>
      <c r="K9052" s="124"/>
      <c r="R9052" s="46"/>
      <c r="V9052" s="112"/>
      <c r="W9052" s="72"/>
      <c r="X9052" s="46"/>
      <c r="Y9052" s="46"/>
      <c r="AC9052" s="47">
        <f t="shared" ref="AC9052:AC9115" si="138">SUM(I9052:AB9052)</f>
        <v>0</v>
      </c>
      <c r="AD9052" s="47"/>
      <c r="AE9052" s="44"/>
      <c r="AF9052" s="48"/>
    </row>
    <row r="9053" spans="1:32" ht="21" customHeight="1">
      <c r="A9053" s="45" t="str">
        <f>IF(G9053="","",VLOOKUP(G9053,#REF!,3,0))</f>
        <v/>
      </c>
      <c r="B9053" s="45" t="str">
        <f>IF(Table1[[#This Row],[Day]]="","",WEEKNUM(F9053))</f>
        <v/>
      </c>
      <c r="C9053" s="45" t="str">
        <f>IF(Table1[[#This Row],[Day]]="","",MONTH(F9053))</f>
        <v/>
      </c>
      <c r="D9053" s="45" t="str">
        <f>IF(Table1[[#This Row],[Day]]="","",YEAR(F9053))</f>
        <v/>
      </c>
      <c r="E9053" s="117" t="s">
        <v>329</v>
      </c>
      <c r="J9053" s="102"/>
      <c r="K9053" s="124"/>
      <c r="R9053" s="46"/>
      <c r="V9053" s="112"/>
      <c r="W9053" s="72"/>
      <c r="X9053" s="46"/>
      <c r="Y9053" s="46"/>
      <c r="AC9053" s="47">
        <f t="shared" si="138"/>
        <v>0</v>
      </c>
      <c r="AD9053" s="47"/>
      <c r="AE9053" s="44"/>
      <c r="AF9053" s="48"/>
    </row>
    <row r="9054" spans="1:32" ht="21" customHeight="1">
      <c r="A9054" s="45" t="str">
        <f>IF(G9054="","",VLOOKUP(G9054,#REF!,3,0))</f>
        <v/>
      </c>
      <c r="B9054" s="45" t="str">
        <f>IF(Table1[[#This Row],[Day]]="","",WEEKNUM(F9054))</f>
        <v/>
      </c>
      <c r="C9054" s="45" t="str">
        <f>IF(Table1[[#This Row],[Day]]="","",MONTH(F9054))</f>
        <v/>
      </c>
      <c r="D9054" s="45" t="str">
        <f>IF(Table1[[#This Row],[Day]]="","",YEAR(F9054))</f>
        <v/>
      </c>
      <c r="E9054" s="117" t="s">
        <v>329</v>
      </c>
      <c r="J9054" s="102"/>
      <c r="K9054" s="124"/>
      <c r="R9054" s="46"/>
      <c r="V9054" s="112"/>
      <c r="W9054" s="72"/>
      <c r="X9054" s="46"/>
      <c r="Y9054" s="46"/>
      <c r="AC9054" s="47">
        <f t="shared" si="138"/>
        <v>0</v>
      </c>
      <c r="AD9054" s="47"/>
      <c r="AE9054" s="44"/>
      <c r="AF9054" s="48"/>
    </row>
    <row r="9055" spans="1:32" ht="21" customHeight="1">
      <c r="A9055" s="45" t="str">
        <f>IF(G9055="","",VLOOKUP(G9055,#REF!,3,0))</f>
        <v/>
      </c>
      <c r="B9055" s="45" t="str">
        <f>IF(Table1[[#This Row],[Day]]="","",WEEKNUM(F9055))</f>
        <v/>
      </c>
      <c r="C9055" s="45" t="str">
        <f>IF(Table1[[#This Row],[Day]]="","",MONTH(F9055))</f>
        <v/>
      </c>
      <c r="D9055" s="45" t="str">
        <f>IF(Table1[[#This Row],[Day]]="","",YEAR(F9055))</f>
        <v/>
      </c>
      <c r="E9055" s="117" t="s">
        <v>329</v>
      </c>
      <c r="J9055" s="102"/>
      <c r="K9055" s="124"/>
      <c r="R9055" s="46"/>
      <c r="V9055" s="112"/>
      <c r="W9055" s="72"/>
      <c r="X9055" s="46"/>
      <c r="Y9055" s="46"/>
      <c r="AC9055" s="47">
        <f t="shared" si="138"/>
        <v>0</v>
      </c>
      <c r="AD9055" s="47"/>
      <c r="AE9055" s="44"/>
      <c r="AF9055" s="48"/>
    </row>
    <row r="9056" spans="1:32" ht="21" customHeight="1">
      <c r="A9056" s="45" t="str">
        <f>IF(G9056="","",VLOOKUP(G9056,#REF!,3,0))</f>
        <v/>
      </c>
      <c r="B9056" s="45" t="str">
        <f>IF(Table1[[#This Row],[Day]]="","",WEEKNUM(F9056))</f>
        <v/>
      </c>
      <c r="C9056" s="45" t="str">
        <f>IF(Table1[[#This Row],[Day]]="","",MONTH(F9056))</f>
        <v/>
      </c>
      <c r="D9056" s="45" t="str">
        <f>IF(Table1[[#This Row],[Day]]="","",YEAR(F9056))</f>
        <v/>
      </c>
      <c r="E9056" s="117" t="s">
        <v>329</v>
      </c>
      <c r="J9056" s="102"/>
      <c r="K9056" s="124"/>
      <c r="R9056" s="46"/>
      <c r="V9056" s="112"/>
      <c r="W9056" s="72"/>
      <c r="X9056" s="46"/>
      <c r="Y9056" s="46"/>
      <c r="AC9056" s="47">
        <f t="shared" si="138"/>
        <v>0</v>
      </c>
      <c r="AD9056" s="47"/>
      <c r="AE9056" s="44"/>
      <c r="AF9056" s="48"/>
    </row>
    <row r="9057" spans="1:32" ht="21" customHeight="1">
      <c r="A9057" s="45" t="str">
        <f>IF(G9057="","",VLOOKUP(G9057,#REF!,3,0))</f>
        <v/>
      </c>
      <c r="B9057" s="45" t="str">
        <f>IF(Table1[[#This Row],[Day]]="","",WEEKNUM(F9057))</f>
        <v/>
      </c>
      <c r="C9057" s="45" t="str">
        <f>IF(Table1[[#This Row],[Day]]="","",MONTH(F9057))</f>
        <v/>
      </c>
      <c r="D9057" s="45" t="str">
        <f>IF(Table1[[#This Row],[Day]]="","",YEAR(F9057))</f>
        <v/>
      </c>
      <c r="E9057" s="117" t="s">
        <v>329</v>
      </c>
      <c r="J9057" s="102"/>
      <c r="K9057" s="124"/>
      <c r="R9057" s="46"/>
      <c r="V9057" s="112"/>
      <c r="W9057" s="72"/>
      <c r="X9057" s="46"/>
      <c r="Y9057" s="46"/>
      <c r="AC9057" s="47">
        <f t="shared" si="138"/>
        <v>0</v>
      </c>
      <c r="AD9057" s="47"/>
      <c r="AE9057" s="44"/>
      <c r="AF9057" s="48"/>
    </row>
    <row r="9058" spans="1:32" ht="21" customHeight="1">
      <c r="A9058" s="45" t="str">
        <f>IF(G9058="","",VLOOKUP(G9058,#REF!,3,0))</f>
        <v/>
      </c>
      <c r="B9058" s="45" t="str">
        <f>IF(Table1[[#This Row],[Day]]="","",WEEKNUM(F9058))</f>
        <v/>
      </c>
      <c r="C9058" s="45" t="str">
        <f>IF(Table1[[#This Row],[Day]]="","",MONTH(F9058))</f>
        <v/>
      </c>
      <c r="D9058" s="45" t="str">
        <f>IF(Table1[[#This Row],[Day]]="","",YEAR(F9058))</f>
        <v/>
      </c>
      <c r="E9058" s="117" t="s">
        <v>329</v>
      </c>
      <c r="J9058" s="102"/>
      <c r="K9058" s="124"/>
      <c r="R9058" s="46"/>
      <c r="V9058" s="112"/>
      <c r="W9058" s="72"/>
      <c r="X9058" s="46"/>
      <c r="Y9058" s="46"/>
      <c r="AC9058" s="47">
        <f t="shared" si="138"/>
        <v>0</v>
      </c>
      <c r="AD9058" s="47"/>
      <c r="AE9058" s="44"/>
      <c r="AF9058" s="48"/>
    </row>
    <row r="9059" spans="1:32" ht="21" customHeight="1">
      <c r="A9059" s="45" t="str">
        <f>IF(G9059="","",VLOOKUP(G9059,#REF!,3,0))</f>
        <v/>
      </c>
      <c r="B9059" s="45" t="str">
        <f>IF(Table1[[#This Row],[Day]]="","",WEEKNUM(F9059))</f>
        <v/>
      </c>
      <c r="C9059" s="45" t="str">
        <f>IF(Table1[[#This Row],[Day]]="","",MONTH(F9059))</f>
        <v/>
      </c>
      <c r="D9059" s="45" t="str">
        <f>IF(Table1[[#This Row],[Day]]="","",YEAR(F9059))</f>
        <v/>
      </c>
      <c r="E9059" s="117" t="s">
        <v>329</v>
      </c>
      <c r="J9059" s="102"/>
      <c r="K9059" s="124"/>
      <c r="R9059" s="46"/>
      <c r="V9059" s="112"/>
      <c r="W9059" s="72"/>
      <c r="X9059" s="46"/>
      <c r="Y9059" s="46"/>
      <c r="AC9059" s="47">
        <f t="shared" si="138"/>
        <v>0</v>
      </c>
      <c r="AD9059" s="47"/>
      <c r="AE9059" s="44"/>
      <c r="AF9059" s="48"/>
    </row>
    <row r="9060" spans="1:32" ht="21" customHeight="1">
      <c r="A9060" s="45" t="str">
        <f>IF(G9060="","",VLOOKUP(G9060,#REF!,3,0))</f>
        <v/>
      </c>
      <c r="B9060" s="45" t="str">
        <f>IF(Table1[[#This Row],[Day]]="","",WEEKNUM(F9060))</f>
        <v/>
      </c>
      <c r="C9060" s="45" t="str">
        <f>IF(Table1[[#This Row],[Day]]="","",MONTH(F9060))</f>
        <v/>
      </c>
      <c r="D9060" s="45" t="str">
        <f>IF(Table1[[#This Row],[Day]]="","",YEAR(F9060))</f>
        <v/>
      </c>
      <c r="E9060" s="117" t="s">
        <v>329</v>
      </c>
      <c r="J9060" s="102"/>
      <c r="K9060" s="124"/>
      <c r="R9060" s="46"/>
      <c r="V9060" s="112"/>
      <c r="W9060" s="72"/>
      <c r="X9060" s="46"/>
      <c r="Y9060" s="46"/>
      <c r="AC9060" s="47">
        <f t="shared" si="138"/>
        <v>0</v>
      </c>
      <c r="AD9060" s="47"/>
      <c r="AE9060" s="44"/>
      <c r="AF9060" s="48"/>
    </row>
    <row r="9061" spans="1:32" ht="21" customHeight="1">
      <c r="A9061" s="45" t="str">
        <f>IF(G9061="","",VLOOKUP(G9061,#REF!,3,0))</f>
        <v/>
      </c>
      <c r="B9061" s="45" t="str">
        <f>IF(Table1[[#This Row],[Day]]="","",WEEKNUM(F9061))</f>
        <v/>
      </c>
      <c r="C9061" s="45" t="str">
        <f>IF(Table1[[#This Row],[Day]]="","",MONTH(F9061))</f>
        <v/>
      </c>
      <c r="D9061" s="45" t="str">
        <f>IF(Table1[[#This Row],[Day]]="","",YEAR(F9061))</f>
        <v/>
      </c>
      <c r="E9061" s="117" t="s">
        <v>329</v>
      </c>
      <c r="J9061" s="102"/>
      <c r="K9061" s="124"/>
      <c r="R9061" s="46"/>
      <c r="V9061" s="112"/>
      <c r="W9061" s="72"/>
      <c r="X9061" s="46"/>
      <c r="Y9061" s="46"/>
      <c r="AC9061" s="47">
        <f t="shared" si="138"/>
        <v>0</v>
      </c>
      <c r="AD9061" s="47"/>
      <c r="AE9061" s="44"/>
      <c r="AF9061" s="48"/>
    </row>
    <row r="9062" spans="1:32" ht="21" customHeight="1">
      <c r="A9062" s="45" t="str">
        <f>IF(G9062="","",VLOOKUP(G9062,#REF!,3,0))</f>
        <v/>
      </c>
      <c r="B9062" s="45" t="str">
        <f>IF(Table1[[#This Row],[Day]]="","",WEEKNUM(F9062))</f>
        <v/>
      </c>
      <c r="C9062" s="45" t="str">
        <f>IF(Table1[[#This Row],[Day]]="","",MONTH(F9062))</f>
        <v/>
      </c>
      <c r="D9062" s="45" t="str">
        <f>IF(Table1[[#This Row],[Day]]="","",YEAR(F9062))</f>
        <v/>
      </c>
      <c r="E9062" s="117" t="s">
        <v>329</v>
      </c>
      <c r="J9062" s="102"/>
      <c r="K9062" s="124"/>
      <c r="R9062" s="46"/>
      <c r="V9062" s="112"/>
      <c r="W9062" s="72"/>
      <c r="X9062" s="46"/>
      <c r="Y9062" s="46"/>
      <c r="AC9062" s="47">
        <f t="shared" si="138"/>
        <v>0</v>
      </c>
      <c r="AD9062" s="47"/>
      <c r="AE9062" s="44"/>
      <c r="AF9062" s="48"/>
    </row>
    <row r="9063" spans="1:32" ht="21" customHeight="1">
      <c r="A9063" s="45" t="str">
        <f>IF(G9063="","",VLOOKUP(G9063,#REF!,3,0))</f>
        <v/>
      </c>
      <c r="B9063" s="45" t="str">
        <f>IF(Table1[[#This Row],[Day]]="","",WEEKNUM(F9063))</f>
        <v/>
      </c>
      <c r="C9063" s="45" t="str">
        <f>IF(Table1[[#This Row],[Day]]="","",MONTH(F9063))</f>
        <v/>
      </c>
      <c r="D9063" s="45" t="str">
        <f>IF(Table1[[#This Row],[Day]]="","",YEAR(F9063))</f>
        <v/>
      </c>
      <c r="E9063" s="117" t="s">
        <v>329</v>
      </c>
      <c r="J9063" s="102"/>
      <c r="K9063" s="124"/>
      <c r="R9063" s="46"/>
      <c r="V9063" s="112"/>
      <c r="W9063" s="72"/>
      <c r="X9063" s="46"/>
      <c r="Y9063" s="46"/>
      <c r="AC9063" s="47">
        <f t="shared" si="138"/>
        <v>0</v>
      </c>
      <c r="AD9063" s="47"/>
      <c r="AE9063" s="44"/>
      <c r="AF9063" s="48"/>
    </row>
    <row r="9064" spans="1:32" ht="21" customHeight="1">
      <c r="A9064" s="45" t="str">
        <f>IF(G9064="","",VLOOKUP(G9064,#REF!,3,0))</f>
        <v/>
      </c>
      <c r="B9064" s="45" t="str">
        <f>IF(Table1[[#This Row],[Day]]="","",WEEKNUM(F9064))</f>
        <v/>
      </c>
      <c r="C9064" s="45" t="str">
        <f>IF(Table1[[#This Row],[Day]]="","",MONTH(F9064))</f>
        <v/>
      </c>
      <c r="D9064" s="45" t="str">
        <f>IF(Table1[[#This Row],[Day]]="","",YEAR(F9064))</f>
        <v/>
      </c>
      <c r="E9064" s="117" t="s">
        <v>329</v>
      </c>
      <c r="J9064" s="102"/>
      <c r="K9064" s="124"/>
      <c r="R9064" s="46"/>
      <c r="V9064" s="112"/>
      <c r="W9064" s="72"/>
      <c r="X9064" s="46"/>
      <c r="Y9064" s="46"/>
      <c r="AC9064" s="47">
        <f t="shared" si="138"/>
        <v>0</v>
      </c>
      <c r="AD9064" s="47"/>
      <c r="AE9064" s="44"/>
      <c r="AF9064" s="48"/>
    </row>
    <row r="9065" spans="1:32" ht="21" customHeight="1">
      <c r="A9065" s="45" t="str">
        <f>IF(G9065="","",VLOOKUP(G9065,#REF!,3,0))</f>
        <v/>
      </c>
      <c r="B9065" s="45" t="str">
        <f>IF(Table1[[#This Row],[Day]]="","",WEEKNUM(F9065))</f>
        <v/>
      </c>
      <c r="C9065" s="45" t="str">
        <f>IF(Table1[[#This Row],[Day]]="","",MONTH(F9065))</f>
        <v/>
      </c>
      <c r="D9065" s="45" t="str">
        <f>IF(Table1[[#This Row],[Day]]="","",YEAR(F9065))</f>
        <v/>
      </c>
      <c r="E9065" s="117" t="s">
        <v>329</v>
      </c>
      <c r="J9065" s="102"/>
      <c r="K9065" s="124"/>
      <c r="R9065" s="46"/>
      <c r="V9065" s="112"/>
      <c r="W9065" s="72"/>
      <c r="X9065" s="46"/>
      <c r="Y9065" s="46"/>
      <c r="AC9065" s="47">
        <f t="shared" si="138"/>
        <v>0</v>
      </c>
      <c r="AD9065" s="47"/>
      <c r="AE9065" s="44"/>
      <c r="AF9065" s="48"/>
    </row>
    <row r="9066" spans="1:32" ht="21" customHeight="1">
      <c r="A9066" s="45" t="str">
        <f>IF(G9066="","",VLOOKUP(G9066,#REF!,3,0))</f>
        <v/>
      </c>
      <c r="B9066" s="45" t="str">
        <f>IF(Table1[[#This Row],[Day]]="","",WEEKNUM(F9066))</f>
        <v/>
      </c>
      <c r="C9066" s="45" t="str">
        <f>IF(Table1[[#This Row],[Day]]="","",MONTH(F9066))</f>
        <v/>
      </c>
      <c r="D9066" s="45" t="str">
        <f>IF(Table1[[#This Row],[Day]]="","",YEAR(F9066))</f>
        <v/>
      </c>
      <c r="E9066" s="117" t="s">
        <v>329</v>
      </c>
      <c r="J9066" s="102"/>
      <c r="K9066" s="124"/>
      <c r="R9066" s="46"/>
      <c r="V9066" s="112"/>
      <c r="W9066" s="72"/>
      <c r="X9066" s="46"/>
      <c r="Y9066" s="46"/>
      <c r="AC9066" s="47">
        <f t="shared" si="138"/>
        <v>0</v>
      </c>
      <c r="AD9066" s="47"/>
      <c r="AE9066" s="44"/>
      <c r="AF9066" s="48"/>
    </row>
    <row r="9067" spans="1:32" ht="21" customHeight="1">
      <c r="A9067" s="45" t="str">
        <f>IF(G9067="","",VLOOKUP(G9067,#REF!,3,0))</f>
        <v/>
      </c>
      <c r="B9067" s="45" t="str">
        <f>IF(Table1[[#This Row],[Day]]="","",WEEKNUM(F9067))</f>
        <v/>
      </c>
      <c r="C9067" s="45" t="str">
        <f>IF(Table1[[#This Row],[Day]]="","",MONTH(F9067))</f>
        <v/>
      </c>
      <c r="D9067" s="45" t="str">
        <f>IF(Table1[[#This Row],[Day]]="","",YEAR(F9067))</f>
        <v/>
      </c>
      <c r="E9067" s="117" t="s">
        <v>329</v>
      </c>
      <c r="J9067" s="102"/>
      <c r="K9067" s="124"/>
      <c r="R9067" s="46"/>
      <c r="V9067" s="112"/>
      <c r="W9067" s="72"/>
      <c r="X9067" s="46"/>
      <c r="Y9067" s="46"/>
      <c r="AC9067" s="47">
        <f t="shared" si="138"/>
        <v>0</v>
      </c>
      <c r="AD9067" s="47"/>
      <c r="AE9067" s="44"/>
      <c r="AF9067" s="48"/>
    </row>
    <row r="9068" spans="1:32" ht="21" customHeight="1">
      <c r="A9068" s="45" t="str">
        <f>IF(G9068="","",VLOOKUP(G9068,#REF!,3,0))</f>
        <v/>
      </c>
      <c r="B9068" s="45" t="str">
        <f>IF(Table1[[#This Row],[Day]]="","",WEEKNUM(F9068))</f>
        <v/>
      </c>
      <c r="C9068" s="45" t="str">
        <f>IF(Table1[[#This Row],[Day]]="","",MONTH(F9068))</f>
        <v/>
      </c>
      <c r="D9068" s="45" t="str">
        <f>IF(Table1[[#This Row],[Day]]="","",YEAR(F9068))</f>
        <v/>
      </c>
      <c r="E9068" s="117" t="s">
        <v>329</v>
      </c>
      <c r="J9068" s="102"/>
      <c r="K9068" s="124"/>
      <c r="R9068" s="46"/>
      <c r="V9068" s="112"/>
      <c r="W9068" s="72"/>
      <c r="X9068" s="46"/>
      <c r="Y9068" s="46"/>
      <c r="AC9068" s="47">
        <f t="shared" si="138"/>
        <v>0</v>
      </c>
      <c r="AD9068" s="47"/>
      <c r="AE9068" s="44"/>
      <c r="AF9068" s="48"/>
    </row>
    <row r="9069" spans="1:32" ht="21" customHeight="1">
      <c r="A9069" s="45" t="str">
        <f>IF(G9069="","",VLOOKUP(G9069,#REF!,3,0))</f>
        <v/>
      </c>
      <c r="B9069" s="45" t="str">
        <f>IF(Table1[[#This Row],[Day]]="","",WEEKNUM(F9069))</f>
        <v/>
      </c>
      <c r="C9069" s="45" t="str">
        <f>IF(Table1[[#This Row],[Day]]="","",MONTH(F9069))</f>
        <v/>
      </c>
      <c r="D9069" s="45" t="str">
        <f>IF(Table1[[#This Row],[Day]]="","",YEAR(F9069))</f>
        <v/>
      </c>
      <c r="E9069" s="117" t="s">
        <v>329</v>
      </c>
      <c r="J9069" s="102"/>
      <c r="K9069" s="124"/>
      <c r="R9069" s="46"/>
      <c r="V9069" s="112"/>
      <c r="W9069" s="72"/>
      <c r="X9069" s="46"/>
      <c r="Y9069" s="46"/>
      <c r="AC9069" s="47">
        <f t="shared" si="138"/>
        <v>0</v>
      </c>
      <c r="AD9069" s="47"/>
      <c r="AE9069" s="44"/>
      <c r="AF9069" s="48"/>
    </row>
    <row r="9070" spans="1:32" ht="21" customHeight="1">
      <c r="A9070" s="45" t="str">
        <f>IF(G9070="","",VLOOKUP(G9070,#REF!,3,0))</f>
        <v/>
      </c>
      <c r="B9070" s="45" t="str">
        <f>IF(Table1[[#This Row],[Day]]="","",WEEKNUM(F9070))</f>
        <v/>
      </c>
      <c r="C9070" s="45" t="str">
        <f>IF(Table1[[#This Row],[Day]]="","",MONTH(F9070))</f>
        <v/>
      </c>
      <c r="D9070" s="45" t="str">
        <f>IF(Table1[[#This Row],[Day]]="","",YEAR(F9070))</f>
        <v/>
      </c>
      <c r="E9070" s="117" t="s">
        <v>329</v>
      </c>
      <c r="J9070" s="102"/>
      <c r="K9070" s="124"/>
      <c r="R9070" s="46"/>
      <c r="V9070" s="112"/>
      <c r="W9070" s="72"/>
      <c r="X9070" s="46"/>
      <c r="Y9070" s="46"/>
      <c r="AC9070" s="47">
        <f t="shared" si="138"/>
        <v>0</v>
      </c>
      <c r="AD9070" s="47"/>
      <c r="AE9070" s="44"/>
      <c r="AF9070" s="48"/>
    </row>
    <row r="9071" spans="1:32" ht="21" customHeight="1">
      <c r="A9071" s="45" t="str">
        <f>IF(G9071="","",VLOOKUP(G9071,#REF!,3,0))</f>
        <v/>
      </c>
      <c r="B9071" s="45" t="str">
        <f>IF(Table1[[#This Row],[Day]]="","",WEEKNUM(F9071))</f>
        <v/>
      </c>
      <c r="C9071" s="45" t="str">
        <f>IF(Table1[[#This Row],[Day]]="","",MONTH(F9071))</f>
        <v/>
      </c>
      <c r="D9071" s="45" t="str">
        <f>IF(Table1[[#This Row],[Day]]="","",YEAR(F9071))</f>
        <v/>
      </c>
      <c r="E9071" s="117" t="s">
        <v>329</v>
      </c>
      <c r="J9071" s="102"/>
      <c r="K9071" s="124"/>
      <c r="R9071" s="46"/>
      <c r="V9071" s="112"/>
      <c r="W9071" s="72"/>
      <c r="X9071" s="46"/>
      <c r="Y9071" s="46"/>
      <c r="AC9071" s="47">
        <f t="shared" si="138"/>
        <v>0</v>
      </c>
      <c r="AD9071" s="47"/>
      <c r="AE9071" s="44"/>
      <c r="AF9071" s="48"/>
    </row>
    <row r="9072" spans="1:32" ht="21" customHeight="1">
      <c r="A9072" s="45" t="str">
        <f>IF(G9072="","",VLOOKUP(G9072,#REF!,3,0))</f>
        <v/>
      </c>
      <c r="B9072" s="45" t="str">
        <f>IF(Table1[[#This Row],[Day]]="","",WEEKNUM(F9072))</f>
        <v/>
      </c>
      <c r="C9072" s="45" t="str">
        <f>IF(Table1[[#This Row],[Day]]="","",MONTH(F9072))</f>
        <v/>
      </c>
      <c r="D9072" s="45" t="str">
        <f>IF(Table1[[#This Row],[Day]]="","",YEAR(F9072))</f>
        <v/>
      </c>
      <c r="E9072" s="117" t="s">
        <v>329</v>
      </c>
      <c r="J9072" s="102"/>
      <c r="K9072" s="124"/>
      <c r="R9072" s="46"/>
      <c r="V9072" s="112"/>
      <c r="W9072" s="72"/>
      <c r="X9072" s="46"/>
      <c r="Y9072" s="46"/>
      <c r="AC9072" s="47">
        <f t="shared" si="138"/>
        <v>0</v>
      </c>
      <c r="AD9072" s="47"/>
      <c r="AE9072" s="44"/>
      <c r="AF9072" s="48"/>
    </row>
    <row r="9073" spans="1:32" ht="21" customHeight="1">
      <c r="A9073" s="45" t="str">
        <f>IF(G9073="","",VLOOKUP(G9073,#REF!,3,0))</f>
        <v/>
      </c>
      <c r="B9073" s="45" t="str">
        <f>IF(Table1[[#This Row],[Day]]="","",WEEKNUM(F9073))</f>
        <v/>
      </c>
      <c r="C9073" s="45" t="str">
        <f>IF(Table1[[#This Row],[Day]]="","",MONTH(F9073))</f>
        <v/>
      </c>
      <c r="D9073" s="45" t="str">
        <f>IF(Table1[[#This Row],[Day]]="","",YEAR(F9073))</f>
        <v/>
      </c>
      <c r="E9073" s="117" t="s">
        <v>329</v>
      </c>
      <c r="J9073" s="102"/>
      <c r="K9073" s="124"/>
      <c r="R9073" s="46"/>
      <c r="V9073" s="112"/>
      <c r="W9073" s="72"/>
      <c r="X9073" s="46"/>
      <c r="Y9073" s="46"/>
      <c r="AC9073" s="47">
        <f t="shared" si="138"/>
        <v>0</v>
      </c>
      <c r="AD9073" s="47"/>
      <c r="AE9073" s="44"/>
      <c r="AF9073" s="48"/>
    </row>
    <row r="9074" spans="1:32" ht="21" customHeight="1">
      <c r="A9074" s="45" t="str">
        <f>IF(G9074="","",VLOOKUP(G9074,#REF!,3,0))</f>
        <v/>
      </c>
      <c r="B9074" s="45" t="str">
        <f>IF(Table1[[#This Row],[Day]]="","",WEEKNUM(F9074))</f>
        <v/>
      </c>
      <c r="C9074" s="45" t="str">
        <f>IF(Table1[[#This Row],[Day]]="","",MONTH(F9074))</f>
        <v/>
      </c>
      <c r="D9074" s="45" t="str">
        <f>IF(Table1[[#This Row],[Day]]="","",YEAR(F9074))</f>
        <v/>
      </c>
      <c r="E9074" s="117" t="s">
        <v>329</v>
      </c>
      <c r="J9074" s="102"/>
      <c r="K9074" s="124"/>
      <c r="R9074" s="46"/>
      <c r="V9074" s="112"/>
      <c r="W9074" s="72"/>
      <c r="X9074" s="46"/>
      <c r="Y9074" s="46"/>
      <c r="AC9074" s="47">
        <f t="shared" si="138"/>
        <v>0</v>
      </c>
      <c r="AD9074" s="47"/>
      <c r="AE9074" s="44"/>
      <c r="AF9074" s="48"/>
    </row>
    <row r="9075" spans="1:32" ht="21" customHeight="1">
      <c r="A9075" s="45" t="str">
        <f>IF(G9075="","",VLOOKUP(G9075,#REF!,3,0))</f>
        <v/>
      </c>
      <c r="B9075" s="45" t="str">
        <f>IF(Table1[[#This Row],[Day]]="","",WEEKNUM(F9075))</f>
        <v/>
      </c>
      <c r="C9075" s="45" t="str">
        <f>IF(Table1[[#This Row],[Day]]="","",MONTH(F9075))</f>
        <v/>
      </c>
      <c r="D9075" s="45" t="str">
        <f>IF(Table1[[#This Row],[Day]]="","",YEAR(F9075))</f>
        <v/>
      </c>
      <c r="E9075" s="117" t="s">
        <v>329</v>
      </c>
      <c r="J9075" s="102"/>
      <c r="K9075" s="124"/>
      <c r="R9075" s="46"/>
      <c r="V9075" s="112"/>
      <c r="W9075" s="72"/>
      <c r="X9075" s="46"/>
      <c r="Y9075" s="46"/>
      <c r="AC9075" s="47">
        <f t="shared" si="138"/>
        <v>0</v>
      </c>
      <c r="AD9075" s="47"/>
      <c r="AE9075" s="44"/>
      <c r="AF9075" s="48"/>
    </row>
    <row r="9076" spans="1:32" ht="21" customHeight="1">
      <c r="A9076" s="45" t="str">
        <f>IF(G9076="","",VLOOKUP(G9076,#REF!,3,0))</f>
        <v/>
      </c>
      <c r="B9076" s="45" t="str">
        <f>IF(Table1[[#This Row],[Day]]="","",WEEKNUM(F9076))</f>
        <v/>
      </c>
      <c r="C9076" s="45" t="str">
        <f>IF(Table1[[#This Row],[Day]]="","",MONTH(F9076))</f>
        <v/>
      </c>
      <c r="D9076" s="45" t="str">
        <f>IF(Table1[[#This Row],[Day]]="","",YEAR(F9076))</f>
        <v/>
      </c>
      <c r="E9076" s="117" t="s">
        <v>329</v>
      </c>
      <c r="J9076" s="102"/>
      <c r="K9076" s="124"/>
      <c r="R9076" s="46"/>
      <c r="V9076" s="112"/>
      <c r="W9076" s="72"/>
      <c r="X9076" s="46"/>
      <c r="Y9076" s="46"/>
      <c r="AC9076" s="47">
        <f t="shared" si="138"/>
        <v>0</v>
      </c>
      <c r="AD9076" s="47"/>
      <c r="AE9076" s="44"/>
      <c r="AF9076" s="48"/>
    </row>
    <row r="9077" spans="1:32" ht="21" customHeight="1">
      <c r="A9077" s="45" t="str">
        <f>IF(G9077="","",VLOOKUP(G9077,#REF!,3,0))</f>
        <v/>
      </c>
      <c r="B9077" s="45" t="str">
        <f>IF(Table1[[#This Row],[Day]]="","",WEEKNUM(F9077))</f>
        <v/>
      </c>
      <c r="C9077" s="45" t="str">
        <f>IF(Table1[[#This Row],[Day]]="","",MONTH(F9077))</f>
        <v/>
      </c>
      <c r="D9077" s="45" t="str">
        <f>IF(Table1[[#This Row],[Day]]="","",YEAR(F9077))</f>
        <v/>
      </c>
      <c r="E9077" s="117" t="s">
        <v>329</v>
      </c>
      <c r="J9077" s="102"/>
      <c r="K9077" s="124"/>
      <c r="R9077" s="46"/>
      <c r="V9077" s="112"/>
      <c r="W9077" s="72"/>
      <c r="X9077" s="46"/>
      <c r="Y9077" s="46"/>
      <c r="AC9077" s="47">
        <f t="shared" si="138"/>
        <v>0</v>
      </c>
      <c r="AD9077" s="47"/>
      <c r="AE9077" s="44"/>
      <c r="AF9077" s="48"/>
    </row>
    <row r="9078" spans="1:32" ht="21" customHeight="1">
      <c r="A9078" s="45" t="str">
        <f>IF(G9078="","",VLOOKUP(G9078,#REF!,3,0))</f>
        <v/>
      </c>
      <c r="B9078" s="45" t="str">
        <f>IF(Table1[[#This Row],[Day]]="","",WEEKNUM(F9078))</f>
        <v/>
      </c>
      <c r="C9078" s="45" t="str">
        <f>IF(Table1[[#This Row],[Day]]="","",MONTH(F9078))</f>
        <v/>
      </c>
      <c r="D9078" s="45" t="str">
        <f>IF(Table1[[#This Row],[Day]]="","",YEAR(F9078))</f>
        <v/>
      </c>
      <c r="E9078" s="117" t="s">
        <v>329</v>
      </c>
      <c r="J9078" s="102"/>
      <c r="K9078" s="124"/>
      <c r="R9078" s="46"/>
      <c r="V9078" s="112"/>
      <c r="W9078" s="72"/>
      <c r="X9078" s="46"/>
      <c r="Y9078" s="46"/>
      <c r="AC9078" s="47">
        <f t="shared" si="138"/>
        <v>0</v>
      </c>
      <c r="AD9078" s="47"/>
      <c r="AE9078" s="44"/>
      <c r="AF9078" s="48"/>
    </row>
    <row r="9079" spans="1:32" ht="21" customHeight="1">
      <c r="A9079" s="45" t="str">
        <f>IF(G9079="","",VLOOKUP(G9079,#REF!,3,0))</f>
        <v/>
      </c>
      <c r="B9079" s="45" t="str">
        <f>IF(Table1[[#This Row],[Day]]="","",WEEKNUM(F9079))</f>
        <v/>
      </c>
      <c r="C9079" s="45" t="str">
        <f>IF(Table1[[#This Row],[Day]]="","",MONTH(F9079))</f>
        <v/>
      </c>
      <c r="D9079" s="45" t="str">
        <f>IF(Table1[[#This Row],[Day]]="","",YEAR(F9079))</f>
        <v/>
      </c>
      <c r="E9079" s="117" t="s">
        <v>329</v>
      </c>
      <c r="J9079" s="102"/>
      <c r="K9079" s="124"/>
      <c r="R9079" s="46"/>
      <c r="V9079" s="112"/>
      <c r="W9079" s="72"/>
      <c r="X9079" s="46"/>
      <c r="Y9079" s="46"/>
      <c r="AC9079" s="47">
        <f t="shared" si="138"/>
        <v>0</v>
      </c>
      <c r="AD9079" s="47"/>
      <c r="AE9079" s="44"/>
      <c r="AF9079" s="48"/>
    </row>
    <row r="9080" spans="1:32" ht="21" customHeight="1">
      <c r="A9080" s="45" t="str">
        <f>IF(G9080="","",VLOOKUP(G9080,#REF!,3,0))</f>
        <v/>
      </c>
      <c r="B9080" s="45" t="str">
        <f>IF(Table1[[#This Row],[Day]]="","",WEEKNUM(F9080))</f>
        <v/>
      </c>
      <c r="C9080" s="45" t="str">
        <f>IF(Table1[[#This Row],[Day]]="","",MONTH(F9080))</f>
        <v/>
      </c>
      <c r="D9080" s="45" t="str">
        <f>IF(Table1[[#This Row],[Day]]="","",YEAR(F9080))</f>
        <v/>
      </c>
      <c r="E9080" s="117" t="s">
        <v>329</v>
      </c>
      <c r="J9080" s="102"/>
      <c r="K9080" s="124"/>
      <c r="R9080" s="46"/>
      <c r="V9080" s="112"/>
      <c r="W9080" s="72"/>
      <c r="X9080" s="46"/>
      <c r="Y9080" s="46"/>
      <c r="AC9080" s="47">
        <f t="shared" si="138"/>
        <v>0</v>
      </c>
      <c r="AD9080" s="47"/>
      <c r="AE9080" s="44"/>
      <c r="AF9080" s="48"/>
    </row>
    <row r="9081" spans="1:32" ht="21" customHeight="1">
      <c r="A9081" s="45" t="str">
        <f>IF(G9081="","",VLOOKUP(G9081,#REF!,3,0))</f>
        <v/>
      </c>
      <c r="B9081" s="45" t="str">
        <f>IF(Table1[[#This Row],[Day]]="","",WEEKNUM(F9081))</f>
        <v/>
      </c>
      <c r="C9081" s="45" t="str">
        <f>IF(Table1[[#This Row],[Day]]="","",MONTH(F9081))</f>
        <v/>
      </c>
      <c r="D9081" s="45" t="str">
        <f>IF(Table1[[#This Row],[Day]]="","",YEAR(F9081))</f>
        <v/>
      </c>
      <c r="E9081" s="117" t="s">
        <v>329</v>
      </c>
      <c r="J9081" s="102"/>
      <c r="K9081" s="124"/>
      <c r="R9081" s="46"/>
      <c r="V9081" s="112"/>
      <c r="W9081" s="72"/>
      <c r="X9081" s="46"/>
      <c r="Y9081" s="46"/>
      <c r="AC9081" s="47">
        <f t="shared" si="138"/>
        <v>0</v>
      </c>
      <c r="AD9081" s="47"/>
      <c r="AE9081" s="44"/>
      <c r="AF9081" s="48"/>
    </row>
    <row r="9082" spans="1:32" ht="21" customHeight="1">
      <c r="A9082" s="45" t="str">
        <f>IF(G9082="","",VLOOKUP(G9082,#REF!,3,0))</f>
        <v/>
      </c>
      <c r="B9082" s="45" t="str">
        <f>IF(Table1[[#This Row],[Day]]="","",WEEKNUM(F9082))</f>
        <v/>
      </c>
      <c r="C9082" s="45" t="str">
        <f>IF(Table1[[#This Row],[Day]]="","",MONTH(F9082))</f>
        <v/>
      </c>
      <c r="D9082" s="45" t="str">
        <f>IF(Table1[[#This Row],[Day]]="","",YEAR(F9082))</f>
        <v/>
      </c>
      <c r="E9082" s="117" t="s">
        <v>329</v>
      </c>
      <c r="J9082" s="102"/>
      <c r="K9082" s="124"/>
      <c r="R9082" s="46"/>
      <c r="V9082" s="112"/>
      <c r="W9082" s="72"/>
      <c r="X9082" s="46"/>
      <c r="Y9082" s="46"/>
      <c r="AC9082" s="47">
        <f t="shared" si="138"/>
        <v>0</v>
      </c>
      <c r="AD9082" s="47"/>
      <c r="AE9082" s="44"/>
      <c r="AF9082" s="48"/>
    </row>
    <row r="9083" spans="1:32" ht="21" customHeight="1">
      <c r="A9083" s="45" t="str">
        <f>IF(G9083="","",VLOOKUP(G9083,#REF!,3,0))</f>
        <v/>
      </c>
      <c r="B9083" s="45" t="str">
        <f>IF(Table1[[#This Row],[Day]]="","",WEEKNUM(F9083))</f>
        <v/>
      </c>
      <c r="C9083" s="45" t="str">
        <f>IF(Table1[[#This Row],[Day]]="","",MONTH(F9083))</f>
        <v/>
      </c>
      <c r="D9083" s="45" t="str">
        <f>IF(Table1[[#This Row],[Day]]="","",YEAR(F9083))</f>
        <v/>
      </c>
      <c r="E9083" s="117" t="s">
        <v>329</v>
      </c>
      <c r="J9083" s="102"/>
      <c r="K9083" s="124"/>
      <c r="R9083" s="46"/>
      <c r="V9083" s="112"/>
      <c r="W9083" s="72"/>
      <c r="X9083" s="46"/>
      <c r="Y9083" s="46"/>
      <c r="AC9083" s="47">
        <f t="shared" si="138"/>
        <v>0</v>
      </c>
      <c r="AD9083" s="47"/>
      <c r="AE9083" s="44"/>
      <c r="AF9083" s="48"/>
    </row>
    <row r="9084" spans="1:32" ht="21" customHeight="1">
      <c r="A9084" s="45" t="str">
        <f>IF(G9084="","",VLOOKUP(G9084,#REF!,3,0))</f>
        <v/>
      </c>
      <c r="B9084" s="45" t="str">
        <f>IF(Table1[[#This Row],[Day]]="","",WEEKNUM(F9084))</f>
        <v/>
      </c>
      <c r="C9084" s="45" t="str">
        <f>IF(Table1[[#This Row],[Day]]="","",MONTH(F9084))</f>
        <v/>
      </c>
      <c r="D9084" s="45" t="str">
        <f>IF(Table1[[#This Row],[Day]]="","",YEAR(F9084))</f>
        <v/>
      </c>
      <c r="E9084" s="117" t="s">
        <v>329</v>
      </c>
      <c r="J9084" s="102"/>
      <c r="K9084" s="124"/>
      <c r="R9084" s="46"/>
      <c r="V9084" s="112"/>
      <c r="W9084" s="72"/>
      <c r="X9084" s="46"/>
      <c r="Y9084" s="46"/>
      <c r="AC9084" s="47">
        <f t="shared" si="138"/>
        <v>0</v>
      </c>
      <c r="AD9084" s="47"/>
      <c r="AE9084" s="44"/>
      <c r="AF9084" s="48"/>
    </row>
    <row r="9085" spans="1:32" ht="21" customHeight="1">
      <c r="A9085" s="45" t="str">
        <f>IF(G9085="","",VLOOKUP(G9085,#REF!,3,0))</f>
        <v/>
      </c>
      <c r="B9085" s="45" t="str">
        <f>IF(Table1[[#This Row],[Day]]="","",WEEKNUM(F9085))</f>
        <v/>
      </c>
      <c r="C9085" s="45" t="str">
        <f>IF(Table1[[#This Row],[Day]]="","",MONTH(F9085))</f>
        <v/>
      </c>
      <c r="D9085" s="45" t="str">
        <f>IF(Table1[[#This Row],[Day]]="","",YEAR(F9085))</f>
        <v/>
      </c>
      <c r="E9085" s="117" t="s">
        <v>329</v>
      </c>
      <c r="J9085" s="102"/>
      <c r="K9085" s="124"/>
      <c r="R9085" s="46"/>
      <c r="V9085" s="112"/>
      <c r="W9085" s="72"/>
      <c r="X9085" s="46"/>
      <c r="Y9085" s="46"/>
      <c r="AC9085" s="47">
        <f t="shared" si="138"/>
        <v>0</v>
      </c>
      <c r="AD9085" s="47"/>
      <c r="AE9085" s="44"/>
      <c r="AF9085" s="48"/>
    </row>
    <row r="9086" spans="1:32" ht="21" customHeight="1">
      <c r="A9086" s="45" t="str">
        <f>IF(G9086="","",VLOOKUP(G9086,#REF!,3,0))</f>
        <v/>
      </c>
      <c r="B9086" s="45" t="str">
        <f>IF(Table1[[#This Row],[Day]]="","",WEEKNUM(F9086))</f>
        <v/>
      </c>
      <c r="C9086" s="45" t="str">
        <f>IF(Table1[[#This Row],[Day]]="","",MONTH(F9086))</f>
        <v/>
      </c>
      <c r="D9086" s="45" t="str">
        <f>IF(Table1[[#This Row],[Day]]="","",YEAR(F9086))</f>
        <v/>
      </c>
      <c r="E9086" s="117" t="s">
        <v>329</v>
      </c>
      <c r="J9086" s="102"/>
      <c r="K9086" s="124"/>
      <c r="R9086" s="46"/>
      <c r="V9086" s="112"/>
      <c r="W9086" s="72"/>
      <c r="X9086" s="46"/>
      <c r="Y9086" s="46"/>
      <c r="AC9086" s="47">
        <f t="shared" si="138"/>
        <v>0</v>
      </c>
      <c r="AD9086" s="47"/>
      <c r="AE9086" s="44"/>
      <c r="AF9086" s="48"/>
    </row>
    <row r="9087" spans="1:32" ht="21" customHeight="1">
      <c r="A9087" s="45" t="str">
        <f>IF(G9087="","",VLOOKUP(G9087,#REF!,3,0))</f>
        <v/>
      </c>
      <c r="B9087" s="45" t="str">
        <f>IF(Table1[[#This Row],[Day]]="","",WEEKNUM(F9087))</f>
        <v/>
      </c>
      <c r="C9087" s="45" t="str">
        <f>IF(Table1[[#This Row],[Day]]="","",MONTH(F9087))</f>
        <v/>
      </c>
      <c r="D9087" s="45" t="str">
        <f>IF(Table1[[#This Row],[Day]]="","",YEAR(F9087))</f>
        <v/>
      </c>
      <c r="E9087" s="117" t="s">
        <v>329</v>
      </c>
      <c r="J9087" s="102"/>
      <c r="K9087" s="124"/>
      <c r="R9087" s="46"/>
      <c r="V9087" s="112"/>
      <c r="W9087" s="72"/>
      <c r="X9087" s="46"/>
      <c r="Y9087" s="46"/>
      <c r="AC9087" s="47">
        <f t="shared" si="138"/>
        <v>0</v>
      </c>
      <c r="AD9087" s="47"/>
      <c r="AE9087" s="44"/>
      <c r="AF9087" s="48"/>
    </row>
    <row r="9088" spans="1:32" ht="21" customHeight="1">
      <c r="A9088" s="45" t="str">
        <f>IF(G9088="","",VLOOKUP(G9088,#REF!,3,0))</f>
        <v/>
      </c>
      <c r="B9088" s="45" t="str">
        <f>IF(Table1[[#This Row],[Day]]="","",WEEKNUM(F9088))</f>
        <v/>
      </c>
      <c r="C9088" s="45" t="str">
        <f>IF(Table1[[#This Row],[Day]]="","",MONTH(F9088))</f>
        <v/>
      </c>
      <c r="D9088" s="45" t="str">
        <f>IF(Table1[[#This Row],[Day]]="","",YEAR(F9088))</f>
        <v/>
      </c>
      <c r="E9088" s="117" t="s">
        <v>329</v>
      </c>
      <c r="J9088" s="102"/>
      <c r="K9088" s="124"/>
      <c r="R9088" s="46"/>
      <c r="V9088" s="112"/>
      <c r="W9088" s="72"/>
      <c r="X9088" s="46"/>
      <c r="Y9088" s="46"/>
      <c r="AC9088" s="47">
        <f t="shared" si="138"/>
        <v>0</v>
      </c>
      <c r="AD9088" s="47"/>
      <c r="AE9088" s="44"/>
      <c r="AF9088" s="48"/>
    </row>
    <row r="9089" spans="1:32" ht="21" customHeight="1">
      <c r="A9089" s="45" t="str">
        <f>IF(G9089="","",VLOOKUP(G9089,#REF!,3,0))</f>
        <v/>
      </c>
      <c r="B9089" s="45" t="str">
        <f>IF(Table1[[#This Row],[Day]]="","",WEEKNUM(F9089))</f>
        <v/>
      </c>
      <c r="C9089" s="45" t="str">
        <f>IF(Table1[[#This Row],[Day]]="","",MONTH(F9089))</f>
        <v/>
      </c>
      <c r="D9089" s="45" t="str">
        <f>IF(Table1[[#This Row],[Day]]="","",YEAR(F9089))</f>
        <v/>
      </c>
      <c r="E9089" s="117" t="s">
        <v>329</v>
      </c>
      <c r="J9089" s="102"/>
      <c r="K9089" s="124"/>
      <c r="R9089" s="46"/>
      <c r="V9089" s="112"/>
      <c r="W9089" s="72"/>
      <c r="X9089" s="46"/>
      <c r="Y9089" s="46"/>
      <c r="AC9089" s="47">
        <f t="shared" si="138"/>
        <v>0</v>
      </c>
      <c r="AD9089" s="47"/>
      <c r="AE9089" s="44"/>
      <c r="AF9089" s="48"/>
    </row>
    <row r="9090" spans="1:32" ht="21" customHeight="1">
      <c r="A9090" s="45" t="str">
        <f>IF(G9090="","",VLOOKUP(G9090,#REF!,3,0))</f>
        <v/>
      </c>
      <c r="B9090" s="45" t="str">
        <f>IF(Table1[[#This Row],[Day]]="","",WEEKNUM(F9090))</f>
        <v/>
      </c>
      <c r="C9090" s="45" t="str">
        <f>IF(Table1[[#This Row],[Day]]="","",MONTH(F9090))</f>
        <v/>
      </c>
      <c r="D9090" s="45" t="str">
        <f>IF(Table1[[#This Row],[Day]]="","",YEAR(F9090))</f>
        <v/>
      </c>
      <c r="E9090" s="117" t="s">
        <v>329</v>
      </c>
      <c r="J9090" s="102"/>
      <c r="K9090" s="124"/>
      <c r="R9090" s="46"/>
      <c r="V9090" s="112"/>
      <c r="W9090" s="72"/>
      <c r="X9090" s="46"/>
      <c r="Y9090" s="46"/>
      <c r="AC9090" s="47">
        <f t="shared" si="138"/>
        <v>0</v>
      </c>
      <c r="AD9090" s="47"/>
      <c r="AE9090" s="44"/>
      <c r="AF9090" s="48"/>
    </row>
    <row r="9091" spans="1:32" ht="21" customHeight="1">
      <c r="A9091" s="45" t="str">
        <f>IF(G9091="","",VLOOKUP(G9091,#REF!,3,0))</f>
        <v/>
      </c>
      <c r="B9091" s="45" t="str">
        <f>IF(Table1[[#This Row],[Day]]="","",WEEKNUM(F9091))</f>
        <v/>
      </c>
      <c r="C9091" s="45" t="str">
        <f>IF(Table1[[#This Row],[Day]]="","",MONTH(F9091))</f>
        <v/>
      </c>
      <c r="D9091" s="45" t="str">
        <f>IF(Table1[[#This Row],[Day]]="","",YEAR(F9091))</f>
        <v/>
      </c>
      <c r="E9091" s="117" t="s">
        <v>329</v>
      </c>
      <c r="J9091" s="102"/>
      <c r="K9091" s="124"/>
      <c r="R9091" s="46"/>
      <c r="V9091" s="112"/>
      <c r="W9091" s="72"/>
      <c r="X9091" s="46"/>
      <c r="Y9091" s="46"/>
      <c r="AC9091" s="47">
        <f t="shared" si="138"/>
        <v>0</v>
      </c>
      <c r="AD9091" s="47"/>
      <c r="AE9091" s="44"/>
      <c r="AF9091" s="48"/>
    </row>
    <row r="9092" spans="1:32" ht="21" customHeight="1">
      <c r="A9092" s="45" t="str">
        <f>IF(G9092="","",VLOOKUP(G9092,#REF!,3,0))</f>
        <v/>
      </c>
      <c r="B9092" s="45" t="str">
        <f>IF(Table1[[#This Row],[Day]]="","",WEEKNUM(F9092))</f>
        <v/>
      </c>
      <c r="C9092" s="45" t="str">
        <f>IF(Table1[[#This Row],[Day]]="","",MONTH(F9092))</f>
        <v/>
      </c>
      <c r="D9092" s="45" t="str">
        <f>IF(Table1[[#This Row],[Day]]="","",YEAR(F9092))</f>
        <v/>
      </c>
      <c r="E9092" s="117" t="s">
        <v>329</v>
      </c>
      <c r="J9092" s="102"/>
      <c r="K9092" s="124"/>
      <c r="R9092" s="46"/>
      <c r="V9092" s="112"/>
      <c r="W9092" s="72"/>
      <c r="X9092" s="46"/>
      <c r="Y9092" s="46"/>
      <c r="AC9092" s="47">
        <f t="shared" si="138"/>
        <v>0</v>
      </c>
      <c r="AD9092" s="47"/>
      <c r="AE9092" s="44"/>
      <c r="AF9092" s="48"/>
    </row>
    <row r="9093" spans="1:32" ht="21" customHeight="1">
      <c r="A9093" s="45" t="str">
        <f>IF(G9093="","",VLOOKUP(G9093,#REF!,3,0))</f>
        <v/>
      </c>
      <c r="B9093" s="45" t="str">
        <f>IF(Table1[[#This Row],[Day]]="","",WEEKNUM(F9093))</f>
        <v/>
      </c>
      <c r="C9093" s="45" t="str">
        <f>IF(Table1[[#This Row],[Day]]="","",MONTH(F9093))</f>
        <v/>
      </c>
      <c r="D9093" s="45" t="str">
        <f>IF(Table1[[#This Row],[Day]]="","",YEAR(F9093))</f>
        <v/>
      </c>
      <c r="E9093" s="117" t="s">
        <v>329</v>
      </c>
      <c r="J9093" s="102"/>
      <c r="K9093" s="124"/>
      <c r="R9093" s="46"/>
      <c r="V9093" s="112"/>
      <c r="W9093" s="72"/>
      <c r="X9093" s="46"/>
      <c r="Y9093" s="46"/>
      <c r="AC9093" s="47">
        <f t="shared" si="138"/>
        <v>0</v>
      </c>
      <c r="AD9093" s="47"/>
      <c r="AE9093" s="44"/>
      <c r="AF9093" s="48"/>
    </row>
    <row r="9094" spans="1:32" ht="21" customHeight="1">
      <c r="A9094" s="45" t="str">
        <f>IF(G9094="","",VLOOKUP(G9094,#REF!,3,0))</f>
        <v/>
      </c>
      <c r="B9094" s="45" t="str">
        <f>IF(Table1[[#This Row],[Day]]="","",WEEKNUM(F9094))</f>
        <v/>
      </c>
      <c r="C9094" s="45" t="str">
        <f>IF(Table1[[#This Row],[Day]]="","",MONTH(F9094))</f>
        <v/>
      </c>
      <c r="D9094" s="45" t="str">
        <f>IF(Table1[[#This Row],[Day]]="","",YEAR(F9094))</f>
        <v/>
      </c>
      <c r="E9094" s="117" t="s">
        <v>329</v>
      </c>
      <c r="J9094" s="102"/>
      <c r="K9094" s="124"/>
      <c r="R9094" s="46"/>
      <c r="V9094" s="112"/>
      <c r="W9094" s="72"/>
      <c r="X9094" s="46"/>
      <c r="Y9094" s="46"/>
      <c r="AC9094" s="47">
        <f t="shared" si="138"/>
        <v>0</v>
      </c>
      <c r="AD9094" s="47"/>
      <c r="AE9094" s="44"/>
      <c r="AF9094" s="48"/>
    </row>
    <row r="9095" spans="1:32" ht="21" customHeight="1">
      <c r="A9095" s="45" t="str">
        <f>IF(G9095="","",VLOOKUP(G9095,#REF!,3,0))</f>
        <v/>
      </c>
      <c r="B9095" s="45" t="str">
        <f>IF(Table1[[#This Row],[Day]]="","",WEEKNUM(F9095))</f>
        <v/>
      </c>
      <c r="C9095" s="45" t="str">
        <f>IF(Table1[[#This Row],[Day]]="","",MONTH(F9095))</f>
        <v/>
      </c>
      <c r="D9095" s="45" t="str">
        <f>IF(Table1[[#This Row],[Day]]="","",YEAR(F9095))</f>
        <v/>
      </c>
      <c r="E9095" s="117" t="s">
        <v>329</v>
      </c>
      <c r="J9095" s="102"/>
      <c r="K9095" s="124"/>
      <c r="R9095" s="46"/>
      <c r="V9095" s="112"/>
      <c r="W9095" s="72"/>
      <c r="X9095" s="46"/>
      <c r="Y9095" s="46"/>
      <c r="AC9095" s="47">
        <f t="shared" si="138"/>
        <v>0</v>
      </c>
      <c r="AD9095" s="47"/>
      <c r="AE9095" s="44"/>
      <c r="AF9095" s="48"/>
    </row>
    <row r="9096" spans="1:32" ht="21" customHeight="1">
      <c r="A9096" s="45" t="str">
        <f>IF(G9096="","",VLOOKUP(G9096,#REF!,3,0))</f>
        <v/>
      </c>
      <c r="B9096" s="45" t="str">
        <f>IF(Table1[[#This Row],[Day]]="","",WEEKNUM(F9096))</f>
        <v/>
      </c>
      <c r="C9096" s="45" t="str">
        <f>IF(Table1[[#This Row],[Day]]="","",MONTH(F9096))</f>
        <v/>
      </c>
      <c r="D9096" s="45" t="str">
        <f>IF(Table1[[#This Row],[Day]]="","",YEAR(F9096))</f>
        <v/>
      </c>
      <c r="E9096" s="117" t="s">
        <v>329</v>
      </c>
      <c r="J9096" s="102"/>
      <c r="K9096" s="124"/>
      <c r="R9096" s="46"/>
      <c r="V9096" s="112"/>
      <c r="W9096" s="72"/>
      <c r="X9096" s="46"/>
      <c r="Y9096" s="46"/>
      <c r="AC9096" s="47">
        <f t="shared" si="138"/>
        <v>0</v>
      </c>
      <c r="AD9096" s="47"/>
      <c r="AE9096" s="44"/>
      <c r="AF9096" s="48"/>
    </row>
    <row r="9097" spans="1:32" ht="21" customHeight="1">
      <c r="A9097" s="45" t="str">
        <f>IF(G9097="","",VLOOKUP(G9097,#REF!,3,0))</f>
        <v/>
      </c>
      <c r="B9097" s="45" t="str">
        <f>IF(Table1[[#This Row],[Day]]="","",WEEKNUM(F9097))</f>
        <v/>
      </c>
      <c r="C9097" s="45" t="str">
        <f>IF(Table1[[#This Row],[Day]]="","",MONTH(F9097))</f>
        <v/>
      </c>
      <c r="D9097" s="45" t="str">
        <f>IF(Table1[[#This Row],[Day]]="","",YEAR(F9097))</f>
        <v/>
      </c>
      <c r="E9097" s="117" t="s">
        <v>329</v>
      </c>
      <c r="J9097" s="102"/>
      <c r="K9097" s="124"/>
      <c r="R9097" s="46"/>
      <c r="V9097" s="112"/>
      <c r="W9097" s="72"/>
      <c r="X9097" s="46"/>
      <c r="Y9097" s="46"/>
      <c r="AC9097" s="47">
        <f t="shared" si="138"/>
        <v>0</v>
      </c>
      <c r="AD9097" s="47"/>
      <c r="AE9097" s="44"/>
      <c r="AF9097" s="48"/>
    </row>
    <row r="9098" spans="1:32" ht="21" customHeight="1">
      <c r="A9098" s="45" t="str">
        <f>IF(G9098="","",VLOOKUP(G9098,#REF!,3,0))</f>
        <v/>
      </c>
      <c r="B9098" s="45" t="str">
        <f>IF(Table1[[#This Row],[Day]]="","",WEEKNUM(F9098))</f>
        <v/>
      </c>
      <c r="C9098" s="45" t="str">
        <f>IF(Table1[[#This Row],[Day]]="","",MONTH(F9098))</f>
        <v/>
      </c>
      <c r="D9098" s="45" t="str">
        <f>IF(Table1[[#This Row],[Day]]="","",YEAR(F9098))</f>
        <v/>
      </c>
      <c r="E9098" s="117" t="s">
        <v>329</v>
      </c>
      <c r="J9098" s="102"/>
      <c r="K9098" s="124"/>
      <c r="R9098" s="46"/>
      <c r="V9098" s="112"/>
      <c r="W9098" s="72"/>
      <c r="X9098" s="46"/>
      <c r="Y9098" s="46"/>
      <c r="AC9098" s="47">
        <f t="shared" si="138"/>
        <v>0</v>
      </c>
      <c r="AD9098" s="47"/>
      <c r="AE9098" s="44"/>
      <c r="AF9098" s="48"/>
    </row>
    <row r="9099" spans="1:32" ht="21" customHeight="1">
      <c r="A9099" s="45" t="str">
        <f>IF(G9099="","",VLOOKUP(G9099,#REF!,3,0))</f>
        <v/>
      </c>
      <c r="B9099" s="45" t="str">
        <f>IF(Table1[[#This Row],[Day]]="","",WEEKNUM(F9099))</f>
        <v/>
      </c>
      <c r="C9099" s="45" t="str">
        <f>IF(Table1[[#This Row],[Day]]="","",MONTH(F9099))</f>
        <v/>
      </c>
      <c r="D9099" s="45" t="str">
        <f>IF(Table1[[#This Row],[Day]]="","",YEAR(F9099))</f>
        <v/>
      </c>
      <c r="E9099" s="117" t="s">
        <v>329</v>
      </c>
      <c r="J9099" s="102"/>
      <c r="K9099" s="124"/>
      <c r="R9099" s="46"/>
      <c r="V9099" s="112"/>
      <c r="W9099" s="72"/>
      <c r="X9099" s="46"/>
      <c r="Y9099" s="46"/>
      <c r="AC9099" s="47">
        <f t="shared" si="138"/>
        <v>0</v>
      </c>
      <c r="AD9099" s="47"/>
      <c r="AE9099" s="44"/>
      <c r="AF9099" s="48"/>
    </row>
    <row r="9100" spans="1:32" ht="21" customHeight="1">
      <c r="A9100" s="45" t="str">
        <f>IF(G9100="","",VLOOKUP(G9100,#REF!,3,0))</f>
        <v/>
      </c>
      <c r="B9100" s="45" t="str">
        <f>IF(Table1[[#This Row],[Day]]="","",WEEKNUM(F9100))</f>
        <v/>
      </c>
      <c r="C9100" s="45" t="str">
        <f>IF(Table1[[#This Row],[Day]]="","",MONTH(F9100))</f>
        <v/>
      </c>
      <c r="D9100" s="45" t="str">
        <f>IF(Table1[[#This Row],[Day]]="","",YEAR(F9100))</f>
        <v/>
      </c>
      <c r="E9100" s="117" t="s">
        <v>329</v>
      </c>
      <c r="J9100" s="102"/>
      <c r="K9100" s="124"/>
      <c r="R9100" s="46"/>
      <c r="V9100" s="112"/>
      <c r="W9100" s="72"/>
      <c r="X9100" s="46"/>
      <c r="Y9100" s="46"/>
      <c r="AC9100" s="47">
        <f t="shared" si="138"/>
        <v>0</v>
      </c>
      <c r="AD9100" s="47"/>
      <c r="AE9100" s="44"/>
      <c r="AF9100" s="48"/>
    </row>
    <row r="9101" spans="1:32" ht="21" customHeight="1">
      <c r="A9101" s="45" t="str">
        <f>IF(G9101="","",VLOOKUP(G9101,#REF!,3,0))</f>
        <v/>
      </c>
      <c r="B9101" s="45" t="str">
        <f>IF(Table1[[#This Row],[Day]]="","",WEEKNUM(F9101))</f>
        <v/>
      </c>
      <c r="C9101" s="45" t="str">
        <f>IF(Table1[[#This Row],[Day]]="","",MONTH(F9101))</f>
        <v/>
      </c>
      <c r="D9101" s="45" t="str">
        <f>IF(Table1[[#This Row],[Day]]="","",YEAR(F9101))</f>
        <v/>
      </c>
      <c r="E9101" s="117" t="s">
        <v>329</v>
      </c>
      <c r="J9101" s="102"/>
      <c r="K9101" s="124"/>
      <c r="R9101" s="46"/>
      <c r="V9101" s="112"/>
      <c r="W9101" s="72"/>
      <c r="X9101" s="46"/>
      <c r="Y9101" s="46"/>
      <c r="AC9101" s="47">
        <f t="shared" si="138"/>
        <v>0</v>
      </c>
      <c r="AD9101" s="47"/>
      <c r="AE9101" s="44"/>
      <c r="AF9101" s="48"/>
    </row>
    <row r="9102" spans="1:32" ht="21" customHeight="1">
      <c r="A9102" s="45" t="str">
        <f>IF(G9102="","",VLOOKUP(G9102,#REF!,3,0))</f>
        <v/>
      </c>
      <c r="B9102" s="45" t="str">
        <f>IF(Table1[[#This Row],[Day]]="","",WEEKNUM(F9102))</f>
        <v/>
      </c>
      <c r="C9102" s="45" t="str">
        <f>IF(Table1[[#This Row],[Day]]="","",MONTH(F9102))</f>
        <v/>
      </c>
      <c r="D9102" s="45" t="str">
        <f>IF(Table1[[#This Row],[Day]]="","",YEAR(F9102))</f>
        <v/>
      </c>
      <c r="E9102" s="117" t="s">
        <v>329</v>
      </c>
      <c r="J9102" s="102"/>
      <c r="K9102" s="124"/>
      <c r="R9102" s="46"/>
      <c r="V9102" s="112"/>
      <c r="W9102" s="72"/>
      <c r="X9102" s="46"/>
      <c r="Y9102" s="46"/>
      <c r="AC9102" s="47">
        <f t="shared" si="138"/>
        <v>0</v>
      </c>
      <c r="AD9102" s="47"/>
      <c r="AE9102" s="44"/>
      <c r="AF9102" s="48"/>
    </row>
    <row r="9103" spans="1:32" ht="21" customHeight="1">
      <c r="A9103" s="45" t="str">
        <f>IF(G9103="","",VLOOKUP(G9103,#REF!,3,0))</f>
        <v/>
      </c>
      <c r="B9103" s="45" t="str">
        <f>IF(Table1[[#This Row],[Day]]="","",WEEKNUM(F9103))</f>
        <v/>
      </c>
      <c r="C9103" s="45" t="str">
        <f>IF(Table1[[#This Row],[Day]]="","",MONTH(F9103))</f>
        <v/>
      </c>
      <c r="D9103" s="45" t="str">
        <f>IF(Table1[[#This Row],[Day]]="","",YEAR(F9103))</f>
        <v/>
      </c>
      <c r="E9103" s="117" t="s">
        <v>329</v>
      </c>
      <c r="J9103" s="102"/>
      <c r="K9103" s="124"/>
      <c r="R9103" s="46"/>
      <c r="V9103" s="112"/>
      <c r="W9103" s="72"/>
      <c r="X9103" s="46"/>
      <c r="Y9103" s="46"/>
      <c r="AC9103" s="47">
        <f t="shared" si="138"/>
        <v>0</v>
      </c>
      <c r="AD9103" s="47"/>
      <c r="AE9103" s="44"/>
      <c r="AF9103" s="48"/>
    </row>
    <row r="9104" spans="1:32" ht="21" customHeight="1">
      <c r="A9104" s="45" t="str">
        <f>IF(G9104="","",VLOOKUP(G9104,#REF!,3,0))</f>
        <v/>
      </c>
      <c r="B9104" s="45" t="str">
        <f>IF(Table1[[#This Row],[Day]]="","",WEEKNUM(F9104))</f>
        <v/>
      </c>
      <c r="C9104" s="45" t="str">
        <f>IF(Table1[[#This Row],[Day]]="","",MONTH(F9104))</f>
        <v/>
      </c>
      <c r="D9104" s="45" t="str">
        <f>IF(Table1[[#This Row],[Day]]="","",YEAR(F9104))</f>
        <v/>
      </c>
      <c r="E9104" s="117" t="s">
        <v>329</v>
      </c>
      <c r="J9104" s="102"/>
      <c r="K9104" s="124"/>
      <c r="R9104" s="46"/>
      <c r="V9104" s="112"/>
      <c r="W9104" s="72"/>
      <c r="X9104" s="46"/>
      <c r="Y9104" s="46"/>
      <c r="AC9104" s="47">
        <f t="shared" si="138"/>
        <v>0</v>
      </c>
      <c r="AD9104" s="47"/>
      <c r="AE9104" s="44"/>
      <c r="AF9104" s="48"/>
    </row>
    <row r="9105" spans="1:32" ht="21" customHeight="1">
      <c r="A9105" s="45" t="str">
        <f>IF(G9105="","",VLOOKUP(G9105,#REF!,3,0))</f>
        <v/>
      </c>
      <c r="B9105" s="45" t="str">
        <f>IF(Table1[[#This Row],[Day]]="","",WEEKNUM(F9105))</f>
        <v/>
      </c>
      <c r="C9105" s="45" t="str">
        <f>IF(Table1[[#This Row],[Day]]="","",MONTH(F9105))</f>
        <v/>
      </c>
      <c r="D9105" s="45" t="str">
        <f>IF(Table1[[#This Row],[Day]]="","",YEAR(F9105))</f>
        <v/>
      </c>
      <c r="E9105" s="117" t="s">
        <v>329</v>
      </c>
      <c r="J9105" s="102"/>
      <c r="K9105" s="124"/>
      <c r="R9105" s="46"/>
      <c r="V9105" s="112"/>
      <c r="W9105" s="72"/>
      <c r="X9105" s="46"/>
      <c r="Y9105" s="46"/>
      <c r="AC9105" s="47">
        <f t="shared" si="138"/>
        <v>0</v>
      </c>
      <c r="AD9105" s="47"/>
      <c r="AE9105" s="44"/>
      <c r="AF9105" s="48"/>
    </row>
    <row r="9106" spans="1:32" ht="21" customHeight="1">
      <c r="A9106" s="45" t="str">
        <f>IF(G9106="","",VLOOKUP(G9106,#REF!,3,0))</f>
        <v/>
      </c>
      <c r="B9106" s="45" t="str">
        <f>IF(Table1[[#This Row],[Day]]="","",WEEKNUM(F9106))</f>
        <v/>
      </c>
      <c r="C9106" s="45" t="str">
        <f>IF(Table1[[#This Row],[Day]]="","",MONTH(F9106))</f>
        <v/>
      </c>
      <c r="D9106" s="45" t="str">
        <f>IF(Table1[[#This Row],[Day]]="","",YEAR(F9106))</f>
        <v/>
      </c>
      <c r="E9106" s="117" t="s">
        <v>329</v>
      </c>
      <c r="J9106" s="102"/>
      <c r="K9106" s="124"/>
      <c r="R9106" s="46"/>
      <c r="V9106" s="112"/>
      <c r="W9106" s="72"/>
      <c r="X9106" s="46"/>
      <c r="Y9106" s="46"/>
      <c r="AC9106" s="47">
        <f t="shared" si="138"/>
        <v>0</v>
      </c>
      <c r="AD9106" s="47"/>
      <c r="AE9106" s="44"/>
      <c r="AF9106" s="48"/>
    </row>
    <row r="9107" spans="1:32" ht="21" customHeight="1">
      <c r="A9107" s="45" t="str">
        <f>IF(G9107="","",VLOOKUP(G9107,#REF!,3,0))</f>
        <v/>
      </c>
      <c r="B9107" s="45" t="str">
        <f>IF(Table1[[#This Row],[Day]]="","",WEEKNUM(F9107))</f>
        <v/>
      </c>
      <c r="C9107" s="45" t="str">
        <f>IF(Table1[[#This Row],[Day]]="","",MONTH(F9107))</f>
        <v/>
      </c>
      <c r="D9107" s="45" t="str">
        <f>IF(Table1[[#This Row],[Day]]="","",YEAR(F9107))</f>
        <v/>
      </c>
      <c r="E9107" s="117" t="s">
        <v>329</v>
      </c>
      <c r="J9107" s="102"/>
      <c r="K9107" s="124"/>
      <c r="R9107" s="46"/>
      <c r="V9107" s="112"/>
      <c r="W9107" s="72"/>
      <c r="X9107" s="46"/>
      <c r="Y9107" s="46"/>
      <c r="AC9107" s="47">
        <f t="shared" si="138"/>
        <v>0</v>
      </c>
      <c r="AD9107" s="47"/>
      <c r="AE9107" s="44"/>
      <c r="AF9107" s="48"/>
    </row>
    <row r="9108" spans="1:32" ht="21" customHeight="1">
      <c r="A9108" s="45" t="str">
        <f>IF(G9108="","",VLOOKUP(G9108,#REF!,3,0))</f>
        <v/>
      </c>
      <c r="B9108" s="45" t="str">
        <f>IF(Table1[[#This Row],[Day]]="","",WEEKNUM(F9108))</f>
        <v/>
      </c>
      <c r="C9108" s="45" t="str">
        <f>IF(Table1[[#This Row],[Day]]="","",MONTH(F9108))</f>
        <v/>
      </c>
      <c r="D9108" s="45" t="str">
        <f>IF(Table1[[#This Row],[Day]]="","",YEAR(F9108))</f>
        <v/>
      </c>
      <c r="E9108" s="117" t="s">
        <v>329</v>
      </c>
      <c r="J9108" s="102"/>
      <c r="K9108" s="124"/>
      <c r="R9108" s="46"/>
      <c r="V9108" s="112"/>
      <c r="W9108" s="72"/>
      <c r="X9108" s="46"/>
      <c r="Y9108" s="46"/>
      <c r="AC9108" s="47">
        <f t="shared" si="138"/>
        <v>0</v>
      </c>
      <c r="AD9108" s="47"/>
      <c r="AE9108" s="44"/>
      <c r="AF9108" s="48"/>
    </row>
    <row r="9109" spans="1:32" ht="21" customHeight="1">
      <c r="A9109" s="45" t="str">
        <f>IF(G9109="","",VLOOKUP(G9109,#REF!,3,0))</f>
        <v/>
      </c>
      <c r="B9109" s="45" t="str">
        <f>IF(Table1[[#This Row],[Day]]="","",WEEKNUM(F9109))</f>
        <v/>
      </c>
      <c r="C9109" s="45" t="str">
        <f>IF(Table1[[#This Row],[Day]]="","",MONTH(F9109))</f>
        <v/>
      </c>
      <c r="D9109" s="45" t="str">
        <f>IF(Table1[[#This Row],[Day]]="","",YEAR(F9109))</f>
        <v/>
      </c>
      <c r="E9109" s="117" t="s">
        <v>329</v>
      </c>
      <c r="J9109" s="102"/>
      <c r="K9109" s="124"/>
      <c r="R9109" s="46"/>
      <c r="V9109" s="112"/>
      <c r="W9109" s="72"/>
      <c r="X9109" s="46"/>
      <c r="Y9109" s="46"/>
      <c r="AC9109" s="47">
        <f t="shared" si="138"/>
        <v>0</v>
      </c>
      <c r="AD9109" s="47"/>
      <c r="AE9109" s="44"/>
      <c r="AF9109" s="48"/>
    </row>
    <row r="9110" spans="1:32" ht="21" customHeight="1">
      <c r="A9110" s="45" t="str">
        <f>IF(G9110="","",VLOOKUP(G9110,#REF!,3,0))</f>
        <v/>
      </c>
      <c r="B9110" s="45" t="str">
        <f>IF(Table1[[#This Row],[Day]]="","",WEEKNUM(F9110))</f>
        <v/>
      </c>
      <c r="C9110" s="45" t="str">
        <f>IF(Table1[[#This Row],[Day]]="","",MONTH(F9110))</f>
        <v/>
      </c>
      <c r="D9110" s="45" t="str">
        <f>IF(Table1[[#This Row],[Day]]="","",YEAR(F9110))</f>
        <v/>
      </c>
      <c r="E9110" s="117" t="s">
        <v>329</v>
      </c>
      <c r="J9110" s="102"/>
      <c r="K9110" s="124"/>
      <c r="R9110" s="46"/>
      <c r="V9110" s="112"/>
      <c r="W9110" s="72"/>
      <c r="X9110" s="46"/>
      <c r="Y9110" s="46"/>
      <c r="AC9110" s="47">
        <f t="shared" si="138"/>
        <v>0</v>
      </c>
      <c r="AD9110" s="47"/>
      <c r="AE9110" s="44"/>
      <c r="AF9110" s="48"/>
    </row>
    <row r="9111" spans="1:32" ht="21" customHeight="1">
      <c r="A9111" s="45" t="str">
        <f>IF(G9111="","",VLOOKUP(G9111,#REF!,3,0))</f>
        <v/>
      </c>
      <c r="B9111" s="45" t="str">
        <f>IF(Table1[[#This Row],[Day]]="","",WEEKNUM(F9111))</f>
        <v/>
      </c>
      <c r="C9111" s="45" t="str">
        <f>IF(Table1[[#This Row],[Day]]="","",MONTH(F9111))</f>
        <v/>
      </c>
      <c r="D9111" s="45" t="str">
        <f>IF(Table1[[#This Row],[Day]]="","",YEAR(F9111))</f>
        <v/>
      </c>
      <c r="E9111" s="117" t="s">
        <v>329</v>
      </c>
      <c r="J9111" s="102"/>
      <c r="K9111" s="124"/>
      <c r="R9111" s="46"/>
      <c r="V9111" s="112"/>
      <c r="W9111" s="72"/>
      <c r="X9111" s="46"/>
      <c r="Y9111" s="46"/>
      <c r="AC9111" s="47">
        <f t="shared" si="138"/>
        <v>0</v>
      </c>
      <c r="AD9111" s="47"/>
      <c r="AE9111" s="44"/>
      <c r="AF9111" s="48"/>
    </row>
    <row r="9112" spans="1:32" ht="21" customHeight="1">
      <c r="A9112" s="45" t="str">
        <f>IF(G9112="","",VLOOKUP(G9112,#REF!,3,0))</f>
        <v/>
      </c>
      <c r="B9112" s="45" t="str">
        <f>IF(Table1[[#This Row],[Day]]="","",WEEKNUM(F9112))</f>
        <v/>
      </c>
      <c r="C9112" s="45" t="str">
        <f>IF(Table1[[#This Row],[Day]]="","",MONTH(F9112))</f>
        <v/>
      </c>
      <c r="D9112" s="45" t="str">
        <f>IF(Table1[[#This Row],[Day]]="","",YEAR(F9112))</f>
        <v/>
      </c>
      <c r="E9112" s="117" t="s">
        <v>329</v>
      </c>
      <c r="J9112" s="102"/>
      <c r="K9112" s="124"/>
      <c r="R9112" s="46"/>
      <c r="V9112" s="112"/>
      <c r="W9112" s="72"/>
      <c r="X9112" s="46"/>
      <c r="Y9112" s="46"/>
      <c r="AC9112" s="47">
        <f t="shared" si="138"/>
        <v>0</v>
      </c>
      <c r="AD9112" s="47"/>
      <c r="AE9112" s="44"/>
      <c r="AF9112" s="48"/>
    </row>
    <row r="9113" spans="1:32" ht="21" customHeight="1">
      <c r="A9113" s="45" t="str">
        <f>IF(G9113="","",VLOOKUP(G9113,#REF!,3,0))</f>
        <v/>
      </c>
      <c r="B9113" s="45" t="str">
        <f>IF(Table1[[#This Row],[Day]]="","",WEEKNUM(F9113))</f>
        <v/>
      </c>
      <c r="C9113" s="45" t="str">
        <f>IF(Table1[[#This Row],[Day]]="","",MONTH(F9113))</f>
        <v/>
      </c>
      <c r="D9113" s="45" t="str">
        <f>IF(Table1[[#This Row],[Day]]="","",YEAR(F9113))</f>
        <v/>
      </c>
      <c r="E9113" s="117" t="s">
        <v>329</v>
      </c>
      <c r="J9113" s="102"/>
      <c r="K9113" s="124"/>
      <c r="R9113" s="46"/>
      <c r="V9113" s="112"/>
      <c r="W9113" s="72"/>
      <c r="X9113" s="46"/>
      <c r="Y9113" s="46"/>
      <c r="AC9113" s="47">
        <f t="shared" si="138"/>
        <v>0</v>
      </c>
      <c r="AD9113" s="47"/>
      <c r="AE9113" s="44"/>
      <c r="AF9113" s="48"/>
    </row>
    <row r="9114" spans="1:32" ht="21" customHeight="1">
      <c r="A9114" s="45" t="str">
        <f>IF(G9114="","",VLOOKUP(G9114,#REF!,3,0))</f>
        <v/>
      </c>
      <c r="B9114" s="45" t="str">
        <f>IF(Table1[[#This Row],[Day]]="","",WEEKNUM(F9114))</f>
        <v/>
      </c>
      <c r="C9114" s="45" t="str">
        <f>IF(Table1[[#This Row],[Day]]="","",MONTH(F9114))</f>
        <v/>
      </c>
      <c r="D9114" s="45" t="str">
        <f>IF(Table1[[#This Row],[Day]]="","",YEAR(F9114))</f>
        <v/>
      </c>
      <c r="E9114" s="117" t="s">
        <v>329</v>
      </c>
      <c r="J9114" s="102"/>
      <c r="K9114" s="124"/>
      <c r="R9114" s="46"/>
      <c r="V9114" s="112"/>
      <c r="W9114" s="72"/>
      <c r="X9114" s="46"/>
      <c r="Y9114" s="46"/>
      <c r="AC9114" s="47">
        <f t="shared" si="138"/>
        <v>0</v>
      </c>
      <c r="AD9114" s="47"/>
      <c r="AE9114" s="44"/>
      <c r="AF9114" s="48"/>
    </row>
    <row r="9115" spans="1:32" ht="21" customHeight="1">
      <c r="A9115" s="45" t="str">
        <f>IF(G9115="","",VLOOKUP(G9115,#REF!,3,0))</f>
        <v/>
      </c>
      <c r="B9115" s="45" t="str">
        <f>IF(Table1[[#This Row],[Day]]="","",WEEKNUM(F9115))</f>
        <v/>
      </c>
      <c r="C9115" s="45" t="str">
        <f>IF(Table1[[#This Row],[Day]]="","",MONTH(F9115))</f>
        <v/>
      </c>
      <c r="D9115" s="45" t="str">
        <f>IF(Table1[[#This Row],[Day]]="","",YEAR(F9115))</f>
        <v/>
      </c>
      <c r="E9115" s="117" t="s">
        <v>329</v>
      </c>
      <c r="J9115" s="102"/>
      <c r="K9115" s="124"/>
      <c r="R9115" s="46"/>
      <c r="V9115" s="112"/>
      <c r="W9115" s="72"/>
      <c r="X9115" s="46"/>
      <c r="Y9115" s="46"/>
      <c r="AC9115" s="47">
        <f t="shared" si="138"/>
        <v>0</v>
      </c>
      <c r="AD9115" s="47"/>
      <c r="AE9115" s="44"/>
      <c r="AF9115" s="48"/>
    </row>
    <row r="9116" spans="1:32" ht="21" customHeight="1">
      <c r="A9116" s="45" t="str">
        <f>IF(G9116="","",VLOOKUP(G9116,#REF!,3,0))</f>
        <v/>
      </c>
      <c r="B9116" s="45" t="str">
        <f>IF(Table1[[#This Row],[Day]]="","",WEEKNUM(F9116))</f>
        <v/>
      </c>
      <c r="C9116" s="45" t="str">
        <f>IF(Table1[[#This Row],[Day]]="","",MONTH(F9116))</f>
        <v/>
      </c>
      <c r="D9116" s="45" t="str">
        <f>IF(Table1[[#This Row],[Day]]="","",YEAR(F9116))</f>
        <v/>
      </c>
      <c r="E9116" s="117" t="s">
        <v>329</v>
      </c>
      <c r="J9116" s="102"/>
      <c r="K9116" s="124"/>
      <c r="R9116" s="46"/>
      <c r="V9116" s="112"/>
      <c r="W9116" s="72"/>
      <c r="X9116" s="46"/>
      <c r="Y9116" s="46"/>
      <c r="AC9116" s="47">
        <f t="shared" ref="AC9116:AC9179" si="139">SUM(I9116:AB9116)</f>
        <v>0</v>
      </c>
      <c r="AD9116" s="47"/>
      <c r="AE9116" s="44"/>
      <c r="AF9116" s="48"/>
    </row>
    <row r="9117" spans="1:32" ht="21" customHeight="1">
      <c r="A9117" s="45" t="str">
        <f>IF(G9117="","",VLOOKUP(G9117,#REF!,3,0))</f>
        <v/>
      </c>
      <c r="B9117" s="45" t="str">
        <f>IF(Table1[[#This Row],[Day]]="","",WEEKNUM(F9117))</f>
        <v/>
      </c>
      <c r="C9117" s="45" t="str">
        <f>IF(Table1[[#This Row],[Day]]="","",MONTH(F9117))</f>
        <v/>
      </c>
      <c r="D9117" s="45" t="str">
        <f>IF(Table1[[#This Row],[Day]]="","",YEAR(F9117))</f>
        <v/>
      </c>
      <c r="E9117" s="117" t="s">
        <v>329</v>
      </c>
      <c r="J9117" s="102"/>
      <c r="K9117" s="124"/>
      <c r="R9117" s="46"/>
      <c r="V9117" s="112"/>
      <c r="W9117" s="72"/>
      <c r="X9117" s="46"/>
      <c r="Y9117" s="46"/>
      <c r="AC9117" s="47">
        <f t="shared" si="139"/>
        <v>0</v>
      </c>
      <c r="AD9117" s="47"/>
      <c r="AE9117" s="44"/>
      <c r="AF9117" s="48"/>
    </row>
    <row r="9118" spans="1:32" ht="21" customHeight="1">
      <c r="A9118" s="45" t="str">
        <f>IF(G9118="","",VLOOKUP(G9118,#REF!,3,0))</f>
        <v/>
      </c>
      <c r="B9118" s="45" t="str">
        <f>IF(Table1[[#This Row],[Day]]="","",WEEKNUM(F9118))</f>
        <v/>
      </c>
      <c r="C9118" s="45" t="str">
        <f>IF(Table1[[#This Row],[Day]]="","",MONTH(F9118))</f>
        <v/>
      </c>
      <c r="D9118" s="45" t="str">
        <f>IF(Table1[[#This Row],[Day]]="","",YEAR(F9118))</f>
        <v/>
      </c>
      <c r="E9118" s="117" t="s">
        <v>329</v>
      </c>
      <c r="J9118" s="102"/>
      <c r="K9118" s="124"/>
      <c r="R9118" s="46"/>
      <c r="V9118" s="112"/>
      <c r="W9118" s="72"/>
      <c r="X9118" s="46"/>
      <c r="Y9118" s="46"/>
      <c r="AC9118" s="47">
        <f t="shared" si="139"/>
        <v>0</v>
      </c>
      <c r="AD9118" s="47"/>
      <c r="AE9118" s="44"/>
      <c r="AF9118" s="48"/>
    </row>
    <row r="9119" spans="1:32" ht="21" customHeight="1">
      <c r="A9119" s="45" t="str">
        <f>IF(G9119="","",VLOOKUP(G9119,#REF!,3,0))</f>
        <v/>
      </c>
      <c r="B9119" s="45" t="str">
        <f>IF(Table1[[#This Row],[Day]]="","",WEEKNUM(F9119))</f>
        <v/>
      </c>
      <c r="C9119" s="45" t="str">
        <f>IF(Table1[[#This Row],[Day]]="","",MONTH(F9119))</f>
        <v/>
      </c>
      <c r="D9119" s="45" t="str">
        <f>IF(Table1[[#This Row],[Day]]="","",YEAR(F9119))</f>
        <v/>
      </c>
      <c r="E9119" s="117" t="s">
        <v>329</v>
      </c>
      <c r="J9119" s="102"/>
      <c r="K9119" s="124"/>
      <c r="R9119" s="46"/>
      <c r="V9119" s="112"/>
      <c r="W9119" s="72"/>
      <c r="X9119" s="46"/>
      <c r="Y9119" s="46"/>
      <c r="AC9119" s="47">
        <f t="shared" si="139"/>
        <v>0</v>
      </c>
      <c r="AD9119" s="47"/>
      <c r="AE9119" s="44"/>
      <c r="AF9119" s="48"/>
    </row>
    <row r="9120" spans="1:32" ht="21" customHeight="1">
      <c r="A9120" s="45" t="str">
        <f>IF(G9120="","",VLOOKUP(G9120,#REF!,3,0))</f>
        <v/>
      </c>
      <c r="B9120" s="45" t="str">
        <f>IF(Table1[[#This Row],[Day]]="","",WEEKNUM(F9120))</f>
        <v/>
      </c>
      <c r="C9120" s="45" t="str">
        <f>IF(Table1[[#This Row],[Day]]="","",MONTH(F9120))</f>
        <v/>
      </c>
      <c r="D9120" s="45" t="str">
        <f>IF(Table1[[#This Row],[Day]]="","",YEAR(F9120))</f>
        <v/>
      </c>
      <c r="E9120" s="117" t="s">
        <v>329</v>
      </c>
      <c r="J9120" s="102"/>
      <c r="K9120" s="124"/>
      <c r="R9120" s="46"/>
      <c r="V9120" s="112"/>
      <c r="W9120" s="72"/>
      <c r="X9120" s="46"/>
      <c r="Y9120" s="46"/>
      <c r="AC9120" s="47">
        <f t="shared" si="139"/>
        <v>0</v>
      </c>
      <c r="AD9120" s="47"/>
      <c r="AE9120" s="44"/>
      <c r="AF9120" s="48"/>
    </row>
    <row r="9121" spans="1:32" ht="21" customHeight="1">
      <c r="A9121" s="45" t="str">
        <f>IF(G9121="","",VLOOKUP(G9121,#REF!,3,0))</f>
        <v/>
      </c>
      <c r="B9121" s="45" t="str">
        <f>IF(Table1[[#This Row],[Day]]="","",WEEKNUM(F9121))</f>
        <v/>
      </c>
      <c r="C9121" s="45" t="str">
        <f>IF(Table1[[#This Row],[Day]]="","",MONTH(F9121))</f>
        <v/>
      </c>
      <c r="D9121" s="45" t="str">
        <f>IF(Table1[[#This Row],[Day]]="","",YEAR(F9121))</f>
        <v/>
      </c>
      <c r="E9121" s="117" t="s">
        <v>329</v>
      </c>
      <c r="J9121" s="102"/>
      <c r="K9121" s="124"/>
      <c r="R9121" s="46"/>
      <c r="V9121" s="112"/>
      <c r="W9121" s="72"/>
      <c r="X9121" s="46"/>
      <c r="Y9121" s="46"/>
      <c r="AC9121" s="47">
        <f t="shared" si="139"/>
        <v>0</v>
      </c>
      <c r="AD9121" s="47"/>
      <c r="AE9121" s="44"/>
      <c r="AF9121" s="48"/>
    </row>
    <row r="9122" spans="1:32" ht="21" customHeight="1">
      <c r="A9122" s="45" t="str">
        <f>IF(G9122="","",VLOOKUP(G9122,#REF!,3,0))</f>
        <v/>
      </c>
      <c r="B9122" s="45" t="str">
        <f>IF(Table1[[#This Row],[Day]]="","",WEEKNUM(F9122))</f>
        <v/>
      </c>
      <c r="C9122" s="45" t="str">
        <f>IF(Table1[[#This Row],[Day]]="","",MONTH(F9122))</f>
        <v/>
      </c>
      <c r="D9122" s="45" t="str">
        <f>IF(Table1[[#This Row],[Day]]="","",YEAR(F9122))</f>
        <v/>
      </c>
      <c r="E9122" s="117" t="s">
        <v>329</v>
      </c>
      <c r="J9122" s="102"/>
      <c r="K9122" s="124"/>
      <c r="R9122" s="46"/>
      <c r="V9122" s="112"/>
      <c r="W9122" s="72"/>
      <c r="X9122" s="46"/>
      <c r="Y9122" s="46"/>
      <c r="AC9122" s="47">
        <f t="shared" si="139"/>
        <v>0</v>
      </c>
      <c r="AD9122" s="47"/>
      <c r="AE9122" s="44"/>
      <c r="AF9122" s="48"/>
    </row>
    <row r="9123" spans="1:32" ht="21" customHeight="1">
      <c r="A9123" s="45" t="str">
        <f>IF(G9123="","",VLOOKUP(G9123,#REF!,3,0))</f>
        <v/>
      </c>
      <c r="B9123" s="45" t="str">
        <f>IF(Table1[[#This Row],[Day]]="","",WEEKNUM(F9123))</f>
        <v/>
      </c>
      <c r="C9123" s="45" t="str">
        <f>IF(Table1[[#This Row],[Day]]="","",MONTH(F9123))</f>
        <v/>
      </c>
      <c r="D9123" s="45" t="str">
        <f>IF(Table1[[#This Row],[Day]]="","",YEAR(F9123))</f>
        <v/>
      </c>
      <c r="E9123" s="117" t="s">
        <v>329</v>
      </c>
      <c r="J9123" s="102"/>
      <c r="K9123" s="124"/>
      <c r="R9123" s="46"/>
      <c r="V9123" s="112"/>
      <c r="W9123" s="72"/>
      <c r="X9123" s="46"/>
      <c r="Y9123" s="46"/>
      <c r="AC9123" s="47">
        <f t="shared" si="139"/>
        <v>0</v>
      </c>
      <c r="AD9123" s="47"/>
      <c r="AE9123" s="44"/>
      <c r="AF9123" s="48"/>
    </row>
    <row r="9124" spans="1:32" ht="21" customHeight="1">
      <c r="A9124" s="45" t="str">
        <f>IF(G9124="","",VLOOKUP(G9124,#REF!,3,0))</f>
        <v/>
      </c>
      <c r="B9124" s="45" t="str">
        <f>IF(Table1[[#This Row],[Day]]="","",WEEKNUM(F9124))</f>
        <v/>
      </c>
      <c r="C9124" s="45" t="str">
        <f>IF(Table1[[#This Row],[Day]]="","",MONTH(F9124))</f>
        <v/>
      </c>
      <c r="D9124" s="45" t="str">
        <f>IF(Table1[[#This Row],[Day]]="","",YEAR(F9124))</f>
        <v/>
      </c>
      <c r="E9124" s="117" t="s">
        <v>329</v>
      </c>
      <c r="J9124" s="102"/>
      <c r="K9124" s="124"/>
      <c r="R9124" s="46"/>
      <c r="V9124" s="112"/>
      <c r="W9124" s="72"/>
      <c r="X9124" s="46"/>
      <c r="Y9124" s="46"/>
      <c r="AC9124" s="47">
        <f t="shared" si="139"/>
        <v>0</v>
      </c>
      <c r="AD9124" s="47"/>
      <c r="AE9124" s="44"/>
      <c r="AF9124" s="48"/>
    </row>
    <row r="9125" spans="1:32" ht="21" customHeight="1">
      <c r="A9125" s="45" t="str">
        <f>IF(G9125="","",VLOOKUP(G9125,#REF!,3,0))</f>
        <v/>
      </c>
      <c r="B9125" s="45" t="str">
        <f>IF(Table1[[#This Row],[Day]]="","",WEEKNUM(F9125))</f>
        <v/>
      </c>
      <c r="C9125" s="45" t="str">
        <f>IF(Table1[[#This Row],[Day]]="","",MONTH(F9125))</f>
        <v/>
      </c>
      <c r="D9125" s="45" t="str">
        <f>IF(Table1[[#This Row],[Day]]="","",YEAR(F9125))</f>
        <v/>
      </c>
      <c r="E9125" s="117" t="s">
        <v>329</v>
      </c>
      <c r="J9125" s="102"/>
      <c r="K9125" s="124"/>
      <c r="R9125" s="46"/>
      <c r="V9125" s="112"/>
      <c r="W9125" s="72"/>
      <c r="X9125" s="46"/>
      <c r="Y9125" s="46"/>
      <c r="AC9125" s="47">
        <f t="shared" si="139"/>
        <v>0</v>
      </c>
      <c r="AD9125" s="47"/>
      <c r="AE9125" s="44"/>
      <c r="AF9125" s="48"/>
    </row>
    <row r="9126" spans="1:32" ht="21" customHeight="1">
      <c r="A9126" s="45" t="str">
        <f>IF(G9126="","",VLOOKUP(G9126,#REF!,3,0))</f>
        <v/>
      </c>
      <c r="B9126" s="45" t="str">
        <f>IF(Table1[[#This Row],[Day]]="","",WEEKNUM(F9126))</f>
        <v/>
      </c>
      <c r="C9126" s="45" t="str">
        <f>IF(Table1[[#This Row],[Day]]="","",MONTH(F9126))</f>
        <v/>
      </c>
      <c r="D9126" s="45" t="str">
        <f>IF(Table1[[#This Row],[Day]]="","",YEAR(F9126))</f>
        <v/>
      </c>
      <c r="E9126" s="117" t="s">
        <v>329</v>
      </c>
      <c r="J9126" s="102"/>
      <c r="K9126" s="124"/>
      <c r="R9126" s="46"/>
      <c r="V9126" s="112"/>
      <c r="W9126" s="72"/>
      <c r="X9126" s="46"/>
      <c r="Y9126" s="46"/>
      <c r="AC9126" s="47">
        <f t="shared" si="139"/>
        <v>0</v>
      </c>
      <c r="AD9126" s="47"/>
      <c r="AE9126" s="44"/>
      <c r="AF9126" s="48"/>
    </row>
    <row r="9127" spans="1:32" ht="21" customHeight="1">
      <c r="A9127" s="45" t="str">
        <f>IF(G9127="","",VLOOKUP(G9127,#REF!,3,0))</f>
        <v/>
      </c>
      <c r="B9127" s="45" t="str">
        <f>IF(Table1[[#This Row],[Day]]="","",WEEKNUM(F9127))</f>
        <v/>
      </c>
      <c r="C9127" s="45" t="str">
        <f>IF(Table1[[#This Row],[Day]]="","",MONTH(F9127))</f>
        <v/>
      </c>
      <c r="D9127" s="45" t="str">
        <f>IF(Table1[[#This Row],[Day]]="","",YEAR(F9127))</f>
        <v/>
      </c>
      <c r="E9127" s="117" t="s">
        <v>329</v>
      </c>
      <c r="J9127" s="102"/>
      <c r="K9127" s="124"/>
      <c r="R9127" s="46"/>
      <c r="V9127" s="112"/>
      <c r="W9127" s="72"/>
      <c r="X9127" s="46"/>
      <c r="Y9127" s="46"/>
      <c r="AC9127" s="47">
        <f t="shared" si="139"/>
        <v>0</v>
      </c>
      <c r="AD9127" s="47"/>
      <c r="AE9127" s="44"/>
      <c r="AF9127" s="48"/>
    </row>
    <row r="9128" spans="1:32" ht="21" customHeight="1">
      <c r="A9128" s="45" t="str">
        <f>IF(G9128="","",VLOOKUP(G9128,#REF!,3,0))</f>
        <v/>
      </c>
      <c r="B9128" s="45" t="str">
        <f>IF(Table1[[#This Row],[Day]]="","",WEEKNUM(F9128))</f>
        <v/>
      </c>
      <c r="C9128" s="45" t="str">
        <f>IF(Table1[[#This Row],[Day]]="","",MONTH(F9128))</f>
        <v/>
      </c>
      <c r="D9128" s="45" t="str">
        <f>IF(Table1[[#This Row],[Day]]="","",YEAR(F9128))</f>
        <v/>
      </c>
      <c r="E9128" s="117" t="s">
        <v>329</v>
      </c>
      <c r="J9128" s="102"/>
      <c r="K9128" s="124"/>
      <c r="R9128" s="46"/>
      <c r="V9128" s="112"/>
      <c r="W9128" s="72"/>
      <c r="X9128" s="46"/>
      <c r="Y9128" s="46"/>
      <c r="AC9128" s="47">
        <f t="shared" si="139"/>
        <v>0</v>
      </c>
      <c r="AD9128" s="47"/>
      <c r="AE9128" s="44"/>
      <c r="AF9128" s="48"/>
    </row>
    <row r="9129" spans="1:32" ht="21" customHeight="1">
      <c r="A9129" s="45" t="str">
        <f>IF(G9129="","",VLOOKUP(G9129,#REF!,3,0))</f>
        <v/>
      </c>
      <c r="B9129" s="45" t="str">
        <f>IF(Table1[[#This Row],[Day]]="","",WEEKNUM(F9129))</f>
        <v/>
      </c>
      <c r="C9129" s="45" t="str">
        <f>IF(Table1[[#This Row],[Day]]="","",MONTH(F9129))</f>
        <v/>
      </c>
      <c r="D9129" s="45" t="str">
        <f>IF(Table1[[#This Row],[Day]]="","",YEAR(F9129))</f>
        <v/>
      </c>
      <c r="E9129" s="117" t="s">
        <v>329</v>
      </c>
      <c r="J9129" s="102"/>
      <c r="K9129" s="124"/>
      <c r="R9129" s="46"/>
      <c r="V9129" s="112"/>
      <c r="W9129" s="72"/>
      <c r="X9129" s="46"/>
      <c r="Y9129" s="46"/>
      <c r="AC9129" s="47">
        <f t="shared" si="139"/>
        <v>0</v>
      </c>
      <c r="AD9129" s="47"/>
      <c r="AE9129" s="44"/>
      <c r="AF9129" s="48"/>
    </row>
    <row r="9130" spans="1:32" ht="21" customHeight="1">
      <c r="A9130" s="45" t="str">
        <f>IF(G9130="","",VLOOKUP(G9130,#REF!,3,0))</f>
        <v/>
      </c>
      <c r="B9130" s="45" t="str">
        <f>IF(Table1[[#This Row],[Day]]="","",WEEKNUM(F9130))</f>
        <v/>
      </c>
      <c r="C9130" s="45" t="str">
        <f>IF(Table1[[#This Row],[Day]]="","",MONTH(F9130))</f>
        <v/>
      </c>
      <c r="D9130" s="45" t="str">
        <f>IF(Table1[[#This Row],[Day]]="","",YEAR(F9130))</f>
        <v/>
      </c>
      <c r="E9130" s="117" t="s">
        <v>329</v>
      </c>
      <c r="J9130" s="102"/>
      <c r="K9130" s="124"/>
      <c r="R9130" s="46"/>
      <c r="V9130" s="112"/>
      <c r="W9130" s="72"/>
      <c r="X9130" s="46"/>
      <c r="Y9130" s="46"/>
      <c r="AC9130" s="47">
        <f t="shared" si="139"/>
        <v>0</v>
      </c>
      <c r="AD9130" s="47"/>
      <c r="AE9130" s="44"/>
      <c r="AF9130" s="48"/>
    </row>
    <row r="9131" spans="1:32" ht="21" customHeight="1">
      <c r="A9131" s="45" t="str">
        <f>IF(G9131="","",VLOOKUP(G9131,#REF!,3,0))</f>
        <v/>
      </c>
      <c r="B9131" s="45" t="str">
        <f>IF(Table1[[#This Row],[Day]]="","",WEEKNUM(F9131))</f>
        <v/>
      </c>
      <c r="C9131" s="45" t="str">
        <f>IF(Table1[[#This Row],[Day]]="","",MONTH(F9131))</f>
        <v/>
      </c>
      <c r="D9131" s="45" t="str">
        <f>IF(Table1[[#This Row],[Day]]="","",YEAR(F9131))</f>
        <v/>
      </c>
      <c r="E9131" s="117" t="s">
        <v>329</v>
      </c>
      <c r="J9131" s="102"/>
      <c r="K9131" s="124"/>
      <c r="R9131" s="46"/>
      <c r="V9131" s="112"/>
      <c r="W9131" s="72"/>
      <c r="X9131" s="46"/>
      <c r="Y9131" s="46"/>
      <c r="AC9131" s="47">
        <f t="shared" si="139"/>
        <v>0</v>
      </c>
      <c r="AD9131" s="47"/>
      <c r="AE9131" s="44"/>
      <c r="AF9131" s="48"/>
    </row>
    <row r="9132" spans="1:32" ht="21" customHeight="1">
      <c r="A9132" s="45" t="str">
        <f>IF(G9132="","",VLOOKUP(G9132,#REF!,3,0))</f>
        <v/>
      </c>
      <c r="B9132" s="45" t="str">
        <f>IF(Table1[[#This Row],[Day]]="","",WEEKNUM(F9132))</f>
        <v/>
      </c>
      <c r="C9132" s="45" t="str">
        <f>IF(Table1[[#This Row],[Day]]="","",MONTH(F9132))</f>
        <v/>
      </c>
      <c r="D9132" s="45" t="str">
        <f>IF(Table1[[#This Row],[Day]]="","",YEAR(F9132))</f>
        <v/>
      </c>
      <c r="E9132" s="117" t="s">
        <v>329</v>
      </c>
      <c r="J9132" s="102"/>
      <c r="K9132" s="124"/>
      <c r="R9132" s="46"/>
      <c r="V9132" s="112"/>
      <c r="W9132" s="72"/>
      <c r="X9132" s="46"/>
      <c r="Y9132" s="46"/>
      <c r="AC9132" s="47">
        <f t="shared" si="139"/>
        <v>0</v>
      </c>
      <c r="AD9132" s="47"/>
      <c r="AE9132" s="44"/>
      <c r="AF9132" s="48"/>
    </row>
    <row r="9133" spans="1:32" ht="21" customHeight="1">
      <c r="A9133" s="45" t="str">
        <f>IF(G9133="","",VLOOKUP(G9133,#REF!,3,0))</f>
        <v/>
      </c>
      <c r="B9133" s="45" t="str">
        <f>IF(Table1[[#This Row],[Day]]="","",WEEKNUM(F9133))</f>
        <v/>
      </c>
      <c r="C9133" s="45" t="str">
        <f>IF(Table1[[#This Row],[Day]]="","",MONTH(F9133))</f>
        <v/>
      </c>
      <c r="D9133" s="45" t="str">
        <f>IF(Table1[[#This Row],[Day]]="","",YEAR(F9133))</f>
        <v/>
      </c>
      <c r="E9133" s="117" t="s">
        <v>329</v>
      </c>
      <c r="J9133" s="102"/>
      <c r="K9133" s="124"/>
      <c r="R9133" s="46"/>
      <c r="V9133" s="112"/>
      <c r="W9133" s="72"/>
      <c r="X9133" s="46"/>
      <c r="Y9133" s="46"/>
      <c r="AC9133" s="47">
        <f t="shared" si="139"/>
        <v>0</v>
      </c>
      <c r="AD9133" s="47"/>
      <c r="AE9133" s="44"/>
      <c r="AF9133" s="48"/>
    </row>
    <row r="9134" spans="1:32" ht="21" customHeight="1">
      <c r="A9134" s="45" t="str">
        <f>IF(G9134="","",VLOOKUP(G9134,#REF!,3,0))</f>
        <v/>
      </c>
      <c r="B9134" s="45" t="str">
        <f>IF(Table1[[#This Row],[Day]]="","",WEEKNUM(F9134))</f>
        <v/>
      </c>
      <c r="C9134" s="45" t="str">
        <f>IF(Table1[[#This Row],[Day]]="","",MONTH(F9134))</f>
        <v/>
      </c>
      <c r="D9134" s="45" t="str">
        <f>IF(Table1[[#This Row],[Day]]="","",YEAR(F9134))</f>
        <v/>
      </c>
      <c r="E9134" s="117" t="s">
        <v>329</v>
      </c>
      <c r="J9134" s="102"/>
      <c r="K9134" s="124"/>
      <c r="R9134" s="46"/>
      <c r="V9134" s="112"/>
      <c r="W9134" s="72"/>
      <c r="X9134" s="46"/>
      <c r="Y9134" s="46"/>
      <c r="AC9134" s="47">
        <f t="shared" si="139"/>
        <v>0</v>
      </c>
      <c r="AD9134" s="47"/>
      <c r="AE9134" s="44"/>
      <c r="AF9134" s="48"/>
    </row>
    <row r="9135" spans="1:32" ht="21" customHeight="1">
      <c r="A9135" s="45" t="str">
        <f>IF(G9135="","",VLOOKUP(G9135,#REF!,3,0))</f>
        <v/>
      </c>
      <c r="B9135" s="45" t="str">
        <f>IF(Table1[[#This Row],[Day]]="","",WEEKNUM(F9135))</f>
        <v/>
      </c>
      <c r="C9135" s="45" t="str">
        <f>IF(Table1[[#This Row],[Day]]="","",MONTH(F9135))</f>
        <v/>
      </c>
      <c r="D9135" s="45" t="str">
        <f>IF(Table1[[#This Row],[Day]]="","",YEAR(F9135))</f>
        <v/>
      </c>
      <c r="E9135" s="117" t="s">
        <v>329</v>
      </c>
      <c r="J9135" s="102"/>
      <c r="K9135" s="124"/>
      <c r="R9135" s="46"/>
      <c r="V9135" s="112"/>
      <c r="W9135" s="72"/>
      <c r="X9135" s="46"/>
      <c r="Y9135" s="46"/>
      <c r="AC9135" s="47">
        <f t="shared" si="139"/>
        <v>0</v>
      </c>
      <c r="AD9135" s="47"/>
      <c r="AE9135" s="44"/>
      <c r="AF9135" s="48"/>
    </row>
    <row r="9136" spans="1:32" ht="21" customHeight="1">
      <c r="A9136" s="45" t="str">
        <f>IF(G9136="","",VLOOKUP(G9136,#REF!,3,0))</f>
        <v/>
      </c>
      <c r="B9136" s="45" t="str">
        <f>IF(Table1[[#This Row],[Day]]="","",WEEKNUM(F9136))</f>
        <v/>
      </c>
      <c r="C9136" s="45" t="str">
        <f>IF(Table1[[#This Row],[Day]]="","",MONTH(F9136))</f>
        <v/>
      </c>
      <c r="D9136" s="45" t="str">
        <f>IF(Table1[[#This Row],[Day]]="","",YEAR(F9136))</f>
        <v/>
      </c>
      <c r="E9136" s="117" t="s">
        <v>329</v>
      </c>
      <c r="J9136" s="102"/>
      <c r="K9136" s="124"/>
      <c r="R9136" s="46"/>
      <c r="V9136" s="112"/>
      <c r="W9136" s="72"/>
      <c r="X9136" s="46"/>
      <c r="Y9136" s="46"/>
      <c r="AC9136" s="47">
        <f t="shared" si="139"/>
        <v>0</v>
      </c>
      <c r="AD9136" s="47"/>
      <c r="AE9136" s="44"/>
      <c r="AF9136" s="48"/>
    </row>
    <row r="9137" spans="1:32" ht="21" customHeight="1">
      <c r="A9137" s="45" t="str">
        <f>IF(G9137="","",VLOOKUP(G9137,#REF!,3,0))</f>
        <v/>
      </c>
      <c r="B9137" s="45" t="str">
        <f>IF(Table1[[#This Row],[Day]]="","",WEEKNUM(F9137))</f>
        <v/>
      </c>
      <c r="C9137" s="45" t="str">
        <f>IF(Table1[[#This Row],[Day]]="","",MONTH(F9137))</f>
        <v/>
      </c>
      <c r="D9137" s="45" t="str">
        <f>IF(Table1[[#This Row],[Day]]="","",YEAR(F9137))</f>
        <v/>
      </c>
      <c r="E9137" s="117" t="s">
        <v>329</v>
      </c>
      <c r="J9137" s="102"/>
      <c r="K9137" s="124"/>
      <c r="R9137" s="46"/>
      <c r="V9137" s="112"/>
      <c r="W9137" s="72"/>
      <c r="X9137" s="46"/>
      <c r="Y9137" s="46"/>
      <c r="AC9137" s="47">
        <f t="shared" si="139"/>
        <v>0</v>
      </c>
      <c r="AD9137" s="47"/>
      <c r="AE9137" s="44"/>
      <c r="AF9137" s="48"/>
    </row>
    <row r="9138" spans="1:32" ht="21" customHeight="1">
      <c r="A9138" s="45" t="str">
        <f>IF(G9138="","",VLOOKUP(G9138,#REF!,3,0))</f>
        <v/>
      </c>
      <c r="B9138" s="45" t="str">
        <f>IF(Table1[[#This Row],[Day]]="","",WEEKNUM(F9138))</f>
        <v/>
      </c>
      <c r="C9138" s="45" t="str">
        <f>IF(Table1[[#This Row],[Day]]="","",MONTH(F9138))</f>
        <v/>
      </c>
      <c r="D9138" s="45" t="str">
        <f>IF(Table1[[#This Row],[Day]]="","",YEAR(F9138))</f>
        <v/>
      </c>
      <c r="E9138" s="117" t="s">
        <v>329</v>
      </c>
      <c r="J9138" s="102"/>
      <c r="K9138" s="124"/>
      <c r="R9138" s="46"/>
      <c r="V9138" s="112"/>
      <c r="W9138" s="72"/>
      <c r="X9138" s="46"/>
      <c r="Y9138" s="46"/>
      <c r="AC9138" s="47">
        <f t="shared" si="139"/>
        <v>0</v>
      </c>
      <c r="AD9138" s="47"/>
      <c r="AE9138" s="44"/>
      <c r="AF9138" s="48"/>
    </row>
    <row r="9139" spans="1:32" ht="21" customHeight="1">
      <c r="A9139" s="45" t="str">
        <f>IF(G9139="","",VLOOKUP(G9139,#REF!,3,0))</f>
        <v/>
      </c>
      <c r="B9139" s="45" t="str">
        <f>IF(Table1[[#This Row],[Day]]="","",WEEKNUM(F9139))</f>
        <v/>
      </c>
      <c r="C9139" s="45" t="str">
        <f>IF(Table1[[#This Row],[Day]]="","",MONTH(F9139))</f>
        <v/>
      </c>
      <c r="D9139" s="45" t="str">
        <f>IF(Table1[[#This Row],[Day]]="","",YEAR(F9139))</f>
        <v/>
      </c>
      <c r="E9139" s="117" t="s">
        <v>329</v>
      </c>
      <c r="J9139" s="102"/>
      <c r="K9139" s="124"/>
      <c r="R9139" s="46"/>
      <c r="V9139" s="112"/>
      <c r="W9139" s="72"/>
      <c r="X9139" s="46"/>
      <c r="Y9139" s="46"/>
      <c r="AC9139" s="47">
        <f t="shared" si="139"/>
        <v>0</v>
      </c>
      <c r="AD9139" s="47"/>
      <c r="AE9139" s="44"/>
      <c r="AF9139" s="48"/>
    </row>
    <row r="9140" spans="1:32" ht="21" customHeight="1">
      <c r="A9140" s="45" t="str">
        <f>IF(G9140="","",VLOOKUP(G9140,#REF!,3,0))</f>
        <v/>
      </c>
      <c r="B9140" s="45" t="str">
        <f>IF(Table1[[#This Row],[Day]]="","",WEEKNUM(F9140))</f>
        <v/>
      </c>
      <c r="C9140" s="45" t="str">
        <f>IF(Table1[[#This Row],[Day]]="","",MONTH(F9140))</f>
        <v/>
      </c>
      <c r="D9140" s="45" t="str">
        <f>IF(Table1[[#This Row],[Day]]="","",YEAR(F9140))</f>
        <v/>
      </c>
      <c r="E9140" s="117" t="s">
        <v>329</v>
      </c>
      <c r="J9140" s="102"/>
      <c r="K9140" s="124"/>
      <c r="R9140" s="46"/>
      <c r="V9140" s="112"/>
      <c r="W9140" s="72"/>
      <c r="X9140" s="46"/>
      <c r="Y9140" s="46"/>
      <c r="AC9140" s="47">
        <f t="shared" si="139"/>
        <v>0</v>
      </c>
      <c r="AD9140" s="47"/>
      <c r="AE9140" s="44"/>
      <c r="AF9140" s="48"/>
    </row>
    <row r="9141" spans="1:32" ht="21" customHeight="1">
      <c r="A9141" s="45" t="str">
        <f>IF(G9141="","",VLOOKUP(G9141,#REF!,3,0))</f>
        <v/>
      </c>
      <c r="B9141" s="45" t="str">
        <f>IF(Table1[[#This Row],[Day]]="","",WEEKNUM(F9141))</f>
        <v/>
      </c>
      <c r="C9141" s="45" t="str">
        <f>IF(Table1[[#This Row],[Day]]="","",MONTH(F9141))</f>
        <v/>
      </c>
      <c r="D9141" s="45" t="str">
        <f>IF(Table1[[#This Row],[Day]]="","",YEAR(F9141))</f>
        <v/>
      </c>
      <c r="E9141" s="117" t="s">
        <v>329</v>
      </c>
      <c r="J9141" s="102"/>
      <c r="K9141" s="124"/>
      <c r="R9141" s="46"/>
      <c r="V9141" s="112"/>
      <c r="W9141" s="72"/>
      <c r="X9141" s="46"/>
      <c r="Y9141" s="46"/>
      <c r="AC9141" s="47">
        <f t="shared" si="139"/>
        <v>0</v>
      </c>
      <c r="AD9141" s="47"/>
      <c r="AE9141" s="44"/>
      <c r="AF9141" s="48"/>
    </row>
    <row r="9142" spans="1:32" ht="21" customHeight="1">
      <c r="A9142" s="45" t="str">
        <f>IF(G9142="","",VLOOKUP(G9142,#REF!,3,0))</f>
        <v/>
      </c>
      <c r="B9142" s="45" t="str">
        <f>IF(Table1[[#This Row],[Day]]="","",WEEKNUM(F9142))</f>
        <v/>
      </c>
      <c r="C9142" s="45" t="str">
        <f>IF(Table1[[#This Row],[Day]]="","",MONTH(F9142))</f>
        <v/>
      </c>
      <c r="D9142" s="45" t="str">
        <f>IF(Table1[[#This Row],[Day]]="","",YEAR(F9142))</f>
        <v/>
      </c>
      <c r="E9142" s="117" t="s">
        <v>329</v>
      </c>
      <c r="J9142" s="102"/>
      <c r="K9142" s="124"/>
      <c r="R9142" s="46"/>
      <c r="V9142" s="112"/>
      <c r="W9142" s="72"/>
      <c r="X9142" s="46"/>
      <c r="Y9142" s="46"/>
      <c r="AC9142" s="47">
        <f t="shared" si="139"/>
        <v>0</v>
      </c>
      <c r="AD9142" s="47"/>
      <c r="AE9142" s="44"/>
      <c r="AF9142" s="48"/>
    </row>
    <row r="9143" spans="1:32" ht="21" customHeight="1">
      <c r="A9143" s="45" t="str">
        <f>IF(G9143="","",VLOOKUP(G9143,#REF!,3,0))</f>
        <v/>
      </c>
      <c r="B9143" s="45" t="str">
        <f>IF(Table1[[#This Row],[Day]]="","",WEEKNUM(F9143))</f>
        <v/>
      </c>
      <c r="C9143" s="45" t="str">
        <f>IF(Table1[[#This Row],[Day]]="","",MONTH(F9143))</f>
        <v/>
      </c>
      <c r="D9143" s="45" t="str">
        <f>IF(Table1[[#This Row],[Day]]="","",YEAR(F9143))</f>
        <v/>
      </c>
      <c r="E9143" s="117" t="s">
        <v>329</v>
      </c>
      <c r="J9143" s="102"/>
      <c r="K9143" s="124"/>
      <c r="R9143" s="46"/>
      <c r="V9143" s="112"/>
      <c r="W9143" s="72"/>
      <c r="X9143" s="46"/>
      <c r="Y9143" s="46"/>
      <c r="AC9143" s="47">
        <f t="shared" si="139"/>
        <v>0</v>
      </c>
      <c r="AD9143" s="47"/>
      <c r="AE9143" s="44"/>
      <c r="AF9143" s="48"/>
    </row>
    <row r="9144" spans="1:32" ht="21" customHeight="1">
      <c r="A9144" s="45" t="str">
        <f>IF(G9144="","",VLOOKUP(G9144,#REF!,3,0))</f>
        <v/>
      </c>
      <c r="B9144" s="45" t="str">
        <f>IF(Table1[[#This Row],[Day]]="","",WEEKNUM(F9144))</f>
        <v/>
      </c>
      <c r="C9144" s="45" t="str">
        <f>IF(Table1[[#This Row],[Day]]="","",MONTH(F9144))</f>
        <v/>
      </c>
      <c r="D9144" s="45" t="str">
        <f>IF(Table1[[#This Row],[Day]]="","",YEAR(F9144))</f>
        <v/>
      </c>
      <c r="E9144" s="117" t="s">
        <v>329</v>
      </c>
      <c r="J9144" s="102"/>
      <c r="K9144" s="124"/>
      <c r="R9144" s="46"/>
      <c r="V9144" s="112"/>
      <c r="W9144" s="72"/>
      <c r="X9144" s="46"/>
      <c r="Y9144" s="46"/>
      <c r="AC9144" s="47">
        <f t="shared" si="139"/>
        <v>0</v>
      </c>
      <c r="AD9144" s="47"/>
      <c r="AE9144" s="44"/>
      <c r="AF9144" s="48"/>
    </row>
    <row r="9145" spans="1:32" ht="21" customHeight="1">
      <c r="A9145" s="45" t="str">
        <f>IF(G9145="","",VLOOKUP(G9145,#REF!,3,0))</f>
        <v/>
      </c>
      <c r="B9145" s="45" t="str">
        <f>IF(Table1[[#This Row],[Day]]="","",WEEKNUM(F9145))</f>
        <v/>
      </c>
      <c r="C9145" s="45" t="str">
        <f>IF(Table1[[#This Row],[Day]]="","",MONTH(F9145))</f>
        <v/>
      </c>
      <c r="D9145" s="45" t="str">
        <f>IF(Table1[[#This Row],[Day]]="","",YEAR(F9145))</f>
        <v/>
      </c>
      <c r="E9145" s="117" t="s">
        <v>329</v>
      </c>
      <c r="J9145" s="102"/>
      <c r="K9145" s="124"/>
      <c r="R9145" s="46"/>
      <c r="V9145" s="112"/>
      <c r="W9145" s="72"/>
      <c r="X9145" s="46"/>
      <c r="Y9145" s="46"/>
      <c r="AC9145" s="47">
        <f t="shared" si="139"/>
        <v>0</v>
      </c>
      <c r="AD9145" s="47"/>
      <c r="AE9145" s="44"/>
      <c r="AF9145" s="48"/>
    </row>
    <row r="9146" spans="1:32" ht="21" customHeight="1">
      <c r="A9146" s="45" t="str">
        <f>IF(G9146="","",VLOOKUP(G9146,#REF!,3,0))</f>
        <v/>
      </c>
      <c r="B9146" s="45" t="str">
        <f>IF(Table1[[#This Row],[Day]]="","",WEEKNUM(F9146))</f>
        <v/>
      </c>
      <c r="C9146" s="45" t="str">
        <f>IF(Table1[[#This Row],[Day]]="","",MONTH(F9146))</f>
        <v/>
      </c>
      <c r="D9146" s="45" t="str">
        <f>IF(Table1[[#This Row],[Day]]="","",YEAR(F9146))</f>
        <v/>
      </c>
      <c r="E9146" s="117" t="s">
        <v>329</v>
      </c>
      <c r="J9146" s="102"/>
      <c r="K9146" s="124"/>
      <c r="R9146" s="46"/>
      <c r="V9146" s="112"/>
      <c r="W9146" s="72"/>
      <c r="X9146" s="46"/>
      <c r="Y9146" s="46"/>
      <c r="AC9146" s="47">
        <f t="shared" si="139"/>
        <v>0</v>
      </c>
      <c r="AD9146" s="47"/>
      <c r="AE9146" s="44"/>
      <c r="AF9146" s="48"/>
    </row>
    <row r="9147" spans="1:32" ht="21" customHeight="1">
      <c r="A9147" s="45" t="str">
        <f>IF(G9147="","",VLOOKUP(G9147,#REF!,3,0))</f>
        <v/>
      </c>
      <c r="B9147" s="45" t="str">
        <f>IF(Table1[[#This Row],[Day]]="","",WEEKNUM(F9147))</f>
        <v/>
      </c>
      <c r="C9147" s="45" t="str">
        <f>IF(Table1[[#This Row],[Day]]="","",MONTH(F9147))</f>
        <v/>
      </c>
      <c r="D9147" s="45" t="str">
        <f>IF(Table1[[#This Row],[Day]]="","",YEAR(F9147))</f>
        <v/>
      </c>
      <c r="E9147" s="117" t="s">
        <v>329</v>
      </c>
      <c r="J9147" s="102"/>
      <c r="K9147" s="124"/>
      <c r="R9147" s="46"/>
      <c r="V9147" s="112"/>
      <c r="W9147" s="72"/>
      <c r="X9147" s="46"/>
      <c r="Y9147" s="46"/>
      <c r="AC9147" s="47">
        <f t="shared" si="139"/>
        <v>0</v>
      </c>
      <c r="AD9147" s="47"/>
      <c r="AE9147" s="44"/>
      <c r="AF9147" s="48"/>
    </row>
    <row r="9148" spans="1:32" ht="21" customHeight="1">
      <c r="A9148" s="45" t="str">
        <f>IF(G9148="","",VLOOKUP(G9148,#REF!,3,0))</f>
        <v/>
      </c>
      <c r="B9148" s="45" t="str">
        <f>IF(Table1[[#This Row],[Day]]="","",WEEKNUM(F9148))</f>
        <v/>
      </c>
      <c r="C9148" s="45" t="str">
        <f>IF(Table1[[#This Row],[Day]]="","",MONTH(F9148))</f>
        <v/>
      </c>
      <c r="D9148" s="45" t="str">
        <f>IF(Table1[[#This Row],[Day]]="","",YEAR(F9148))</f>
        <v/>
      </c>
      <c r="E9148" s="117" t="s">
        <v>329</v>
      </c>
      <c r="J9148" s="102"/>
      <c r="K9148" s="124"/>
      <c r="R9148" s="46"/>
      <c r="V9148" s="112"/>
      <c r="W9148" s="72"/>
      <c r="X9148" s="46"/>
      <c r="Y9148" s="46"/>
      <c r="AC9148" s="47">
        <f t="shared" si="139"/>
        <v>0</v>
      </c>
      <c r="AD9148" s="47"/>
      <c r="AE9148" s="44"/>
      <c r="AF9148" s="48"/>
    </row>
    <row r="9149" spans="1:32" ht="21" customHeight="1">
      <c r="A9149" s="45" t="str">
        <f>IF(G9149="","",VLOOKUP(G9149,#REF!,3,0))</f>
        <v/>
      </c>
      <c r="B9149" s="45" t="str">
        <f>IF(Table1[[#This Row],[Day]]="","",WEEKNUM(F9149))</f>
        <v/>
      </c>
      <c r="C9149" s="45" t="str">
        <f>IF(Table1[[#This Row],[Day]]="","",MONTH(F9149))</f>
        <v/>
      </c>
      <c r="D9149" s="45" t="str">
        <f>IF(Table1[[#This Row],[Day]]="","",YEAR(F9149))</f>
        <v/>
      </c>
      <c r="E9149" s="117" t="s">
        <v>329</v>
      </c>
      <c r="J9149" s="102"/>
      <c r="K9149" s="124"/>
      <c r="R9149" s="46"/>
      <c r="V9149" s="112"/>
      <c r="W9149" s="72"/>
      <c r="X9149" s="46"/>
      <c r="Y9149" s="46"/>
      <c r="AC9149" s="47">
        <f t="shared" si="139"/>
        <v>0</v>
      </c>
      <c r="AD9149" s="47"/>
      <c r="AE9149" s="44"/>
      <c r="AF9149" s="48"/>
    </row>
    <row r="9150" spans="1:32" ht="21" customHeight="1">
      <c r="A9150" s="45" t="str">
        <f>IF(G9150="","",VLOOKUP(G9150,#REF!,3,0))</f>
        <v/>
      </c>
      <c r="B9150" s="45" t="str">
        <f>IF(Table1[[#This Row],[Day]]="","",WEEKNUM(F9150))</f>
        <v/>
      </c>
      <c r="C9150" s="45" t="str">
        <f>IF(Table1[[#This Row],[Day]]="","",MONTH(F9150))</f>
        <v/>
      </c>
      <c r="D9150" s="45" t="str">
        <f>IF(Table1[[#This Row],[Day]]="","",YEAR(F9150))</f>
        <v/>
      </c>
      <c r="E9150" s="117" t="s">
        <v>329</v>
      </c>
      <c r="J9150" s="102"/>
      <c r="K9150" s="124"/>
      <c r="R9150" s="46"/>
      <c r="V9150" s="112"/>
      <c r="W9150" s="72"/>
      <c r="X9150" s="46"/>
      <c r="Y9150" s="46"/>
      <c r="AC9150" s="47">
        <f t="shared" si="139"/>
        <v>0</v>
      </c>
      <c r="AD9150" s="47"/>
      <c r="AE9150" s="44"/>
      <c r="AF9150" s="48"/>
    </row>
    <row r="9151" spans="1:32" ht="21" customHeight="1">
      <c r="A9151" s="45" t="str">
        <f>IF(G9151="","",VLOOKUP(G9151,#REF!,3,0))</f>
        <v/>
      </c>
      <c r="B9151" s="45" t="str">
        <f>IF(Table1[[#This Row],[Day]]="","",WEEKNUM(F9151))</f>
        <v/>
      </c>
      <c r="C9151" s="45" t="str">
        <f>IF(Table1[[#This Row],[Day]]="","",MONTH(F9151))</f>
        <v/>
      </c>
      <c r="D9151" s="45" t="str">
        <f>IF(Table1[[#This Row],[Day]]="","",YEAR(F9151))</f>
        <v/>
      </c>
      <c r="E9151" s="117" t="s">
        <v>329</v>
      </c>
      <c r="J9151" s="102"/>
      <c r="K9151" s="124"/>
      <c r="R9151" s="46"/>
      <c r="V9151" s="112"/>
      <c r="W9151" s="72"/>
      <c r="X9151" s="46"/>
      <c r="Y9151" s="46"/>
      <c r="AC9151" s="47">
        <f t="shared" si="139"/>
        <v>0</v>
      </c>
      <c r="AD9151" s="47"/>
      <c r="AE9151" s="44"/>
      <c r="AF9151" s="48"/>
    </row>
    <row r="9152" spans="1:32" ht="21" customHeight="1">
      <c r="A9152" s="45" t="str">
        <f>IF(G9152="","",VLOOKUP(G9152,#REF!,3,0))</f>
        <v/>
      </c>
      <c r="B9152" s="45" t="str">
        <f>IF(Table1[[#This Row],[Day]]="","",WEEKNUM(F9152))</f>
        <v/>
      </c>
      <c r="C9152" s="45" t="str">
        <f>IF(Table1[[#This Row],[Day]]="","",MONTH(F9152))</f>
        <v/>
      </c>
      <c r="D9152" s="45" t="str">
        <f>IF(Table1[[#This Row],[Day]]="","",YEAR(F9152))</f>
        <v/>
      </c>
      <c r="E9152" s="117" t="s">
        <v>329</v>
      </c>
      <c r="J9152" s="102"/>
      <c r="K9152" s="124"/>
      <c r="R9152" s="46"/>
      <c r="V9152" s="112"/>
      <c r="W9152" s="72"/>
      <c r="X9152" s="46"/>
      <c r="Y9152" s="46"/>
      <c r="AC9152" s="47">
        <f t="shared" si="139"/>
        <v>0</v>
      </c>
      <c r="AD9152" s="47"/>
      <c r="AE9152" s="44"/>
      <c r="AF9152" s="48"/>
    </row>
    <row r="9153" spans="1:32" ht="21" customHeight="1">
      <c r="A9153" s="45" t="str">
        <f>IF(G9153="","",VLOOKUP(G9153,#REF!,3,0))</f>
        <v/>
      </c>
      <c r="B9153" s="45" t="str">
        <f>IF(Table1[[#This Row],[Day]]="","",WEEKNUM(F9153))</f>
        <v/>
      </c>
      <c r="C9153" s="45" t="str">
        <f>IF(Table1[[#This Row],[Day]]="","",MONTH(F9153))</f>
        <v/>
      </c>
      <c r="D9153" s="45" t="str">
        <f>IF(Table1[[#This Row],[Day]]="","",YEAR(F9153))</f>
        <v/>
      </c>
      <c r="E9153" s="117" t="s">
        <v>329</v>
      </c>
      <c r="J9153" s="102"/>
      <c r="K9153" s="124"/>
      <c r="R9153" s="46"/>
      <c r="V9153" s="112"/>
      <c r="W9153" s="72"/>
      <c r="X9153" s="46"/>
      <c r="Y9153" s="46"/>
      <c r="AC9153" s="47">
        <f t="shared" si="139"/>
        <v>0</v>
      </c>
      <c r="AD9153" s="47"/>
      <c r="AE9153" s="44"/>
      <c r="AF9153" s="48"/>
    </row>
    <row r="9154" spans="1:32" ht="21" customHeight="1">
      <c r="A9154" s="45" t="str">
        <f>IF(G9154="","",VLOOKUP(G9154,#REF!,3,0))</f>
        <v/>
      </c>
      <c r="B9154" s="45" t="str">
        <f>IF(Table1[[#This Row],[Day]]="","",WEEKNUM(F9154))</f>
        <v/>
      </c>
      <c r="C9154" s="45" t="str">
        <f>IF(Table1[[#This Row],[Day]]="","",MONTH(F9154))</f>
        <v/>
      </c>
      <c r="D9154" s="45" t="str">
        <f>IF(Table1[[#This Row],[Day]]="","",YEAR(F9154))</f>
        <v/>
      </c>
      <c r="E9154" s="117" t="s">
        <v>329</v>
      </c>
      <c r="J9154" s="102"/>
      <c r="K9154" s="124"/>
      <c r="R9154" s="46"/>
      <c r="V9154" s="112"/>
      <c r="W9154" s="72"/>
      <c r="X9154" s="46"/>
      <c r="Y9154" s="46"/>
      <c r="AC9154" s="47">
        <f t="shared" si="139"/>
        <v>0</v>
      </c>
      <c r="AD9154" s="47"/>
      <c r="AE9154" s="44"/>
      <c r="AF9154" s="48"/>
    </row>
    <row r="9155" spans="1:32" ht="21" customHeight="1">
      <c r="A9155" s="45" t="str">
        <f>IF(G9155="","",VLOOKUP(G9155,#REF!,3,0))</f>
        <v/>
      </c>
      <c r="B9155" s="45" t="str">
        <f>IF(Table1[[#This Row],[Day]]="","",WEEKNUM(F9155))</f>
        <v/>
      </c>
      <c r="C9155" s="45" t="str">
        <f>IF(Table1[[#This Row],[Day]]="","",MONTH(F9155))</f>
        <v/>
      </c>
      <c r="D9155" s="45" t="str">
        <f>IF(Table1[[#This Row],[Day]]="","",YEAR(F9155))</f>
        <v/>
      </c>
      <c r="E9155" s="117" t="s">
        <v>329</v>
      </c>
      <c r="J9155" s="102"/>
      <c r="K9155" s="124"/>
      <c r="R9155" s="46"/>
      <c r="V9155" s="112"/>
      <c r="W9155" s="72"/>
      <c r="X9155" s="46"/>
      <c r="Y9155" s="46"/>
      <c r="AC9155" s="47">
        <f t="shared" si="139"/>
        <v>0</v>
      </c>
      <c r="AD9155" s="47"/>
      <c r="AE9155" s="44"/>
      <c r="AF9155" s="48"/>
    </row>
    <row r="9156" spans="1:32" ht="21" customHeight="1">
      <c r="A9156" s="45" t="str">
        <f>IF(G9156="","",VLOOKUP(G9156,#REF!,3,0))</f>
        <v/>
      </c>
      <c r="B9156" s="45" t="str">
        <f>IF(Table1[[#This Row],[Day]]="","",WEEKNUM(F9156))</f>
        <v/>
      </c>
      <c r="C9156" s="45" t="str">
        <f>IF(Table1[[#This Row],[Day]]="","",MONTH(F9156))</f>
        <v/>
      </c>
      <c r="D9156" s="45" t="str">
        <f>IF(Table1[[#This Row],[Day]]="","",YEAR(F9156))</f>
        <v/>
      </c>
      <c r="E9156" s="117" t="s">
        <v>329</v>
      </c>
      <c r="J9156" s="102"/>
      <c r="K9156" s="124"/>
      <c r="R9156" s="46"/>
      <c r="V9156" s="112"/>
      <c r="W9156" s="72"/>
      <c r="X9156" s="46"/>
      <c r="Y9156" s="46"/>
      <c r="AC9156" s="47">
        <f t="shared" si="139"/>
        <v>0</v>
      </c>
      <c r="AD9156" s="47"/>
      <c r="AE9156" s="44"/>
      <c r="AF9156" s="48"/>
    </row>
    <row r="9157" spans="1:32" ht="21" customHeight="1">
      <c r="A9157" s="45" t="str">
        <f>IF(G9157="","",VLOOKUP(G9157,#REF!,3,0))</f>
        <v/>
      </c>
      <c r="B9157" s="45" t="str">
        <f>IF(Table1[[#This Row],[Day]]="","",WEEKNUM(F9157))</f>
        <v/>
      </c>
      <c r="C9157" s="45" t="str">
        <f>IF(Table1[[#This Row],[Day]]="","",MONTH(F9157))</f>
        <v/>
      </c>
      <c r="D9157" s="45" t="str">
        <f>IF(Table1[[#This Row],[Day]]="","",YEAR(F9157))</f>
        <v/>
      </c>
      <c r="E9157" s="117" t="s">
        <v>329</v>
      </c>
      <c r="J9157" s="102"/>
      <c r="K9157" s="124"/>
      <c r="R9157" s="46"/>
      <c r="V9157" s="112"/>
      <c r="W9157" s="72"/>
      <c r="X9157" s="46"/>
      <c r="Y9157" s="46"/>
      <c r="AC9157" s="47">
        <f t="shared" si="139"/>
        <v>0</v>
      </c>
      <c r="AD9157" s="47"/>
      <c r="AE9157" s="44"/>
      <c r="AF9157" s="48"/>
    </row>
    <row r="9158" spans="1:32" ht="21" customHeight="1">
      <c r="A9158" s="45" t="str">
        <f>IF(G9158="","",VLOOKUP(G9158,#REF!,3,0))</f>
        <v/>
      </c>
      <c r="B9158" s="45" t="str">
        <f>IF(Table1[[#This Row],[Day]]="","",WEEKNUM(F9158))</f>
        <v/>
      </c>
      <c r="C9158" s="45" t="str">
        <f>IF(Table1[[#This Row],[Day]]="","",MONTH(F9158))</f>
        <v/>
      </c>
      <c r="D9158" s="45" t="str">
        <f>IF(Table1[[#This Row],[Day]]="","",YEAR(F9158))</f>
        <v/>
      </c>
      <c r="E9158" s="117" t="s">
        <v>329</v>
      </c>
      <c r="J9158" s="102"/>
      <c r="K9158" s="124"/>
      <c r="R9158" s="46"/>
      <c r="V9158" s="112"/>
      <c r="W9158" s="72"/>
      <c r="X9158" s="46"/>
      <c r="Y9158" s="46"/>
      <c r="AC9158" s="47">
        <f t="shared" si="139"/>
        <v>0</v>
      </c>
      <c r="AD9158" s="47"/>
      <c r="AE9158" s="44"/>
      <c r="AF9158" s="48"/>
    </row>
    <row r="9159" spans="1:32" ht="21" customHeight="1">
      <c r="A9159" s="45" t="str">
        <f>IF(G9159="","",VLOOKUP(G9159,#REF!,3,0))</f>
        <v/>
      </c>
      <c r="B9159" s="45" t="str">
        <f>IF(Table1[[#This Row],[Day]]="","",WEEKNUM(F9159))</f>
        <v/>
      </c>
      <c r="C9159" s="45" t="str">
        <f>IF(Table1[[#This Row],[Day]]="","",MONTH(F9159))</f>
        <v/>
      </c>
      <c r="D9159" s="45" t="str">
        <f>IF(Table1[[#This Row],[Day]]="","",YEAR(F9159))</f>
        <v/>
      </c>
      <c r="E9159" s="117" t="s">
        <v>329</v>
      </c>
      <c r="J9159" s="102"/>
      <c r="K9159" s="124"/>
      <c r="R9159" s="46"/>
      <c r="V9159" s="112"/>
      <c r="W9159" s="72"/>
      <c r="X9159" s="46"/>
      <c r="Y9159" s="46"/>
      <c r="AC9159" s="47">
        <f t="shared" si="139"/>
        <v>0</v>
      </c>
      <c r="AD9159" s="47"/>
      <c r="AE9159" s="44"/>
      <c r="AF9159" s="48"/>
    </row>
    <row r="9160" spans="1:32" ht="21" customHeight="1">
      <c r="A9160" s="45" t="str">
        <f>IF(G9160="","",VLOOKUP(G9160,#REF!,3,0))</f>
        <v/>
      </c>
      <c r="B9160" s="45" t="str">
        <f>IF(Table1[[#This Row],[Day]]="","",WEEKNUM(F9160))</f>
        <v/>
      </c>
      <c r="C9160" s="45" t="str">
        <f>IF(Table1[[#This Row],[Day]]="","",MONTH(F9160))</f>
        <v/>
      </c>
      <c r="D9160" s="45" t="str">
        <f>IF(Table1[[#This Row],[Day]]="","",YEAR(F9160))</f>
        <v/>
      </c>
      <c r="E9160" s="117" t="s">
        <v>329</v>
      </c>
      <c r="J9160" s="102"/>
      <c r="K9160" s="124"/>
      <c r="R9160" s="46"/>
      <c r="V9160" s="112"/>
      <c r="W9160" s="72"/>
      <c r="X9160" s="46"/>
      <c r="Y9160" s="46"/>
      <c r="AC9160" s="47">
        <f t="shared" si="139"/>
        <v>0</v>
      </c>
      <c r="AD9160" s="47"/>
      <c r="AE9160" s="44"/>
      <c r="AF9160" s="48"/>
    </row>
    <row r="9161" spans="1:32" ht="21" customHeight="1">
      <c r="A9161" s="45" t="str">
        <f>IF(G9161="","",VLOOKUP(G9161,#REF!,3,0))</f>
        <v/>
      </c>
      <c r="B9161" s="45" t="str">
        <f>IF(Table1[[#This Row],[Day]]="","",WEEKNUM(F9161))</f>
        <v/>
      </c>
      <c r="C9161" s="45" t="str">
        <f>IF(Table1[[#This Row],[Day]]="","",MONTH(F9161))</f>
        <v/>
      </c>
      <c r="D9161" s="45" t="str">
        <f>IF(Table1[[#This Row],[Day]]="","",YEAR(F9161))</f>
        <v/>
      </c>
      <c r="E9161" s="117" t="s">
        <v>329</v>
      </c>
      <c r="J9161" s="102"/>
      <c r="K9161" s="124"/>
      <c r="R9161" s="46"/>
      <c r="V9161" s="112"/>
      <c r="W9161" s="72"/>
      <c r="X9161" s="46"/>
      <c r="Y9161" s="46"/>
      <c r="AC9161" s="47">
        <f t="shared" si="139"/>
        <v>0</v>
      </c>
      <c r="AD9161" s="47"/>
      <c r="AE9161" s="44"/>
      <c r="AF9161" s="48"/>
    </row>
    <row r="9162" spans="1:32" ht="21" customHeight="1">
      <c r="A9162" s="45" t="str">
        <f>IF(G9162="","",VLOOKUP(G9162,#REF!,3,0))</f>
        <v/>
      </c>
      <c r="B9162" s="45" t="str">
        <f>IF(Table1[[#This Row],[Day]]="","",WEEKNUM(F9162))</f>
        <v/>
      </c>
      <c r="C9162" s="45" t="str">
        <f>IF(Table1[[#This Row],[Day]]="","",MONTH(F9162))</f>
        <v/>
      </c>
      <c r="D9162" s="45" t="str">
        <f>IF(Table1[[#This Row],[Day]]="","",YEAR(F9162))</f>
        <v/>
      </c>
      <c r="E9162" s="117" t="s">
        <v>329</v>
      </c>
      <c r="J9162" s="102"/>
      <c r="K9162" s="124"/>
      <c r="R9162" s="46"/>
      <c r="V9162" s="112"/>
      <c r="W9162" s="72"/>
      <c r="X9162" s="46"/>
      <c r="Y9162" s="46"/>
      <c r="AC9162" s="47">
        <f t="shared" si="139"/>
        <v>0</v>
      </c>
      <c r="AD9162" s="47"/>
      <c r="AE9162" s="44"/>
      <c r="AF9162" s="48"/>
    </row>
    <row r="9163" spans="1:32" ht="21" customHeight="1">
      <c r="A9163" s="45" t="str">
        <f>IF(G9163="","",VLOOKUP(G9163,#REF!,3,0))</f>
        <v/>
      </c>
      <c r="B9163" s="45" t="str">
        <f>IF(Table1[[#This Row],[Day]]="","",WEEKNUM(F9163))</f>
        <v/>
      </c>
      <c r="C9163" s="45" t="str">
        <f>IF(Table1[[#This Row],[Day]]="","",MONTH(F9163))</f>
        <v/>
      </c>
      <c r="D9163" s="45" t="str">
        <f>IF(Table1[[#This Row],[Day]]="","",YEAR(F9163))</f>
        <v/>
      </c>
      <c r="E9163" s="117" t="s">
        <v>329</v>
      </c>
      <c r="J9163" s="102"/>
      <c r="K9163" s="124"/>
      <c r="R9163" s="46"/>
      <c r="V9163" s="112"/>
      <c r="W9163" s="72"/>
      <c r="X9163" s="46"/>
      <c r="Y9163" s="46"/>
      <c r="AC9163" s="47">
        <f t="shared" si="139"/>
        <v>0</v>
      </c>
      <c r="AD9163" s="47"/>
      <c r="AE9163" s="44"/>
      <c r="AF9163" s="48"/>
    </row>
    <row r="9164" spans="1:32" ht="21" customHeight="1">
      <c r="A9164" s="45" t="str">
        <f>IF(G9164="","",VLOOKUP(G9164,#REF!,3,0))</f>
        <v/>
      </c>
      <c r="B9164" s="45" t="str">
        <f>IF(Table1[[#This Row],[Day]]="","",WEEKNUM(F9164))</f>
        <v/>
      </c>
      <c r="C9164" s="45" t="str">
        <f>IF(Table1[[#This Row],[Day]]="","",MONTH(F9164))</f>
        <v/>
      </c>
      <c r="D9164" s="45" t="str">
        <f>IF(Table1[[#This Row],[Day]]="","",YEAR(F9164))</f>
        <v/>
      </c>
      <c r="E9164" s="117" t="s">
        <v>329</v>
      </c>
      <c r="J9164" s="102"/>
      <c r="K9164" s="124"/>
      <c r="R9164" s="46"/>
      <c r="V9164" s="112"/>
      <c r="W9164" s="72"/>
      <c r="X9164" s="46"/>
      <c r="Y9164" s="46"/>
      <c r="AC9164" s="47">
        <f t="shared" si="139"/>
        <v>0</v>
      </c>
      <c r="AD9164" s="47"/>
      <c r="AE9164" s="44"/>
      <c r="AF9164" s="48"/>
    </row>
    <row r="9165" spans="1:32" ht="21" customHeight="1">
      <c r="A9165" s="45" t="str">
        <f>IF(G9165="","",VLOOKUP(G9165,#REF!,3,0))</f>
        <v/>
      </c>
      <c r="B9165" s="45" t="str">
        <f>IF(Table1[[#This Row],[Day]]="","",WEEKNUM(F9165))</f>
        <v/>
      </c>
      <c r="C9165" s="45" t="str">
        <f>IF(Table1[[#This Row],[Day]]="","",MONTH(F9165))</f>
        <v/>
      </c>
      <c r="D9165" s="45" t="str">
        <f>IF(Table1[[#This Row],[Day]]="","",YEAR(F9165))</f>
        <v/>
      </c>
      <c r="E9165" s="117" t="s">
        <v>329</v>
      </c>
      <c r="J9165" s="102"/>
      <c r="K9165" s="124"/>
      <c r="R9165" s="46"/>
      <c r="V9165" s="112"/>
      <c r="W9165" s="72"/>
      <c r="X9165" s="46"/>
      <c r="Y9165" s="46"/>
      <c r="AC9165" s="47">
        <f t="shared" si="139"/>
        <v>0</v>
      </c>
      <c r="AD9165" s="47"/>
      <c r="AE9165" s="44"/>
      <c r="AF9165" s="48"/>
    </row>
    <row r="9166" spans="1:32" ht="21" customHeight="1">
      <c r="A9166" s="45" t="str">
        <f>IF(G9166="","",VLOOKUP(G9166,#REF!,3,0))</f>
        <v/>
      </c>
      <c r="B9166" s="45" t="str">
        <f>IF(Table1[[#This Row],[Day]]="","",WEEKNUM(F9166))</f>
        <v/>
      </c>
      <c r="C9166" s="45" t="str">
        <f>IF(Table1[[#This Row],[Day]]="","",MONTH(F9166))</f>
        <v/>
      </c>
      <c r="D9166" s="45" t="str">
        <f>IF(Table1[[#This Row],[Day]]="","",YEAR(F9166))</f>
        <v/>
      </c>
      <c r="E9166" s="117" t="s">
        <v>329</v>
      </c>
      <c r="J9166" s="102"/>
      <c r="K9166" s="124"/>
      <c r="R9166" s="46"/>
      <c r="V9166" s="112"/>
      <c r="W9166" s="72"/>
      <c r="X9166" s="46"/>
      <c r="Y9166" s="46"/>
      <c r="AC9166" s="47">
        <f t="shared" si="139"/>
        <v>0</v>
      </c>
      <c r="AD9166" s="47"/>
      <c r="AE9166" s="44"/>
      <c r="AF9166" s="48"/>
    </row>
    <row r="9167" spans="1:32" ht="21" customHeight="1">
      <c r="A9167" s="45" t="str">
        <f>IF(G9167="","",VLOOKUP(G9167,#REF!,3,0))</f>
        <v/>
      </c>
      <c r="B9167" s="45" t="str">
        <f>IF(Table1[[#This Row],[Day]]="","",WEEKNUM(F9167))</f>
        <v/>
      </c>
      <c r="C9167" s="45" t="str">
        <f>IF(Table1[[#This Row],[Day]]="","",MONTH(F9167))</f>
        <v/>
      </c>
      <c r="D9167" s="45" t="str">
        <f>IF(Table1[[#This Row],[Day]]="","",YEAR(F9167))</f>
        <v/>
      </c>
      <c r="E9167" s="117" t="s">
        <v>329</v>
      </c>
      <c r="J9167" s="102"/>
      <c r="K9167" s="124"/>
      <c r="R9167" s="46"/>
      <c r="V9167" s="112"/>
      <c r="W9167" s="72"/>
      <c r="X9167" s="46"/>
      <c r="Y9167" s="46"/>
      <c r="AC9167" s="47">
        <f t="shared" si="139"/>
        <v>0</v>
      </c>
      <c r="AD9167" s="47"/>
      <c r="AE9167" s="44"/>
      <c r="AF9167" s="48"/>
    </row>
    <row r="9168" spans="1:32" ht="21" customHeight="1">
      <c r="A9168" s="45" t="str">
        <f>IF(G9168="","",VLOOKUP(G9168,#REF!,3,0))</f>
        <v/>
      </c>
      <c r="B9168" s="45" t="str">
        <f>IF(Table1[[#This Row],[Day]]="","",WEEKNUM(F9168))</f>
        <v/>
      </c>
      <c r="C9168" s="45" t="str">
        <f>IF(Table1[[#This Row],[Day]]="","",MONTH(F9168))</f>
        <v/>
      </c>
      <c r="D9168" s="45" t="str">
        <f>IF(Table1[[#This Row],[Day]]="","",YEAR(F9168))</f>
        <v/>
      </c>
      <c r="E9168" s="117" t="s">
        <v>329</v>
      </c>
      <c r="J9168" s="102"/>
      <c r="K9168" s="124"/>
      <c r="R9168" s="46"/>
      <c r="V9168" s="112"/>
      <c r="W9168" s="72"/>
      <c r="X9168" s="46"/>
      <c r="Y9168" s="46"/>
      <c r="AC9168" s="47">
        <f t="shared" si="139"/>
        <v>0</v>
      </c>
      <c r="AD9168" s="47"/>
      <c r="AE9168" s="44"/>
      <c r="AF9168" s="48"/>
    </row>
    <row r="9169" spans="1:32" ht="21" customHeight="1">
      <c r="A9169" s="45" t="str">
        <f>IF(G9169="","",VLOOKUP(G9169,#REF!,3,0))</f>
        <v/>
      </c>
      <c r="B9169" s="45" t="str">
        <f>IF(Table1[[#This Row],[Day]]="","",WEEKNUM(F9169))</f>
        <v/>
      </c>
      <c r="C9169" s="45" t="str">
        <f>IF(Table1[[#This Row],[Day]]="","",MONTH(F9169))</f>
        <v/>
      </c>
      <c r="D9169" s="45" t="str">
        <f>IF(Table1[[#This Row],[Day]]="","",YEAR(F9169))</f>
        <v/>
      </c>
      <c r="E9169" s="117" t="s">
        <v>329</v>
      </c>
      <c r="J9169" s="102"/>
      <c r="K9169" s="124"/>
      <c r="R9169" s="46"/>
      <c r="V9169" s="112"/>
      <c r="W9169" s="72"/>
      <c r="X9169" s="46"/>
      <c r="Y9169" s="46"/>
      <c r="AC9169" s="47">
        <f t="shared" si="139"/>
        <v>0</v>
      </c>
      <c r="AD9169" s="47"/>
      <c r="AE9169" s="44"/>
      <c r="AF9169" s="48"/>
    </row>
    <row r="9170" spans="1:32" ht="21" customHeight="1">
      <c r="A9170" s="45" t="str">
        <f>IF(G9170="","",VLOOKUP(G9170,#REF!,3,0))</f>
        <v/>
      </c>
      <c r="B9170" s="45" t="str">
        <f>IF(Table1[[#This Row],[Day]]="","",WEEKNUM(F9170))</f>
        <v/>
      </c>
      <c r="C9170" s="45" t="str">
        <f>IF(Table1[[#This Row],[Day]]="","",MONTH(F9170))</f>
        <v/>
      </c>
      <c r="D9170" s="45" t="str">
        <f>IF(Table1[[#This Row],[Day]]="","",YEAR(F9170))</f>
        <v/>
      </c>
      <c r="E9170" s="117" t="s">
        <v>329</v>
      </c>
      <c r="J9170" s="102"/>
      <c r="K9170" s="124"/>
      <c r="R9170" s="46"/>
      <c r="V9170" s="112"/>
      <c r="W9170" s="72"/>
      <c r="X9170" s="46"/>
      <c r="Y9170" s="46"/>
      <c r="AC9170" s="47">
        <f t="shared" si="139"/>
        <v>0</v>
      </c>
      <c r="AD9170" s="47"/>
      <c r="AE9170" s="44"/>
      <c r="AF9170" s="48"/>
    </row>
    <row r="9171" spans="1:32" ht="21" customHeight="1">
      <c r="A9171" s="45" t="str">
        <f>IF(G9171="","",VLOOKUP(G9171,#REF!,3,0))</f>
        <v/>
      </c>
      <c r="B9171" s="45" t="str">
        <f>IF(Table1[[#This Row],[Day]]="","",WEEKNUM(F9171))</f>
        <v/>
      </c>
      <c r="C9171" s="45" t="str">
        <f>IF(Table1[[#This Row],[Day]]="","",MONTH(F9171))</f>
        <v/>
      </c>
      <c r="D9171" s="45" t="str">
        <f>IF(Table1[[#This Row],[Day]]="","",YEAR(F9171))</f>
        <v/>
      </c>
      <c r="E9171" s="117" t="s">
        <v>329</v>
      </c>
      <c r="J9171" s="102"/>
      <c r="K9171" s="124"/>
      <c r="R9171" s="46"/>
      <c r="V9171" s="112"/>
      <c r="W9171" s="72"/>
      <c r="X9171" s="46"/>
      <c r="Y9171" s="46"/>
      <c r="AC9171" s="47">
        <f t="shared" si="139"/>
        <v>0</v>
      </c>
      <c r="AD9171" s="47"/>
      <c r="AE9171" s="44"/>
      <c r="AF9171" s="48"/>
    </row>
    <row r="9172" spans="1:32" ht="21" customHeight="1">
      <c r="A9172" s="45" t="str">
        <f>IF(G9172="","",VLOOKUP(G9172,#REF!,3,0))</f>
        <v/>
      </c>
      <c r="B9172" s="45" t="str">
        <f>IF(Table1[[#This Row],[Day]]="","",WEEKNUM(F9172))</f>
        <v/>
      </c>
      <c r="C9172" s="45" t="str">
        <f>IF(Table1[[#This Row],[Day]]="","",MONTH(F9172))</f>
        <v/>
      </c>
      <c r="D9172" s="45" t="str">
        <f>IF(Table1[[#This Row],[Day]]="","",YEAR(F9172))</f>
        <v/>
      </c>
      <c r="E9172" s="117" t="s">
        <v>329</v>
      </c>
      <c r="J9172" s="102"/>
      <c r="K9172" s="124"/>
      <c r="R9172" s="46"/>
      <c r="V9172" s="112"/>
      <c r="W9172" s="72"/>
      <c r="X9172" s="46"/>
      <c r="Y9172" s="46"/>
      <c r="AC9172" s="47">
        <f t="shared" si="139"/>
        <v>0</v>
      </c>
      <c r="AD9172" s="47"/>
      <c r="AE9172" s="44"/>
      <c r="AF9172" s="48"/>
    </row>
    <row r="9173" spans="1:32" ht="21" customHeight="1">
      <c r="A9173" s="45" t="str">
        <f>IF(G9173="","",VLOOKUP(G9173,#REF!,3,0))</f>
        <v/>
      </c>
      <c r="B9173" s="45" t="str">
        <f>IF(Table1[[#This Row],[Day]]="","",WEEKNUM(F9173))</f>
        <v/>
      </c>
      <c r="C9173" s="45" t="str">
        <f>IF(Table1[[#This Row],[Day]]="","",MONTH(F9173))</f>
        <v/>
      </c>
      <c r="D9173" s="45" t="str">
        <f>IF(Table1[[#This Row],[Day]]="","",YEAR(F9173))</f>
        <v/>
      </c>
      <c r="E9173" s="117" t="s">
        <v>329</v>
      </c>
      <c r="J9173" s="102"/>
      <c r="K9173" s="124"/>
      <c r="R9173" s="46"/>
      <c r="V9173" s="112"/>
      <c r="W9173" s="72"/>
      <c r="X9173" s="46"/>
      <c r="Y9173" s="46"/>
      <c r="AC9173" s="47">
        <f t="shared" si="139"/>
        <v>0</v>
      </c>
      <c r="AD9173" s="47"/>
      <c r="AE9173" s="44"/>
      <c r="AF9173" s="48"/>
    </row>
    <row r="9174" spans="1:32" ht="21" customHeight="1">
      <c r="A9174" s="45" t="str">
        <f>IF(G9174="","",VLOOKUP(G9174,#REF!,3,0))</f>
        <v/>
      </c>
      <c r="B9174" s="45" t="str">
        <f>IF(Table1[[#This Row],[Day]]="","",WEEKNUM(F9174))</f>
        <v/>
      </c>
      <c r="C9174" s="45" t="str">
        <f>IF(Table1[[#This Row],[Day]]="","",MONTH(F9174))</f>
        <v/>
      </c>
      <c r="D9174" s="45" t="str">
        <f>IF(Table1[[#This Row],[Day]]="","",YEAR(F9174))</f>
        <v/>
      </c>
      <c r="E9174" s="117" t="s">
        <v>329</v>
      </c>
      <c r="J9174" s="102"/>
      <c r="K9174" s="124"/>
      <c r="R9174" s="46"/>
      <c r="V9174" s="112"/>
      <c r="W9174" s="72"/>
      <c r="X9174" s="46"/>
      <c r="Y9174" s="46"/>
      <c r="AC9174" s="47">
        <f t="shared" si="139"/>
        <v>0</v>
      </c>
      <c r="AD9174" s="47"/>
      <c r="AE9174" s="44"/>
      <c r="AF9174" s="48"/>
    </row>
    <row r="9175" spans="1:32" ht="21" customHeight="1">
      <c r="A9175" s="45" t="str">
        <f>IF(G9175="","",VLOOKUP(G9175,#REF!,3,0))</f>
        <v/>
      </c>
      <c r="B9175" s="45" t="str">
        <f>IF(Table1[[#This Row],[Day]]="","",WEEKNUM(F9175))</f>
        <v/>
      </c>
      <c r="C9175" s="45" t="str">
        <f>IF(Table1[[#This Row],[Day]]="","",MONTH(F9175))</f>
        <v/>
      </c>
      <c r="D9175" s="45" t="str">
        <f>IF(Table1[[#This Row],[Day]]="","",YEAR(F9175))</f>
        <v/>
      </c>
      <c r="E9175" s="117" t="s">
        <v>329</v>
      </c>
      <c r="J9175" s="102"/>
      <c r="K9175" s="124"/>
      <c r="R9175" s="46"/>
      <c r="V9175" s="112"/>
      <c r="W9175" s="72"/>
      <c r="X9175" s="46"/>
      <c r="Y9175" s="46"/>
      <c r="AC9175" s="47">
        <f t="shared" si="139"/>
        <v>0</v>
      </c>
      <c r="AD9175" s="47"/>
      <c r="AE9175" s="44"/>
      <c r="AF9175" s="48"/>
    </row>
    <row r="9176" spans="1:32" ht="21" customHeight="1">
      <c r="A9176" s="45" t="str">
        <f>IF(G9176="","",VLOOKUP(G9176,#REF!,3,0))</f>
        <v/>
      </c>
      <c r="B9176" s="45" t="str">
        <f>IF(Table1[[#This Row],[Day]]="","",WEEKNUM(F9176))</f>
        <v/>
      </c>
      <c r="C9176" s="45" t="str">
        <f>IF(Table1[[#This Row],[Day]]="","",MONTH(F9176))</f>
        <v/>
      </c>
      <c r="D9176" s="45" t="str">
        <f>IF(Table1[[#This Row],[Day]]="","",YEAR(F9176))</f>
        <v/>
      </c>
      <c r="E9176" s="117" t="s">
        <v>329</v>
      </c>
      <c r="J9176" s="102"/>
      <c r="K9176" s="124"/>
      <c r="R9176" s="46"/>
      <c r="V9176" s="112"/>
      <c r="W9176" s="72"/>
      <c r="X9176" s="46"/>
      <c r="Y9176" s="46"/>
      <c r="AC9176" s="47">
        <f t="shared" si="139"/>
        <v>0</v>
      </c>
      <c r="AD9176" s="47"/>
      <c r="AE9176" s="44"/>
      <c r="AF9176" s="48"/>
    </row>
    <row r="9177" spans="1:32" ht="21" customHeight="1">
      <c r="A9177" s="45" t="str">
        <f>IF(G9177="","",VLOOKUP(G9177,#REF!,3,0))</f>
        <v/>
      </c>
      <c r="B9177" s="45" t="str">
        <f>IF(Table1[[#This Row],[Day]]="","",WEEKNUM(F9177))</f>
        <v/>
      </c>
      <c r="C9177" s="45" t="str">
        <f>IF(Table1[[#This Row],[Day]]="","",MONTH(F9177))</f>
        <v/>
      </c>
      <c r="D9177" s="45" t="str">
        <f>IF(Table1[[#This Row],[Day]]="","",YEAR(F9177))</f>
        <v/>
      </c>
      <c r="E9177" s="117" t="s">
        <v>329</v>
      </c>
      <c r="J9177" s="102"/>
      <c r="K9177" s="124"/>
      <c r="R9177" s="46"/>
      <c r="V9177" s="112"/>
      <c r="W9177" s="72"/>
      <c r="X9177" s="46"/>
      <c r="Y9177" s="46"/>
      <c r="AC9177" s="47">
        <f t="shared" si="139"/>
        <v>0</v>
      </c>
      <c r="AD9177" s="47"/>
      <c r="AE9177" s="44"/>
      <c r="AF9177" s="48"/>
    </row>
    <row r="9178" spans="1:32" ht="21" customHeight="1">
      <c r="A9178" s="45" t="str">
        <f>IF(G9178="","",VLOOKUP(G9178,#REF!,3,0))</f>
        <v/>
      </c>
      <c r="B9178" s="45" t="str">
        <f>IF(Table1[[#This Row],[Day]]="","",WEEKNUM(F9178))</f>
        <v/>
      </c>
      <c r="C9178" s="45" t="str">
        <f>IF(Table1[[#This Row],[Day]]="","",MONTH(F9178))</f>
        <v/>
      </c>
      <c r="D9178" s="45" t="str">
        <f>IF(Table1[[#This Row],[Day]]="","",YEAR(F9178))</f>
        <v/>
      </c>
      <c r="E9178" s="117" t="s">
        <v>329</v>
      </c>
      <c r="J9178" s="102"/>
      <c r="K9178" s="124"/>
      <c r="R9178" s="46"/>
      <c r="V9178" s="112"/>
      <c r="W9178" s="72"/>
      <c r="X9178" s="46"/>
      <c r="Y9178" s="46"/>
      <c r="AC9178" s="47">
        <f t="shared" si="139"/>
        <v>0</v>
      </c>
      <c r="AD9178" s="47"/>
      <c r="AE9178" s="44"/>
      <c r="AF9178" s="48"/>
    </row>
    <row r="9179" spans="1:32" ht="21" customHeight="1">
      <c r="A9179" s="45" t="str">
        <f>IF(G9179="","",VLOOKUP(G9179,#REF!,3,0))</f>
        <v/>
      </c>
      <c r="B9179" s="45" t="str">
        <f>IF(Table1[[#This Row],[Day]]="","",WEEKNUM(F9179))</f>
        <v/>
      </c>
      <c r="C9179" s="45" t="str">
        <f>IF(Table1[[#This Row],[Day]]="","",MONTH(F9179))</f>
        <v/>
      </c>
      <c r="D9179" s="45" t="str">
        <f>IF(Table1[[#This Row],[Day]]="","",YEAR(F9179))</f>
        <v/>
      </c>
      <c r="E9179" s="117" t="s">
        <v>329</v>
      </c>
      <c r="J9179" s="102"/>
      <c r="K9179" s="124"/>
      <c r="R9179" s="46"/>
      <c r="V9179" s="112"/>
      <c r="W9179" s="72"/>
      <c r="X9179" s="46"/>
      <c r="Y9179" s="46"/>
      <c r="AC9179" s="47">
        <f t="shared" si="139"/>
        <v>0</v>
      </c>
      <c r="AD9179" s="47"/>
      <c r="AE9179" s="44"/>
      <c r="AF9179" s="48"/>
    </row>
    <row r="9180" spans="1:32" ht="21" customHeight="1">
      <c r="A9180" s="45" t="str">
        <f>IF(G9180="","",VLOOKUP(G9180,#REF!,3,0))</f>
        <v/>
      </c>
      <c r="B9180" s="45" t="str">
        <f>IF(Table1[[#This Row],[Day]]="","",WEEKNUM(F9180))</f>
        <v/>
      </c>
      <c r="C9180" s="45" t="str">
        <f>IF(Table1[[#This Row],[Day]]="","",MONTH(F9180))</f>
        <v/>
      </c>
      <c r="D9180" s="45" t="str">
        <f>IF(Table1[[#This Row],[Day]]="","",YEAR(F9180))</f>
        <v/>
      </c>
      <c r="E9180" s="117" t="s">
        <v>329</v>
      </c>
      <c r="J9180" s="102"/>
      <c r="K9180" s="124"/>
      <c r="R9180" s="46"/>
      <c r="V9180" s="112"/>
      <c r="W9180" s="72"/>
      <c r="X9180" s="46"/>
      <c r="Y9180" s="46"/>
      <c r="AC9180" s="47">
        <f t="shared" ref="AC9180:AC9243" si="140">SUM(I9180:AB9180)</f>
        <v>0</v>
      </c>
      <c r="AD9180" s="47"/>
      <c r="AE9180" s="44"/>
      <c r="AF9180" s="48"/>
    </row>
    <row r="9181" spans="1:32" ht="21" customHeight="1">
      <c r="A9181" s="45" t="str">
        <f>IF(G9181="","",VLOOKUP(G9181,#REF!,3,0))</f>
        <v/>
      </c>
      <c r="B9181" s="45" t="str">
        <f>IF(Table1[[#This Row],[Day]]="","",WEEKNUM(F9181))</f>
        <v/>
      </c>
      <c r="C9181" s="45" t="str">
        <f>IF(Table1[[#This Row],[Day]]="","",MONTH(F9181))</f>
        <v/>
      </c>
      <c r="D9181" s="45" t="str">
        <f>IF(Table1[[#This Row],[Day]]="","",YEAR(F9181))</f>
        <v/>
      </c>
      <c r="E9181" s="117" t="s">
        <v>329</v>
      </c>
      <c r="J9181" s="102"/>
      <c r="K9181" s="124"/>
      <c r="R9181" s="46"/>
      <c r="V9181" s="112"/>
      <c r="W9181" s="72"/>
      <c r="X9181" s="46"/>
      <c r="Y9181" s="46"/>
      <c r="AC9181" s="47">
        <f t="shared" si="140"/>
        <v>0</v>
      </c>
      <c r="AD9181" s="47"/>
      <c r="AE9181" s="44"/>
      <c r="AF9181" s="48"/>
    </row>
    <row r="9182" spans="1:32" ht="21" customHeight="1">
      <c r="A9182" s="45" t="str">
        <f>IF(G9182="","",VLOOKUP(G9182,#REF!,3,0))</f>
        <v/>
      </c>
      <c r="B9182" s="45" t="str">
        <f>IF(Table1[[#This Row],[Day]]="","",WEEKNUM(F9182))</f>
        <v/>
      </c>
      <c r="C9182" s="45" t="str">
        <f>IF(Table1[[#This Row],[Day]]="","",MONTH(F9182))</f>
        <v/>
      </c>
      <c r="D9182" s="45" t="str">
        <f>IF(Table1[[#This Row],[Day]]="","",YEAR(F9182))</f>
        <v/>
      </c>
      <c r="E9182" s="117" t="s">
        <v>329</v>
      </c>
      <c r="J9182" s="102"/>
      <c r="K9182" s="124"/>
      <c r="R9182" s="46"/>
      <c r="V9182" s="112"/>
      <c r="W9182" s="72"/>
      <c r="X9182" s="46"/>
      <c r="Y9182" s="46"/>
      <c r="AC9182" s="47">
        <f t="shared" si="140"/>
        <v>0</v>
      </c>
      <c r="AD9182" s="47"/>
      <c r="AE9182" s="44"/>
      <c r="AF9182" s="48"/>
    </row>
    <row r="9183" spans="1:32" ht="21" customHeight="1">
      <c r="A9183" s="45" t="str">
        <f>IF(G9183="","",VLOOKUP(G9183,#REF!,3,0))</f>
        <v/>
      </c>
      <c r="B9183" s="45" t="str">
        <f>IF(Table1[[#This Row],[Day]]="","",WEEKNUM(F9183))</f>
        <v/>
      </c>
      <c r="C9183" s="45" t="str">
        <f>IF(Table1[[#This Row],[Day]]="","",MONTH(F9183))</f>
        <v/>
      </c>
      <c r="D9183" s="45" t="str">
        <f>IF(Table1[[#This Row],[Day]]="","",YEAR(F9183))</f>
        <v/>
      </c>
      <c r="E9183" s="117" t="s">
        <v>329</v>
      </c>
      <c r="J9183" s="102"/>
      <c r="K9183" s="124"/>
      <c r="R9183" s="46"/>
      <c r="V9183" s="112"/>
      <c r="W9183" s="72"/>
      <c r="X9183" s="46"/>
      <c r="Y9183" s="46"/>
      <c r="AC9183" s="47">
        <f t="shared" si="140"/>
        <v>0</v>
      </c>
      <c r="AD9183" s="47"/>
      <c r="AE9183" s="44"/>
      <c r="AF9183" s="48"/>
    </row>
    <row r="9184" spans="1:32" ht="21" customHeight="1">
      <c r="A9184" s="45" t="str">
        <f>IF(G9184="","",VLOOKUP(G9184,#REF!,3,0))</f>
        <v/>
      </c>
      <c r="B9184" s="45" t="str">
        <f>IF(Table1[[#This Row],[Day]]="","",WEEKNUM(F9184))</f>
        <v/>
      </c>
      <c r="C9184" s="45" t="str">
        <f>IF(Table1[[#This Row],[Day]]="","",MONTH(F9184))</f>
        <v/>
      </c>
      <c r="D9184" s="45" t="str">
        <f>IF(Table1[[#This Row],[Day]]="","",YEAR(F9184))</f>
        <v/>
      </c>
      <c r="E9184" s="117" t="s">
        <v>329</v>
      </c>
      <c r="J9184" s="102"/>
      <c r="K9184" s="124"/>
      <c r="R9184" s="46"/>
      <c r="V9184" s="112"/>
      <c r="W9184" s="72"/>
      <c r="X9184" s="46"/>
      <c r="Y9184" s="46"/>
      <c r="AC9184" s="47">
        <f t="shared" si="140"/>
        <v>0</v>
      </c>
      <c r="AD9184" s="47"/>
      <c r="AE9184" s="44"/>
      <c r="AF9184" s="48"/>
    </row>
    <row r="9185" spans="1:32" ht="21" customHeight="1">
      <c r="A9185" s="45" t="str">
        <f>IF(G9185="","",VLOOKUP(G9185,#REF!,3,0))</f>
        <v/>
      </c>
      <c r="B9185" s="45" t="str">
        <f>IF(Table1[[#This Row],[Day]]="","",WEEKNUM(F9185))</f>
        <v/>
      </c>
      <c r="C9185" s="45" t="str">
        <f>IF(Table1[[#This Row],[Day]]="","",MONTH(F9185))</f>
        <v/>
      </c>
      <c r="D9185" s="45" t="str">
        <f>IF(Table1[[#This Row],[Day]]="","",YEAR(F9185))</f>
        <v/>
      </c>
      <c r="E9185" s="117" t="s">
        <v>329</v>
      </c>
      <c r="J9185" s="102"/>
      <c r="K9185" s="124"/>
      <c r="R9185" s="46"/>
      <c r="V9185" s="112"/>
      <c r="W9185" s="72"/>
      <c r="X9185" s="46"/>
      <c r="Y9185" s="46"/>
      <c r="AC9185" s="47">
        <f t="shared" si="140"/>
        <v>0</v>
      </c>
      <c r="AD9185" s="47"/>
      <c r="AE9185" s="44"/>
      <c r="AF9185" s="48"/>
    </row>
    <row r="9186" spans="1:32" ht="21" customHeight="1">
      <c r="A9186" s="45" t="str">
        <f>IF(G9186="","",VLOOKUP(G9186,#REF!,3,0))</f>
        <v/>
      </c>
      <c r="B9186" s="45" t="str">
        <f>IF(Table1[[#This Row],[Day]]="","",WEEKNUM(F9186))</f>
        <v/>
      </c>
      <c r="C9186" s="45" t="str">
        <f>IF(Table1[[#This Row],[Day]]="","",MONTH(F9186))</f>
        <v/>
      </c>
      <c r="D9186" s="45" t="str">
        <f>IF(Table1[[#This Row],[Day]]="","",YEAR(F9186))</f>
        <v/>
      </c>
      <c r="E9186" s="117" t="s">
        <v>329</v>
      </c>
      <c r="J9186" s="102"/>
      <c r="K9186" s="124"/>
      <c r="R9186" s="46"/>
      <c r="V9186" s="112"/>
      <c r="W9186" s="72"/>
      <c r="X9186" s="46"/>
      <c r="Y9186" s="46"/>
      <c r="AC9186" s="47">
        <f t="shared" si="140"/>
        <v>0</v>
      </c>
      <c r="AD9186" s="47"/>
      <c r="AE9186" s="44"/>
      <c r="AF9186" s="48"/>
    </row>
    <row r="9187" spans="1:32" ht="21" customHeight="1">
      <c r="A9187" s="45" t="str">
        <f>IF(G9187="","",VLOOKUP(G9187,#REF!,3,0))</f>
        <v/>
      </c>
      <c r="B9187" s="45" t="str">
        <f>IF(Table1[[#This Row],[Day]]="","",WEEKNUM(F9187))</f>
        <v/>
      </c>
      <c r="C9187" s="45" t="str">
        <f>IF(Table1[[#This Row],[Day]]="","",MONTH(F9187))</f>
        <v/>
      </c>
      <c r="D9187" s="45" t="str">
        <f>IF(Table1[[#This Row],[Day]]="","",YEAR(F9187))</f>
        <v/>
      </c>
      <c r="E9187" s="117" t="s">
        <v>329</v>
      </c>
      <c r="J9187" s="102"/>
      <c r="K9187" s="124"/>
      <c r="R9187" s="46"/>
      <c r="V9187" s="112"/>
      <c r="W9187" s="72"/>
      <c r="X9187" s="46"/>
      <c r="Y9187" s="46"/>
      <c r="AC9187" s="47">
        <f t="shared" si="140"/>
        <v>0</v>
      </c>
      <c r="AD9187" s="47"/>
      <c r="AE9187" s="44"/>
      <c r="AF9187" s="48"/>
    </row>
    <row r="9188" spans="1:32" ht="21" customHeight="1">
      <c r="A9188" s="45" t="str">
        <f>IF(G9188="","",VLOOKUP(G9188,#REF!,3,0))</f>
        <v/>
      </c>
      <c r="B9188" s="45" t="str">
        <f>IF(Table1[[#This Row],[Day]]="","",WEEKNUM(F9188))</f>
        <v/>
      </c>
      <c r="C9188" s="45" t="str">
        <f>IF(Table1[[#This Row],[Day]]="","",MONTH(F9188))</f>
        <v/>
      </c>
      <c r="D9188" s="45" t="str">
        <f>IF(Table1[[#This Row],[Day]]="","",YEAR(F9188))</f>
        <v/>
      </c>
      <c r="E9188" s="117" t="s">
        <v>329</v>
      </c>
      <c r="J9188" s="102"/>
      <c r="K9188" s="124"/>
      <c r="R9188" s="46"/>
      <c r="V9188" s="112"/>
      <c r="W9188" s="72"/>
      <c r="X9188" s="46"/>
      <c r="Y9188" s="46"/>
      <c r="AC9188" s="47">
        <f t="shared" si="140"/>
        <v>0</v>
      </c>
      <c r="AD9188" s="47"/>
      <c r="AE9188" s="44"/>
      <c r="AF9188" s="48"/>
    </row>
    <row r="9189" spans="1:32" ht="21" customHeight="1">
      <c r="A9189" s="45" t="str">
        <f>IF(G9189="","",VLOOKUP(G9189,#REF!,3,0))</f>
        <v/>
      </c>
      <c r="B9189" s="45" t="str">
        <f>IF(Table1[[#This Row],[Day]]="","",WEEKNUM(F9189))</f>
        <v/>
      </c>
      <c r="C9189" s="45" t="str">
        <f>IF(Table1[[#This Row],[Day]]="","",MONTH(F9189))</f>
        <v/>
      </c>
      <c r="D9189" s="45" t="str">
        <f>IF(Table1[[#This Row],[Day]]="","",YEAR(F9189))</f>
        <v/>
      </c>
      <c r="E9189" s="117" t="s">
        <v>329</v>
      </c>
      <c r="J9189" s="102"/>
      <c r="K9189" s="124"/>
      <c r="R9189" s="46"/>
      <c r="V9189" s="112"/>
      <c r="W9189" s="72"/>
      <c r="X9189" s="46"/>
      <c r="Y9189" s="46"/>
      <c r="AC9189" s="47">
        <f t="shared" si="140"/>
        <v>0</v>
      </c>
      <c r="AD9189" s="47"/>
      <c r="AE9189" s="44"/>
      <c r="AF9189" s="48"/>
    </row>
    <row r="9190" spans="1:32" ht="21" customHeight="1">
      <c r="A9190" s="45" t="str">
        <f>IF(G9190="","",VLOOKUP(G9190,#REF!,3,0))</f>
        <v/>
      </c>
      <c r="B9190" s="45" t="str">
        <f>IF(Table1[[#This Row],[Day]]="","",WEEKNUM(F9190))</f>
        <v/>
      </c>
      <c r="C9190" s="45" t="str">
        <f>IF(Table1[[#This Row],[Day]]="","",MONTH(F9190))</f>
        <v/>
      </c>
      <c r="D9190" s="45" t="str">
        <f>IF(Table1[[#This Row],[Day]]="","",YEAR(F9190))</f>
        <v/>
      </c>
      <c r="E9190" s="117" t="s">
        <v>329</v>
      </c>
      <c r="J9190" s="102"/>
      <c r="K9190" s="124"/>
      <c r="R9190" s="46"/>
      <c r="V9190" s="112"/>
      <c r="W9190" s="72"/>
      <c r="X9190" s="46"/>
      <c r="Y9190" s="46"/>
      <c r="AC9190" s="47">
        <f t="shared" si="140"/>
        <v>0</v>
      </c>
      <c r="AD9190" s="47"/>
      <c r="AE9190" s="44"/>
      <c r="AF9190" s="48"/>
    </row>
    <row r="9191" spans="1:32" ht="21" customHeight="1">
      <c r="A9191" s="45" t="str">
        <f>IF(G9191="","",VLOOKUP(G9191,#REF!,3,0))</f>
        <v/>
      </c>
      <c r="B9191" s="45" t="str">
        <f>IF(Table1[[#This Row],[Day]]="","",WEEKNUM(F9191))</f>
        <v/>
      </c>
      <c r="C9191" s="45" t="str">
        <f>IF(Table1[[#This Row],[Day]]="","",MONTH(F9191))</f>
        <v/>
      </c>
      <c r="D9191" s="45" t="str">
        <f>IF(Table1[[#This Row],[Day]]="","",YEAR(F9191))</f>
        <v/>
      </c>
      <c r="E9191" s="117" t="s">
        <v>329</v>
      </c>
      <c r="J9191" s="102"/>
      <c r="K9191" s="124"/>
      <c r="R9191" s="46"/>
      <c r="V9191" s="112"/>
      <c r="W9191" s="72"/>
      <c r="X9191" s="46"/>
      <c r="Y9191" s="46"/>
      <c r="AC9191" s="47">
        <f t="shared" si="140"/>
        <v>0</v>
      </c>
      <c r="AD9191" s="47"/>
      <c r="AE9191" s="44"/>
      <c r="AF9191" s="48"/>
    </row>
    <row r="9192" spans="1:32" ht="21" customHeight="1">
      <c r="A9192" s="45" t="str">
        <f>IF(G9192="","",VLOOKUP(G9192,#REF!,3,0))</f>
        <v/>
      </c>
      <c r="B9192" s="45" t="str">
        <f>IF(Table1[[#This Row],[Day]]="","",WEEKNUM(F9192))</f>
        <v/>
      </c>
      <c r="C9192" s="45" t="str">
        <f>IF(Table1[[#This Row],[Day]]="","",MONTH(F9192))</f>
        <v/>
      </c>
      <c r="D9192" s="45" t="str">
        <f>IF(Table1[[#This Row],[Day]]="","",YEAR(F9192))</f>
        <v/>
      </c>
      <c r="E9192" s="117" t="s">
        <v>329</v>
      </c>
      <c r="J9192" s="102"/>
      <c r="K9192" s="124"/>
      <c r="R9192" s="46"/>
      <c r="V9192" s="112"/>
      <c r="W9192" s="72"/>
      <c r="X9192" s="46"/>
      <c r="Y9192" s="46"/>
      <c r="AC9192" s="47">
        <f t="shared" si="140"/>
        <v>0</v>
      </c>
      <c r="AD9192" s="47"/>
      <c r="AE9192" s="44"/>
      <c r="AF9192" s="48"/>
    </row>
    <row r="9193" spans="1:32" ht="21" customHeight="1">
      <c r="A9193" s="45" t="str">
        <f>IF(G9193="","",VLOOKUP(G9193,#REF!,3,0))</f>
        <v/>
      </c>
      <c r="B9193" s="45" t="str">
        <f>IF(Table1[[#This Row],[Day]]="","",WEEKNUM(F9193))</f>
        <v/>
      </c>
      <c r="C9193" s="45" t="str">
        <f>IF(Table1[[#This Row],[Day]]="","",MONTH(F9193))</f>
        <v/>
      </c>
      <c r="D9193" s="45" t="str">
        <f>IF(Table1[[#This Row],[Day]]="","",YEAR(F9193))</f>
        <v/>
      </c>
      <c r="E9193" s="117" t="s">
        <v>329</v>
      </c>
      <c r="J9193" s="102"/>
      <c r="K9193" s="124"/>
      <c r="R9193" s="46"/>
      <c r="V9193" s="112"/>
      <c r="W9193" s="72"/>
      <c r="X9193" s="46"/>
      <c r="Y9193" s="46"/>
      <c r="AC9193" s="47">
        <f t="shared" si="140"/>
        <v>0</v>
      </c>
      <c r="AD9193" s="47"/>
      <c r="AE9193" s="44"/>
      <c r="AF9193" s="48"/>
    </row>
    <row r="9194" spans="1:32" ht="21" customHeight="1">
      <c r="A9194" s="45" t="str">
        <f>IF(G9194="","",VLOOKUP(G9194,#REF!,3,0))</f>
        <v/>
      </c>
      <c r="B9194" s="45" t="str">
        <f>IF(Table1[[#This Row],[Day]]="","",WEEKNUM(F9194))</f>
        <v/>
      </c>
      <c r="C9194" s="45" t="str">
        <f>IF(Table1[[#This Row],[Day]]="","",MONTH(F9194))</f>
        <v/>
      </c>
      <c r="D9194" s="45" t="str">
        <f>IF(Table1[[#This Row],[Day]]="","",YEAR(F9194))</f>
        <v/>
      </c>
      <c r="E9194" s="117" t="s">
        <v>329</v>
      </c>
      <c r="J9194" s="102"/>
      <c r="K9194" s="124"/>
      <c r="R9194" s="46"/>
      <c r="V9194" s="112"/>
      <c r="W9194" s="72"/>
      <c r="X9194" s="46"/>
      <c r="Y9194" s="46"/>
      <c r="AC9194" s="47">
        <f t="shared" si="140"/>
        <v>0</v>
      </c>
      <c r="AD9194" s="47"/>
      <c r="AE9194" s="44"/>
      <c r="AF9194" s="48"/>
    </row>
    <row r="9195" spans="1:32" ht="21" customHeight="1">
      <c r="A9195" s="45" t="str">
        <f>IF(G9195="","",VLOOKUP(G9195,#REF!,3,0))</f>
        <v/>
      </c>
      <c r="B9195" s="45" t="str">
        <f>IF(Table1[[#This Row],[Day]]="","",WEEKNUM(F9195))</f>
        <v/>
      </c>
      <c r="C9195" s="45" t="str">
        <f>IF(Table1[[#This Row],[Day]]="","",MONTH(F9195))</f>
        <v/>
      </c>
      <c r="D9195" s="45" t="str">
        <f>IF(Table1[[#This Row],[Day]]="","",YEAR(F9195))</f>
        <v/>
      </c>
      <c r="E9195" s="117" t="s">
        <v>329</v>
      </c>
      <c r="J9195" s="102"/>
      <c r="K9195" s="124"/>
      <c r="R9195" s="46"/>
      <c r="V9195" s="112"/>
      <c r="W9195" s="72"/>
      <c r="X9195" s="46"/>
      <c r="Y9195" s="46"/>
      <c r="AC9195" s="47">
        <f t="shared" si="140"/>
        <v>0</v>
      </c>
      <c r="AD9195" s="47"/>
      <c r="AE9195" s="44"/>
      <c r="AF9195" s="48"/>
    </row>
    <row r="9196" spans="1:32" ht="21" customHeight="1">
      <c r="A9196" s="45" t="str">
        <f>IF(G9196="","",VLOOKUP(G9196,#REF!,3,0))</f>
        <v/>
      </c>
      <c r="B9196" s="45" t="str">
        <f>IF(Table1[[#This Row],[Day]]="","",WEEKNUM(F9196))</f>
        <v/>
      </c>
      <c r="C9196" s="45" t="str">
        <f>IF(Table1[[#This Row],[Day]]="","",MONTH(F9196))</f>
        <v/>
      </c>
      <c r="D9196" s="45" t="str">
        <f>IF(Table1[[#This Row],[Day]]="","",YEAR(F9196))</f>
        <v/>
      </c>
      <c r="E9196" s="117" t="s">
        <v>329</v>
      </c>
      <c r="J9196" s="102"/>
      <c r="K9196" s="124"/>
      <c r="R9196" s="46"/>
      <c r="V9196" s="112"/>
      <c r="W9196" s="72"/>
      <c r="X9196" s="46"/>
      <c r="Y9196" s="46"/>
      <c r="AC9196" s="47">
        <f t="shared" si="140"/>
        <v>0</v>
      </c>
      <c r="AD9196" s="47"/>
      <c r="AE9196" s="44"/>
      <c r="AF9196" s="48"/>
    </row>
    <row r="9197" spans="1:32" ht="21" customHeight="1">
      <c r="A9197" s="45" t="str">
        <f>IF(G9197="","",VLOOKUP(G9197,#REF!,3,0))</f>
        <v/>
      </c>
      <c r="B9197" s="45" t="str">
        <f>IF(Table1[[#This Row],[Day]]="","",WEEKNUM(F9197))</f>
        <v/>
      </c>
      <c r="C9197" s="45" t="str">
        <f>IF(Table1[[#This Row],[Day]]="","",MONTH(F9197))</f>
        <v/>
      </c>
      <c r="D9197" s="45" t="str">
        <f>IF(Table1[[#This Row],[Day]]="","",YEAR(F9197))</f>
        <v/>
      </c>
      <c r="E9197" s="117" t="s">
        <v>329</v>
      </c>
      <c r="J9197" s="102"/>
      <c r="K9197" s="124"/>
      <c r="R9197" s="46"/>
      <c r="V9197" s="112"/>
      <c r="W9197" s="72"/>
      <c r="X9197" s="46"/>
      <c r="Y9197" s="46"/>
      <c r="AC9197" s="47">
        <f t="shared" si="140"/>
        <v>0</v>
      </c>
      <c r="AD9197" s="47"/>
      <c r="AE9197" s="44"/>
      <c r="AF9197" s="48"/>
    </row>
    <row r="9198" spans="1:32" ht="21" customHeight="1">
      <c r="A9198" s="45" t="str">
        <f>IF(G9198="","",VLOOKUP(G9198,#REF!,3,0))</f>
        <v/>
      </c>
      <c r="B9198" s="45" t="str">
        <f>IF(Table1[[#This Row],[Day]]="","",WEEKNUM(F9198))</f>
        <v/>
      </c>
      <c r="C9198" s="45" t="str">
        <f>IF(Table1[[#This Row],[Day]]="","",MONTH(F9198))</f>
        <v/>
      </c>
      <c r="D9198" s="45" t="str">
        <f>IF(Table1[[#This Row],[Day]]="","",YEAR(F9198))</f>
        <v/>
      </c>
      <c r="E9198" s="117" t="s">
        <v>329</v>
      </c>
      <c r="J9198" s="102"/>
      <c r="K9198" s="124"/>
      <c r="R9198" s="46"/>
      <c r="V9198" s="112"/>
      <c r="W9198" s="72"/>
      <c r="X9198" s="46"/>
      <c r="Y9198" s="46"/>
      <c r="AC9198" s="47">
        <f t="shared" si="140"/>
        <v>0</v>
      </c>
      <c r="AD9198" s="47"/>
      <c r="AE9198" s="44"/>
      <c r="AF9198" s="48"/>
    </row>
    <row r="9199" spans="1:32" ht="21" customHeight="1">
      <c r="A9199" s="45" t="str">
        <f>IF(G9199="","",VLOOKUP(G9199,#REF!,3,0))</f>
        <v/>
      </c>
      <c r="B9199" s="45" t="str">
        <f>IF(Table1[[#This Row],[Day]]="","",WEEKNUM(F9199))</f>
        <v/>
      </c>
      <c r="C9199" s="45" t="str">
        <f>IF(Table1[[#This Row],[Day]]="","",MONTH(F9199))</f>
        <v/>
      </c>
      <c r="D9199" s="45" t="str">
        <f>IF(Table1[[#This Row],[Day]]="","",YEAR(F9199))</f>
        <v/>
      </c>
      <c r="E9199" s="117" t="s">
        <v>329</v>
      </c>
      <c r="J9199" s="102"/>
      <c r="K9199" s="124"/>
      <c r="R9199" s="46"/>
      <c r="V9199" s="112"/>
      <c r="W9199" s="72"/>
      <c r="X9199" s="46"/>
      <c r="Y9199" s="46"/>
      <c r="AC9199" s="47">
        <f t="shared" si="140"/>
        <v>0</v>
      </c>
      <c r="AD9199" s="47"/>
      <c r="AE9199" s="44"/>
      <c r="AF9199" s="48"/>
    </row>
    <row r="9200" spans="1:32" ht="21" customHeight="1">
      <c r="A9200" s="45" t="str">
        <f>IF(G9200="","",VLOOKUP(G9200,#REF!,3,0))</f>
        <v/>
      </c>
      <c r="B9200" s="45" t="str">
        <f>IF(Table1[[#This Row],[Day]]="","",WEEKNUM(F9200))</f>
        <v/>
      </c>
      <c r="C9200" s="45" t="str">
        <f>IF(Table1[[#This Row],[Day]]="","",MONTH(F9200))</f>
        <v/>
      </c>
      <c r="D9200" s="45" t="str">
        <f>IF(Table1[[#This Row],[Day]]="","",YEAR(F9200))</f>
        <v/>
      </c>
      <c r="E9200" s="117" t="s">
        <v>329</v>
      </c>
      <c r="J9200" s="102"/>
      <c r="K9200" s="124"/>
      <c r="R9200" s="46"/>
      <c r="V9200" s="112"/>
      <c r="W9200" s="72"/>
      <c r="X9200" s="46"/>
      <c r="Y9200" s="46"/>
      <c r="AC9200" s="47">
        <f t="shared" si="140"/>
        <v>0</v>
      </c>
      <c r="AD9200" s="47"/>
      <c r="AE9200" s="44"/>
      <c r="AF9200" s="48"/>
    </row>
    <row r="9201" spans="1:32" ht="21" customHeight="1">
      <c r="A9201" s="45" t="str">
        <f>IF(G9201="","",VLOOKUP(G9201,#REF!,3,0))</f>
        <v/>
      </c>
      <c r="B9201" s="45" t="str">
        <f>IF(Table1[[#This Row],[Day]]="","",WEEKNUM(F9201))</f>
        <v/>
      </c>
      <c r="C9201" s="45" t="str">
        <f>IF(Table1[[#This Row],[Day]]="","",MONTH(F9201))</f>
        <v/>
      </c>
      <c r="D9201" s="45" t="str">
        <f>IF(Table1[[#This Row],[Day]]="","",YEAR(F9201))</f>
        <v/>
      </c>
      <c r="E9201" s="117" t="s">
        <v>329</v>
      </c>
      <c r="J9201" s="102"/>
      <c r="K9201" s="124"/>
      <c r="R9201" s="46"/>
      <c r="V9201" s="112"/>
      <c r="W9201" s="72"/>
      <c r="X9201" s="46"/>
      <c r="Y9201" s="46"/>
      <c r="AC9201" s="47">
        <f t="shared" si="140"/>
        <v>0</v>
      </c>
      <c r="AD9201" s="47"/>
      <c r="AE9201" s="44"/>
      <c r="AF9201" s="48"/>
    </row>
    <row r="9202" spans="1:32" ht="21" customHeight="1">
      <c r="A9202" s="45" t="str">
        <f>IF(G9202="","",VLOOKUP(G9202,#REF!,3,0))</f>
        <v/>
      </c>
      <c r="B9202" s="45" t="str">
        <f>IF(Table1[[#This Row],[Day]]="","",WEEKNUM(F9202))</f>
        <v/>
      </c>
      <c r="C9202" s="45" t="str">
        <f>IF(Table1[[#This Row],[Day]]="","",MONTH(F9202))</f>
        <v/>
      </c>
      <c r="D9202" s="45" t="str">
        <f>IF(Table1[[#This Row],[Day]]="","",YEAR(F9202))</f>
        <v/>
      </c>
      <c r="E9202" s="117" t="s">
        <v>329</v>
      </c>
      <c r="J9202" s="102"/>
      <c r="K9202" s="124"/>
      <c r="R9202" s="46"/>
      <c r="V9202" s="112"/>
      <c r="W9202" s="72"/>
      <c r="X9202" s="46"/>
      <c r="Y9202" s="46"/>
      <c r="AC9202" s="47">
        <f t="shared" si="140"/>
        <v>0</v>
      </c>
      <c r="AD9202" s="47"/>
      <c r="AE9202" s="44"/>
      <c r="AF9202" s="48"/>
    </row>
    <row r="9203" spans="1:32" ht="21" customHeight="1">
      <c r="A9203" s="45" t="str">
        <f>IF(G9203="","",VLOOKUP(G9203,#REF!,3,0))</f>
        <v/>
      </c>
      <c r="B9203" s="45" t="str">
        <f>IF(Table1[[#This Row],[Day]]="","",WEEKNUM(F9203))</f>
        <v/>
      </c>
      <c r="C9203" s="45" t="str">
        <f>IF(Table1[[#This Row],[Day]]="","",MONTH(F9203))</f>
        <v/>
      </c>
      <c r="D9203" s="45" t="str">
        <f>IF(Table1[[#This Row],[Day]]="","",YEAR(F9203))</f>
        <v/>
      </c>
      <c r="E9203" s="117" t="s">
        <v>329</v>
      </c>
      <c r="J9203" s="102"/>
      <c r="K9203" s="124"/>
      <c r="R9203" s="46"/>
      <c r="V9203" s="112"/>
      <c r="W9203" s="72"/>
      <c r="X9203" s="46"/>
      <c r="Y9203" s="46"/>
      <c r="AC9203" s="47">
        <f t="shared" si="140"/>
        <v>0</v>
      </c>
      <c r="AD9203" s="47"/>
      <c r="AE9203" s="44"/>
      <c r="AF9203" s="48"/>
    </row>
    <row r="9204" spans="1:32" ht="21" customHeight="1">
      <c r="A9204" s="45" t="str">
        <f>IF(G9204="","",VLOOKUP(G9204,#REF!,3,0))</f>
        <v/>
      </c>
      <c r="B9204" s="45" t="str">
        <f>IF(Table1[[#This Row],[Day]]="","",WEEKNUM(F9204))</f>
        <v/>
      </c>
      <c r="C9204" s="45" t="str">
        <f>IF(Table1[[#This Row],[Day]]="","",MONTH(F9204))</f>
        <v/>
      </c>
      <c r="D9204" s="45" t="str">
        <f>IF(Table1[[#This Row],[Day]]="","",YEAR(F9204))</f>
        <v/>
      </c>
      <c r="E9204" s="117" t="s">
        <v>329</v>
      </c>
      <c r="J9204" s="102"/>
      <c r="K9204" s="124"/>
      <c r="R9204" s="46"/>
      <c r="V9204" s="112"/>
      <c r="W9204" s="72"/>
      <c r="X9204" s="46"/>
      <c r="Y9204" s="46"/>
      <c r="AC9204" s="47">
        <f t="shared" si="140"/>
        <v>0</v>
      </c>
      <c r="AD9204" s="47"/>
      <c r="AE9204" s="44"/>
      <c r="AF9204" s="48"/>
    </row>
    <row r="9205" spans="1:32" ht="21" customHeight="1">
      <c r="A9205" s="45" t="str">
        <f>IF(G9205="","",VLOOKUP(G9205,#REF!,3,0))</f>
        <v/>
      </c>
      <c r="B9205" s="45" t="str">
        <f>IF(Table1[[#This Row],[Day]]="","",WEEKNUM(F9205))</f>
        <v/>
      </c>
      <c r="C9205" s="45" t="str">
        <f>IF(Table1[[#This Row],[Day]]="","",MONTH(F9205))</f>
        <v/>
      </c>
      <c r="D9205" s="45" t="str">
        <f>IF(Table1[[#This Row],[Day]]="","",YEAR(F9205))</f>
        <v/>
      </c>
      <c r="E9205" s="117" t="s">
        <v>329</v>
      </c>
      <c r="J9205" s="102"/>
      <c r="K9205" s="124"/>
      <c r="R9205" s="46"/>
      <c r="V9205" s="112"/>
      <c r="W9205" s="72"/>
      <c r="X9205" s="46"/>
      <c r="Y9205" s="46"/>
      <c r="AC9205" s="47">
        <f t="shared" si="140"/>
        <v>0</v>
      </c>
      <c r="AD9205" s="47"/>
      <c r="AE9205" s="44"/>
      <c r="AF9205" s="48"/>
    </row>
    <row r="9206" spans="1:32" ht="21" customHeight="1">
      <c r="A9206" s="45" t="str">
        <f>IF(G9206="","",VLOOKUP(G9206,#REF!,3,0))</f>
        <v/>
      </c>
      <c r="B9206" s="45" t="str">
        <f>IF(Table1[[#This Row],[Day]]="","",WEEKNUM(F9206))</f>
        <v/>
      </c>
      <c r="C9206" s="45" t="str">
        <f>IF(Table1[[#This Row],[Day]]="","",MONTH(F9206))</f>
        <v/>
      </c>
      <c r="D9206" s="45" t="str">
        <f>IF(Table1[[#This Row],[Day]]="","",YEAR(F9206))</f>
        <v/>
      </c>
      <c r="E9206" s="117" t="s">
        <v>329</v>
      </c>
      <c r="J9206" s="102"/>
      <c r="K9206" s="124"/>
      <c r="R9206" s="46"/>
      <c r="V9206" s="112"/>
      <c r="W9206" s="72"/>
      <c r="X9206" s="46"/>
      <c r="Y9206" s="46"/>
      <c r="AC9206" s="47">
        <f t="shared" si="140"/>
        <v>0</v>
      </c>
      <c r="AD9206" s="47"/>
      <c r="AE9206" s="44"/>
      <c r="AF9206" s="48"/>
    </row>
    <row r="9207" spans="1:32" ht="21" customHeight="1">
      <c r="A9207" s="45" t="str">
        <f>IF(G9207="","",VLOOKUP(G9207,#REF!,3,0))</f>
        <v/>
      </c>
      <c r="B9207" s="45" t="str">
        <f>IF(Table1[[#This Row],[Day]]="","",WEEKNUM(F9207))</f>
        <v/>
      </c>
      <c r="C9207" s="45" t="str">
        <f>IF(Table1[[#This Row],[Day]]="","",MONTH(F9207))</f>
        <v/>
      </c>
      <c r="D9207" s="45" t="str">
        <f>IF(Table1[[#This Row],[Day]]="","",YEAR(F9207))</f>
        <v/>
      </c>
      <c r="E9207" s="117" t="s">
        <v>329</v>
      </c>
      <c r="J9207" s="102"/>
      <c r="K9207" s="124"/>
      <c r="R9207" s="46"/>
      <c r="V9207" s="112"/>
      <c r="W9207" s="72"/>
      <c r="X9207" s="46"/>
      <c r="Y9207" s="46"/>
      <c r="AC9207" s="47">
        <f t="shared" si="140"/>
        <v>0</v>
      </c>
      <c r="AD9207" s="47"/>
      <c r="AE9207" s="44"/>
      <c r="AF9207" s="48"/>
    </row>
    <row r="9208" spans="1:32" ht="21" customHeight="1">
      <c r="A9208" s="45" t="str">
        <f>IF(G9208="","",VLOOKUP(G9208,#REF!,3,0))</f>
        <v/>
      </c>
      <c r="B9208" s="45" t="str">
        <f>IF(Table1[[#This Row],[Day]]="","",WEEKNUM(F9208))</f>
        <v/>
      </c>
      <c r="C9208" s="45" t="str">
        <f>IF(Table1[[#This Row],[Day]]="","",MONTH(F9208))</f>
        <v/>
      </c>
      <c r="D9208" s="45" t="str">
        <f>IF(Table1[[#This Row],[Day]]="","",YEAR(F9208))</f>
        <v/>
      </c>
      <c r="E9208" s="117" t="s">
        <v>329</v>
      </c>
      <c r="J9208" s="102"/>
      <c r="K9208" s="124"/>
      <c r="R9208" s="46"/>
      <c r="V9208" s="112"/>
      <c r="W9208" s="72"/>
      <c r="X9208" s="46"/>
      <c r="Y9208" s="46"/>
      <c r="AC9208" s="47">
        <f t="shared" si="140"/>
        <v>0</v>
      </c>
      <c r="AD9208" s="47"/>
      <c r="AE9208" s="44"/>
      <c r="AF9208" s="48"/>
    </row>
    <row r="9209" spans="1:32" ht="21" customHeight="1">
      <c r="A9209" s="45" t="str">
        <f>IF(G9209="","",VLOOKUP(G9209,#REF!,3,0))</f>
        <v/>
      </c>
      <c r="B9209" s="45" t="str">
        <f>IF(Table1[[#This Row],[Day]]="","",WEEKNUM(F9209))</f>
        <v/>
      </c>
      <c r="C9209" s="45" t="str">
        <f>IF(Table1[[#This Row],[Day]]="","",MONTH(F9209))</f>
        <v/>
      </c>
      <c r="D9209" s="45" t="str">
        <f>IF(Table1[[#This Row],[Day]]="","",YEAR(F9209))</f>
        <v/>
      </c>
      <c r="E9209" s="117" t="s">
        <v>329</v>
      </c>
      <c r="J9209" s="102"/>
      <c r="K9209" s="124"/>
      <c r="R9209" s="46"/>
      <c r="V9209" s="112"/>
      <c r="W9209" s="72"/>
      <c r="X9209" s="46"/>
      <c r="Y9209" s="46"/>
      <c r="AC9209" s="47">
        <f t="shared" si="140"/>
        <v>0</v>
      </c>
      <c r="AD9209" s="47"/>
      <c r="AE9209" s="44"/>
      <c r="AF9209" s="48"/>
    </row>
    <row r="9210" spans="1:32" ht="21" customHeight="1">
      <c r="A9210" s="45" t="str">
        <f>IF(G9210="","",VLOOKUP(G9210,#REF!,3,0))</f>
        <v/>
      </c>
      <c r="B9210" s="45" t="str">
        <f>IF(Table1[[#This Row],[Day]]="","",WEEKNUM(F9210))</f>
        <v/>
      </c>
      <c r="C9210" s="45" t="str">
        <f>IF(Table1[[#This Row],[Day]]="","",MONTH(F9210))</f>
        <v/>
      </c>
      <c r="D9210" s="45" t="str">
        <f>IF(Table1[[#This Row],[Day]]="","",YEAR(F9210))</f>
        <v/>
      </c>
      <c r="E9210" s="117" t="s">
        <v>329</v>
      </c>
      <c r="J9210" s="102"/>
      <c r="K9210" s="124"/>
      <c r="R9210" s="46"/>
      <c r="V9210" s="112"/>
      <c r="W9210" s="72"/>
      <c r="X9210" s="46"/>
      <c r="Y9210" s="46"/>
      <c r="AC9210" s="47">
        <f t="shared" si="140"/>
        <v>0</v>
      </c>
      <c r="AD9210" s="47"/>
      <c r="AE9210" s="44"/>
      <c r="AF9210" s="48"/>
    </row>
    <row r="9211" spans="1:32" ht="21" customHeight="1">
      <c r="A9211" s="45" t="str">
        <f>IF(G9211="","",VLOOKUP(G9211,#REF!,3,0))</f>
        <v/>
      </c>
      <c r="B9211" s="45" t="str">
        <f>IF(Table1[[#This Row],[Day]]="","",WEEKNUM(F9211))</f>
        <v/>
      </c>
      <c r="C9211" s="45" t="str">
        <f>IF(Table1[[#This Row],[Day]]="","",MONTH(F9211))</f>
        <v/>
      </c>
      <c r="D9211" s="45" t="str">
        <f>IF(Table1[[#This Row],[Day]]="","",YEAR(F9211))</f>
        <v/>
      </c>
      <c r="E9211" s="117" t="s">
        <v>329</v>
      </c>
      <c r="J9211" s="102"/>
      <c r="K9211" s="124"/>
      <c r="R9211" s="46"/>
      <c r="V9211" s="112"/>
      <c r="W9211" s="72"/>
      <c r="X9211" s="46"/>
      <c r="Y9211" s="46"/>
      <c r="AC9211" s="47">
        <f t="shared" si="140"/>
        <v>0</v>
      </c>
      <c r="AD9211" s="47"/>
      <c r="AE9211" s="44"/>
      <c r="AF9211" s="48"/>
    </row>
    <row r="9212" spans="1:32" ht="21" customHeight="1">
      <c r="A9212" s="45" t="str">
        <f>IF(G9212="","",VLOOKUP(G9212,#REF!,3,0))</f>
        <v/>
      </c>
      <c r="B9212" s="45" t="str">
        <f>IF(Table1[[#This Row],[Day]]="","",WEEKNUM(F9212))</f>
        <v/>
      </c>
      <c r="C9212" s="45" t="str">
        <f>IF(Table1[[#This Row],[Day]]="","",MONTH(F9212))</f>
        <v/>
      </c>
      <c r="D9212" s="45" t="str">
        <f>IF(Table1[[#This Row],[Day]]="","",YEAR(F9212))</f>
        <v/>
      </c>
      <c r="E9212" s="117" t="s">
        <v>329</v>
      </c>
      <c r="J9212" s="102"/>
      <c r="K9212" s="124"/>
      <c r="R9212" s="46"/>
      <c r="V9212" s="112"/>
      <c r="W9212" s="72"/>
      <c r="X9212" s="46"/>
      <c r="Y9212" s="46"/>
      <c r="AC9212" s="47">
        <f t="shared" si="140"/>
        <v>0</v>
      </c>
      <c r="AD9212" s="47"/>
      <c r="AE9212" s="44"/>
      <c r="AF9212" s="48"/>
    </row>
    <row r="9213" spans="1:32" ht="21" customHeight="1">
      <c r="A9213" s="45" t="str">
        <f>IF(G9213="","",VLOOKUP(G9213,#REF!,3,0))</f>
        <v/>
      </c>
      <c r="B9213" s="45" t="str">
        <f>IF(Table1[[#This Row],[Day]]="","",WEEKNUM(F9213))</f>
        <v/>
      </c>
      <c r="C9213" s="45" t="str">
        <f>IF(Table1[[#This Row],[Day]]="","",MONTH(F9213))</f>
        <v/>
      </c>
      <c r="D9213" s="45" t="str">
        <f>IF(Table1[[#This Row],[Day]]="","",YEAR(F9213))</f>
        <v/>
      </c>
      <c r="E9213" s="117" t="s">
        <v>329</v>
      </c>
      <c r="J9213" s="102"/>
      <c r="K9213" s="124"/>
      <c r="R9213" s="46"/>
      <c r="V9213" s="112"/>
      <c r="W9213" s="72"/>
      <c r="X9213" s="46"/>
      <c r="Y9213" s="46"/>
      <c r="AC9213" s="47">
        <f t="shared" si="140"/>
        <v>0</v>
      </c>
      <c r="AD9213" s="47"/>
      <c r="AE9213" s="44"/>
      <c r="AF9213" s="48"/>
    </row>
    <row r="9214" spans="1:32" ht="21" customHeight="1">
      <c r="A9214" s="45" t="str">
        <f>IF(G9214="","",VLOOKUP(G9214,#REF!,3,0))</f>
        <v/>
      </c>
      <c r="B9214" s="45" t="str">
        <f>IF(Table1[[#This Row],[Day]]="","",WEEKNUM(F9214))</f>
        <v/>
      </c>
      <c r="C9214" s="45" t="str">
        <f>IF(Table1[[#This Row],[Day]]="","",MONTH(F9214))</f>
        <v/>
      </c>
      <c r="D9214" s="45" t="str">
        <f>IF(Table1[[#This Row],[Day]]="","",YEAR(F9214))</f>
        <v/>
      </c>
      <c r="E9214" s="117" t="s">
        <v>329</v>
      </c>
      <c r="J9214" s="102"/>
      <c r="K9214" s="124"/>
      <c r="R9214" s="46"/>
      <c r="V9214" s="112"/>
      <c r="W9214" s="72"/>
      <c r="X9214" s="46"/>
      <c r="Y9214" s="46"/>
      <c r="AC9214" s="47">
        <f t="shared" si="140"/>
        <v>0</v>
      </c>
      <c r="AD9214" s="47"/>
      <c r="AE9214" s="44"/>
      <c r="AF9214" s="48"/>
    </row>
    <row r="9215" spans="1:32" ht="21" customHeight="1">
      <c r="A9215" s="45" t="str">
        <f>IF(G9215="","",VLOOKUP(G9215,#REF!,3,0))</f>
        <v/>
      </c>
      <c r="B9215" s="45" t="str">
        <f>IF(Table1[[#This Row],[Day]]="","",WEEKNUM(F9215))</f>
        <v/>
      </c>
      <c r="C9215" s="45" t="str">
        <f>IF(Table1[[#This Row],[Day]]="","",MONTH(F9215))</f>
        <v/>
      </c>
      <c r="D9215" s="45" t="str">
        <f>IF(Table1[[#This Row],[Day]]="","",YEAR(F9215))</f>
        <v/>
      </c>
      <c r="E9215" s="117" t="s">
        <v>329</v>
      </c>
      <c r="J9215" s="102"/>
      <c r="K9215" s="124"/>
      <c r="R9215" s="46"/>
      <c r="V9215" s="112"/>
      <c r="W9215" s="72"/>
      <c r="X9215" s="46"/>
      <c r="Y9215" s="46"/>
      <c r="AC9215" s="47">
        <f t="shared" si="140"/>
        <v>0</v>
      </c>
      <c r="AD9215" s="47"/>
      <c r="AE9215" s="44"/>
      <c r="AF9215" s="48"/>
    </row>
    <row r="9216" spans="1:32" ht="21" customHeight="1">
      <c r="A9216" s="45" t="str">
        <f>IF(G9216="","",VLOOKUP(G9216,#REF!,3,0))</f>
        <v/>
      </c>
      <c r="B9216" s="45" t="str">
        <f>IF(Table1[[#This Row],[Day]]="","",WEEKNUM(F9216))</f>
        <v/>
      </c>
      <c r="C9216" s="45" t="str">
        <f>IF(Table1[[#This Row],[Day]]="","",MONTH(F9216))</f>
        <v/>
      </c>
      <c r="D9216" s="45" t="str">
        <f>IF(Table1[[#This Row],[Day]]="","",YEAR(F9216))</f>
        <v/>
      </c>
      <c r="E9216" s="117" t="s">
        <v>329</v>
      </c>
      <c r="J9216" s="102"/>
      <c r="K9216" s="124"/>
      <c r="R9216" s="46"/>
      <c r="V9216" s="112"/>
      <c r="W9216" s="72"/>
      <c r="X9216" s="46"/>
      <c r="Y9216" s="46"/>
      <c r="AC9216" s="47">
        <f t="shared" si="140"/>
        <v>0</v>
      </c>
      <c r="AD9216" s="47"/>
      <c r="AE9216" s="44"/>
      <c r="AF9216" s="48"/>
    </row>
    <row r="9217" spans="1:32" ht="21" customHeight="1">
      <c r="A9217" s="45" t="str">
        <f>IF(G9217="","",VLOOKUP(G9217,#REF!,3,0))</f>
        <v/>
      </c>
      <c r="B9217" s="45" t="str">
        <f>IF(Table1[[#This Row],[Day]]="","",WEEKNUM(F9217))</f>
        <v/>
      </c>
      <c r="C9217" s="45" t="str">
        <f>IF(Table1[[#This Row],[Day]]="","",MONTH(F9217))</f>
        <v/>
      </c>
      <c r="D9217" s="45" t="str">
        <f>IF(Table1[[#This Row],[Day]]="","",YEAR(F9217))</f>
        <v/>
      </c>
      <c r="E9217" s="117" t="s">
        <v>329</v>
      </c>
      <c r="J9217" s="102"/>
      <c r="K9217" s="124"/>
      <c r="R9217" s="46"/>
      <c r="V9217" s="112"/>
      <c r="W9217" s="72"/>
      <c r="X9217" s="46"/>
      <c r="Y9217" s="46"/>
      <c r="AC9217" s="47">
        <f t="shared" si="140"/>
        <v>0</v>
      </c>
      <c r="AD9217" s="47"/>
      <c r="AE9217" s="44"/>
      <c r="AF9217" s="48"/>
    </row>
    <row r="9218" spans="1:32" ht="21" customHeight="1">
      <c r="A9218" s="45" t="str">
        <f>IF(G9218="","",VLOOKUP(G9218,#REF!,3,0))</f>
        <v/>
      </c>
      <c r="B9218" s="45" t="str">
        <f>IF(Table1[[#This Row],[Day]]="","",WEEKNUM(F9218))</f>
        <v/>
      </c>
      <c r="C9218" s="45" t="str">
        <f>IF(Table1[[#This Row],[Day]]="","",MONTH(F9218))</f>
        <v/>
      </c>
      <c r="D9218" s="45" t="str">
        <f>IF(Table1[[#This Row],[Day]]="","",YEAR(F9218))</f>
        <v/>
      </c>
      <c r="E9218" s="117" t="s">
        <v>329</v>
      </c>
      <c r="J9218" s="102"/>
      <c r="K9218" s="124"/>
      <c r="R9218" s="46"/>
      <c r="V9218" s="112"/>
      <c r="W9218" s="72"/>
      <c r="X9218" s="46"/>
      <c r="Y9218" s="46"/>
      <c r="AC9218" s="47">
        <f t="shared" si="140"/>
        <v>0</v>
      </c>
      <c r="AD9218" s="47"/>
      <c r="AE9218" s="44"/>
      <c r="AF9218" s="48"/>
    </row>
    <row r="9219" spans="1:32" ht="21" customHeight="1">
      <c r="A9219" s="45" t="str">
        <f>IF(G9219="","",VLOOKUP(G9219,#REF!,3,0))</f>
        <v/>
      </c>
      <c r="B9219" s="45" t="str">
        <f>IF(Table1[[#This Row],[Day]]="","",WEEKNUM(F9219))</f>
        <v/>
      </c>
      <c r="C9219" s="45" t="str">
        <f>IF(Table1[[#This Row],[Day]]="","",MONTH(F9219))</f>
        <v/>
      </c>
      <c r="D9219" s="45" t="str">
        <f>IF(Table1[[#This Row],[Day]]="","",YEAR(F9219))</f>
        <v/>
      </c>
      <c r="E9219" s="117" t="s">
        <v>329</v>
      </c>
      <c r="J9219" s="102"/>
      <c r="K9219" s="124"/>
      <c r="R9219" s="46"/>
      <c r="V9219" s="112"/>
      <c r="W9219" s="72"/>
      <c r="X9219" s="46"/>
      <c r="Y9219" s="46"/>
      <c r="AC9219" s="47">
        <f t="shared" si="140"/>
        <v>0</v>
      </c>
      <c r="AD9219" s="47"/>
      <c r="AE9219" s="44"/>
      <c r="AF9219" s="48"/>
    </row>
    <row r="9220" spans="1:32" ht="21" customHeight="1">
      <c r="A9220" s="45" t="str">
        <f>IF(G9220="","",VLOOKUP(G9220,#REF!,3,0))</f>
        <v/>
      </c>
      <c r="B9220" s="45" t="str">
        <f>IF(Table1[[#This Row],[Day]]="","",WEEKNUM(F9220))</f>
        <v/>
      </c>
      <c r="C9220" s="45" t="str">
        <f>IF(Table1[[#This Row],[Day]]="","",MONTH(F9220))</f>
        <v/>
      </c>
      <c r="D9220" s="45" t="str">
        <f>IF(Table1[[#This Row],[Day]]="","",YEAR(F9220))</f>
        <v/>
      </c>
      <c r="E9220" s="117" t="s">
        <v>329</v>
      </c>
      <c r="J9220" s="102"/>
      <c r="K9220" s="124"/>
      <c r="R9220" s="46"/>
      <c r="V9220" s="112"/>
      <c r="W9220" s="72"/>
      <c r="X9220" s="46"/>
      <c r="Y9220" s="46"/>
      <c r="AC9220" s="47">
        <f t="shared" si="140"/>
        <v>0</v>
      </c>
      <c r="AD9220" s="47"/>
      <c r="AE9220" s="44"/>
      <c r="AF9220" s="48"/>
    </row>
    <row r="9221" spans="1:32" ht="21" customHeight="1">
      <c r="A9221" s="45" t="str">
        <f>IF(G9221="","",VLOOKUP(G9221,#REF!,3,0))</f>
        <v/>
      </c>
      <c r="B9221" s="45" t="str">
        <f>IF(Table1[[#This Row],[Day]]="","",WEEKNUM(F9221))</f>
        <v/>
      </c>
      <c r="C9221" s="45" t="str">
        <f>IF(Table1[[#This Row],[Day]]="","",MONTH(F9221))</f>
        <v/>
      </c>
      <c r="D9221" s="45" t="str">
        <f>IF(Table1[[#This Row],[Day]]="","",YEAR(F9221))</f>
        <v/>
      </c>
      <c r="E9221" s="117" t="s">
        <v>329</v>
      </c>
      <c r="J9221" s="102"/>
      <c r="K9221" s="124"/>
      <c r="R9221" s="46"/>
      <c r="V9221" s="112"/>
      <c r="W9221" s="72"/>
      <c r="X9221" s="46"/>
      <c r="Y9221" s="46"/>
      <c r="AC9221" s="47">
        <f t="shared" si="140"/>
        <v>0</v>
      </c>
      <c r="AD9221" s="47"/>
      <c r="AE9221" s="44"/>
      <c r="AF9221" s="48"/>
    </row>
    <row r="9222" spans="1:32" ht="21" customHeight="1">
      <c r="A9222" s="45" t="str">
        <f>IF(G9222="","",VLOOKUP(G9222,#REF!,3,0))</f>
        <v/>
      </c>
      <c r="B9222" s="45" t="str">
        <f>IF(Table1[[#This Row],[Day]]="","",WEEKNUM(F9222))</f>
        <v/>
      </c>
      <c r="C9222" s="45" t="str">
        <f>IF(Table1[[#This Row],[Day]]="","",MONTH(F9222))</f>
        <v/>
      </c>
      <c r="D9222" s="45" t="str">
        <f>IF(Table1[[#This Row],[Day]]="","",YEAR(F9222))</f>
        <v/>
      </c>
      <c r="E9222" s="117" t="s">
        <v>329</v>
      </c>
      <c r="J9222" s="102"/>
      <c r="K9222" s="124"/>
      <c r="R9222" s="46"/>
      <c r="V9222" s="112"/>
      <c r="W9222" s="72"/>
      <c r="X9222" s="46"/>
      <c r="Y9222" s="46"/>
      <c r="AC9222" s="47">
        <f t="shared" si="140"/>
        <v>0</v>
      </c>
      <c r="AD9222" s="47"/>
      <c r="AE9222" s="44"/>
      <c r="AF9222" s="48"/>
    </row>
    <row r="9223" spans="1:32" ht="21" customHeight="1">
      <c r="A9223" s="45" t="str">
        <f>IF(G9223="","",VLOOKUP(G9223,#REF!,3,0))</f>
        <v/>
      </c>
      <c r="B9223" s="45" t="str">
        <f>IF(Table1[[#This Row],[Day]]="","",WEEKNUM(F9223))</f>
        <v/>
      </c>
      <c r="C9223" s="45" t="str">
        <f>IF(Table1[[#This Row],[Day]]="","",MONTH(F9223))</f>
        <v/>
      </c>
      <c r="D9223" s="45" t="str">
        <f>IF(Table1[[#This Row],[Day]]="","",YEAR(F9223))</f>
        <v/>
      </c>
      <c r="E9223" s="117" t="s">
        <v>329</v>
      </c>
      <c r="J9223" s="102"/>
      <c r="K9223" s="124"/>
      <c r="R9223" s="46"/>
      <c r="V9223" s="112"/>
      <c r="W9223" s="72"/>
      <c r="X9223" s="46"/>
      <c r="Y9223" s="46"/>
      <c r="AC9223" s="47">
        <f t="shared" si="140"/>
        <v>0</v>
      </c>
      <c r="AD9223" s="47"/>
      <c r="AE9223" s="44"/>
      <c r="AF9223" s="48"/>
    </row>
    <row r="9224" spans="1:32" ht="21" customHeight="1">
      <c r="A9224" s="45" t="str">
        <f>IF(G9224="","",VLOOKUP(G9224,#REF!,3,0))</f>
        <v/>
      </c>
      <c r="B9224" s="45" t="str">
        <f>IF(Table1[[#This Row],[Day]]="","",WEEKNUM(F9224))</f>
        <v/>
      </c>
      <c r="C9224" s="45" t="str">
        <f>IF(Table1[[#This Row],[Day]]="","",MONTH(F9224))</f>
        <v/>
      </c>
      <c r="D9224" s="45" t="str">
        <f>IF(Table1[[#This Row],[Day]]="","",YEAR(F9224))</f>
        <v/>
      </c>
      <c r="E9224" s="117" t="s">
        <v>329</v>
      </c>
      <c r="J9224" s="102"/>
      <c r="K9224" s="124"/>
      <c r="R9224" s="46"/>
      <c r="V9224" s="112"/>
      <c r="W9224" s="72"/>
      <c r="X9224" s="46"/>
      <c r="Y9224" s="46"/>
      <c r="AC9224" s="47">
        <f t="shared" si="140"/>
        <v>0</v>
      </c>
      <c r="AD9224" s="47"/>
      <c r="AE9224" s="44"/>
      <c r="AF9224" s="48"/>
    </row>
    <row r="9225" spans="1:32" ht="21" customHeight="1">
      <c r="A9225" s="45" t="str">
        <f>IF(G9225="","",VLOOKUP(G9225,#REF!,3,0))</f>
        <v/>
      </c>
      <c r="B9225" s="45" t="str">
        <f>IF(Table1[[#This Row],[Day]]="","",WEEKNUM(F9225))</f>
        <v/>
      </c>
      <c r="C9225" s="45" t="str">
        <f>IF(Table1[[#This Row],[Day]]="","",MONTH(F9225))</f>
        <v/>
      </c>
      <c r="D9225" s="45" t="str">
        <f>IF(Table1[[#This Row],[Day]]="","",YEAR(F9225))</f>
        <v/>
      </c>
      <c r="E9225" s="117" t="s">
        <v>329</v>
      </c>
      <c r="J9225" s="102"/>
      <c r="K9225" s="124"/>
      <c r="R9225" s="46"/>
      <c r="V9225" s="112"/>
      <c r="W9225" s="72"/>
      <c r="X9225" s="46"/>
      <c r="Y9225" s="46"/>
      <c r="AC9225" s="47">
        <f t="shared" si="140"/>
        <v>0</v>
      </c>
      <c r="AD9225" s="47"/>
      <c r="AE9225" s="44"/>
      <c r="AF9225" s="48"/>
    </row>
    <row r="9226" spans="1:32" ht="21" customHeight="1">
      <c r="A9226" s="45" t="str">
        <f>IF(G9226="","",VLOOKUP(G9226,#REF!,3,0))</f>
        <v/>
      </c>
      <c r="B9226" s="45" t="str">
        <f>IF(Table1[[#This Row],[Day]]="","",WEEKNUM(F9226))</f>
        <v/>
      </c>
      <c r="C9226" s="45" t="str">
        <f>IF(Table1[[#This Row],[Day]]="","",MONTH(F9226))</f>
        <v/>
      </c>
      <c r="D9226" s="45" t="str">
        <f>IF(Table1[[#This Row],[Day]]="","",YEAR(F9226))</f>
        <v/>
      </c>
      <c r="E9226" s="117" t="s">
        <v>329</v>
      </c>
      <c r="J9226" s="102"/>
      <c r="K9226" s="124"/>
      <c r="R9226" s="46"/>
      <c r="V9226" s="112"/>
      <c r="W9226" s="72"/>
      <c r="X9226" s="46"/>
      <c r="Y9226" s="46"/>
      <c r="AC9226" s="47">
        <f t="shared" si="140"/>
        <v>0</v>
      </c>
      <c r="AD9226" s="47"/>
      <c r="AE9226" s="44"/>
      <c r="AF9226" s="48"/>
    </row>
    <row r="9227" spans="1:32" ht="21" customHeight="1">
      <c r="A9227" s="45" t="str">
        <f>IF(G9227="","",VLOOKUP(G9227,#REF!,3,0))</f>
        <v/>
      </c>
      <c r="B9227" s="45" t="str">
        <f>IF(Table1[[#This Row],[Day]]="","",WEEKNUM(F9227))</f>
        <v/>
      </c>
      <c r="C9227" s="45" t="str">
        <f>IF(Table1[[#This Row],[Day]]="","",MONTH(F9227))</f>
        <v/>
      </c>
      <c r="D9227" s="45" t="str">
        <f>IF(Table1[[#This Row],[Day]]="","",YEAR(F9227))</f>
        <v/>
      </c>
      <c r="E9227" s="117" t="s">
        <v>329</v>
      </c>
      <c r="J9227" s="102"/>
      <c r="K9227" s="124"/>
      <c r="R9227" s="46"/>
      <c r="V9227" s="112"/>
      <c r="W9227" s="72"/>
      <c r="X9227" s="46"/>
      <c r="Y9227" s="46"/>
      <c r="AC9227" s="47">
        <f t="shared" si="140"/>
        <v>0</v>
      </c>
      <c r="AD9227" s="47"/>
      <c r="AE9227" s="44"/>
      <c r="AF9227" s="48"/>
    </row>
    <row r="9228" spans="1:32" ht="21" customHeight="1">
      <c r="A9228" s="45" t="str">
        <f>IF(G9228="","",VLOOKUP(G9228,#REF!,3,0))</f>
        <v/>
      </c>
      <c r="B9228" s="45" t="str">
        <f>IF(Table1[[#This Row],[Day]]="","",WEEKNUM(F9228))</f>
        <v/>
      </c>
      <c r="C9228" s="45" t="str">
        <f>IF(Table1[[#This Row],[Day]]="","",MONTH(F9228))</f>
        <v/>
      </c>
      <c r="D9228" s="45" t="str">
        <f>IF(Table1[[#This Row],[Day]]="","",YEAR(F9228))</f>
        <v/>
      </c>
      <c r="E9228" s="117" t="s">
        <v>329</v>
      </c>
      <c r="J9228" s="102"/>
      <c r="K9228" s="124"/>
      <c r="R9228" s="46"/>
      <c r="V9228" s="112"/>
      <c r="W9228" s="72"/>
      <c r="X9228" s="46"/>
      <c r="Y9228" s="46"/>
      <c r="AC9228" s="47">
        <f t="shared" si="140"/>
        <v>0</v>
      </c>
      <c r="AD9228" s="47"/>
      <c r="AE9228" s="44"/>
      <c r="AF9228" s="48"/>
    </row>
    <row r="9229" spans="1:32" ht="21" customHeight="1">
      <c r="A9229" s="45" t="str">
        <f>IF(G9229="","",VLOOKUP(G9229,#REF!,3,0))</f>
        <v/>
      </c>
      <c r="B9229" s="45" t="str">
        <f>IF(Table1[[#This Row],[Day]]="","",WEEKNUM(F9229))</f>
        <v/>
      </c>
      <c r="C9229" s="45" t="str">
        <f>IF(Table1[[#This Row],[Day]]="","",MONTH(F9229))</f>
        <v/>
      </c>
      <c r="D9229" s="45" t="str">
        <f>IF(Table1[[#This Row],[Day]]="","",YEAR(F9229))</f>
        <v/>
      </c>
      <c r="E9229" s="117" t="s">
        <v>329</v>
      </c>
      <c r="J9229" s="102"/>
      <c r="K9229" s="124"/>
      <c r="R9229" s="46"/>
      <c r="V9229" s="112"/>
      <c r="W9229" s="72"/>
      <c r="X9229" s="46"/>
      <c r="Y9229" s="46"/>
      <c r="AC9229" s="47">
        <f t="shared" si="140"/>
        <v>0</v>
      </c>
      <c r="AD9229" s="47"/>
      <c r="AE9229" s="44"/>
      <c r="AF9229" s="48"/>
    </row>
    <row r="9230" spans="1:32" ht="21" customHeight="1">
      <c r="A9230" s="45" t="str">
        <f>IF(G9230="","",VLOOKUP(G9230,#REF!,3,0))</f>
        <v/>
      </c>
      <c r="B9230" s="45" t="str">
        <f>IF(Table1[[#This Row],[Day]]="","",WEEKNUM(F9230))</f>
        <v/>
      </c>
      <c r="C9230" s="45" t="str">
        <f>IF(Table1[[#This Row],[Day]]="","",MONTH(F9230))</f>
        <v/>
      </c>
      <c r="D9230" s="45" t="str">
        <f>IF(Table1[[#This Row],[Day]]="","",YEAR(F9230))</f>
        <v/>
      </c>
      <c r="E9230" s="117" t="s">
        <v>329</v>
      </c>
      <c r="J9230" s="102"/>
      <c r="K9230" s="124"/>
      <c r="R9230" s="46"/>
      <c r="V9230" s="112"/>
      <c r="W9230" s="72"/>
      <c r="X9230" s="46"/>
      <c r="Y9230" s="46"/>
      <c r="AC9230" s="47">
        <f t="shared" si="140"/>
        <v>0</v>
      </c>
      <c r="AD9230" s="47"/>
      <c r="AE9230" s="44"/>
      <c r="AF9230" s="48"/>
    </row>
    <row r="9231" spans="1:32" ht="21" customHeight="1">
      <c r="A9231" s="45" t="str">
        <f>IF(G9231="","",VLOOKUP(G9231,#REF!,3,0))</f>
        <v/>
      </c>
      <c r="B9231" s="45" t="str">
        <f>IF(Table1[[#This Row],[Day]]="","",WEEKNUM(F9231))</f>
        <v/>
      </c>
      <c r="C9231" s="45" t="str">
        <f>IF(Table1[[#This Row],[Day]]="","",MONTH(F9231))</f>
        <v/>
      </c>
      <c r="D9231" s="45" t="str">
        <f>IF(Table1[[#This Row],[Day]]="","",YEAR(F9231))</f>
        <v/>
      </c>
      <c r="E9231" s="117" t="s">
        <v>329</v>
      </c>
      <c r="J9231" s="102"/>
      <c r="K9231" s="124"/>
      <c r="R9231" s="46"/>
      <c r="V9231" s="112"/>
      <c r="W9231" s="72"/>
      <c r="X9231" s="46"/>
      <c r="Y9231" s="46"/>
      <c r="AC9231" s="47">
        <f t="shared" si="140"/>
        <v>0</v>
      </c>
      <c r="AD9231" s="47"/>
      <c r="AE9231" s="44"/>
      <c r="AF9231" s="48"/>
    </row>
    <row r="9232" spans="1:32" ht="21" customHeight="1">
      <c r="A9232" s="45" t="str">
        <f>IF(G9232="","",VLOOKUP(G9232,#REF!,3,0))</f>
        <v/>
      </c>
      <c r="B9232" s="45" t="str">
        <f>IF(Table1[[#This Row],[Day]]="","",WEEKNUM(F9232))</f>
        <v/>
      </c>
      <c r="C9232" s="45" t="str">
        <f>IF(Table1[[#This Row],[Day]]="","",MONTH(F9232))</f>
        <v/>
      </c>
      <c r="D9232" s="45" t="str">
        <f>IF(Table1[[#This Row],[Day]]="","",YEAR(F9232))</f>
        <v/>
      </c>
      <c r="E9232" s="117" t="s">
        <v>329</v>
      </c>
      <c r="J9232" s="102"/>
      <c r="K9232" s="124"/>
      <c r="R9232" s="46"/>
      <c r="V9232" s="112"/>
      <c r="W9232" s="72"/>
      <c r="X9232" s="46"/>
      <c r="Y9232" s="46"/>
      <c r="AC9232" s="47">
        <f t="shared" si="140"/>
        <v>0</v>
      </c>
      <c r="AD9232" s="47"/>
      <c r="AE9232" s="44"/>
      <c r="AF9232" s="48"/>
    </row>
    <row r="9233" spans="1:32" ht="21" customHeight="1">
      <c r="A9233" s="45" t="str">
        <f>IF(G9233="","",VLOOKUP(G9233,#REF!,3,0))</f>
        <v/>
      </c>
      <c r="B9233" s="45" t="str">
        <f>IF(Table1[[#This Row],[Day]]="","",WEEKNUM(F9233))</f>
        <v/>
      </c>
      <c r="C9233" s="45" t="str">
        <f>IF(Table1[[#This Row],[Day]]="","",MONTH(F9233))</f>
        <v/>
      </c>
      <c r="D9233" s="45" t="str">
        <f>IF(Table1[[#This Row],[Day]]="","",YEAR(F9233))</f>
        <v/>
      </c>
      <c r="E9233" s="117" t="s">
        <v>329</v>
      </c>
      <c r="J9233" s="102"/>
      <c r="K9233" s="124"/>
      <c r="R9233" s="46"/>
      <c r="V9233" s="112"/>
      <c r="W9233" s="72"/>
      <c r="X9233" s="46"/>
      <c r="Y9233" s="46"/>
      <c r="AC9233" s="47">
        <f t="shared" si="140"/>
        <v>0</v>
      </c>
      <c r="AD9233" s="47"/>
      <c r="AE9233" s="44"/>
      <c r="AF9233" s="48"/>
    </row>
    <row r="9234" spans="1:32" ht="21" customHeight="1">
      <c r="A9234" s="45" t="str">
        <f>IF(G9234="","",VLOOKUP(G9234,#REF!,3,0))</f>
        <v/>
      </c>
      <c r="B9234" s="45" t="str">
        <f>IF(Table1[[#This Row],[Day]]="","",WEEKNUM(F9234))</f>
        <v/>
      </c>
      <c r="C9234" s="45" t="str">
        <f>IF(Table1[[#This Row],[Day]]="","",MONTH(F9234))</f>
        <v/>
      </c>
      <c r="D9234" s="45" t="str">
        <f>IF(Table1[[#This Row],[Day]]="","",YEAR(F9234))</f>
        <v/>
      </c>
      <c r="E9234" s="117" t="s">
        <v>329</v>
      </c>
      <c r="J9234" s="102"/>
      <c r="K9234" s="124"/>
      <c r="R9234" s="46"/>
      <c r="V9234" s="112"/>
      <c r="W9234" s="72"/>
      <c r="X9234" s="46"/>
      <c r="Y9234" s="46"/>
      <c r="AC9234" s="47">
        <f t="shared" si="140"/>
        <v>0</v>
      </c>
      <c r="AD9234" s="47"/>
      <c r="AE9234" s="44"/>
      <c r="AF9234" s="48"/>
    </row>
    <row r="9235" spans="1:32" ht="21" customHeight="1">
      <c r="A9235" s="45" t="str">
        <f>IF(G9235="","",VLOOKUP(G9235,#REF!,3,0))</f>
        <v/>
      </c>
      <c r="B9235" s="45" t="str">
        <f>IF(Table1[[#This Row],[Day]]="","",WEEKNUM(F9235))</f>
        <v/>
      </c>
      <c r="C9235" s="45" t="str">
        <f>IF(Table1[[#This Row],[Day]]="","",MONTH(F9235))</f>
        <v/>
      </c>
      <c r="D9235" s="45" t="str">
        <f>IF(Table1[[#This Row],[Day]]="","",YEAR(F9235))</f>
        <v/>
      </c>
      <c r="E9235" s="117" t="s">
        <v>329</v>
      </c>
      <c r="J9235" s="102"/>
      <c r="K9235" s="124"/>
      <c r="R9235" s="46"/>
      <c r="V9235" s="112"/>
      <c r="W9235" s="72"/>
      <c r="X9235" s="46"/>
      <c r="Y9235" s="46"/>
      <c r="AC9235" s="47">
        <f t="shared" si="140"/>
        <v>0</v>
      </c>
      <c r="AD9235" s="47"/>
      <c r="AE9235" s="44"/>
      <c r="AF9235" s="48"/>
    </row>
    <row r="9236" spans="1:32" ht="21" customHeight="1">
      <c r="A9236" s="45" t="str">
        <f>IF(G9236="","",VLOOKUP(G9236,#REF!,3,0))</f>
        <v/>
      </c>
      <c r="B9236" s="45" t="str">
        <f>IF(Table1[[#This Row],[Day]]="","",WEEKNUM(F9236))</f>
        <v/>
      </c>
      <c r="C9236" s="45" t="str">
        <f>IF(Table1[[#This Row],[Day]]="","",MONTH(F9236))</f>
        <v/>
      </c>
      <c r="D9236" s="45" t="str">
        <f>IF(Table1[[#This Row],[Day]]="","",YEAR(F9236))</f>
        <v/>
      </c>
      <c r="E9236" s="117" t="s">
        <v>329</v>
      </c>
      <c r="J9236" s="102"/>
      <c r="K9236" s="124"/>
      <c r="R9236" s="46"/>
      <c r="V9236" s="112"/>
      <c r="W9236" s="72"/>
      <c r="X9236" s="46"/>
      <c r="Y9236" s="46"/>
      <c r="AC9236" s="47">
        <f t="shared" si="140"/>
        <v>0</v>
      </c>
      <c r="AD9236" s="47"/>
      <c r="AE9236" s="44"/>
      <c r="AF9236" s="48"/>
    </row>
    <row r="9237" spans="1:32" ht="21" customHeight="1">
      <c r="A9237" s="45" t="str">
        <f>IF(G9237="","",VLOOKUP(G9237,#REF!,3,0))</f>
        <v/>
      </c>
      <c r="B9237" s="45" t="str">
        <f>IF(Table1[[#This Row],[Day]]="","",WEEKNUM(F9237))</f>
        <v/>
      </c>
      <c r="C9237" s="45" t="str">
        <f>IF(Table1[[#This Row],[Day]]="","",MONTH(F9237))</f>
        <v/>
      </c>
      <c r="D9237" s="45" t="str">
        <f>IF(Table1[[#This Row],[Day]]="","",YEAR(F9237))</f>
        <v/>
      </c>
      <c r="E9237" s="117" t="s">
        <v>329</v>
      </c>
      <c r="J9237" s="102"/>
      <c r="K9237" s="124"/>
      <c r="R9237" s="46"/>
      <c r="V9237" s="112"/>
      <c r="W9237" s="72"/>
      <c r="X9237" s="46"/>
      <c r="Y9237" s="46"/>
      <c r="AC9237" s="47">
        <f t="shared" si="140"/>
        <v>0</v>
      </c>
      <c r="AD9237" s="47"/>
      <c r="AE9237" s="44"/>
      <c r="AF9237" s="48"/>
    </row>
    <row r="9238" spans="1:32" ht="21" customHeight="1">
      <c r="A9238" s="45" t="str">
        <f>IF(G9238="","",VLOOKUP(G9238,#REF!,3,0))</f>
        <v/>
      </c>
      <c r="B9238" s="45" t="str">
        <f>IF(Table1[[#This Row],[Day]]="","",WEEKNUM(F9238))</f>
        <v/>
      </c>
      <c r="C9238" s="45" t="str">
        <f>IF(Table1[[#This Row],[Day]]="","",MONTH(F9238))</f>
        <v/>
      </c>
      <c r="D9238" s="45" t="str">
        <f>IF(Table1[[#This Row],[Day]]="","",YEAR(F9238))</f>
        <v/>
      </c>
      <c r="E9238" s="117" t="s">
        <v>329</v>
      </c>
      <c r="J9238" s="102"/>
      <c r="K9238" s="124"/>
      <c r="R9238" s="46"/>
      <c r="V9238" s="112"/>
      <c r="W9238" s="72"/>
      <c r="X9238" s="46"/>
      <c r="Y9238" s="46"/>
      <c r="AC9238" s="47">
        <f t="shared" si="140"/>
        <v>0</v>
      </c>
      <c r="AD9238" s="47"/>
      <c r="AE9238" s="44"/>
      <c r="AF9238" s="48"/>
    </row>
    <row r="9239" spans="1:32" ht="21" customHeight="1">
      <c r="A9239" s="45" t="str">
        <f>IF(G9239="","",VLOOKUP(G9239,#REF!,3,0))</f>
        <v/>
      </c>
      <c r="B9239" s="45" t="str">
        <f>IF(Table1[[#This Row],[Day]]="","",WEEKNUM(F9239))</f>
        <v/>
      </c>
      <c r="C9239" s="45" t="str">
        <f>IF(Table1[[#This Row],[Day]]="","",MONTH(F9239))</f>
        <v/>
      </c>
      <c r="D9239" s="45" t="str">
        <f>IF(Table1[[#This Row],[Day]]="","",YEAR(F9239))</f>
        <v/>
      </c>
      <c r="E9239" s="117" t="s">
        <v>329</v>
      </c>
      <c r="J9239" s="102"/>
      <c r="K9239" s="124"/>
      <c r="R9239" s="46"/>
      <c r="V9239" s="112"/>
      <c r="W9239" s="72"/>
      <c r="X9239" s="46"/>
      <c r="Y9239" s="46"/>
      <c r="AC9239" s="47">
        <f t="shared" si="140"/>
        <v>0</v>
      </c>
      <c r="AD9239" s="47"/>
      <c r="AE9239" s="44"/>
      <c r="AF9239" s="48"/>
    </row>
    <row r="9240" spans="1:32" ht="21" customHeight="1">
      <c r="A9240" s="45" t="str">
        <f>IF(G9240="","",VLOOKUP(G9240,#REF!,3,0))</f>
        <v/>
      </c>
      <c r="B9240" s="45" t="str">
        <f>IF(Table1[[#This Row],[Day]]="","",WEEKNUM(F9240))</f>
        <v/>
      </c>
      <c r="C9240" s="45" t="str">
        <f>IF(Table1[[#This Row],[Day]]="","",MONTH(F9240))</f>
        <v/>
      </c>
      <c r="D9240" s="45" t="str">
        <f>IF(Table1[[#This Row],[Day]]="","",YEAR(F9240))</f>
        <v/>
      </c>
      <c r="E9240" s="117" t="s">
        <v>329</v>
      </c>
      <c r="J9240" s="102"/>
      <c r="K9240" s="124"/>
      <c r="R9240" s="46"/>
      <c r="V9240" s="112"/>
      <c r="W9240" s="72"/>
      <c r="X9240" s="46"/>
      <c r="Y9240" s="46"/>
      <c r="AC9240" s="47">
        <f t="shared" si="140"/>
        <v>0</v>
      </c>
      <c r="AD9240" s="47"/>
      <c r="AE9240" s="44"/>
      <c r="AF9240" s="48"/>
    </row>
    <row r="9241" spans="1:32" ht="21" customHeight="1">
      <c r="A9241" s="45" t="str">
        <f>IF(G9241="","",VLOOKUP(G9241,#REF!,3,0))</f>
        <v/>
      </c>
      <c r="B9241" s="45" t="str">
        <f>IF(Table1[[#This Row],[Day]]="","",WEEKNUM(F9241))</f>
        <v/>
      </c>
      <c r="C9241" s="45" t="str">
        <f>IF(Table1[[#This Row],[Day]]="","",MONTH(F9241))</f>
        <v/>
      </c>
      <c r="D9241" s="45" t="str">
        <f>IF(Table1[[#This Row],[Day]]="","",YEAR(F9241))</f>
        <v/>
      </c>
      <c r="E9241" s="117" t="s">
        <v>329</v>
      </c>
      <c r="J9241" s="102"/>
      <c r="K9241" s="124"/>
      <c r="R9241" s="46"/>
      <c r="V9241" s="112"/>
      <c r="W9241" s="72"/>
      <c r="X9241" s="46"/>
      <c r="Y9241" s="46"/>
      <c r="AC9241" s="47">
        <f t="shared" si="140"/>
        <v>0</v>
      </c>
      <c r="AD9241" s="47"/>
      <c r="AE9241" s="44"/>
      <c r="AF9241" s="48"/>
    </row>
    <row r="9242" spans="1:32" ht="21" customHeight="1">
      <c r="A9242" s="45" t="str">
        <f>IF(G9242="","",VLOOKUP(G9242,#REF!,3,0))</f>
        <v/>
      </c>
      <c r="B9242" s="45" t="str">
        <f>IF(Table1[[#This Row],[Day]]="","",WEEKNUM(F9242))</f>
        <v/>
      </c>
      <c r="C9242" s="45" t="str">
        <f>IF(Table1[[#This Row],[Day]]="","",MONTH(F9242))</f>
        <v/>
      </c>
      <c r="D9242" s="45" t="str">
        <f>IF(Table1[[#This Row],[Day]]="","",YEAR(F9242))</f>
        <v/>
      </c>
      <c r="E9242" s="117" t="s">
        <v>329</v>
      </c>
      <c r="J9242" s="102"/>
      <c r="K9242" s="124"/>
      <c r="R9242" s="46"/>
      <c r="V9242" s="112"/>
      <c r="W9242" s="72"/>
      <c r="X9242" s="46"/>
      <c r="Y9242" s="46"/>
      <c r="AC9242" s="47">
        <f t="shared" si="140"/>
        <v>0</v>
      </c>
      <c r="AD9242" s="47"/>
      <c r="AE9242" s="44"/>
      <c r="AF9242" s="48"/>
    </row>
    <row r="9243" spans="1:32" ht="21" customHeight="1">
      <c r="A9243" s="45" t="str">
        <f>IF(G9243="","",VLOOKUP(G9243,#REF!,3,0))</f>
        <v/>
      </c>
      <c r="B9243" s="45" t="str">
        <f>IF(Table1[[#This Row],[Day]]="","",WEEKNUM(F9243))</f>
        <v/>
      </c>
      <c r="C9243" s="45" t="str">
        <f>IF(Table1[[#This Row],[Day]]="","",MONTH(F9243))</f>
        <v/>
      </c>
      <c r="D9243" s="45" t="str">
        <f>IF(Table1[[#This Row],[Day]]="","",YEAR(F9243))</f>
        <v/>
      </c>
      <c r="E9243" s="117" t="s">
        <v>329</v>
      </c>
      <c r="J9243" s="102"/>
      <c r="K9243" s="124"/>
      <c r="R9243" s="46"/>
      <c r="V9243" s="112"/>
      <c r="W9243" s="72"/>
      <c r="X9243" s="46"/>
      <c r="Y9243" s="46"/>
      <c r="AC9243" s="47">
        <f t="shared" si="140"/>
        <v>0</v>
      </c>
      <c r="AD9243" s="47"/>
      <c r="AE9243" s="44"/>
      <c r="AF9243" s="48"/>
    </row>
    <row r="9244" spans="1:32" ht="21" customHeight="1">
      <c r="A9244" s="45" t="str">
        <f>IF(G9244="","",VLOOKUP(G9244,#REF!,3,0))</f>
        <v/>
      </c>
      <c r="B9244" s="45" t="str">
        <f>IF(Table1[[#This Row],[Day]]="","",WEEKNUM(F9244))</f>
        <v/>
      </c>
      <c r="C9244" s="45" t="str">
        <f>IF(Table1[[#This Row],[Day]]="","",MONTH(F9244))</f>
        <v/>
      </c>
      <c r="D9244" s="45" t="str">
        <f>IF(Table1[[#This Row],[Day]]="","",YEAR(F9244))</f>
        <v/>
      </c>
      <c r="E9244" s="117" t="s">
        <v>329</v>
      </c>
      <c r="J9244" s="102"/>
      <c r="K9244" s="124"/>
      <c r="R9244" s="46"/>
      <c r="V9244" s="112"/>
      <c r="W9244" s="72"/>
      <c r="X9244" s="46"/>
      <c r="Y9244" s="46"/>
      <c r="AC9244" s="47">
        <f t="shared" ref="AC9244:AC9307" si="141">SUM(I9244:AB9244)</f>
        <v>0</v>
      </c>
      <c r="AD9244" s="47"/>
      <c r="AE9244" s="44"/>
      <c r="AF9244" s="48"/>
    </row>
    <row r="9245" spans="1:32" ht="21" customHeight="1">
      <c r="A9245" s="45" t="str">
        <f>IF(G9245="","",VLOOKUP(G9245,#REF!,3,0))</f>
        <v/>
      </c>
      <c r="B9245" s="45" t="str">
        <f>IF(Table1[[#This Row],[Day]]="","",WEEKNUM(F9245))</f>
        <v/>
      </c>
      <c r="C9245" s="45" t="str">
        <f>IF(Table1[[#This Row],[Day]]="","",MONTH(F9245))</f>
        <v/>
      </c>
      <c r="D9245" s="45" t="str">
        <f>IF(Table1[[#This Row],[Day]]="","",YEAR(F9245))</f>
        <v/>
      </c>
      <c r="E9245" s="117" t="s">
        <v>329</v>
      </c>
      <c r="J9245" s="102"/>
      <c r="K9245" s="124"/>
      <c r="R9245" s="46"/>
      <c r="V9245" s="112"/>
      <c r="W9245" s="72"/>
      <c r="X9245" s="46"/>
      <c r="Y9245" s="46"/>
      <c r="AC9245" s="47">
        <f t="shared" si="141"/>
        <v>0</v>
      </c>
      <c r="AD9245" s="47"/>
      <c r="AE9245" s="44"/>
      <c r="AF9245" s="48"/>
    </row>
    <row r="9246" spans="1:32" ht="21" customHeight="1">
      <c r="A9246" s="45" t="str">
        <f>IF(G9246="","",VLOOKUP(G9246,#REF!,3,0))</f>
        <v/>
      </c>
      <c r="B9246" s="45" t="str">
        <f>IF(Table1[[#This Row],[Day]]="","",WEEKNUM(F9246))</f>
        <v/>
      </c>
      <c r="C9246" s="45" t="str">
        <f>IF(Table1[[#This Row],[Day]]="","",MONTH(F9246))</f>
        <v/>
      </c>
      <c r="D9246" s="45" t="str">
        <f>IF(Table1[[#This Row],[Day]]="","",YEAR(F9246))</f>
        <v/>
      </c>
      <c r="E9246" s="117" t="s">
        <v>329</v>
      </c>
      <c r="J9246" s="102"/>
      <c r="K9246" s="124"/>
      <c r="R9246" s="46"/>
      <c r="V9246" s="112"/>
      <c r="W9246" s="72"/>
      <c r="X9246" s="46"/>
      <c r="Y9246" s="46"/>
      <c r="AC9246" s="47">
        <f t="shared" si="141"/>
        <v>0</v>
      </c>
      <c r="AD9246" s="47"/>
      <c r="AE9246" s="44"/>
      <c r="AF9246" s="48"/>
    </row>
    <row r="9247" spans="1:32" ht="21" customHeight="1">
      <c r="A9247" s="45" t="str">
        <f>IF(G9247="","",VLOOKUP(G9247,#REF!,3,0))</f>
        <v/>
      </c>
      <c r="B9247" s="45" t="str">
        <f>IF(Table1[[#This Row],[Day]]="","",WEEKNUM(F9247))</f>
        <v/>
      </c>
      <c r="C9247" s="45" t="str">
        <f>IF(Table1[[#This Row],[Day]]="","",MONTH(F9247))</f>
        <v/>
      </c>
      <c r="D9247" s="45" t="str">
        <f>IF(Table1[[#This Row],[Day]]="","",YEAR(F9247))</f>
        <v/>
      </c>
      <c r="E9247" s="117" t="s">
        <v>329</v>
      </c>
      <c r="J9247" s="102"/>
      <c r="K9247" s="124"/>
      <c r="R9247" s="46"/>
      <c r="V9247" s="112"/>
      <c r="W9247" s="72"/>
      <c r="X9247" s="46"/>
      <c r="Y9247" s="46"/>
      <c r="AC9247" s="47">
        <f t="shared" si="141"/>
        <v>0</v>
      </c>
      <c r="AD9247" s="47"/>
      <c r="AE9247" s="44"/>
      <c r="AF9247" s="48"/>
    </row>
    <row r="9248" spans="1:32" ht="21" customHeight="1">
      <c r="A9248" s="45" t="str">
        <f>IF(G9248="","",VLOOKUP(G9248,#REF!,3,0))</f>
        <v/>
      </c>
      <c r="B9248" s="45" t="str">
        <f>IF(Table1[[#This Row],[Day]]="","",WEEKNUM(F9248))</f>
        <v/>
      </c>
      <c r="C9248" s="45" t="str">
        <f>IF(Table1[[#This Row],[Day]]="","",MONTH(F9248))</f>
        <v/>
      </c>
      <c r="D9248" s="45" t="str">
        <f>IF(Table1[[#This Row],[Day]]="","",YEAR(F9248))</f>
        <v/>
      </c>
      <c r="E9248" s="117" t="s">
        <v>329</v>
      </c>
      <c r="J9248" s="102"/>
      <c r="K9248" s="124"/>
      <c r="R9248" s="46"/>
      <c r="V9248" s="112"/>
      <c r="W9248" s="72"/>
      <c r="X9248" s="46"/>
      <c r="Y9248" s="46"/>
      <c r="AC9248" s="47">
        <f t="shared" si="141"/>
        <v>0</v>
      </c>
      <c r="AD9248" s="47"/>
      <c r="AE9248" s="44"/>
      <c r="AF9248" s="48"/>
    </row>
    <row r="9249" spans="1:32" ht="21" customHeight="1">
      <c r="A9249" s="45" t="str">
        <f>IF(G9249="","",VLOOKUP(G9249,#REF!,3,0))</f>
        <v/>
      </c>
      <c r="B9249" s="45" t="str">
        <f>IF(Table1[[#This Row],[Day]]="","",WEEKNUM(F9249))</f>
        <v/>
      </c>
      <c r="C9249" s="45" t="str">
        <f>IF(Table1[[#This Row],[Day]]="","",MONTH(F9249))</f>
        <v/>
      </c>
      <c r="D9249" s="45" t="str">
        <f>IF(Table1[[#This Row],[Day]]="","",YEAR(F9249))</f>
        <v/>
      </c>
      <c r="E9249" s="117" t="s">
        <v>329</v>
      </c>
      <c r="J9249" s="102"/>
      <c r="K9249" s="124"/>
      <c r="R9249" s="46"/>
      <c r="V9249" s="112"/>
      <c r="W9249" s="72"/>
      <c r="X9249" s="46"/>
      <c r="Y9249" s="46"/>
      <c r="AC9249" s="47">
        <f t="shared" si="141"/>
        <v>0</v>
      </c>
      <c r="AD9249" s="47"/>
      <c r="AE9249" s="44"/>
      <c r="AF9249" s="48"/>
    </row>
    <row r="9250" spans="1:32" ht="21" customHeight="1">
      <c r="A9250" s="45" t="str">
        <f>IF(G9250="","",VLOOKUP(G9250,#REF!,3,0))</f>
        <v/>
      </c>
      <c r="B9250" s="45" t="str">
        <f>IF(Table1[[#This Row],[Day]]="","",WEEKNUM(F9250))</f>
        <v/>
      </c>
      <c r="C9250" s="45" t="str">
        <f>IF(Table1[[#This Row],[Day]]="","",MONTH(F9250))</f>
        <v/>
      </c>
      <c r="D9250" s="45" t="str">
        <f>IF(Table1[[#This Row],[Day]]="","",YEAR(F9250))</f>
        <v/>
      </c>
      <c r="E9250" s="117" t="s">
        <v>329</v>
      </c>
      <c r="J9250" s="102"/>
      <c r="K9250" s="124"/>
      <c r="R9250" s="46"/>
      <c r="V9250" s="112"/>
      <c r="W9250" s="72"/>
      <c r="X9250" s="46"/>
      <c r="Y9250" s="46"/>
      <c r="AC9250" s="47">
        <f t="shared" si="141"/>
        <v>0</v>
      </c>
      <c r="AD9250" s="47"/>
      <c r="AE9250" s="44"/>
      <c r="AF9250" s="48"/>
    </row>
    <row r="9251" spans="1:32" ht="21" customHeight="1">
      <c r="A9251" s="45" t="str">
        <f>IF(G9251="","",VLOOKUP(G9251,#REF!,3,0))</f>
        <v/>
      </c>
      <c r="B9251" s="45" t="str">
        <f>IF(Table1[[#This Row],[Day]]="","",WEEKNUM(F9251))</f>
        <v/>
      </c>
      <c r="C9251" s="45" t="str">
        <f>IF(Table1[[#This Row],[Day]]="","",MONTH(F9251))</f>
        <v/>
      </c>
      <c r="D9251" s="45" t="str">
        <f>IF(Table1[[#This Row],[Day]]="","",YEAR(F9251))</f>
        <v/>
      </c>
      <c r="E9251" s="117" t="s">
        <v>329</v>
      </c>
      <c r="J9251" s="102"/>
      <c r="K9251" s="124"/>
      <c r="R9251" s="46"/>
      <c r="V9251" s="112"/>
      <c r="W9251" s="72"/>
      <c r="X9251" s="46"/>
      <c r="Y9251" s="46"/>
      <c r="AC9251" s="47">
        <f t="shared" si="141"/>
        <v>0</v>
      </c>
      <c r="AD9251" s="47"/>
      <c r="AE9251" s="44"/>
      <c r="AF9251" s="48"/>
    </row>
    <row r="9252" spans="1:32" ht="21" customHeight="1">
      <c r="A9252" s="45" t="str">
        <f>IF(G9252="","",VLOOKUP(G9252,#REF!,3,0))</f>
        <v/>
      </c>
      <c r="B9252" s="45" t="str">
        <f>IF(Table1[[#This Row],[Day]]="","",WEEKNUM(F9252))</f>
        <v/>
      </c>
      <c r="C9252" s="45" t="str">
        <f>IF(Table1[[#This Row],[Day]]="","",MONTH(F9252))</f>
        <v/>
      </c>
      <c r="D9252" s="45" t="str">
        <f>IF(Table1[[#This Row],[Day]]="","",YEAR(F9252))</f>
        <v/>
      </c>
      <c r="E9252" s="117" t="s">
        <v>329</v>
      </c>
      <c r="J9252" s="102"/>
      <c r="K9252" s="124"/>
      <c r="R9252" s="46"/>
      <c r="V9252" s="112"/>
      <c r="W9252" s="72"/>
      <c r="X9252" s="46"/>
      <c r="Y9252" s="46"/>
      <c r="AC9252" s="47">
        <f t="shared" si="141"/>
        <v>0</v>
      </c>
      <c r="AD9252" s="47"/>
      <c r="AE9252" s="44"/>
      <c r="AF9252" s="48"/>
    </row>
    <row r="9253" spans="1:32" ht="21" customHeight="1">
      <c r="A9253" s="45" t="str">
        <f>IF(G9253="","",VLOOKUP(G9253,#REF!,3,0))</f>
        <v/>
      </c>
      <c r="B9253" s="45" t="str">
        <f>IF(Table1[[#This Row],[Day]]="","",WEEKNUM(F9253))</f>
        <v/>
      </c>
      <c r="C9253" s="45" t="str">
        <f>IF(Table1[[#This Row],[Day]]="","",MONTH(F9253))</f>
        <v/>
      </c>
      <c r="D9253" s="45" t="str">
        <f>IF(Table1[[#This Row],[Day]]="","",YEAR(F9253))</f>
        <v/>
      </c>
      <c r="E9253" s="117" t="s">
        <v>329</v>
      </c>
      <c r="J9253" s="102"/>
      <c r="K9253" s="124"/>
      <c r="R9253" s="46"/>
      <c r="V9253" s="112"/>
      <c r="W9253" s="72"/>
      <c r="X9253" s="46"/>
      <c r="Y9253" s="46"/>
      <c r="AC9253" s="47">
        <f t="shared" si="141"/>
        <v>0</v>
      </c>
      <c r="AD9253" s="47"/>
      <c r="AE9253" s="44"/>
      <c r="AF9253" s="48"/>
    </row>
    <row r="9254" spans="1:32" ht="21" customHeight="1">
      <c r="A9254" s="45" t="str">
        <f>IF(G9254="","",VLOOKUP(G9254,#REF!,3,0))</f>
        <v/>
      </c>
      <c r="B9254" s="45" t="str">
        <f>IF(Table1[[#This Row],[Day]]="","",WEEKNUM(F9254))</f>
        <v/>
      </c>
      <c r="C9254" s="45" t="str">
        <f>IF(Table1[[#This Row],[Day]]="","",MONTH(F9254))</f>
        <v/>
      </c>
      <c r="D9254" s="45" t="str">
        <f>IF(Table1[[#This Row],[Day]]="","",YEAR(F9254))</f>
        <v/>
      </c>
      <c r="E9254" s="117" t="s">
        <v>329</v>
      </c>
      <c r="J9254" s="102"/>
      <c r="K9254" s="124"/>
      <c r="R9254" s="46"/>
      <c r="V9254" s="112"/>
      <c r="W9254" s="72"/>
      <c r="X9254" s="46"/>
      <c r="Y9254" s="46"/>
      <c r="AC9254" s="47">
        <f t="shared" si="141"/>
        <v>0</v>
      </c>
      <c r="AD9254" s="47"/>
      <c r="AE9254" s="44"/>
      <c r="AF9254" s="48"/>
    </row>
    <row r="9255" spans="1:32" ht="21" customHeight="1">
      <c r="A9255" s="45" t="str">
        <f>IF(G9255="","",VLOOKUP(G9255,#REF!,3,0))</f>
        <v/>
      </c>
      <c r="B9255" s="45" t="str">
        <f>IF(Table1[[#This Row],[Day]]="","",WEEKNUM(F9255))</f>
        <v/>
      </c>
      <c r="C9255" s="45" t="str">
        <f>IF(Table1[[#This Row],[Day]]="","",MONTH(F9255))</f>
        <v/>
      </c>
      <c r="D9255" s="45" t="str">
        <f>IF(Table1[[#This Row],[Day]]="","",YEAR(F9255))</f>
        <v/>
      </c>
      <c r="E9255" s="117" t="s">
        <v>329</v>
      </c>
      <c r="J9255" s="102"/>
      <c r="K9255" s="124"/>
      <c r="R9255" s="46"/>
      <c r="V9255" s="112"/>
      <c r="W9255" s="72"/>
      <c r="X9255" s="46"/>
      <c r="Y9255" s="46"/>
      <c r="AC9255" s="47">
        <f t="shared" si="141"/>
        <v>0</v>
      </c>
      <c r="AD9255" s="47"/>
      <c r="AE9255" s="44"/>
      <c r="AF9255" s="48"/>
    </row>
    <row r="9256" spans="1:32" ht="21" customHeight="1">
      <c r="A9256" s="45" t="str">
        <f>IF(G9256="","",VLOOKUP(G9256,#REF!,3,0))</f>
        <v/>
      </c>
      <c r="B9256" s="45" t="str">
        <f>IF(Table1[[#This Row],[Day]]="","",WEEKNUM(F9256))</f>
        <v/>
      </c>
      <c r="C9256" s="45" t="str">
        <f>IF(Table1[[#This Row],[Day]]="","",MONTH(F9256))</f>
        <v/>
      </c>
      <c r="D9256" s="45" t="str">
        <f>IF(Table1[[#This Row],[Day]]="","",YEAR(F9256))</f>
        <v/>
      </c>
      <c r="E9256" s="117" t="s">
        <v>329</v>
      </c>
      <c r="J9256" s="102"/>
      <c r="K9256" s="124"/>
      <c r="R9256" s="46"/>
      <c r="V9256" s="112"/>
      <c r="W9256" s="72"/>
      <c r="X9256" s="46"/>
      <c r="Y9256" s="46"/>
      <c r="AC9256" s="47">
        <f t="shared" si="141"/>
        <v>0</v>
      </c>
      <c r="AD9256" s="47"/>
      <c r="AE9256" s="44"/>
      <c r="AF9256" s="48"/>
    </row>
    <row r="9257" spans="1:32" ht="21" customHeight="1">
      <c r="A9257" s="45" t="str">
        <f>IF(G9257="","",VLOOKUP(G9257,#REF!,3,0))</f>
        <v/>
      </c>
      <c r="B9257" s="45" t="str">
        <f>IF(Table1[[#This Row],[Day]]="","",WEEKNUM(F9257))</f>
        <v/>
      </c>
      <c r="C9257" s="45" t="str">
        <f>IF(Table1[[#This Row],[Day]]="","",MONTH(F9257))</f>
        <v/>
      </c>
      <c r="D9257" s="45" t="str">
        <f>IF(Table1[[#This Row],[Day]]="","",YEAR(F9257))</f>
        <v/>
      </c>
      <c r="E9257" s="117" t="s">
        <v>329</v>
      </c>
      <c r="J9257" s="102"/>
      <c r="K9257" s="124"/>
      <c r="R9257" s="46"/>
      <c r="V9257" s="112"/>
      <c r="W9257" s="72"/>
      <c r="X9257" s="46"/>
      <c r="Y9257" s="46"/>
      <c r="AC9257" s="47">
        <f t="shared" si="141"/>
        <v>0</v>
      </c>
      <c r="AD9257" s="47"/>
      <c r="AE9257" s="44"/>
      <c r="AF9257" s="48"/>
    </row>
    <row r="9258" spans="1:32" ht="21" customHeight="1">
      <c r="A9258" s="45" t="str">
        <f>IF(G9258="","",VLOOKUP(G9258,#REF!,3,0))</f>
        <v/>
      </c>
      <c r="B9258" s="45" t="str">
        <f>IF(Table1[[#This Row],[Day]]="","",WEEKNUM(F9258))</f>
        <v/>
      </c>
      <c r="C9258" s="45" t="str">
        <f>IF(Table1[[#This Row],[Day]]="","",MONTH(F9258))</f>
        <v/>
      </c>
      <c r="D9258" s="45" t="str">
        <f>IF(Table1[[#This Row],[Day]]="","",YEAR(F9258))</f>
        <v/>
      </c>
      <c r="E9258" s="117" t="s">
        <v>329</v>
      </c>
      <c r="J9258" s="102"/>
      <c r="K9258" s="124"/>
      <c r="R9258" s="46"/>
      <c r="V9258" s="112"/>
      <c r="W9258" s="72"/>
      <c r="X9258" s="46"/>
      <c r="Y9258" s="46"/>
      <c r="AC9258" s="47">
        <f t="shared" si="141"/>
        <v>0</v>
      </c>
      <c r="AD9258" s="47"/>
      <c r="AE9258" s="44"/>
      <c r="AF9258" s="48"/>
    </row>
    <row r="9259" spans="1:32" ht="21" customHeight="1">
      <c r="A9259" s="45" t="str">
        <f>IF(G9259="","",VLOOKUP(G9259,#REF!,3,0))</f>
        <v/>
      </c>
      <c r="B9259" s="45" t="str">
        <f>IF(Table1[[#This Row],[Day]]="","",WEEKNUM(F9259))</f>
        <v/>
      </c>
      <c r="C9259" s="45" t="str">
        <f>IF(Table1[[#This Row],[Day]]="","",MONTH(F9259))</f>
        <v/>
      </c>
      <c r="D9259" s="45" t="str">
        <f>IF(Table1[[#This Row],[Day]]="","",YEAR(F9259))</f>
        <v/>
      </c>
      <c r="E9259" s="117" t="s">
        <v>329</v>
      </c>
      <c r="J9259" s="102"/>
      <c r="K9259" s="124"/>
      <c r="R9259" s="46"/>
      <c r="V9259" s="112"/>
      <c r="W9259" s="72"/>
      <c r="X9259" s="46"/>
      <c r="Y9259" s="46"/>
      <c r="AC9259" s="47">
        <f t="shared" si="141"/>
        <v>0</v>
      </c>
      <c r="AD9259" s="47"/>
      <c r="AE9259" s="44"/>
      <c r="AF9259" s="48"/>
    </row>
    <row r="9260" spans="1:32" ht="21" customHeight="1">
      <c r="A9260" s="45" t="str">
        <f>IF(G9260="","",VLOOKUP(G9260,#REF!,3,0))</f>
        <v/>
      </c>
      <c r="B9260" s="45" t="str">
        <f>IF(Table1[[#This Row],[Day]]="","",WEEKNUM(F9260))</f>
        <v/>
      </c>
      <c r="C9260" s="45" t="str">
        <f>IF(Table1[[#This Row],[Day]]="","",MONTH(F9260))</f>
        <v/>
      </c>
      <c r="D9260" s="45" t="str">
        <f>IF(Table1[[#This Row],[Day]]="","",YEAR(F9260))</f>
        <v/>
      </c>
      <c r="E9260" s="117" t="s">
        <v>329</v>
      </c>
      <c r="J9260" s="102"/>
      <c r="K9260" s="124"/>
      <c r="R9260" s="46"/>
      <c r="V9260" s="112"/>
      <c r="W9260" s="72"/>
      <c r="X9260" s="46"/>
      <c r="Y9260" s="46"/>
      <c r="AC9260" s="47">
        <f t="shared" si="141"/>
        <v>0</v>
      </c>
      <c r="AD9260" s="47"/>
      <c r="AE9260" s="44"/>
      <c r="AF9260" s="48"/>
    </row>
    <row r="9261" spans="1:32" ht="21" customHeight="1">
      <c r="A9261" s="45" t="str">
        <f>IF(G9261="","",VLOOKUP(G9261,#REF!,3,0))</f>
        <v/>
      </c>
      <c r="B9261" s="45" t="str">
        <f>IF(Table1[[#This Row],[Day]]="","",WEEKNUM(F9261))</f>
        <v/>
      </c>
      <c r="C9261" s="45" t="str">
        <f>IF(Table1[[#This Row],[Day]]="","",MONTH(F9261))</f>
        <v/>
      </c>
      <c r="D9261" s="45" t="str">
        <f>IF(Table1[[#This Row],[Day]]="","",YEAR(F9261))</f>
        <v/>
      </c>
      <c r="E9261" s="117" t="s">
        <v>329</v>
      </c>
      <c r="J9261" s="102"/>
      <c r="K9261" s="124"/>
      <c r="R9261" s="46"/>
      <c r="V9261" s="112"/>
      <c r="W9261" s="72"/>
      <c r="X9261" s="46"/>
      <c r="Y9261" s="46"/>
      <c r="AC9261" s="47">
        <f t="shared" si="141"/>
        <v>0</v>
      </c>
      <c r="AD9261" s="47"/>
      <c r="AE9261" s="44"/>
      <c r="AF9261" s="48"/>
    </row>
    <row r="9262" spans="1:32" ht="21" customHeight="1">
      <c r="A9262" s="45" t="str">
        <f>IF(G9262="","",VLOOKUP(G9262,#REF!,3,0))</f>
        <v/>
      </c>
      <c r="B9262" s="45" t="str">
        <f>IF(Table1[[#This Row],[Day]]="","",WEEKNUM(F9262))</f>
        <v/>
      </c>
      <c r="C9262" s="45" t="str">
        <f>IF(Table1[[#This Row],[Day]]="","",MONTH(F9262))</f>
        <v/>
      </c>
      <c r="D9262" s="45" t="str">
        <f>IF(Table1[[#This Row],[Day]]="","",YEAR(F9262))</f>
        <v/>
      </c>
      <c r="E9262" s="117" t="s">
        <v>329</v>
      </c>
      <c r="J9262" s="102"/>
      <c r="K9262" s="124"/>
      <c r="R9262" s="46"/>
      <c r="V9262" s="112"/>
      <c r="W9262" s="72"/>
      <c r="X9262" s="46"/>
      <c r="Y9262" s="46"/>
      <c r="AC9262" s="47">
        <f t="shared" si="141"/>
        <v>0</v>
      </c>
      <c r="AD9262" s="47"/>
      <c r="AE9262" s="44"/>
      <c r="AF9262" s="48"/>
    </row>
    <row r="9263" spans="1:32" ht="21" customHeight="1">
      <c r="A9263" s="45" t="str">
        <f>IF(G9263="","",VLOOKUP(G9263,#REF!,3,0))</f>
        <v/>
      </c>
      <c r="B9263" s="45" t="str">
        <f>IF(Table1[[#This Row],[Day]]="","",WEEKNUM(F9263))</f>
        <v/>
      </c>
      <c r="C9263" s="45" t="str">
        <f>IF(Table1[[#This Row],[Day]]="","",MONTH(F9263))</f>
        <v/>
      </c>
      <c r="D9263" s="45" t="str">
        <f>IF(Table1[[#This Row],[Day]]="","",YEAR(F9263))</f>
        <v/>
      </c>
      <c r="E9263" s="117" t="s">
        <v>329</v>
      </c>
      <c r="J9263" s="102"/>
      <c r="K9263" s="124"/>
      <c r="R9263" s="46"/>
      <c r="V9263" s="112"/>
      <c r="W9263" s="72"/>
      <c r="X9263" s="46"/>
      <c r="Y9263" s="46"/>
      <c r="AC9263" s="47">
        <f t="shared" si="141"/>
        <v>0</v>
      </c>
      <c r="AD9263" s="47"/>
      <c r="AE9263" s="44"/>
      <c r="AF9263" s="48"/>
    </row>
    <row r="9264" spans="1:32" ht="21" customHeight="1">
      <c r="A9264" s="45" t="str">
        <f>IF(G9264="","",VLOOKUP(G9264,#REF!,3,0))</f>
        <v/>
      </c>
      <c r="B9264" s="45" t="str">
        <f>IF(Table1[[#This Row],[Day]]="","",WEEKNUM(F9264))</f>
        <v/>
      </c>
      <c r="C9264" s="45" t="str">
        <f>IF(Table1[[#This Row],[Day]]="","",MONTH(F9264))</f>
        <v/>
      </c>
      <c r="D9264" s="45" t="str">
        <f>IF(Table1[[#This Row],[Day]]="","",YEAR(F9264))</f>
        <v/>
      </c>
      <c r="E9264" s="117" t="s">
        <v>329</v>
      </c>
      <c r="J9264" s="102"/>
      <c r="K9264" s="124"/>
      <c r="R9264" s="46"/>
      <c r="V9264" s="112"/>
      <c r="W9264" s="72"/>
      <c r="X9264" s="46"/>
      <c r="Y9264" s="46"/>
      <c r="AC9264" s="47">
        <f t="shared" si="141"/>
        <v>0</v>
      </c>
      <c r="AD9264" s="47"/>
      <c r="AE9264" s="44"/>
      <c r="AF9264" s="48"/>
    </row>
    <row r="9265" spans="1:32" ht="21" customHeight="1">
      <c r="A9265" s="45" t="str">
        <f>IF(G9265="","",VLOOKUP(G9265,#REF!,3,0))</f>
        <v/>
      </c>
      <c r="B9265" s="45" t="str">
        <f>IF(Table1[[#This Row],[Day]]="","",WEEKNUM(F9265))</f>
        <v/>
      </c>
      <c r="C9265" s="45" t="str">
        <f>IF(Table1[[#This Row],[Day]]="","",MONTH(F9265))</f>
        <v/>
      </c>
      <c r="D9265" s="45" t="str">
        <f>IF(Table1[[#This Row],[Day]]="","",YEAR(F9265))</f>
        <v/>
      </c>
      <c r="E9265" s="117" t="s">
        <v>329</v>
      </c>
      <c r="J9265" s="102"/>
      <c r="K9265" s="124"/>
      <c r="R9265" s="46"/>
      <c r="V9265" s="112"/>
      <c r="W9265" s="72"/>
      <c r="X9265" s="46"/>
      <c r="Y9265" s="46"/>
      <c r="AC9265" s="47">
        <f t="shared" si="141"/>
        <v>0</v>
      </c>
      <c r="AD9265" s="47"/>
      <c r="AE9265" s="44"/>
      <c r="AF9265" s="48"/>
    </row>
    <row r="9266" spans="1:32" ht="21" customHeight="1">
      <c r="A9266" s="45" t="str">
        <f>IF(G9266="","",VLOOKUP(G9266,#REF!,3,0))</f>
        <v/>
      </c>
      <c r="B9266" s="45" t="str">
        <f>IF(Table1[[#This Row],[Day]]="","",WEEKNUM(F9266))</f>
        <v/>
      </c>
      <c r="C9266" s="45" t="str">
        <f>IF(Table1[[#This Row],[Day]]="","",MONTH(F9266))</f>
        <v/>
      </c>
      <c r="D9266" s="45" t="str">
        <f>IF(Table1[[#This Row],[Day]]="","",YEAR(F9266))</f>
        <v/>
      </c>
      <c r="E9266" s="117" t="s">
        <v>329</v>
      </c>
      <c r="J9266" s="102"/>
      <c r="K9266" s="124"/>
      <c r="R9266" s="46"/>
      <c r="V9266" s="112"/>
      <c r="W9266" s="72"/>
      <c r="X9266" s="46"/>
      <c r="Y9266" s="46"/>
      <c r="AC9266" s="47">
        <f t="shared" si="141"/>
        <v>0</v>
      </c>
      <c r="AD9266" s="47"/>
      <c r="AE9266" s="44"/>
      <c r="AF9266" s="48"/>
    </row>
    <row r="9267" spans="1:32" ht="21" customHeight="1">
      <c r="A9267" s="45" t="str">
        <f>IF(G9267="","",VLOOKUP(G9267,#REF!,3,0))</f>
        <v/>
      </c>
      <c r="B9267" s="45" t="str">
        <f>IF(Table1[[#This Row],[Day]]="","",WEEKNUM(F9267))</f>
        <v/>
      </c>
      <c r="C9267" s="45" t="str">
        <f>IF(Table1[[#This Row],[Day]]="","",MONTH(F9267))</f>
        <v/>
      </c>
      <c r="D9267" s="45" t="str">
        <f>IF(Table1[[#This Row],[Day]]="","",YEAR(F9267))</f>
        <v/>
      </c>
      <c r="E9267" s="117" t="s">
        <v>329</v>
      </c>
      <c r="J9267" s="102"/>
      <c r="K9267" s="124"/>
      <c r="R9267" s="46"/>
      <c r="V9267" s="112"/>
      <c r="W9267" s="72"/>
      <c r="X9267" s="46"/>
      <c r="Y9267" s="46"/>
      <c r="AC9267" s="47">
        <f t="shared" si="141"/>
        <v>0</v>
      </c>
      <c r="AD9267" s="47"/>
      <c r="AE9267" s="44"/>
      <c r="AF9267" s="48"/>
    </row>
    <row r="9268" spans="1:32" ht="21" customHeight="1">
      <c r="A9268" s="45" t="str">
        <f>IF(G9268="","",VLOOKUP(G9268,#REF!,3,0))</f>
        <v/>
      </c>
      <c r="B9268" s="45" t="str">
        <f>IF(Table1[[#This Row],[Day]]="","",WEEKNUM(F9268))</f>
        <v/>
      </c>
      <c r="C9268" s="45" t="str">
        <f>IF(Table1[[#This Row],[Day]]="","",MONTH(F9268))</f>
        <v/>
      </c>
      <c r="D9268" s="45" t="str">
        <f>IF(Table1[[#This Row],[Day]]="","",YEAR(F9268))</f>
        <v/>
      </c>
      <c r="E9268" s="117" t="s">
        <v>329</v>
      </c>
      <c r="J9268" s="102"/>
      <c r="K9268" s="124"/>
      <c r="R9268" s="46"/>
      <c r="V9268" s="112"/>
      <c r="W9268" s="72"/>
      <c r="X9268" s="46"/>
      <c r="Y9268" s="46"/>
      <c r="AC9268" s="47">
        <f t="shared" si="141"/>
        <v>0</v>
      </c>
      <c r="AD9268" s="47"/>
      <c r="AE9268" s="44"/>
      <c r="AF9268" s="48"/>
    </row>
    <row r="9269" spans="1:32" ht="21" customHeight="1">
      <c r="A9269" s="45" t="str">
        <f>IF(G9269="","",VLOOKUP(G9269,#REF!,3,0))</f>
        <v/>
      </c>
      <c r="B9269" s="45" t="str">
        <f>IF(Table1[[#This Row],[Day]]="","",WEEKNUM(F9269))</f>
        <v/>
      </c>
      <c r="C9269" s="45" t="str">
        <f>IF(Table1[[#This Row],[Day]]="","",MONTH(F9269))</f>
        <v/>
      </c>
      <c r="D9269" s="45" t="str">
        <f>IF(Table1[[#This Row],[Day]]="","",YEAR(F9269))</f>
        <v/>
      </c>
      <c r="E9269" s="117" t="s">
        <v>329</v>
      </c>
      <c r="J9269" s="102"/>
      <c r="K9269" s="124"/>
      <c r="R9269" s="46"/>
      <c r="V9269" s="112"/>
      <c r="W9269" s="72"/>
      <c r="X9269" s="46"/>
      <c r="Y9269" s="46"/>
      <c r="AC9269" s="47">
        <f t="shared" si="141"/>
        <v>0</v>
      </c>
      <c r="AD9269" s="47"/>
      <c r="AE9269" s="44"/>
      <c r="AF9269" s="48"/>
    </row>
    <row r="9270" spans="1:32" ht="21" customHeight="1">
      <c r="A9270" s="45" t="str">
        <f>IF(G9270="","",VLOOKUP(G9270,#REF!,3,0))</f>
        <v/>
      </c>
      <c r="B9270" s="45" t="str">
        <f>IF(Table1[[#This Row],[Day]]="","",WEEKNUM(F9270))</f>
        <v/>
      </c>
      <c r="C9270" s="45" t="str">
        <f>IF(Table1[[#This Row],[Day]]="","",MONTH(F9270))</f>
        <v/>
      </c>
      <c r="D9270" s="45" t="str">
        <f>IF(Table1[[#This Row],[Day]]="","",YEAR(F9270))</f>
        <v/>
      </c>
      <c r="E9270" s="117" t="s">
        <v>329</v>
      </c>
      <c r="J9270" s="102"/>
      <c r="K9270" s="124"/>
      <c r="R9270" s="46"/>
      <c r="V9270" s="112"/>
      <c r="W9270" s="72"/>
      <c r="X9270" s="46"/>
      <c r="Y9270" s="46"/>
      <c r="AC9270" s="47">
        <f t="shared" si="141"/>
        <v>0</v>
      </c>
      <c r="AD9270" s="47"/>
      <c r="AE9270" s="44"/>
      <c r="AF9270" s="48"/>
    </row>
    <row r="9271" spans="1:32" ht="21" customHeight="1">
      <c r="A9271" s="45" t="str">
        <f>IF(G9271="","",VLOOKUP(G9271,#REF!,3,0))</f>
        <v/>
      </c>
      <c r="B9271" s="45" t="str">
        <f>IF(Table1[[#This Row],[Day]]="","",WEEKNUM(F9271))</f>
        <v/>
      </c>
      <c r="C9271" s="45" t="str">
        <f>IF(Table1[[#This Row],[Day]]="","",MONTH(F9271))</f>
        <v/>
      </c>
      <c r="D9271" s="45" t="str">
        <f>IF(Table1[[#This Row],[Day]]="","",YEAR(F9271))</f>
        <v/>
      </c>
      <c r="E9271" s="117" t="s">
        <v>329</v>
      </c>
      <c r="J9271" s="102"/>
      <c r="K9271" s="124"/>
      <c r="R9271" s="46"/>
      <c r="V9271" s="112"/>
      <c r="W9271" s="72"/>
      <c r="X9271" s="46"/>
      <c r="Y9271" s="46"/>
      <c r="AC9271" s="47">
        <f t="shared" si="141"/>
        <v>0</v>
      </c>
      <c r="AD9271" s="47"/>
      <c r="AE9271" s="44"/>
      <c r="AF9271" s="48"/>
    </row>
    <row r="9272" spans="1:32" ht="21" customHeight="1">
      <c r="A9272" s="45" t="str">
        <f>IF(G9272="","",VLOOKUP(G9272,#REF!,3,0))</f>
        <v/>
      </c>
      <c r="B9272" s="45" t="str">
        <f>IF(Table1[[#This Row],[Day]]="","",WEEKNUM(F9272))</f>
        <v/>
      </c>
      <c r="C9272" s="45" t="str">
        <f>IF(Table1[[#This Row],[Day]]="","",MONTH(F9272))</f>
        <v/>
      </c>
      <c r="D9272" s="45" t="str">
        <f>IF(Table1[[#This Row],[Day]]="","",YEAR(F9272))</f>
        <v/>
      </c>
      <c r="E9272" s="117" t="s">
        <v>329</v>
      </c>
      <c r="J9272" s="102"/>
      <c r="K9272" s="124"/>
      <c r="R9272" s="46"/>
      <c r="V9272" s="112"/>
      <c r="W9272" s="72"/>
      <c r="X9272" s="46"/>
      <c r="Y9272" s="46"/>
      <c r="AC9272" s="47">
        <f t="shared" si="141"/>
        <v>0</v>
      </c>
      <c r="AD9272" s="47"/>
      <c r="AE9272" s="44"/>
      <c r="AF9272" s="48"/>
    </row>
    <row r="9273" spans="1:32" ht="21" customHeight="1">
      <c r="A9273" s="45" t="str">
        <f>IF(G9273="","",VLOOKUP(G9273,#REF!,3,0))</f>
        <v/>
      </c>
      <c r="B9273" s="45" t="str">
        <f>IF(Table1[[#This Row],[Day]]="","",WEEKNUM(F9273))</f>
        <v/>
      </c>
      <c r="C9273" s="45" t="str">
        <f>IF(Table1[[#This Row],[Day]]="","",MONTH(F9273))</f>
        <v/>
      </c>
      <c r="D9273" s="45" t="str">
        <f>IF(Table1[[#This Row],[Day]]="","",YEAR(F9273))</f>
        <v/>
      </c>
      <c r="E9273" s="117" t="s">
        <v>329</v>
      </c>
      <c r="J9273" s="102"/>
      <c r="K9273" s="124"/>
      <c r="R9273" s="46"/>
      <c r="V9273" s="112"/>
      <c r="W9273" s="72"/>
      <c r="X9273" s="46"/>
      <c r="Y9273" s="46"/>
      <c r="AC9273" s="47">
        <f t="shared" si="141"/>
        <v>0</v>
      </c>
      <c r="AD9273" s="47"/>
      <c r="AE9273" s="44"/>
      <c r="AF9273" s="48"/>
    </row>
    <row r="9274" spans="1:32" ht="21" customHeight="1">
      <c r="A9274" s="45" t="str">
        <f>IF(G9274="","",VLOOKUP(G9274,#REF!,3,0))</f>
        <v/>
      </c>
      <c r="B9274" s="45" t="str">
        <f>IF(Table1[[#This Row],[Day]]="","",WEEKNUM(F9274))</f>
        <v/>
      </c>
      <c r="C9274" s="45" t="str">
        <f>IF(Table1[[#This Row],[Day]]="","",MONTH(F9274))</f>
        <v/>
      </c>
      <c r="D9274" s="45" t="str">
        <f>IF(Table1[[#This Row],[Day]]="","",YEAR(F9274))</f>
        <v/>
      </c>
      <c r="E9274" s="117" t="s">
        <v>329</v>
      </c>
      <c r="J9274" s="102"/>
      <c r="K9274" s="124"/>
      <c r="R9274" s="46"/>
      <c r="V9274" s="112"/>
      <c r="W9274" s="72"/>
      <c r="X9274" s="46"/>
      <c r="Y9274" s="46"/>
      <c r="AC9274" s="47">
        <f t="shared" si="141"/>
        <v>0</v>
      </c>
      <c r="AD9274" s="47"/>
      <c r="AE9274" s="44"/>
      <c r="AF9274" s="48"/>
    </row>
    <row r="9275" spans="1:32" ht="21" customHeight="1">
      <c r="A9275" s="45" t="str">
        <f>IF(G9275="","",VLOOKUP(G9275,#REF!,3,0))</f>
        <v/>
      </c>
      <c r="B9275" s="45" t="str">
        <f>IF(Table1[[#This Row],[Day]]="","",WEEKNUM(F9275))</f>
        <v/>
      </c>
      <c r="C9275" s="45" t="str">
        <f>IF(Table1[[#This Row],[Day]]="","",MONTH(F9275))</f>
        <v/>
      </c>
      <c r="D9275" s="45" t="str">
        <f>IF(Table1[[#This Row],[Day]]="","",YEAR(F9275))</f>
        <v/>
      </c>
      <c r="E9275" s="117" t="s">
        <v>329</v>
      </c>
      <c r="J9275" s="102"/>
      <c r="K9275" s="124"/>
      <c r="R9275" s="46"/>
      <c r="V9275" s="112"/>
      <c r="W9275" s="72"/>
      <c r="X9275" s="46"/>
      <c r="Y9275" s="46"/>
      <c r="AC9275" s="47">
        <f t="shared" si="141"/>
        <v>0</v>
      </c>
      <c r="AD9275" s="47"/>
      <c r="AE9275" s="44"/>
      <c r="AF9275" s="48"/>
    </row>
    <row r="9276" spans="1:32" ht="21" customHeight="1">
      <c r="A9276" s="45" t="str">
        <f>IF(G9276="","",VLOOKUP(G9276,#REF!,3,0))</f>
        <v/>
      </c>
      <c r="B9276" s="45" t="str">
        <f>IF(Table1[[#This Row],[Day]]="","",WEEKNUM(F9276))</f>
        <v/>
      </c>
      <c r="C9276" s="45" t="str">
        <f>IF(Table1[[#This Row],[Day]]="","",MONTH(F9276))</f>
        <v/>
      </c>
      <c r="D9276" s="45" t="str">
        <f>IF(Table1[[#This Row],[Day]]="","",YEAR(F9276))</f>
        <v/>
      </c>
      <c r="E9276" s="117" t="s">
        <v>329</v>
      </c>
      <c r="J9276" s="102"/>
      <c r="K9276" s="124"/>
      <c r="R9276" s="46"/>
      <c r="V9276" s="112"/>
      <c r="W9276" s="72"/>
      <c r="X9276" s="46"/>
      <c r="Y9276" s="46"/>
      <c r="AC9276" s="47">
        <f t="shared" si="141"/>
        <v>0</v>
      </c>
      <c r="AD9276" s="47"/>
      <c r="AE9276" s="44"/>
      <c r="AF9276" s="48"/>
    </row>
    <row r="9277" spans="1:32" ht="21" customHeight="1">
      <c r="A9277" s="45" t="str">
        <f>IF(G9277="","",VLOOKUP(G9277,#REF!,3,0))</f>
        <v/>
      </c>
      <c r="B9277" s="45" t="str">
        <f>IF(Table1[[#This Row],[Day]]="","",WEEKNUM(F9277))</f>
        <v/>
      </c>
      <c r="C9277" s="45" t="str">
        <f>IF(Table1[[#This Row],[Day]]="","",MONTH(F9277))</f>
        <v/>
      </c>
      <c r="D9277" s="45" t="str">
        <f>IF(Table1[[#This Row],[Day]]="","",YEAR(F9277))</f>
        <v/>
      </c>
      <c r="E9277" s="117" t="s">
        <v>329</v>
      </c>
      <c r="J9277" s="102"/>
      <c r="K9277" s="124"/>
      <c r="R9277" s="46"/>
      <c r="V9277" s="112"/>
      <c r="W9277" s="72"/>
      <c r="X9277" s="46"/>
      <c r="Y9277" s="46"/>
      <c r="AC9277" s="47">
        <f t="shared" si="141"/>
        <v>0</v>
      </c>
      <c r="AD9277" s="47"/>
      <c r="AE9277" s="44"/>
      <c r="AF9277" s="48"/>
    </row>
    <row r="9278" spans="1:32" ht="21" customHeight="1">
      <c r="A9278" s="45" t="str">
        <f>IF(G9278="","",VLOOKUP(G9278,#REF!,3,0))</f>
        <v/>
      </c>
      <c r="B9278" s="45" t="str">
        <f>IF(Table1[[#This Row],[Day]]="","",WEEKNUM(F9278))</f>
        <v/>
      </c>
      <c r="C9278" s="45" t="str">
        <f>IF(Table1[[#This Row],[Day]]="","",MONTH(F9278))</f>
        <v/>
      </c>
      <c r="D9278" s="45" t="str">
        <f>IF(Table1[[#This Row],[Day]]="","",YEAR(F9278))</f>
        <v/>
      </c>
      <c r="E9278" s="117" t="s">
        <v>329</v>
      </c>
      <c r="J9278" s="102"/>
      <c r="K9278" s="124"/>
      <c r="R9278" s="46"/>
      <c r="V9278" s="112"/>
      <c r="W9278" s="72"/>
      <c r="X9278" s="46"/>
      <c r="Y9278" s="46"/>
      <c r="AC9278" s="47">
        <f t="shared" si="141"/>
        <v>0</v>
      </c>
      <c r="AD9278" s="47"/>
      <c r="AE9278" s="44"/>
      <c r="AF9278" s="48"/>
    </row>
    <row r="9279" spans="1:32" ht="21" customHeight="1">
      <c r="A9279" s="45" t="str">
        <f>IF(G9279="","",VLOOKUP(G9279,#REF!,3,0))</f>
        <v/>
      </c>
      <c r="B9279" s="45" t="str">
        <f>IF(Table1[[#This Row],[Day]]="","",WEEKNUM(F9279))</f>
        <v/>
      </c>
      <c r="C9279" s="45" t="str">
        <f>IF(Table1[[#This Row],[Day]]="","",MONTH(F9279))</f>
        <v/>
      </c>
      <c r="D9279" s="45" t="str">
        <f>IF(Table1[[#This Row],[Day]]="","",YEAR(F9279))</f>
        <v/>
      </c>
      <c r="E9279" s="117" t="s">
        <v>329</v>
      </c>
      <c r="J9279" s="102"/>
      <c r="K9279" s="124"/>
      <c r="R9279" s="46"/>
      <c r="V9279" s="112"/>
      <c r="W9279" s="72"/>
      <c r="X9279" s="46"/>
      <c r="Y9279" s="46"/>
      <c r="AC9279" s="47">
        <f t="shared" si="141"/>
        <v>0</v>
      </c>
      <c r="AD9279" s="47"/>
      <c r="AE9279" s="44"/>
      <c r="AF9279" s="48"/>
    </row>
    <row r="9280" spans="1:32" ht="21" customHeight="1">
      <c r="A9280" s="45" t="str">
        <f>IF(G9280="","",VLOOKUP(G9280,#REF!,3,0))</f>
        <v/>
      </c>
      <c r="B9280" s="45" t="str">
        <f>IF(Table1[[#This Row],[Day]]="","",WEEKNUM(F9280))</f>
        <v/>
      </c>
      <c r="C9280" s="45" t="str">
        <f>IF(Table1[[#This Row],[Day]]="","",MONTH(F9280))</f>
        <v/>
      </c>
      <c r="D9280" s="45" t="str">
        <f>IF(Table1[[#This Row],[Day]]="","",YEAR(F9280))</f>
        <v/>
      </c>
      <c r="E9280" s="117" t="s">
        <v>329</v>
      </c>
      <c r="J9280" s="102"/>
      <c r="K9280" s="124"/>
      <c r="R9280" s="46"/>
      <c r="V9280" s="112"/>
      <c r="W9280" s="72"/>
      <c r="X9280" s="46"/>
      <c r="Y9280" s="46"/>
      <c r="AC9280" s="47">
        <f t="shared" si="141"/>
        <v>0</v>
      </c>
      <c r="AD9280" s="47"/>
      <c r="AE9280" s="44"/>
      <c r="AF9280" s="48"/>
    </row>
    <row r="9281" spans="1:32" ht="21" customHeight="1">
      <c r="A9281" s="45" t="str">
        <f>IF(G9281="","",VLOOKUP(G9281,#REF!,3,0))</f>
        <v/>
      </c>
      <c r="B9281" s="45" t="str">
        <f>IF(Table1[[#This Row],[Day]]="","",WEEKNUM(F9281))</f>
        <v/>
      </c>
      <c r="C9281" s="45" t="str">
        <f>IF(Table1[[#This Row],[Day]]="","",MONTH(F9281))</f>
        <v/>
      </c>
      <c r="D9281" s="45" t="str">
        <f>IF(Table1[[#This Row],[Day]]="","",YEAR(F9281))</f>
        <v/>
      </c>
      <c r="E9281" s="117" t="s">
        <v>329</v>
      </c>
      <c r="J9281" s="102"/>
      <c r="K9281" s="124"/>
      <c r="R9281" s="46"/>
      <c r="V9281" s="112"/>
      <c r="W9281" s="72"/>
      <c r="X9281" s="46"/>
      <c r="Y9281" s="46"/>
      <c r="AC9281" s="47">
        <f t="shared" si="141"/>
        <v>0</v>
      </c>
      <c r="AD9281" s="47"/>
      <c r="AE9281" s="44"/>
      <c r="AF9281" s="48"/>
    </row>
    <row r="9282" spans="1:32" ht="21" customHeight="1">
      <c r="A9282" s="45" t="str">
        <f>IF(G9282="","",VLOOKUP(G9282,#REF!,3,0))</f>
        <v/>
      </c>
      <c r="B9282" s="45" t="str">
        <f>IF(Table1[[#This Row],[Day]]="","",WEEKNUM(F9282))</f>
        <v/>
      </c>
      <c r="C9282" s="45" t="str">
        <f>IF(Table1[[#This Row],[Day]]="","",MONTH(F9282))</f>
        <v/>
      </c>
      <c r="D9282" s="45" t="str">
        <f>IF(Table1[[#This Row],[Day]]="","",YEAR(F9282))</f>
        <v/>
      </c>
      <c r="E9282" s="117" t="s">
        <v>329</v>
      </c>
      <c r="J9282" s="102"/>
      <c r="K9282" s="124"/>
      <c r="R9282" s="46"/>
      <c r="V9282" s="112"/>
      <c r="W9282" s="72"/>
      <c r="X9282" s="46"/>
      <c r="Y9282" s="46"/>
      <c r="AC9282" s="47">
        <f t="shared" si="141"/>
        <v>0</v>
      </c>
      <c r="AD9282" s="47"/>
      <c r="AE9282" s="44"/>
      <c r="AF9282" s="48"/>
    </row>
    <row r="9283" spans="1:32" ht="21" customHeight="1">
      <c r="A9283" s="45" t="str">
        <f>IF(G9283="","",VLOOKUP(G9283,#REF!,3,0))</f>
        <v/>
      </c>
      <c r="B9283" s="45" t="str">
        <f>IF(Table1[[#This Row],[Day]]="","",WEEKNUM(F9283))</f>
        <v/>
      </c>
      <c r="C9283" s="45" t="str">
        <f>IF(Table1[[#This Row],[Day]]="","",MONTH(F9283))</f>
        <v/>
      </c>
      <c r="D9283" s="45" t="str">
        <f>IF(Table1[[#This Row],[Day]]="","",YEAR(F9283))</f>
        <v/>
      </c>
      <c r="E9283" s="117" t="s">
        <v>329</v>
      </c>
      <c r="J9283" s="102"/>
      <c r="K9283" s="124"/>
      <c r="R9283" s="46"/>
      <c r="V9283" s="112"/>
      <c r="W9283" s="72"/>
      <c r="X9283" s="46"/>
      <c r="Y9283" s="46"/>
      <c r="AC9283" s="47">
        <f t="shared" si="141"/>
        <v>0</v>
      </c>
      <c r="AD9283" s="47"/>
      <c r="AE9283" s="44"/>
      <c r="AF9283" s="48"/>
    </row>
    <row r="9284" spans="1:32" ht="21" customHeight="1">
      <c r="A9284" s="45" t="str">
        <f>IF(G9284="","",VLOOKUP(G9284,#REF!,3,0))</f>
        <v/>
      </c>
      <c r="B9284" s="45" t="str">
        <f>IF(Table1[[#This Row],[Day]]="","",WEEKNUM(F9284))</f>
        <v/>
      </c>
      <c r="C9284" s="45" t="str">
        <f>IF(Table1[[#This Row],[Day]]="","",MONTH(F9284))</f>
        <v/>
      </c>
      <c r="D9284" s="45" t="str">
        <f>IF(Table1[[#This Row],[Day]]="","",YEAR(F9284))</f>
        <v/>
      </c>
      <c r="E9284" s="117" t="s">
        <v>329</v>
      </c>
      <c r="J9284" s="102"/>
      <c r="K9284" s="124"/>
      <c r="R9284" s="46"/>
      <c r="V9284" s="112"/>
      <c r="W9284" s="72"/>
      <c r="X9284" s="46"/>
      <c r="Y9284" s="46"/>
      <c r="AC9284" s="47">
        <f t="shared" si="141"/>
        <v>0</v>
      </c>
      <c r="AD9284" s="47"/>
      <c r="AE9284" s="44"/>
      <c r="AF9284" s="48"/>
    </row>
    <row r="9285" spans="1:32" ht="21" customHeight="1">
      <c r="A9285" s="45" t="str">
        <f>IF(G9285="","",VLOOKUP(G9285,#REF!,3,0))</f>
        <v/>
      </c>
      <c r="B9285" s="45" t="str">
        <f>IF(Table1[[#This Row],[Day]]="","",WEEKNUM(F9285))</f>
        <v/>
      </c>
      <c r="C9285" s="45" t="str">
        <f>IF(Table1[[#This Row],[Day]]="","",MONTH(F9285))</f>
        <v/>
      </c>
      <c r="D9285" s="45" t="str">
        <f>IF(Table1[[#This Row],[Day]]="","",YEAR(F9285))</f>
        <v/>
      </c>
      <c r="E9285" s="117" t="s">
        <v>329</v>
      </c>
      <c r="J9285" s="102"/>
      <c r="K9285" s="124"/>
      <c r="R9285" s="46"/>
      <c r="V9285" s="112"/>
      <c r="W9285" s="72"/>
      <c r="X9285" s="46"/>
      <c r="Y9285" s="46"/>
      <c r="AC9285" s="47">
        <f t="shared" si="141"/>
        <v>0</v>
      </c>
      <c r="AD9285" s="47"/>
      <c r="AE9285" s="44"/>
      <c r="AF9285" s="48"/>
    </row>
    <row r="9286" spans="1:32" ht="21" customHeight="1">
      <c r="A9286" s="45" t="str">
        <f>IF(G9286="","",VLOOKUP(G9286,#REF!,3,0))</f>
        <v/>
      </c>
      <c r="B9286" s="45" t="str">
        <f>IF(Table1[[#This Row],[Day]]="","",WEEKNUM(F9286))</f>
        <v/>
      </c>
      <c r="C9286" s="45" t="str">
        <f>IF(Table1[[#This Row],[Day]]="","",MONTH(F9286))</f>
        <v/>
      </c>
      <c r="D9286" s="45" t="str">
        <f>IF(Table1[[#This Row],[Day]]="","",YEAR(F9286))</f>
        <v/>
      </c>
      <c r="E9286" s="117" t="s">
        <v>329</v>
      </c>
      <c r="J9286" s="102"/>
      <c r="K9286" s="124"/>
      <c r="R9286" s="46"/>
      <c r="V9286" s="112"/>
      <c r="W9286" s="72"/>
      <c r="X9286" s="46"/>
      <c r="Y9286" s="46"/>
      <c r="AC9286" s="47">
        <f t="shared" si="141"/>
        <v>0</v>
      </c>
      <c r="AD9286" s="47"/>
      <c r="AE9286" s="44"/>
      <c r="AF9286" s="48"/>
    </row>
    <row r="9287" spans="1:32" ht="21" customHeight="1">
      <c r="A9287" s="45" t="str">
        <f>IF(G9287="","",VLOOKUP(G9287,#REF!,3,0))</f>
        <v/>
      </c>
      <c r="B9287" s="45" t="str">
        <f>IF(Table1[[#This Row],[Day]]="","",WEEKNUM(F9287))</f>
        <v/>
      </c>
      <c r="C9287" s="45" t="str">
        <f>IF(Table1[[#This Row],[Day]]="","",MONTH(F9287))</f>
        <v/>
      </c>
      <c r="D9287" s="45" t="str">
        <f>IF(Table1[[#This Row],[Day]]="","",YEAR(F9287))</f>
        <v/>
      </c>
      <c r="E9287" s="117" t="s">
        <v>329</v>
      </c>
      <c r="J9287" s="102"/>
      <c r="K9287" s="124"/>
      <c r="R9287" s="46"/>
      <c r="V9287" s="112"/>
      <c r="W9287" s="72"/>
      <c r="X9287" s="46"/>
      <c r="Y9287" s="46"/>
      <c r="AC9287" s="47">
        <f t="shared" si="141"/>
        <v>0</v>
      </c>
      <c r="AD9287" s="47"/>
      <c r="AE9287" s="44"/>
      <c r="AF9287" s="48"/>
    </row>
    <row r="9288" spans="1:32" ht="21" customHeight="1">
      <c r="A9288" s="45" t="str">
        <f>IF(G9288="","",VLOOKUP(G9288,#REF!,3,0))</f>
        <v/>
      </c>
      <c r="B9288" s="45" t="str">
        <f>IF(Table1[[#This Row],[Day]]="","",WEEKNUM(F9288))</f>
        <v/>
      </c>
      <c r="C9288" s="45" t="str">
        <f>IF(Table1[[#This Row],[Day]]="","",MONTH(F9288))</f>
        <v/>
      </c>
      <c r="D9288" s="45" t="str">
        <f>IF(Table1[[#This Row],[Day]]="","",YEAR(F9288))</f>
        <v/>
      </c>
      <c r="E9288" s="117" t="s">
        <v>329</v>
      </c>
      <c r="J9288" s="102"/>
      <c r="K9288" s="124"/>
      <c r="R9288" s="46"/>
      <c r="V9288" s="112"/>
      <c r="W9288" s="72"/>
      <c r="X9288" s="46"/>
      <c r="Y9288" s="46"/>
      <c r="AC9288" s="47">
        <f t="shared" si="141"/>
        <v>0</v>
      </c>
      <c r="AD9288" s="47"/>
      <c r="AE9288" s="44"/>
      <c r="AF9288" s="48"/>
    </row>
    <row r="9289" spans="1:32" ht="21" customHeight="1">
      <c r="A9289" s="45" t="str">
        <f>IF(G9289="","",VLOOKUP(G9289,#REF!,3,0))</f>
        <v/>
      </c>
      <c r="B9289" s="45" t="str">
        <f>IF(Table1[[#This Row],[Day]]="","",WEEKNUM(F9289))</f>
        <v/>
      </c>
      <c r="C9289" s="45" t="str">
        <f>IF(Table1[[#This Row],[Day]]="","",MONTH(F9289))</f>
        <v/>
      </c>
      <c r="D9289" s="45" t="str">
        <f>IF(Table1[[#This Row],[Day]]="","",YEAR(F9289))</f>
        <v/>
      </c>
      <c r="E9289" s="117" t="s">
        <v>329</v>
      </c>
      <c r="J9289" s="102"/>
      <c r="K9289" s="124"/>
      <c r="R9289" s="46"/>
      <c r="V9289" s="112"/>
      <c r="W9289" s="72"/>
      <c r="X9289" s="46"/>
      <c r="Y9289" s="46"/>
      <c r="AC9289" s="47">
        <f t="shared" si="141"/>
        <v>0</v>
      </c>
      <c r="AD9289" s="47"/>
      <c r="AE9289" s="44"/>
      <c r="AF9289" s="48"/>
    </row>
    <row r="9290" spans="1:32" ht="21" customHeight="1">
      <c r="A9290" s="45" t="str">
        <f>IF(G9290="","",VLOOKUP(G9290,#REF!,3,0))</f>
        <v/>
      </c>
      <c r="B9290" s="45" t="str">
        <f>IF(Table1[[#This Row],[Day]]="","",WEEKNUM(F9290))</f>
        <v/>
      </c>
      <c r="C9290" s="45" t="str">
        <f>IF(Table1[[#This Row],[Day]]="","",MONTH(F9290))</f>
        <v/>
      </c>
      <c r="D9290" s="45" t="str">
        <f>IF(Table1[[#This Row],[Day]]="","",YEAR(F9290))</f>
        <v/>
      </c>
      <c r="E9290" s="117" t="s">
        <v>329</v>
      </c>
      <c r="J9290" s="102"/>
      <c r="K9290" s="124"/>
      <c r="R9290" s="46"/>
      <c r="V9290" s="112"/>
      <c r="W9290" s="72"/>
      <c r="X9290" s="46"/>
      <c r="Y9290" s="46"/>
      <c r="AC9290" s="47">
        <f t="shared" si="141"/>
        <v>0</v>
      </c>
      <c r="AD9290" s="47"/>
      <c r="AE9290" s="44"/>
      <c r="AF9290" s="48"/>
    </row>
    <row r="9291" spans="1:32" ht="21" customHeight="1">
      <c r="A9291" s="45" t="str">
        <f>IF(G9291="","",VLOOKUP(G9291,#REF!,3,0))</f>
        <v/>
      </c>
      <c r="B9291" s="45" t="str">
        <f>IF(Table1[[#This Row],[Day]]="","",WEEKNUM(F9291))</f>
        <v/>
      </c>
      <c r="C9291" s="45" t="str">
        <f>IF(Table1[[#This Row],[Day]]="","",MONTH(F9291))</f>
        <v/>
      </c>
      <c r="D9291" s="45" t="str">
        <f>IF(Table1[[#This Row],[Day]]="","",YEAR(F9291))</f>
        <v/>
      </c>
      <c r="E9291" s="117" t="s">
        <v>329</v>
      </c>
      <c r="J9291" s="102"/>
      <c r="K9291" s="124"/>
      <c r="R9291" s="46"/>
      <c r="V9291" s="112"/>
      <c r="W9291" s="72"/>
      <c r="X9291" s="46"/>
      <c r="Y9291" s="46"/>
      <c r="AC9291" s="47">
        <f t="shared" si="141"/>
        <v>0</v>
      </c>
      <c r="AD9291" s="47"/>
      <c r="AE9291" s="44"/>
      <c r="AF9291" s="48"/>
    </row>
    <row r="9292" spans="1:32" ht="21" customHeight="1">
      <c r="A9292" s="45" t="str">
        <f>IF(G9292="","",VLOOKUP(G9292,#REF!,3,0))</f>
        <v/>
      </c>
      <c r="B9292" s="45" t="str">
        <f>IF(Table1[[#This Row],[Day]]="","",WEEKNUM(F9292))</f>
        <v/>
      </c>
      <c r="C9292" s="45" t="str">
        <f>IF(Table1[[#This Row],[Day]]="","",MONTH(F9292))</f>
        <v/>
      </c>
      <c r="D9292" s="45" t="str">
        <f>IF(Table1[[#This Row],[Day]]="","",YEAR(F9292))</f>
        <v/>
      </c>
      <c r="E9292" s="117" t="s">
        <v>329</v>
      </c>
      <c r="J9292" s="102"/>
      <c r="K9292" s="124"/>
      <c r="R9292" s="46"/>
      <c r="V9292" s="112"/>
      <c r="W9292" s="72"/>
      <c r="X9292" s="46"/>
      <c r="Y9292" s="46"/>
      <c r="AC9292" s="47">
        <f t="shared" si="141"/>
        <v>0</v>
      </c>
      <c r="AD9292" s="47"/>
      <c r="AE9292" s="44"/>
      <c r="AF9292" s="48"/>
    </row>
    <row r="9293" spans="1:32" ht="21" customHeight="1">
      <c r="A9293" s="45" t="str">
        <f>IF(G9293="","",VLOOKUP(G9293,#REF!,3,0))</f>
        <v/>
      </c>
      <c r="B9293" s="45" t="str">
        <f>IF(Table1[[#This Row],[Day]]="","",WEEKNUM(F9293))</f>
        <v/>
      </c>
      <c r="C9293" s="45" t="str">
        <f>IF(Table1[[#This Row],[Day]]="","",MONTH(F9293))</f>
        <v/>
      </c>
      <c r="D9293" s="45" t="str">
        <f>IF(Table1[[#This Row],[Day]]="","",YEAR(F9293))</f>
        <v/>
      </c>
      <c r="E9293" s="117" t="s">
        <v>329</v>
      </c>
      <c r="J9293" s="102"/>
      <c r="K9293" s="124"/>
      <c r="R9293" s="46"/>
      <c r="V9293" s="112"/>
      <c r="W9293" s="72"/>
      <c r="X9293" s="46"/>
      <c r="Y9293" s="46"/>
      <c r="AC9293" s="47">
        <f t="shared" si="141"/>
        <v>0</v>
      </c>
      <c r="AD9293" s="47"/>
      <c r="AE9293" s="44"/>
      <c r="AF9293" s="48"/>
    </row>
    <row r="9294" spans="1:32" ht="21" customHeight="1">
      <c r="A9294" s="45" t="str">
        <f>IF(G9294="","",VLOOKUP(G9294,#REF!,3,0))</f>
        <v/>
      </c>
      <c r="B9294" s="45" t="str">
        <f>IF(Table1[[#This Row],[Day]]="","",WEEKNUM(F9294))</f>
        <v/>
      </c>
      <c r="C9294" s="45" t="str">
        <f>IF(Table1[[#This Row],[Day]]="","",MONTH(F9294))</f>
        <v/>
      </c>
      <c r="D9294" s="45" t="str">
        <f>IF(Table1[[#This Row],[Day]]="","",YEAR(F9294))</f>
        <v/>
      </c>
      <c r="E9294" s="117" t="s">
        <v>329</v>
      </c>
      <c r="J9294" s="102"/>
      <c r="K9294" s="124"/>
      <c r="R9294" s="46"/>
      <c r="V9294" s="112"/>
      <c r="W9294" s="72"/>
      <c r="X9294" s="46"/>
      <c r="Y9294" s="46"/>
      <c r="AC9294" s="47">
        <f t="shared" si="141"/>
        <v>0</v>
      </c>
      <c r="AD9294" s="47"/>
      <c r="AE9294" s="44"/>
      <c r="AF9294" s="48"/>
    </row>
    <row r="9295" spans="1:32" ht="21" customHeight="1">
      <c r="A9295" s="45" t="str">
        <f>IF(G9295="","",VLOOKUP(G9295,#REF!,3,0))</f>
        <v/>
      </c>
      <c r="B9295" s="45" t="str">
        <f>IF(Table1[[#This Row],[Day]]="","",WEEKNUM(F9295))</f>
        <v/>
      </c>
      <c r="C9295" s="45" t="str">
        <f>IF(Table1[[#This Row],[Day]]="","",MONTH(F9295))</f>
        <v/>
      </c>
      <c r="D9295" s="45" t="str">
        <f>IF(Table1[[#This Row],[Day]]="","",YEAR(F9295))</f>
        <v/>
      </c>
      <c r="E9295" s="117" t="s">
        <v>329</v>
      </c>
      <c r="J9295" s="102"/>
      <c r="K9295" s="124"/>
      <c r="R9295" s="46"/>
      <c r="V9295" s="112"/>
      <c r="W9295" s="72"/>
      <c r="X9295" s="46"/>
      <c r="Y9295" s="46"/>
      <c r="AC9295" s="47">
        <f t="shared" si="141"/>
        <v>0</v>
      </c>
      <c r="AD9295" s="47"/>
      <c r="AE9295" s="44"/>
      <c r="AF9295" s="48"/>
    </row>
    <row r="9296" spans="1:32" ht="21" customHeight="1">
      <c r="A9296" s="45" t="str">
        <f>IF(G9296="","",VLOOKUP(G9296,#REF!,3,0))</f>
        <v/>
      </c>
      <c r="B9296" s="45" t="str">
        <f>IF(Table1[[#This Row],[Day]]="","",WEEKNUM(F9296))</f>
        <v/>
      </c>
      <c r="C9296" s="45" t="str">
        <f>IF(Table1[[#This Row],[Day]]="","",MONTH(F9296))</f>
        <v/>
      </c>
      <c r="D9296" s="45" t="str">
        <f>IF(Table1[[#This Row],[Day]]="","",YEAR(F9296))</f>
        <v/>
      </c>
      <c r="E9296" s="117" t="s">
        <v>329</v>
      </c>
      <c r="J9296" s="102"/>
      <c r="K9296" s="124"/>
      <c r="R9296" s="46"/>
      <c r="V9296" s="112"/>
      <c r="W9296" s="72"/>
      <c r="X9296" s="46"/>
      <c r="Y9296" s="46"/>
      <c r="AC9296" s="47">
        <f t="shared" si="141"/>
        <v>0</v>
      </c>
      <c r="AD9296" s="47"/>
      <c r="AE9296" s="44"/>
      <c r="AF9296" s="48"/>
    </row>
    <row r="9297" spans="1:32" ht="21" customHeight="1">
      <c r="A9297" s="45" t="str">
        <f>IF(G9297="","",VLOOKUP(G9297,#REF!,3,0))</f>
        <v/>
      </c>
      <c r="B9297" s="45" t="str">
        <f>IF(Table1[[#This Row],[Day]]="","",WEEKNUM(F9297))</f>
        <v/>
      </c>
      <c r="C9297" s="45" t="str">
        <f>IF(Table1[[#This Row],[Day]]="","",MONTH(F9297))</f>
        <v/>
      </c>
      <c r="D9297" s="45" t="str">
        <f>IF(Table1[[#This Row],[Day]]="","",YEAR(F9297))</f>
        <v/>
      </c>
      <c r="E9297" s="117" t="s">
        <v>329</v>
      </c>
      <c r="J9297" s="102"/>
      <c r="K9297" s="124"/>
      <c r="R9297" s="46"/>
      <c r="V9297" s="112"/>
      <c r="W9297" s="72"/>
      <c r="X9297" s="46"/>
      <c r="Y9297" s="46"/>
      <c r="AC9297" s="47">
        <f t="shared" si="141"/>
        <v>0</v>
      </c>
      <c r="AD9297" s="47"/>
      <c r="AE9297" s="44"/>
      <c r="AF9297" s="48"/>
    </row>
    <row r="9298" spans="1:32" ht="21" customHeight="1">
      <c r="A9298" s="45" t="str">
        <f>IF(G9298="","",VLOOKUP(G9298,#REF!,3,0))</f>
        <v/>
      </c>
      <c r="B9298" s="45" t="str">
        <f>IF(Table1[[#This Row],[Day]]="","",WEEKNUM(F9298))</f>
        <v/>
      </c>
      <c r="C9298" s="45" t="str">
        <f>IF(Table1[[#This Row],[Day]]="","",MONTH(F9298))</f>
        <v/>
      </c>
      <c r="D9298" s="45" t="str">
        <f>IF(Table1[[#This Row],[Day]]="","",YEAR(F9298))</f>
        <v/>
      </c>
      <c r="E9298" s="117" t="s">
        <v>329</v>
      </c>
      <c r="J9298" s="102"/>
      <c r="K9298" s="124"/>
      <c r="R9298" s="46"/>
      <c r="V9298" s="112"/>
      <c r="W9298" s="72"/>
      <c r="X9298" s="46"/>
      <c r="Y9298" s="46"/>
      <c r="AC9298" s="47">
        <f t="shared" si="141"/>
        <v>0</v>
      </c>
      <c r="AD9298" s="47"/>
      <c r="AE9298" s="44"/>
      <c r="AF9298" s="48"/>
    </row>
    <row r="9299" spans="1:32" ht="21" customHeight="1">
      <c r="A9299" s="45" t="str">
        <f>IF(G9299="","",VLOOKUP(G9299,#REF!,3,0))</f>
        <v/>
      </c>
      <c r="B9299" s="45" t="str">
        <f>IF(Table1[[#This Row],[Day]]="","",WEEKNUM(F9299))</f>
        <v/>
      </c>
      <c r="C9299" s="45" t="str">
        <f>IF(Table1[[#This Row],[Day]]="","",MONTH(F9299))</f>
        <v/>
      </c>
      <c r="D9299" s="45" t="str">
        <f>IF(Table1[[#This Row],[Day]]="","",YEAR(F9299))</f>
        <v/>
      </c>
      <c r="E9299" s="117" t="s">
        <v>329</v>
      </c>
      <c r="J9299" s="102"/>
      <c r="K9299" s="124"/>
      <c r="R9299" s="46"/>
      <c r="V9299" s="112"/>
      <c r="W9299" s="72"/>
      <c r="X9299" s="46"/>
      <c r="Y9299" s="46"/>
      <c r="AC9299" s="47">
        <f t="shared" si="141"/>
        <v>0</v>
      </c>
      <c r="AD9299" s="47"/>
      <c r="AE9299" s="44"/>
      <c r="AF9299" s="48"/>
    </row>
    <row r="9300" spans="1:32" ht="21" customHeight="1">
      <c r="A9300" s="45" t="str">
        <f>IF(G9300="","",VLOOKUP(G9300,#REF!,3,0))</f>
        <v/>
      </c>
      <c r="B9300" s="45" t="str">
        <f>IF(Table1[[#This Row],[Day]]="","",WEEKNUM(F9300))</f>
        <v/>
      </c>
      <c r="C9300" s="45" t="str">
        <f>IF(Table1[[#This Row],[Day]]="","",MONTH(F9300))</f>
        <v/>
      </c>
      <c r="D9300" s="45" t="str">
        <f>IF(Table1[[#This Row],[Day]]="","",YEAR(F9300))</f>
        <v/>
      </c>
      <c r="E9300" s="117" t="s">
        <v>329</v>
      </c>
      <c r="J9300" s="102"/>
      <c r="K9300" s="124"/>
      <c r="R9300" s="46"/>
      <c r="V9300" s="112"/>
      <c r="W9300" s="72"/>
      <c r="X9300" s="46"/>
      <c r="Y9300" s="46"/>
      <c r="AC9300" s="47">
        <f t="shared" si="141"/>
        <v>0</v>
      </c>
      <c r="AD9300" s="47"/>
      <c r="AE9300" s="44"/>
      <c r="AF9300" s="48"/>
    </row>
    <row r="9301" spans="1:32" ht="21" customHeight="1">
      <c r="A9301" s="45" t="str">
        <f>IF(G9301="","",VLOOKUP(G9301,#REF!,3,0))</f>
        <v/>
      </c>
      <c r="B9301" s="45" t="str">
        <f>IF(Table1[[#This Row],[Day]]="","",WEEKNUM(F9301))</f>
        <v/>
      </c>
      <c r="C9301" s="45" t="str">
        <f>IF(Table1[[#This Row],[Day]]="","",MONTH(F9301))</f>
        <v/>
      </c>
      <c r="D9301" s="45" t="str">
        <f>IF(Table1[[#This Row],[Day]]="","",YEAR(F9301))</f>
        <v/>
      </c>
      <c r="E9301" s="117" t="s">
        <v>329</v>
      </c>
      <c r="J9301" s="102"/>
      <c r="K9301" s="124"/>
      <c r="R9301" s="46"/>
      <c r="V9301" s="112"/>
      <c r="W9301" s="72"/>
      <c r="X9301" s="46"/>
      <c r="Y9301" s="46"/>
      <c r="AC9301" s="47">
        <f t="shared" si="141"/>
        <v>0</v>
      </c>
      <c r="AD9301" s="47"/>
      <c r="AE9301" s="44"/>
      <c r="AF9301" s="48"/>
    </row>
    <row r="9302" spans="1:32" ht="21" customHeight="1">
      <c r="A9302" s="45" t="str">
        <f>IF(G9302="","",VLOOKUP(G9302,#REF!,3,0))</f>
        <v/>
      </c>
      <c r="B9302" s="45" t="str">
        <f>IF(Table1[[#This Row],[Day]]="","",WEEKNUM(F9302))</f>
        <v/>
      </c>
      <c r="C9302" s="45" t="str">
        <f>IF(Table1[[#This Row],[Day]]="","",MONTH(F9302))</f>
        <v/>
      </c>
      <c r="D9302" s="45" t="str">
        <f>IF(Table1[[#This Row],[Day]]="","",YEAR(F9302))</f>
        <v/>
      </c>
      <c r="E9302" s="117" t="s">
        <v>329</v>
      </c>
      <c r="J9302" s="102"/>
      <c r="K9302" s="124"/>
      <c r="R9302" s="46"/>
      <c r="V9302" s="112"/>
      <c r="W9302" s="72"/>
      <c r="X9302" s="46"/>
      <c r="Y9302" s="46"/>
      <c r="AC9302" s="47">
        <f t="shared" si="141"/>
        <v>0</v>
      </c>
      <c r="AD9302" s="47"/>
      <c r="AE9302" s="44"/>
      <c r="AF9302" s="48"/>
    </row>
    <row r="9303" spans="1:32" ht="21" customHeight="1">
      <c r="A9303" s="45" t="str">
        <f>IF(G9303="","",VLOOKUP(G9303,#REF!,3,0))</f>
        <v/>
      </c>
      <c r="B9303" s="45" t="str">
        <f>IF(Table1[[#This Row],[Day]]="","",WEEKNUM(F9303))</f>
        <v/>
      </c>
      <c r="C9303" s="45" t="str">
        <f>IF(Table1[[#This Row],[Day]]="","",MONTH(F9303))</f>
        <v/>
      </c>
      <c r="D9303" s="45" t="str">
        <f>IF(Table1[[#This Row],[Day]]="","",YEAR(F9303))</f>
        <v/>
      </c>
      <c r="E9303" s="117" t="s">
        <v>329</v>
      </c>
      <c r="J9303" s="102"/>
      <c r="K9303" s="124"/>
      <c r="R9303" s="46"/>
      <c r="V9303" s="112"/>
      <c r="W9303" s="72"/>
      <c r="X9303" s="46"/>
      <c r="Y9303" s="46"/>
      <c r="AC9303" s="47">
        <f t="shared" si="141"/>
        <v>0</v>
      </c>
      <c r="AD9303" s="47"/>
      <c r="AE9303" s="44"/>
      <c r="AF9303" s="48"/>
    </row>
    <row r="9304" spans="1:32" ht="21" customHeight="1">
      <c r="A9304" s="45" t="str">
        <f>IF(G9304="","",VLOOKUP(G9304,#REF!,3,0))</f>
        <v/>
      </c>
      <c r="B9304" s="45" t="str">
        <f>IF(Table1[[#This Row],[Day]]="","",WEEKNUM(F9304))</f>
        <v/>
      </c>
      <c r="C9304" s="45" t="str">
        <f>IF(Table1[[#This Row],[Day]]="","",MONTH(F9304))</f>
        <v/>
      </c>
      <c r="D9304" s="45" t="str">
        <f>IF(Table1[[#This Row],[Day]]="","",YEAR(F9304))</f>
        <v/>
      </c>
      <c r="E9304" s="117" t="s">
        <v>329</v>
      </c>
      <c r="J9304" s="102"/>
      <c r="K9304" s="124"/>
      <c r="R9304" s="46"/>
      <c r="V9304" s="112"/>
      <c r="W9304" s="72"/>
      <c r="X9304" s="46"/>
      <c r="Y9304" s="46"/>
      <c r="AC9304" s="47">
        <f t="shared" si="141"/>
        <v>0</v>
      </c>
      <c r="AD9304" s="47"/>
      <c r="AE9304" s="44"/>
      <c r="AF9304" s="48"/>
    </row>
    <row r="9305" spans="1:32" ht="21" customHeight="1">
      <c r="A9305" s="45" t="str">
        <f>IF(G9305="","",VLOOKUP(G9305,#REF!,3,0))</f>
        <v/>
      </c>
      <c r="B9305" s="45" t="str">
        <f>IF(Table1[[#This Row],[Day]]="","",WEEKNUM(F9305))</f>
        <v/>
      </c>
      <c r="C9305" s="45" t="str">
        <f>IF(Table1[[#This Row],[Day]]="","",MONTH(F9305))</f>
        <v/>
      </c>
      <c r="D9305" s="45" t="str">
        <f>IF(Table1[[#This Row],[Day]]="","",YEAR(F9305))</f>
        <v/>
      </c>
      <c r="E9305" s="117" t="s">
        <v>329</v>
      </c>
      <c r="J9305" s="102"/>
      <c r="K9305" s="124"/>
      <c r="R9305" s="46"/>
      <c r="V9305" s="112"/>
      <c r="W9305" s="72"/>
      <c r="X9305" s="46"/>
      <c r="Y9305" s="46"/>
      <c r="AC9305" s="47">
        <f t="shared" si="141"/>
        <v>0</v>
      </c>
      <c r="AD9305" s="47"/>
      <c r="AE9305" s="44"/>
      <c r="AF9305" s="48"/>
    </row>
    <row r="9306" spans="1:32" ht="21" customHeight="1">
      <c r="A9306" s="45" t="str">
        <f>IF(G9306="","",VLOOKUP(G9306,#REF!,3,0))</f>
        <v/>
      </c>
      <c r="B9306" s="45" t="str">
        <f>IF(Table1[[#This Row],[Day]]="","",WEEKNUM(F9306))</f>
        <v/>
      </c>
      <c r="C9306" s="45" t="str">
        <f>IF(Table1[[#This Row],[Day]]="","",MONTH(F9306))</f>
        <v/>
      </c>
      <c r="D9306" s="45" t="str">
        <f>IF(Table1[[#This Row],[Day]]="","",YEAR(F9306))</f>
        <v/>
      </c>
      <c r="E9306" s="117" t="s">
        <v>329</v>
      </c>
      <c r="J9306" s="102"/>
      <c r="K9306" s="124"/>
      <c r="R9306" s="46"/>
      <c r="V9306" s="112"/>
      <c r="W9306" s="72"/>
      <c r="X9306" s="46"/>
      <c r="Y9306" s="46"/>
      <c r="AC9306" s="47">
        <f t="shared" si="141"/>
        <v>0</v>
      </c>
      <c r="AD9306" s="47"/>
      <c r="AE9306" s="44"/>
      <c r="AF9306" s="48"/>
    </row>
    <row r="9307" spans="1:32" ht="21" customHeight="1">
      <c r="A9307" s="45" t="str">
        <f>IF(G9307="","",VLOOKUP(G9307,#REF!,3,0))</f>
        <v/>
      </c>
      <c r="B9307" s="45" t="str">
        <f>IF(Table1[[#This Row],[Day]]="","",WEEKNUM(F9307))</f>
        <v/>
      </c>
      <c r="C9307" s="45" t="str">
        <f>IF(Table1[[#This Row],[Day]]="","",MONTH(F9307))</f>
        <v/>
      </c>
      <c r="D9307" s="45" t="str">
        <f>IF(Table1[[#This Row],[Day]]="","",YEAR(F9307))</f>
        <v/>
      </c>
      <c r="E9307" s="117" t="s">
        <v>329</v>
      </c>
      <c r="J9307" s="102"/>
      <c r="K9307" s="124"/>
      <c r="R9307" s="46"/>
      <c r="V9307" s="112"/>
      <c r="W9307" s="72"/>
      <c r="X9307" s="46"/>
      <c r="Y9307" s="46"/>
      <c r="AC9307" s="47">
        <f t="shared" si="141"/>
        <v>0</v>
      </c>
      <c r="AD9307" s="47"/>
      <c r="AE9307" s="44"/>
      <c r="AF9307" s="48"/>
    </row>
    <row r="9308" spans="1:32" ht="21" customHeight="1">
      <c r="A9308" s="45" t="str">
        <f>IF(G9308="","",VLOOKUP(G9308,#REF!,3,0))</f>
        <v/>
      </c>
      <c r="B9308" s="45" t="str">
        <f>IF(Table1[[#This Row],[Day]]="","",WEEKNUM(F9308))</f>
        <v/>
      </c>
      <c r="C9308" s="45" t="str">
        <f>IF(Table1[[#This Row],[Day]]="","",MONTH(F9308))</f>
        <v/>
      </c>
      <c r="D9308" s="45" t="str">
        <f>IF(Table1[[#This Row],[Day]]="","",YEAR(F9308))</f>
        <v/>
      </c>
      <c r="E9308" s="117" t="s">
        <v>329</v>
      </c>
      <c r="J9308" s="102"/>
      <c r="K9308" s="124"/>
      <c r="R9308" s="46"/>
      <c r="V9308" s="112"/>
      <c r="W9308" s="72"/>
      <c r="X9308" s="46"/>
      <c r="Y9308" s="46"/>
      <c r="AC9308" s="47">
        <f t="shared" ref="AC9308:AC9371" si="142">SUM(I9308:AB9308)</f>
        <v>0</v>
      </c>
      <c r="AD9308" s="47"/>
      <c r="AE9308" s="44"/>
      <c r="AF9308" s="48"/>
    </row>
    <row r="9309" spans="1:32" ht="21" customHeight="1">
      <c r="A9309" s="45" t="str">
        <f>IF(G9309="","",VLOOKUP(G9309,#REF!,3,0))</f>
        <v/>
      </c>
      <c r="B9309" s="45" t="str">
        <f>IF(Table1[[#This Row],[Day]]="","",WEEKNUM(F9309))</f>
        <v/>
      </c>
      <c r="C9309" s="45" t="str">
        <f>IF(Table1[[#This Row],[Day]]="","",MONTH(F9309))</f>
        <v/>
      </c>
      <c r="D9309" s="45" t="str">
        <f>IF(Table1[[#This Row],[Day]]="","",YEAR(F9309))</f>
        <v/>
      </c>
      <c r="E9309" s="117" t="s">
        <v>329</v>
      </c>
      <c r="J9309" s="102"/>
      <c r="K9309" s="124"/>
      <c r="R9309" s="46"/>
      <c r="V9309" s="112"/>
      <c r="W9309" s="72"/>
      <c r="X9309" s="46"/>
      <c r="Y9309" s="46"/>
      <c r="AC9309" s="47">
        <f t="shared" si="142"/>
        <v>0</v>
      </c>
      <c r="AD9309" s="47"/>
      <c r="AE9309" s="44"/>
      <c r="AF9309" s="48"/>
    </row>
    <row r="9310" spans="1:32" ht="21" customHeight="1">
      <c r="A9310" s="45" t="str">
        <f>IF(G9310="","",VLOOKUP(G9310,#REF!,3,0))</f>
        <v/>
      </c>
      <c r="B9310" s="45" t="str">
        <f>IF(Table1[[#This Row],[Day]]="","",WEEKNUM(F9310))</f>
        <v/>
      </c>
      <c r="C9310" s="45" t="str">
        <f>IF(Table1[[#This Row],[Day]]="","",MONTH(F9310))</f>
        <v/>
      </c>
      <c r="D9310" s="45" t="str">
        <f>IF(Table1[[#This Row],[Day]]="","",YEAR(F9310))</f>
        <v/>
      </c>
      <c r="E9310" s="117" t="s">
        <v>329</v>
      </c>
      <c r="J9310" s="102"/>
      <c r="K9310" s="124"/>
      <c r="R9310" s="46"/>
      <c r="V9310" s="112"/>
      <c r="W9310" s="72"/>
      <c r="X9310" s="46"/>
      <c r="Y9310" s="46"/>
      <c r="AC9310" s="47">
        <f t="shared" si="142"/>
        <v>0</v>
      </c>
      <c r="AD9310" s="47"/>
      <c r="AE9310" s="44"/>
      <c r="AF9310" s="48"/>
    </row>
    <row r="9311" spans="1:32" ht="21" customHeight="1">
      <c r="A9311" s="45" t="str">
        <f>IF(G9311="","",VLOOKUP(G9311,#REF!,3,0))</f>
        <v/>
      </c>
      <c r="B9311" s="45" t="str">
        <f>IF(Table1[[#This Row],[Day]]="","",WEEKNUM(F9311))</f>
        <v/>
      </c>
      <c r="C9311" s="45" t="str">
        <f>IF(Table1[[#This Row],[Day]]="","",MONTH(F9311))</f>
        <v/>
      </c>
      <c r="D9311" s="45" t="str">
        <f>IF(Table1[[#This Row],[Day]]="","",YEAR(F9311))</f>
        <v/>
      </c>
      <c r="E9311" s="117" t="s">
        <v>329</v>
      </c>
      <c r="J9311" s="102"/>
      <c r="K9311" s="124"/>
      <c r="R9311" s="46"/>
      <c r="V9311" s="112"/>
      <c r="W9311" s="72"/>
      <c r="X9311" s="46"/>
      <c r="Y9311" s="46"/>
      <c r="AC9311" s="47">
        <f t="shared" si="142"/>
        <v>0</v>
      </c>
      <c r="AD9311" s="47"/>
      <c r="AE9311" s="44"/>
      <c r="AF9311" s="48"/>
    </row>
    <row r="9312" spans="1:32" ht="21" customHeight="1">
      <c r="A9312" s="45" t="str">
        <f>IF(G9312="","",VLOOKUP(G9312,#REF!,3,0))</f>
        <v/>
      </c>
      <c r="B9312" s="45" t="str">
        <f>IF(Table1[[#This Row],[Day]]="","",WEEKNUM(F9312))</f>
        <v/>
      </c>
      <c r="C9312" s="45" t="str">
        <f>IF(Table1[[#This Row],[Day]]="","",MONTH(F9312))</f>
        <v/>
      </c>
      <c r="D9312" s="45" t="str">
        <f>IF(Table1[[#This Row],[Day]]="","",YEAR(F9312))</f>
        <v/>
      </c>
      <c r="E9312" s="117" t="s">
        <v>329</v>
      </c>
      <c r="J9312" s="102"/>
      <c r="K9312" s="124"/>
      <c r="R9312" s="46"/>
      <c r="V9312" s="112"/>
      <c r="W9312" s="72"/>
      <c r="X9312" s="46"/>
      <c r="Y9312" s="46"/>
      <c r="AC9312" s="47">
        <f t="shared" si="142"/>
        <v>0</v>
      </c>
      <c r="AD9312" s="47"/>
      <c r="AE9312" s="44"/>
      <c r="AF9312" s="48"/>
    </row>
    <row r="9313" spans="1:32" ht="21" customHeight="1">
      <c r="A9313" s="45" t="str">
        <f>IF(G9313="","",VLOOKUP(G9313,#REF!,3,0))</f>
        <v/>
      </c>
      <c r="B9313" s="45" t="str">
        <f>IF(Table1[[#This Row],[Day]]="","",WEEKNUM(F9313))</f>
        <v/>
      </c>
      <c r="C9313" s="45" t="str">
        <f>IF(Table1[[#This Row],[Day]]="","",MONTH(F9313))</f>
        <v/>
      </c>
      <c r="D9313" s="45" t="str">
        <f>IF(Table1[[#This Row],[Day]]="","",YEAR(F9313))</f>
        <v/>
      </c>
      <c r="E9313" s="117" t="s">
        <v>329</v>
      </c>
      <c r="J9313" s="102"/>
      <c r="K9313" s="124"/>
      <c r="R9313" s="46"/>
      <c r="V9313" s="112"/>
      <c r="W9313" s="72"/>
      <c r="X9313" s="46"/>
      <c r="Y9313" s="46"/>
      <c r="AC9313" s="47">
        <f t="shared" si="142"/>
        <v>0</v>
      </c>
      <c r="AD9313" s="47"/>
      <c r="AE9313" s="44"/>
      <c r="AF9313" s="48"/>
    </row>
    <row r="9314" spans="1:32" ht="21" customHeight="1">
      <c r="A9314" s="45" t="str">
        <f>IF(G9314="","",VLOOKUP(G9314,#REF!,3,0))</f>
        <v/>
      </c>
      <c r="B9314" s="45" t="str">
        <f>IF(Table1[[#This Row],[Day]]="","",WEEKNUM(F9314))</f>
        <v/>
      </c>
      <c r="C9314" s="45" t="str">
        <f>IF(Table1[[#This Row],[Day]]="","",MONTH(F9314))</f>
        <v/>
      </c>
      <c r="D9314" s="45" t="str">
        <f>IF(Table1[[#This Row],[Day]]="","",YEAR(F9314))</f>
        <v/>
      </c>
      <c r="E9314" s="117" t="s">
        <v>329</v>
      </c>
      <c r="J9314" s="102"/>
      <c r="K9314" s="124"/>
      <c r="R9314" s="46"/>
      <c r="V9314" s="112"/>
      <c r="W9314" s="72"/>
      <c r="X9314" s="46"/>
      <c r="Y9314" s="46"/>
      <c r="AC9314" s="47">
        <f t="shared" si="142"/>
        <v>0</v>
      </c>
      <c r="AD9314" s="47"/>
      <c r="AE9314" s="44"/>
      <c r="AF9314" s="48"/>
    </row>
    <row r="9315" spans="1:32" ht="21" customHeight="1">
      <c r="A9315" s="45" t="str">
        <f>IF(G9315="","",VLOOKUP(G9315,#REF!,3,0))</f>
        <v/>
      </c>
      <c r="B9315" s="45" t="str">
        <f>IF(Table1[[#This Row],[Day]]="","",WEEKNUM(F9315))</f>
        <v/>
      </c>
      <c r="C9315" s="45" t="str">
        <f>IF(Table1[[#This Row],[Day]]="","",MONTH(F9315))</f>
        <v/>
      </c>
      <c r="D9315" s="45" t="str">
        <f>IF(Table1[[#This Row],[Day]]="","",YEAR(F9315))</f>
        <v/>
      </c>
      <c r="E9315" s="117" t="s">
        <v>329</v>
      </c>
      <c r="J9315" s="102"/>
      <c r="K9315" s="124"/>
      <c r="R9315" s="46"/>
      <c r="V9315" s="112"/>
      <c r="W9315" s="72"/>
      <c r="X9315" s="46"/>
      <c r="Y9315" s="46"/>
      <c r="AC9315" s="47">
        <f t="shared" si="142"/>
        <v>0</v>
      </c>
      <c r="AD9315" s="47"/>
      <c r="AE9315" s="44"/>
      <c r="AF9315" s="48"/>
    </row>
    <row r="9316" spans="1:32" ht="21" customHeight="1">
      <c r="A9316" s="45" t="str">
        <f>IF(G9316="","",VLOOKUP(G9316,#REF!,3,0))</f>
        <v/>
      </c>
      <c r="B9316" s="45" t="str">
        <f>IF(Table1[[#This Row],[Day]]="","",WEEKNUM(F9316))</f>
        <v/>
      </c>
      <c r="C9316" s="45" t="str">
        <f>IF(Table1[[#This Row],[Day]]="","",MONTH(F9316))</f>
        <v/>
      </c>
      <c r="D9316" s="45" t="str">
        <f>IF(Table1[[#This Row],[Day]]="","",YEAR(F9316))</f>
        <v/>
      </c>
      <c r="E9316" s="117" t="s">
        <v>329</v>
      </c>
      <c r="J9316" s="102"/>
      <c r="K9316" s="124"/>
      <c r="R9316" s="46"/>
      <c r="V9316" s="112"/>
      <c r="W9316" s="72"/>
      <c r="X9316" s="46"/>
      <c r="Y9316" s="46"/>
      <c r="AC9316" s="47">
        <f t="shared" si="142"/>
        <v>0</v>
      </c>
      <c r="AD9316" s="47"/>
      <c r="AE9316" s="44"/>
      <c r="AF9316" s="48"/>
    </row>
    <row r="9317" spans="1:32" ht="21" customHeight="1">
      <c r="A9317" s="45" t="str">
        <f>IF(G9317="","",VLOOKUP(G9317,#REF!,3,0))</f>
        <v/>
      </c>
      <c r="B9317" s="45" t="str">
        <f>IF(Table1[[#This Row],[Day]]="","",WEEKNUM(F9317))</f>
        <v/>
      </c>
      <c r="C9317" s="45" t="str">
        <f>IF(Table1[[#This Row],[Day]]="","",MONTH(F9317))</f>
        <v/>
      </c>
      <c r="D9317" s="45" t="str">
        <f>IF(Table1[[#This Row],[Day]]="","",YEAR(F9317))</f>
        <v/>
      </c>
      <c r="E9317" s="117" t="s">
        <v>329</v>
      </c>
      <c r="J9317" s="102"/>
      <c r="K9317" s="124"/>
      <c r="R9317" s="46"/>
      <c r="V9317" s="112"/>
      <c r="W9317" s="72"/>
      <c r="X9317" s="46"/>
      <c r="Y9317" s="46"/>
      <c r="AC9317" s="47">
        <f t="shared" si="142"/>
        <v>0</v>
      </c>
      <c r="AD9317" s="47"/>
      <c r="AE9317" s="44"/>
      <c r="AF9317" s="48"/>
    </row>
    <row r="9318" spans="1:32" ht="21" customHeight="1">
      <c r="A9318" s="45" t="str">
        <f>IF(G9318="","",VLOOKUP(G9318,#REF!,3,0))</f>
        <v/>
      </c>
      <c r="B9318" s="45" t="str">
        <f>IF(Table1[[#This Row],[Day]]="","",WEEKNUM(F9318))</f>
        <v/>
      </c>
      <c r="C9318" s="45" t="str">
        <f>IF(Table1[[#This Row],[Day]]="","",MONTH(F9318))</f>
        <v/>
      </c>
      <c r="D9318" s="45" t="str">
        <f>IF(Table1[[#This Row],[Day]]="","",YEAR(F9318))</f>
        <v/>
      </c>
      <c r="E9318" s="117" t="s">
        <v>329</v>
      </c>
      <c r="J9318" s="102"/>
      <c r="K9318" s="124"/>
      <c r="R9318" s="46"/>
      <c r="V9318" s="112"/>
      <c r="W9318" s="72"/>
      <c r="X9318" s="46"/>
      <c r="Y9318" s="46"/>
      <c r="AC9318" s="47">
        <f t="shared" si="142"/>
        <v>0</v>
      </c>
      <c r="AD9318" s="47"/>
      <c r="AE9318" s="44"/>
      <c r="AF9318" s="48"/>
    </row>
    <row r="9319" spans="1:32" ht="21" customHeight="1">
      <c r="A9319" s="45" t="str">
        <f>IF(G9319="","",VLOOKUP(G9319,#REF!,3,0))</f>
        <v/>
      </c>
      <c r="B9319" s="45" t="str">
        <f>IF(Table1[[#This Row],[Day]]="","",WEEKNUM(F9319))</f>
        <v/>
      </c>
      <c r="C9319" s="45" t="str">
        <f>IF(Table1[[#This Row],[Day]]="","",MONTH(F9319))</f>
        <v/>
      </c>
      <c r="D9319" s="45" t="str">
        <f>IF(Table1[[#This Row],[Day]]="","",YEAR(F9319))</f>
        <v/>
      </c>
      <c r="E9319" s="117" t="s">
        <v>329</v>
      </c>
      <c r="J9319" s="102"/>
      <c r="K9319" s="124"/>
      <c r="R9319" s="46"/>
      <c r="V9319" s="112"/>
      <c r="W9319" s="72"/>
      <c r="X9319" s="46"/>
      <c r="Y9319" s="46"/>
      <c r="AC9319" s="47">
        <f t="shared" si="142"/>
        <v>0</v>
      </c>
      <c r="AD9319" s="47"/>
      <c r="AE9319" s="44"/>
      <c r="AF9319" s="48"/>
    </row>
    <row r="9320" spans="1:32" ht="21" customHeight="1">
      <c r="A9320" s="45" t="str">
        <f>IF(G9320="","",VLOOKUP(G9320,#REF!,3,0))</f>
        <v/>
      </c>
      <c r="B9320" s="45" t="str">
        <f>IF(Table1[[#This Row],[Day]]="","",WEEKNUM(F9320))</f>
        <v/>
      </c>
      <c r="C9320" s="45" t="str">
        <f>IF(Table1[[#This Row],[Day]]="","",MONTH(F9320))</f>
        <v/>
      </c>
      <c r="D9320" s="45" t="str">
        <f>IF(Table1[[#This Row],[Day]]="","",YEAR(F9320))</f>
        <v/>
      </c>
      <c r="E9320" s="117" t="s">
        <v>329</v>
      </c>
      <c r="J9320" s="102"/>
      <c r="K9320" s="124"/>
      <c r="R9320" s="46"/>
      <c r="V9320" s="112"/>
      <c r="W9320" s="72"/>
      <c r="X9320" s="46"/>
      <c r="Y9320" s="46"/>
      <c r="AC9320" s="47">
        <f t="shared" si="142"/>
        <v>0</v>
      </c>
      <c r="AD9320" s="47"/>
      <c r="AE9320" s="44"/>
      <c r="AF9320" s="48"/>
    </row>
    <row r="9321" spans="1:32" ht="21" customHeight="1">
      <c r="A9321" s="45" t="str">
        <f>IF(G9321="","",VLOOKUP(G9321,#REF!,3,0))</f>
        <v/>
      </c>
      <c r="B9321" s="45" t="str">
        <f>IF(Table1[[#This Row],[Day]]="","",WEEKNUM(F9321))</f>
        <v/>
      </c>
      <c r="C9321" s="45" t="str">
        <f>IF(Table1[[#This Row],[Day]]="","",MONTH(F9321))</f>
        <v/>
      </c>
      <c r="D9321" s="45" t="str">
        <f>IF(Table1[[#This Row],[Day]]="","",YEAR(F9321))</f>
        <v/>
      </c>
      <c r="E9321" s="117" t="s">
        <v>329</v>
      </c>
      <c r="J9321" s="102"/>
      <c r="K9321" s="124"/>
      <c r="R9321" s="46"/>
      <c r="V9321" s="112"/>
      <c r="W9321" s="72"/>
      <c r="X9321" s="46"/>
      <c r="Y9321" s="46"/>
      <c r="AC9321" s="47">
        <f t="shared" si="142"/>
        <v>0</v>
      </c>
      <c r="AD9321" s="47"/>
      <c r="AE9321" s="44"/>
      <c r="AF9321" s="48"/>
    </row>
    <row r="9322" spans="1:32" ht="21" customHeight="1">
      <c r="A9322" s="45" t="str">
        <f>IF(G9322="","",VLOOKUP(G9322,#REF!,3,0))</f>
        <v/>
      </c>
      <c r="B9322" s="45" t="str">
        <f>IF(Table1[[#This Row],[Day]]="","",WEEKNUM(F9322))</f>
        <v/>
      </c>
      <c r="C9322" s="45" t="str">
        <f>IF(Table1[[#This Row],[Day]]="","",MONTH(F9322))</f>
        <v/>
      </c>
      <c r="D9322" s="45" t="str">
        <f>IF(Table1[[#This Row],[Day]]="","",YEAR(F9322))</f>
        <v/>
      </c>
      <c r="E9322" s="117" t="s">
        <v>329</v>
      </c>
      <c r="J9322" s="102"/>
      <c r="K9322" s="124"/>
      <c r="R9322" s="46"/>
      <c r="V9322" s="112"/>
      <c r="W9322" s="72"/>
      <c r="X9322" s="46"/>
      <c r="Y9322" s="46"/>
      <c r="AC9322" s="47">
        <f t="shared" si="142"/>
        <v>0</v>
      </c>
      <c r="AD9322" s="47"/>
      <c r="AE9322" s="44"/>
      <c r="AF9322" s="48"/>
    </row>
    <row r="9323" spans="1:32" ht="21" customHeight="1">
      <c r="A9323" s="45" t="str">
        <f>IF(G9323="","",VLOOKUP(G9323,#REF!,3,0))</f>
        <v/>
      </c>
      <c r="B9323" s="45" t="str">
        <f>IF(Table1[[#This Row],[Day]]="","",WEEKNUM(F9323))</f>
        <v/>
      </c>
      <c r="C9323" s="45" t="str">
        <f>IF(Table1[[#This Row],[Day]]="","",MONTH(F9323))</f>
        <v/>
      </c>
      <c r="D9323" s="45" t="str">
        <f>IF(Table1[[#This Row],[Day]]="","",YEAR(F9323))</f>
        <v/>
      </c>
      <c r="E9323" s="117" t="s">
        <v>329</v>
      </c>
      <c r="J9323" s="102"/>
      <c r="K9323" s="124"/>
      <c r="R9323" s="46"/>
      <c r="V9323" s="112"/>
      <c r="W9323" s="72"/>
      <c r="X9323" s="46"/>
      <c r="Y9323" s="46"/>
      <c r="AC9323" s="47">
        <f t="shared" si="142"/>
        <v>0</v>
      </c>
      <c r="AD9323" s="47"/>
      <c r="AE9323" s="44"/>
      <c r="AF9323" s="48"/>
    </row>
    <row r="9324" spans="1:32" ht="21" customHeight="1">
      <c r="A9324" s="45" t="str">
        <f>IF(G9324="","",VLOOKUP(G9324,#REF!,3,0))</f>
        <v/>
      </c>
      <c r="B9324" s="45" t="str">
        <f>IF(Table1[[#This Row],[Day]]="","",WEEKNUM(F9324))</f>
        <v/>
      </c>
      <c r="C9324" s="45" t="str">
        <f>IF(Table1[[#This Row],[Day]]="","",MONTH(F9324))</f>
        <v/>
      </c>
      <c r="D9324" s="45" t="str">
        <f>IF(Table1[[#This Row],[Day]]="","",YEAR(F9324))</f>
        <v/>
      </c>
      <c r="E9324" s="117" t="s">
        <v>329</v>
      </c>
      <c r="J9324" s="102"/>
      <c r="K9324" s="124"/>
      <c r="R9324" s="46"/>
      <c r="V9324" s="112"/>
      <c r="W9324" s="72"/>
      <c r="X9324" s="46"/>
      <c r="Y9324" s="46"/>
      <c r="AC9324" s="47">
        <f t="shared" si="142"/>
        <v>0</v>
      </c>
      <c r="AD9324" s="47"/>
      <c r="AE9324" s="44"/>
      <c r="AF9324" s="48"/>
    </row>
    <row r="9325" spans="1:32" ht="21" customHeight="1">
      <c r="A9325" s="45" t="str">
        <f>IF(G9325="","",VLOOKUP(G9325,#REF!,3,0))</f>
        <v/>
      </c>
      <c r="B9325" s="45" t="str">
        <f>IF(Table1[[#This Row],[Day]]="","",WEEKNUM(F9325))</f>
        <v/>
      </c>
      <c r="C9325" s="45" t="str">
        <f>IF(Table1[[#This Row],[Day]]="","",MONTH(F9325))</f>
        <v/>
      </c>
      <c r="D9325" s="45" t="str">
        <f>IF(Table1[[#This Row],[Day]]="","",YEAR(F9325))</f>
        <v/>
      </c>
      <c r="E9325" s="117" t="s">
        <v>329</v>
      </c>
      <c r="J9325" s="102"/>
      <c r="K9325" s="124"/>
      <c r="R9325" s="46"/>
      <c r="V9325" s="112"/>
      <c r="W9325" s="72"/>
      <c r="X9325" s="46"/>
      <c r="Y9325" s="46"/>
      <c r="AC9325" s="47">
        <f t="shared" si="142"/>
        <v>0</v>
      </c>
      <c r="AD9325" s="47"/>
      <c r="AE9325" s="44"/>
      <c r="AF9325" s="48"/>
    </row>
    <row r="9326" spans="1:32" ht="21" customHeight="1">
      <c r="A9326" s="45" t="str">
        <f>IF(G9326="","",VLOOKUP(G9326,#REF!,3,0))</f>
        <v/>
      </c>
      <c r="B9326" s="45" t="str">
        <f>IF(Table1[[#This Row],[Day]]="","",WEEKNUM(F9326))</f>
        <v/>
      </c>
      <c r="C9326" s="45" t="str">
        <f>IF(Table1[[#This Row],[Day]]="","",MONTH(F9326))</f>
        <v/>
      </c>
      <c r="D9326" s="45" t="str">
        <f>IF(Table1[[#This Row],[Day]]="","",YEAR(F9326))</f>
        <v/>
      </c>
      <c r="E9326" s="117" t="s">
        <v>329</v>
      </c>
      <c r="J9326" s="102"/>
      <c r="K9326" s="124"/>
      <c r="R9326" s="46"/>
      <c r="V9326" s="112"/>
      <c r="W9326" s="72"/>
      <c r="X9326" s="46"/>
      <c r="Y9326" s="46"/>
      <c r="AC9326" s="47">
        <f t="shared" si="142"/>
        <v>0</v>
      </c>
      <c r="AD9326" s="47"/>
      <c r="AE9326" s="44"/>
      <c r="AF9326" s="48"/>
    </row>
    <row r="9327" spans="1:32" ht="21" customHeight="1">
      <c r="A9327" s="45" t="str">
        <f>IF(G9327="","",VLOOKUP(G9327,#REF!,3,0))</f>
        <v/>
      </c>
      <c r="B9327" s="45" t="str">
        <f>IF(Table1[[#This Row],[Day]]="","",WEEKNUM(F9327))</f>
        <v/>
      </c>
      <c r="C9327" s="45" t="str">
        <f>IF(Table1[[#This Row],[Day]]="","",MONTH(F9327))</f>
        <v/>
      </c>
      <c r="D9327" s="45" t="str">
        <f>IF(Table1[[#This Row],[Day]]="","",YEAR(F9327))</f>
        <v/>
      </c>
      <c r="E9327" s="117" t="s">
        <v>329</v>
      </c>
      <c r="J9327" s="102"/>
      <c r="K9327" s="124"/>
      <c r="R9327" s="46"/>
      <c r="V9327" s="112"/>
      <c r="W9327" s="72"/>
      <c r="X9327" s="46"/>
      <c r="Y9327" s="46"/>
      <c r="AC9327" s="47">
        <f t="shared" si="142"/>
        <v>0</v>
      </c>
      <c r="AD9327" s="47"/>
      <c r="AE9327" s="44"/>
      <c r="AF9327" s="48"/>
    </row>
    <row r="9328" spans="1:32" ht="21" customHeight="1">
      <c r="A9328" s="45" t="str">
        <f>IF(G9328="","",VLOOKUP(G9328,#REF!,3,0))</f>
        <v/>
      </c>
      <c r="B9328" s="45" t="str">
        <f>IF(Table1[[#This Row],[Day]]="","",WEEKNUM(F9328))</f>
        <v/>
      </c>
      <c r="C9328" s="45" t="str">
        <f>IF(Table1[[#This Row],[Day]]="","",MONTH(F9328))</f>
        <v/>
      </c>
      <c r="D9328" s="45" t="str">
        <f>IF(Table1[[#This Row],[Day]]="","",YEAR(F9328))</f>
        <v/>
      </c>
      <c r="E9328" s="117" t="s">
        <v>329</v>
      </c>
      <c r="J9328" s="102"/>
      <c r="K9328" s="124"/>
      <c r="R9328" s="46"/>
      <c r="V9328" s="112"/>
      <c r="W9328" s="72"/>
      <c r="X9328" s="46"/>
      <c r="Y9328" s="46"/>
      <c r="AC9328" s="47">
        <f t="shared" si="142"/>
        <v>0</v>
      </c>
      <c r="AD9328" s="47"/>
      <c r="AE9328" s="44"/>
      <c r="AF9328" s="48"/>
    </row>
    <row r="9329" spans="1:32" ht="21" customHeight="1">
      <c r="A9329" s="45" t="str">
        <f>IF(G9329="","",VLOOKUP(G9329,#REF!,3,0))</f>
        <v/>
      </c>
      <c r="B9329" s="45" t="str">
        <f>IF(Table1[[#This Row],[Day]]="","",WEEKNUM(F9329))</f>
        <v/>
      </c>
      <c r="C9329" s="45" t="str">
        <f>IF(Table1[[#This Row],[Day]]="","",MONTH(F9329))</f>
        <v/>
      </c>
      <c r="D9329" s="45" t="str">
        <f>IF(Table1[[#This Row],[Day]]="","",YEAR(F9329))</f>
        <v/>
      </c>
      <c r="E9329" s="117" t="s">
        <v>329</v>
      </c>
      <c r="J9329" s="102"/>
      <c r="K9329" s="124"/>
      <c r="R9329" s="46"/>
      <c r="V9329" s="112"/>
      <c r="W9329" s="72"/>
      <c r="X9329" s="46"/>
      <c r="Y9329" s="46"/>
      <c r="AC9329" s="47">
        <f t="shared" si="142"/>
        <v>0</v>
      </c>
      <c r="AD9329" s="47"/>
      <c r="AE9329" s="44"/>
      <c r="AF9329" s="48"/>
    </row>
    <row r="9330" spans="1:32" ht="21" customHeight="1">
      <c r="A9330" s="45" t="str">
        <f>IF(G9330="","",VLOOKUP(G9330,#REF!,3,0))</f>
        <v/>
      </c>
      <c r="B9330" s="45" t="str">
        <f>IF(Table1[[#This Row],[Day]]="","",WEEKNUM(F9330))</f>
        <v/>
      </c>
      <c r="C9330" s="45" t="str">
        <f>IF(Table1[[#This Row],[Day]]="","",MONTH(F9330))</f>
        <v/>
      </c>
      <c r="D9330" s="45" t="str">
        <f>IF(Table1[[#This Row],[Day]]="","",YEAR(F9330))</f>
        <v/>
      </c>
      <c r="E9330" s="117" t="s">
        <v>329</v>
      </c>
      <c r="J9330" s="102"/>
      <c r="K9330" s="124"/>
      <c r="R9330" s="46"/>
      <c r="V9330" s="112"/>
      <c r="W9330" s="72"/>
      <c r="X9330" s="46"/>
      <c r="Y9330" s="46"/>
      <c r="AC9330" s="47">
        <f t="shared" si="142"/>
        <v>0</v>
      </c>
      <c r="AD9330" s="47"/>
      <c r="AE9330" s="44"/>
      <c r="AF9330" s="48"/>
    </row>
    <row r="9331" spans="1:32" ht="21" customHeight="1">
      <c r="A9331" s="45" t="str">
        <f>IF(G9331="","",VLOOKUP(G9331,#REF!,3,0))</f>
        <v/>
      </c>
      <c r="B9331" s="45" t="str">
        <f>IF(Table1[[#This Row],[Day]]="","",WEEKNUM(F9331))</f>
        <v/>
      </c>
      <c r="C9331" s="45" t="str">
        <f>IF(Table1[[#This Row],[Day]]="","",MONTH(F9331))</f>
        <v/>
      </c>
      <c r="D9331" s="45" t="str">
        <f>IF(Table1[[#This Row],[Day]]="","",YEAR(F9331))</f>
        <v/>
      </c>
      <c r="E9331" s="117" t="s">
        <v>329</v>
      </c>
      <c r="J9331" s="102"/>
      <c r="K9331" s="124"/>
      <c r="R9331" s="46"/>
      <c r="V9331" s="112"/>
      <c r="W9331" s="72"/>
      <c r="X9331" s="46"/>
      <c r="Y9331" s="46"/>
      <c r="AC9331" s="47">
        <f t="shared" si="142"/>
        <v>0</v>
      </c>
      <c r="AD9331" s="47"/>
      <c r="AE9331" s="44"/>
      <c r="AF9331" s="48"/>
    </row>
    <row r="9332" spans="1:32" ht="21" customHeight="1">
      <c r="A9332" s="45" t="str">
        <f>IF(G9332="","",VLOOKUP(G9332,#REF!,3,0))</f>
        <v/>
      </c>
      <c r="B9332" s="45" t="str">
        <f>IF(Table1[[#This Row],[Day]]="","",WEEKNUM(F9332))</f>
        <v/>
      </c>
      <c r="C9332" s="45" t="str">
        <f>IF(Table1[[#This Row],[Day]]="","",MONTH(F9332))</f>
        <v/>
      </c>
      <c r="D9332" s="45" t="str">
        <f>IF(Table1[[#This Row],[Day]]="","",YEAR(F9332))</f>
        <v/>
      </c>
      <c r="E9332" s="117" t="s">
        <v>329</v>
      </c>
      <c r="J9332" s="102"/>
      <c r="K9332" s="124"/>
      <c r="R9332" s="46"/>
      <c r="V9332" s="112"/>
      <c r="W9332" s="72"/>
      <c r="X9332" s="46"/>
      <c r="Y9332" s="46"/>
      <c r="AC9332" s="47">
        <f t="shared" si="142"/>
        <v>0</v>
      </c>
      <c r="AD9332" s="47"/>
      <c r="AE9332" s="44"/>
      <c r="AF9332" s="48"/>
    </row>
    <row r="9333" spans="1:32" ht="21" customHeight="1">
      <c r="A9333" s="45" t="str">
        <f>IF(G9333="","",VLOOKUP(G9333,#REF!,3,0))</f>
        <v/>
      </c>
      <c r="B9333" s="45" t="str">
        <f>IF(Table1[[#This Row],[Day]]="","",WEEKNUM(F9333))</f>
        <v/>
      </c>
      <c r="C9333" s="45" t="str">
        <f>IF(Table1[[#This Row],[Day]]="","",MONTH(F9333))</f>
        <v/>
      </c>
      <c r="D9333" s="45" t="str">
        <f>IF(Table1[[#This Row],[Day]]="","",YEAR(F9333))</f>
        <v/>
      </c>
      <c r="E9333" s="117" t="s">
        <v>329</v>
      </c>
      <c r="J9333" s="102"/>
      <c r="K9333" s="124"/>
      <c r="R9333" s="46"/>
      <c r="V9333" s="112"/>
      <c r="W9333" s="72"/>
      <c r="X9333" s="46"/>
      <c r="Y9333" s="46"/>
      <c r="AC9333" s="47">
        <f t="shared" si="142"/>
        <v>0</v>
      </c>
      <c r="AD9333" s="47"/>
      <c r="AE9333" s="44"/>
      <c r="AF9333" s="48"/>
    </row>
    <row r="9334" spans="1:32" ht="21" customHeight="1">
      <c r="A9334" s="45" t="str">
        <f>IF(G9334="","",VLOOKUP(G9334,#REF!,3,0))</f>
        <v/>
      </c>
      <c r="B9334" s="45" t="str">
        <f>IF(Table1[[#This Row],[Day]]="","",WEEKNUM(F9334))</f>
        <v/>
      </c>
      <c r="C9334" s="45" t="str">
        <f>IF(Table1[[#This Row],[Day]]="","",MONTH(F9334))</f>
        <v/>
      </c>
      <c r="D9334" s="45" t="str">
        <f>IF(Table1[[#This Row],[Day]]="","",YEAR(F9334))</f>
        <v/>
      </c>
      <c r="E9334" s="117" t="s">
        <v>329</v>
      </c>
      <c r="J9334" s="102"/>
      <c r="K9334" s="124"/>
      <c r="R9334" s="46"/>
      <c r="V9334" s="112"/>
      <c r="W9334" s="72"/>
      <c r="X9334" s="46"/>
      <c r="Y9334" s="46"/>
      <c r="AC9334" s="47">
        <f t="shared" si="142"/>
        <v>0</v>
      </c>
      <c r="AD9334" s="47"/>
      <c r="AE9334" s="44"/>
      <c r="AF9334" s="48"/>
    </row>
    <row r="9335" spans="1:32" ht="21" customHeight="1">
      <c r="A9335" s="45" t="str">
        <f>IF(G9335="","",VLOOKUP(G9335,#REF!,3,0))</f>
        <v/>
      </c>
      <c r="B9335" s="45" t="str">
        <f>IF(Table1[[#This Row],[Day]]="","",WEEKNUM(F9335))</f>
        <v/>
      </c>
      <c r="C9335" s="45" t="str">
        <f>IF(Table1[[#This Row],[Day]]="","",MONTH(F9335))</f>
        <v/>
      </c>
      <c r="D9335" s="45" t="str">
        <f>IF(Table1[[#This Row],[Day]]="","",YEAR(F9335))</f>
        <v/>
      </c>
      <c r="E9335" s="117" t="s">
        <v>329</v>
      </c>
      <c r="J9335" s="102"/>
      <c r="K9335" s="124"/>
      <c r="R9335" s="46"/>
      <c r="V9335" s="112"/>
      <c r="W9335" s="72"/>
      <c r="X9335" s="46"/>
      <c r="Y9335" s="46"/>
      <c r="AC9335" s="47">
        <f t="shared" si="142"/>
        <v>0</v>
      </c>
      <c r="AD9335" s="47"/>
      <c r="AE9335" s="44"/>
      <c r="AF9335" s="48"/>
    </row>
    <row r="9336" spans="1:32" ht="21" customHeight="1">
      <c r="A9336" s="45" t="str">
        <f>IF(G9336="","",VLOOKUP(G9336,#REF!,3,0))</f>
        <v/>
      </c>
      <c r="B9336" s="45" t="str">
        <f>IF(Table1[[#This Row],[Day]]="","",WEEKNUM(F9336))</f>
        <v/>
      </c>
      <c r="C9336" s="45" t="str">
        <f>IF(Table1[[#This Row],[Day]]="","",MONTH(F9336))</f>
        <v/>
      </c>
      <c r="D9336" s="45" t="str">
        <f>IF(Table1[[#This Row],[Day]]="","",YEAR(F9336))</f>
        <v/>
      </c>
      <c r="E9336" s="117" t="s">
        <v>329</v>
      </c>
      <c r="J9336" s="102"/>
      <c r="K9336" s="124"/>
      <c r="R9336" s="46"/>
      <c r="V9336" s="112"/>
      <c r="W9336" s="72"/>
      <c r="X9336" s="46"/>
      <c r="Y9336" s="46"/>
      <c r="AC9336" s="47">
        <f t="shared" si="142"/>
        <v>0</v>
      </c>
      <c r="AD9336" s="47"/>
      <c r="AE9336" s="44"/>
      <c r="AF9336" s="48"/>
    </row>
    <row r="9337" spans="1:32" ht="21" customHeight="1">
      <c r="A9337" s="45" t="str">
        <f>IF(G9337="","",VLOOKUP(G9337,#REF!,3,0))</f>
        <v/>
      </c>
      <c r="B9337" s="45" t="str">
        <f>IF(Table1[[#This Row],[Day]]="","",WEEKNUM(F9337))</f>
        <v/>
      </c>
      <c r="C9337" s="45" t="str">
        <f>IF(Table1[[#This Row],[Day]]="","",MONTH(F9337))</f>
        <v/>
      </c>
      <c r="D9337" s="45" t="str">
        <f>IF(Table1[[#This Row],[Day]]="","",YEAR(F9337))</f>
        <v/>
      </c>
      <c r="E9337" s="117" t="s">
        <v>329</v>
      </c>
      <c r="J9337" s="102"/>
      <c r="K9337" s="124"/>
      <c r="R9337" s="46"/>
      <c r="V9337" s="112"/>
      <c r="W9337" s="72"/>
      <c r="X9337" s="46"/>
      <c r="Y9337" s="46"/>
      <c r="AC9337" s="47">
        <f t="shared" si="142"/>
        <v>0</v>
      </c>
      <c r="AD9337" s="47"/>
      <c r="AE9337" s="44"/>
      <c r="AF9337" s="48"/>
    </row>
    <row r="9338" spans="1:32" ht="21" customHeight="1">
      <c r="A9338" s="45" t="str">
        <f>IF(G9338="","",VLOOKUP(G9338,#REF!,3,0))</f>
        <v/>
      </c>
      <c r="B9338" s="45" t="str">
        <f>IF(Table1[[#This Row],[Day]]="","",WEEKNUM(F9338))</f>
        <v/>
      </c>
      <c r="C9338" s="45" t="str">
        <f>IF(Table1[[#This Row],[Day]]="","",MONTH(F9338))</f>
        <v/>
      </c>
      <c r="D9338" s="45" t="str">
        <f>IF(Table1[[#This Row],[Day]]="","",YEAR(F9338))</f>
        <v/>
      </c>
      <c r="E9338" s="117" t="s">
        <v>329</v>
      </c>
      <c r="J9338" s="102"/>
      <c r="K9338" s="124"/>
      <c r="R9338" s="46"/>
      <c r="V9338" s="112"/>
      <c r="W9338" s="72"/>
      <c r="X9338" s="46"/>
      <c r="Y9338" s="46"/>
      <c r="AC9338" s="47">
        <f t="shared" si="142"/>
        <v>0</v>
      </c>
      <c r="AD9338" s="47"/>
      <c r="AE9338" s="44"/>
      <c r="AF9338" s="48"/>
    </row>
    <row r="9339" spans="1:32" ht="21" customHeight="1">
      <c r="A9339" s="45" t="str">
        <f>IF(G9339="","",VLOOKUP(G9339,#REF!,3,0))</f>
        <v/>
      </c>
      <c r="B9339" s="45" t="str">
        <f>IF(Table1[[#This Row],[Day]]="","",WEEKNUM(F9339))</f>
        <v/>
      </c>
      <c r="C9339" s="45" t="str">
        <f>IF(Table1[[#This Row],[Day]]="","",MONTH(F9339))</f>
        <v/>
      </c>
      <c r="D9339" s="45" t="str">
        <f>IF(Table1[[#This Row],[Day]]="","",YEAR(F9339))</f>
        <v/>
      </c>
      <c r="E9339" s="117" t="s">
        <v>329</v>
      </c>
      <c r="J9339" s="102"/>
      <c r="K9339" s="124"/>
      <c r="R9339" s="46"/>
      <c r="V9339" s="112"/>
      <c r="W9339" s="72"/>
      <c r="X9339" s="46"/>
      <c r="Y9339" s="46"/>
      <c r="AC9339" s="47">
        <f t="shared" si="142"/>
        <v>0</v>
      </c>
      <c r="AD9339" s="47"/>
      <c r="AE9339" s="44"/>
      <c r="AF9339" s="48"/>
    </row>
    <row r="9340" spans="1:32" ht="21" customHeight="1">
      <c r="A9340" s="45" t="str">
        <f>IF(G9340="","",VLOOKUP(G9340,#REF!,3,0))</f>
        <v/>
      </c>
      <c r="B9340" s="45" t="str">
        <f>IF(Table1[[#This Row],[Day]]="","",WEEKNUM(F9340))</f>
        <v/>
      </c>
      <c r="C9340" s="45" t="str">
        <f>IF(Table1[[#This Row],[Day]]="","",MONTH(F9340))</f>
        <v/>
      </c>
      <c r="D9340" s="45" t="str">
        <f>IF(Table1[[#This Row],[Day]]="","",YEAR(F9340))</f>
        <v/>
      </c>
      <c r="E9340" s="117" t="s">
        <v>329</v>
      </c>
      <c r="J9340" s="102"/>
      <c r="K9340" s="124"/>
      <c r="R9340" s="46"/>
      <c r="V9340" s="112"/>
      <c r="W9340" s="72"/>
      <c r="X9340" s="46"/>
      <c r="Y9340" s="46"/>
      <c r="AC9340" s="47">
        <f t="shared" si="142"/>
        <v>0</v>
      </c>
      <c r="AD9340" s="47"/>
      <c r="AE9340" s="44"/>
      <c r="AF9340" s="48"/>
    </row>
    <row r="9341" spans="1:32" ht="21" customHeight="1">
      <c r="A9341" s="45" t="str">
        <f>IF(G9341="","",VLOOKUP(G9341,#REF!,3,0))</f>
        <v/>
      </c>
      <c r="B9341" s="45" t="str">
        <f>IF(Table1[[#This Row],[Day]]="","",WEEKNUM(F9341))</f>
        <v/>
      </c>
      <c r="C9341" s="45" t="str">
        <f>IF(Table1[[#This Row],[Day]]="","",MONTH(F9341))</f>
        <v/>
      </c>
      <c r="D9341" s="45" t="str">
        <f>IF(Table1[[#This Row],[Day]]="","",YEAR(F9341))</f>
        <v/>
      </c>
      <c r="E9341" s="117" t="s">
        <v>329</v>
      </c>
      <c r="J9341" s="102"/>
      <c r="K9341" s="124"/>
      <c r="R9341" s="46"/>
      <c r="V9341" s="112"/>
      <c r="W9341" s="72"/>
      <c r="X9341" s="46"/>
      <c r="Y9341" s="46"/>
      <c r="AC9341" s="47">
        <f t="shared" si="142"/>
        <v>0</v>
      </c>
      <c r="AD9341" s="47"/>
      <c r="AE9341" s="44"/>
      <c r="AF9341" s="48"/>
    </row>
    <row r="9342" spans="1:32" ht="21" customHeight="1">
      <c r="A9342" s="45" t="str">
        <f>IF(G9342="","",VLOOKUP(G9342,#REF!,3,0))</f>
        <v/>
      </c>
      <c r="B9342" s="45" t="str">
        <f>IF(Table1[[#This Row],[Day]]="","",WEEKNUM(F9342))</f>
        <v/>
      </c>
      <c r="C9342" s="45" t="str">
        <f>IF(Table1[[#This Row],[Day]]="","",MONTH(F9342))</f>
        <v/>
      </c>
      <c r="D9342" s="45" t="str">
        <f>IF(Table1[[#This Row],[Day]]="","",YEAR(F9342))</f>
        <v/>
      </c>
      <c r="E9342" s="117" t="s">
        <v>329</v>
      </c>
      <c r="J9342" s="102"/>
      <c r="K9342" s="124"/>
      <c r="R9342" s="46"/>
      <c r="V9342" s="112"/>
      <c r="W9342" s="72"/>
      <c r="X9342" s="46"/>
      <c r="Y9342" s="46"/>
      <c r="AC9342" s="47">
        <f t="shared" si="142"/>
        <v>0</v>
      </c>
      <c r="AD9342" s="47"/>
      <c r="AE9342" s="44"/>
      <c r="AF9342" s="48"/>
    </row>
    <row r="9343" spans="1:32" ht="21" customHeight="1">
      <c r="A9343" s="45" t="str">
        <f>IF(G9343="","",VLOOKUP(G9343,#REF!,3,0))</f>
        <v/>
      </c>
      <c r="B9343" s="45" t="str">
        <f>IF(Table1[[#This Row],[Day]]="","",WEEKNUM(F9343))</f>
        <v/>
      </c>
      <c r="C9343" s="45" t="str">
        <f>IF(Table1[[#This Row],[Day]]="","",MONTH(F9343))</f>
        <v/>
      </c>
      <c r="D9343" s="45" t="str">
        <f>IF(Table1[[#This Row],[Day]]="","",YEAR(F9343))</f>
        <v/>
      </c>
      <c r="E9343" s="117" t="s">
        <v>329</v>
      </c>
      <c r="J9343" s="102"/>
      <c r="K9343" s="124"/>
      <c r="R9343" s="46"/>
      <c r="V9343" s="112"/>
      <c r="W9343" s="72"/>
      <c r="X9343" s="46"/>
      <c r="Y9343" s="46"/>
      <c r="AC9343" s="47">
        <f t="shared" si="142"/>
        <v>0</v>
      </c>
      <c r="AD9343" s="47"/>
      <c r="AE9343" s="44"/>
      <c r="AF9343" s="48"/>
    </row>
    <row r="9344" spans="1:32" ht="21" customHeight="1">
      <c r="A9344" s="45" t="str">
        <f>IF(G9344="","",VLOOKUP(G9344,#REF!,3,0))</f>
        <v/>
      </c>
      <c r="B9344" s="45" t="str">
        <f>IF(Table1[[#This Row],[Day]]="","",WEEKNUM(F9344))</f>
        <v/>
      </c>
      <c r="C9344" s="45" t="str">
        <f>IF(Table1[[#This Row],[Day]]="","",MONTH(F9344))</f>
        <v/>
      </c>
      <c r="D9344" s="45" t="str">
        <f>IF(Table1[[#This Row],[Day]]="","",YEAR(F9344))</f>
        <v/>
      </c>
      <c r="E9344" s="117" t="s">
        <v>329</v>
      </c>
      <c r="J9344" s="102"/>
      <c r="K9344" s="124"/>
      <c r="R9344" s="46"/>
      <c r="V9344" s="112"/>
      <c r="W9344" s="72"/>
      <c r="X9344" s="46"/>
      <c r="Y9344" s="46"/>
      <c r="AC9344" s="47">
        <f t="shared" si="142"/>
        <v>0</v>
      </c>
      <c r="AD9344" s="47"/>
      <c r="AE9344" s="44"/>
      <c r="AF9344" s="48"/>
    </row>
    <row r="9345" spans="1:32" ht="21" customHeight="1">
      <c r="A9345" s="45" t="str">
        <f>IF(G9345="","",VLOOKUP(G9345,#REF!,3,0))</f>
        <v/>
      </c>
      <c r="B9345" s="45" t="str">
        <f>IF(Table1[[#This Row],[Day]]="","",WEEKNUM(F9345))</f>
        <v/>
      </c>
      <c r="C9345" s="45" t="str">
        <f>IF(Table1[[#This Row],[Day]]="","",MONTH(F9345))</f>
        <v/>
      </c>
      <c r="D9345" s="45" t="str">
        <f>IF(Table1[[#This Row],[Day]]="","",YEAR(F9345))</f>
        <v/>
      </c>
      <c r="E9345" s="117" t="s">
        <v>329</v>
      </c>
      <c r="J9345" s="102"/>
      <c r="K9345" s="124"/>
      <c r="R9345" s="46"/>
      <c r="V9345" s="112"/>
      <c r="W9345" s="72"/>
      <c r="X9345" s="46"/>
      <c r="Y9345" s="46"/>
      <c r="AC9345" s="47">
        <f t="shared" si="142"/>
        <v>0</v>
      </c>
      <c r="AD9345" s="47"/>
      <c r="AE9345" s="44"/>
      <c r="AF9345" s="48"/>
    </row>
    <row r="9346" spans="1:32" ht="21" customHeight="1">
      <c r="A9346" s="45" t="str">
        <f>IF(G9346="","",VLOOKUP(G9346,#REF!,3,0))</f>
        <v/>
      </c>
      <c r="B9346" s="45" t="str">
        <f>IF(Table1[[#This Row],[Day]]="","",WEEKNUM(F9346))</f>
        <v/>
      </c>
      <c r="C9346" s="45" t="str">
        <f>IF(Table1[[#This Row],[Day]]="","",MONTH(F9346))</f>
        <v/>
      </c>
      <c r="D9346" s="45" t="str">
        <f>IF(Table1[[#This Row],[Day]]="","",YEAR(F9346))</f>
        <v/>
      </c>
      <c r="E9346" s="117" t="s">
        <v>329</v>
      </c>
      <c r="J9346" s="102"/>
      <c r="K9346" s="124"/>
      <c r="R9346" s="46"/>
      <c r="V9346" s="112"/>
      <c r="W9346" s="72"/>
      <c r="X9346" s="46"/>
      <c r="Y9346" s="46"/>
      <c r="AC9346" s="47">
        <f t="shared" si="142"/>
        <v>0</v>
      </c>
      <c r="AD9346" s="47"/>
      <c r="AE9346" s="44"/>
      <c r="AF9346" s="48"/>
    </row>
    <row r="9347" spans="1:32" ht="21" customHeight="1">
      <c r="A9347" s="45" t="str">
        <f>IF(G9347="","",VLOOKUP(G9347,#REF!,3,0))</f>
        <v/>
      </c>
      <c r="B9347" s="45" t="str">
        <f>IF(Table1[[#This Row],[Day]]="","",WEEKNUM(F9347))</f>
        <v/>
      </c>
      <c r="C9347" s="45" t="str">
        <f>IF(Table1[[#This Row],[Day]]="","",MONTH(F9347))</f>
        <v/>
      </c>
      <c r="D9347" s="45" t="str">
        <f>IF(Table1[[#This Row],[Day]]="","",YEAR(F9347))</f>
        <v/>
      </c>
      <c r="E9347" s="117" t="s">
        <v>329</v>
      </c>
      <c r="J9347" s="102"/>
      <c r="K9347" s="124"/>
      <c r="R9347" s="46"/>
      <c r="V9347" s="112"/>
      <c r="W9347" s="72"/>
      <c r="X9347" s="46"/>
      <c r="Y9347" s="46"/>
      <c r="AC9347" s="47">
        <f t="shared" si="142"/>
        <v>0</v>
      </c>
      <c r="AD9347" s="47"/>
      <c r="AE9347" s="44"/>
      <c r="AF9347" s="48"/>
    </row>
    <row r="9348" spans="1:32" ht="21" customHeight="1">
      <c r="A9348" s="45" t="str">
        <f>IF(G9348="","",VLOOKUP(G9348,#REF!,3,0))</f>
        <v/>
      </c>
      <c r="B9348" s="45" t="str">
        <f>IF(Table1[[#This Row],[Day]]="","",WEEKNUM(F9348))</f>
        <v/>
      </c>
      <c r="C9348" s="45" t="str">
        <f>IF(Table1[[#This Row],[Day]]="","",MONTH(F9348))</f>
        <v/>
      </c>
      <c r="D9348" s="45" t="str">
        <f>IF(Table1[[#This Row],[Day]]="","",YEAR(F9348))</f>
        <v/>
      </c>
      <c r="E9348" s="117" t="s">
        <v>329</v>
      </c>
      <c r="J9348" s="102"/>
      <c r="K9348" s="124"/>
      <c r="R9348" s="46"/>
      <c r="V9348" s="112"/>
      <c r="W9348" s="72"/>
      <c r="X9348" s="46"/>
      <c r="Y9348" s="46"/>
      <c r="AC9348" s="47">
        <f t="shared" si="142"/>
        <v>0</v>
      </c>
      <c r="AD9348" s="47"/>
      <c r="AE9348" s="44"/>
      <c r="AF9348" s="48"/>
    </row>
    <row r="9349" spans="1:32" ht="21" customHeight="1">
      <c r="A9349" s="45" t="str">
        <f>IF(G9349="","",VLOOKUP(G9349,#REF!,3,0))</f>
        <v/>
      </c>
      <c r="B9349" s="45" t="str">
        <f>IF(Table1[[#This Row],[Day]]="","",WEEKNUM(F9349))</f>
        <v/>
      </c>
      <c r="C9349" s="45" t="str">
        <f>IF(Table1[[#This Row],[Day]]="","",MONTH(F9349))</f>
        <v/>
      </c>
      <c r="D9349" s="45" t="str">
        <f>IF(Table1[[#This Row],[Day]]="","",YEAR(F9349))</f>
        <v/>
      </c>
      <c r="E9349" s="117" t="s">
        <v>329</v>
      </c>
      <c r="J9349" s="102"/>
      <c r="K9349" s="124"/>
      <c r="R9349" s="46"/>
      <c r="V9349" s="112"/>
      <c r="W9349" s="72"/>
      <c r="X9349" s="46"/>
      <c r="Y9349" s="46"/>
      <c r="AC9349" s="47">
        <f t="shared" si="142"/>
        <v>0</v>
      </c>
      <c r="AD9349" s="47"/>
      <c r="AE9349" s="44"/>
      <c r="AF9349" s="48"/>
    </row>
    <row r="9350" spans="1:32" ht="21" customHeight="1">
      <c r="A9350" s="45" t="str">
        <f>IF(G9350="","",VLOOKUP(G9350,#REF!,3,0))</f>
        <v/>
      </c>
      <c r="B9350" s="45" t="str">
        <f>IF(Table1[[#This Row],[Day]]="","",WEEKNUM(F9350))</f>
        <v/>
      </c>
      <c r="C9350" s="45" t="str">
        <f>IF(Table1[[#This Row],[Day]]="","",MONTH(F9350))</f>
        <v/>
      </c>
      <c r="D9350" s="45" t="str">
        <f>IF(Table1[[#This Row],[Day]]="","",YEAR(F9350))</f>
        <v/>
      </c>
      <c r="E9350" s="117" t="s">
        <v>329</v>
      </c>
      <c r="J9350" s="102"/>
      <c r="K9350" s="124"/>
      <c r="R9350" s="46"/>
      <c r="V9350" s="112"/>
      <c r="W9350" s="72"/>
      <c r="X9350" s="46"/>
      <c r="Y9350" s="46"/>
      <c r="AC9350" s="47">
        <f t="shared" si="142"/>
        <v>0</v>
      </c>
      <c r="AD9350" s="47"/>
      <c r="AE9350" s="44"/>
      <c r="AF9350" s="48"/>
    </row>
    <row r="9351" spans="1:32" ht="21" customHeight="1">
      <c r="A9351" s="45" t="str">
        <f>IF(G9351="","",VLOOKUP(G9351,#REF!,3,0))</f>
        <v/>
      </c>
      <c r="B9351" s="45" t="str">
        <f>IF(Table1[[#This Row],[Day]]="","",WEEKNUM(F9351))</f>
        <v/>
      </c>
      <c r="C9351" s="45" t="str">
        <f>IF(Table1[[#This Row],[Day]]="","",MONTH(F9351))</f>
        <v/>
      </c>
      <c r="D9351" s="45" t="str">
        <f>IF(Table1[[#This Row],[Day]]="","",YEAR(F9351))</f>
        <v/>
      </c>
      <c r="E9351" s="117" t="s">
        <v>329</v>
      </c>
      <c r="J9351" s="102"/>
      <c r="K9351" s="124"/>
      <c r="R9351" s="46"/>
      <c r="V9351" s="112"/>
      <c r="W9351" s="72"/>
      <c r="X9351" s="46"/>
      <c r="Y9351" s="46"/>
      <c r="AC9351" s="47">
        <f t="shared" si="142"/>
        <v>0</v>
      </c>
      <c r="AD9351" s="47"/>
      <c r="AE9351" s="44"/>
      <c r="AF9351" s="48"/>
    </row>
    <row r="9352" spans="1:32" ht="21" customHeight="1">
      <c r="A9352" s="45" t="str">
        <f>IF(G9352="","",VLOOKUP(G9352,#REF!,3,0))</f>
        <v/>
      </c>
      <c r="B9352" s="45" t="str">
        <f>IF(Table1[[#This Row],[Day]]="","",WEEKNUM(F9352))</f>
        <v/>
      </c>
      <c r="C9352" s="45" t="str">
        <f>IF(Table1[[#This Row],[Day]]="","",MONTH(F9352))</f>
        <v/>
      </c>
      <c r="D9352" s="45" t="str">
        <f>IF(Table1[[#This Row],[Day]]="","",YEAR(F9352))</f>
        <v/>
      </c>
      <c r="E9352" s="117" t="s">
        <v>329</v>
      </c>
      <c r="J9352" s="102"/>
      <c r="K9352" s="124"/>
      <c r="R9352" s="46"/>
      <c r="V9352" s="112"/>
      <c r="W9352" s="72"/>
      <c r="X9352" s="46"/>
      <c r="Y9352" s="46"/>
      <c r="AC9352" s="47">
        <f t="shared" si="142"/>
        <v>0</v>
      </c>
      <c r="AD9352" s="47"/>
      <c r="AE9352" s="44"/>
      <c r="AF9352" s="48"/>
    </row>
    <row r="9353" spans="1:32" ht="21" customHeight="1">
      <c r="A9353" s="45" t="str">
        <f>IF(G9353="","",VLOOKUP(G9353,#REF!,3,0))</f>
        <v/>
      </c>
      <c r="B9353" s="45" t="str">
        <f>IF(Table1[[#This Row],[Day]]="","",WEEKNUM(F9353))</f>
        <v/>
      </c>
      <c r="C9353" s="45" t="str">
        <f>IF(Table1[[#This Row],[Day]]="","",MONTH(F9353))</f>
        <v/>
      </c>
      <c r="D9353" s="45" t="str">
        <f>IF(Table1[[#This Row],[Day]]="","",YEAR(F9353))</f>
        <v/>
      </c>
      <c r="E9353" s="117" t="s">
        <v>329</v>
      </c>
      <c r="J9353" s="102"/>
      <c r="K9353" s="124"/>
      <c r="R9353" s="46"/>
      <c r="V9353" s="112"/>
      <c r="W9353" s="72"/>
      <c r="X9353" s="46"/>
      <c r="Y9353" s="46"/>
      <c r="AC9353" s="47">
        <f t="shared" si="142"/>
        <v>0</v>
      </c>
      <c r="AD9353" s="47"/>
      <c r="AE9353" s="44"/>
      <c r="AF9353" s="48"/>
    </row>
    <row r="9354" spans="1:32" ht="21" customHeight="1">
      <c r="A9354" s="45" t="str">
        <f>IF(G9354="","",VLOOKUP(G9354,#REF!,3,0))</f>
        <v/>
      </c>
      <c r="B9354" s="45" t="str">
        <f>IF(Table1[[#This Row],[Day]]="","",WEEKNUM(F9354))</f>
        <v/>
      </c>
      <c r="C9354" s="45" t="str">
        <f>IF(Table1[[#This Row],[Day]]="","",MONTH(F9354))</f>
        <v/>
      </c>
      <c r="D9354" s="45" t="str">
        <f>IF(Table1[[#This Row],[Day]]="","",YEAR(F9354))</f>
        <v/>
      </c>
      <c r="E9354" s="117" t="s">
        <v>329</v>
      </c>
      <c r="J9354" s="102"/>
      <c r="K9354" s="124"/>
      <c r="R9354" s="46"/>
      <c r="V9354" s="112"/>
      <c r="W9354" s="72"/>
      <c r="X9354" s="46"/>
      <c r="Y9354" s="46"/>
      <c r="AC9354" s="47">
        <f t="shared" si="142"/>
        <v>0</v>
      </c>
      <c r="AD9354" s="47"/>
      <c r="AE9354" s="44"/>
      <c r="AF9354" s="48"/>
    </row>
    <row r="9355" spans="1:32" ht="21" customHeight="1">
      <c r="A9355" s="45" t="str">
        <f>IF(G9355="","",VLOOKUP(G9355,#REF!,3,0))</f>
        <v/>
      </c>
      <c r="B9355" s="45" t="str">
        <f>IF(Table1[[#This Row],[Day]]="","",WEEKNUM(F9355))</f>
        <v/>
      </c>
      <c r="C9355" s="45" t="str">
        <f>IF(Table1[[#This Row],[Day]]="","",MONTH(F9355))</f>
        <v/>
      </c>
      <c r="D9355" s="45" t="str">
        <f>IF(Table1[[#This Row],[Day]]="","",YEAR(F9355))</f>
        <v/>
      </c>
      <c r="E9355" s="117" t="s">
        <v>329</v>
      </c>
      <c r="J9355" s="102"/>
      <c r="K9355" s="124"/>
      <c r="R9355" s="46"/>
      <c r="V9355" s="112"/>
      <c r="W9355" s="72"/>
      <c r="X9355" s="46"/>
      <c r="Y9355" s="46"/>
      <c r="AC9355" s="47">
        <f t="shared" si="142"/>
        <v>0</v>
      </c>
      <c r="AD9355" s="47"/>
      <c r="AE9355" s="44"/>
      <c r="AF9355" s="48"/>
    </row>
    <row r="9356" spans="1:32" ht="21" customHeight="1">
      <c r="A9356" s="45" t="str">
        <f>IF(G9356="","",VLOOKUP(G9356,#REF!,3,0))</f>
        <v/>
      </c>
      <c r="B9356" s="45" t="str">
        <f>IF(Table1[[#This Row],[Day]]="","",WEEKNUM(F9356))</f>
        <v/>
      </c>
      <c r="C9356" s="45" t="str">
        <f>IF(Table1[[#This Row],[Day]]="","",MONTH(F9356))</f>
        <v/>
      </c>
      <c r="D9356" s="45" t="str">
        <f>IF(Table1[[#This Row],[Day]]="","",YEAR(F9356))</f>
        <v/>
      </c>
      <c r="E9356" s="117" t="s">
        <v>329</v>
      </c>
      <c r="J9356" s="102"/>
      <c r="K9356" s="124"/>
      <c r="R9356" s="46"/>
      <c r="V9356" s="112"/>
      <c r="W9356" s="72"/>
      <c r="X9356" s="46"/>
      <c r="Y9356" s="46"/>
      <c r="AC9356" s="47">
        <f t="shared" si="142"/>
        <v>0</v>
      </c>
      <c r="AD9356" s="47"/>
      <c r="AE9356" s="44"/>
      <c r="AF9356" s="48"/>
    </row>
    <row r="9357" spans="1:32" ht="21" customHeight="1">
      <c r="A9357" s="45" t="str">
        <f>IF(G9357="","",VLOOKUP(G9357,#REF!,3,0))</f>
        <v/>
      </c>
      <c r="B9357" s="45" t="str">
        <f>IF(Table1[[#This Row],[Day]]="","",WEEKNUM(F9357))</f>
        <v/>
      </c>
      <c r="C9357" s="45" t="str">
        <f>IF(Table1[[#This Row],[Day]]="","",MONTH(F9357))</f>
        <v/>
      </c>
      <c r="D9357" s="45" t="str">
        <f>IF(Table1[[#This Row],[Day]]="","",YEAR(F9357))</f>
        <v/>
      </c>
      <c r="E9357" s="117" t="s">
        <v>329</v>
      </c>
      <c r="J9357" s="102"/>
      <c r="K9357" s="124"/>
      <c r="R9357" s="46"/>
      <c r="V9357" s="112"/>
      <c r="W9357" s="72"/>
      <c r="X9357" s="46"/>
      <c r="Y9357" s="46"/>
      <c r="AC9357" s="47">
        <f t="shared" si="142"/>
        <v>0</v>
      </c>
      <c r="AD9357" s="47"/>
      <c r="AE9357" s="44"/>
      <c r="AF9357" s="48"/>
    </row>
    <row r="9358" spans="1:32" ht="21" customHeight="1">
      <c r="A9358" s="45" t="str">
        <f>IF(G9358="","",VLOOKUP(G9358,#REF!,3,0))</f>
        <v/>
      </c>
      <c r="B9358" s="45" t="str">
        <f>IF(Table1[[#This Row],[Day]]="","",WEEKNUM(F9358))</f>
        <v/>
      </c>
      <c r="C9358" s="45" t="str">
        <f>IF(Table1[[#This Row],[Day]]="","",MONTH(F9358))</f>
        <v/>
      </c>
      <c r="D9358" s="45" t="str">
        <f>IF(Table1[[#This Row],[Day]]="","",YEAR(F9358))</f>
        <v/>
      </c>
      <c r="E9358" s="117" t="s">
        <v>329</v>
      </c>
      <c r="J9358" s="102"/>
      <c r="K9358" s="124"/>
      <c r="R9358" s="46"/>
      <c r="V9358" s="112"/>
      <c r="W9358" s="72"/>
      <c r="X9358" s="46"/>
      <c r="Y9358" s="46"/>
      <c r="AC9358" s="47">
        <f t="shared" si="142"/>
        <v>0</v>
      </c>
      <c r="AD9358" s="47"/>
      <c r="AE9358" s="44"/>
      <c r="AF9358" s="48"/>
    </row>
    <row r="9359" spans="1:32" ht="21" customHeight="1">
      <c r="A9359" s="45" t="str">
        <f>IF(G9359="","",VLOOKUP(G9359,#REF!,3,0))</f>
        <v/>
      </c>
      <c r="B9359" s="45" t="str">
        <f>IF(Table1[[#This Row],[Day]]="","",WEEKNUM(F9359))</f>
        <v/>
      </c>
      <c r="C9359" s="45" t="str">
        <f>IF(Table1[[#This Row],[Day]]="","",MONTH(F9359))</f>
        <v/>
      </c>
      <c r="D9359" s="45" t="str">
        <f>IF(Table1[[#This Row],[Day]]="","",YEAR(F9359))</f>
        <v/>
      </c>
      <c r="E9359" s="117" t="s">
        <v>329</v>
      </c>
      <c r="J9359" s="102"/>
      <c r="K9359" s="124"/>
      <c r="R9359" s="46"/>
      <c r="V9359" s="112"/>
      <c r="W9359" s="72"/>
      <c r="X9359" s="46"/>
      <c r="Y9359" s="46"/>
      <c r="AC9359" s="47">
        <f t="shared" si="142"/>
        <v>0</v>
      </c>
      <c r="AD9359" s="47"/>
      <c r="AE9359" s="44"/>
      <c r="AF9359" s="48"/>
    </row>
    <row r="9360" spans="1:32" ht="21" customHeight="1">
      <c r="A9360" s="45" t="str">
        <f>IF(G9360="","",VLOOKUP(G9360,#REF!,3,0))</f>
        <v/>
      </c>
      <c r="B9360" s="45" t="str">
        <f>IF(Table1[[#This Row],[Day]]="","",WEEKNUM(F9360))</f>
        <v/>
      </c>
      <c r="C9360" s="45" t="str">
        <f>IF(Table1[[#This Row],[Day]]="","",MONTH(F9360))</f>
        <v/>
      </c>
      <c r="D9360" s="45" t="str">
        <f>IF(Table1[[#This Row],[Day]]="","",YEAR(F9360))</f>
        <v/>
      </c>
      <c r="E9360" s="117" t="s">
        <v>329</v>
      </c>
      <c r="J9360" s="102"/>
      <c r="K9360" s="124"/>
      <c r="R9360" s="46"/>
      <c r="V9360" s="112"/>
      <c r="W9360" s="72"/>
      <c r="X9360" s="46"/>
      <c r="Y9360" s="46"/>
      <c r="AC9360" s="47">
        <f t="shared" si="142"/>
        <v>0</v>
      </c>
      <c r="AD9360" s="47"/>
      <c r="AE9360" s="44"/>
      <c r="AF9360" s="48"/>
    </row>
    <row r="9361" spans="1:32" ht="21" customHeight="1">
      <c r="A9361" s="45" t="str">
        <f>IF(G9361="","",VLOOKUP(G9361,#REF!,3,0))</f>
        <v/>
      </c>
      <c r="B9361" s="45" t="str">
        <f>IF(Table1[[#This Row],[Day]]="","",WEEKNUM(F9361))</f>
        <v/>
      </c>
      <c r="C9361" s="45" t="str">
        <f>IF(Table1[[#This Row],[Day]]="","",MONTH(F9361))</f>
        <v/>
      </c>
      <c r="D9361" s="45" t="str">
        <f>IF(Table1[[#This Row],[Day]]="","",YEAR(F9361))</f>
        <v/>
      </c>
      <c r="E9361" s="117" t="s">
        <v>329</v>
      </c>
      <c r="J9361" s="102"/>
      <c r="K9361" s="124"/>
      <c r="R9361" s="46"/>
      <c r="V9361" s="112"/>
      <c r="W9361" s="72"/>
      <c r="X9361" s="46"/>
      <c r="Y9361" s="46"/>
      <c r="AC9361" s="47">
        <f t="shared" si="142"/>
        <v>0</v>
      </c>
      <c r="AD9361" s="47"/>
      <c r="AE9361" s="44"/>
      <c r="AF9361" s="48"/>
    </row>
    <row r="9362" spans="1:32" ht="21" customHeight="1">
      <c r="A9362" s="45" t="str">
        <f>IF(G9362="","",VLOOKUP(G9362,#REF!,3,0))</f>
        <v/>
      </c>
      <c r="B9362" s="45" t="str">
        <f>IF(Table1[[#This Row],[Day]]="","",WEEKNUM(F9362))</f>
        <v/>
      </c>
      <c r="C9362" s="45" t="str">
        <f>IF(Table1[[#This Row],[Day]]="","",MONTH(F9362))</f>
        <v/>
      </c>
      <c r="D9362" s="45" t="str">
        <f>IF(Table1[[#This Row],[Day]]="","",YEAR(F9362))</f>
        <v/>
      </c>
      <c r="E9362" s="117" t="s">
        <v>329</v>
      </c>
      <c r="J9362" s="102"/>
      <c r="K9362" s="124"/>
      <c r="R9362" s="46"/>
      <c r="V9362" s="112"/>
      <c r="W9362" s="72"/>
      <c r="X9362" s="46"/>
      <c r="Y9362" s="46"/>
      <c r="AC9362" s="47">
        <f t="shared" si="142"/>
        <v>0</v>
      </c>
      <c r="AD9362" s="47"/>
      <c r="AE9362" s="44"/>
      <c r="AF9362" s="48"/>
    </row>
    <row r="9363" spans="1:32" ht="21" customHeight="1">
      <c r="A9363" s="45" t="str">
        <f>IF(G9363="","",VLOOKUP(G9363,#REF!,3,0))</f>
        <v/>
      </c>
      <c r="B9363" s="45" t="str">
        <f>IF(Table1[[#This Row],[Day]]="","",WEEKNUM(F9363))</f>
        <v/>
      </c>
      <c r="C9363" s="45" t="str">
        <f>IF(Table1[[#This Row],[Day]]="","",MONTH(F9363))</f>
        <v/>
      </c>
      <c r="D9363" s="45" t="str">
        <f>IF(Table1[[#This Row],[Day]]="","",YEAR(F9363))</f>
        <v/>
      </c>
      <c r="E9363" s="117" t="s">
        <v>329</v>
      </c>
      <c r="J9363" s="102"/>
      <c r="K9363" s="124"/>
      <c r="R9363" s="46"/>
      <c r="V9363" s="112"/>
      <c r="W9363" s="72"/>
      <c r="X9363" s="46"/>
      <c r="Y9363" s="46"/>
      <c r="AC9363" s="47">
        <f t="shared" si="142"/>
        <v>0</v>
      </c>
      <c r="AD9363" s="47"/>
      <c r="AE9363" s="44"/>
      <c r="AF9363" s="48"/>
    </row>
    <row r="9364" spans="1:32" ht="21" customHeight="1">
      <c r="A9364" s="45" t="str">
        <f>IF(G9364="","",VLOOKUP(G9364,#REF!,3,0))</f>
        <v/>
      </c>
      <c r="B9364" s="45" t="str">
        <f>IF(Table1[[#This Row],[Day]]="","",WEEKNUM(F9364))</f>
        <v/>
      </c>
      <c r="C9364" s="45" t="str">
        <f>IF(Table1[[#This Row],[Day]]="","",MONTH(F9364))</f>
        <v/>
      </c>
      <c r="D9364" s="45" t="str">
        <f>IF(Table1[[#This Row],[Day]]="","",YEAR(F9364))</f>
        <v/>
      </c>
      <c r="E9364" s="117" t="s">
        <v>329</v>
      </c>
      <c r="J9364" s="102"/>
      <c r="K9364" s="124"/>
      <c r="R9364" s="46"/>
      <c r="V9364" s="112"/>
      <c r="W9364" s="72"/>
      <c r="X9364" s="46"/>
      <c r="Y9364" s="46"/>
      <c r="AC9364" s="47">
        <f t="shared" si="142"/>
        <v>0</v>
      </c>
      <c r="AD9364" s="47"/>
      <c r="AE9364" s="44"/>
      <c r="AF9364" s="48"/>
    </row>
    <row r="9365" spans="1:32" ht="21" customHeight="1">
      <c r="A9365" s="45" t="str">
        <f>IF(G9365="","",VLOOKUP(G9365,#REF!,3,0))</f>
        <v/>
      </c>
      <c r="B9365" s="45" t="str">
        <f>IF(Table1[[#This Row],[Day]]="","",WEEKNUM(F9365))</f>
        <v/>
      </c>
      <c r="C9365" s="45" t="str">
        <f>IF(Table1[[#This Row],[Day]]="","",MONTH(F9365))</f>
        <v/>
      </c>
      <c r="D9365" s="45" t="str">
        <f>IF(Table1[[#This Row],[Day]]="","",YEAR(F9365))</f>
        <v/>
      </c>
      <c r="E9365" s="117" t="s">
        <v>329</v>
      </c>
      <c r="J9365" s="102"/>
      <c r="K9365" s="124"/>
      <c r="R9365" s="46"/>
      <c r="V9365" s="112"/>
      <c r="W9365" s="72"/>
      <c r="X9365" s="46"/>
      <c r="Y9365" s="46"/>
      <c r="AC9365" s="47">
        <f t="shared" si="142"/>
        <v>0</v>
      </c>
      <c r="AD9365" s="47"/>
      <c r="AE9365" s="44"/>
      <c r="AF9365" s="48"/>
    </row>
    <row r="9366" spans="1:32" ht="21" customHeight="1">
      <c r="A9366" s="45" t="str">
        <f>IF(G9366="","",VLOOKUP(G9366,#REF!,3,0))</f>
        <v/>
      </c>
      <c r="B9366" s="45" t="str">
        <f>IF(Table1[[#This Row],[Day]]="","",WEEKNUM(F9366))</f>
        <v/>
      </c>
      <c r="C9366" s="45" t="str">
        <f>IF(Table1[[#This Row],[Day]]="","",MONTH(F9366))</f>
        <v/>
      </c>
      <c r="D9366" s="45" t="str">
        <f>IF(Table1[[#This Row],[Day]]="","",YEAR(F9366))</f>
        <v/>
      </c>
      <c r="E9366" s="117" t="s">
        <v>329</v>
      </c>
      <c r="J9366" s="102"/>
      <c r="K9366" s="124"/>
      <c r="R9366" s="46"/>
      <c r="V9366" s="112"/>
      <c r="W9366" s="72"/>
      <c r="X9366" s="46"/>
      <c r="Y9366" s="46"/>
      <c r="AC9366" s="47">
        <f t="shared" si="142"/>
        <v>0</v>
      </c>
      <c r="AD9366" s="47"/>
      <c r="AE9366" s="44"/>
      <c r="AF9366" s="48"/>
    </row>
    <row r="9367" spans="1:32" ht="21" customHeight="1">
      <c r="A9367" s="45" t="str">
        <f>IF(G9367="","",VLOOKUP(G9367,#REF!,3,0))</f>
        <v/>
      </c>
      <c r="B9367" s="45" t="str">
        <f>IF(Table1[[#This Row],[Day]]="","",WEEKNUM(F9367))</f>
        <v/>
      </c>
      <c r="C9367" s="45" t="str">
        <f>IF(Table1[[#This Row],[Day]]="","",MONTH(F9367))</f>
        <v/>
      </c>
      <c r="D9367" s="45" t="str">
        <f>IF(Table1[[#This Row],[Day]]="","",YEAR(F9367))</f>
        <v/>
      </c>
      <c r="E9367" s="117" t="s">
        <v>329</v>
      </c>
      <c r="J9367" s="102"/>
      <c r="K9367" s="124"/>
      <c r="R9367" s="46"/>
      <c r="V9367" s="112"/>
      <c r="W9367" s="72"/>
      <c r="X9367" s="46"/>
      <c r="Y9367" s="46"/>
      <c r="AC9367" s="47">
        <f t="shared" si="142"/>
        <v>0</v>
      </c>
      <c r="AD9367" s="47"/>
      <c r="AE9367" s="44"/>
      <c r="AF9367" s="48"/>
    </row>
    <row r="9368" spans="1:32" ht="21" customHeight="1">
      <c r="A9368" s="45" t="str">
        <f>IF(G9368="","",VLOOKUP(G9368,#REF!,3,0))</f>
        <v/>
      </c>
      <c r="B9368" s="45" t="str">
        <f>IF(Table1[[#This Row],[Day]]="","",WEEKNUM(F9368))</f>
        <v/>
      </c>
      <c r="C9368" s="45" t="str">
        <f>IF(Table1[[#This Row],[Day]]="","",MONTH(F9368))</f>
        <v/>
      </c>
      <c r="D9368" s="45" t="str">
        <f>IF(Table1[[#This Row],[Day]]="","",YEAR(F9368))</f>
        <v/>
      </c>
      <c r="E9368" s="117" t="s">
        <v>329</v>
      </c>
      <c r="J9368" s="102"/>
      <c r="K9368" s="124"/>
      <c r="R9368" s="46"/>
      <c r="V9368" s="112"/>
      <c r="W9368" s="72"/>
      <c r="X9368" s="46"/>
      <c r="Y9368" s="46"/>
      <c r="AC9368" s="47">
        <f t="shared" si="142"/>
        <v>0</v>
      </c>
      <c r="AD9368" s="47"/>
      <c r="AE9368" s="44"/>
      <c r="AF9368" s="48"/>
    </row>
    <row r="9369" spans="1:32" ht="21" customHeight="1">
      <c r="A9369" s="45" t="str">
        <f>IF(G9369="","",VLOOKUP(G9369,#REF!,3,0))</f>
        <v/>
      </c>
      <c r="B9369" s="45" t="str">
        <f>IF(Table1[[#This Row],[Day]]="","",WEEKNUM(F9369))</f>
        <v/>
      </c>
      <c r="C9369" s="45" t="str">
        <f>IF(Table1[[#This Row],[Day]]="","",MONTH(F9369))</f>
        <v/>
      </c>
      <c r="D9369" s="45" t="str">
        <f>IF(Table1[[#This Row],[Day]]="","",YEAR(F9369))</f>
        <v/>
      </c>
      <c r="E9369" s="117" t="s">
        <v>329</v>
      </c>
      <c r="J9369" s="102"/>
      <c r="K9369" s="124"/>
      <c r="R9369" s="46"/>
      <c r="V9369" s="112"/>
      <c r="W9369" s="72"/>
      <c r="X9369" s="46"/>
      <c r="Y9369" s="46"/>
      <c r="AC9369" s="47">
        <f t="shared" si="142"/>
        <v>0</v>
      </c>
      <c r="AD9369" s="47"/>
      <c r="AE9369" s="44"/>
      <c r="AF9369" s="48"/>
    </row>
    <row r="9370" spans="1:32" ht="21" customHeight="1">
      <c r="A9370" s="45" t="str">
        <f>IF(G9370="","",VLOOKUP(G9370,#REF!,3,0))</f>
        <v/>
      </c>
      <c r="B9370" s="45" t="str">
        <f>IF(Table1[[#This Row],[Day]]="","",WEEKNUM(F9370))</f>
        <v/>
      </c>
      <c r="C9370" s="45" t="str">
        <f>IF(Table1[[#This Row],[Day]]="","",MONTH(F9370))</f>
        <v/>
      </c>
      <c r="D9370" s="45" t="str">
        <f>IF(Table1[[#This Row],[Day]]="","",YEAR(F9370))</f>
        <v/>
      </c>
      <c r="E9370" s="117" t="s">
        <v>329</v>
      </c>
      <c r="J9370" s="102"/>
      <c r="K9370" s="124"/>
      <c r="R9370" s="46"/>
      <c r="V9370" s="112"/>
      <c r="W9370" s="72"/>
      <c r="X9370" s="46"/>
      <c r="Y9370" s="46"/>
      <c r="AC9370" s="47">
        <f t="shared" si="142"/>
        <v>0</v>
      </c>
      <c r="AD9370" s="47"/>
      <c r="AE9370" s="44"/>
      <c r="AF9370" s="48"/>
    </row>
    <row r="9371" spans="1:32" ht="21" customHeight="1">
      <c r="A9371" s="45" t="str">
        <f>IF(G9371="","",VLOOKUP(G9371,#REF!,3,0))</f>
        <v/>
      </c>
      <c r="B9371" s="45" t="str">
        <f>IF(Table1[[#This Row],[Day]]="","",WEEKNUM(F9371))</f>
        <v/>
      </c>
      <c r="C9371" s="45" t="str">
        <f>IF(Table1[[#This Row],[Day]]="","",MONTH(F9371))</f>
        <v/>
      </c>
      <c r="D9371" s="45" t="str">
        <f>IF(Table1[[#This Row],[Day]]="","",YEAR(F9371))</f>
        <v/>
      </c>
      <c r="E9371" s="117" t="s">
        <v>329</v>
      </c>
      <c r="J9371" s="102"/>
      <c r="K9371" s="124"/>
      <c r="R9371" s="46"/>
      <c r="V9371" s="112"/>
      <c r="W9371" s="72"/>
      <c r="X9371" s="46"/>
      <c r="Y9371" s="46"/>
      <c r="AC9371" s="47">
        <f t="shared" si="142"/>
        <v>0</v>
      </c>
      <c r="AD9371" s="47"/>
      <c r="AE9371" s="44"/>
      <c r="AF9371" s="48"/>
    </row>
    <row r="9372" spans="1:32" ht="21" customHeight="1">
      <c r="A9372" s="45" t="str">
        <f>IF(G9372="","",VLOOKUP(G9372,#REF!,3,0))</f>
        <v/>
      </c>
      <c r="B9372" s="45" t="str">
        <f>IF(Table1[[#This Row],[Day]]="","",WEEKNUM(F9372))</f>
        <v/>
      </c>
      <c r="C9372" s="45" t="str">
        <f>IF(Table1[[#This Row],[Day]]="","",MONTH(F9372))</f>
        <v/>
      </c>
      <c r="D9372" s="45" t="str">
        <f>IF(Table1[[#This Row],[Day]]="","",YEAR(F9372))</f>
        <v/>
      </c>
      <c r="E9372" s="117" t="s">
        <v>329</v>
      </c>
      <c r="J9372" s="102"/>
      <c r="K9372" s="124"/>
      <c r="R9372" s="46"/>
      <c r="V9372" s="112"/>
      <c r="W9372" s="72"/>
      <c r="X9372" s="46"/>
      <c r="Y9372" s="46"/>
      <c r="AC9372" s="47">
        <f t="shared" ref="AC9372:AC9435" si="143">SUM(I9372:AB9372)</f>
        <v>0</v>
      </c>
      <c r="AD9372" s="47"/>
      <c r="AE9372" s="44"/>
      <c r="AF9372" s="48"/>
    </row>
    <row r="9373" spans="1:32" ht="21" customHeight="1">
      <c r="A9373" s="45" t="str">
        <f>IF(G9373="","",VLOOKUP(G9373,#REF!,3,0))</f>
        <v/>
      </c>
      <c r="B9373" s="45" t="str">
        <f>IF(Table1[[#This Row],[Day]]="","",WEEKNUM(F9373))</f>
        <v/>
      </c>
      <c r="C9373" s="45" t="str">
        <f>IF(Table1[[#This Row],[Day]]="","",MONTH(F9373))</f>
        <v/>
      </c>
      <c r="D9373" s="45" t="str">
        <f>IF(Table1[[#This Row],[Day]]="","",YEAR(F9373))</f>
        <v/>
      </c>
      <c r="E9373" s="117" t="s">
        <v>329</v>
      </c>
      <c r="J9373" s="102"/>
      <c r="K9373" s="124"/>
      <c r="R9373" s="46"/>
      <c r="V9373" s="112"/>
      <c r="W9373" s="72"/>
      <c r="X9373" s="46"/>
      <c r="Y9373" s="46"/>
      <c r="AC9373" s="47">
        <f t="shared" si="143"/>
        <v>0</v>
      </c>
      <c r="AD9373" s="47"/>
      <c r="AE9373" s="44"/>
      <c r="AF9373" s="48"/>
    </row>
    <row r="9374" spans="1:32" ht="21" customHeight="1">
      <c r="A9374" s="45" t="str">
        <f>IF(G9374="","",VLOOKUP(G9374,#REF!,3,0))</f>
        <v/>
      </c>
      <c r="B9374" s="45" t="str">
        <f>IF(Table1[[#This Row],[Day]]="","",WEEKNUM(F9374))</f>
        <v/>
      </c>
      <c r="C9374" s="45" t="str">
        <f>IF(Table1[[#This Row],[Day]]="","",MONTH(F9374))</f>
        <v/>
      </c>
      <c r="D9374" s="45" t="str">
        <f>IF(Table1[[#This Row],[Day]]="","",YEAR(F9374))</f>
        <v/>
      </c>
      <c r="E9374" s="117" t="s">
        <v>329</v>
      </c>
      <c r="J9374" s="102"/>
      <c r="K9374" s="124"/>
      <c r="R9374" s="46"/>
      <c r="V9374" s="112"/>
      <c r="W9374" s="72"/>
      <c r="X9374" s="46"/>
      <c r="Y9374" s="46"/>
      <c r="AC9374" s="47">
        <f t="shared" si="143"/>
        <v>0</v>
      </c>
      <c r="AD9374" s="47"/>
      <c r="AE9374" s="44"/>
      <c r="AF9374" s="48"/>
    </row>
    <row r="9375" spans="1:32" ht="21" customHeight="1">
      <c r="A9375" s="45" t="str">
        <f>IF(G9375="","",VLOOKUP(G9375,#REF!,3,0))</f>
        <v/>
      </c>
      <c r="B9375" s="45" t="str">
        <f>IF(Table1[[#This Row],[Day]]="","",WEEKNUM(F9375))</f>
        <v/>
      </c>
      <c r="C9375" s="45" t="str">
        <f>IF(Table1[[#This Row],[Day]]="","",MONTH(F9375))</f>
        <v/>
      </c>
      <c r="D9375" s="45" t="str">
        <f>IF(Table1[[#This Row],[Day]]="","",YEAR(F9375))</f>
        <v/>
      </c>
      <c r="E9375" s="117" t="s">
        <v>329</v>
      </c>
      <c r="J9375" s="102"/>
      <c r="K9375" s="124"/>
      <c r="R9375" s="46"/>
      <c r="V9375" s="112"/>
      <c r="W9375" s="72"/>
      <c r="X9375" s="46"/>
      <c r="Y9375" s="46"/>
      <c r="AC9375" s="47">
        <f t="shared" si="143"/>
        <v>0</v>
      </c>
      <c r="AD9375" s="47"/>
      <c r="AE9375" s="44"/>
      <c r="AF9375" s="48"/>
    </row>
    <row r="9376" spans="1:32" ht="21" customHeight="1">
      <c r="A9376" s="45" t="str">
        <f>IF(G9376="","",VLOOKUP(G9376,#REF!,3,0))</f>
        <v/>
      </c>
      <c r="B9376" s="45" t="str">
        <f>IF(Table1[[#This Row],[Day]]="","",WEEKNUM(F9376))</f>
        <v/>
      </c>
      <c r="C9376" s="45" t="str">
        <f>IF(Table1[[#This Row],[Day]]="","",MONTH(F9376))</f>
        <v/>
      </c>
      <c r="D9376" s="45" t="str">
        <f>IF(Table1[[#This Row],[Day]]="","",YEAR(F9376))</f>
        <v/>
      </c>
      <c r="E9376" s="117" t="s">
        <v>329</v>
      </c>
      <c r="J9376" s="102"/>
      <c r="K9376" s="124"/>
      <c r="R9376" s="46"/>
      <c r="V9376" s="112"/>
      <c r="W9376" s="72"/>
      <c r="X9376" s="46"/>
      <c r="Y9376" s="46"/>
      <c r="AC9376" s="47">
        <f t="shared" si="143"/>
        <v>0</v>
      </c>
      <c r="AD9376" s="47"/>
      <c r="AE9376" s="44"/>
      <c r="AF9376" s="48"/>
    </row>
    <row r="9377" spans="1:32" ht="21" customHeight="1">
      <c r="A9377" s="45" t="str">
        <f>IF(G9377="","",VLOOKUP(G9377,#REF!,3,0))</f>
        <v/>
      </c>
      <c r="B9377" s="45" t="str">
        <f>IF(Table1[[#This Row],[Day]]="","",WEEKNUM(F9377))</f>
        <v/>
      </c>
      <c r="C9377" s="45" t="str">
        <f>IF(Table1[[#This Row],[Day]]="","",MONTH(F9377))</f>
        <v/>
      </c>
      <c r="D9377" s="45" t="str">
        <f>IF(Table1[[#This Row],[Day]]="","",YEAR(F9377))</f>
        <v/>
      </c>
      <c r="E9377" s="117" t="s">
        <v>329</v>
      </c>
      <c r="J9377" s="102"/>
      <c r="K9377" s="124"/>
      <c r="R9377" s="46"/>
      <c r="V9377" s="112"/>
      <c r="W9377" s="72"/>
      <c r="X9377" s="46"/>
      <c r="Y9377" s="46"/>
      <c r="AC9377" s="47">
        <f t="shared" si="143"/>
        <v>0</v>
      </c>
      <c r="AD9377" s="47"/>
      <c r="AE9377" s="44"/>
      <c r="AF9377" s="48"/>
    </row>
    <row r="9378" spans="1:32" ht="21" customHeight="1">
      <c r="A9378" s="45" t="str">
        <f>IF(G9378="","",VLOOKUP(G9378,#REF!,3,0))</f>
        <v/>
      </c>
      <c r="B9378" s="45" t="str">
        <f>IF(Table1[[#This Row],[Day]]="","",WEEKNUM(F9378))</f>
        <v/>
      </c>
      <c r="C9378" s="45" t="str">
        <f>IF(Table1[[#This Row],[Day]]="","",MONTH(F9378))</f>
        <v/>
      </c>
      <c r="D9378" s="45" t="str">
        <f>IF(Table1[[#This Row],[Day]]="","",YEAR(F9378))</f>
        <v/>
      </c>
      <c r="E9378" s="117" t="s">
        <v>329</v>
      </c>
      <c r="J9378" s="102"/>
      <c r="K9378" s="124"/>
      <c r="R9378" s="46"/>
      <c r="V9378" s="112"/>
      <c r="W9378" s="72"/>
      <c r="X9378" s="46"/>
      <c r="Y9378" s="46"/>
      <c r="AC9378" s="47">
        <f t="shared" si="143"/>
        <v>0</v>
      </c>
      <c r="AD9378" s="47"/>
      <c r="AE9378" s="44"/>
      <c r="AF9378" s="48"/>
    </row>
    <row r="9379" spans="1:32" ht="21" customHeight="1">
      <c r="A9379" s="45" t="str">
        <f>IF(G9379="","",VLOOKUP(G9379,#REF!,3,0))</f>
        <v/>
      </c>
      <c r="B9379" s="45" t="str">
        <f>IF(Table1[[#This Row],[Day]]="","",WEEKNUM(F9379))</f>
        <v/>
      </c>
      <c r="C9379" s="45" t="str">
        <f>IF(Table1[[#This Row],[Day]]="","",MONTH(F9379))</f>
        <v/>
      </c>
      <c r="D9379" s="45" t="str">
        <f>IF(Table1[[#This Row],[Day]]="","",YEAR(F9379))</f>
        <v/>
      </c>
      <c r="E9379" s="117" t="s">
        <v>329</v>
      </c>
      <c r="J9379" s="102"/>
      <c r="K9379" s="124"/>
      <c r="R9379" s="46"/>
      <c r="V9379" s="112"/>
      <c r="W9379" s="72"/>
      <c r="X9379" s="46"/>
      <c r="Y9379" s="46"/>
      <c r="AC9379" s="47">
        <f t="shared" si="143"/>
        <v>0</v>
      </c>
      <c r="AD9379" s="47"/>
      <c r="AE9379" s="44"/>
      <c r="AF9379" s="48"/>
    </row>
    <row r="9380" spans="1:32" ht="21" customHeight="1">
      <c r="A9380" s="45" t="str">
        <f>IF(G9380="","",VLOOKUP(G9380,#REF!,3,0))</f>
        <v/>
      </c>
      <c r="B9380" s="45" t="str">
        <f>IF(Table1[[#This Row],[Day]]="","",WEEKNUM(F9380))</f>
        <v/>
      </c>
      <c r="C9380" s="45" t="str">
        <f>IF(Table1[[#This Row],[Day]]="","",MONTH(F9380))</f>
        <v/>
      </c>
      <c r="D9380" s="45" t="str">
        <f>IF(Table1[[#This Row],[Day]]="","",YEAR(F9380))</f>
        <v/>
      </c>
      <c r="E9380" s="117" t="s">
        <v>329</v>
      </c>
      <c r="J9380" s="102"/>
      <c r="K9380" s="124"/>
      <c r="R9380" s="46"/>
      <c r="V9380" s="112"/>
      <c r="W9380" s="72"/>
      <c r="X9380" s="46"/>
      <c r="Y9380" s="46"/>
      <c r="AC9380" s="47">
        <f t="shared" si="143"/>
        <v>0</v>
      </c>
      <c r="AD9380" s="47"/>
      <c r="AE9380" s="44"/>
      <c r="AF9380" s="48"/>
    </row>
    <row r="9381" spans="1:32" ht="21" customHeight="1">
      <c r="A9381" s="45" t="str">
        <f>IF(G9381="","",VLOOKUP(G9381,#REF!,3,0))</f>
        <v/>
      </c>
      <c r="B9381" s="45" t="str">
        <f>IF(Table1[[#This Row],[Day]]="","",WEEKNUM(F9381))</f>
        <v/>
      </c>
      <c r="C9381" s="45" t="str">
        <f>IF(Table1[[#This Row],[Day]]="","",MONTH(F9381))</f>
        <v/>
      </c>
      <c r="D9381" s="45" t="str">
        <f>IF(Table1[[#This Row],[Day]]="","",YEAR(F9381))</f>
        <v/>
      </c>
      <c r="E9381" s="117" t="s">
        <v>329</v>
      </c>
      <c r="J9381" s="102"/>
      <c r="K9381" s="124"/>
      <c r="R9381" s="46"/>
      <c r="V9381" s="112"/>
      <c r="W9381" s="72"/>
      <c r="X9381" s="46"/>
      <c r="Y9381" s="46"/>
      <c r="AC9381" s="47">
        <f t="shared" si="143"/>
        <v>0</v>
      </c>
      <c r="AD9381" s="47"/>
      <c r="AE9381" s="44"/>
      <c r="AF9381" s="48"/>
    </row>
    <row r="9382" spans="1:32" ht="21" customHeight="1">
      <c r="A9382" s="45" t="str">
        <f>IF(G9382="","",VLOOKUP(G9382,#REF!,3,0))</f>
        <v/>
      </c>
      <c r="B9382" s="45" t="str">
        <f>IF(Table1[[#This Row],[Day]]="","",WEEKNUM(F9382))</f>
        <v/>
      </c>
      <c r="C9382" s="45" t="str">
        <f>IF(Table1[[#This Row],[Day]]="","",MONTH(F9382))</f>
        <v/>
      </c>
      <c r="D9382" s="45" t="str">
        <f>IF(Table1[[#This Row],[Day]]="","",YEAR(F9382))</f>
        <v/>
      </c>
      <c r="E9382" s="117" t="s">
        <v>329</v>
      </c>
      <c r="J9382" s="102"/>
      <c r="K9382" s="124"/>
      <c r="R9382" s="46"/>
      <c r="V9382" s="112"/>
      <c r="W9382" s="72"/>
      <c r="X9382" s="46"/>
      <c r="Y9382" s="46"/>
      <c r="AC9382" s="47">
        <f t="shared" si="143"/>
        <v>0</v>
      </c>
      <c r="AD9382" s="47"/>
      <c r="AE9382" s="44"/>
      <c r="AF9382" s="48"/>
    </row>
    <row r="9383" spans="1:32" ht="21" customHeight="1">
      <c r="A9383" s="45" t="str">
        <f>IF(G9383="","",VLOOKUP(G9383,#REF!,3,0))</f>
        <v/>
      </c>
      <c r="B9383" s="45" t="str">
        <f>IF(Table1[[#This Row],[Day]]="","",WEEKNUM(F9383))</f>
        <v/>
      </c>
      <c r="C9383" s="45" t="str">
        <f>IF(Table1[[#This Row],[Day]]="","",MONTH(F9383))</f>
        <v/>
      </c>
      <c r="D9383" s="45" t="str">
        <f>IF(Table1[[#This Row],[Day]]="","",YEAR(F9383))</f>
        <v/>
      </c>
      <c r="E9383" s="117" t="s">
        <v>329</v>
      </c>
      <c r="J9383" s="102"/>
      <c r="K9383" s="124"/>
      <c r="R9383" s="46"/>
      <c r="V9383" s="112"/>
      <c r="W9383" s="72"/>
      <c r="X9383" s="46"/>
      <c r="Y9383" s="46"/>
      <c r="AC9383" s="47">
        <f t="shared" si="143"/>
        <v>0</v>
      </c>
      <c r="AD9383" s="47"/>
      <c r="AE9383" s="44"/>
      <c r="AF9383" s="48"/>
    </row>
    <row r="9384" spans="1:32" ht="21" customHeight="1">
      <c r="A9384" s="45" t="str">
        <f>IF(G9384="","",VLOOKUP(G9384,#REF!,3,0))</f>
        <v/>
      </c>
      <c r="B9384" s="45" t="str">
        <f>IF(Table1[[#This Row],[Day]]="","",WEEKNUM(F9384))</f>
        <v/>
      </c>
      <c r="C9384" s="45" t="str">
        <f>IF(Table1[[#This Row],[Day]]="","",MONTH(F9384))</f>
        <v/>
      </c>
      <c r="D9384" s="45" t="str">
        <f>IF(Table1[[#This Row],[Day]]="","",YEAR(F9384))</f>
        <v/>
      </c>
      <c r="E9384" s="117" t="s">
        <v>329</v>
      </c>
      <c r="J9384" s="102"/>
      <c r="K9384" s="124"/>
      <c r="R9384" s="46"/>
      <c r="V9384" s="112"/>
      <c r="W9384" s="72"/>
      <c r="X9384" s="46"/>
      <c r="Y9384" s="46"/>
      <c r="AC9384" s="47">
        <f t="shared" si="143"/>
        <v>0</v>
      </c>
      <c r="AD9384" s="47"/>
      <c r="AE9384" s="44"/>
      <c r="AF9384" s="48"/>
    </row>
    <row r="9385" spans="1:32" ht="21" customHeight="1">
      <c r="A9385" s="45" t="str">
        <f>IF(G9385="","",VLOOKUP(G9385,#REF!,3,0))</f>
        <v/>
      </c>
      <c r="B9385" s="45" t="str">
        <f>IF(Table1[[#This Row],[Day]]="","",WEEKNUM(F9385))</f>
        <v/>
      </c>
      <c r="C9385" s="45" t="str">
        <f>IF(Table1[[#This Row],[Day]]="","",MONTH(F9385))</f>
        <v/>
      </c>
      <c r="D9385" s="45" t="str">
        <f>IF(Table1[[#This Row],[Day]]="","",YEAR(F9385))</f>
        <v/>
      </c>
      <c r="E9385" s="117" t="s">
        <v>329</v>
      </c>
      <c r="J9385" s="102"/>
      <c r="K9385" s="124"/>
      <c r="R9385" s="46"/>
      <c r="V9385" s="112"/>
      <c r="W9385" s="72"/>
      <c r="X9385" s="46"/>
      <c r="Y9385" s="46"/>
      <c r="AC9385" s="47">
        <f t="shared" si="143"/>
        <v>0</v>
      </c>
      <c r="AD9385" s="47"/>
      <c r="AE9385" s="44"/>
      <c r="AF9385" s="48"/>
    </row>
    <row r="9386" spans="1:32" ht="21" customHeight="1">
      <c r="A9386" s="45" t="str">
        <f>IF(G9386="","",VLOOKUP(G9386,#REF!,3,0))</f>
        <v/>
      </c>
      <c r="B9386" s="45" t="str">
        <f>IF(Table1[[#This Row],[Day]]="","",WEEKNUM(F9386))</f>
        <v/>
      </c>
      <c r="C9386" s="45" t="str">
        <f>IF(Table1[[#This Row],[Day]]="","",MONTH(F9386))</f>
        <v/>
      </c>
      <c r="D9386" s="45" t="str">
        <f>IF(Table1[[#This Row],[Day]]="","",YEAR(F9386))</f>
        <v/>
      </c>
      <c r="E9386" s="117" t="s">
        <v>329</v>
      </c>
      <c r="J9386" s="102"/>
      <c r="K9386" s="124"/>
      <c r="R9386" s="46"/>
      <c r="V9386" s="112"/>
      <c r="W9386" s="72"/>
      <c r="X9386" s="46"/>
      <c r="Y9386" s="46"/>
      <c r="AC9386" s="47">
        <f t="shared" si="143"/>
        <v>0</v>
      </c>
      <c r="AD9386" s="47"/>
      <c r="AE9386" s="44"/>
      <c r="AF9386" s="48"/>
    </row>
    <row r="9387" spans="1:32" ht="21" customHeight="1">
      <c r="A9387" s="45" t="str">
        <f>IF(G9387="","",VLOOKUP(G9387,#REF!,3,0))</f>
        <v/>
      </c>
      <c r="B9387" s="45" t="str">
        <f>IF(Table1[[#This Row],[Day]]="","",WEEKNUM(F9387))</f>
        <v/>
      </c>
      <c r="C9387" s="45" t="str">
        <f>IF(Table1[[#This Row],[Day]]="","",MONTH(F9387))</f>
        <v/>
      </c>
      <c r="D9387" s="45" t="str">
        <f>IF(Table1[[#This Row],[Day]]="","",YEAR(F9387))</f>
        <v/>
      </c>
      <c r="E9387" s="117" t="s">
        <v>329</v>
      </c>
      <c r="J9387" s="102"/>
      <c r="K9387" s="124"/>
      <c r="R9387" s="46"/>
      <c r="V9387" s="112"/>
      <c r="W9387" s="72"/>
      <c r="X9387" s="46"/>
      <c r="Y9387" s="46"/>
      <c r="AC9387" s="47">
        <f t="shared" si="143"/>
        <v>0</v>
      </c>
      <c r="AD9387" s="47"/>
      <c r="AE9387" s="44"/>
      <c r="AF9387" s="48"/>
    </row>
    <row r="9388" spans="1:32" ht="21" customHeight="1">
      <c r="A9388" s="45" t="str">
        <f>IF(G9388="","",VLOOKUP(G9388,#REF!,3,0))</f>
        <v/>
      </c>
      <c r="B9388" s="45" t="str">
        <f>IF(Table1[[#This Row],[Day]]="","",WEEKNUM(F9388))</f>
        <v/>
      </c>
      <c r="C9388" s="45" t="str">
        <f>IF(Table1[[#This Row],[Day]]="","",MONTH(F9388))</f>
        <v/>
      </c>
      <c r="D9388" s="45" t="str">
        <f>IF(Table1[[#This Row],[Day]]="","",YEAR(F9388))</f>
        <v/>
      </c>
      <c r="E9388" s="117" t="s">
        <v>329</v>
      </c>
      <c r="J9388" s="102"/>
      <c r="K9388" s="124"/>
      <c r="R9388" s="46"/>
      <c r="V9388" s="112"/>
      <c r="W9388" s="72"/>
      <c r="X9388" s="46"/>
      <c r="Y9388" s="46"/>
      <c r="AC9388" s="47">
        <f t="shared" si="143"/>
        <v>0</v>
      </c>
      <c r="AD9388" s="47"/>
      <c r="AE9388" s="44"/>
      <c r="AF9388" s="48"/>
    </row>
    <row r="9389" spans="1:32" ht="21" customHeight="1">
      <c r="A9389" s="45" t="str">
        <f>IF(G9389="","",VLOOKUP(G9389,#REF!,3,0))</f>
        <v/>
      </c>
      <c r="B9389" s="45" t="str">
        <f>IF(Table1[[#This Row],[Day]]="","",WEEKNUM(F9389))</f>
        <v/>
      </c>
      <c r="C9389" s="45" t="str">
        <f>IF(Table1[[#This Row],[Day]]="","",MONTH(F9389))</f>
        <v/>
      </c>
      <c r="D9389" s="45" t="str">
        <f>IF(Table1[[#This Row],[Day]]="","",YEAR(F9389))</f>
        <v/>
      </c>
      <c r="E9389" s="117" t="s">
        <v>329</v>
      </c>
      <c r="J9389" s="102"/>
      <c r="K9389" s="124"/>
      <c r="R9389" s="46"/>
      <c r="V9389" s="112"/>
      <c r="W9389" s="72"/>
      <c r="X9389" s="46"/>
      <c r="Y9389" s="46"/>
      <c r="AC9389" s="47">
        <f t="shared" si="143"/>
        <v>0</v>
      </c>
      <c r="AD9389" s="47"/>
      <c r="AE9389" s="44"/>
      <c r="AF9389" s="48"/>
    </row>
    <row r="9390" spans="1:32" ht="21" customHeight="1">
      <c r="A9390" s="45" t="str">
        <f>IF(G9390="","",VLOOKUP(G9390,#REF!,3,0))</f>
        <v/>
      </c>
      <c r="B9390" s="45" t="str">
        <f>IF(Table1[[#This Row],[Day]]="","",WEEKNUM(F9390))</f>
        <v/>
      </c>
      <c r="C9390" s="45" t="str">
        <f>IF(Table1[[#This Row],[Day]]="","",MONTH(F9390))</f>
        <v/>
      </c>
      <c r="D9390" s="45" t="str">
        <f>IF(Table1[[#This Row],[Day]]="","",YEAR(F9390))</f>
        <v/>
      </c>
      <c r="E9390" s="117" t="s">
        <v>329</v>
      </c>
      <c r="J9390" s="102"/>
      <c r="K9390" s="124"/>
      <c r="R9390" s="46"/>
      <c r="V9390" s="112"/>
      <c r="W9390" s="72"/>
      <c r="X9390" s="46"/>
      <c r="Y9390" s="46"/>
      <c r="AC9390" s="47">
        <f t="shared" si="143"/>
        <v>0</v>
      </c>
      <c r="AD9390" s="47"/>
      <c r="AE9390" s="44"/>
      <c r="AF9390" s="48"/>
    </row>
    <row r="9391" spans="1:32" ht="21" customHeight="1">
      <c r="A9391" s="45" t="str">
        <f>IF(G9391="","",VLOOKUP(G9391,#REF!,3,0))</f>
        <v/>
      </c>
      <c r="B9391" s="45" t="str">
        <f>IF(Table1[[#This Row],[Day]]="","",WEEKNUM(F9391))</f>
        <v/>
      </c>
      <c r="C9391" s="45" t="str">
        <f>IF(Table1[[#This Row],[Day]]="","",MONTH(F9391))</f>
        <v/>
      </c>
      <c r="D9391" s="45" t="str">
        <f>IF(Table1[[#This Row],[Day]]="","",YEAR(F9391))</f>
        <v/>
      </c>
      <c r="E9391" s="117" t="s">
        <v>329</v>
      </c>
      <c r="J9391" s="102"/>
      <c r="K9391" s="124"/>
      <c r="R9391" s="46"/>
      <c r="V9391" s="112"/>
      <c r="W9391" s="72"/>
      <c r="X9391" s="46"/>
      <c r="Y9391" s="46"/>
      <c r="AC9391" s="47">
        <f t="shared" si="143"/>
        <v>0</v>
      </c>
      <c r="AD9391" s="47"/>
      <c r="AE9391" s="44"/>
      <c r="AF9391" s="48"/>
    </row>
    <row r="9392" spans="1:32" ht="21" customHeight="1">
      <c r="A9392" s="45" t="str">
        <f>IF(G9392="","",VLOOKUP(G9392,#REF!,3,0))</f>
        <v/>
      </c>
      <c r="B9392" s="45" t="str">
        <f>IF(Table1[[#This Row],[Day]]="","",WEEKNUM(F9392))</f>
        <v/>
      </c>
      <c r="C9392" s="45" t="str">
        <f>IF(Table1[[#This Row],[Day]]="","",MONTH(F9392))</f>
        <v/>
      </c>
      <c r="D9392" s="45" t="str">
        <f>IF(Table1[[#This Row],[Day]]="","",YEAR(F9392))</f>
        <v/>
      </c>
      <c r="E9392" s="117" t="s">
        <v>329</v>
      </c>
      <c r="J9392" s="102"/>
      <c r="K9392" s="124"/>
      <c r="R9392" s="46"/>
      <c r="V9392" s="112"/>
      <c r="W9392" s="72"/>
      <c r="X9392" s="46"/>
      <c r="Y9392" s="46"/>
      <c r="AC9392" s="47">
        <f t="shared" si="143"/>
        <v>0</v>
      </c>
      <c r="AD9392" s="47"/>
      <c r="AE9392" s="44"/>
      <c r="AF9392" s="48"/>
    </row>
    <row r="9393" spans="1:32" ht="21" customHeight="1">
      <c r="A9393" s="45" t="str">
        <f>IF(G9393="","",VLOOKUP(G9393,#REF!,3,0))</f>
        <v/>
      </c>
      <c r="B9393" s="45" t="str">
        <f>IF(Table1[[#This Row],[Day]]="","",WEEKNUM(F9393))</f>
        <v/>
      </c>
      <c r="C9393" s="45" t="str">
        <f>IF(Table1[[#This Row],[Day]]="","",MONTH(F9393))</f>
        <v/>
      </c>
      <c r="D9393" s="45" t="str">
        <f>IF(Table1[[#This Row],[Day]]="","",YEAR(F9393))</f>
        <v/>
      </c>
      <c r="E9393" s="117" t="s">
        <v>329</v>
      </c>
      <c r="J9393" s="102"/>
      <c r="K9393" s="124"/>
      <c r="R9393" s="46"/>
      <c r="V9393" s="112"/>
      <c r="W9393" s="72"/>
      <c r="X9393" s="46"/>
      <c r="Y9393" s="46"/>
      <c r="AC9393" s="47">
        <f t="shared" si="143"/>
        <v>0</v>
      </c>
      <c r="AD9393" s="47"/>
      <c r="AE9393" s="44"/>
      <c r="AF9393" s="48"/>
    </row>
    <row r="9394" spans="1:32" ht="21" customHeight="1">
      <c r="A9394" s="45" t="str">
        <f>IF(G9394="","",VLOOKUP(G9394,#REF!,3,0))</f>
        <v/>
      </c>
      <c r="B9394" s="45" t="str">
        <f>IF(Table1[[#This Row],[Day]]="","",WEEKNUM(F9394))</f>
        <v/>
      </c>
      <c r="C9394" s="45" t="str">
        <f>IF(Table1[[#This Row],[Day]]="","",MONTH(F9394))</f>
        <v/>
      </c>
      <c r="D9394" s="45" t="str">
        <f>IF(Table1[[#This Row],[Day]]="","",YEAR(F9394))</f>
        <v/>
      </c>
      <c r="E9394" s="117" t="s">
        <v>329</v>
      </c>
      <c r="J9394" s="102"/>
      <c r="K9394" s="124"/>
      <c r="R9394" s="46"/>
      <c r="V9394" s="112"/>
      <c r="W9394" s="72"/>
      <c r="X9394" s="46"/>
      <c r="Y9394" s="46"/>
      <c r="AC9394" s="47">
        <f t="shared" si="143"/>
        <v>0</v>
      </c>
      <c r="AD9394" s="47"/>
      <c r="AE9394" s="44"/>
      <c r="AF9394" s="48"/>
    </row>
    <row r="9395" spans="1:32" ht="21" customHeight="1">
      <c r="A9395" s="45" t="str">
        <f>IF(G9395="","",VLOOKUP(G9395,#REF!,3,0))</f>
        <v/>
      </c>
      <c r="B9395" s="45" t="str">
        <f>IF(Table1[[#This Row],[Day]]="","",WEEKNUM(F9395))</f>
        <v/>
      </c>
      <c r="C9395" s="45" t="str">
        <f>IF(Table1[[#This Row],[Day]]="","",MONTH(F9395))</f>
        <v/>
      </c>
      <c r="D9395" s="45" t="str">
        <f>IF(Table1[[#This Row],[Day]]="","",YEAR(F9395))</f>
        <v/>
      </c>
      <c r="E9395" s="117" t="s">
        <v>329</v>
      </c>
      <c r="J9395" s="102"/>
      <c r="K9395" s="124"/>
      <c r="R9395" s="46"/>
      <c r="V9395" s="112"/>
      <c r="W9395" s="72"/>
      <c r="X9395" s="46"/>
      <c r="Y9395" s="46"/>
      <c r="AC9395" s="47">
        <f t="shared" si="143"/>
        <v>0</v>
      </c>
      <c r="AD9395" s="47"/>
      <c r="AE9395" s="44"/>
      <c r="AF9395" s="48"/>
    </row>
    <row r="9396" spans="1:32" ht="21" customHeight="1">
      <c r="A9396" s="45" t="str">
        <f>IF(G9396="","",VLOOKUP(G9396,#REF!,3,0))</f>
        <v/>
      </c>
      <c r="B9396" s="45" t="str">
        <f>IF(Table1[[#This Row],[Day]]="","",WEEKNUM(F9396))</f>
        <v/>
      </c>
      <c r="C9396" s="45" t="str">
        <f>IF(Table1[[#This Row],[Day]]="","",MONTH(F9396))</f>
        <v/>
      </c>
      <c r="D9396" s="45" t="str">
        <f>IF(Table1[[#This Row],[Day]]="","",YEAR(F9396))</f>
        <v/>
      </c>
      <c r="E9396" s="117" t="s">
        <v>329</v>
      </c>
      <c r="J9396" s="102"/>
      <c r="K9396" s="124"/>
      <c r="R9396" s="46"/>
      <c r="V9396" s="112"/>
      <c r="W9396" s="72"/>
      <c r="X9396" s="46"/>
      <c r="Y9396" s="46"/>
      <c r="AC9396" s="47">
        <f t="shared" si="143"/>
        <v>0</v>
      </c>
      <c r="AD9396" s="47"/>
      <c r="AE9396" s="44"/>
      <c r="AF9396" s="48"/>
    </row>
    <row r="9397" spans="1:32" ht="21" customHeight="1">
      <c r="A9397" s="45" t="str">
        <f>IF(G9397="","",VLOOKUP(G9397,#REF!,3,0))</f>
        <v/>
      </c>
      <c r="B9397" s="45" t="str">
        <f>IF(Table1[[#This Row],[Day]]="","",WEEKNUM(F9397))</f>
        <v/>
      </c>
      <c r="C9397" s="45" t="str">
        <f>IF(Table1[[#This Row],[Day]]="","",MONTH(F9397))</f>
        <v/>
      </c>
      <c r="D9397" s="45" t="str">
        <f>IF(Table1[[#This Row],[Day]]="","",YEAR(F9397))</f>
        <v/>
      </c>
      <c r="E9397" s="117" t="s">
        <v>329</v>
      </c>
      <c r="J9397" s="102"/>
      <c r="K9397" s="124"/>
      <c r="R9397" s="46"/>
      <c r="V9397" s="112"/>
      <c r="W9397" s="72"/>
      <c r="X9397" s="46"/>
      <c r="Y9397" s="46"/>
      <c r="AC9397" s="47">
        <f t="shared" si="143"/>
        <v>0</v>
      </c>
      <c r="AD9397" s="47"/>
      <c r="AE9397" s="44"/>
      <c r="AF9397" s="48"/>
    </row>
    <row r="9398" spans="1:32" ht="21" customHeight="1">
      <c r="A9398" s="45" t="str">
        <f>IF(G9398="","",VLOOKUP(G9398,#REF!,3,0))</f>
        <v/>
      </c>
      <c r="B9398" s="45" t="str">
        <f>IF(Table1[[#This Row],[Day]]="","",WEEKNUM(F9398))</f>
        <v/>
      </c>
      <c r="C9398" s="45" t="str">
        <f>IF(Table1[[#This Row],[Day]]="","",MONTH(F9398))</f>
        <v/>
      </c>
      <c r="D9398" s="45" t="str">
        <f>IF(Table1[[#This Row],[Day]]="","",YEAR(F9398))</f>
        <v/>
      </c>
      <c r="E9398" s="117" t="s">
        <v>329</v>
      </c>
      <c r="J9398" s="102"/>
      <c r="K9398" s="124"/>
      <c r="R9398" s="46"/>
      <c r="V9398" s="112"/>
      <c r="W9398" s="72"/>
      <c r="X9398" s="46"/>
      <c r="Y9398" s="46"/>
      <c r="AC9398" s="47">
        <f t="shared" si="143"/>
        <v>0</v>
      </c>
      <c r="AD9398" s="47"/>
      <c r="AE9398" s="44"/>
      <c r="AF9398" s="48"/>
    </row>
    <row r="9399" spans="1:32" ht="21" customHeight="1">
      <c r="A9399" s="45" t="str">
        <f>IF(G9399="","",VLOOKUP(G9399,#REF!,3,0))</f>
        <v/>
      </c>
      <c r="B9399" s="45" t="str">
        <f>IF(Table1[[#This Row],[Day]]="","",WEEKNUM(F9399))</f>
        <v/>
      </c>
      <c r="C9399" s="45" t="str">
        <f>IF(Table1[[#This Row],[Day]]="","",MONTH(F9399))</f>
        <v/>
      </c>
      <c r="D9399" s="45" t="str">
        <f>IF(Table1[[#This Row],[Day]]="","",YEAR(F9399))</f>
        <v/>
      </c>
      <c r="E9399" s="117" t="s">
        <v>329</v>
      </c>
      <c r="J9399" s="102"/>
      <c r="K9399" s="124"/>
      <c r="R9399" s="46"/>
      <c r="V9399" s="112"/>
      <c r="W9399" s="72"/>
      <c r="X9399" s="46"/>
      <c r="Y9399" s="46"/>
      <c r="AC9399" s="47">
        <f t="shared" si="143"/>
        <v>0</v>
      </c>
      <c r="AD9399" s="47"/>
      <c r="AE9399" s="44"/>
      <c r="AF9399" s="48"/>
    </row>
    <row r="9400" spans="1:32" ht="21" customHeight="1">
      <c r="A9400" s="45" t="str">
        <f>IF(G9400="","",VLOOKUP(G9400,#REF!,3,0))</f>
        <v/>
      </c>
      <c r="B9400" s="45" t="str">
        <f>IF(Table1[[#This Row],[Day]]="","",WEEKNUM(F9400))</f>
        <v/>
      </c>
      <c r="C9400" s="45" t="str">
        <f>IF(Table1[[#This Row],[Day]]="","",MONTH(F9400))</f>
        <v/>
      </c>
      <c r="D9400" s="45" t="str">
        <f>IF(Table1[[#This Row],[Day]]="","",YEAR(F9400))</f>
        <v/>
      </c>
      <c r="E9400" s="117" t="s">
        <v>329</v>
      </c>
      <c r="J9400" s="102"/>
      <c r="K9400" s="124"/>
      <c r="R9400" s="46"/>
      <c r="V9400" s="112"/>
      <c r="W9400" s="72"/>
      <c r="X9400" s="46"/>
      <c r="Y9400" s="46"/>
      <c r="AC9400" s="47">
        <f t="shared" si="143"/>
        <v>0</v>
      </c>
      <c r="AD9400" s="47"/>
      <c r="AE9400" s="44"/>
      <c r="AF9400" s="48"/>
    </row>
    <row r="9401" spans="1:32" ht="21" customHeight="1">
      <c r="A9401" s="45" t="str">
        <f>IF(G9401="","",VLOOKUP(G9401,#REF!,3,0))</f>
        <v/>
      </c>
      <c r="B9401" s="45" t="str">
        <f>IF(Table1[[#This Row],[Day]]="","",WEEKNUM(F9401))</f>
        <v/>
      </c>
      <c r="C9401" s="45" t="str">
        <f>IF(Table1[[#This Row],[Day]]="","",MONTH(F9401))</f>
        <v/>
      </c>
      <c r="D9401" s="45" t="str">
        <f>IF(Table1[[#This Row],[Day]]="","",YEAR(F9401))</f>
        <v/>
      </c>
      <c r="E9401" s="117" t="s">
        <v>329</v>
      </c>
      <c r="J9401" s="102"/>
      <c r="K9401" s="124"/>
      <c r="R9401" s="46"/>
      <c r="V9401" s="112"/>
      <c r="W9401" s="72"/>
      <c r="X9401" s="46"/>
      <c r="Y9401" s="46"/>
      <c r="AC9401" s="47">
        <f t="shared" si="143"/>
        <v>0</v>
      </c>
      <c r="AD9401" s="47"/>
      <c r="AE9401" s="44"/>
      <c r="AF9401" s="48"/>
    </row>
    <row r="9402" spans="1:32" ht="21" customHeight="1">
      <c r="A9402" s="45" t="str">
        <f>IF(G9402="","",VLOOKUP(G9402,#REF!,3,0))</f>
        <v/>
      </c>
      <c r="B9402" s="45" t="str">
        <f>IF(Table1[[#This Row],[Day]]="","",WEEKNUM(F9402))</f>
        <v/>
      </c>
      <c r="C9402" s="45" t="str">
        <f>IF(Table1[[#This Row],[Day]]="","",MONTH(F9402))</f>
        <v/>
      </c>
      <c r="D9402" s="45" t="str">
        <f>IF(Table1[[#This Row],[Day]]="","",YEAR(F9402))</f>
        <v/>
      </c>
      <c r="E9402" s="117" t="s">
        <v>329</v>
      </c>
      <c r="J9402" s="102"/>
      <c r="K9402" s="124"/>
      <c r="R9402" s="46"/>
      <c r="V9402" s="112"/>
      <c r="W9402" s="72"/>
      <c r="X9402" s="46"/>
      <c r="Y9402" s="46"/>
      <c r="AC9402" s="47">
        <f t="shared" si="143"/>
        <v>0</v>
      </c>
      <c r="AD9402" s="47"/>
      <c r="AE9402" s="44"/>
      <c r="AF9402" s="48"/>
    </row>
    <row r="9403" spans="1:32" ht="21" customHeight="1">
      <c r="A9403" s="45" t="str">
        <f>IF(G9403="","",VLOOKUP(G9403,#REF!,3,0))</f>
        <v/>
      </c>
      <c r="B9403" s="45" t="str">
        <f>IF(Table1[[#This Row],[Day]]="","",WEEKNUM(F9403))</f>
        <v/>
      </c>
      <c r="C9403" s="45" t="str">
        <f>IF(Table1[[#This Row],[Day]]="","",MONTH(F9403))</f>
        <v/>
      </c>
      <c r="D9403" s="45" t="str">
        <f>IF(Table1[[#This Row],[Day]]="","",YEAR(F9403))</f>
        <v/>
      </c>
      <c r="E9403" s="117" t="s">
        <v>329</v>
      </c>
      <c r="J9403" s="102"/>
      <c r="K9403" s="124"/>
      <c r="R9403" s="46"/>
      <c r="V9403" s="112"/>
      <c r="W9403" s="72"/>
      <c r="X9403" s="46"/>
      <c r="Y9403" s="46"/>
      <c r="AC9403" s="47">
        <f t="shared" si="143"/>
        <v>0</v>
      </c>
      <c r="AD9403" s="47"/>
      <c r="AE9403" s="44"/>
      <c r="AF9403" s="48"/>
    </row>
    <row r="9404" spans="1:32" ht="21" customHeight="1">
      <c r="A9404" s="45" t="str">
        <f>IF(G9404="","",VLOOKUP(G9404,#REF!,3,0))</f>
        <v/>
      </c>
      <c r="B9404" s="45" t="str">
        <f>IF(Table1[[#This Row],[Day]]="","",WEEKNUM(F9404))</f>
        <v/>
      </c>
      <c r="C9404" s="45" t="str">
        <f>IF(Table1[[#This Row],[Day]]="","",MONTH(F9404))</f>
        <v/>
      </c>
      <c r="D9404" s="45" t="str">
        <f>IF(Table1[[#This Row],[Day]]="","",YEAR(F9404))</f>
        <v/>
      </c>
      <c r="E9404" s="117" t="s">
        <v>329</v>
      </c>
      <c r="J9404" s="102"/>
      <c r="K9404" s="124"/>
      <c r="R9404" s="46"/>
      <c r="V9404" s="112"/>
      <c r="W9404" s="72"/>
      <c r="X9404" s="46"/>
      <c r="Y9404" s="46"/>
      <c r="AC9404" s="47">
        <f t="shared" si="143"/>
        <v>0</v>
      </c>
      <c r="AD9404" s="47"/>
      <c r="AE9404" s="44"/>
      <c r="AF9404" s="48"/>
    </row>
    <row r="9405" spans="1:32" ht="21" customHeight="1">
      <c r="A9405" s="45" t="str">
        <f>IF(G9405="","",VLOOKUP(G9405,#REF!,3,0))</f>
        <v/>
      </c>
      <c r="B9405" s="45" t="str">
        <f>IF(Table1[[#This Row],[Day]]="","",WEEKNUM(F9405))</f>
        <v/>
      </c>
      <c r="C9405" s="45" t="str">
        <f>IF(Table1[[#This Row],[Day]]="","",MONTH(F9405))</f>
        <v/>
      </c>
      <c r="D9405" s="45" t="str">
        <f>IF(Table1[[#This Row],[Day]]="","",YEAR(F9405))</f>
        <v/>
      </c>
      <c r="E9405" s="117" t="s">
        <v>329</v>
      </c>
      <c r="J9405" s="102"/>
      <c r="K9405" s="124"/>
      <c r="R9405" s="46"/>
      <c r="V9405" s="112"/>
      <c r="W9405" s="72"/>
      <c r="X9405" s="46"/>
      <c r="Y9405" s="46"/>
      <c r="AC9405" s="47">
        <f t="shared" si="143"/>
        <v>0</v>
      </c>
      <c r="AD9405" s="47"/>
      <c r="AE9405" s="44"/>
      <c r="AF9405" s="48"/>
    </row>
    <row r="9406" spans="1:32" ht="21" customHeight="1">
      <c r="A9406" s="45" t="str">
        <f>IF(G9406="","",VLOOKUP(G9406,#REF!,3,0))</f>
        <v/>
      </c>
      <c r="B9406" s="45" t="str">
        <f>IF(Table1[[#This Row],[Day]]="","",WEEKNUM(F9406))</f>
        <v/>
      </c>
      <c r="C9406" s="45" t="str">
        <f>IF(Table1[[#This Row],[Day]]="","",MONTH(F9406))</f>
        <v/>
      </c>
      <c r="D9406" s="45" t="str">
        <f>IF(Table1[[#This Row],[Day]]="","",YEAR(F9406))</f>
        <v/>
      </c>
      <c r="E9406" s="117" t="s">
        <v>329</v>
      </c>
      <c r="J9406" s="102"/>
      <c r="K9406" s="124"/>
      <c r="R9406" s="46"/>
      <c r="V9406" s="112"/>
      <c r="W9406" s="72"/>
      <c r="X9406" s="46"/>
      <c r="Y9406" s="46"/>
      <c r="AC9406" s="47">
        <f t="shared" si="143"/>
        <v>0</v>
      </c>
      <c r="AD9406" s="47"/>
      <c r="AE9406" s="44"/>
      <c r="AF9406" s="48"/>
    </row>
    <row r="9407" spans="1:32" ht="21" customHeight="1">
      <c r="A9407" s="45" t="str">
        <f>IF(G9407="","",VLOOKUP(G9407,#REF!,3,0))</f>
        <v/>
      </c>
      <c r="B9407" s="45" t="str">
        <f>IF(Table1[[#This Row],[Day]]="","",WEEKNUM(F9407))</f>
        <v/>
      </c>
      <c r="C9407" s="45" t="str">
        <f>IF(Table1[[#This Row],[Day]]="","",MONTH(F9407))</f>
        <v/>
      </c>
      <c r="D9407" s="45" t="str">
        <f>IF(Table1[[#This Row],[Day]]="","",YEAR(F9407))</f>
        <v/>
      </c>
      <c r="E9407" s="117" t="s">
        <v>329</v>
      </c>
      <c r="J9407" s="102"/>
      <c r="K9407" s="124"/>
      <c r="R9407" s="46"/>
      <c r="V9407" s="112"/>
      <c r="W9407" s="72"/>
      <c r="X9407" s="46"/>
      <c r="Y9407" s="46"/>
      <c r="AC9407" s="47">
        <f t="shared" si="143"/>
        <v>0</v>
      </c>
      <c r="AD9407" s="47"/>
      <c r="AE9407" s="44"/>
      <c r="AF9407" s="48"/>
    </row>
    <row r="9408" spans="1:32" ht="21" customHeight="1">
      <c r="A9408" s="45" t="str">
        <f>IF(G9408="","",VLOOKUP(G9408,#REF!,3,0))</f>
        <v/>
      </c>
      <c r="B9408" s="45" t="str">
        <f>IF(Table1[[#This Row],[Day]]="","",WEEKNUM(F9408))</f>
        <v/>
      </c>
      <c r="C9408" s="45" t="str">
        <f>IF(Table1[[#This Row],[Day]]="","",MONTH(F9408))</f>
        <v/>
      </c>
      <c r="D9408" s="45" t="str">
        <f>IF(Table1[[#This Row],[Day]]="","",YEAR(F9408))</f>
        <v/>
      </c>
      <c r="E9408" s="117" t="s">
        <v>329</v>
      </c>
      <c r="J9408" s="102"/>
      <c r="K9408" s="124"/>
      <c r="R9408" s="46"/>
      <c r="V9408" s="112"/>
      <c r="W9408" s="72"/>
      <c r="X9408" s="46"/>
      <c r="Y9408" s="46"/>
      <c r="AC9408" s="47">
        <f t="shared" si="143"/>
        <v>0</v>
      </c>
      <c r="AD9408" s="47"/>
      <c r="AE9408" s="44"/>
      <c r="AF9408" s="48"/>
    </row>
    <row r="9409" spans="1:32" ht="21" customHeight="1">
      <c r="A9409" s="45" t="str">
        <f>IF(G9409="","",VLOOKUP(G9409,#REF!,3,0))</f>
        <v/>
      </c>
      <c r="B9409" s="45" t="str">
        <f>IF(Table1[[#This Row],[Day]]="","",WEEKNUM(F9409))</f>
        <v/>
      </c>
      <c r="C9409" s="45" t="str">
        <f>IF(Table1[[#This Row],[Day]]="","",MONTH(F9409))</f>
        <v/>
      </c>
      <c r="D9409" s="45" t="str">
        <f>IF(Table1[[#This Row],[Day]]="","",YEAR(F9409))</f>
        <v/>
      </c>
      <c r="E9409" s="117" t="s">
        <v>329</v>
      </c>
      <c r="J9409" s="102"/>
      <c r="K9409" s="124"/>
      <c r="R9409" s="46"/>
      <c r="V9409" s="112"/>
      <c r="W9409" s="72"/>
      <c r="X9409" s="46"/>
      <c r="Y9409" s="46"/>
      <c r="AC9409" s="47">
        <f t="shared" si="143"/>
        <v>0</v>
      </c>
      <c r="AD9409" s="47"/>
      <c r="AE9409" s="44"/>
      <c r="AF9409" s="48"/>
    </row>
    <row r="9410" spans="1:32" ht="21" customHeight="1">
      <c r="A9410" s="45" t="str">
        <f>IF(G9410="","",VLOOKUP(G9410,#REF!,3,0))</f>
        <v/>
      </c>
      <c r="B9410" s="45" t="str">
        <f>IF(Table1[[#This Row],[Day]]="","",WEEKNUM(F9410))</f>
        <v/>
      </c>
      <c r="C9410" s="45" t="str">
        <f>IF(Table1[[#This Row],[Day]]="","",MONTH(F9410))</f>
        <v/>
      </c>
      <c r="D9410" s="45" t="str">
        <f>IF(Table1[[#This Row],[Day]]="","",YEAR(F9410))</f>
        <v/>
      </c>
      <c r="E9410" s="117" t="s">
        <v>329</v>
      </c>
      <c r="J9410" s="102"/>
      <c r="K9410" s="124"/>
      <c r="R9410" s="46"/>
      <c r="V9410" s="112"/>
      <c r="W9410" s="72"/>
      <c r="X9410" s="46"/>
      <c r="Y9410" s="46"/>
      <c r="AC9410" s="47">
        <f t="shared" si="143"/>
        <v>0</v>
      </c>
      <c r="AD9410" s="47"/>
      <c r="AE9410" s="44"/>
      <c r="AF9410" s="48"/>
    </row>
    <row r="9411" spans="1:32" ht="21" customHeight="1">
      <c r="A9411" s="45" t="str">
        <f>IF(G9411="","",VLOOKUP(G9411,#REF!,3,0))</f>
        <v/>
      </c>
      <c r="B9411" s="45" t="str">
        <f>IF(Table1[[#This Row],[Day]]="","",WEEKNUM(F9411))</f>
        <v/>
      </c>
      <c r="C9411" s="45" t="str">
        <f>IF(Table1[[#This Row],[Day]]="","",MONTH(F9411))</f>
        <v/>
      </c>
      <c r="D9411" s="45" t="str">
        <f>IF(Table1[[#This Row],[Day]]="","",YEAR(F9411))</f>
        <v/>
      </c>
      <c r="E9411" s="117" t="s">
        <v>329</v>
      </c>
      <c r="J9411" s="102"/>
      <c r="K9411" s="124"/>
      <c r="R9411" s="46"/>
      <c r="V9411" s="112"/>
      <c r="W9411" s="72"/>
      <c r="X9411" s="46"/>
      <c r="Y9411" s="46"/>
      <c r="AC9411" s="47">
        <f t="shared" si="143"/>
        <v>0</v>
      </c>
      <c r="AD9411" s="47"/>
      <c r="AE9411" s="44"/>
      <c r="AF9411" s="48"/>
    </row>
    <row r="9412" spans="1:32" ht="21" customHeight="1">
      <c r="A9412" s="45" t="str">
        <f>IF(G9412="","",VLOOKUP(G9412,#REF!,3,0))</f>
        <v/>
      </c>
      <c r="B9412" s="45" t="str">
        <f>IF(Table1[[#This Row],[Day]]="","",WEEKNUM(F9412))</f>
        <v/>
      </c>
      <c r="C9412" s="45" t="str">
        <f>IF(Table1[[#This Row],[Day]]="","",MONTH(F9412))</f>
        <v/>
      </c>
      <c r="D9412" s="45" t="str">
        <f>IF(Table1[[#This Row],[Day]]="","",YEAR(F9412))</f>
        <v/>
      </c>
      <c r="E9412" s="117" t="s">
        <v>329</v>
      </c>
      <c r="J9412" s="102"/>
      <c r="K9412" s="124"/>
      <c r="R9412" s="46"/>
      <c r="V9412" s="112"/>
      <c r="W9412" s="72"/>
      <c r="X9412" s="46"/>
      <c r="Y9412" s="46"/>
      <c r="AC9412" s="47">
        <f t="shared" si="143"/>
        <v>0</v>
      </c>
      <c r="AD9412" s="47"/>
      <c r="AE9412" s="44"/>
      <c r="AF9412" s="48"/>
    </row>
    <row r="9413" spans="1:32" ht="21" customHeight="1">
      <c r="A9413" s="45" t="str">
        <f>IF(G9413="","",VLOOKUP(G9413,#REF!,3,0))</f>
        <v/>
      </c>
      <c r="B9413" s="45" t="str">
        <f>IF(Table1[[#This Row],[Day]]="","",WEEKNUM(F9413))</f>
        <v/>
      </c>
      <c r="C9413" s="45" t="str">
        <f>IF(Table1[[#This Row],[Day]]="","",MONTH(F9413))</f>
        <v/>
      </c>
      <c r="D9413" s="45" t="str">
        <f>IF(Table1[[#This Row],[Day]]="","",YEAR(F9413))</f>
        <v/>
      </c>
      <c r="E9413" s="117" t="s">
        <v>329</v>
      </c>
      <c r="J9413" s="102"/>
      <c r="K9413" s="124"/>
      <c r="R9413" s="46"/>
      <c r="V9413" s="112"/>
      <c r="W9413" s="72"/>
      <c r="X9413" s="46"/>
      <c r="Y9413" s="46"/>
      <c r="AC9413" s="47">
        <f t="shared" si="143"/>
        <v>0</v>
      </c>
      <c r="AD9413" s="47"/>
      <c r="AE9413" s="44"/>
      <c r="AF9413" s="48"/>
    </row>
    <row r="9414" spans="1:32" ht="21" customHeight="1">
      <c r="A9414" s="45" t="str">
        <f>IF(G9414="","",VLOOKUP(G9414,#REF!,3,0))</f>
        <v/>
      </c>
      <c r="B9414" s="45" t="str">
        <f>IF(Table1[[#This Row],[Day]]="","",WEEKNUM(F9414))</f>
        <v/>
      </c>
      <c r="C9414" s="45" t="str">
        <f>IF(Table1[[#This Row],[Day]]="","",MONTH(F9414))</f>
        <v/>
      </c>
      <c r="D9414" s="45" t="str">
        <f>IF(Table1[[#This Row],[Day]]="","",YEAR(F9414))</f>
        <v/>
      </c>
      <c r="E9414" s="117" t="s">
        <v>329</v>
      </c>
      <c r="J9414" s="102"/>
      <c r="K9414" s="124"/>
      <c r="R9414" s="46"/>
      <c r="V9414" s="112"/>
      <c r="W9414" s="72"/>
      <c r="X9414" s="46"/>
      <c r="Y9414" s="46"/>
      <c r="AC9414" s="47">
        <f t="shared" si="143"/>
        <v>0</v>
      </c>
      <c r="AD9414" s="47"/>
      <c r="AE9414" s="44"/>
      <c r="AF9414" s="48"/>
    </row>
    <row r="9415" spans="1:32" ht="21" customHeight="1">
      <c r="A9415" s="45" t="str">
        <f>IF(G9415="","",VLOOKUP(G9415,#REF!,3,0))</f>
        <v/>
      </c>
      <c r="B9415" s="45" t="str">
        <f>IF(Table1[[#This Row],[Day]]="","",WEEKNUM(F9415))</f>
        <v/>
      </c>
      <c r="C9415" s="45" t="str">
        <f>IF(Table1[[#This Row],[Day]]="","",MONTH(F9415))</f>
        <v/>
      </c>
      <c r="D9415" s="45" t="str">
        <f>IF(Table1[[#This Row],[Day]]="","",YEAR(F9415))</f>
        <v/>
      </c>
      <c r="E9415" s="117" t="s">
        <v>329</v>
      </c>
      <c r="J9415" s="102"/>
      <c r="K9415" s="124"/>
      <c r="R9415" s="46"/>
      <c r="V9415" s="112"/>
      <c r="W9415" s="72"/>
      <c r="X9415" s="46"/>
      <c r="Y9415" s="46"/>
      <c r="AC9415" s="47">
        <f t="shared" si="143"/>
        <v>0</v>
      </c>
      <c r="AD9415" s="47"/>
      <c r="AE9415" s="44"/>
      <c r="AF9415" s="48"/>
    </row>
    <row r="9416" spans="1:32" ht="21" customHeight="1">
      <c r="A9416" s="45" t="str">
        <f>IF(G9416="","",VLOOKUP(G9416,#REF!,3,0))</f>
        <v/>
      </c>
      <c r="B9416" s="45" t="str">
        <f>IF(Table1[[#This Row],[Day]]="","",WEEKNUM(F9416))</f>
        <v/>
      </c>
      <c r="C9416" s="45" t="str">
        <f>IF(Table1[[#This Row],[Day]]="","",MONTH(F9416))</f>
        <v/>
      </c>
      <c r="D9416" s="45" t="str">
        <f>IF(Table1[[#This Row],[Day]]="","",YEAR(F9416))</f>
        <v/>
      </c>
      <c r="E9416" s="117" t="s">
        <v>329</v>
      </c>
      <c r="J9416" s="102"/>
      <c r="K9416" s="124"/>
      <c r="R9416" s="46"/>
      <c r="V9416" s="112"/>
      <c r="W9416" s="72"/>
      <c r="X9416" s="46"/>
      <c r="Y9416" s="46"/>
      <c r="AC9416" s="47">
        <f t="shared" si="143"/>
        <v>0</v>
      </c>
      <c r="AD9416" s="47"/>
      <c r="AE9416" s="44"/>
      <c r="AF9416" s="48"/>
    </row>
    <row r="9417" spans="1:32" ht="21" customHeight="1">
      <c r="A9417" s="45" t="str">
        <f>IF(G9417="","",VLOOKUP(G9417,#REF!,3,0))</f>
        <v/>
      </c>
      <c r="B9417" s="45" t="str">
        <f>IF(Table1[[#This Row],[Day]]="","",WEEKNUM(F9417))</f>
        <v/>
      </c>
      <c r="C9417" s="45" t="str">
        <f>IF(Table1[[#This Row],[Day]]="","",MONTH(F9417))</f>
        <v/>
      </c>
      <c r="D9417" s="45" t="str">
        <f>IF(Table1[[#This Row],[Day]]="","",YEAR(F9417))</f>
        <v/>
      </c>
      <c r="E9417" s="117" t="s">
        <v>329</v>
      </c>
      <c r="J9417" s="102"/>
      <c r="K9417" s="124"/>
      <c r="R9417" s="46"/>
      <c r="V9417" s="112"/>
      <c r="W9417" s="72"/>
      <c r="X9417" s="46"/>
      <c r="Y9417" s="46"/>
      <c r="AC9417" s="47">
        <f t="shared" si="143"/>
        <v>0</v>
      </c>
      <c r="AD9417" s="47"/>
      <c r="AE9417" s="44"/>
      <c r="AF9417" s="48"/>
    </row>
    <row r="9418" spans="1:32" ht="21" customHeight="1">
      <c r="A9418" s="45" t="str">
        <f>IF(G9418="","",VLOOKUP(G9418,#REF!,3,0))</f>
        <v/>
      </c>
      <c r="B9418" s="45" t="str">
        <f>IF(Table1[[#This Row],[Day]]="","",WEEKNUM(F9418))</f>
        <v/>
      </c>
      <c r="C9418" s="45" t="str">
        <f>IF(Table1[[#This Row],[Day]]="","",MONTH(F9418))</f>
        <v/>
      </c>
      <c r="D9418" s="45" t="str">
        <f>IF(Table1[[#This Row],[Day]]="","",YEAR(F9418))</f>
        <v/>
      </c>
      <c r="E9418" s="117" t="s">
        <v>329</v>
      </c>
      <c r="J9418" s="102"/>
      <c r="K9418" s="124"/>
      <c r="R9418" s="46"/>
      <c r="V9418" s="112"/>
      <c r="W9418" s="72"/>
      <c r="X9418" s="46"/>
      <c r="Y9418" s="46"/>
      <c r="AC9418" s="47">
        <f t="shared" si="143"/>
        <v>0</v>
      </c>
      <c r="AD9418" s="47"/>
      <c r="AE9418" s="44"/>
      <c r="AF9418" s="48"/>
    </row>
    <row r="9419" spans="1:32" ht="21" customHeight="1">
      <c r="A9419" s="45" t="str">
        <f>IF(G9419="","",VLOOKUP(G9419,#REF!,3,0))</f>
        <v/>
      </c>
      <c r="B9419" s="45" t="str">
        <f>IF(Table1[[#This Row],[Day]]="","",WEEKNUM(F9419))</f>
        <v/>
      </c>
      <c r="C9419" s="45" t="str">
        <f>IF(Table1[[#This Row],[Day]]="","",MONTH(F9419))</f>
        <v/>
      </c>
      <c r="D9419" s="45" t="str">
        <f>IF(Table1[[#This Row],[Day]]="","",YEAR(F9419))</f>
        <v/>
      </c>
      <c r="E9419" s="117" t="s">
        <v>329</v>
      </c>
      <c r="J9419" s="102"/>
      <c r="K9419" s="124"/>
      <c r="R9419" s="46"/>
      <c r="V9419" s="112"/>
      <c r="W9419" s="72"/>
      <c r="X9419" s="46"/>
      <c r="Y9419" s="46"/>
      <c r="AC9419" s="47">
        <f t="shared" si="143"/>
        <v>0</v>
      </c>
      <c r="AD9419" s="47"/>
      <c r="AE9419" s="44"/>
      <c r="AF9419" s="48"/>
    </row>
    <row r="9420" spans="1:32" ht="21" customHeight="1">
      <c r="A9420" s="45" t="str">
        <f>IF(G9420="","",VLOOKUP(G9420,#REF!,3,0))</f>
        <v/>
      </c>
      <c r="B9420" s="45" t="str">
        <f>IF(Table1[[#This Row],[Day]]="","",WEEKNUM(F9420))</f>
        <v/>
      </c>
      <c r="C9420" s="45" t="str">
        <f>IF(Table1[[#This Row],[Day]]="","",MONTH(F9420))</f>
        <v/>
      </c>
      <c r="D9420" s="45" t="str">
        <f>IF(Table1[[#This Row],[Day]]="","",YEAR(F9420))</f>
        <v/>
      </c>
      <c r="E9420" s="117" t="s">
        <v>329</v>
      </c>
      <c r="J9420" s="102"/>
      <c r="K9420" s="124"/>
      <c r="R9420" s="46"/>
      <c r="V9420" s="112"/>
      <c r="W9420" s="72"/>
      <c r="X9420" s="46"/>
      <c r="Y9420" s="46"/>
      <c r="AC9420" s="47">
        <f t="shared" si="143"/>
        <v>0</v>
      </c>
      <c r="AD9420" s="47"/>
      <c r="AE9420" s="44"/>
      <c r="AF9420" s="48"/>
    </row>
    <row r="9421" spans="1:32" ht="21" customHeight="1">
      <c r="A9421" s="45" t="str">
        <f>IF(G9421="","",VLOOKUP(G9421,#REF!,3,0))</f>
        <v/>
      </c>
      <c r="B9421" s="45" t="str">
        <f>IF(Table1[[#This Row],[Day]]="","",WEEKNUM(F9421))</f>
        <v/>
      </c>
      <c r="C9421" s="45" t="str">
        <f>IF(Table1[[#This Row],[Day]]="","",MONTH(F9421))</f>
        <v/>
      </c>
      <c r="D9421" s="45" t="str">
        <f>IF(Table1[[#This Row],[Day]]="","",YEAR(F9421))</f>
        <v/>
      </c>
      <c r="E9421" s="117" t="s">
        <v>329</v>
      </c>
      <c r="J9421" s="102"/>
      <c r="K9421" s="124"/>
      <c r="R9421" s="46"/>
      <c r="V9421" s="112"/>
      <c r="W9421" s="72"/>
      <c r="X9421" s="46"/>
      <c r="Y9421" s="46"/>
      <c r="AC9421" s="47">
        <f t="shared" si="143"/>
        <v>0</v>
      </c>
      <c r="AD9421" s="47"/>
      <c r="AE9421" s="44"/>
      <c r="AF9421" s="48"/>
    </row>
    <row r="9422" spans="1:32" ht="21" customHeight="1">
      <c r="A9422" s="45" t="str">
        <f>IF(G9422="","",VLOOKUP(G9422,#REF!,3,0))</f>
        <v/>
      </c>
      <c r="B9422" s="45" t="str">
        <f>IF(Table1[[#This Row],[Day]]="","",WEEKNUM(F9422))</f>
        <v/>
      </c>
      <c r="C9422" s="45" t="str">
        <f>IF(Table1[[#This Row],[Day]]="","",MONTH(F9422))</f>
        <v/>
      </c>
      <c r="D9422" s="45" t="str">
        <f>IF(Table1[[#This Row],[Day]]="","",YEAR(F9422))</f>
        <v/>
      </c>
      <c r="E9422" s="117" t="s">
        <v>329</v>
      </c>
      <c r="J9422" s="102"/>
      <c r="K9422" s="124"/>
      <c r="R9422" s="46"/>
      <c r="V9422" s="112"/>
      <c r="W9422" s="72"/>
      <c r="X9422" s="46"/>
      <c r="Y9422" s="46"/>
      <c r="AC9422" s="47">
        <f t="shared" si="143"/>
        <v>0</v>
      </c>
      <c r="AD9422" s="47"/>
      <c r="AE9422" s="44"/>
      <c r="AF9422" s="48"/>
    </row>
    <row r="9423" spans="1:32" ht="21" customHeight="1">
      <c r="A9423" s="45" t="str">
        <f>IF(G9423="","",VLOOKUP(G9423,#REF!,3,0))</f>
        <v/>
      </c>
      <c r="B9423" s="45" t="str">
        <f>IF(Table1[[#This Row],[Day]]="","",WEEKNUM(F9423))</f>
        <v/>
      </c>
      <c r="C9423" s="45" t="str">
        <f>IF(Table1[[#This Row],[Day]]="","",MONTH(F9423))</f>
        <v/>
      </c>
      <c r="D9423" s="45" t="str">
        <f>IF(Table1[[#This Row],[Day]]="","",YEAR(F9423))</f>
        <v/>
      </c>
      <c r="E9423" s="117" t="s">
        <v>329</v>
      </c>
      <c r="J9423" s="102"/>
      <c r="K9423" s="124"/>
      <c r="R9423" s="46"/>
      <c r="V9423" s="112"/>
      <c r="W9423" s="72"/>
      <c r="X9423" s="46"/>
      <c r="Y9423" s="46"/>
      <c r="AC9423" s="47">
        <f t="shared" si="143"/>
        <v>0</v>
      </c>
      <c r="AD9423" s="47"/>
      <c r="AE9423" s="44"/>
      <c r="AF9423" s="48"/>
    </row>
    <row r="9424" spans="1:32" ht="21" customHeight="1">
      <c r="A9424" s="45" t="str">
        <f>IF(G9424="","",VLOOKUP(G9424,#REF!,3,0))</f>
        <v/>
      </c>
      <c r="B9424" s="45" t="str">
        <f>IF(Table1[[#This Row],[Day]]="","",WEEKNUM(F9424))</f>
        <v/>
      </c>
      <c r="C9424" s="45" t="str">
        <f>IF(Table1[[#This Row],[Day]]="","",MONTH(F9424))</f>
        <v/>
      </c>
      <c r="D9424" s="45" t="str">
        <f>IF(Table1[[#This Row],[Day]]="","",YEAR(F9424))</f>
        <v/>
      </c>
      <c r="E9424" s="117" t="s">
        <v>329</v>
      </c>
      <c r="J9424" s="102"/>
      <c r="K9424" s="124"/>
      <c r="R9424" s="46"/>
      <c r="V9424" s="112"/>
      <c r="W9424" s="72"/>
      <c r="X9424" s="46"/>
      <c r="Y9424" s="46"/>
      <c r="AC9424" s="47">
        <f t="shared" si="143"/>
        <v>0</v>
      </c>
      <c r="AD9424" s="47"/>
      <c r="AE9424" s="44"/>
      <c r="AF9424" s="48"/>
    </row>
    <row r="9425" spans="1:32" ht="21" customHeight="1">
      <c r="A9425" s="45" t="str">
        <f>IF(G9425="","",VLOOKUP(G9425,#REF!,3,0))</f>
        <v/>
      </c>
      <c r="B9425" s="45" t="str">
        <f>IF(Table1[[#This Row],[Day]]="","",WEEKNUM(F9425))</f>
        <v/>
      </c>
      <c r="C9425" s="45" t="str">
        <f>IF(Table1[[#This Row],[Day]]="","",MONTH(F9425))</f>
        <v/>
      </c>
      <c r="D9425" s="45" t="str">
        <f>IF(Table1[[#This Row],[Day]]="","",YEAR(F9425))</f>
        <v/>
      </c>
      <c r="E9425" s="117" t="s">
        <v>329</v>
      </c>
      <c r="J9425" s="102"/>
      <c r="K9425" s="124"/>
      <c r="R9425" s="46"/>
      <c r="V9425" s="112"/>
      <c r="W9425" s="72"/>
      <c r="X9425" s="46"/>
      <c r="Y9425" s="46"/>
      <c r="AC9425" s="47">
        <f t="shared" si="143"/>
        <v>0</v>
      </c>
      <c r="AD9425" s="47"/>
      <c r="AE9425" s="44"/>
      <c r="AF9425" s="48"/>
    </row>
    <row r="9426" spans="1:32" ht="21" customHeight="1">
      <c r="A9426" s="45" t="str">
        <f>IF(G9426="","",VLOOKUP(G9426,#REF!,3,0))</f>
        <v/>
      </c>
      <c r="B9426" s="45" t="str">
        <f>IF(Table1[[#This Row],[Day]]="","",WEEKNUM(F9426))</f>
        <v/>
      </c>
      <c r="C9426" s="45" t="str">
        <f>IF(Table1[[#This Row],[Day]]="","",MONTH(F9426))</f>
        <v/>
      </c>
      <c r="D9426" s="45" t="str">
        <f>IF(Table1[[#This Row],[Day]]="","",YEAR(F9426))</f>
        <v/>
      </c>
      <c r="E9426" s="117" t="s">
        <v>329</v>
      </c>
      <c r="J9426" s="102"/>
      <c r="K9426" s="124"/>
      <c r="R9426" s="46"/>
      <c r="V9426" s="112"/>
      <c r="W9426" s="72"/>
      <c r="X9426" s="46"/>
      <c r="Y9426" s="46"/>
      <c r="AC9426" s="47">
        <f t="shared" si="143"/>
        <v>0</v>
      </c>
      <c r="AD9426" s="47"/>
      <c r="AE9426" s="44"/>
      <c r="AF9426" s="48"/>
    </row>
    <row r="9427" spans="1:32" ht="21" customHeight="1">
      <c r="A9427" s="45" t="str">
        <f>IF(G9427="","",VLOOKUP(G9427,#REF!,3,0))</f>
        <v/>
      </c>
      <c r="B9427" s="45" t="str">
        <f>IF(Table1[[#This Row],[Day]]="","",WEEKNUM(F9427))</f>
        <v/>
      </c>
      <c r="C9427" s="45" t="str">
        <f>IF(Table1[[#This Row],[Day]]="","",MONTH(F9427))</f>
        <v/>
      </c>
      <c r="D9427" s="45" t="str">
        <f>IF(Table1[[#This Row],[Day]]="","",YEAR(F9427))</f>
        <v/>
      </c>
      <c r="E9427" s="117" t="s">
        <v>329</v>
      </c>
      <c r="J9427" s="102"/>
      <c r="K9427" s="124"/>
      <c r="R9427" s="46"/>
      <c r="V9427" s="112"/>
      <c r="W9427" s="72"/>
      <c r="X9427" s="46"/>
      <c r="Y9427" s="46"/>
      <c r="AC9427" s="47">
        <f t="shared" si="143"/>
        <v>0</v>
      </c>
      <c r="AD9427" s="47"/>
      <c r="AE9427" s="44"/>
      <c r="AF9427" s="48"/>
    </row>
    <row r="9428" spans="1:32" ht="21" customHeight="1">
      <c r="A9428" s="45" t="str">
        <f>IF(G9428="","",VLOOKUP(G9428,#REF!,3,0))</f>
        <v/>
      </c>
      <c r="B9428" s="45" t="str">
        <f>IF(Table1[[#This Row],[Day]]="","",WEEKNUM(F9428))</f>
        <v/>
      </c>
      <c r="C9428" s="45" t="str">
        <f>IF(Table1[[#This Row],[Day]]="","",MONTH(F9428))</f>
        <v/>
      </c>
      <c r="D9428" s="45" t="str">
        <f>IF(Table1[[#This Row],[Day]]="","",YEAR(F9428))</f>
        <v/>
      </c>
      <c r="E9428" s="117" t="s">
        <v>329</v>
      </c>
      <c r="J9428" s="102"/>
      <c r="K9428" s="124"/>
      <c r="R9428" s="46"/>
      <c r="V9428" s="112"/>
      <c r="W9428" s="72"/>
      <c r="X9428" s="46"/>
      <c r="Y9428" s="46"/>
      <c r="AC9428" s="47">
        <f t="shared" si="143"/>
        <v>0</v>
      </c>
      <c r="AD9428" s="47"/>
      <c r="AE9428" s="44"/>
      <c r="AF9428" s="48"/>
    </row>
    <row r="9429" spans="1:32" ht="21" customHeight="1">
      <c r="A9429" s="45" t="str">
        <f>IF(G9429="","",VLOOKUP(G9429,#REF!,3,0))</f>
        <v/>
      </c>
      <c r="B9429" s="45" t="str">
        <f>IF(Table1[[#This Row],[Day]]="","",WEEKNUM(F9429))</f>
        <v/>
      </c>
      <c r="C9429" s="45" t="str">
        <f>IF(Table1[[#This Row],[Day]]="","",MONTH(F9429))</f>
        <v/>
      </c>
      <c r="D9429" s="45" t="str">
        <f>IF(Table1[[#This Row],[Day]]="","",YEAR(F9429))</f>
        <v/>
      </c>
      <c r="E9429" s="117" t="s">
        <v>329</v>
      </c>
      <c r="J9429" s="102"/>
      <c r="K9429" s="124"/>
      <c r="R9429" s="46"/>
      <c r="V9429" s="112"/>
      <c r="W9429" s="72"/>
      <c r="X9429" s="46"/>
      <c r="Y9429" s="46"/>
      <c r="AC9429" s="47">
        <f t="shared" si="143"/>
        <v>0</v>
      </c>
      <c r="AD9429" s="47"/>
      <c r="AE9429" s="44"/>
      <c r="AF9429" s="48"/>
    </row>
    <row r="9430" spans="1:32" ht="21" customHeight="1">
      <c r="A9430" s="45" t="str">
        <f>IF(G9430="","",VLOOKUP(G9430,#REF!,3,0))</f>
        <v/>
      </c>
      <c r="B9430" s="45" t="str">
        <f>IF(Table1[[#This Row],[Day]]="","",WEEKNUM(F9430))</f>
        <v/>
      </c>
      <c r="C9430" s="45" t="str">
        <f>IF(Table1[[#This Row],[Day]]="","",MONTH(F9430))</f>
        <v/>
      </c>
      <c r="D9430" s="45" t="str">
        <f>IF(Table1[[#This Row],[Day]]="","",YEAR(F9430))</f>
        <v/>
      </c>
      <c r="E9430" s="117" t="s">
        <v>329</v>
      </c>
      <c r="J9430" s="102"/>
      <c r="K9430" s="124"/>
      <c r="R9430" s="46"/>
      <c r="V9430" s="112"/>
      <c r="W9430" s="72"/>
      <c r="X9430" s="46"/>
      <c r="Y9430" s="46"/>
      <c r="AC9430" s="47">
        <f t="shared" si="143"/>
        <v>0</v>
      </c>
      <c r="AD9430" s="47"/>
      <c r="AE9430" s="44"/>
      <c r="AF9430" s="48"/>
    </row>
    <row r="9431" spans="1:32" ht="21" customHeight="1">
      <c r="A9431" s="45" t="str">
        <f>IF(G9431="","",VLOOKUP(G9431,#REF!,3,0))</f>
        <v/>
      </c>
      <c r="B9431" s="45" t="str">
        <f>IF(Table1[[#This Row],[Day]]="","",WEEKNUM(F9431))</f>
        <v/>
      </c>
      <c r="C9431" s="45" t="str">
        <f>IF(Table1[[#This Row],[Day]]="","",MONTH(F9431))</f>
        <v/>
      </c>
      <c r="D9431" s="45" t="str">
        <f>IF(Table1[[#This Row],[Day]]="","",YEAR(F9431))</f>
        <v/>
      </c>
      <c r="E9431" s="117" t="s">
        <v>329</v>
      </c>
      <c r="J9431" s="102"/>
      <c r="K9431" s="124"/>
      <c r="R9431" s="46"/>
      <c r="V9431" s="112"/>
      <c r="W9431" s="72"/>
      <c r="X9431" s="46"/>
      <c r="Y9431" s="46"/>
      <c r="AC9431" s="47">
        <f t="shared" si="143"/>
        <v>0</v>
      </c>
      <c r="AD9431" s="47"/>
      <c r="AE9431" s="44"/>
      <c r="AF9431" s="48"/>
    </row>
    <row r="9432" spans="1:32" ht="21" customHeight="1">
      <c r="A9432" s="45" t="str">
        <f>IF(G9432="","",VLOOKUP(G9432,#REF!,3,0))</f>
        <v/>
      </c>
      <c r="B9432" s="45" t="str">
        <f>IF(Table1[[#This Row],[Day]]="","",WEEKNUM(F9432))</f>
        <v/>
      </c>
      <c r="C9432" s="45" t="str">
        <f>IF(Table1[[#This Row],[Day]]="","",MONTH(F9432))</f>
        <v/>
      </c>
      <c r="D9432" s="45" t="str">
        <f>IF(Table1[[#This Row],[Day]]="","",YEAR(F9432))</f>
        <v/>
      </c>
      <c r="E9432" s="117" t="s">
        <v>329</v>
      </c>
      <c r="J9432" s="102"/>
      <c r="K9432" s="124"/>
      <c r="R9432" s="46"/>
      <c r="V9432" s="112"/>
      <c r="W9432" s="72"/>
      <c r="X9432" s="46"/>
      <c r="Y9432" s="46"/>
      <c r="AC9432" s="47">
        <f t="shared" si="143"/>
        <v>0</v>
      </c>
      <c r="AD9432" s="47"/>
      <c r="AE9432" s="44"/>
      <c r="AF9432" s="48"/>
    </row>
    <row r="9433" spans="1:32" ht="21" customHeight="1">
      <c r="A9433" s="45" t="str">
        <f>IF(G9433="","",VLOOKUP(G9433,#REF!,3,0))</f>
        <v/>
      </c>
      <c r="B9433" s="45" t="str">
        <f>IF(Table1[[#This Row],[Day]]="","",WEEKNUM(F9433))</f>
        <v/>
      </c>
      <c r="C9433" s="45" t="str">
        <f>IF(Table1[[#This Row],[Day]]="","",MONTH(F9433))</f>
        <v/>
      </c>
      <c r="D9433" s="45" t="str">
        <f>IF(Table1[[#This Row],[Day]]="","",YEAR(F9433))</f>
        <v/>
      </c>
      <c r="E9433" s="117" t="s">
        <v>329</v>
      </c>
      <c r="J9433" s="102"/>
      <c r="K9433" s="124"/>
      <c r="R9433" s="46"/>
      <c r="V9433" s="112"/>
      <c r="W9433" s="72"/>
      <c r="X9433" s="46"/>
      <c r="Y9433" s="46"/>
      <c r="AC9433" s="47">
        <f t="shared" si="143"/>
        <v>0</v>
      </c>
      <c r="AD9433" s="47"/>
      <c r="AE9433" s="44"/>
      <c r="AF9433" s="48"/>
    </row>
    <row r="9434" spans="1:32" ht="21" customHeight="1">
      <c r="A9434" s="45" t="str">
        <f>IF(G9434="","",VLOOKUP(G9434,#REF!,3,0))</f>
        <v/>
      </c>
      <c r="B9434" s="45" t="str">
        <f>IF(Table1[[#This Row],[Day]]="","",WEEKNUM(F9434))</f>
        <v/>
      </c>
      <c r="C9434" s="45" t="str">
        <f>IF(Table1[[#This Row],[Day]]="","",MONTH(F9434))</f>
        <v/>
      </c>
      <c r="D9434" s="45" t="str">
        <f>IF(Table1[[#This Row],[Day]]="","",YEAR(F9434))</f>
        <v/>
      </c>
      <c r="E9434" s="117" t="s">
        <v>329</v>
      </c>
      <c r="J9434" s="102"/>
      <c r="K9434" s="124"/>
      <c r="R9434" s="46"/>
      <c r="V9434" s="112"/>
      <c r="W9434" s="72"/>
      <c r="X9434" s="46"/>
      <c r="Y9434" s="46"/>
      <c r="AC9434" s="47">
        <f t="shared" si="143"/>
        <v>0</v>
      </c>
      <c r="AD9434" s="47"/>
      <c r="AE9434" s="44"/>
      <c r="AF9434" s="48"/>
    </row>
    <row r="9435" spans="1:32" ht="21" customHeight="1">
      <c r="A9435" s="45" t="str">
        <f>IF(G9435="","",VLOOKUP(G9435,#REF!,3,0))</f>
        <v/>
      </c>
      <c r="B9435" s="45" t="str">
        <f>IF(Table1[[#This Row],[Day]]="","",WEEKNUM(F9435))</f>
        <v/>
      </c>
      <c r="C9435" s="45" t="str">
        <f>IF(Table1[[#This Row],[Day]]="","",MONTH(F9435))</f>
        <v/>
      </c>
      <c r="D9435" s="45" t="str">
        <f>IF(Table1[[#This Row],[Day]]="","",YEAR(F9435))</f>
        <v/>
      </c>
      <c r="E9435" s="117" t="s">
        <v>329</v>
      </c>
      <c r="J9435" s="102"/>
      <c r="K9435" s="124"/>
      <c r="R9435" s="46"/>
      <c r="V9435" s="112"/>
      <c r="W9435" s="72"/>
      <c r="X9435" s="46"/>
      <c r="Y9435" s="46"/>
      <c r="AC9435" s="47">
        <f t="shared" si="143"/>
        <v>0</v>
      </c>
      <c r="AD9435" s="47"/>
      <c r="AE9435" s="44"/>
      <c r="AF9435" s="48"/>
    </row>
    <row r="9436" spans="1:32" ht="21" customHeight="1">
      <c r="A9436" s="45" t="str">
        <f>IF(G9436="","",VLOOKUP(G9436,#REF!,3,0))</f>
        <v/>
      </c>
      <c r="B9436" s="45" t="str">
        <f>IF(Table1[[#This Row],[Day]]="","",WEEKNUM(F9436))</f>
        <v/>
      </c>
      <c r="C9436" s="45" t="str">
        <f>IF(Table1[[#This Row],[Day]]="","",MONTH(F9436))</f>
        <v/>
      </c>
      <c r="D9436" s="45" t="str">
        <f>IF(Table1[[#This Row],[Day]]="","",YEAR(F9436))</f>
        <v/>
      </c>
      <c r="E9436" s="117" t="s">
        <v>329</v>
      </c>
      <c r="J9436" s="102"/>
      <c r="K9436" s="124"/>
      <c r="R9436" s="46"/>
      <c r="V9436" s="112"/>
      <c r="W9436" s="72"/>
      <c r="X9436" s="46"/>
      <c r="Y9436" s="46"/>
      <c r="AC9436" s="47">
        <f t="shared" ref="AC9436:AC9499" si="144">SUM(I9436:AB9436)</f>
        <v>0</v>
      </c>
      <c r="AD9436" s="47"/>
      <c r="AE9436" s="44"/>
      <c r="AF9436" s="48"/>
    </row>
    <row r="9437" spans="1:32" ht="21" customHeight="1">
      <c r="A9437" s="45" t="str">
        <f>IF(G9437="","",VLOOKUP(G9437,#REF!,3,0))</f>
        <v/>
      </c>
      <c r="B9437" s="45" t="str">
        <f>IF(Table1[[#This Row],[Day]]="","",WEEKNUM(F9437))</f>
        <v/>
      </c>
      <c r="C9437" s="45" t="str">
        <f>IF(Table1[[#This Row],[Day]]="","",MONTH(F9437))</f>
        <v/>
      </c>
      <c r="D9437" s="45" t="str">
        <f>IF(Table1[[#This Row],[Day]]="","",YEAR(F9437))</f>
        <v/>
      </c>
      <c r="E9437" s="117" t="s">
        <v>329</v>
      </c>
      <c r="J9437" s="102"/>
      <c r="K9437" s="124"/>
      <c r="R9437" s="46"/>
      <c r="V9437" s="112"/>
      <c r="W9437" s="72"/>
      <c r="X9437" s="46"/>
      <c r="Y9437" s="46"/>
      <c r="AC9437" s="47">
        <f t="shared" si="144"/>
        <v>0</v>
      </c>
      <c r="AD9437" s="47"/>
      <c r="AE9437" s="44"/>
      <c r="AF9437" s="48"/>
    </row>
    <row r="9438" spans="1:32" ht="21" customHeight="1">
      <c r="A9438" s="45" t="str">
        <f>IF(G9438="","",VLOOKUP(G9438,#REF!,3,0))</f>
        <v/>
      </c>
      <c r="B9438" s="45" t="str">
        <f>IF(Table1[[#This Row],[Day]]="","",WEEKNUM(F9438))</f>
        <v/>
      </c>
      <c r="C9438" s="45" t="str">
        <f>IF(Table1[[#This Row],[Day]]="","",MONTH(F9438))</f>
        <v/>
      </c>
      <c r="D9438" s="45" t="str">
        <f>IF(Table1[[#This Row],[Day]]="","",YEAR(F9438))</f>
        <v/>
      </c>
      <c r="E9438" s="117" t="s">
        <v>329</v>
      </c>
      <c r="J9438" s="102"/>
      <c r="K9438" s="124"/>
      <c r="R9438" s="46"/>
      <c r="V9438" s="112"/>
      <c r="W9438" s="72"/>
      <c r="X9438" s="46"/>
      <c r="Y9438" s="46"/>
      <c r="AC9438" s="47">
        <f t="shared" si="144"/>
        <v>0</v>
      </c>
      <c r="AD9438" s="47"/>
      <c r="AE9438" s="44"/>
      <c r="AF9438" s="48"/>
    </row>
    <row r="9439" spans="1:32" ht="21" customHeight="1">
      <c r="A9439" s="45" t="str">
        <f>IF(G9439="","",VLOOKUP(G9439,#REF!,3,0))</f>
        <v/>
      </c>
      <c r="B9439" s="45" t="str">
        <f>IF(Table1[[#This Row],[Day]]="","",WEEKNUM(F9439))</f>
        <v/>
      </c>
      <c r="C9439" s="45" t="str">
        <f>IF(Table1[[#This Row],[Day]]="","",MONTH(F9439))</f>
        <v/>
      </c>
      <c r="D9439" s="45" t="str">
        <f>IF(Table1[[#This Row],[Day]]="","",YEAR(F9439))</f>
        <v/>
      </c>
      <c r="E9439" s="117" t="s">
        <v>329</v>
      </c>
      <c r="J9439" s="102"/>
      <c r="K9439" s="124"/>
      <c r="R9439" s="46"/>
      <c r="V9439" s="112"/>
      <c r="W9439" s="72"/>
      <c r="X9439" s="46"/>
      <c r="Y9439" s="46"/>
      <c r="AC9439" s="47">
        <f t="shared" si="144"/>
        <v>0</v>
      </c>
      <c r="AD9439" s="47"/>
      <c r="AE9439" s="44"/>
      <c r="AF9439" s="48"/>
    </row>
    <row r="9440" spans="1:32" ht="21" customHeight="1">
      <c r="A9440" s="45" t="str">
        <f>IF(G9440="","",VLOOKUP(G9440,#REF!,3,0))</f>
        <v/>
      </c>
      <c r="B9440" s="45" t="str">
        <f>IF(Table1[[#This Row],[Day]]="","",WEEKNUM(F9440))</f>
        <v/>
      </c>
      <c r="C9440" s="45" t="str">
        <f>IF(Table1[[#This Row],[Day]]="","",MONTH(F9440))</f>
        <v/>
      </c>
      <c r="D9440" s="45" t="str">
        <f>IF(Table1[[#This Row],[Day]]="","",YEAR(F9440))</f>
        <v/>
      </c>
      <c r="E9440" s="117" t="s">
        <v>329</v>
      </c>
      <c r="J9440" s="102"/>
      <c r="K9440" s="124"/>
      <c r="R9440" s="46"/>
      <c r="V9440" s="112"/>
      <c r="W9440" s="72"/>
      <c r="X9440" s="46"/>
      <c r="Y9440" s="46"/>
      <c r="AC9440" s="47">
        <f t="shared" si="144"/>
        <v>0</v>
      </c>
      <c r="AD9440" s="47"/>
      <c r="AE9440" s="44"/>
      <c r="AF9440" s="48"/>
    </row>
    <row r="9441" spans="1:32" ht="21" customHeight="1">
      <c r="A9441" s="45" t="str">
        <f>IF(G9441="","",VLOOKUP(G9441,#REF!,3,0))</f>
        <v/>
      </c>
      <c r="B9441" s="45" t="str">
        <f>IF(Table1[[#This Row],[Day]]="","",WEEKNUM(F9441))</f>
        <v/>
      </c>
      <c r="C9441" s="45" t="str">
        <f>IF(Table1[[#This Row],[Day]]="","",MONTH(F9441))</f>
        <v/>
      </c>
      <c r="D9441" s="45" t="str">
        <f>IF(Table1[[#This Row],[Day]]="","",YEAR(F9441))</f>
        <v/>
      </c>
      <c r="E9441" s="117" t="s">
        <v>329</v>
      </c>
      <c r="J9441" s="102"/>
      <c r="K9441" s="124"/>
      <c r="R9441" s="46"/>
      <c r="V9441" s="112"/>
      <c r="W9441" s="72"/>
      <c r="X9441" s="46"/>
      <c r="Y9441" s="46"/>
      <c r="AC9441" s="47">
        <f t="shared" si="144"/>
        <v>0</v>
      </c>
      <c r="AD9441" s="47"/>
      <c r="AE9441" s="44"/>
      <c r="AF9441" s="48"/>
    </row>
    <row r="9442" spans="1:32" ht="21" customHeight="1">
      <c r="A9442" s="45" t="str">
        <f>IF(G9442="","",VLOOKUP(G9442,#REF!,3,0))</f>
        <v/>
      </c>
      <c r="B9442" s="45" t="str">
        <f>IF(Table1[[#This Row],[Day]]="","",WEEKNUM(F9442))</f>
        <v/>
      </c>
      <c r="C9442" s="45" t="str">
        <f>IF(Table1[[#This Row],[Day]]="","",MONTH(F9442))</f>
        <v/>
      </c>
      <c r="D9442" s="45" t="str">
        <f>IF(Table1[[#This Row],[Day]]="","",YEAR(F9442))</f>
        <v/>
      </c>
      <c r="E9442" s="117" t="s">
        <v>329</v>
      </c>
      <c r="J9442" s="102"/>
      <c r="K9442" s="124"/>
      <c r="R9442" s="46"/>
      <c r="V9442" s="112"/>
      <c r="W9442" s="72"/>
      <c r="X9442" s="46"/>
      <c r="Y9442" s="46"/>
      <c r="AC9442" s="47">
        <f t="shared" si="144"/>
        <v>0</v>
      </c>
      <c r="AD9442" s="47"/>
      <c r="AE9442" s="44"/>
      <c r="AF9442" s="48"/>
    </row>
    <row r="9443" spans="1:32" ht="21" customHeight="1">
      <c r="A9443" s="45" t="str">
        <f>IF(G9443="","",VLOOKUP(G9443,#REF!,3,0))</f>
        <v/>
      </c>
      <c r="B9443" s="45" t="str">
        <f>IF(Table1[[#This Row],[Day]]="","",WEEKNUM(F9443))</f>
        <v/>
      </c>
      <c r="C9443" s="45" t="str">
        <f>IF(Table1[[#This Row],[Day]]="","",MONTH(F9443))</f>
        <v/>
      </c>
      <c r="D9443" s="45" t="str">
        <f>IF(Table1[[#This Row],[Day]]="","",YEAR(F9443))</f>
        <v/>
      </c>
      <c r="E9443" s="117" t="s">
        <v>329</v>
      </c>
      <c r="J9443" s="102"/>
      <c r="K9443" s="124"/>
      <c r="R9443" s="46"/>
      <c r="V9443" s="112"/>
      <c r="W9443" s="72"/>
      <c r="X9443" s="46"/>
      <c r="Y9443" s="46"/>
      <c r="AC9443" s="47">
        <f t="shared" si="144"/>
        <v>0</v>
      </c>
      <c r="AD9443" s="47"/>
      <c r="AE9443" s="44"/>
      <c r="AF9443" s="48"/>
    </row>
    <row r="9444" spans="1:32" ht="21" customHeight="1">
      <c r="A9444" s="45" t="str">
        <f>IF(G9444="","",VLOOKUP(G9444,#REF!,3,0))</f>
        <v/>
      </c>
      <c r="B9444" s="45" t="str">
        <f>IF(Table1[[#This Row],[Day]]="","",WEEKNUM(F9444))</f>
        <v/>
      </c>
      <c r="C9444" s="45" t="str">
        <f>IF(Table1[[#This Row],[Day]]="","",MONTH(F9444))</f>
        <v/>
      </c>
      <c r="D9444" s="45" t="str">
        <f>IF(Table1[[#This Row],[Day]]="","",YEAR(F9444))</f>
        <v/>
      </c>
      <c r="E9444" s="117" t="s">
        <v>329</v>
      </c>
      <c r="J9444" s="102"/>
      <c r="K9444" s="124"/>
      <c r="R9444" s="46"/>
      <c r="V9444" s="112"/>
      <c r="W9444" s="72"/>
      <c r="X9444" s="46"/>
      <c r="Y9444" s="46"/>
      <c r="AC9444" s="47">
        <f t="shared" si="144"/>
        <v>0</v>
      </c>
      <c r="AD9444" s="47"/>
      <c r="AE9444" s="44"/>
      <c r="AF9444" s="48"/>
    </row>
    <row r="9445" spans="1:32" ht="21" customHeight="1">
      <c r="A9445" s="45" t="str">
        <f>IF(G9445="","",VLOOKUP(G9445,#REF!,3,0))</f>
        <v/>
      </c>
      <c r="B9445" s="45" t="str">
        <f>IF(Table1[[#This Row],[Day]]="","",WEEKNUM(F9445))</f>
        <v/>
      </c>
      <c r="C9445" s="45" t="str">
        <f>IF(Table1[[#This Row],[Day]]="","",MONTH(F9445))</f>
        <v/>
      </c>
      <c r="D9445" s="45" t="str">
        <f>IF(Table1[[#This Row],[Day]]="","",YEAR(F9445))</f>
        <v/>
      </c>
      <c r="E9445" s="117" t="s">
        <v>329</v>
      </c>
      <c r="J9445" s="102"/>
      <c r="K9445" s="124"/>
      <c r="R9445" s="46"/>
      <c r="V9445" s="112"/>
      <c r="W9445" s="72"/>
      <c r="X9445" s="46"/>
      <c r="Y9445" s="46"/>
      <c r="AC9445" s="47">
        <f t="shared" si="144"/>
        <v>0</v>
      </c>
      <c r="AD9445" s="47"/>
      <c r="AE9445" s="44"/>
      <c r="AF9445" s="48"/>
    </row>
    <row r="9446" spans="1:32" ht="21" customHeight="1">
      <c r="A9446" s="45" t="str">
        <f>IF(G9446="","",VLOOKUP(G9446,#REF!,3,0))</f>
        <v/>
      </c>
      <c r="B9446" s="45" t="str">
        <f>IF(Table1[[#This Row],[Day]]="","",WEEKNUM(F9446))</f>
        <v/>
      </c>
      <c r="C9446" s="45" t="str">
        <f>IF(Table1[[#This Row],[Day]]="","",MONTH(F9446))</f>
        <v/>
      </c>
      <c r="D9446" s="45" t="str">
        <f>IF(Table1[[#This Row],[Day]]="","",YEAR(F9446))</f>
        <v/>
      </c>
      <c r="E9446" s="117" t="s">
        <v>329</v>
      </c>
      <c r="J9446" s="102"/>
      <c r="K9446" s="124"/>
      <c r="R9446" s="46"/>
      <c r="V9446" s="112"/>
      <c r="W9446" s="72"/>
      <c r="X9446" s="46"/>
      <c r="Y9446" s="46"/>
      <c r="AC9446" s="47">
        <f t="shared" si="144"/>
        <v>0</v>
      </c>
      <c r="AD9446" s="47"/>
      <c r="AE9446" s="44"/>
      <c r="AF9446" s="48"/>
    </row>
    <row r="9447" spans="1:32" ht="21" customHeight="1">
      <c r="A9447" s="45" t="str">
        <f>IF(G9447="","",VLOOKUP(G9447,#REF!,3,0))</f>
        <v/>
      </c>
      <c r="B9447" s="45" t="str">
        <f>IF(Table1[[#This Row],[Day]]="","",WEEKNUM(F9447))</f>
        <v/>
      </c>
      <c r="C9447" s="45" t="str">
        <f>IF(Table1[[#This Row],[Day]]="","",MONTH(F9447))</f>
        <v/>
      </c>
      <c r="D9447" s="45" t="str">
        <f>IF(Table1[[#This Row],[Day]]="","",YEAR(F9447))</f>
        <v/>
      </c>
      <c r="E9447" s="117" t="s">
        <v>329</v>
      </c>
      <c r="J9447" s="102"/>
      <c r="K9447" s="124"/>
      <c r="R9447" s="46"/>
      <c r="V9447" s="112"/>
      <c r="W9447" s="72"/>
      <c r="X9447" s="46"/>
      <c r="Y9447" s="46"/>
      <c r="AC9447" s="47">
        <f t="shared" si="144"/>
        <v>0</v>
      </c>
      <c r="AD9447" s="47"/>
      <c r="AE9447" s="44"/>
      <c r="AF9447" s="48"/>
    </row>
    <row r="9448" spans="1:32" ht="21" customHeight="1">
      <c r="A9448" s="45" t="str">
        <f>IF(G9448="","",VLOOKUP(G9448,#REF!,3,0))</f>
        <v/>
      </c>
      <c r="B9448" s="45" t="str">
        <f>IF(Table1[[#This Row],[Day]]="","",WEEKNUM(F9448))</f>
        <v/>
      </c>
      <c r="C9448" s="45" t="str">
        <f>IF(Table1[[#This Row],[Day]]="","",MONTH(F9448))</f>
        <v/>
      </c>
      <c r="D9448" s="45" t="str">
        <f>IF(Table1[[#This Row],[Day]]="","",YEAR(F9448))</f>
        <v/>
      </c>
      <c r="E9448" s="117" t="s">
        <v>329</v>
      </c>
      <c r="J9448" s="102"/>
      <c r="K9448" s="124"/>
      <c r="R9448" s="46"/>
      <c r="V9448" s="112"/>
      <c r="W9448" s="72"/>
      <c r="X9448" s="46"/>
      <c r="Y9448" s="46"/>
      <c r="AC9448" s="47">
        <f t="shared" si="144"/>
        <v>0</v>
      </c>
      <c r="AD9448" s="47"/>
      <c r="AE9448" s="44"/>
      <c r="AF9448" s="48"/>
    </row>
    <row r="9449" spans="1:32" ht="21" customHeight="1">
      <c r="A9449" s="45" t="str">
        <f>IF(G9449="","",VLOOKUP(G9449,#REF!,3,0))</f>
        <v/>
      </c>
      <c r="B9449" s="45" t="str">
        <f>IF(Table1[[#This Row],[Day]]="","",WEEKNUM(F9449))</f>
        <v/>
      </c>
      <c r="C9449" s="45" t="str">
        <f>IF(Table1[[#This Row],[Day]]="","",MONTH(F9449))</f>
        <v/>
      </c>
      <c r="D9449" s="45" t="str">
        <f>IF(Table1[[#This Row],[Day]]="","",YEAR(F9449))</f>
        <v/>
      </c>
      <c r="E9449" s="117" t="s">
        <v>329</v>
      </c>
      <c r="J9449" s="102"/>
      <c r="K9449" s="124"/>
      <c r="R9449" s="46"/>
      <c r="V9449" s="112"/>
      <c r="W9449" s="72"/>
      <c r="X9449" s="46"/>
      <c r="Y9449" s="46"/>
      <c r="AC9449" s="47">
        <f t="shared" si="144"/>
        <v>0</v>
      </c>
      <c r="AD9449" s="47"/>
      <c r="AE9449" s="44"/>
      <c r="AF9449" s="48"/>
    </row>
    <row r="9450" spans="1:32" ht="21" customHeight="1">
      <c r="A9450" s="45" t="str">
        <f>IF(G9450="","",VLOOKUP(G9450,#REF!,3,0))</f>
        <v/>
      </c>
      <c r="B9450" s="45" t="str">
        <f>IF(Table1[[#This Row],[Day]]="","",WEEKNUM(F9450))</f>
        <v/>
      </c>
      <c r="C9450" s="45" t="str">
        <f>IF(Table1[[#This Row],[Day]]="","",MONTH(F9450))</f>
        <v/>
      </c>
      <c r="D9450" s="45" t="str">
        <f>IF(Table1[[#This Row],[Day]]="","",YEAR(F9450))</f>
        <v/>
      </c>
      <c r="E9450" s="117" t="s">
        <v>329</v>
      </c>
      <c r="J9450" s="102"/>
      <c r="K9450" s="124"/>
      <c r="R9450" s="46"/>
      <c r="V9450" s="112"/>
      <c r="W9450" s="72"/>
      <c r="X9450" s="46"/>
      <c r="Y9450" s="46"/>
      <c r="AC9450" s="47">
        <f t="shared" si="144"/>
        <v>0</v>
      </c>
      <c r="AD9450" s="47"/>
      <c r="AE9450" s="44"/>
      <c r="AF9450" s="48"/>
    </row>
    <row r="9451" spans="1:32" ht="21" customHeight="1">
      <c r="A9451" s="45" t="str">
        <f>IF(G9451="","",VLOOKUP(G9451,#REF!,3,0))</f>
        <v/>
      </c>
      <c r="B9451" s="45" t="str">
        <f>IF(Table1[[#This Row],[Day]]="","",WEEKNUM(F9451))</f>
        <v/>
      </c>
      <c r="C9451" s="45" t="str">
        <f>IF(Table1[[#This Row],[Day]]="","",MONTH(F9451))</f>
        <v/>
      </c>
      <c r="D9451" s="45" t="str">
        <f>IF(Table1[[#This Row],[Day]]="","",YEAR(F9451))</f>
        <v/>
      </c>
      <c r="E9451" s="117" t="s">
        <v>329</v>
      </c>
      <c r="J9451" s="102"/>
      <c r="K9451" s="124"/>
      <c r="R9451" s="46"/>
      <c r="V9451" s="112"/>
      <c r="W9451" s="72"/>
      <c r="X9451" s="46"/>
      <c r="Y9451" s="46"/>
      <c r="AC9451" s="47">
        <f t="shared" si="144"/>
        <v>0</v>
      </c>
      <c r="AD9451" s="47"/>
      <c r="AE9451" s="44"/>
      <c r="AF9451" s="48"/>
    </row>
    <row r="9452" spans="1:32" ht="21" customHeight="1">
      <c r="A9452" s="45" t="str">
        <f>IF(G9452="","",VLOOKUP(G9452,#REF!,3,0))</f>
        <v/>
      </c>
      <c r="B9452" s="45" t="str">
        <f>IF(Table1[[#This Row],[Day]]="","",WEEKNUM(F9452))</f>
        <v/>
      </c>
      <c r="C9452" s="45" t="str">
        <f>IF(Table1[[#This Row],[Day]]="","",MONTH(F9452))</f>
        <v/>
      </c>
      <c r="D9452" s="45" t="str">
        <f>IF(Table1[[#This Row],[Day]]="","",YEAR(F9452))</f>
        <v/>
      </c>
      <c r="E9452" s="117" t="s">
        <v>329</v>
      </c>
      <c r="J9452" s="102"/>
      <c r="K9452" s="124"/>
      <c r="R9452" s="46"/>
      <c r="V9452" s="112"/>
      <c r="W9452" s="72"/>
      <c r="X9452" s="46"/>
      <c r="Y9452" s="46"/>
      <c r="AC9452" s="47">
        <f t="shared" si="144"/>
        <v>0</v>
      </c>
      <c r="AD9452" s="47"/>
      <c r="AE9452" s="44"/>
      <c r="AF9452" s="48"/>
    </row>
    <row r="9453" spans="1:32" ht="21" customHeight="1">
      <c r="A9453" s="45" t="str">
        <f>IF(G9453="","",VLOOKUP(G9453,#REF!,3,0))</f>
        <v/>
      </c>
      <c r="B9453" s="45" t="str">
        <f>IF(Table1[[#This Row],[Day]]="","",WEEKNUM(F9453))</f>
        <v/>
      </c>
      <c r="C9453" s="45" t="str">
        <f>IF(Table1[[#This Row],[Day]]="","",MONTH(F9453))</f>
        <v/>
      </c>
      <c r="D9453" s="45" t="str">
        <f>IF(Table1[[#This Row],[Day]]="","",YEAR(F9453))</f>
        <v/>
      </c>
      <c r="E9453" s="117" t="s">
        <v>329</v>
      </c>
      <c r="J9453" s="102"/>
      <c r="K9453" s="124"/>
      <c r="R9453" s="46"/>
      <c r="V9453" s="112"/>
      <c r="W9453" s="72"/>
      <c r="X9453" s="46"/>
      <c r="Y9453" s="46"/>
      <c r="AC9453" s="47">
        <f t="shared" si="144"/>
        <v>0</v>
      </c>
      <c r="AD9453" s="47"/>
      <c r="AE9453" s="44"/>
      <c r="AF9453" s="48"/>
    </row>
    <row r="9454" spans="1:32" ht="21" customHeight="1">
      <c r="A9454" s="45" t="str">
        <f>IF(G9454="","",VLOOKUP(G9454,#REF!,3,0))</f>
        <v/>
      </c>
      <c r="B9454" s="45" t="str">
        <f>IF(Table1[[#This Row],[Day]]="","",WEEKNUM(F9454))</f>
        <v/>
      </c>
      <c r="C9454" s="45" t="str">
        <f>IF(Table1[[#This Row],[Day]]="","",MONTH(F9454))</f>
        <v/>
      </c>
      <c r="D9454" s="45" t="str">
        <f>IF(Table1[[#This Row],[Day]]="","",YEAR(F9454))</f>
        <v/>
      </c>
      <c r="E9454" s="117" t="s">
        <v>329</v>
      </c>
      <c r="J9454" s="102"/>
      <c r="K9454" s="124"/>
      <c r="R9454" s="46"/>
      <c r="V9454" s="112"/>
      <c r="W9454" s="72"/>
      <c r="X9454" s="46"/>
      <c r="Y9454" s="46"/>
      <c r="AC9454" s="47">
        <f t="shared" si="144"/>
        <v>0</v>
      </c>
      <c r="AD9454" s="47"/>
      <c r="AE9454" s="44"/>
      <c r="AF9454" s="48"/>
    </row>
    <row r="9455" spans="1:32" ht="21" customHeight="1">
      <c r="A9455" s="45" t="str">
        <f>IF(G9455="","",VLOOKUP(G9455,#REF!,3,0))</f>
        <v/>
      </c>
      <c r="B9455" s="45" t="str">
        <f>IF(Table1[[#This Row],[Day]]="","",WEEKNUM(F9455))</f>
        <v/>
      </c>
      <c r="C9455" s="45" t="str">
        <f>IF(Table1[[#This Row],[Day]]="","",MONTH(F9455))</f>
        <v/>
      </c>
      <c r="D9455" s="45" t="str">
        <f>IF(Table1[[#This Row],[Day]]="","",YEAR(F9455))</f>
        <v/>
      </c>
      <c r="E9455" s="117" t="s">
        <v>329</v>
      </c>
      <c r="J9455" s="102"/>
      <c r="K9455" s="124"/>
      <c r="R9455" s="46"/>
      <c r="V9455" s="112"/>
      <c r="W9455" s="72"/>
      <c r="X9455" s="46"/>
      <c r="Y9455" s="46"/>
      <c r="AC9455" s="47">
        <f t="shared" si="144"/>
        <v>0</v>
      </c>
      <c r="AD9455" s="47"/>
      <c r="AE9455" s="44"/>
      <c r="AF9455" s="48"/>
    </row>
    <row r="9456" spans="1:32" ht="21" customHeight="1">
      <c r="A9456" s="45" t="str">
        <f>IF(G9456="","",VLOOKUP(G9456,#REF!,3,0))</f>
        <v/>
      </c>
      <c r="B9456" s="45" t="str">
        <f>IF(Table1[[#This Row],[Day]]="","",WEEKNUM(F9456))</f>
        <v/>
      </c>
      <c r="C9456" s="45" t="str">
        <f>IF(Table1[[#This Row],[Day]]="","",MONTH(F9456))</f>
        <v/>
      </c>
      <c r="D9456" s="45" t="str">
        <f>IF(Table1[[#This Row],[Day]]="","",YEAR(F9456))</f>
        <v/>
      </c>
      <c r="E9456" s="117" t="s">
        <v>329</v>
      </c>
      <c r="J9456" s="102"/>
      <c r="K9456" s="124"/>
      <c r="R9456" s="46"/>
      <c r="V9456" s="112"/>
      <c r="W9456" s="72"/>
      <c r="X9456" s="46"/>
      <c r="Y9456" s="46"/>
      <c r="AC9456" s="47">
        <f t="shared" si="144"/>
        <v>0</v>
      </c>
      <c r="AD9456" s="47"/>
      <c r="AE9456" s="44"/>
      <c r="AF9456" s="48"/>
    </row>
    <row r="9457" spans="1:32" ht="21" customHeight="1">
      <c r="A9457" s="45" t="str">
        <f>IF(G9457="","",VLOOKUP(G9457,#REF!,3,0))</f>
        <v/>
      </c>
      <c r="B9457" s="45" t="str">
        <f>IF(Table1[[#This Row],[Day]]="","",WEEKNUM(F9457))</f>
        <v/>
      </c>
      <c r="C9457" s="45" t="str">
        <f>IF(Table1[[#This Row],[Day]]="","",MONTH(F9457))</f>
        <v/>
      </c>
      <c r="D9457" s="45" t="str">
        <f>IF(Table1[[#This Row],[Day]]="","",YEAR(F9457))</f>
        <v/>
      </c>
      <c r="E9457" s="117" t="s">
        <v>329</v>
      </c>
      <c r="J9457" s="102"/>
      <c r="K9457" s="124"/>
      <c r="R9457" s="46"/>
      <c r="V9457" s="112"/>
      <c r="W9457" s="72"/>
      <c r="X9457" s="46"/>
      <c r="Y9457" s="46"/>
      <c r="AC9457" s="47">
        <f t="shared" si="144"/>
        <v>0</v>
      </c>
      <c r="AD9457" s="47"/>
      <c r="AE9457" s="44"/>
      <c r="AF9457" s="48"/>
    </row>
    <row r="9458" spans="1:32" ht="21" customHeight="1">
      <c r="A9458" s="45" t="str">
        <f>IF(G9458="","",VLOOKUP(G9458,#REF!,3,0))</f>
        <v/>
      </c>
      <c r="B9458" s="45" t="str">
        <f>IF(Table1[[#This Row],[Day]]="","",WEEKNUM(F9458))</f>
        <v/>
      </c>
      <c r="C9458" s="45" t="str">
        <f>IF(Table1[[#This Row],[Day]]="","",MONTH(F9458))</f>
        <v/>
      </c>
      <c r="D9458" s="45" t="str">
        <f>IF(Table1[[#This Row],[Day]]="","",YEAR(F9458))</f>
        <v/>
      </c>
      <c r="E9458" s="117" t="s">
        <v>329</v>
      </c>
      <c r="J9458" s="102"/>
      <c r="K9458" s="124"/>
      <c r="R9458" s="46"/>
      <c r="V9458" s="112"/>
      <c r="W9458" s="72"/>
      <c r="X9458" s="46"/>
      <c r="Y9458" s="46"/>
      <c r="AC9458" s="47">
        <f t="shared" si="144"/>
        <v>0</v>
      </c>
      <c r="AD9458" s="47"/>
      <c r="AE9458" s="44"/>
      <c r="AF9458" s="48"/>
    </row>
    <row r="9459" spans="1:32" ht="21" customHeight="1">
      <c r="A9459" s="45" t="str">
        <f>IF(G9459="","",VLOOKUP(G9459,#REF!,3,0))</f>
        <v/>
      </c>
      <c r="B9459" s="45" t="str">
        <f>IF(Table1[[#This Row],[Day]]="","",WEEKNUM(F9459))</f>
        <v/>
      </c>
      <c r="C9459" s="45" t="str">
        <f>IF(Table1[[#This Row],[Day]]="","",MONTH(F9459))</f>
        <v/>
      </c>
      <c r="D9459" s="45" t="str">
        <f>IF(Table1[[#This Row],[Day]]="","",YEAR(F9459))</f>
        <v/>
      </c>
      <c r="E9459" s="117" t="s">
        <v>329</v>
      </c>
      <c r="J9459" s="102"/>
      <c r="K9459" s="124"/>
      <c r="R9459" s="46"/>
      <c r="V9459" s="112"/>
      <c r="W9459" s="72"/>
      <c r="X9459" s="46"/>
      <c r="Y9459" s="46"/>
      <c r="AC9459" s="47">
        <f t="shared" si="144"/>
        <v>0</v>
      </c>
      <c r="AD9459" s="47"/>
      <c r="AE9459" s="44"/>
      <c r="AF9459" s="48"/>
    </row>
    <row r="9460" spans="1:32" ht="21" customHeight="1">
      <c r="A9460" s="45" t="str">
        <f>IF(G9460="","",VLOOKUP(G9460,#REF!,3,0))</f>
        <v/>
      </c>
      <c r="B9460" s="45" t="str">
        <f>IF(Table1[[#This Row],[Day]]="","",WEEKNUM(F9460))</f>
        <v/>
      </c>
      <c r="C9460" s="45" t="str">
        <f>IF(Table1[[#This Row],[Day]]="","",MONTH(F9460))</f>
        <v/>
      </c>
      <c r="D9460" s="45" t="str">
        <f>IF(Table1[[#This Row],[Day]]="","",YEAR(F9460))</f>
        <v/>
      </c>
      <c r="E9460" s="117" t="s">
        <v>329</v>
      </c>
      <c r="J9460" s="102"/>
      <c r="K9460" s="124"/>
      <c r="R9460" s="46"/>
      <c r="V9460" s="112"/>
      <c r="W9460" s="72"/>
      <c r="X9460" s="46"/>
      <c r="Y9460" s="46"/>
      <c r="AC9460" s="47">
        <f t="shared" si="144"/>
        <v>0</v>
      </c>
      <c r="AD9460" s="47"/>
      <c r="AE9460" s="44"/>
      <c r="AF9460" s="48"/>
    </row>
    <row r="9461" spans="1:32" ht="21" customHeight="1">
      <c r="A9461" s="45" t="str">
        <f>IF(G9461="","",VLOOKUP(G9461,#REF!,3,0))</f>
        <v/>
      </c>
      <c r="B9461" s="45" t="str">
        <f>IF(Table1[[#This Row],[Day]]="","",WEEKNUM(F9461))</f>
        <v/>
      </c>
      <c r="C9461" s="45" t="str">
        <f>IF(Table1[[#This Row],[Day]]="","",MONTH(F9461))</f>
        <v/>
      </c>
      <c r="D9461" s="45" t="str">
        <f>IF(Table1[[#This Row],[Day]]="","",YEAR(F9461))</f>
        <v/>
      </c>
      <c r="E9461" s="117" t="s">
        <v>329</v>
      </c>
      <c r="J9461" s="102"/>
      <c r="K9461" s="124"/>
      <c r="R9461" s="46"/>
      <c r="V9461" s="112"/>
      <c r="W9461" s="72"/>
      <c r="X9461" s="46"/>
      <c r="Y9461" s="46"/>
      <c r="AC9461" s="47">
        <f t="shared" si="144"/>
        <v>0</v>
      </c>
      <c r="AD9461" s="47"/>
      <c r="AE9461" s="44"/>
      <c r="AF9461" s="48"/>
    </row>
    <row r="9462" spans="1:32" ht="21" customHeight="1">
      <c r="A9462" s="45" t="str">
        <f>IF(G9462="","",VLOOKUP(G9462,#REF!,3,0))</f>
        <v/>
      </c>
      <c r="B9462" s="45" t="str">
        <f>IF(Table1[[#This Row],[Day]]="","",WEEKNUM(F9462))</f>
        <v/>
      </c>
      <c r="C9462" s="45" t="str">
        <f>IF(Table1[[#This Row],[Day]]="","",MONTH(F9462))</f>
        <v/>
      </c>
      <c r="D9462" s="45" t="str">
        <f>IF(Table1[[#This Row],[Day]]="","",YEAR(F9462))</f>
        <v/>
      </c>
      <c r="E9462" s="117" t="s">
        <v>329</v>
      </c>
      <c r="J9462" s="102"/>
      <c r="K9462" s="124"/>
      <c r="R9462" s="46"/>
      <c r="V9462" s="112"/>
      <c r="W9462" s="72"/>
      <c r="X9462" s="46"/>
      <c r="Y9462" s="46"/>
      <c r="AC9462" s="47">
        <f t="shared" si="144"/>
        <v>0</v>
      </c>
      <c r="AD9462" s="47"/>
      <c r="AE9462" s="44"/>
      <c r="AF9462" s="48"/>
    </row>
    <row r="9463" spans="1:32" ht="21" customHeight="1">
      <c r="A9463" s="45" t="str">
        <f>IF(G9463="","",VLOOKUP(G9463,#REF!,3,0))</f>
        <v/>
      </c>
      <c r="B9463" s="45" t="str">
        <f>IF(Table1[[#This Row],[Day]]="","",WEEKNUM(F9463))</f>
        <v/>
      </c>
      <c r="C9463" s="45" t="str">
        <f>IF(Table1[[#This Row],[Day]]="","",MONTH(F9463))</f>
        <v/>
      </c>
      <c r="D9463" s="45" t="str">
        <f>IF(Table1[[#This Row],[Day]]="","",YEAR(F9463))</f>
        <v/>
      </c>
      <c r="E9463" s="117" t="s">
        <v>329</v>
      </c>
      <c r="J9463" s="102"/>
      <c r="K9463" s="124"/>
      <c r="R9463" s="46"/>
      <c r="V9463" s="112"/>
      <c r="W9463" s="72"/>
      <c r="X9463" s="46"/>
      <c r="Y9463" s="46"/>
      <c r="AC9463" s="47">
        <f t="shared" si="144"/>
        <v>0</v>
      </c>
      <c r="AD9463" s="47"/>
      <c r="AE9463" s="44"/>
      <c r="AF9463" s="48"/>
    </row>
    <row r="9464" spans="1:32" ht="21" customHeight="1">
      <c r="A9464" s="45" t="str">
        <f>IF(G9464="","",VLOOKUP(G9464,#REF!,3,0))</f>
        <v/>
      </c>
      <c r="B9464" s="45" t="str">
        <f>IF(Table1[[#This Row],[Day]]="","",WEEKNUM(F9464))</f>
        <v/>
      </c>
      <c r="C9464" s="45" t="str">
        <f>IF(Table1[[#This Row],[Day]]="","",MONTH(F9464))</f>
        <v/>
      </c>
      <c r="D9464" s="45" t="str">
        <f>IF(Table1[[#This Row],[Day]]="","",YEAR(F9464))</f>
        <v/>
      </c>
      <c r="E9464" s="117" t="s">
        <v>329</v>
      </c>
      <c r="J9464" s="102"/>
      <c r="K9464" s="124"/>
      <c r="R9464" s="46"/>
      <c r="V9464" s="112"/>
      <c r="W9464" s="72"/>
      <c r="X9464" s="46"/>
      <c r="Y9464" s="46"/>
      <c r="AC9464" s="47">
        <f t="shared" si="144"/>
        <v>0</v>
      </c>
      <c r="AD9464" s="47"/>
      <c r="AE9464" s="44"/>
      <c r="AF9464" s="48"/>
    </row>
    <row r="9465" spans="1:32" ht="21" customHeight="1">
      <c r="A9465" s="45" t="str">
        <f>IF(G9465="","",VLOOKUP(G9465,#REF!,3,0))</f>
        <v/>
      </c>
      <c r="B9465" s="45" t="str">
        <f>IF(Table1[[#This Row],[Day]]="","",WEEKNUM(F9465))</f>
        <v/>
      </c>
      <c r="C9465" s="45" t="str">
        <f>IF(Table1[[#This Row],[Day]]="","",MONTH(F9465))</f>
        <v/>
      </c>
      <c r="D9465" s="45" t="str">
        <f>IF(Table1[[#This Row],[Day]]="","",YEAR(F9465))</f>
        <v/>
      </c>
      <c r="E9465" s="117" t="s">
        <v>329</v>
      </c>
      <c r="J9465" s="102"/>
      <c r="K9465" s="124"/>
      <c r="R9465" s="46"/>
      <c r="V9465" s="112"/>
      <c r="W9465" s="72"/>
      <c r="X9465" s="46"/>
      <c r="Y9465" s="46"/>
      <c r="AC9465" s="47">
        <f t="shared" si="144"/>
        <v>0</v>
      </c>
      <c r="AD9465" s="47"/>
      <c r="AE9465" s="44"/>
      <c r="AF9465" s="48"/>
    </row>
    <row r="9466" spans="1:32" ht="21" customHeight="1">
      <c r="A9466" s="45" t="str">
        <f>IF(G9466="","",VLOOKUP(G9466,#REF!,3,0))</f>
        <v/>
      </c>
      <c r="B9466" s="45" t="str">
        <f>IF(Table1[[#This Row],[Day]]="","",WEEKNUM(F9466))</f>
        <v/>
      </c>
      <c r="C9466" s="45" t="str">
        <f>IF(Table1[[#This Row],[Day]]="","",MONTH(F9466))</f>
        <v/>
      </c>
      <c r="D9466" s="45" t="str">
        <f>IF(Table1[[#This Row],[Day]]="","",YEAR(F9466))</f>
        <v/>
      </c>
      <c r="E9466" s="117" t="s">
        <v>329</v>
      </c>
      <c r="J9466" s="102"/>
      <c r="K9466" s="124"/>
      <c r="R9466" s="46"/>
      <c r="V9466" s="112"/>
      <c r="W9466" s="72"/>
      <c r="X9466" s="46"/>
      <c r="Y9466" s="46"/>
      <c r="AC9466" s="47">
        <f t="shared" si="144"/>
        <v>0</v>
      </c>
      <c r="AD9466" s="47"/>
      <c r="AE9466" s="44"/>
      <c r="AF9466" s="48"/>
    </row>
    <row r="9467" spans="1:32" ht="21" customHeight="1">
      <c r="A9467" s="45" t="str">
        <f>IF(G9467="","",VLOOKUP(G9467,#REF!,3,0))</f>
        <v/>
      </c>
      <c r="B9467" s="45" t="str">
        <f>IF(Table1[[#This Row],[Day]]="","",WEEKNUM(F9467))</f>
        <v/>
      </c>
      <c r="C9467" s="45" t="str">
        <f>IF(Table1[[#This Row],[Day]]="","",MONTH(F9467))</f>
        <v/>
      </c>
      <c r="D9467" s="45" t="str">
        <f>IF(Table1[[#This Row],[Day]]="","",YEAR(F9467))</f>
        <v/>
      </c>
      <c r="E9467" s="117" t="s">
        <v>329</v>
      </c>
      <c r="J9467" s="102"/>
      <c r="K9467" s="124"/>
      <c r="R9467" s="46"/>
      <c r="V9467" s="112"/>
      <c r="W9467" s="72"/>
      <c r="X9467" s="46"/>
      <c r="Y9467" s="46"/>
      <c r="AC9467" s="47">
        <f t="shared" si="144"/>
        <v>0</v>
      </c>
      <c r="AD9467" s="47"/>
      <c r="AE9467" s="44"/>
      <c r="AF9467" s="48"/>
    </row>
    <row r="9468" spans="1:32" ht="21" customHeight="1">
      <c r="A9468" s="45" t="str">
        <f>IF(G9468="","",VLOOKUP(G9468,#REF!,3,0))</f>
        <v/>
      </c>
      <c r="B9468" s="45" t="str">
        <f>IF(Table1[[#This Row],[Day]]="","",WEEKNUM(F9468))</f>
        <v/>
      </c>
      <c r="C9468" s="45" t="str">
        <f>IF(Table1[[#This Row],[Day]]="","",MONTH(F9468))</f>
        <v/>
      </c>
      <c r="D9468" s="45" t="str">
        <f>IF(Table1[[#This Row],[Day]]="","",YEAR(F9468))</f>
        <v/>
      </c>
      <c r="E9468" s="117" t="s">
        <v>329</v>
      </c>
      <c r="J9468" s="102"/>
      <c r="K9468" s="124"/>
      <c r="R9468" s="46"/>
      <c r="V9468" s="112"/>
      <c r="W9468" s="72"/>
      <c r="X9468" s="46"/>
      <c r="Y9468" s="46"/>
      <c r="AC9468" s="47">
        <f t="shared" si="144"/>
        <v>0</v>
      </c>
      <c r="AD9468" s="47"/>
      <c r="AE9468" s="44"/>
      <c r="AF9468" s="48"/>
    </row>
    <row r="9469" spans="1:32" ht="21" customHeight="1">
      <c r="A9469" s="45" t="str">
        <f>IF(G9469="","",VLOOKUP(G9469,#REF!,3,0))</f>
        <v/>
      </c>
      <c r="B9469" s="45" t="str">
        <f>IF(Table1[[#This Row],[Day]]="","",WEEKNUM(F9469))</f>
        <v/>
      </c>
      <c r="C9469" s="45" t="str">
        <f>IF(Table1[[#This Row],[Day]]="","",MONTH(F9469))</f>
        <v/>
      </c>
      <c r="D9469" s="45" t="str">
        <f>IF(Table1[[#This Row],[Day]]="","",YEAR(F9469))</f>
        <v/>
      </c>
      <c r="E9469" s="117" t="s">
        <v>329</v>
      </c>
      <c r="J9469" s="102"/>
      <c r="K9469" s="124"/>
      <c r="R9469" s="46"/>
      <c r="V9469" s="112"/>
      <c r="W9469" s="72"/>
      <c r="X9469" s="46"/>
      <c r="Y9469" s="46"/>
      <c r="AC9469" s="47">
        <f t="shared" si="144"/>
        <v>0</v>
      </c>
      <c r="AD9469" s="47"/>
      <c r="AE9469" s="44"/>
      <c r="AF9469" s="48"/>
    </row>
    <row r="9470" spans="1:32" ht="21" customHeight="1">
      <c r="A9470" s="45" t="str">
        <f>IF(G9470="","",VLOOKUP(G9470,#REF!,3,0))</f>
        <v/>
      </c>
      <c r="B9470" s="45" t="str">
        <f>IF(Table1[[#This Row],[Day]]="","",WEEKNUM(F9470))</f>
        <v/>
      </c>
      <c r="C9470" s="45" t="str">
        <f>IF(Table1[[#This Row],[Day]]="","",MONTH(F9470))</f>
        <v/>
      </c>
      <c r="D9470" s="45" t="str">
        <f>IF(Table1[[#This Row],[Day]]="","",YEAR(F9470))</f>
        <v/>
      </c>
      <c r="E9470" s="117" t="s">
        <v>329</v>
      </c>
      <c r="J9470" s="102"/>
      <c r="K9470" s="124"/>
      <c r="R9470" s="46"/>
      <c r="V9470" s="112"/>
      <c r="W9470" s="72"/>
      <c r="X9470" s="46"/>
      <c r="Y9470" s="46"/>
      <c r="AC9470" s="47">
        <f t="shared" si="144"/>
        <v>0</v>
      </c>
      <c r="AD9470" s="47"/>
      <c r="AE9470" s="44"/>
      <c r="AF9470" s="48"/>
    </row>
    <row r="9471" spans="1:32" ht="21" customHeight="1">
      <c r="A9471" s="45" t="str">
        <f>IF(G9471="","",VLOOKUP(G9471,#REF!,3,0))</f>
        <v/>
      </c>
      <c r="B9471" s="45" t="str">
        <f>IF(Table1[[#This Row],[Day]]="","",WEEKNUM(F9471))</f>
        <v/>
      </c>
      <c r="C9471" s="45" t="str">
        <f>IF(Table1[[#This Row],[Day]]="","",MONTH(F9471))</f>
        <v/>
      </c>
      <c r="D9471" s="45" t="str">
        <f>IF(Table1[[#This Row],[Day]]="","",YEAR(F9471))</f>
        <v/>
      </c>
      <c r="E9471" s="117" t="s">
        <v>329</v>
      </c>
      <c r="J9471" s="102"/>
      <c r="K9471" s="124"/>
      <c r="R9471" s="46"/>
      <c r="V9471" s="112"/>
      <c r="W9471" s="72"/>
      <c r="X9471" s="46"/>
      <c r="Y9471" s="46"/>
      <c r="AC9471" s="47">
        <f t="shared" si="144"/>
        <v>0</v>
      </c>
      <c r="AD9471" s="47"/>
      <c r="AE9471" s="44"/>
      <c r="AF9471" s="48"/>
    </row>
    <row r="9472" spans="1:32" ht="21" customHeight="1">
      <c r="A9472" s="45" t="str">
        <f>IF(G9472="","",VLOOKUP(G9472,#REF!,3,0))</f>
        <v/>
      </c>
      <c r="B9472" s="45" t="str">
        <f>IF(Table1[[#This Row],[Day]]="","",WEEKNUM(F9472))</f>
        <v/>
      </c>
      <c r="C9472" s="45" t="str">
        <f>IF(Table1[[#This Row],[Day]]="","",MONTH(F9472))</f>
        <v/>
      </c>
      <c r="D9472" s="45" t="str">
        <f>IF(Table1[[#This Row],[Day]]="","",YEAR(F9472))</f>
        <v/>
      </c>
      <c r="E9472" s="117" t="s">
        <v>329</v>
      </c>
      <c r="J9472" s="102"/>
      <c r="K9472" s="124"/>
      <c r="R9472" s="46"/>
      <c r="V9472" s="112"/>
      <c r="W9472" s="72"/>
      <c r="X9472" s="46"/>
      <c r="Y9472" s="46"/>
      <c r="AC9472" s="47">
        <f t="shared" si="144"/>
        <v>0</v>
      </c>
      <c r="AD9472" s="47"/>
      <c r="AE9472" s="44"/>
      <c r="AF9472" s="48"/>
    </row>
    <row r="9473" spans="1:32" ht="21" customHeight="1">
      <c r="A9473" s="45" t="str">
        <f>IF(G9473="","",VLOOKUP(G9473,#REF!,3,0))</f>
        <v/>
      </c>
      <c r="B9473" s="45" t="str">
        <f>IF(Table1[[#This Row],[Day]]="","",WEEKNUM(F9473))</f>
        <v/>
      </c>
      <c r="C9473" s="45" t="str">
        <f>IF(Table1[[#This Row],[Day]]="","",MONTH(F9473))</f>
        <v/>
      </c>
      <c r="D9473" s="45" t="str">
        <f>IF(Table1[[#This Row],[Day]]="","",YEAR(F9473))</f>
        <v/>
      </c>
      <c r="E9473" s="117" t="s">
        <v>329</v>
      </c>
      <c r="J9473" s="102"/>
      <c r="K9473" s="124"/>
      <c r="R9473" s="46"/>
      <c r="V9473" s="112"/>
      <c r="W9473" s="72"/>
      <c r="X9473" s="46"/>
      <c r="Y9473" s="46"/>
      <c r="AC9473" s="47">
        <f t="shared" si="144"/>
        <v>0</v>
      </c>
      <c r="AD9473" s="47"/>
      <c r="AE9473" s="44"/>
      <c r="AF9473" s="48"/>
    </row>
    <row r="9474" spans="1:32" ht="21" customHeight="1">
      <c r="A9474" s="45" t="str">
        <f>IF(G9474="","",VLOOKUP(G9474,#REF!,3,0))</f>
        <v/>
      </c>
      <c r="B9474" s="45" t="str">
        <f>IF(Table1[[#This Row],[Day]]="","",WEEKNUM(F9474))</f>
        <v/>
      </c>
      <c r="C9474" s="45" t="str">
        <f>IF(Table1[[#This Row],[Day]]="","",MONTH(F9474))</f>
        <v/>
      </c>
      <c r="D9474" s="45" t="str">
        <f>IF(Table1[[#This Row],[Day]]="","",YEAR(F9474))</f>
        <v/>
      </c>
      <c r="E9474" s="117" t="s">
        <v>329</v>
      </c>
      <c r="J9474" s="102"/>
      <c r="K9474" s="124"/>
      <c r="R9474" s="46"/>
      <c r="V9474" s="112"/>
      <c r="W9474" s="72"/>
      <c r="X9474" s="46"/>
      <c r="Y9474" s="46"/>
      <c r="AC9474" s="47">
        <f t="shared" si="144"/>
        <v>0</v>
      </c>
      <c r="AD9474" s="47"/>
      <c r="AE9474" s="44"/>
      <c r="AF9474" s="48"/>
    </row>
    <row r="9475" spans="1:32" ht="21" customHeight="1">
      <c r="A9475" s="45" t="str">
        <f>IF(G9475="","",VLOOKUP(G9475,#REF!,3,0))</f>
        <v/>
      </c>
      <c r="B9475" s="45" t="str">
        <f>IF(Table1[[#This Row],[Day]]="","",WEEKNUM(F9475))</f>
        <v/>
      </c>
      <c r="C9475" s="45" t="str">
        <f>IF(Table1[[#This Row],[Day]]="","",MONTH(F9475))</f>
        <v/>
      </c>
      <c r="D9475" s="45" t="str">
        <f>IF(Table1[[#This Row],[Day]]="","",YEAR(F9475))</f>
        <v/>
      </c>
      <c r="E9475" s="117" t="s">
        <v>329</v>
      </c>
      <c r="J9475" s="102"/>
      <c r="K9475" s="124"/>
      <c r="R9475" s="46"/>
      <c r="V9475" s="112"/>
      <c r="W9475" s="72"/>
      <c r="X9475" s="46"/>
      <c r="Y9475" s="46"/>
      <c r="AC9475" s="47">
        <f t="shared" si="144"/>
        <v>0</v>
      </c>
      <c r="AD9475" s="47"/>
      <c r="AE9475" s="44"/>
      <c r="AF9475" s="48"/>
    </row>
    <row r="9476" spans="1:32" ht="21" customHeight="1">
      <c r="A9476" s="45" t="str">
        <f>IF(G9476="","",VLOOKUP(G9476,#REF!,3,0))</f>
        <v/>
      </c>
      <c r="B9476" s="45" t="str">
        <f>IF(Table1[[#This Row],[Day]]="","",WEEKNUM(F9476))</f>
        <v/>
      </c>
      <c r="C9476" s="45" t="str">
        <f>IF(Table1[[#This Row],[Day]]="","",MONTH(F9476))</f>
        <v/>
      </c>
      <c r="D9476" s="45" t="str">
        <f>IF(Table1[[#This Row],[Day]]="","",YEAR(F9476))</f>
        <v/>
      </c>
      <c r="E9476" s="117" t="s">
        <v>329</v>
      </c>
      <c r="J9476" s="102"/>
      <c r="K9476" s="124"/>
      <c r="R9476" s="46"/>
      <c r="V9476" s="112"/>
      <c r="W9476" s="72"/>
      <c r="X9476" s="46"/>
      <c r="Y9476" s="46"/>
      <c r="AC9476" s="47">
        <f t="shared" si="144"/>
        <v>0</v>
      </c>
      <c r="AD9476" s="47"/>
      <c r="AE9476" s="44"/>
      <c r="AF9476" s="48"/>
    </row>
    <row r="9477" spans="1:32" ht="21" customHeight="1">
      <c r="A9477" s="45" t="str">
        <f>IF(G9477="","",VLOOKUP(G9477,#REF!,3,0))</f>
        <v/>
      </c>
      <c r="B9477" s="45" t="str">
        <f>IF(Table1[[#This Row],[Day]]="","",WEEKNUM(F9477))</f>
        <v/>
      </c>
      <c r="C9477" s="45" t="str">
        <f>IF(Table1[[#This Row],[Day]]="","",MONTH(F9477))</f>
        <v/>
      </c>
      <c r="D9477" s="45" t="str">
        <f>IF(Table1[[#This Row],[Day]]="","",YEAR(F9477))</f>
        <v/>
      </c>
      <c r="E9477" s="117" t="s">
        <v>329</v>
      </c>
      <c r="J9477" s="102"/>
      <c r="K9477" s="124"/>
      <c r="R9477" s="46"/>
      <c r="V9477" s="112"/>
      <c r="W9477" s="72"/>
      <c r="X9477" s="46"/>
      <c r="Y9477" s="46"/>
      <c r="AC9477" s="47">
        <f t="shared" si="144"/>
        <v>0</v>
      </c>
      <c r="AD9477" s="47"/>
      <c r="AE9477" s="44"/>
      <c r="AF9477" s="48"/>
    </row>
    <row r="9478" spans="1:32" ht="21" customHeight="1">
      <c r="A9478" s="45" t="str">
        <f>IF(G9478="","",VLOOKUP(G9478,#REF!,3,0))</f>
        <v/>
      </c>
      <c r="B9478" s="45" t="str">
        <f>IF(Table1[[#This Row],[Day]]="","",WEEKNUM(F9478))</f>
        <v/>
      </c>
      <c r="C9478" s="45" t="str">
        <f>IF(Table1[[#This Row],[Day]]="","",MONTH(F9478))</f>
        <v/>
      </c>
      <c r="D9478" s="45" t="str">
        <f>IF(Table1[[#This Row],[Day]]="","",YEAR(F9478))</f>
        <v/>
      </c>
      <c r="E9478" s="117" t="s">
        <v>329</v>
      </c>
      <c r="J9478" s="102"/>
      <c r="K9478" s="124"/>
      <c r="R9478" s="46"/>
      <c r="V9478" s="112"/>
      <c r="W9478" s="72"/>
      <c r="X9478" s="46"/>
      <c r="Y9478" s="46"/>
      <c r="AC9478" s="47">
        <f t="shared" si="144"/>
        <v>0</v>
      </c>
      <c r="AD9478" s="47"/>
      <c r="AE9478" s="44"/>
      <c r="AF9478" s="48"/>
    </row>
    <row r="9479" spans="1:32" ht="21" customHeight="1">
      <c r="A9479" s="45" t="str">
        <f>IF(G9479="","",VLOOKUP(G9479,#REF!,3,0))</f>
        <v/>
      </c>
      <c r="B9479" s="45" t="str">
        <f>IF(Table1[[#This Row],[Day]]="","",WEEKNUM(F9479))</f>
        <v/>
      </c>
      <c r="C9479" s="45" t="str">
        <f>IF(Table1[[#This Row],[Day]]="","",MONTH(F9479))</f>
        <v/>
      </c>
      <c r="D9479" s="45" t="str">
        <f>IF(Table1[[#This Row],[Day]]="","",YEAR(F9479))</f>
        <v/>
      </c>
      <c r="E9479" s="117" t="s">
        <v>329</v>
      </c>
      <c r="J9479" s="102"/>
      <c r="K9479" s="124"/>
      <c r="R9479" s="46"/>
      <c r="V9479" s="112"/>
      <c r="W9479" s="72"/>
      <c r="X9479" s="46"/>
      <c r="Y9479" s="46"/>
      <c r="AC9479" s="47">
        <f t="shared" si="144"/>
        <v>0</v>
      </c>
      <c r="AD9479" s="47"/>
      <c r="AE9479" s="44"/>
      <c r="AF9479" s="48"/>
    </row>
    <row r="9480" spans="1:32" ht="21" customHeight="1">
      <c r="A9480" s="45" t="str">
        <f>IF(G9480="","",VLOOKUP(G9480,#REF!,3,0))</f>
        <v/>
      </c>
      <c r="B9480" s="45" t="str">
        <f>IF(Table1[[#This Row],[Day]]="","",WEEKNUM(F9480))</f>
        <v/>
      </c>
      <c r="C9480" s="45" t="str">
        <f>IF(Table1[[#This Row],[Day]]="","",MONTH(F9480))</f>
        <v/>
      </c>
      <c r="D9480" s="45" t="str">
        <f>IF(Table1[[#This Row],[Day]]="","",YEAR(F9480))</f>
        <v/>
      </c>
      <c r="E9480" s="117" t="s">
        <v>329</v>
      </c>
      <c r="J9480" s="102"/>
      <c r="K9480" s="124"/>
      <c r="R9480" s="46"/>
      <c r="V9480" s="112"/>
      <c r="W9480" s="72"/>
      <c r="X9480" s="46"/>
      <c r="Y9480" s="46"/>
      <c r="AC9480" s="47">
        <f t="shared" si="144"/>
        <v>0</v>
      </c>
      <c r="AD9480" s="47"/>
      <c r="AE9480" s="44"/>
      <c r="AF9480" s="48"/>
    </row>
    <row r="9481" spans="1:32" ht="21" customHeight="1">
      <c r="A9481" s="45" t="str">
        <f>IF(G9481="","",VLOOKUP(G9481,#REF!,3,0))</f>
        <v/>
      </c>
      <c r="B9481" s="45" t="str">
        <f>IF(Table1[[#This Row],[Day]]="","",WEEKNUM(F9481))</f>
        <v/>
      </c>
      <c r="C9481" s="45" t="str">
        <f>IF(Table1[[#This Row],[Day]]="","",MONTH(F9481))</f>
        <v/>
      </c>
      <c r="D9481" s="45" t="str">
        <f>IF(Table1[[#This Row],[Day]]="","",YEAR(F9481))</f>
        <v/>
      </c>
      <c r="E9481" s="117" t="s">
        <v>329</v>
      </c>
      <c r="J9481" s="102"/>
      <c r="K9481" s="124"/>
      <c r="R9481" s="46"/>
      <c r="V9481" s="112"/>
      <c r="W9481" s="72"/>
      <c r="X9481" s="46"/>
      <c r="Y9481" s="46"/>
      <c r="AC9481" s="47">
        <f t="shared" si="144"/>
        <v>0</v>
      </c>
      <c r="AD9481" s="47"/>
      <c r="AE9481" s="44"/>
      <c r="AF9481" s="48"/>
    </row>
    <row r="9482" spans="1:32" ht="21" customHeight="1">
      <c r="A9482" s="45" t="str">
        <f>IF(G9482="","",VLOOKUP(G9482,#REF!,3,0))</f>
        <v/>
      </c>
      <c r="B9482" s="45" t="str">
        <f>IF(Table1[[#This Row],[Day]]="","",WEEKNUM(F9482))</f>
        <v/>
      </c>
      <c r="C9482" s="45" t="str">
        <f>IF(Table1[[#This Row],[Day]]="","",MONTH(F9482))</f>
        <v/>
      </c>
      <c r="D9482" s="45" t="str">
        <f>IF(Table1[[#This Row],[Day]]="","",YEAR(F9482))</f>
        <v/>
      </c>
      <c r="E9482" s="117" t="s">
        <v>329</v>
      </c>
      <c r="J9482" s="102"/>
      <c r="K9482" s="124"/>
      <c r="R9482" s="46"/>
      <c r="V9482" s="112"/>
      <c r="W9482" s="72"/>
      <c r="X9482" s="46"/>
      <c r="Y9482" s="46"/>
      <c r="AC9482" s="47">
        <f t="shared" si="144"/>
        <v>0</v>
      </c>
      <c r="AD9482" s="47"/>
      <c r="AE9482" s="44"/>
      <c r="AF9482" s="48"/>
    </row>
    <row r="9483" spans="1:32" ht="21" customHeight="1">
      <c r="A9483" s="45" t="str">
        <f>IF(G9483="","",VLOOKUP(G9483,#REF!,3,0))</f>
        <v/>
      </c>
      <c r="B9483" s="45" t="str">
        <f>IF(Table1[[#This Row],[Day]]="","",WEEKNUM(F9483))</f>
        <v/>
      </c>
      <c r="C9483" s="45" t="str">
        <f>IF(Table1[[#This Row],[Day]]="","",MONTH(F9483))</f>
        <v/>
      </c>
      <c r="D9483" s="45" t="str">
        <f>IF(Table1[[#This Row],[Day]]="","",YEAR(F9483))</f>
        <v/>
      </c>
      <c r="E9483" s="117" t="s">
        <v>329</v>
      </c>
      <c r="J9483" s="102"/>
      <c r="K9483" s="124"/>
      <c r="R9483" s="46"/>
      <c r="V9483" s="112"/>
      <c r="W9483" s="72"/>
      <c r="X9483" s="46"/>
      <c r="Y9483" s="46"/>
      <c r="AC9483" s="47">
        <f t="shared" si="144"/>
        <v>0</v>
      </c>
      <c r="AD9483" s="47"/>
      <c r="AE9483" s="44"/>
      <c r="AF9483" s="48"/>
    </row>
    <row r="9484" spans="1:32" ht="21" customHeight="1">
      <c r="A9484" s="45" t="str">
        <f>IF(G9484="","",VLOOKUP(G9484,#REF!,3,0))</f>
        <v/>
      </c>
      <c r="B9484" s="45" t="str">
        <f>IF(Table1[[#This Row],[Day]]="","",WEEKNUM(F9484))</f>
        <v/>
      </c>
      <c r="C9484" s="45" t="str">
        <f>IF(Table1[[#This Row],[Day]]="","",MONTH(F9484))</f>
        <v/>
      </c>
      <c r="D9484" s="45" t="str">
        <f>IF(Table1[[#This Row],[Day]]="","",YEAR(F9484))</f>
        <v/>
      </c>
      <c r="E9484" s="117" t="s">
        <v>329</v>
      </c>
      <c r="J9484" s="102"/>
      <c r="K9484" s="124"/>
      <c r="R9484" s="46"/>
      <c r="V9484" s="112"/>
      <c r="W9484" s="72"/>
      <c r="X9484" s="46"/>
      <c r="Y9484" s="46"/>
      <c r="AC9484" s="47">
        <f t="shared" si="144"/>
        <v>0</v>
      </c>
      <c r="AD9484" s="47"/>
      <c r="AE9484" s="44"/>
      <c r="AF9484" s="48"/>
    </row>
    <row r="9485" spans="1:32" ht="21" customHeight="1">
      <c r="A9485" s="45" t="str">
        <f>IF(G9485="","",VLOOKUP(G9485,#REF!,3,0))</f>
        <v/>
      </c>
      <c r="B9485" s="45" t="str">
        <f>IF(Table1[[#This Row],[Day]]="","",WEEKNUM(F9485))</f>
        <v/>
      </c>
      <c r="C9485" s="45" t="str">
        <f>IF(Table1[[#This Row],[Day]]="","",MONTH(F9485))</f>
        <v/>
      </c>
      <c r="D9485" s="45" t="str">
        <f>IF(Table1[[#This Row],[Day]]="","",YEAR(F9485))</f>
        <v/>
      </c>
      <c r="E9485" s="117" t="s">
        <v>329</v>
      </c>
      <c r="J9485" s="102"/>
      <c r="K9485" s="124"/>
      <c r="R9485" s="46"/>
      <c r="V9485" s="112"/>
      <c r="W9485" s="72"/>
      <c r="X9485" s="46"/>
      <c r="Y9485" s="46"/>
      <c r="AC9485" s="47">
        <f t="shared" si="144"/>
        <v>0</v>
      </c>
      <c r="AD9485" s="47"/>
      <c r="AE9485" s="44"/>
      <c r="AF9485" s="48"/>
    </row>
    <row r="9486" spans="1:32" ht="21" customHeight="1">
      <c r="A9486" s="45" t="str">
        <f>IF(G9486="","",VLOOKUP(G9486,#REF!,3,0))</f>
        <v/>
      </c>
      <c r="B9486" s="45" t="str">
        <f>IF(Table1[[#This Row],[Day]]="","",WEEKNUM(F9486))</f>
        <v/>
      </c>
      <c r="C9486" s="45" t="str">
        <f>IF(Table1[[#This Row],[Day]]="","",MONTH(F9486))</f>
        <v/>
      </c>
      <c r="D9486" s="45" t="str">
        <f>IF(Table1[[#This Row],[Day]]="","",YEAR(F9486))</f>
        <v/>
      </c>
      <c r="E9486" s="117" t="s">
        <v>329</v>
      </c>
      <c r="J9486" s="102"/>
      <c r="K9486" s="124"/>
      <c r="R9486" s="46"/>
      <c r="V9486" s="112"/>
      <c r="W9486" s="72"/>
      <c r="X9486" s="46"/>
      <c r="Y9486" s="46"/>
      <c r="AC9486" s="47">
        <f t="shared" si="144"/>
        <v>0</v>
      </c>
      <c r="AD9486" s="47"/>
      <c r="AE9486" s="44"/>
      <c r="AF9486" s="48"/>
    </row>
    <row r="9487" spans="1:32" ht="21" customHeight="1">
      <c r="A9487" s="45" t="str">
        <f>IF(G9487="","",VLOOKUP(G9487,#REF!,3,0))</f>
        <v/>
      </c>
      <c r="B9487" s="45" t="str">
        <f>IF(Table1[[#This Row],[Day]]="","",WEEKNUM(F9487))</f>
        <v/>
      </c>
      <c r="C9487" s="45" t="str">
        <f>IF(Table1[[#This Row],[Day]]="","",MONTH(F9487))</f>
        <v/>
      </c>
      <c r="D9487" s="45" t="str">
        <f>IF(Table1[[#This Row],[Day]]="","",YEAR(F9487))</f>
        <v/>
      </c>
      <c r="E9487" s="117" t="s">
        <v>329</v>
      </c>
      <c r="J9487" s="102"/>
      <c r="K9487" s="124"/>
      <c r="R9487" s="46"/>
      <c r="V9487" s="112"/>
      <c r="W9487" s="72"/>
      <c r="X9487" s="46"/>
      <c r="Y9487" s="46"/>
      <c r="AC9487" s="47">
        <f t="shared" si="144"/>
        <v>0</v>
      </c>
      <c r="AD9487" s="47"/>
      <c r="AE9487" s="44"/>
      <c r="AF9487" s="48"/>
    </row>
    <row r="9488" spans="1:32" ht="21" customHeight="1">
      <c r="A9488" s="45" t="str">
        <f>IF(G9488="","",VLOOKUP(G9488,#REF!,3,0))</f>
        <v/>
      </c>
      <c r="B9488" s="45" t="str">
        <f>IF(Table1[[#This Row],[Day]]="","",WEEKNUM(F9488))</f>
        <v/>
      </c>
      <c r="C9488" s="45" t="str">
        <f>IF(Table1[[#This Row],[Day]]="","",MONTH(F9488))</f>
        <v/>
      </c>
      <c r="D9488" s="45" t="str">
        <f>IF(Table1[[#This Row],[Day]]="","",YEAR(F9488))</f>
        <v/>
      </c>
      <c r="E9488" s="117" t="s">
        <v>329</v>
      </c>
      <c r="J9488" s="102"/>
      <c r="K9488" s="124"/>
      <c r="R9488" s="46"/>
      <c r="V9488" s="112"/>
      <c r="W9488" s="72"/>
      <c r="X9488" s="46"/>
      <c r="Y9488" s="46"/>
      <c r="AC9488" s="47">
        <f t="shared" si="144"/>
        <v>0</v>
      </c>
      <c r="AD9488" s="47"/>
      <c r="AE9488" s="44"/>
      <c r="AF9488" s="48"/>
    </row>
    <row r="9489" spans="1:32" ht="21" customHeight="1">
      <c r="A9489" s="45" t="str">
        <f>IF(G9489="","",VLOOKUP(G9489,#REF!,3,0))</f>
        <v/>
      </c>
      <c r="B9489" s="45" t="str">
        <f>IF(Table1[[#This Row],[Day]]="","",WEEKNUM(F9489))</f>
        <v/>
      </c>
      <c r="C9489" s="45" t="str">
        <f>IF(Table1[[#This Row],[Day]]="","",MONTH(F9489))</f>
        <v/>
      </c>
      <c r="D9489" s="45" t="str">
        <f>IF(Table1[[#This Row],[Day]]="","",YEAR(F9489))</f>
        <v/>
      </c>
      <c r="E9489" s="117" t="s">
        <v>329</v>
      </c>
      <c r="J9489" s="102"/>
      <c r="K9489" s="124"/>
      <c r="R9489" s="46"/>
      <c r="V9489" s="112"/>
      <c r="W9489" s="72"/>
      <c r="X9489" s="46"/>
      <c r="Y9489" s="46"/>
      <c r="AC9489" s="47">
        <f t="shared" si="144"/>
        <v>0</v>
      </c>
      <c r="AD9489" s="47"/>
      <c r="AE9489" s="44"/>
      <c r="AF9489" s="48"/>
    </row>
    <row r="9490" spans="1:32" ht="21" customHeight="1">
      <c r="A9490" s="45" t="str">
        <f>IF(G9490="","",VLOOKUP(G9490,#REF!,3,0))</f>
        <v/>
      </c>
      <c r="B9490" s="45" t="str">
        <f>IF(Table1[[#This Row],[Day]]="","",WEEKNUM(F9490))</f>
        <v/>
      </c>
      <c r="C9490" s="45" t="str">
        <f>IF(Table1[[#This Row],[Day]]="","",MONTH(F9490))</f>
        <v/>
      </c>
      <c r="D9490" s="45" t="str">
        <f>IF(Table1[[#This Row],[Day]]="","",YEAR(F9490))</f>
        <v/>
      </c>
      <c r="E9490" s="117" t="s">
        <v>329</v>
      </c>
      <c r="J9490" s="102"/>
      <c r="K9490" s="124"/>
      <c r="R9490" s="46"/>
      <c r="V9490" s="112"/>
      <c r="W9490" s="72"/>
      <c r="X9490" s="46"/>
      <c r="Y9490" s="46"/>
      <c r="AC9490" s="47">
        <f t="shared" si="144"/>
        <v>0</v>
      </c>
      <c r="AD9490" s="47"/>
      <c r="AE9490" s="44"/>
      <c r="AF9490" s="48"/>
    </row>
    <row r="9491" spans="1:32" ht="21" customHeight="1">
      <c r="A9491" s="45" t="str">
        <f>IF(G9491="","",VLOOKUP(G9491,#REF!,3,0))</f>
        <v/>
      </c>
      <c r="B9491" s="45" t="str">
        <f>IF(Table1[[#This Row],[Day]]="","",WEEKNUM(F9491))</f>
        <v/>
      </c>
      <c r="C9491" s="45" t="str">
        <f>IF(Table1[[#This Row],[Day]]="","",MONTH(F9491))</f>
        <v/>
      </c>
      <c r="D9491" s="45" t="str">
        <f>IF(Table1[[#This Row],[Day]]="","",YEAR(F9491))</f>
        <v/>
      </c>
      <c r="E9491" s="117" t="s">
        <v>329</v>
      </c>
      <c r="J9491" s="102"/>
      <c r="K9491" s="124"/>
      <c r="R9491" s="46"/>
      <c r="V9491" s="112"/>
      <c r="W9491" s="72"/>
      <c r="X9491" s="46"/>
      <c r="Y9491" s="46"/>
      <c r="AC9491" s="47">
        <f t="shared" si="144"/>
        <v>0</v>
      </c>
      <c r="AD9491" s="47"/>
      <c r="AE9491" s="44"/>
      <c r="AF9491" s="48"/>
    </row>
    <row r="9492" spans="1:32" ht="21" customHeight="1">
      <c r="A9492" s="45" t="str">
        <f>IF(G9492="","",VLOOKUP(G9492,#REF!,3,0))</f>
        <v/>
      </c>
      <c r="B9492" s="45" t="str">
        <f>IF(Table1[[#This Row],[Day]]="","",WEEKNUM(F9492))</f>
        <v/>
      </c>
      <c r="C9492" s="45" t="str">
        <f>IF(Table1[[#This Row],[Day]]="","",MONTH(F9492))</f>
        <v/>
      </c>
      <c r="D9492" s="45" t="str">
        <f>IF(Table1[[#This Row],[Day]]="","",YEAR(F9492))</f>
        <v/>
      </c>
      <c r="E9492" s="117" t="s">
        <v>329</v>
      </c>
      <c r="J9492" s="102"/>
      <c r="K9492" s="124"/>
      <c r="R9492" s="46"/>
      <c r="V9492" s="112"/>
      <c r="W9492" s="72"/>
      <c r="X9492" s="46"/>
      <c r="Y9492" s="46"/>
      <c r="AC9492" s="47">
        <f t="shared" si="144"/>
        <v>0</v>
      </c>
      <c r="AD9492" s="47"/>
      <c r="AE9492" s="44"/>
      <c r="AF9492" s="48"/>
    </row>
    <row r="9493" spans="1:32" ht="21" customHeight="1">
      <c r="A9493" s="45" t="str">
        <f>IF(G9493="","",VLOOKUP(G9493,#REF!,3,0))</f>
        <v/>
      </c>
      <c r="B9493" s="45" t="str">
        <f>IF(Table1[[#This Row],[Day]]="","",WEEKNUM(F9493))</f>
        <v/>
      </c>
      <c r="C9493" s="45" t="str">
        <f>IF(Table1[[#This Row],[Day]]="","",MONTH(F9493))</f>
        <v/>
      </c>
      <c r="D9493" s="45" t="str">
        <f>IF(Table1[[#This Row],[Day]]="","",YEAR(F9493))</f>
        <v/>
      </c>
      <c r="E9493" s="117" t="s">
        <v>329</v>
      </c>
      <c r="J9493" s="102"/>
      <c r="K9493" s="124"/>
      <c r="R9493" s="46"/>
      <c r="V9493" s="112"/>
      <c r="W9493" s="72"/>
      <c r="X9493" s="46"/>
      <c r="Y9493" s="46"/>
      <c r="AC9493" s="47">
        <f t="shared" si="144"/>
        <v>0</v>
      </c>
      <c r="AD9493" s="47"/>
      <c r="AE9493" s="44"/>
      <c r="AF9493" s="48"/>
    </row>
    <row r="9494" spans="1:32" ht="21" customHeight="1">
      <c r="A9494" s="45" t="str">
        <f>IF(G9494="","",VLOOKUP(G9494,#REF!,3,0))</f>
        <v/>
      </c>
      <c r="B9494" s="45" t="str">
        <f>IF(Table1[[#This Row],[Day]]="","",WEEKNUM(F9494))</f>
        <v/>
      </c>
      <c r="C9494" s="45" t="str">
        <f>IF(Table1[[#This Row],[Day]]="","",MONTH(F9494))</f>
        <v/>
      </c>
      <c r="D9494" s="45" t="str">
        <f>IF(Table1[[#This Row],[Day]]="","",YEAR(F9494))</f>
        <v/>
      </c>
      <c r="E9494" s="117" t="s">
        <v>329</v>
      </c>
      <c r="J9494" s="102"/>
      <c r="K9494" s="124"/>
      <c r="R9494" s="46"/>
      <c r="V9494" s="112"/>
      <c r="W9494" s="72"/>
      <c r="X9494" s="46"/>
      <c r="Y9494" s="46"/>
      <c r="AC9494" s="47">
        <f t="shared" si="144"/>
        <v>0</v>
      </c>
      <c r="AD9494" s="47"/>
      <c r="AE9494" s="44"/>
      <c r="AF9494" s="48"/>
    </row>
    <row r="9495" spans="1:32" ht="21" customHeight="1">
      <c r="A9495" s="45" t="str">
        <f>IF(G9495="","",VLOOKUP(G9495,#REF!,3,0))</f>
        <v/>
      </c>
      <c r="B9495" s="45" t="str">
        <f>IF(Table1[[#This Row],[Day]]="","",WEEKNUM(F9495))</f>
        <v/>
      </c>
      <c r="C9495" s="45" t="str">
        <f>IF(Table1[[#This Row],[Day]]="","",MONTH(F9495))</f>
        <v/>
      </c>
      <c r="D9495" s="45" t="str">
        <f>IF(Table1[[#This Row],[Day]]="","",YEAR(F9495))</f>
        <v/>
      </c>
      <c r="E9495" s="117" t="s">
        <v>329</v>
      </c>
      <c r="J9495" s="102"/>
      <c r="K9495" s="124"/>
      <c r="R9495" s="46"/>
      <c r="V9495" s="112"/>
      <c r="W9495" s="72"/>
      <c r="X9495" s="46"/>
      <c r="Y9495" s="46"/>
      <c r="AC9495" s="47">
        <f t="shared" si="144"/>
        <v>0</v>
      </c>
      <c r="AD9495" s="47"/>
      <c r="AE9495" s="44"/>
      <c r="AF9495" s="48"/>
    </row>
    <row r="9496" spans="1:32" ht="21" customHeight="1">
      <c r="A9496" s="45" t="str">
        <f>IF(G9496="","",VLOOKUP(G9496,#REF!,3,0))</f>
        <v/>
      </c>
      <c r="B9496" s="45" t="str">
        <f>IF(Table1[[#This Row],[Day]]="","",WEEKNUM(F9496))</f>
        <v/>
      </c>
      <c r="C9496" s="45" t="str">
        <f>IF(Table1[[#This Row],[Day]]="","",MONTH(F9496))</f>
        <v/>
      </c>
      <c r="D9496" s="45" t="str">
        <f>IF(Table1[[#This Row],[Day]]="","",YEAR(F9496))</f>
        <v/>
      </c>
      <c r="E9496" s="117" t="s">
        <v>329</v>
      </c>
      <c r="J9496" s="102"/>
      <c r="K9496" s="124"/>
      <c r="R9496" s="46"/>
      <c r="V9496" s="112"/>
      <c r="W9496" s="72"/>
      <c r="X9496" s="46"/>
      <c r="Y9496" s="46"/>
      <c r="AC9496" s="47">
        <f t="shared" si="144"/>
        <v>0</v>
      </c>
      <c r="AD9496" s="47"/>
      <c r="AE9496" s="44"/>
      <c r="AF9496" s="48"/>
    </row>
    <row r="9497" spans="1:32" ht="21" customHeight="1">
      <c r="A9497" s="45" t="str">
        <f>IF(G9497="","",VLOOKUP(G9497,#REF!,3,0))</f>
        <v/>
      </c>
      <c r="B9497" s="45" t="str">
        <f>IF(Table1[[#This Row],[Day]]="","",WEEKNUM(F9497))</f>
        <v/>
      </c>
      <c r="C9497" s="45" t="str">
        <f>IF(Table1[[#This Row],[Day]]="","",MONTH(F9497))</f>
        <v/>
      </c>
      <c r="D9497" s="45" t="str">
        <f>IF(Table1[[#This Row],[Day]]="","",YEAR(F9497))</f>
        <v/>
      </c>
      <c r="E9497" s="117" t="s">
        <v>329</v>
      </c>
      <c r="J9497" s="102"/>
      <c r="K9497" s="124"/>
      <c r="R9497" s="46"/>
      <c r="V9497" s="112"/>
      <c r="W9497" s="72"/>
      <c r="X9497" s="46"/>
      <c r="Y9497" s="46"/>
      <c r="AC9497" s="47">
        <f t="shared" si="144"/>
        <v>0</v>
      </c>
      <c r="AD9497" s="47"/>
      <c r="AE9497" s="44"/>
      <c r="AF9497" s="48"/>
    </row>
    <row r="9498" spans="1:32" ht="21" customHeight="1">
      <c r="A9498" s="45" t="str">
        <f>IF(G9498="","",VLOOKUP(G9498,#REF!,3,0))</f>
        <v/>
      </c>
      <c r="B9498" s="45" t="str">
        <f>IF(Table1[[#This Row],[Day]]="","",WEEKNUM(F9498))</f>
        <v/>
      </c>
      <c r="C9498" s="45" t="str">
        <f>IF(Table1[[#This Row],[Day]]="","",MONTH(F9498))</f>
        <v/>
      </c>
      <c r="D9498" s="45" t="str">
        <f>IF(Table1[[#This Row],[Day]]="","",YEAR(F9498))</f>
        <v/>
      </c>
      <c r="E9498" s="117" t="s">
        <v>329</v>
      </c>
      <c r="J9498" s="102"/>
      <c r="K9498" s="124"/>
      <c r="R9498" s="46"/>
      <c r="V9498" s="112"/>
      <c r="W9498" s="72"/>
      <c r="X9498" s="46"/>
      <c r="Y9498" s="46"/>
      <c r="AC9498" s="47">
        <f t="shared" si="144"/>
        <v>0</v>
      </c>
      <c r="AD9498" s="47"/>
      <c r="AE9498" s="44"/>
      <c r="AF9498" s="48"/>
    </row>
    <row r="9499" spans="1:32" ht="21" customHeight="1">
      <c r="A9499" s="45" t="str">
        <f>IF(G9499="","",VLOOKUP(G9499,#REF!,3,0))</f>
        <v/>
      </c>
      <c r="B9499" s="45" t="str">
        <f>IF(Table1[[#This Row],[Day]]="","",WEEKNUM(F9499))</f>
        <v/>
      </c>
      <c r="C9499" s="45" t="str">
        <f>IF(Table1[[#This Row],[Day]]="","",MONTH(F9499))</f>
        <v/>
      </c>
      <c r="D9499" s="45" t="str">
        <f>IF(Table1[[#This Row],[Day]]="","",YEAR(F9499))</f>
        <v/>
      </c>
      <c r="E9499" s="117" t="s">
        <v>329</v>
      </c>
      <c r="J9499" s="102"/>
      <c r="K9499" s="124"/>
      <c r="R9499" s="46"/>
      <c r="V9499" s="112"/>
      <c r="W9499" s="72"/>
      <c r="X9499" s="46"/>
      <c r="Y9499" s="46"/>
      <c r="AC9499" s="47">
        <f t="shared" si="144"/>
        <v>0</v>
      </c>
      <c r="AD9499" s="47"/>
      <c r="AE9499" s="44"/>
      <c r="AF9499" s="48"/>
    </row>
    <row r="9500" spans="1:32" ht="21" customHeight="1">
      <c r="A9500" s="45" t="str">
        <f>IF(G9500="","",VLOOKUP(G9500,#REF!,3,0))</f>
        <v/>
      </c>
      <c r="B9500" s="45" t="str">
        <f>IF(Table1[[#This Row],[Day]]="","",WEEKNUM(F9500))</f>
        <v/>
      </c>
      <c r="C9500" s="45" t="str">
        <f>IF(Table1[[#This Row],[Day]]="","",MONTH(F9500))</f>
        <v/>
      </c>
      <c r="D9500" s="45" t="str">
        <f>IF(Table1[[#This Row],[Day]]="","",YEAR(F9500))</f>
        <v/>
      </c>
      <c r="E9500" s="117" t="s">
        <v>329</v>
      </c>
      <c r="J9500" s="102"/>
      <c r="K9500" s="124"/>
      <c r="R9500" s="46"/>
      <c r="V9500" s="112"/>
      <c r="W9500" s="72"/>
      <c r="X9500" s="46"/>
      <c r="Y9500" s="46"/>
      <c r="AC9500" s="47">
        <f t="shared" ref="AC9500:AC9563" si="145">SUM(I9500:AB9500)</f>
        <v>0</v>
      </c>
      <c r="AD9500" s="47"/>
      <c r="AE9500" s="44"/>
      <c r="AF9500" s="48"/>
    </row>
    <row r="9501" spans="1:32" ht="21" customHeight="1">
      <c r="A9501" s="45" t="str">
        <f>IF(G9501="","",VLOOKUP(G9501,#REF!,3,0))</f>
        <v/>
      </c>
      <c r="B9501" s="45" t="str">
        <f>IF(Table1[[#This Row],[Day]]="","",WEEKNUM(F9501))</f>
        <v/>
      </c>
      <c r="C9501" s="45" t="str">
        <f>IF(Table1[[#This Row],[Day]]="","",MONTH(F9501))</f>
        <v/>
      </c>
      <c r="D9501" s="45" t="str">
        <f>IF(Table1[[#This Row],[Day]]="","",YEAR(F9501))</f>
        <v/>
      </c>
      <c r="E9501" s="117" t="s">
        <v>329</v>
      </c>
      <c r="J9501" s="102"/>
      <c r="K9501" s="124"/>
      <c r="R9501" s="46"/>
      <c r="V9501" s="112"/>
      <c r="W9501" s="72"/>
      <c r="X9501" s="46"/>
      <c r="Y9501" s="46"/>
      <c r="AC9501" s="47">
        <f t="shared" si="145"/>
        <v>0</v>
      </c>
      <c r="AD9501" s="47"/>
      <c r="AE9501" s="44"/>
      <c r="AF9501" s="48"/>
    </row>
    <row r="9502" spans="1:32" ht="21" customHeight="1">
      <c r="A9502" s="45" t="str">
        <f>IF(G9502="","",VLOOKUP(G9502,#REF!,3,0))</f>
        <v/>
      </c>
      <c r="B9502" s="45" t="str">
        <f>IF(Table1[[#This Row],[Day]]="","",WEEKNUM(F9502))</f>
        <v/>
      </c>
      <c r="C9502" s="45" t="str">
        <f>IF(Table1[[#This Row],[Day]]="","",MONTH(F9502))</f>
        <v/>
      </c>
      <c r="D9502" s="45" t="str">
        <f>IF(Table1[[#This Row],[Day]]="","",YEAR(F9502))</f>
        <v/>
      </c>
      <c r="E9502" s="117" t="s">
        <v>329</v>
      </c>
      <c r="J9502" s="102"/>
      <c r="K9502" s="124"/>
      <c r="R9502" s="46"/>
      <c r="V9502" s="112"/>
      <c r="W9502" s="72"/>
      <c r="X9502" s="46"/>
      <c r="Y9502" s="46"/>
      <c r="AC9502" s="47">
        <f t="shared" si="145"/>
        <v>0</v>
      </c>
      <c r="AD9502" s="47"/>
      <c r="AE9502" s="44"/>
      <c r="AF9502" s="48"/>
    </row>
    <row r="9503" spans="1:32" ht="21" customHeight="1">
      <c r="A9503" s="45" t="str">
        <f>IF(G9503="","",VLOOKUP(G9503,#REF!,3,0))</f>
        <v/>
      </c>
      <c r="B9503" s="45" t="str">
        <f>IF(Table1[[#This Row],[Day]]="","",WEEKNUM(F9503))</f>
        <v/>
      </c>
      <c r="C9503" s="45" t="str">
        <f>IF(Table1[[#This Row],[Day]]="","",MONTH(F9503))</f>
        <v/>
      </c>
      <c r="D9503" s="45" t="str">
        <f>IF(Table1[[#This Row],[Day]]="","",YEAR(F9503))</f>
        <v/>
      </c>
      <c r="E9503" s="117" t="s">
        <v>329</v>
      </c>
      <c r="J9503" s="102"/>
      <c r="K9503" s="124"/>
      <c r="R9503" s="46"/>
      <c r="V9503" s="112"/>
      <c r="W9503" s="72"/>
      <c r="X9503" s="46"/>
      <c r="Y9503" s="46"/>
      <c r="AC9503" s="47">
        <f t="shared" si="145"/>
        <v>0</v>
      </c>
      <c r="AD9503" s="47"/>
      <c r="AE9503" s="44"/>
      <c r="AF9503" s="48"/>
    </row>
    <row r="9504" spans="1:32" ht="21" customHeight="1">
      <c r="A9504" s="45" t="str">
        <f>IF(G9504="","",VLOOKUP(G9504,#REF!,3,0))</f>
        <v/>
      </c>
      <c r="B9504" s="45" t="str">
        <f>IF(Table1[[#This Row],[Day]]="","",WEEKNUM(F9504))</f>
        <v/>
      </c>
      <c r="C9504" s="45" t="str">
        <f>IF(Table1[[#This Row],[Day]]="","",MONTH(F9504))</f>
        <v/>
      </c>
      <c r="D9504" s="45" t="str">
        <f>IF(Table1[[#This Row],[Day]]="","",YEAR(F9504))</f>
        <v/>
      </c>
      <c r="E9504" s="117" t="s">
        <v>329</v>
      </c>
      <c r="J9504" s="102"/>
      <c r="K9504" s="124"/>
      <c r="R9504" s="46"/>
      <c r="V9504" s="112"/>
      <c r="W9504" s="72"/>
      <c r="X9504" s="46"/>
      <c r="Y9504" s="46"/>
      <c r="AC9504" s="47">
        <f t="shared" si="145"/>
        <v>0</v>
      </c>
      <c r="AD9504" s="47"/>
      <c r="AE9504" s="44"/>
      <c r="AF9504" s="48"/>
    </row>
    <row r="9505" spans="1:32" ht="21" customHeight="1">
      <c r="A9505" s="45" t="str">
        <f>IF(G9505="","",VLOOKUP(G9505,#REF!,3,0))</f>
        <v/>
      </c>
      <c r="B9505" s="45" t="str">
        <f>IF(Table1[[#This Row],[Day]]="","",WEEKNUM(F9505))</f>
        <v/>
      </c>
      <c r="C9505" s="45" t="str">
        <f>IF(Table1[[#This Row],[Day]]="","",MONTH(F9505))</f>
        <v/>
      </c>
      <c r="D9505" s="45" t="str">
        <f>IF(Table1[[#This Row],[Day]]="","",YEAR(F9505))</f>
        <v/>
      </c>
      <c r="E9505" s="117" t="s">
        <v>329</v>
      </c>
      <c r="J9505" s="102"/>
      <c r="K9505" s="124"/>
      <c r="R9505" s="46"/>
      <c r="V9505" s="112"/>
      <c r="W9505" s="72"/>
      <c r="X9505" s="46"/>
      <c r="Y9505" s="46"/>
      <c r="AC9505" s="47">
        <f t="shared" si="145"/>
        <v>0</v>
      </c>
      <c r="AD9505" s="47"/>
      <c r="AE9505" s="44"/>
      <c r="AF9505" s="48"/>
    </row>
    <row r="9506" spans="1:32" ht="21" customHeight="1">
      <c r="A9506" s="45" t="str">
        <f>IF(G9506="","",VLOOKUP(G9506,#REF!,3,0))</f>
        <v/>
      </c>
      <c r="B9506" s="45" t="str">
        <f>IF(Table1[[#This Row],[Day]]="","",WEEKNUM(F9506))</f>
        <v/>
      </c>
      <c r="C9506" s="45" t="str">
        <f>IF(Table1[[#This Row],[Day]]="","",MONTH(F9506))</f>
        <v/>
      </c>
      <c r="D9506" s="45" t="str">
        <f>IF(Table1[[#This Row],[Day]]="","",YEAR(F9506))</f>
        <v/>
      </c>
      <c r="E9506" s="117" t="s">
        <v>329</v>
      </c>
      <c r="J9506" s="102"/>
      <c r="K9506" s="124"/>
      <c r="R9506" s="46"/>
      <c r="V9506" s="112"/>
      <c r="W9506" s="72"/>
      <c r="X9506" s="46"/>
      <c r="Y9506" s="46"/>
      <c r="AC9506" s="47">
        <f t="shared" si="145"/>
        <v>0</v>
      </c>
      <c r="AD9506" s="47"/>
      <c r="AE9506" s="44"/>
      <c r="AF9506" s="48"/>
    </row>
    <row r="9507" spans="1:32" ht="21" customHeight="1">
      <c r="A9507" s="45" t="str">
        <f>IF(G9507="","",VLOOKUP(G9507,#REF!,3,0))</f>
        <v/>
      </c>
      <c r="B9507" s="45" t="str">
        <f>IF(Table1[[#This Row],[Day]]="","",WEEKNUM(F9507))</f>
        <v/>
      </c>
      <c r="C9507" s="45" t="str">
        <f>IF(Table1[[#This Row],[Day]]="","",MONTH(F9507))</f>
        <v/>
      </c>
      <c r="D9507" s="45" t="str">
        <f>IF(Table1[[#This Row],[Day]]="","",YEAR(F9507))</f>
        <v/>
      </c>
      <c r="E9507" s="117" t="s">
        <v>329</v>
      </c>
      <c r="J9507" s="102"/>
      <c r="K9507" s="124"/>
      <c r="R9507" s="46"/>
      <c r="V9507" s="112"/>
      <c r="W9507" s="72"/>
      <c r="X9507" s="46"/>
      <c r="Y9507" s="46"/>
      <c r="AC9507" s="47">
        <f t="shared" si="145"/>
        <v>0</v>
      </c>
      <c r="AD9507" s="47"/>
      <c r="AE9507" s="44"/>
      <c r="AF9507" s="48"/>
    </row>
    <row r="9508" spans="1:32" ht="21" customHeight="1">
      <c r="A9508" s="45" t="str">
        <f>IF(G9508="","",VLOOKUP(G9508,#REF!,3,0))</f>
        <v/>
      </c>
      <c r="B9508" s="45" t="str">
        <f>IF(Table1[[#This Row],[Day]]="","",WEEKNUM(F9508))</f>
        <v/>
      </c>
      <c r="C9508" s="45" t="str">
        <f>IF(Table1[[#This Row],[Day]]="","",MONTH(F9508))</f>
        <v/>
      </c>
      <c r="D9508" s="45" t="str">
        <f>IF(Table1[[#This Row],[Day]]="","",YEAR(F9508))</f>
        <v/>
      </c>
      <c r="E9508" s="117" t="s">
        <v>329</v>
      </c>
      <c r="J9508" s="102"/>
      <c r="K9508" s="124"/>
      <c r="R9508" s="46"/>
      <c r="V9508" s="112"/>
      <c r="W9508" s="72"/>
      <c r="X9508" s="46"/>
      <c r="Y9508" s="46"/>
      <c r="AC9508" s="47">
        <f t="shared" si="145"/>
        <v>0</v>
      </c>
      <c r="AD9508" s="47"/>
      <c r="AE9508" s="44"/>
      <c r="AF9508" s="48"/>
    </row>
    <row r="9509" spans="1:32" ht="21" customHeight="1">
      <c r="A9509" s="45" t="str">
        <f>IF(G9509="","",VLOOKUP(G9509,#REF!,3,0))</f>
        <v/>
      </c>
      <c r="B9509" s="45" t="str">
        <f>IF(Table1[[#This Row],[Day]]="","",WEEKNUM(F9509))</f>
        <v/>
      </c>
      <c r="C9509" s="45" t="str">
        <f>IF(Table1[[#This Row],[Day]]="","",MONTH(F9509))</f>
        <v/>
      </c>
      <c r="D9509" s="45" t="str">
        <f>IF(Table1[[#This Row],[Day]]="","",YEAR(F9509))</f>
        <v/>
      </c>
      <c r="E9509" s="117" t="s">
        <v>329</v>
      </c>
      <c r="J9509" s="102"/>
      <c r="K9509" s="124"/>
      <c r="R9509" s="46"/>
      <c r="V9509" s="112"/>
      <c r="W9509" s="72"/>
      <c r="X9509" s="46"/>
      <c r="Y9509" s="46"/>
      <c r="AC9509" s="47">
        <f t="shared" si="145"/>
        <v>0</v>
      </c>
      <c r="AD9509" s="47"/>
      <c r="AE9509" s="44"/>
      <c r="AF9509" s="48"/>
    </row>
    <row r="9510" spans="1:32" ht="21" customHeight="1">
      <c r="A9510" s="45" t="str">
        <f>IF(G9510="","",VLOOKUP(G9510,#REF!,3,0))</f>
        <v/>
      </c>
      <c r="B9510" s="45" t="str">
        <f>IF(Table1[[#This Row],[Day]]="","",WEEKNUM(F9510))</f>
        <v/>
      </c>
      <c r="C9510" s="45" t="str">
        <f>IF(Table1[[#This Row],[Day]]="","",MONTH(F9510))</f>
        <v/>
      </c>
      <c r="D9510" s="45" t="str">
        <f>IF(Table1[[#This Row],[Day]]="","",YEAR(F9510))</f>
        <v/>
      </c>
      <c r="E9510" s="117" t="s">
        <v>329</v>
      </c>
      <c r="J9510" s="102"/>
      <c r="K9510" s="124"/>
      <c r="R9510" s="46"/>
      <c r="V9510" s="112"/>
      <c r="W9510" s="72"/>
      <c r="X9510" s="46"/>
      <c r="Y9510" s="46"/>
      <c r="AC9510" s="47">
        <f t="shared" si="145"/>
        <v>0</v>
      </c>
      <c r="AD9510" s="47"/>
      <c r="AE9510" s="44"/>
      <c r="AF9510" s="48"/>
    </row>
    <row r="9511" spans="1:32" ht="21" customHeight="1">
      <c r="A9511" s="45" t="str">
        <f>IF(G9511="","",VLOOKUP(G9511,#REF!,3,0))</f>
        <v/>
      </c>
      <c r="B9511" s="45" t="str">
        <f>IF(Table1[[#This Row],[Day]]="","",WEEKNUM(F9511))</f>
        <v/>
      </c>
      <c r="C9511" s="45" t="str">
        <f>IF(Table1[[#This Row],[Day]]="","",MONTH(F9511))</f>
        <v/>
      </c>
      <c r="D9511" s="45" t="str">
        <f>IF(Table1[[#This Row],[Day]]="","",YEAR(F9511))</f>
        <v/>
      </c>
      <c r="E9511" s="117" t="s">
        <v>329</v>
      </c>
      <c r="J9511" s="102"/>
      <c r="K9511" s="124"/>
      <c r="R9511" s="46"/>
      <c r="V9511" s="112"/>
      <c r="W9511" s="72"/>
      <c r="X9511" s="46"/>
      <c r="Y9511" s="46"/>
      <c r="AC9511" s="47">
        <f t="shared" si="145"/>
        <v>0</v>
      </c>
      <c r="AD9511" s="47"/>
      <c r="AE9511" s="44"/>
      <c r="AF9511" s="48"/>
    </row>
    <row r="9512" spans="1:32" ht="21" customHeight="1">
      <c r="A9512" s="45" t="str">
        <f>IF(G9512="","",VLOOKUP(G9512,#REF!,3,0))</f>
        <v/>
      </c>
      <c r="B9512" s="45" t="str">
        <f>IF(Table1[[#This Row],[Day]]="","",WEEKNUM(F9512))</f>
        <v/>
      </c>
      <c r="C9512" s="45" t="str">
        <f>IF(Table1[[#This Row],[Day]]="","",MONTH(F9512))</f>
        <v/>
      </c>
      <c r="D9512" s="45" t="str">
        <f>IF(Table1[[#This Row],[Day]]="","",YEAR(F9512))</f>
        <v/>
      </c>
      <c r="E9512" s="117" t="s">
        <v>329</v>
      </c>
      <c r="J9512" s="102"/>
      <c r="K9512" s="124"/>
      <c r="R9512" s="46"/>
      <c r="V9512" s="112"/>
      <c r="W9512" s="72"/>
      <c r="X9512" s="46"/>
      <c r="Y9512" s="46"/>
      <c r="AC9512" s="47">
        <f t="shared" si="145"/>
        <v>0</v>
      </c>
      <c r="AD9512" s="47"/>
      <c r="AE9512" s="44"/>
      <c r="AF9512" s="48"/>
    </row>
    <row r="9513" spans="1:32" ht="21" customHeight="1">
      <c r="A9513" s="45" t="str">
        <f>IF(G9513="","",VLOOKUP(G9513,#REF!,3,0))</f>
        <v/>
      </c>
      <c r="B9513" s="45" t="str">
        <f>IF(Table1[[#This Row],[Day]]="","",WEEKNUM(F9513))</f>
        <v/>
      </c>
      <c r="C9513" s="45" t="str">
        <f>IF(Table1[[#This Row],[Day]]="","",MONTH(F9513))</f>
        <v/>
      </c>
      <c r="D9513" s="45" t="str">
        <f>IF(Table1[[#This Row],[Day]]="","",YEAR(F9513))</f>
        <v/>
      </c>
      <c r="E9513" s="117" t="s">
        <v>329</v>
      </c>
      <c r="J9513" s="102"/>
      <c r="K9513" s="124"/>
      <c r="R9513" s="46"/>
      <c r="V9513" s="112"/>
      <c r="W9513" s="72"/>
      <c r="X9513" s="46"/>
      <c r="Y9513" s="46"/>
      <c r="AC9513" s="47">
        <f t="shared" si="145"/>
        <v>0</v>
      </c>
      <c r="AD9513" s="47"/>
      <c r="AE9513" s="44"/>
      <c r="AF9513" s="48"/>
    </row>
    <row r="9514" spans="1:32" ht="21" customHeight="1">
      <c r="A9514" s="45" t="str">
        <f>IF(G9514="","",VLOOKUP(G9514,#REF!,3,0))</f>
        <v/>
      </c>
      <c r="B9514" s="45" t="str">
        <f>IF(Table1[[#This Row],[Day]]="","",WEEKNUM(F9514))</f>
        <v/>
      </c>
      <c r="C9514" s="45" t="str">
        <f>IF(Table1[[#This Row],[Day]]="","",MONTH(F9514))</f>
        <v/>
      </c>
      <c r="D9514" s="45" t="str">
        <f>IF(Table1[[#This Row],[Day]]="","",YEAR(F9514))</f>
        <v/>
      </c>
      <c r="E9514" s="117" t="s">
        <v>329</v>
      </c>
      <c r="J9514" s="102"/>
      <c r="K9514" s="124"/>
      <c r="R9514" s="46"/>
      <c r="V9514" s="112"/>
      <c r="W9514" s="72"/>
      <c r="X9514" s="46"/>
      <c r="Y9514" s="46"/>
      <c r="AC9514" s="47">
        <f t="shared" si="145"/>
        <v>0</v>
      </c>
      <c r="AD9514" s="47"/>
      <c r="AE9514" s="44"/>
      <c r="AF9514" s="48"/>
    </row>
    <row r="9515" spans="1:32" ht="21" customHeight="1">
      <c r="A9515" s="45" t="str">
        <f>IF(G9515="","",VLOOKUP(G9515,#REF!,3,0))</f>
        <v/>
      </c>
      <c r="B9515" s="45" t="str">
        <f>IF(Table1[[#This Row],[Day]]="","",WEEKNUM(F9515))</f>
        <v/>
      </c>
      <c r="C9515" s="45" t="str">
        <f>IF(Table1[[#This Row],[Day]]="","",MONTH(F9515))</f>
        <v/>
      </c>
      <c r="D9515" s="45" t="str">
        <f>IF(Table1[[#This Row],[Day]]="","",YEAR(F9515))</f>
        <v/>
      </c>
      <c r="E9515" s="117" t="s">
        <v>329</v>
      </c>
      <c r="J9515" s="102"/>
      <c r="K9515" s="124"/>
      <c r="R9515" s="46"/>
      <c r="V9515" s="112"/>
      <c r="W9515" s="72"/>
      <c r="X9515" s="46"/>
      <c r="Y9515" s="46"/>
      <c r="AC9515" s="47">
        <f t="shared" si="145"/>
        <v>0</v>
      </c>
      <c r="AD9515" s="47"/>
      <c r="AE9515" s="44"/>
      <c r="AF9515" s="48"/>
    </row>
    <row r="9516" spans="1:32" ht="21" customHeight="1">
      <c r="A9516" s="45" t="str">
        <f>IF(G9516="","",VLOOKUP(G9516,#REF!,3,0))</f>
        <v/>
      </c>
      <c r="B9516" s="45" t="str">
        <f>IF(Table1[[#This Row],[Day]]="","",WEEKNUM(F9516))</f>
        <v/>
      </c>
      <c r="C9516" s="45" t="str">
        <f>IF(Table1[[#This Row],[Day]]="","",MONTH(F9516))</f>
        <v/>
      </c>
      <c r="D9516" s="45" t="str">
        <f>IF(Table1[[#This Row],[Day]]="","",YEAR(F9516))</f>
        <v/>
      </c>
      <c r="E9516" s="117" t="s">
        <v>329</v>
      </c>
      <c r="J9516" s="102"/>
      <c r="K9516" s="124"/>
      <c r="R9516" s="46"/>
      <c r="V9516" s="112"/>
      <c r="W9516" s="72"/>
      <c r="X9516" s="46"/>
      <c r="Y9516" s="46"/>
      <c r="AC9516" s="47">
        <f t="shared" si="145"/>
        <v>0</v>
      </c>
      <c r="AD9516" s="47"/>
      <c r="AE9516" s="44"/>
      <c r="AF9516" s="48"/>
    </row>
    <row r="9517" spans="1:32" ht="21" customHeight="1">
      <c r="A9517" s="45" t="str">
        <f>IF(G9517="","",VLOOKUP(G9517,#REF!,3,0))</f>
        <v/>
      </c>
      <c r="B9517" s="45" t="str">
        <f>IF(Table1[[#This Row],[Day]]="","",WEEKNUM(F9517))</f>
        <v/>
      </c>
      <c r="C9517" s="45" t="str">
        <f>IF(Table1[[#This Row],[Day]]="","",MONTH(F9517))</f>
        <v/>
      </c>
      <c r="D9517" s="45" t="str">
        <f>IF(Table1[[#This Row],[Day]]="","",YEAR(F9517))</f>
        <v/>
      </c>
      <c r="E9517" s="117" t="s">
        <v>329</v>
      </c>
      <c r="J9517" s="102"/>
      <c r="K9517" s="124"/>
      <c r="R9517" s="46"/>
      <c r="V9517" s="112"/>
      <c r="W9517" s="72"/>
      <c r="X9517" s="46"/>
      <c r="Y9517" s="46"/>
      <c r="AC9517" s="47">
        <f t="shared" si="145"/>
        <v>0</v>
      </c>
      <c r="AD9517" s="47"/>
      <c r="AE9517" s="44"/>
      <c r="AF9517" s="48"/>
    </row>
    <row r="9518" spans="1:32" ht="21" customHeight="1">
      <c r="A9518" s="45" t="str">
        <f>IF(G9518="","",VLOOKUP(G9518,#REF!,3,0))</f>
        <v/>
      </c>
      <c r="B9518" s="45" t="str">
        <f>IF(Table1[[#This Row],[Day]]="","",WEEKNUM(F9518))</f>
        <v/>
      </c>
      <c r="C9518" s="45" t="str">
        <f>IF(Table1[[#This Row],[Day]]="","",MONTH(F9518))</f>
        <v/>
      </c>
      <c r="D9518" s="45" t="str">
        <f>IF(Table1[[#This Row],[Day]]="","",YEAR(F9518))</f>
        <v/>
      </c>
      <c r="E9518" s="117" t="s">
        <v>329</v>
      </c>
      <c r="J9518" s="102"/>
      <c r="K9518" s="124"/>
      <c r="R9518" s="46"/>
      <c r="V9518" s="112"/>
      <c r="W9518" s="72"/>
      <c r="X9518" s="46"/>
      <c r="Y9518" s="46"/>
      <c r="AC9518" s="47">
        <f t="shared" si="145"/>
        <v>0</v>
      </c>
      <c r="AD9518" s="47"/>
      <c r="AE9518" s="44"/>
      <c r="AF9518" s="48"/>
    </row>
    <row r="9519" spans="1:32" ht="21" customHeight="1">
      <c r="A9519" s="45" t="str">
        <f>IF(G9519="","",VLOOKUP(G9519,#REF!,3,0))</f>
        <v/>
      </c>
      <c r="B9519" s="45" t="str">
        <f>IF(Table1[[#This Row],[Day]]="","",WEEKNUM(F9519))</f>
        <v/>
      </c>
      <c r="C9519" s="45" t="str">
        <f>IF(Table1[[#This Row],[Day]]="","",MONTH(F9519))</f>
        <v/>
      </c>
      <c r="D9519" s="45" t="str">
        <f>IF(Table1[[#This Row],[Day]]="","",YEAR(F9519))</f>
        <v/>
      </c>
      <c r="E9519" s="117" t="s">
        <v>329</v>
      </c>
      <c r="J9519" s="102"/>
      <c r="K9519" s="124"/>
      <c r="R9519" s="46"/>
      <c r="V9519" s="112"/>
      <c r="W9519" s="72"/>
      <c r="X9519" s="46"/>
      <c r="Y9519" s="46"/>
      <c r="AC9519" s="47">
        <f t="shared" si="145"/>
        <v>0</v>
      </c>
      <c r="AD9519" s="47"/>
      <c r="AE9519" s="44"/>
      <c r="AF9519" s="48"/>
    </row>
    <row r="9520" spans="1:32" ht="21" customHeight="1">
      <c r="A9520" s="45" t="str">
        <f>IF(G9520="","",VLOOKUP(G9520,#REF!,3,0))</f>
        <v/>
      </c>
      <c r="B9520" s="45" t="str">
        <f>IF(Table1[[#This Row],[Day]]="","",WEEKNUM(F9520))</f>
        <v/>
      </c>
      <c r="C9520" s="45" t="str">
        <f>IF(Table1[[#This Row],[Day]]="","",MONTH(F9520))</f>
        <v/>
      </c>
      <c r="D9520" s="45" t="str">
        <f>IF(Table1[[#This Row],[Day]]="","",YEAR(F9520))</f>
        <v/>
      </c>
      <c r="E9520" s="117" t="s">
        <v>329</v>
      </c>
      <c r="J9520" s="102"/>
      <c r="K9520" s="124"/>
      <c r="R9520" s="46"/>
      <c r="V9520" s="112"/>
      <c r="W9520" s="72"/>
      <c r="X9520" s="46"/>
      <c r="Y9520" s="46"/>
      <c r="AC9520" s="47">
        <f t="shared" si="145"/>
        <v>0</v>
      </c>
      <c r="AD9520" s="47"/>
      <c r="AE9520" s="44"/>
      <c r="AF9520" s="48"/>
    </row>
    <row r="9521" spans="1:32" ht="21" customHeight="1">
      <c r="A9521" s="45" t="str">
        <f>IF(G9521="","",VLOOKUP(G9521,#REF!,3,0))</f>
        <v/>
      </c>
      <c r="B9521" s="45" t="str">
        <f>IF(Table1[[#This Row],[Day]]="","",WEEKNUM(F9521))</f>
        <v/>
      </c>
      <c r="C9521" s="45" t="str">
        <f>IF(Table1[[#This Row],[Day]]="","",MONTH(F9521))</f>
        <v/>
      </c>
      <c r="D9521" s="45" t="str">
        <f>IF(Table1[[#This Row],[Day]]="","",YEAR(F9521))</f>
        <v/>
      </c>
      <c r="E9521" s="117" t="s">
        <v>329</v>
      </c>
      <c r="J9521" s="102"/>
      <c r="K9521" s="124"/>
      <c r="R9521" s="46"/>
      <c r="V9521" s="112"/>
      <c r="W9521" s="72"/>
      <c r="X9521" s="46"/>
      <c r="Y9521" s="46"/>
      <c r="AC9521" s="47">
        <f t="shared" si="145"/>
        <v>0</v>
      </c>
      <c r="AD9521" s="47"/>
      <c r="AE9521" s="44"/>
      <c r="AF9521" s="48"/>
    </row>
    <row r="9522" spans="1:32" ht="21" customHeight="1">
      <c r="A9522" s="45" t="str">
        <f>IF(G9522="","",VLOOKUP(G9522,#REF!,3,0))</f>
        <v/>
      </c>
      <c r="B9522" s="45" t="str">
        <f>IF(Table1[[#This Row],[Day]]="","",WEEKNUM(F9522))</f>
        <v/>
      </c>
      <c r="C9522" s="45" t="str">
        <f>IF(Table1[[#This Row],[Day]]="","",MONTH(F9522))</f>
        <v/>
      </c>
      <c r="D9522" s="45" t="str">
        <f>IF(Table1[[#This Row],[Day]]="","",YEAR(F9522))</f>
        <v/>
      </c>
      <c r="E9522" s="117" t="s">
        <v>329</v>
      </c>
      <c r="J9522" s="102"/>
      <c r="K9522" s="124"/>
      <c r="R9522" s="46"/>
      <c r="V9522" s="112"/>
      <c r="W9522" s="72"/>
      <c r="X9522" s="46"/>
      <c r="Y9522" s="46"/>
      <c r="AC9522" s="47">
        <f t="shared" si="145"/>
        <v>0</v>
      </c>
      <c r="AD9522" s="47"/>
      <c r="AE9522" s="44"/>
      <c r="AF9522" s="48"/>
    </row>
    <row r="9523" spans="1:32" ht="21" customHeight="1">
      <c r="A9523" s="45" t="str">
        <f>IF(G9523="","",VLOOKUP(G9523,#REF!,3,0))</f>
        <v/>
      </c>
      <c r="B9523" s="45" t="str">
        <f>IF(Table1[[#This Row],[Day]]="","",WEEKNUM(F9523))</f>
        <v/>
      </c>
      <c r="C9523" s="45" t="str">
        <f>IF(Table1[[#This Row],[Day]]="","",MONTH(F9523))</f>
        <v/>
      </c>
      <c r="D9523" s="45" t="str">
        <f>IF(Table1[[#This Row],[Day]]="","",YEAR(F9523))</f>
        <v/>
      </c>
      <c r="E9523" s="117" t="s">
        <v>329</v>
      </c>
      <c r="J9523" s="102"/>
      <c r="K9523" s="124"/>
      <c r="R9523" s="46"/>
      <c r="V9523" s="112"/>
      <c r="W9523" s="72"/>
      <c r="X9523" s="46"/>
      <c r="Y9523" s="46"/>
      <c r="AC9523" s="47">
        <f t="shared" si="145"/>
        <v>0</v>
      </c>
      <c r="AD9523" s="47"/>
      <c r="AE9523" s="44"/>
      <c r="AF9523" s="48"/>
    </row>
    <row r="9524" spans="1:32" ht="21" customHeight="1">
      <c r="A9524" s="45" t="str">
        <f>IF(G9524="","",VLOOKUP(G9524,#REF!,3,0))</f>
        <v/>
      </c>
      <c r="B9524" s="45" t="str">
        <f>IF(Table1[[#This Row],[Day]]="","",WEEKNUM(F9524))</f>
        <v/>
      </c>
      <c r="C9524" s="45" t="str">
        <f>IF(Table1[[#This Row],[Day]]="","",MONTH(F9524))</f>
        <v/>
      </c>
      <c r="D9524" s="45" t="str">
        <f>IF(Table1[[#This Row],[Day]]="","",YEAR(F9524))</f>
        <v/>
      </c>
      <c r="E9524" s="117" t="s">
        <v>329</v>
      </c>
      <c r="J9524" s="102"/>
      <c r="K9524" s="124"/>
      <c r="R9524" s="46"/>
      <c r="V9524" s="112"/>
      <c r="W9524" s="72"/>
      <c r="X9524" s="46"/>
      <c r="Y9524" s="46"/>
      <c r="AC9524" s="47">
        <f t="shared" si="145"/>
        <v>0</v>
      </c>
      <c r="AD9524" s="47"/>
      <c r="AE9524" s="44"/>
      <c r="AF9524" s="48"/>
    </row>
    <row r="9525" spans="1:32" ht="21" customHeight="1">
      <c r="A9525" s="45" t="str">
        <f>IF(G9525="","",VLOOKUP(G9525,#REF!,3,0))</f>
        <v/>
      </c>
      <c r="B9525" s="45" t="str">
        <f>IF(Table1[[#This Row],[Day]]="","",WEEKNUM(F9525))</f>
        <v/>
      </c>
      <c r="C9525" s="45" t="str">
        <f>IF(Table1[[#This Row],[Day]]="","",MONTH(F9525))</f>
        <v/>
      </c>
      <c r="D9525" s="45" t="str">
        <f>IF(Table1[[#This Row],[Day]]="","",YEAR(F9525))</f>
        <v/>
      </c>
      <c r="E9525" s="117" t="s">
        <v>329</v>
      </c>
      <c r="J9525" s="102"/>
      <c r="K9525" s="124"/>
      <c r="R9525" s="46"/>
      <c r="V9525" s="112"/>
      <c r="W9525" s="72"/>
      <c r="X9525" s="46"/>
      <c r="Y9525" s="46"/>
      <c r="AC9525" s="47">
        <f t="shared" si="145"/>
        <v>0</v>
      </c>
      <c r="AD9525" s="47"/>
      <c r="AE9525" s="44"/>
      <c r="AF9525" s="48"/>
    </row>
    <row r="9526" spans="1:32" ht="21" customHeight="1">
      <c r="A9526" s="45" t="str">
        <f>IF(G9526="","",VLOOKUP(G9526,#REF!,3,0))</f>
        <v/>
      </c>
      <c r="B9526" s="45" t="str">
        <f>IF(Table1[[#This Row],[Day]]="","",WEEKNUM(F9526))</f>
        <v/>
      </c>
      <c r="C9526" s="45" t="str">
        <f>IF(Table1[[#This Row],[Day]]="","",MONTH(F9526))</f>
        <v/>
      </c>
      <c r="D9526" s="45" t="str">
        <f>IF(Table1[[#This Row],[Day]]="","",YEAR(F9526))</f>
        <v/>
      </c>
      <c r="E9526" s="117" t="s">
        <v>329</v>
      </c>
      <c r="J9526" s="102"/>
      <c r="K9526" s="124"/>
      <c r="R9526" s="46"/>
      <c r="V9526" s="112"/>
      <c r="W9526" s="72"/>
      <c r="X9526" s="46"/>
      <c r="Y9526" s="46"/>
      <c r="AC9526" s="47">
        <f t="shared" si="145"/>
        <v>0</v>
      </c>
      <c r="AD9526" s="47"/>
      <c r="AE9526" s="44"/>
      <c r="AF9526" s="48"/>
    </row>
    <row r="9527" spans="1:32" ht="21" customHeight="1">
      <c r="A9527" s="45" t="str">
        <f>IF(G9527="","",VLOOKUP(G9527,#REF!,3,0))</f>
        <v/>
      </c>
      <c r="B9527" s="45" t="str">
        <f>IF(Table1[[#This Row],[Day]]="","",WEEKNUM(F9527))</f>
        <v/>
      </c>
      <c r="C9527" s="45" t="str">
        <f>IF(Table1[[#This Row],[Day]]="","",MONTH(F9527))</f>
        <v/>
      </c>
      <c r="D9527" s="45" t="str">
        <f>IF(Table1[[#This Row],[Day]]="","",YEAR(F9527))</f>
        <v/>
      </c>
      <c r="E9527" s="117" t="s">
        <v>329</v>
      </c>
      <c r="J9527" s="102"/>
      <c r="K9527" s="124"/>
      <c r="R9527" s="46"/>
      <c r="V9527" s="112"/>
      <c r="W9527" s="72"/>
      <c r="X9527" s="46"/>
      <c r="Y9527" s="46"/>
      <c r="AC9527" s="47">
        <f t="shared" si="145"/>
        <v>0</v>
      </c>
      <c r="AD9527" s="47"/>
      <c r="AE9527" s="44"/>
      <c r="AF9527" s="48"/>
    </row>
    <row r="9528" spans="1:32" ht="21" customHeight="1">
      <c r="A9528" s="45" t="str">
        <f>IF(G9528="","",VLOOKUP(G9528,#REF!,3,0))</f>
        <v/>
      </c>
      <c r="B9528" s="45" t="str">
        <f>IF(Table1[[#This Row],[Day]]="","",WEEKNUM(F9528))</f>
        <v/>
      </c>
      <c r="C9528" s="45" t="str">
        <f>IF(Table1[[#This Row],[Day]]="","",MONTH(F9528))</f>
        <v/>
      </c>
      <c r="D9528" s="45" t="str">
        <f>IF(Table1[[#This Row],[Day]]="","",YEAR(F9528))</f>
        <v/>
      </c>
      <c r="E9528" s="117" t="s">
        <v>329</v>
      </c>
      <c r="J9528" s="102"/>
      <c r="K9528" s="124"/>
      <c r="R9528" s="46"/>
      <c r="V9528" s="112"/>
      <c r="W9528" s="72"/>
      <c r="X9528" s="46"/>
      <c r="Y9528" s="46"/>
      <c r="AC9528" s="47">
        <f t="shared" si="145"/>
        <v>0</v>
      </c>
      <c r="AD9528" s="47"/>
      <c r="AE9528" s="44"/>
      <c r="AF9528" s="48"/>
    </row>
    <row r="9529" spans="1:32" ht="21" customHeight="1">
      <c r="A9529" s="45" t="str">
        <f>IF(G9529="","",VLOOKUP(G9529,#REF!,3,0))</f>
        <v/>
      </c>
      <c r="B9529" s="45" t="str">
        <f>IF(Table1[[#This Row],[Day]]="","",WEEKNUM(F9529))</f>
        <v/>
      </c>
      <c r="C9529" s="45" t="str">
        <f>IF(Table1[[#This Row],[Day]]="","",MONTH(F9529))</f>
        <v/>
      </c>
      <c r="D9529" s="45" t="str">
        <f>IF(Table1[[#This Row],[Day]]="","",YEAR(F9529))</f>
        <v/>
      </c>
      <c r="E9529" s="117" t="s">
        <v>329</v>
      </c>
      <c r="J9529" s="102"/>
      <c r="K9529" s="124"/>
      <c r="R9529" s="46"/>
      <c r="V9529" s="112"/>
      <c r="W9529" s="72"/>
      <c r="X9529" s="46"/>
      <c r="Y9529" s="46"/>
      <c r="AC9529" s="47">
        <f t="shared" si="145"/>
        <v>0</v>
      </c>
      <c r="AD9529" s="47"/>
      <c r="AE9529" s="44"/>
      <c r="AF9529" s="48"/>
    </row>
    <row r="9530" spans="1:32" ht="21" customHeight="1">
      <c r="A9530" s="45" t="str">
        <f>IF(G9530="","",VLOOKUP(G9530,#REF!,3,0))</f>
        <v/>
      </c>
      <c r="B9530" s="45" t="str">
        <f>IF(Table1[[#This Row],[Day]]="","",WEEKNUM(F9530))</f>
        <v/>
      </c>
      <c r="C9530" s="45" t="str">
        <f>IF(Table1[[#This Row],[Day]]="","",MONTH(F9530))</f>
        <v/>
      </c>
      <c r="D9530" s="45" t="str">
        <f>IF(Table1[[#This Row],[Day]]="","",YEAR(F9530))</f>
        <v/>
      </c>
      <c r="E9530" s="117" t="s">
        <v>329</v>
      </c>
      <c r="J9530" s="102"/>
      <c r="K9530" s="124"/>
      <c r="R9530" s="46"/>
      <c r="V9530" s="112"/>
      <c r="W9530" s="72"/>
      <c r="X9530" s="46"/>
      <c r="Y9530" s="46"/>
      <c r="AC9530" s="47">
        <f t="shared" si="145"/>
        <v>0</v>
      </c>
      <c r="AD9530" s="47"/>
      <c r="AE9530" s="44"/>
      <c r="AF9530" s="48"/>
    </row>
    <row r="9531" spans="1:32" ht="21" customHeight="1">
      <c r="A9531" s="45" t="str">
        <f>IF(G9531="","",VLOOKUP(G9531,#REF!,3,0))</f>
        <v/>
      </c>
      <c r="B9531" s="45" t="str">
        <f>IF(Table1[[#This Row],[Day]]="","",WEEKNUM(F9531))</f>
        <v/>
      </c>
      <c r="C9531" s="45" t="str">
        <f>IF(Table1[[#This Row],[Day]]="","",MONTH(F9531))</f>
        <v/>
      </c>
      <c r="D9531" s="45" t="str">
        <f>IF(Table1[[#This Row],[Day]]="","",YEAR(F9531))</f>
        <v/>
      </c>
      <c r="E9531" s="117" t="s">
        <v>329</v>
      </c>
      <c r="J9531" s="102"/>
      <c r="K9531" s="124"/>
      <c r="R9531" s="46"/>
      <c r="V9531" s="112"/>
      <c r="W9531" s="72"/>
      <c r="X9531" s="46"/>
      <c r="Y9531" s="46"/>
      <c r="AC9531" s="47">
        <f t="shared" si="145"/>
        <v>0</v>
      </c>
      <c r="AD9531" s="47"/>
      <c r="AE9531" s="44"/>
      <c r="AF9531" s="48"/>
    </row>
    <row r="9532" spans="1:32" ht="21" customHeight="1">
      <c r="A9532" s="45" t="str">
        <f>IF(G9532="","",VLOOKUP(G9532,#REF!,3,0))</f>
        <v/>
      </c>
      <c r="B9532" s="45" t="str">
        <f>IF(Table1[[#This Row],[Day]]="","",WEEKNUM(F9532))</f>
        <v/>
      </c>
      <c r="C9532" s="45" t="str">
        <f>IF(Table1[[#This Row],[Day]]="","",MONTH(F9532))</f>
        <v/>
      </c>
      <c r="D9532" s="45" t="str">
        <f>IF(Table1[[#This Row],[Day]]="","",YEAR(F9532))</f>
        <v/>
      </c>
      <c r="E9532" s="117" t="s">
        <v>329</v>
      </c>
      <c r="J9532" s="102"/>
      <c r="K9532" s="124"/>
      <c r="R9532" s="46"/>
      <c r="V9532" s="112"/>
      <c r="W9532" s="72"/>
      <c r="X9532" s="46"/>
      <c r="Y9532" s="46"/>
      <c r="AC9532" s="47">
        <f t="shared" si="145"/>
        <v>0</v>
      </c>
      <c r="AD9532" s="47"/>
      <c r="AE9532" s="44"/>
      <c r="AF9532" s="48"/>
    </row>
    <row r="9533" spans="1:32" ht="21" customHeight="1">
      <c r="A9533" s="45" t="str">
        <f>IF(G9533="","",VLOOKUP(G9533,#REF!,3,0))</f>
        <v/>
      </c>
      <c r="B9533" s="45" t="str">
        <f>IF(Table1[[#This Row],[Day]]="","",WEEKNUM(F9533))</f>
        <v/>
      </c>
      <c r="C9533" s="45" t="str">
        <f>IF(Table1[[#This Row],[Day]]="","",MONTH(F9533))</f>
        <v/>
      </c>
      <c r="D9533" s="45" t="str">
        <f>IF(Table1[[#This Row],[Day]]="","",YEAR(F9533))</f>
        <v/>
      </c>
      <c r="E9533" s="117" t="s">
        <v>329</v>
      </c>
      <c r="J9533" s="102"/>
      <c r="K9533" s="124"/>
      <c r="R9533" s="46"/>
      <c r="V9533" s="112"/>
      <c r="W9533" s="72"/>
      <c r="X9533" s="46"/>
      <c r="Y9533" s="46"/>
      <c r="AC9533" s="47">
        <f t="shared" si="145"/>
        <v>0</v>
      </c>
      <c r="AD9533" s="47"/>
      <c r="AE9533" s="44"/>
      <c r="AF9533" s="48"/>
    </row>
    <row r="9534" spans="1:32" ht="21" customHeight="1">
      <c r="A9534" s="45" t="str">
        <f>IF(G9534="","",VLOOKUP(G9534,#REF!,3,0))</f>
        <v/>
      </c>
      <c r="B9534" s="45" t="str">
        <f>IF(Table1[[#This Row],[Day]]="","",WEEKNUM(F9534))</f>
        <v/>
      </c>
      <c r="C9534" s="45" t="str">
        <f>IF(Table1[[#This Row],[Day]]="","",MONTH(F9534))</f>
        <v/>
      </c>
      <c r="D9534" s="45" t="str">
        <f>IF(Table1[[#This Row],[Day]]="","",YEAR(F9534))</f>
        <v/>
      </c>
      <c r="E9534" s="117" t="s">
        <v>329</v>
      </c>
      <c r="J9534" s="102"/>
      <c r="K9534" s="124"/>
      <c r="R9534" s="46"/>
      <c r="V9534" s="112"/>
      <c r="W9534" s="72"/>
      <c r="X9534" s="46"/>
      <c r="Y9534" s="46"/>
      <c r="AC9534" s="47">
        <f t="shared" si="145"/>
        <v>0</v>
      </c>
      <c r="AD9534" s="47"/>
      <c r="AE9534" s="44"/>
      <c r="AF9534" s="48"/>
    </row>
    <row r="9535" spans="1:32" ht="21" customHeight="1">
      <c r="A9535" s="45" t="str">
        <f>IF(G9535="","",VLOOKUP(G9535,#REF!,3,0))</f>
        <v/>
      </c>
      <c r="B9535" s="45" t="str">
        <f>IF(Table1[[#This Row],[Day]]="","",WEEKNUM(F9535))</f>
        <v/>
      </c>
      <c r="C9535" s="45" t="str">
        <f>IF(Table1[[#This Row],[Day]]="","",MONTH(F9535))</f>
        <v/>
      </c>
      <c r="D9535" s="45" t="str">
        <f>IF(Table1[[#This Row],[Day]]="","",YEAR(F9535))</f>
        <v/>
      </c>
      <c r="E9535" s="117" t="s">
        <v>329</v>
      </c>
      <c r="J9535" s="102"/>
      <c r="K9535" s="124"/>
      <c r="R9535" s="46"/>
      <c r="V9535" s="112"/>
      <c r="W9535" s="72"/>
      <c r="X9535" s="46"/>
      <c r="Y9535" s="46"/>
      <c r="AC9535" s="47">
        <f t="shared" si="145"/>
        <v>0</v>
      </c>
      <c r="AD9535" s="47"/>
      <c r="AE9535" s="44"/>
      <c r="AF9535" s="48"/>
    </row>
    <row r="9536" spans="1:32" ht="21" customHeight="1">
      <c r="A9536" s="45" t="str">
        <f>IF(G9536="","",VLOOKUP(G9536,#REF!,3,0))</f>
        <v/>
      </c>
      <c r="B9536" s="45" t="str">
        <f>IF(Table1[[#This Row],[Day]]="","",WEEKNUM(F9536))</f>
        <v/>
      </c>
      <c r="C9536" s="45" t="str">
        <f>IF(Table1[[#This Row],[Day]]="","",MONTH(F9536))</f>
        <v/>
      </c>
      <c r="D9536" s="45" t="str">
        <f>IF(Table1[[#This Row],[Day]]="","",YEAR(F9536))</f>
        <v/>
      </c>
      <c r="E9536" s="117" t="s">
        <v>329</v>
      </c>
      <c r="J9536" s="102"/>
      <c r="K9536" s="124"/>
      <c r="R9536" s="46"/>
      <c r="V9536" s="112"/>
      <c r="W9536" s="72"/>
      <c r="X9536" s="46"/>
      <c r="Y9536" s="46"/>
      <c r="AC9536" s="47">
        <f t="shared" si="145"/>
        <v>0</v>
      </c>
      <c r="AD9536" s="47"/>
      <c r="AE9536" s="44"/>
      <c r="AF9536" s="48"/>
    </row>
    <row r="9537" spans="1:32" ht="21" customHeight="1">
      <c r="A9537" s="45" t="str">
        <f>IF(G9537="","",VLOOKUP(G9537,#REF!,3,0))</f>
        <v/>
      </c>
      <c r="B9537" s="45" t="str">
        <f>IF(Table1[[#This Row],[Day]]="","",WEEKNUM(F9537))</f>
        <v/>
      </c>
      <c r="C9537" s="45" t="str">
        <f>IF(Table1[[#This Row],[Day]]="","",MONTH(F9537))</f>
        <v/>
      </c>
      <c r="D9537" s="45" t="str">
        <f>IF(Table1[[#This Row],[Day]]="","",YEAR(F9537))</f>
        <v/>
      </c>
      <c r="E9537" s="117" t="s">
        <v>329</v>
      </c>
      <c r="J9537" s="102"/>
      <c r="K9537" s="124"/>
      <c r="R9537" s="46"/>
      <c r="V9537" s="112"/>
      <c r="W9537" s="72"/>
      <c r="X9537" s="46"/>
      <c r="Y9537" s="46"/>
      <c r="AC9537" s="47">
        <f t="shared" si="145"/>
        <v>0</v>
      </c>
      <c r="AD9537" s="47"/>
      <c r="AE9537" s="44"/>
      <c r="AF9537" s="48"/>
    </row>
    <row r="9538" spans="1:32" ht="21" customHeight="1">
      <c r="A9538" s="45" t="str">
        <f>IF(G9538="","",VLOOKUP(G9538,#REF!,3,0))</f>
        <v/>
      </c>
      <c r="B9538" s="45" t="str">
        <f>IF(Table1[[#This Row],[Day]]="","",WEEKNUM(F9538))</f>
        <v/>
      </c>
      <c r="C9538" s="45" t="str">
        <f>IF(Table1[[#This Row],[Day]]="","",MONTH(F9538))</f>
        <v/>
      </c>
      <c r="D9538" s="45" t="str">
        <f>IF(Table1[[#This Row],[Day]]="","",YEAR(F9538))</f>
        <v/>
      </c>
      <c r="E9538" s="117" t="s">
        <v>329</v>
      </c>
      <c r="J9538" s="102"/>
      <c r="K9538" s="124"/>
      <c r="R9538" s="46"/>
      <c r="V9538" s="112"/>
      <c r="W9538" s="72"/>
      <c r="X9538" s="46"/>
      <c r="Y9538" s="46"/>
      <c r="AC9538" s="47">
        <f t="shared" si="145"/>
        <v>0</v>
      </c>
      <c r="AD9538" s="47"/>
      <c r="AE9538" s="44"/>
      <c r="AF9538" s="48"/>
    </row>
    <row r="9539" spans="1:32" ht="21" customHeight="1">
      <c r="A9539" s="45" t="str">
        <f>IF(G9539="","",VLOOKUP(G9539,#REF!,3,0))</f>
        <v/>
      </c>
      <c r="B9539" s="45" t="str">
        <f>IF(Table1[[#This Row],[Day]]="","",WEEKNUM(F9539))</f>
        <v/>
      </c>
      <c r="C9539" s="45" t="str">
        <f>IF(Table1[[#This Row],[Day]]="","",MONTH(F9539))</f>
        <v/>
      </c>
      <c r="D9539" s="45" t="str">
        <f>IF(Table1[[#This Row],[Day]]="","",YEAR(F9539))</f>
        <v/>
      </c>
      <c r="E9539" s="117" t="s">
        <v>329</v>
      </c>
      <c r="J9539" s="102"/>
      <c r="K9539" s="124"/>
      <c r="R9539" s="46"/>
      <c r="V9539" s="112"/>
      <c r="W9539" s="72"/>
      <c r="X9539" s="46"/>
      <c r="Y9539" s="46"/>
      <c r="AC9539" s="47">
        <f t="shared" si="145"/>
        <v>0</v>
      </c>
      <c r="AD9539" s="47"/>
      <c r="AE9539" s="44"/>
      <c r="AF9539" s="48"/>
    </row>
    <row r="9540" spans="1:32" ht="21" customHeight="1">
      <c r="A9540" s="45" t="str">
        <f>IF(G9540="","",VLOOKUP(G9540,#REF!,3,0))</f>
        <v/>
      </c>
      <c r="B9540" s="45" t="str">
        <f>IF(Table1[[#This Row],[Day]]="","",WEEKNUM(F9540))</f>
        <v/>
      </c>
      <c r="C9540" s="45" t="str">
        <f>IF(Table1[[#This Row],[Day]]="","",MONTH(F9540))</f>
        <v/>
      </c>
      <c r="D9540" s="45" t="str">
        <f>IF(Table1[[#This Row],[Day]]="","",YEAR(F9540))</f>
        <v/>
      </c>
      <c r="E9540" s="117" t="s">
        <v>329</v>
      </c>
      <c r="J9540" s="102"/>
      <c r="K9540" s="124"/>
      <c r="R9540" s="46"/>
      <c r="V9540" s="112"/>
      <c r="W9540" s="72"/>
      <c r="X9540" s="46"/>
      <c r="Y9540" s="46"/>
      <c r="AC9540" s="47">
        <f t="shared" si="145"/>
        <v>0</v>
      </c>
      <c r="AD9540" s="47"/>
      <c r="AE9540" s="44"/>
      <c r="AF9540" s="48"/>
    </row>
    <row r="9541" spans="1:32" ht="21" customHeight="1">
      <c r="A9541" s="45" t="str">
        <f>IF(G9541="","",VLOOKUP(G9541,#REF!,3,0))</f>
        <v/>
      </c>
      <c r="B9541" s="45" t="str">
        <f>IF(Table1[[#This Row],[Day]]="","",WEEKNUM(F9541))</f>
        <v/>
      </c>
      <c r="C9541" s="45" t="str">
        <f>IF(Table1[[#This Row],[Day]]="","",MONTH(F9541))</f>
        <v/>
      </c>
      <c r="D9541" s="45" t="str">
        <f>IF(Table1[[#This Row],[Day]]="","",YEAR(F9541))</f>
        <v/>
      </c>
      <c r="E9541" s="117" t="s">
        <v>329</v>
      </c>
      <c r="J9541" s="102"/>
      <c r="K9541" s="124"/>
      <c r="R9541" s="46"/>
      <c r="V9541" s="112"/>
      <c r="W9541" s="72"/>
      <c r="X9541" s="46"/>
      <c r="Y9541" s="46"/>
      <c r="AC9541" s="47">
        <f t="shared" si="145"/>
        <v>0</v>
      </c>
      <c r="AD9541" s="47"/>
      <c r="AE9541" s="44"/>
      <c r="AF9541" s="48"/>
    </row>
    <row r="9542" spans="1:32" ht="21" customHeight="1">
      <c r="A9542" s="45" t="str">
        <f>IF(G9542="","",VLOOKUP(G9542,#REF!,3,0))</f>
        <v/>
      </c>
      <c r="B9542" s="45" t="str">
        <f>IF(Table1[[#This Row],[Day]]="","",WEEKNUM(F9542))</f>
        <v/>
      </c>
      <c r="C9542" s="45" t="str">
        <f>IF(Table1[[#This Row],[Day]]="","",MONTH(F9542))</f>
        <v/>
      </c>
      <c r="D9542" s="45" t="str">
        <f>IF(Table1[[#This Row],[Day]]="","",YEAR(F9542))</f>
        <v/>
      </c>
      <c r="E9542" s="117" t="s">
        <v>329</v>
      </c>
      <c r="J9542" s="102"/>
      <c r="K9542" s="124"/>
      <c r="R9542" s="46"/>
      <c r="V9542" s="112"/>
      <c r="W9542" s="72"/>
      <c r="X9542" s="46"/>
      <c r="Y9542" s="46"/>
      <c r="AC9542" s="47">
        <f t="shared" si="145"/>
        <v>0</v>
      </c>
      <c r="AD9542" s="47"/>
      <c r="AE9542" s="44"/>
      <c r="AF9542" s="48"/>
    </row>
    <row r="9543" spans="1:32" ht="21" customHeight="1">
      <c r="A9543" s="45" t="str">
        <f>IF(G9543="","",VLOOKUP(G9543,#REF!,3,0))</f>
        <v/>
      </c>
      <c r="B9543" s="45" t="str">
        <f>IF(Table1[[#This Row],[Day]]="","",WEEKNUM(F9543))</f>
        <v/>
      </c>
      <c r="C9543" s="45" t="str">
        <f>IF(Table1[[#This Row],[Day]]="","",MONTH(F9543))</f>
        <v/>
      </c>
      <c r="D9543" s="45" t="str">
        <f>IF(Table1[[#This Row],[Day]]="","",YEAR(F9543))</f>
        <v/>
      </c>
      <c r="E9543" s="117" t="s">
        <v>329</v>
      </c>
      <c r="J9543" s="102"/>
      <c r="K9543" s="124"/>
      <c r="R9543" s="46"/>
      <c r="V9543" s="112"/>
      <c r="W9543" s="72"/>
      <c r="X9543" s="46"/>
      <c r="Y9543" s="46"/>
      <c r="AC9543" s="47">
        <f t="shared" si="145"/>
        <v>0</v>
      </c>
      <c r="AD9543" s="47"/>
      <c r="AE9543" s="44"/>
      <c r="AF9543" s="48"/>
    </row>
    <row r="9544" spans="1:32" ht="21" customHeight="1">
      <c r="A9544" s="45" t="str">
        <f>IF(G9544="","",VLOOKUP(G9544,#REF!,3,0))</f>
        <v/>
      </c>
      <c r="B9544" s="45" t="str">
        <f>IF(Table1[[#This Row],[Day]]="","",WEEKNUM(F9544))</f>
        <v/>
      </c>
      <c r="C9544" s="45" t="str">
        <f>IF(Table1[[#This Row],[Day]]="","",MONTH(F9544))</f>
        <v/>
      </c>
      <c r="D9544" s="45" t="str">
        <f>IF(Table1[[#This Row],[Day]]="","",YEAR(F9544))</f>
        <v/>
      </c>
      <c r="E9544" s="117" t="s">
        <v>329</v>
      </c>
      <c r="J9544" s="102"/>
      <c r="K9544" s="124"/>
      <c r="R9544" s="46"/>
      <c r="V9544" s="112"/>
      <c r="W9544" s="72"/>
      <c r="X9544" s="46"/>
      <c r="Y9544" s="46"/>
      <c r="AC9544" s="47">
        <f t="shared" si="145"/>
        <v>0</v>
      </c>
      <c r="AD9544" s="47"/>
      <c r="AE9544" s="44"/>
      <c r="AF9544" s="48"/>
    </row>
    <row r="9545" spans="1:32" ht="21" customHeight="1">
      <c r="A9545" s="45" t="str">
        <f>IF(G9545="","",VLOOKUP(G9545,#REF!,3,0))</f>
        <v/>
      </c>
      <c r="B9545" s="45" t="str">
        <f>IF(Table1[[#This Row],[Day]]="","",WEEKNUM(F9545))</f>
        <v/>
      </c>
      <c r="C9545" s="45" t="str">
        <f>IF(Table1[[#This Row],[Day]]="","",MONTH(F9545))</f>
        <v/>
      </c>
      <c r="D9545" s="45" t="str">
        <f>IF(Table1[[#This Row],[Day]]="","",YEAR(F9545))</f>
        <v/>
      </c>
      <c r="E9545" s="117" t="s">
        <v>329</v>
      </c>
      <c r="J9545" s="102"/>
      <c r="K9545" s="124"/>
      <c r="R9545" s="46"/>
      <c r="V9545" s="112"/>
      <c r="W9545" s="72"/>
      <c r="X9545" s="46"/>
      <c r="Y9545" s="46"/>
      <c r="AC9545" s="47">
        <f t="shared" si="145"/>
        <v>0</v>
      </c>
      <c r="AD9545" s="47"/>
      <c r="AE9545" s="44"/>
      <c r="AF9545" s="48"/>
    </row>
    <row r="9546" spans="1:32" ht="21" customHeight="1">
      <c r="A9546" s="45" t="str">
        <f>IF(G9546="","",VLOOKUP(G9546,#REF!,3,0))</f>
        <v/>
      </c>
      <c r="B9546" s="45" t="str">
        <f>IF(Table1[[#This Row],[Day]]="","",WEEKNUM(F9546))</f>
        <v/>
      </c>
      <c r="C9546" s="45" t="str">
        <f>IF(Table1[[#This Row],[Day]]="","",MONTH(F9546))</f>
        <v/>
      </c>
      <c r="D9546" s="45" t="str">
        <f>IF(Table1[[#This Row],[Day]]="","",YEAR(F9546))</f>
        <v/>
      </c>
      <c r="E9546" s="117" t="s">
        <v>329</v>
      </c>
      <c r="J9546" s="102"/>
      <c r="K9546" s="124"/>
      <c r="R9546" s="46"/>
      <c r="V9546" s="112"/>
      <c r="W9546" s="72"/>
      <c r="X9546" s="46"/>
      <c r="Y9546" s="46"/>
      <c r="AC9546" s="47">
        <f t="shared" si="145"/>
        <v>0</v>
      </c>
      <c r="AD9546" s="47"/>
      <c r="AE9546" s="44"/>
      <c r="AF9546" s="48"/>
    </row>
    <row r="9547" spans="1:32" ht="21" customHeight="1">
      <c r="A9547" s="45" t="str">
        <f>IF(G9547="","",VLOOKUP(G9547,#REF!,3,0))</f>
        <v/>
      </c>
      <c r="B9547" s="45" t="str">
        <f>IF(Table1[[#This Row],[Day]]="","",WEEKNUM(F9547))</f>
        <v/>
      </c>
      <c r="C9547" s="45" t="str">
        <f>IF(Table1[[#This Row],[Day]]="","",MONTH(F9547))</f>
        <v/>
      </c>
      <c r="D9547" s="45" t="str">
        <f>IF(Table1[[#This Row],[Day]]="","",YEAR(F9547))</f>
        <v/>
      </c>
      <c r="E9547" s="117" t="s">
        <v>329</v>
      </c>
      <c r="J9547" s="102"/>
      <c r="K9547" s="124"/>
      <c r="R9547" s="46"/>
      <c r="V9547" s="112"/>
      <c r="W9547" s="72"/>
      <c r="X9547" s="46"/>
      <c r="Y9547" s="46"/>
      <c r="AC9547" s="47">
        <f t="shared" si="145"/>
        <v>0</v>
      </c>
      <c r="AD9547" s="47"/>
      <c r="AE9547" s="44"/>
      <c r="AF9547" s="48"/>
    </row>
    <row r="9548" spans="1:32" ht="21" customHeight="1">
      <c r="A9548" s="45" t="str">
        <f>IF(G9548="","",VLOOKUP(G9548,#REF!,3,0))</f>
        <v/>
      </c>
      <c r="B9548" s="45" t="str">
        <f>IF(Table1[[#This Row],[Day]]="","",WEEKNUM(F9548))</f>
        <v/>
      </c>
      <c r="C9548" s="45" t="str">
        <f>IF(Table1[[#This Row],[Day]]="","",MONTH(F9548))</f>
        <v/>
      </c>
      <c r="D9548" s="45" t="str">
        <f>IF(Table1[[#This Row],[Day]]="","",YEAR(F9548))</f>
        <v/>
      </c>
      <c r="E9548" s="117" t="s">
        <v>329</v>
      </c>
      <c r="J9548" s="102"/>
      <c r="K9548" s="124"/>
      <c r="R9548" s="46"/>
      <c r="V9548" s="112"/>
      <c r="W9548" s="72"/>
      <c r="X9548" s="46"/>
      <c r="Y9548" s="46"/>
      <c r="AC9548" s="47">
        <f t="shared" si="145"/>
        <v>0</v>
      </c>
      <c r="AD9548" s="47"/>
      <c r="AE9548" s="44"/>
      <c r="AF9548" s="48"/>
    </row>
    <row r="9549" spans="1:32" ht="21" customHeight="1">
      <c r="A9549" s="45" t="str">
        <f>IF(G9549="","",VLOOKUP(G9549,#REF!,3,0))</f>
        <v/>
      </c>
      <c r="B9549" s="45" t="str">
        <f>IF(Table1[[#This Row],[Day]]="","",WEEKNUM(F9549))</f>
        <v/>
      </c>
      <c r="C9549" s="45" t="str">
        <f>IF(Table1[[#This Row],[Day]]="","",MONTH(F9549))</f>
        <v/>
      </c>
      <c r="D9549" s="45" t="str">
        <f>IF(Table1[[#This Row],[Day]]="","",YEAR(F9549))</f>
        <v/>
      </c>
      <c r="E9549" s="117" t="s">
        <v>329</v>
      </c>
      <c r="J9549" s="102"/>
      <c r="K9549" s="124"/>
      <c r="R9549" s="46"/>
      <c r="V9549" s="112"/>
      <c r="W9549" s="72"/>
      <c r="X9549" s="46"/>
      <c r="Y9549" s="46"/>
      <c r="AC9549" s="47">
        <f t="shared" si="145"/>
        <v>0</v>
      </c>
      <c r="AD9549" s="47"/>
      <c r="AE9549" s="44"/>
      <c r="AF9549" s="48"/>
    </row>
    <row r="9550" spans="1:32" ht="21" customHeight="1">
      <c r="A9550" s="45" t="str">
        <f>IF(G9550="","",VLOOKUP(G9550,#REF!,3,0))</f>
        <v/>
      </c>
      <c r="B9550" s="45" t="str">
        <f>IF(Table1[[#This Row],[Day]]="","",WEEKNUM(F9550))</f>
        <v/>
      </c>
      <c r="C9550" s="45" t="str">
        <f>IF(Table1[[#This Row],[Day]]="","",MONTH(F9550))</f>
        <v/>
      </c>
      <c r="D9550" s="45" t="str">
        <f>IF(Table1[[#This Row],[Day]]="","",YEAR(F9550))</f>
        <v/>
      </c>
      <c r="E9550" s="117" t="s">
        <v>329</v>
      </c>
      <c r="J9550" s="102"/>
      <c r="K9550" s="124"/>
      <c r="R9550" s="46"/>
      <c r="V9550" s="112"/>
      <c r="W9550" s="72"/>
      <c r="X9550" s="46"/>
      <c r="Y9550" s="46"/>
      <c r="AC9550" s="47">
        <f t="shared" si="145"/>
        <v>0</v>
      </c>
      <c r="AD9550" s="47"/>
      <c r="AE9550" s="44"/>
      <c r="AF9550" s="48"/>
    </row>
    <row r="9551" spans="1:32" ht="21" customHeight="1">
      <c r="A9551" s="45" t="str">
        <f>IF(G9551="","",VLOOKUP(G9551,#REF!,3,0))</f>
        <v/>
      </c>
      <c r="B9551" s="45" t="str">
        <f>IF(Table1[[#This Row],[Day]]="","",WEEKNUM(F9551))</f>
        <v/>
      </c>
      <c r="C9551" s="45" t="str">
        <f>IF(Table1[[#This Row],[Day]]="","",MONTH(F9551))</f>
        <v/>
      </c>
      <c r="D9551" s="45" t="str">
        <f>IF(Table1[[#This Row],[Day]]="","",YEAR(F9551))</f>
        <v/>
      </c>
      <c r="E9551" s="117" t="s">
        <v>329</v>
      </c>
      <c r="J9551" s="102"/>
      <c r="K9551" s="124"/>
      <c r="R9551" s="46"/>
      <c r="V9551" s="112"/>
      <c r="W9551" s="72"/>
      <c r="X9551" s="46"/>
      <c r="Y9551" s="46"/>
      <c r="AC9551" s="47">
        <f t="shared" si="145"/>
        <v>0</v>
      </c>
      <c r="AD9551" s="47"/>
      <c r="AE9551" s="44"/>
      <c r="AF9551" s="48"/>
    </row>
    <row r="9552" spans="1:32" ht="21" customHeight="1">
      <c r="A9552" s="45" t="str">
        <f>IF(G9552="","",VLOOKUP(G9552,#REF!,3,0))</f>
        <v/>
      </c>
      <c r="B9552" s="45" t="str">
        <f>IF(Table1[[#This Row],[Day]]="","",WEEKNUM(F9552))</f>
        <v/>
      </c>
      <c r="C9552" s="45" t="str">
        <f>IF(Table1[[#This Row],[Day]]="","",MONTH(F9552))</f>
        <v/>
      </c>
      <c r="D9552" s="45" t="str">
        <f>IF(Table1[[#This Row],[Day]]="","",YEAR(F9552))</f>
        <v/>
      </c>
      <c r="E9552" s="117" t="s">
        <v>329</v>
      </c>
      <c r="J9552" s="102"/>
      <c r="K9552" s="124"/>
      <c r="R9552" s="46"/>
      <c r="V9552" s="112"/>
      <c r="W9552" s="72"/>
      <c r="X9552" s="46"/>
      <c r="Y9552" s="46"/>
      <c r="AC9552" s="47">
        <f t="shared" si="145"/>
        <v>0</v>
      </c>
      <c r="AD9552" s="47"/>
      <c r="AE9552" s="44"/>
      <c r="AF9552" s="48"/>
    </row>
    <row r="9553" spans="1:32" ht="21" customHeight="1">
      <c r="A9553" s="45" t="str">
        <f>IF(G9553="","",VLOOKUP(G9553,#REF!,3,0))</f>
        <v/>
      </c>
      <c r="B9553" s="45" t="str">
        <f>IF(Table1[[#This Row],[Day]]="","",WEEKNUM(F9553))</f>
        <v/>
      </c>
      <c r="C9553" s="45" t="str">
        <f>IF(Table1[[#This Row],[Day]]="","",MONTH(F9553))</f>
        <v/>
      </c>
      <c r="D9553" s="45" t="str">
        <f>IF(Table1[[#This Row],[Day]]="","",YEAR(F9553))</f>
        <v/>
      </c>
      <c r="E9553" s="117" t="s">
        <v>329</v>
      </c>
      <c r="J9553" s="102"/>
      <c r="K9553" s="124"/>
      <c r="R9553" s="46"/>
      <c r="V9553" s="112"/>
      <c r="W9553" s="72"/>
      <c r="X9553" s="46"/>
      <c r="Y9553" s="46"/>
      <c r="AC9553" s="47">
        <f t="shared" si="145"/>
        <v>0</v>
      </c>
      <c r="AD9553" s="47"/>
      <c r="AE9553" s="44"/>
      <c r="AF9553" s="48"/>
    </row>
    <row r="9554" spans="1:32" ht="21" customHeight="1">
      <c r="A9554" s="45" t="str">
        <f>IF(G9554="","",VLOOKUP(G9554,#REF!,3,0))</f>
        <v/>
      </c>
      <c r="B9554" s="45" t="str">
        <f>IF(Table1[[#This Row],[Day]]="","",WEEKNUM(F9554))</f>
        <v/>
      </c>
      <c r="C9554" s="45" t="str">
        <f>IF(Table1[[#This Row],[Day]]="","",MONTH(F9554))</f>
        <v/>
      </c>
      <c r="D9554" s="45" t="str">
        <f>IF(Table1[[#This Row],[Day]]="","",YEAR(F9554))</f>
        <v/>
      </c>
      <c r="E9554" s="117" t="s">
        <v>329</v>
      </c>
      <c r="J9554" s="102"/>
      <c r="K9554" s="124"/>
      <c r="R9554" s="46"/>
      <c r="V9554" s="112"/>
      <c r="W9554" s="72"/>
      <c r="X9554" s="46"/>
      <c r="Y9554" s="46"/>
      <c r="AC9554" s="47">
        <f t="shared" si="145"/>
        <v>0</v>
      </c>
      <c r="AD9554" s="47"/>
      <c r="AE9554" s="44"/>
      <c r="AF9554" s="48"/>
    </row>
    <row r="9555" spans="1:32" ht="21" customHeight="1">
      <c r="A9555" s="45" t="str">
        <f>IF(G9555="","",VLOOKUP(G9555,#REF!,3,0))</f>
        <v/>
      </c>
      <c r="B9555" s="45" t="str">
        <f>IF(Table1[[#This Row],[Day]]="","",WEEKNUM(F9555))</f>
        <v/>
      </c>
      <c r="C9555" s="45" t="str">
        <f>IF(Table1[[#This Row],[Day]]="","",MONTH(F9555))</f>
        <v/>
      </c>
      <c r="D9555" s="45" t="str">
        <f>IF(Table1[[#This Row],[Day]]="","",YEAR(F9555))</f>
        <v/>
      </c>
      <c r="E9555" s="117" t="s">
        <v>329</v>
      </c>
      <c r="J9555" s="102"/>
      <c r="K9555" s="124"/>
      <c r="R9555" s="46"/>
      <c r="V9555" s="112"/>
      <c r="W9555" s="72"/>
      <c r="X9555" s="46"/>
      <c r="Y9555" s="46"/>
      <c r="AC9555" s="47">
        <f t="shared" si="145"/>
        <v>0</v>
      </c>
      <c r="AD9555" s="47"/>
      <c r="AE9555" s="44"/>
      <c r="AF9555" s="48"/>
    </row>
    <row r="9556" spans="1:32" ht="21" customHeight="1">
      <c r="A9556" s="45" t="str">
        <f>IF(G9556="","",VLOOKUP(G9556,#REF!,3,0))</f>
        <v/>
      </c>
      <c r="B9556" s="45" t="str">
        <f>IF(Table1[[#This Row],[Day]]="","",WEEKNUM(F9556))</f>
        <v/>
      </c>
      <c r="C9556" s="45" t="str">
        <f>IF(Table1[[#This Row],[Day]]="","",MONTH(F9556))</f>
        <v/>
      </c>
      <c r="D9556" s="45" t="str">
        <f>IF(Table1[[#This Row],[Day]]="","",YEAR(F9556))</f>
        <v/>
      </c>
      <c r="E9556" s="117" t="s">
        <v>329</v>
      </c>
      <c r="J9556" s="102"/>
      <c r="K9556" s="124"/>
      <c r="R9556" s="46"/>
      <c r="V9556" s="112"/>
      <c r="W9556" s="72"/>
      <c r="X9556" s="46"/>
      <c r="Y9556" s="46"/>
      <c r="AC9556" s="47">
        <f t="shared" si="145"/>
        <v>0</v>
      </c>
      <c r="AD9556" s="47"/>
      <c r="AE9556" s="44"/>
      <c r="AF9556" s="48"/>
    </row>
    <row r="9557" spans="1:32" ht="21" customHeight="1">
      <c r="A9557" s="45" t="str">
        <f>IF(G9557="","",VLOOKUP(G9557,#REF!,3,0))</f>
        <v/>
      </c>
      <c r="B9557" s="45" t="str">
        <f>IF(Table1[[#This Row],[Day]]="","",WEEKNUM(F9557))</f>
        <v/>
      </c>
      <c r="C9557" s="45" t="str">
        <f>IF(Table1[[#This Row],[Day]]="","",MONTH(F9557))</f>
        <v/>
      </c>
      <c r="D9557" s="45" t="str">
        <f>IF(Table1[[#This Row],[Day]]="","",YEAR(F9557))</f>
        <v/>
      </c>
      <c r="E9557" s="117" t="s">
        <v>329</v>
      </c>
      <c r="J9557" s="102"/>
      <c r="K9557" s="124"/>
      <c r="R9557" s="46"/>
      <c r="V9557" s="112"/>
      <c r="W9557" s="72"/>
      <c r="X9557" s="46"/>
      <c r="Y9557" s="46"/>
      <c r="AC9557" s="47">
        <f t="shared" si="145"/>
        <v>0</v>
      </c>
      <c r="AD9557" s="47"/>
      <c r="AE9557" s="44"/>
      <c r="AF9557" s="48"/>
    </row>
    <row r="9558" spans="1:32" ht="21" customHeight="1">
      <c r="A9558" s="45" t="str">
        <f>IF(G9558="","",VLOOKUP(G9558,#REF!,3,0))</f>
        <v/>
      </c>
      <c r="B9558" s="45" t="str">
        <f>IF(Table1[[#This Row],[Day]]="","",WEEKNUM(F9558))</f>
        <v/>
      </c>
      <c r="C9558" s="45" t="str">
        <f>IF(Table1[[#This Row],[Day]]="","",MONTH(F9558))</f>
        <v/>
      </c>
      <c r="D9558" s="45" t="str">
        <f>IF(Table1[[#This Row],[Day]]="","",YEAR(F9558))</f>
        <v/>
      </c>
      <c r="E9558" s="117" t="s">
        <v>329</v>
      </c>
      <c r="J9558" s="102"/>
      <c r="K9558" s="124"/>
      <c r="R9558" s="46"/>
      <c r="V9558" s="112"/>
      <c r="W9558" s="72"/>
      <c r="X9558" s="46"/>
      <c r="Y9558" s="46"/>
      <c r="AC9558" s="47">
        <f t="shared" si="145"/>
        <v>0</v>
      </c>
      <c r="AD9558" s="47"/>
      <c r="AE9558" s="44"/>
      <c r="AF9558" s="48"/>
    </row>
    <row r="9559" spans="1:32" ht="21" customHeight="1">
      <c r="A9559" s="45" t="str">
        <f>IF(G9559="","",VLOOKUP(G9559,#REF!,3,0))</f>
        <v/>
      </c>
      <c r="B9559" s="45" t="str">
        <f>IF(Table1[[#This Row],[Day]]="","",WEEKNUM(F9559))</f>
        <v/>
      </c>
      <c r="C9559" s="45" t="str">
        <f>IF(Table1[[#This Row],[Day]]="","",MONTH(F9559))</f>
        <v/>
      </c>
      <c r="D9559" s="45" t="str">
        <f>IF(Table1[[#This Row],[Day]]="","",YEAR(F9559))</f>
        <v/>
      </c>
      <c r="E9559" s="117" t="s">
        <v>329</v>
      </c>
      <c r="J9559" s="102"/>
      <c r="K9559" s="124"/>
      <c r="R9559" s="46"/>
      <c r="V9559" s="112"/>
      <c r="W9559" s="72"/>
      <c r="X9559" s="46"/>
      <c r="Y9559" s="46"/>
      <c r="AC9559" s="47">
        <f t="shared" si="145"/>
        <v>0</v>
      </c>
      <c r="AD9559" s="47"/>
      <c r="AE9559" s="44"/>
      <c r="AF9559" s="48"/>
    </row>
    <row r="9560" spans="1:32" ht="21" customHeight="1">
      <c r="A9560" s="45" t="str">
        <f>IF(G9560="","",VLOOKUP(G9560,#REF!,3,0))</f>
        <v/>
      </c>
      <c r="B9560" s="45" t="str">
        <f>IF(Table1[[#This Row],[Day]]="","",WEEKNUM(F9560))</f>
        <v/>
      </c>
      <c r="C9560" s="45" t="str">
        <f>IF(Table1[[#This Row],[Day]]="","",MONTH(F9560))</f>
        <v/>
      </c>
      <c r="D9560" s="45" t="str">
        <f>IF(Table1[[#This Row],[Day]]="","",YEAR(F9560))</f>
        <v/>
      </c>
      <c r="E9560" s="117" t="s">
        <v>329</v>
      </c>
      <c r="J9560" s="102"/>
      <c r="K9560" s="124"/>
      <c r="R9560" s="46"/>
      <c r="V9560" s="112"/>
      <c r="W9560" s="72"/>
      <c r="X9560" s="46"/>
      <c r="Y9560" s="46"/>
      <c r="AC9560" s="47">
        <f t="shared" si="145"/>
        <v>0</v>
      </c>
      <c r="AD9560" s="47"/>
      <c r="AE9560" s="44"/>
      <c r="AF9560" s="48"/>
    </row>
    <row r="9561" spans="1:32" ht="21" customHeight="1">
      <c r="A9561" s="45" t="str">
        <f>IF(G9561="","",VLOOKUP(G9561,#REF!,3,0))</f>
        <v/>
      </c>
      <c r="B9561" s="45" t="str">
        <f>IF(Table1[[#This Row],[Day]]="","",WEEKNUM(F9561))</f>
        <v/>
      </c>
      <c r="C9561" s="45" t="str">
        <f>IF(Table1[[#This Row],[Day]]="","",MONTH(F9561))</f>
        <v/>
      </c>
      <c r="D9561" s="45" t="str">
        <f>IF(Table1[[#This Row],[Day]]="","",YEAR(F9561))</f>
        <v/>
      </c>
      <c r="E9561" s="117" t="s">
        <v>329</v>
      </c>
      <c r="J9561" s="102"/>
      <c r="K9561" s="124"/>
      <c r="R9561" s="46"/>
      <c r="V9561" s="112"/>
      <c r="W9561" s="72"/>
      <c r="X9561" s="46"/>
      <c r="Y9561" s="46"/>
      <c r="AC9561" s="47">
        <f t="shared" si="145"/>
        <v>0</v>
      </c>
      <c r="AD9561" s="47"/>
      <c r="AE9561" s="44"/>
      <c r="AF9561" s="48"/>
    </row>
    <row r="9562" spans="1:32" ht="21" customHeight="1">
      <c r="A9562" s="45" t="str">
        <f>IF(G9562="","",VLOOKUP(G9562,#REF!,3,0))</f>
        <v/>
      </c>
      <c r="B9562" s="45" t="str">
        <f>IF(Table1[[#This Row],[Day]]="","",WEEKNUM(F9562))</f>
        <v/>
      </c>
      <c r="C9562" s="45" t="str">
        <f>IF(Table1[[#This Row],[Day]]="","",MONTH(F9562))</f>
        <v/>
      </c>
      <c r="D9562" s="45" t="str">
        <f>IF(Table1[[#This Row],[Day]]="","",YEAR(F9562))</f>
        <v/>
      </c>
      <c r="E9562" s="117" t="s">
        <v>329</v>
      </c>
      <c r="J9562" s="102"/>
      <c r="K9562" s="124"/>
      <c r="R9562" s="46"/>
      <c r="V9562" s="112"/>
      <c r="W9562" s="72"/>
      <c r="X9562" s="46"/>
      <c r="Y9562" s="46"/>
      <c r="AC9562" s="47">
        <f t="shared" si="145"/>
        <v>0</v>
      </c>
      <c r="AD9562" s="47"/>
      <c r="AE9562" s="44"/>
      <c r="AF9562" s="48"/>
    </row>
    <row r="9563" spans="1:32" ht="21" customHeight="1">
      <c r="A9563" s="45" t="str">
        <f>IF(G9563="","",VLOOKUP(G9563,#REF!,3,0))</f>
        <v/>
      </c>
      <c r="B9563" s="45" t="str">
        <f>IF(Table1[[#This Row],[Day]]="","",WEEKNUM(F9563))</f>
        <v/>
      </c>
      <c r="C9563" s="45" t="str">
        <f>IF(Table1[[#This Row],[Day]]="","",MONTH(F9563))</f>
        <v/>
      </c>
      <c r="D9563" s="45" t="str">
        <f>IF(Table1[[#This Row],[Day]]="","",YEAR(F9563))</f>
        <v/>
      </c>
      <c r="E9563" s="117" t="s">
        <v>329</v>
      </c>
      <c r="J9563" s="102"/>
      <c r="K9563" s="124"/>
      <c r="R9563" s="46"/>
      <c r="V9563" s="112"/>
      <c r="W9563" s="72"/>
      <c r="X9563" s="46"/>
      <c r="Y9563" s="46"/>
      <c r="AC9563" s="47">
        <f t="shared" si="145"/>
        <v>0</v>
      </c>
      <c r="AD9563" s="47"/>
      <c r="AE9563" s="44"/>
      <c r="AF9563" s="48"/>
    </row>
    <row r="9564" spans="1:32" ht="21" customHeight="1">
      <c r="A9564" s="45" t="str">
        <f>IF(G9564="","",VLOOKUP(G9564,#REF!,3,0))</f>
        <v/>
      </c>
      <c r="B9564" s="45" t="str">
        <f>IF(Table1[[#This Row],[Day]]="","",WEEKNUM(F9564))</f>
        <v/>
      </c>
      <c r="C9564" s="45" t="str">
        <f>IF(Table1[[#This Row],[Day]]="","",MONTH(F9564))</f>
        <v/>
      </c>
      <c r="D9564" s="45" t="str">
        <f>IF(Table1[[#This Row],[Day]]="","",YEAR(F9564))</f>
        <v/>
      </c>
      <c r="E9564" s="117" t="s">
        <v>329</v>
      </c>
      <c r="J9564" s="102"/>
      <c r="K9564" s="124"/>
      <c r="R9564" s="46"/>
      <c r="V9564" s="112"/>
      <c r="W9564" s="72"/>
      <c r="X9564" s="46"/>
      <c r="Y9564" s="46"/>
      <c r="AC9564" s="47">
        <f t="shared" ref="AC9564:AC9627" si="146">SUM(I9564:AB9564)</f>
        <v>0</v>
      </c>
      <c r="AD9564" s="47"/>
      <c r="AE9564" s="44"/>
      <c r="AF9564" s="48"/>
    </row>
    <row r="9565" spans="1:32" ht="21" customHeight="1">
      <c r="A9565" s="45" t="str">
        <f>IF(G9565="","",VLOOKUP(G9565,#REF!,3,0))</f>
        <v/>
      </c>
      <c r="B9565" s="45" t="str">
        <f>IF(Table1[[#This Row],[Day]]="","",WEEKNUM(F9565))</f>
        <v/>
      </c>
      <c r="C9565" s="45" t="str">
        <f>IF(Table1[[#This Row],[Day]]="","",MONTH(F9565))</f>
        <v/>
      </c>
      <c r="D9565" s="45" t="str">
        <f>IF(Table1[[#This Row],[Day]]="","",YEAR(F9565))</f>
        <v/>
      </c>
      <c r="E9565" s="117" t="s">
        <v>329</v>
      </c>
      <c r="J9565" s="102"/>
      <c r="K9565" s="124"/>
      <c r="R9565" s="46"/>
      <c r="V9565" s="112"/>
      <c r="W9565" s="72"/>
      <c r="X9565" s="46"/>
      <c r="Y9565" s="46"/>
      <c r="AC9565" s="47">
        <f t="shared" si="146"/>
        <v>0</v>
      </c>
      <c r="AD9565" s="47"/>
      <c r="AE9565" s="44"/>
      <c r="AF9565" s="48"/>
    </row>
    <row r="9566" spans="1:32" ht="21" customHeight="1">
      <c r="A9566" s="45" t="str">
        <f>IF(G9566="","",VLOOKUP(G9566,#REF!,3,0))</f>
        <v/>
      </c>
      <c r="B9566" s="45" t="str">
        <f>IF(Table1[[#This Row],[Day]]="","",WEEKNUM(F9566))</f>
        <v/>
      </c>
      <c r="C9566" s="45" t="str">
        <f>IF(Table1[[#This Row],[Day]]="","",MONTH(F9566))</f>
        <v/>
      </c>
      <c r="D9566" s="45" t="str">
        <f>IF(Table1[[#This Row],[Day]]="","",YEAR(F9566))</f>
        <v/>
      </c>
      <c r="E9566" s="117" t="s">
        <v>329</v>
      </c>
      <c r="J9566" s="102"/>
      <c r="K9566" s="124"/>
      <c r="R9566" s="46"/>
      <c r="V9566" s="112"/>
      <c r="W9566" s="72"/>
      <c r="X9566" s="46"/>
      <c r="Y9566" s="46"/>
      <c r="AC9566" s="47">
        <f t="shared" si="146"/>
        <v>0</v>
      </c>
      <c r="AD9566" s="47"/>
      <c r="AE9566" s="44"/>
      <c r="AF9566" s="48"/>
    </row>
    <row r="9567" spans="1:32" ht="21" customHeight="1">
      <c r="A9567" s="45" t="str">
        <f>IF(G9567="","",VLOOKUP(G9567,#REF!,3,0))</f>
        <v/>
      </c>
      <c r="B9567" s="45" t="str">
        <f>IF(Table1[[#This Row],[Day]]="","",WEEKNUM(F9567))</f>
        <v/>
      </c>
      <c r="C9567" s="45" t="str">
        <f>IF(Table1[[#This Row],[Day]]="","",MONTH(F9567))</f>
        <v/>
      </c>
      <c r="D9567" s="45" t="str">
        <f>IF(Table1[[#This Row],[Day]]="","",YEAR(F9567))</f>
        <v/>
      </c>
      <c r="E9567" s="117" t="s">
        <v>329</v>
      </c>
      <c r="J9567" s="102"/>
      <c r="K9567" s="124"/>
      <c r="R9567" s="46"/>
      <c r="V9567" s="112"/>
      <c r="W9567" s="72"/>
      <c r="X9567" s="46"/>
      <c r="Y9567" s="46"/>
      <c r="AC9567" s="47">
        <f t="shared" si="146"/>
        <v>0</v>
      </c>
      <c r="AD9567" s="47"/>
      <c r="AE9567" s="44"/>
      <c r="AF9567" s="48"/>
    </row>
    <row r="9568" spans="1:32" ht="21" customHeight="1">
      <c r="A9568" s="45" t="str">
        <f>IF(G9568="","",VLOOKUP(G9568,#REF!,3,0))</f>
        <v/>
      </c>
      <c r="B9568" s="45" t="str">
        <f>IF(Table1[[#This Row],[Day]]="","",WEEKNUM(F9568))</f>
        <v/>
      </c>
      <c r="C9568" s="45" t="str">
        <f>IF(Table1[[#This Row],[Day]]="","",MONTH(F9568))</f>
        <v/>
      </c>
      <c r="D9568" s="45" t="str">
        <f>IF(Table1[[#This Row],[Day]]="","",YEAR(F9568))</f>
        <v/>
      </c>
      <c r="E9568" s="117" t="s">
        <v>329</v>
      </c>
      <c r="J9568" s="102"/>
      <c r="K9568" s="124"/>
      <c r="R9568" s="46"/>
      <c r="V9568" s="112"/>
      <c r="W9568" s="72"/>
      <c r="X9568" s="46"/>
      <c r="Y9568" s="46"/>
      <c r="AC9568" s="47">
        <f t="shared" si="146"/>
        <v>0</v>
      </c>
      <c r="AD9568" s="47"/>
      <c r="AE9568" s="44"/>
      <c r="AF9568" s="48"/>
    </row>
    <row r="9569" spans="1:32" ht="21" customHeight="1">
      <c r="A9569" s="45" t="str">
        <f>IF(G9569="","",VLOOKUP(G9569,#REF!,3,0))</f>
        <v/>
      </c>
      <c r="B9569" s="45" t="str">
        <f>IF(Table1[[#This Row],[Day]]="","",WEEKNUM(F9569))</f>
        <v/>
      </c>
      <c r="C9569" s="45" t="str">
        <f>IF(Table1[[#This Row],[Day]]="","",MONTH(F9569))</f>
        <v/>
      </c>
      <c r="D9569" s="45" t="str">
        <f>IF(Table1[[#This Row],[Day]]="","",YEAR(F9569))</f>
        <v/>
      </c>
      <c r="E9569" s="117" t="s">
        <v>329</v>
      </c>
      <c r="J9569" s="102"/>
      <c r="K9569" s="124"/>
      <c r="R9569" s="46"/>
      <c r="V9569" s="112"/>
      <c r="W9569" s="72"/>
      <c r="X9569" s="46"/>
      <c r="Y9569" s="46"/>
      <c r="AC9569" s="47">
        <f t="shared" si="146"/>
        <v>0</v>
      </c>
      <c r="AD9569" s="47"/>
      <c r="AE9569" s="44"/>
      <c r="AF9569" s="48"/>
    </row>
    <row r="9570" spans="1:32" ht="21" customHeight="1">
      <c r="A9570" s="45" t="str">
        <f>IF(G9570="","",VLOOKUP(G9570,#REF!,3,0))</f>
        <v/>
      </c>
      <c r="B9570" s="45" t="str">
        <f>IF(Table1[[#This Row],[Day]]="","",WEEKNUM(F9570))</f>
        <v/>
      </c>
      <c r="C9570" s="45" t="str">
        <f>IF(Table1[[#This Row],[Day]]="","",MONTH(F9570))</f>
        <v/>
      </c>
      <c r="D9570" s="45" t="str">
        <f>IF(Table1[[#This Row],[Day]]="","",YEAR(F9570))</f>
        <v/>
      </c>
      <c r="E9570" s="117" t="s">
        <v>329</v>
      </c>
      <c r="J9570" s="102"/>
      <c r="K9570" s="124"/>
      <c r="R9570" s="46"/>
      <c r="V9570" s="112"/>
      <c r="W9570" s="72"/>
      <c r="X9570" s="46"/>
      <c r="Y9570" s="46"/>
      <c r="AC9570" s="47">
        <f t="shared" si="146"/>
        <v>0</v>
      </c>
      <c r="AD9570" s="47"/>
      <c r="AE9570" s="44"/>
      <c r="AF9570" s="48"/>
    </row>
    <row r="9571" spans="1:32" ht="21" customHeight="1">
      <c r="A9571" s="45" t="str">
        <f>IF(G9571="","",VLOOKUP(G9571,#REF!,3,0))</f>
        <v/>
      </c>
      <c r="B9571" s="45" t="str">
        <f>IF(Table1[[#This Row],[Day]]="","",WEEKNUM(F9571))</f>
        <v/>
      </c>
      <c r="C9571" s="45" t="str">
        <f>IF(Table1[[#This Row],[Day]]="","",MONTH(F9571))</f>
        <v/>
      </c>
      <c r="D9571" s="45" t="str">
        <f>IF(Table1[[#This Row],[Day]]="","",YEAR(F9571))</f>
        <v/>
      </c>
      <c r="E9571" s="117" t="s">
        <v>329</v>
      </c>
      <c r="J9571" s="102"/>
      <c r="K9571" s="124"/>
      <c r="R9571" s="46"/>
      <c r="V9571" s="112"/>
      <c r="W9571" s="72"/>
      <c r="X9571" s="46"/>
      <c r="Y9571" s="46"/>
      <c r="AC9571" s="47">
        <f t="shared" si="146"/>
        <v>0</v>
      </c>
      <c r="AD9571" s="47"/>
      <c r="AE9571" s="44"/>
      <c r="AF9571" s="48"/>
    </row>
    <row r="9572" spans="1:32" ht="21" customHeight="1">
      <c r="A9572" s="45" t="str">
        <f>IF(G9572="","",VLOOKUP(G9572,#REF!,3,0))</f>
        <v/>
      </c>
      <c r="B9572" s="45" t="str">
        <f>IF(Table1[[#This Row],[Day]]="","",WEEKNUM(F9572))</f>
        <v/>
      </c>
      <c r="C9572" s="45" t="str">
        <f>IF(Table1[[#This Row],[Day]]="","",MONTH(F9572))</f>
        <v/>
      </c>
      <c r="D9572" s="45" t="str">
        <f>IF(Table1[[#This Row],[Day]]="","",YEAR(F9572))</f>
        <v/>
      </c>
      <c r="E9572" s="117" t="s">
        <v>329</v>
      </c>
      <c r="J9572" s="102"/>
      <c r="K9572" s="124"/>
      <c r="R9572" s="46"/>
      <c r="V9572" s="112"/>
      <c r="W9572" s="72"/>
      <c r="X9572" s="46"/>
      <c r="Y9572" s="46"/>
      <c r="AC9572" s="47">
        <f t="shared" si="146"/>
        <v>0</v>
      </c>
      <c r="AD9572" s="47"/>
      <c r="AE9572" s="44"/>
      <c r="AF9572" s="48"/>
    </row>
    <row r="9573" spans="1:32" ht="21" customHeight="1">
      <c r="A9573" s="45" t="str">
        <f>IF(G9573="","",VLOOKUP(G9573,#REF!,3,0))</f>
        <v/>
      </c>
      <c r="B9573" s="45" t="str">
        <f>IF(Table1[[#This Row],[Day]]="","",WEEKNUM(F9573))</f>
        <v/>
      </c>
      <c r="C9573" s="45" t="str">
        <f>IF(Table1[[#This Row],[Day]]="","",MONTH(F9573))</f>
        <v/>
      </c>
      <c r="D9573" s="45" t="str">
        <f>IF(Table1[[#This Row],[Day]]="","",YEAR(F9573))</f>
        <v/>
      </c>
      <c r="E9573" s="117" t="s">
        <v>329</v>
      </c>
      <c r="J9573" s="102"/>
      <c r="K9573" s="124"/>
      <c r="R9573" s="46"/>
      <c r="V9573" s="112"/>
      <c r="W9573" s="72"/>
      <c r="X9573" s="46"/>
      <c r="Y9573" s="46"/>
      <c r="AC9573" s="47">
        <f t="shared" si="146"/>
        <v>0</v>
      </c>
      <c r="AD9573" s="47"/>
      <c r="AE9573" s="44"/>
      <c r="AF9573" s="48"/>
    </row>
    <row r="9574" spans="1:32" ht="21" customHeight="1">
      <c r="A9574" s="45" t="str">
        <f>IF(G9574="","",VLOOKUP(G9574,#REF!,3,0))</f>
        <v/>
      </c>
      <c r="B9574" s="45" t="str">
        <f>IF(Table1[[#This Row],[Day]]="","",WEEKNUM(F9574))</f>
        <v/>
      </c>
      <c r="C9574" s="45" t="str">
        <f>IF(Table1[[#This Row],[Day]]="","",MONTH(F9574))</f>
        <v/>
      </c>
      <c r="D9574" s="45" t="str">
        <f>IF(Table1[[#This Row],[Day]]="","",YEAR(F9574))</f>
        <v/>
      </c>
      <c r="E9574" s="117" t="s">
        <v>329</v>
      </c>
      <c r="J9574" s="102"/>
      <c r="K9574" s="124"/>
      <c r="R9574" s="46"/>
      <c r="V9574" s="112"/>
      <c r="W9574" s="72"/>
      <c r="X9574" s="46"/>
      <c r="Y9574" s="46"/>
      <c r="AC9574" s="47">
        <f t="shared" si="146"/>
        <v>0</v>
      </c>
      <c r="AD9574" s="47"/>
      <c r="AE9574" s="44"/>
      <c r="AF9574" s="48"/>
    </row>
    <row r="9575" spans="1:32" ht="21" customHeight="1">
      <c r="A9575" s="45" t="str">
        <f>IF(G9575="","",VLOOKUP(G9575,#REF!,3,0))</f>
        <v/>
      </c>
      <c r="B9575" s="45" t="str">
        <f>IF(Table1[[#This Row],[Day]]="","",WEEKNUM(F9575))</f>
        <v/>
      </c>
      <c r="C9575" s="45" t="str">
        <f>IF(Table1[[#This Row],[Day]]="","",MONTH(F9575))</f>
        <v/>
      </c>
      <c r="D9575" s="45" t="str">
        <f>IF(Table1[[#This Row],[Day]]="","",YEAR(F9575))</f>
        <v/>
      </c>
      <c r="E9575" s="117" t="s">
        <v>329</v>
      </c>
      <c r="J9575" s="102"/>
      <c r="K9575" s="124"/>
      <c r="R9575" s="46"/>
      <c r="V9575" s="112"/>
      <c r="W9575" s="72"/>
      <c r="X9575" s="46"/>
      <c r="Y9575" s="46"/>
      <c r="AC9575" s="47">
        <f t="shared" si="146"/>
        <v>0</v>
      </c>
      <c r="AD9575" s="47"/>
      <c r="AE9575" s="44"/>
      <c r="AF9575" s="48"/>
    </row>
    <row r="9576" spans="1:32" ht="21" customHeight="1">
      <c r="A9576" s="45" t="str">
        <f>IF(G9576="","",VLOOKUP(G9576,#REF!,3,0))</f>
        <v/>
      </c>
      <c r="B9576" s="45" t="str">
        <f>IF(Table1[[#This Row],[Day]]="","",WEEKNUM(F9576))</f>
        <v/>
      </c>
      <c r="C9576" s="45" t="str">
        <f>IF(Table1[[#This Row],[Day]]="","",MONTH(F9576))</f>
        <v/>
      </c>
      <c r="D9576" s="45" t="str">
        <f>IF(Table1[[#This Row],[Day]]="","",YEAR(F9576))</f>
        <v/>
      </c>
      <c r="E9576" s="117" t="s">
        <v>329</v>
      </c>
      <c r="J9576" s="102"/>
      <c r="K9576" s="124"/>
      <c r="R9576" s="46"/>
      <c r="V9576" s="112"/>
      <c r="W9576" s="72"/>
      <c r="X9576" s="46"/>
      <c r="Y9576" s="46"/>
      <c r="AC9576" s="47">
        <f t="shared" si="146"/>
        <v>0</v>
      </c>
      <c r="AD9576" s="47"/>
      <c r="AE9576" s="44"/>
      <c r="AF9576" s="48"/>
    </row>
    <row r="9577" spans="1:32" ht="21" customHeight="1">
      <c r="A9577" s="45" t="str">
        <f>IF(G9577="","",VLOOKUP(G9577,#REF!,3,0))</f>
        <v/>
      </c>
      <c r="B9577" s="45" t="str">
        <f>IF(Table1[[#This Row],[Day]]="","",WEEKNUM(F9577))</f>
        <v/>
      </c>
      <c r="C9577" s="45" t="str">
        <f>IF(Table1[[#This Row],[Day]]="","",MONTH(F9577))</f>
        <v/>
      </c>
      <c r="D9577" s="45" t="str">
        <f>IF(Table1[[#This Row],[Day]]="","",YEAR(F9577))</f>
        <v/>
      </c>
      <c r="E9577" s="117" t="s">
        <v>329</v>
      </c>
      <c r="J9577" s="102"/>
      <c r="K9577" s="124"/>
      <c r="R9577" s="46"/>
      <c r="V9577" s="112"/>
      <c r="W9577" s="72"/>
      <c r="X9577" s="46"/>
      <c r="Y9577" s="46"/>
      <c r="AC9577" s="47">
        <f t="shared" si="146"/>
        <v>0</v>
      </c>
      <c r="AD9577" s="47"/>
      <c r="AE9577" s="44"/>
      <c r="AF9577" s="48"/>
    </row>
    <row r="9578" spans="1:32" ht="21" customHeight="1">
      <c r="A9578" s="45" t="str">
        <f>IF(G9578="","",VLOOKUP(G9578,#REF!,3,0))</f>
        <v/>
      </c>
      <c r="B9578" s="45" t="str">
        <f>IF(Table1[[#This Row],[Day]]="","",WEEKNUM(F9578))</f>
        <v/>
      </c>
      <c r="C9578" s="45" t="str">
        <f>IF(Table1[[#This Row],[Day]]="","",MONTH(F9578))</f>
        <v/>
      </c>
      <c r="D9578" s="45" t="str">
        <f>IF(Table1[[#This Row],[Day]]="","",YEAR(F9578))</f>
        <v/>
      </c>
      <c r="E9578" s="117" t="s">
        <v>329</v>
      </c>
      <c r="J9578" s="102"/>
      <c r="K9578" s="124"/>
      <c r="R9578" s="46"/>
      <c r="V9578" s="112"/>
      <c r="W9578" s="72"/>
      <c r="X9578" s="46"/>
      <c r="Y9578" s="46"/>
      <c r="AC9578" s="47">
        <f t="shared" si="146"/>
        <v>0</v>
      </c>
      <c r="AD9578" s="47"/>
      <c r="AE9578" s="44"/>
      <c r="AF9578" s="48"/>
    </row>
    <row r="9579" spans="1:32" ht="21" customHeight="1">
      <c r="A9579" s="45" t="str">
        <f>IF(G9579="","",VLOOKUP(G9579,#REF!,3,0))</f>
        <v/>
      </c>
      <c r="B9579" s="45" t="str">
        <f>IF(Table1[[#This Row],[Day]]="","",WEEKNUM(F9579))</f>
        <v/>
      </c>
      <c r="C9579" s="45" t="str">
        <f>IF(Table1[[#This Row],[Day]]="","",MONTH(F9579))</f>
        <v/>
      </c>
      <c r="D9579" s="45" t="str">
        <f>IF(Table1[[#This Row],[Day]]="","",YEAR(F9579))</f>
        <v/>
      </c>
      <c r="E9579" s="117" t="s">
        <v>329</v>
      </c>
      <c r="J9579" s="102"/>
      <c r="K9579" s="124"/>
      <c r="R9579" s="46"/>
      <c r="V9579" s="112"/>
      <c r="W9579" s="72"/>
      <c r="X9579" s="46"/>
      <c r="Y9579" s="46"/>
      <c r="AC9579" s="47">
        <f t="shared" si="146"/>
        <v>0</v>
      </c>
      <c r="AD9579" s="47"/>
      <c r="AE9579" s="44"/>
      <c r="AF9579" s="48"/>
    </row>
    <row r="9580" spans="1:32" ht="21" customHeight="1">
      <c r="A9580" s="45" t="str">
        <f>IF(G9580="","",VLOOKUP(G9580,#REF!,3,0))</f>
        <v/>
      </c>
      <c r="B9580" s="45" t="str">
        <f>IF(Table1[[#This Row],[Day]]="","",WEEKNUM(F9580))</f>
        <v/>
      </c>
      <c r="C9580" s="45" t="str">
        <f>IF(Table1[[#This Row],[Day]]="","",MONTH(F9580))</f>
        <v/>
      </c>
      <c r="D9580" s="45" t="str">
        <f>IF(Table1[[#This Row],[Day]]="","",YEAR(F9580))</f>
        <v/>
      </c>
      <c r="E9580" s="117" t="s">
        <v>329</v>
      </c>
      <c r="J9580" s="102"/>
      <c r="K9580" s="124"/>
      <c r="R9580" s="46"/>
      <c r="V9580" s="112"/>
      <c r="W9580" s="72"/>
      <c r="X9580" s="46"/>
      <c r="Y9580" s="46"/>
      <c r="AC9580" s="47">
        <f t="shared" si="146"/>
        <v>0</v>
      </c>
      <c r="AD9580" s="47"/>
      <c r="AE9580" s="44"/>
      <c r="AF9580" s="48"/>
    </row>
    <row r="9581" spans="1:32" ht="21" customHeight="1">
      <c r="A9581" s="45" t="str">
        <f>IF(G9581="","",VLOOKUP(G9581,#REF!,3,0))</f>
        <v/>
      </c>
      <c r="B9581" s="45" t="str">
        <f>IF(Table1[[#This Row],[Day]]="","",WEEKNUM(F9581))</f>
        <v/>
      </c>
      <c r="C9581" s="45" t="str">
        <f>IF(Table1[[#This Row],[Day]]="","",MONTH(F9581))</f>
        <v/>
      </c>
      <c r="D9581" s="45" t="str">
        <f>IF(Table1[[#This Row],[Day]]="","",YEAR(F9581))</f>
        <v/>
      </c>
      <c r="E9581" s="117" t="s">
        <v>329</v>
      </c>
      <c r="J9581" s="102"/>
      <c r="K9581" s="124"/>
      <c r="R9581" s="46"/>
      <c r="V9581" s="112"/>
      <c r="W9581" s="72"/>
      <c r="X9581" s="46"/>
      <c r="Y9581" s="46"/>
      <c r="AC9581" s="47">
        <f t="shared" si="146"/>
        <v>0</v>
      </c>
      <c r="AD9581" s="47"/>
      <c r="AE9581" s="44"/>
      <c r="AF9581" s="48"/>
    </row>
    <row r="9582" spans="1:32" ht="21" customHeight="1">
      <c r="A9582" s="45" t="str">
        <f>IF(G9582="","",VLOOKUP(G9582,#REF!,3,0))</f>
        <v/>
      </c>
      <c r="B9582" s="45" t="str">
        <f>IF(Table1[[#This Row],[Day]]="","",WEEKNUM(F9582))</f>
        <v/>
      </c>
      <c r="C9582" s="45" t="str">
        <f>IF(Table1[[#This Row],[Day]]="","",MONTH(F9582))</f>
        <v/>
      </c>
      <c r="D9582" s="45" t="str">
        <f>IF(Table1[[#This Row],[Day]]="","",YEAR(F9582))</f>
        <v/>
      </c>
      <c r="E9582" s="117" t="s">
        <v>329</v>
      </c>
      <c r="J9582" s="102"/>
      <c r="K9582" s="124"/>
      <c r="R9582" s="46"/>
      <c r="V9582" s="112"/>
      <c r="W9582" s="72"/>
      <c r="X9582" s="46"/>
      <c r="Y9582" s="46"/>
      <c r="AC9582" s="47">
        <f t="shared" si="146"/>
        <v>0</v>
      </c>
      <c r="AD9582" s="47"/>
      <c r="AE9582" s="44"/>
      <c r="AF9582" s="48"/>
    </row>
    <row r="9583" spans="1:32" ht="21" customHeight="1">
      <c r="A9583" s="45" t="str">
        <f>IF(G9583="","",VLOOKUP(G9583,#REF!,3,0))</f>
        <v/>
      </c>
      <c r="B9583" s="45" t="str">
        <f>IF(Table1[[#This Row],[Day]]="","",WEEKNUM(F9583))</f>
        <v/>
      </c>
      <c r="C9583" s="45" t="str">
        <f>IF(Table1[[#This Row],[Day]]="","",MONTH(F9583))</f>
        <v/>
      </c>
      <c r="D9583" s="45" t="str">
        <f>IF(Table1[[#This Row],[Day]]="","",YEAR(F9583))</f>
        <v/>
      </c>
      <c r="E9583" s="117" t="s">
        <v>329</v>
      </c>
      <c r="J9583" s="102"/>
      <c r="K9583" s="124"/>
      <c r="R9583" s="46"/>
      <c r="V9583" s="112"/>
      <c r="W9583" s="72"/>
      <c r="X9583" s="46"/>
      <c r="Y9583" s="46"/>
      <c r="AC9583" s="47">
        <f t="shared" si="146"/>
        <v>0</v>
      </c>
      <c r="AD9583" s="47"/>
      <c r="AE9583" s="44"/>
      <c r="AF9583" s="48"/>
    </row>
    <row r="9584" spans="1:32" ht="21" customHeight="1">
      <c r="A9584" s="45" t="str">
        <f>IF(G9584="","",VLOOKUP(G9584,#REF!,3,0))</f>
        <v/>
      </c>
      <c r="B9584" s="45" t="str">
        <f>IF(Table1[[#This Row],[Day]]="","",WEEKNUM(F9584))</f>
        <v/>
      </c>
      <c r="C9584" s="45" t="str">
        <f>IF(Table1[[#This Row],[Day]]="","",MONTH(F9584))</f>
        <v/>
      </c>
      <c r="D9584" s="45" t="str">
        <f>IF(Table1[[#This Row],[Day]]="","",YEAR(F9584))</f>
        <v/>
      </c>
      <c r="E9584" s="117" t="s">
        <v>329</v>
      </c>
      <c r="J9584" s="102"/>
      <c r="K9584" s="124"/>
      <c r="R9584" s="46"/>
      <c r="V9584" s="112"/>
      <c r="W9584" s="72"/>
      <c r="X9584" s="46"/>
      <c r="Y9584" s="46"/>
      <c r="AC9584" s="47">
        <f t="shared" si="146"/>
        <v>0</v>
      </c>
      <c r="AD9584" s="47"/>
      <c r="AE9584" s="44"/>
      <c r="AF9584" s="48"/>
    </row>
    <row r="9585" spans="1:32" ht="21" customHeight="1">
      <c r="A9585" s="45" t="str">
        <f>IF(G9585="","",VLOOKUP(G9585,#REF!,3,0))</f>
        <v/>
      </c>
      <c r="B9585" s="45" t="str">
        <f>IF(Table1[[#This Row],[Day]]="","",WEEKNUM(F9585))</f>
        <v/>
      </c>
      <c r="C9585" s="45" t="str">
        <f>IF(Table1[[#This Row],[Day]]="","",MONTH(F9585))</f>
        <v/>
      </c>
      <c r="D9585" s="45" t="str">
        <f>IF(Table1[[#This Row],[Day]]="","",YEAR(F9585))</f>
        <v/>
      </c>
      <c r="E9585" s="117" t="s">
        <v>329</v>
      </c>
      <c r="J9585" s="102"/>
      <c r="K9585" s="124"/>
      <c r="R9585" s="46"/>
      <c r="V9585" s="112"/>
      <c r="W9585" s="72"/>
      <c r="X9585" s="46"/>
      <c r="Y9585" s="46"/>
      <c r="AC9585" s="47">
        <f t="shared" si="146"/>
        <v>0</v>
      </c>
      <c r="AD9585" s="47"/>
      <c r="AE9585" s="44"/>
      <c r="AF9585" s="48"/>
    </row>
    <row r="9586" spans="1:32" ht="21" customHeight="1">
      <c r="A9586" s="45" t="str">
        <f>IF(G9586="","",VLOOKUP(G9586,#REF!,3,0))</f>
        <v/>
      </c>
      <c r="B9586" s="45" t="str">
        <f>IF(Table1[[#This Row],[Day]]="","",WEEKNUM(F9586))</f>
        <v/>
      </c>
      <c r="C9586" s="45" t="str">
        <f>IF(Table1[[#This Row],[Day]]="","",MONTH(F9586))</f>
        <v/>
      </c>
      <c r="D9586" s="45" t="str">
        <f>IF(Table1[[#This Row],[Day]]="","",YEAR(F9586))</f>
        <v/>
      </c>
      <c r="E9586" s="117" t="s">
        <v>329</v>
      </c>
      <c r="J9586" s="102"/>
      <c r="K9586" s="124"/>
      <c r="R9586" s="46"/>
      <c r="V9586" s="112"/>
      <c r="W9586" s="72"/>
      <c r="X9586" s="46"/>
      <c r="Y9586" s="46"/>
      <c r="AC9586" s="47">
        <f t="shared" si="146"/>
        <v>0</v>
      </c>
      <c r="AD9586" s="47"/>
      <c r="AE9586" s="44"/>
      <c r="AF9586" s="48"/>
    </row>
    <row r="9587" spans="1:32" ht="21" customHeight="1">
      <c r="A9587" s="45" t="str">
        <f>IF(G9587="","",VLOOKUP(G9587,#REF!,3,0))</f>
        <v/>
      </c>
      <c r="B9587" s="45" t="str">
        <f>IF(Table1[[#This Row],[Day]]="","",WEEKNUM(F9587))</f>
        <v/>
      </c>
      <c r="C9587" s="45" t="str">
        <f>IF(Table1[[#This Row],[Day]]="","",MONTH(F9587))</f>
        <v/>
      </c>
      <c r="D9587" s="45" t="str">
        <f>IF(Table1[[#This Row],[Day]]="","",YEAR(F9587))</f>
        <v/>
      </c>
      <c r="E9587" s="117" t="s">
        <v>329</v>
      </c>
      <c r="J9587" s="102"/>
      <c r="K9587" s="124"/>
      <c r="R9587" s="46"/>
      <c r="V9587" s="112"/>
      <c r="W9587" s="72"/>
      <c r="X9587" s="46"/>
      <c r="Y9587" s="46"/>
      <c r="AC9587" s="47">
        <f t="shared" si="146"/>
        <v>0</v>
      </c>
      <c r="AD9587" s="47"/>
      <c r="AE9587" s="44"/>
      <c r="AF9587" s="48"/>
    </row>
    <row r="9588" spans="1:32" ht="21" customHeight="1">
      <c r="A9588" s="45" t="str">
        <f>IF(G9588="","",VLOOKUP(G9588,#REF!,3,0))</f>
        <v/>
      </c>
      <c r="B9588" s="45" t="str">
        <f>IF(Table1[[#This Row],[Day]]="","",WEEKNUM(F9588))</f>
        <v/>
      </c>
      <c r="C9588" s="45" t="str">
        <f>IF(Table1[[#This Row],[Day]]="","",MONTH(F9588))</f>
        <v/>
      </c>
      <c r="D9588" s="45" t="str">
        <f>IF(Table1[[#This Row],[Day]]="","",YEAR(F9588))</f>
        <v/>
      </c>
      <c r="E9588" s="117" t="s">
        <v>329</v>
      </c>
      <c r="J9588" s="102"/>
      <c r="K9588" s="124"/>
      <c r="R9588" s="46"/>
      <c r="V9588" s="112"/>
      <c r="W9588" s="72"/>
      <c r="X9588" s="46"/>
      <c r="Y9588" s="46"/>
      <c r="AC9588" s="47">
        <f t="shared" si="146"/>
        <v>0</v>
      </c>
      <c r="AD9588" s="47"/>
      <c r="AE9588" s="44"/>
      <c r="AF9588" s="48"/>
    </row>
    <row r="9589" spans="1:32" ht="21" customHeight="1">
      <c r="A9589" s="45" t="str">
        <f>IF(G9589="","",VLOOKUP(G9589,#REF!,3,0))</f>
        <v/>
      </c>
      <c r="B9589" s="45" t="str">
        <f>IF(Table1[[#This Row],[Day]]="","",WEEKNUM(F9589))</f>
        <v/>
      </c>
      <c r="C9589" s="45" t="str">
        <f>IF(Table1[[#This Row],[Day]]="","",MONTH(F9589))</f>
        <v/>
      </c>
      <c r="D9589" s="45" t="str">
        <f>IF(Table1[[#This Row],[Day]]="","",YEAR(F9589))</f>
        <v/>
      </c>
      <c r="E9589" s="117" t="s">
        <v>329</v>
      </c>
      <c r="J9589" s="102"/>
      <c r="K9589" s="124"/>
      <c r="R9589" s="46"/>
      <c r="V9589" s="112"/>
      <c r="W9589" s="72"/>
      <c r="X9589" s="46"/>
      <c r="Y9589" s="46"/>
      <c r="AC9589" s="47">
        <f t="shared" si="146"/>
        <v>0</v>
      </c>
      <c r="AD9589" s="47"/>
      <c r="AE9589" s="44"/>
      <c r="AF9589" s="48"/>
    </row>
    <row r="9590" spans="1:32" ht="21" customHeight="1">
      <c r="A9590" s="45" t="str">
        <f>IF(G9590="","",VLOOKUP(G9590,#REF!,3,0))</f>
        <v/>
      </c>
      <c r="B9590" s="45" t="str">
        <f>IF(Table1[[#This Row],[Day]]="","",WEEKNUM(F9590))</f>
        <v/>
      </c>
      <c r="C9590" s="45" t="str">
        <f>IF(Table1[[#This Row],[Day]]="","",MONTH(F9590))</f>
        <v/>
      </c>
      <c r="D9590" s="45" t="str">
        <f>IF(Table1[[#This Row],[Day]]="","",YEAR(F9590))</f>
        <v/>
      </c>
      <c r="E9590" s="117" t="s">
        <v>329</v>
      </c>
      <c r="J9590" s="102"/>
      <c r="K9590" s="124"/>
      <c r="R9590" s="46"/>
      <c r="V9590" s="112"/>
      <c r="W9590" s="72"/>
      <c r="X9590" s="46"/>
      <c r="Y9590" s="46"/>
      <c r="AC9590" s="47">
        <f t="shared" si="146"/>
        <v>0</v>
      </c>
      <c r="AD9590" s="47"/>
      <c r="AE9590" s="44"/>
      <c r="AF9590" s="48"/>
    </row>
    <row r="9591" spans="1:32" ht="21" customHeight="1">
      <c r="A9591" s="45" t="str">
        <f>IF(G9591="","",VLOOKUP(G9591,#REF!,3,0))</f>
        <v/>
      </c>
      <c r="B9591" s="45" t="str">
        <f>IF(Table1[[#This Row],[Day]]="","",WEEKNUM(F9591))</f>
        <v/>
      </c>
      <c r="C9591" s="45" t="str">
        <f>IF(Table1[[#This Row],[Day]]="","",MONTH(F9591))</f>
        <v/>
      </c>
      <c r="D9591" s="45" t="str">
        <f>IF(Table1[[#This Row],[Day]]="","",YEAR(F9591))</f>
        <v/>
      </c>
      <c r="E9591" s="117" t="s">
        <v>329</v>
      </c>
      <c r="J9591" s="102"/>
      <c r="K9591" s="124"/>
      <c r="R9591" s="46"/>
      <c r="V9591" s="112"/>
      <c r="W9591" s="72"/>
      <c r="X9591" s="46"/>
      <c r="Y9591" s="46"/>
      <c r="AC9591" s="47">
        <f t="shared" si="146"/>
        <v>0</v>
      </c>
      <c r="AD9591" s="47"/>
      <c r="AE9591" s="44"/>
      <c r="AF9591" s="48"/>
    </row>
    <row r="9592" spans="1:32" ht="21" customHeight="1">
      <c r="A9592" s="45" t="str">
        <f>IF(G9592="","",VLOOKUP(G9592,#REF!,3,0))</f>
        <v/>
      </c>
      <c r="B9592" s="45" t="str">
        <f>IF(Table1[[#This Row],[Day]]="","",WEEKNUM(F9592))</f>
        <v/>
      </c>
      <c r="C9592" s="45" t="str">
        <f>IF(Table1[[#This Row],[Day]]="","",MONTH(F9592))</f>
        <v/>
      </c>
      <c r="D9592" s="45" t="str">
        <f>IF(Table1[[#This Row],[Day]]="","",YEAR(F9592))</f>
        <v/>
      </c>
      <c r="E9592" s="117" t="s">
        <v>329</v>
      </c>
      <c r="J9592" s="102"/>
      <c r="K9592" s="124"/>
      <c r="R9592" s="46"/>
      <c r="V9592" s="112"/>
      <c r="W9592" s="72"/>
      <c r="X9592" s="46"/>
      <c r="Y9592" s="46"/>
      <c r="AC9592" s="47">
        <f t="shared" si="146"/>
        <v>0</v>
      </c>
      <c r="AD9592" s="47"/>
      <c r="AE9592" s="44"/>
      <c r="AF9592" s="48"/>
    </row>
    <row r="9593" spans="1:32" ht="21" customHeight="1">
      <c r="A9593" s="45" t="str">
        <f>IF(G9593="","",VLOOKUP(G9593,#REF!,3,0))</f>
        <v/>
      </c>
      <c r="B9593" s="45" t="str">
        <f>IF(Table1[[#This Row],[Day]]="","",WEEKNUM(F9593))</f>
        <v/>
      </c>
      <c r="C9593" s="45" t="str">
        <f>IF(Table1[[#This Row],[Day]]="","",MONTH(F9593))</f>
        <v/>
      </c>
      <c r="D9593" s="45" t="str">
        <f>IF(Table1[[#This Row],[Day]]="","",YEAR(F9593))</f>
        <v/>
      </c>
      <c r="E9593" s="117" t="s">
        <v>329</v>
      </c>
      <c r="J9593" s="102"/>
      <c r="K9593" s="124"/>
      <c r="R9593" s="46"/>
      <c r="V9593" s="112"/>
      <c r="W9593" s="72"/>
      <c r="X9593" s="46"/>
      <c r="Y9593" s="46"/>
      <c r="AC9593" s="47">
        <f t="shared" si="146"/>
        <v>0</v>
      </c>
      <c r="AD9593" s="47"/>
      <c r="AE9593" s="44"/>
      <c r="AF9593" s="48"/>
    </row>
    <row r="9594" spans="1:32" ht="21" customHeight="1">
      <c r="A9594" s="45" t="str">
        <f>IF(G9594="","",VLOOKUP(G9594,#REF!,3,0))</f>
        <v/>
      </c>
      <c r="B9594" s="45" t="str">
        <f>IF(Table1[[#This Row],[Day]]="","",WEEKNUM(F9594))</f>
        <v/>
      </c>
      <c r="C9594" s="45" t="str">
        <f>IF(Table1[[#This Row],[Day]]="","",MONTH(F9594))</f>
        <v/>
      </c>
      <c r="D9594" s="45" t="str">
        <f>IF(Table1[[#This Row],[Day]]="","",YEAR(F9594))</f>
        <v/>
      </c>
      <c r="E9594" s="117" t="s">
        <v>329</v>
      </c>
      <c r="J9594" s="102"/>
      <c r="K9594" s="124"/>
      <c r="R9594" s="46"/>
      <c r="V9594" s="112"/>
      <c r="W9594" s="72"/>
      <c r="X9594" s="46"/>
      <c r="Y9594" s="46"/>
      <c r="AC9594" s="47">
        <f t="shared" si="146"/>
        <v>0</v>
      </c>
      <c r="AD9594" s="47"/>
      <c r="AE9594" s="44"/>
      <c r="AF9594" s="48"/>
    </row>
    <row r="9595" spans="1:32" ht="21" customHeight="1">
      <c r="A9595" s="45" t="str">
        <f>IF(G9595="","",VLOOKUP(G9595,#REF!,3,0))</f>
        <v/>
      </c>
      <c r="B9595" s="45" t="str">
        <f>IF(Table1[[#This Row],[Day]]="","",WEEKNUM(F9595))</f>
        <v/>
      </c>
      <c r="C9595" s="45" t="str">
        <f>IF(Table1[[#This Row],[Day]]="","",MONTH(F9595))</f>
        <v/>
      </c>
      <c r="D9595" s="45" t="str">
        <f>IF(Table1[[#This Row],[Day]]="","",YEAR(F9595))</f>
        <v/>
      </c>
      <c r="E9595" s="117" t="s">
        <v>329</v>
      </c>
      <c r="J9595" s="102"/>
      <c r="K9595" s="124"/>
      <c r="R9595" s="46"/>
      <c r="V9595" s="112"/>
      <c r="W9595" s="72"/>
      <c r="X9595" s="46"/>
      <c r="Y9595" s="46"/>
      <c r="AC9595" s="47">
        <f t="shared" si="146"/>
        <v>0</v>
      </c>
      <c r="AD9595" s="47"/>
      <c r="AE9595" s="44"/>
      <c r="AF9595" s="48"/>
    </row>
    <row r="9596" spans="1:32" ht="21" customHeight="1">
      <c r="A9596" s="45" t="str">
        <f>IF(G9596="","",VLOOKUP(G9596,#REF!,3,0))</f>
        <v/>
      </c>
      <c r="B9596" s="45" t="str">
        <f>IF(Table1[[#This Row],[Day]]="","",WEEKNUM(F9596))</f>
        <v/>
      </c>
      <c r="C9596" s="45" t="str">
        <f>IF(Table1[[#This Row],[Day]]="","",MONTH(F9596))</f>
        <v/>
      </c>
      <c r="D9596" s="45" t="str">
        <f>IF(Table1[[#This Row],[Day]]="","",YEAR(F9596))</f>
        <v/>
      </c>
      <c r="E9596" s="117" t="s">
        <v>329</v>
      </c>
      <c r="J9596" s="102"/>
      <c r="K9596" s="124"/>
      <c r="R9596" s="46"/>
      <c r="V9596" s="112"/>
      <c r="W9596" s="72"/>
      <c r="X9596" s="46"/>
      <c r="Y9596" s="46"/>
      <c r="AC9596" s="47">
        <f t="shared" si="146"/>
        <v>0</v>
      </c>
      <c r="AD9596" s="47"/>
      <c r="AE9596" s="44"/>
      <c r="AF9596" s="48"/>
    </row>
    <row r="9597" spans="1:32" ht="21" customHeight="1">
      <c r="A9597" s="45" t="str">
        <f>IF(G9597="","",VLOOKUP(G9597,#REF!,3,0))</f>
        <v/>
      </c>
      <c r="B9597" s="45" t="str">
        <f>IF(Table1[[#This Row],[Day]]="","",WEEKNUM(F9597))</f>
        <v/>
      </c>
      <c r="C9597" s="45" t="str">
        <f>IF(Table1[[#This Row],[Day]]="","",MONTH(F9597))</f>
        <v/>
      </c>
      <c r="D9597" s="45" t="str">
        <f>IF(Table1[[#This Row],[Day]]="","",YEAR(F9597))</f>
        <v/>
      </c>
      <c r="E9597" s="117" t="s">
        <v>329</v>
      </c>
      <c r="J9597" s="102"/>
      <c r="K9597" s="124"/>
      <c r="R9597" s="46"/>
      <c r="V9597" s="112"/>
      <c r="W9597" s="72"/>
      <c r="X9597" s="46"/>
      <c r="Y9597" s="46"/>
      <c r="AC9597" s="47">
        <f t="shared" si="146"/>
        <v>0</v>
      </c>
      <c r="AD9597" s="47"/>
      <c r="AE9597" s="44"/>
      <c r="AF9597" s="48"/>
    </row>
    <row r="9598" spans="1:32" ht="21" customHeight="1">
      <c r="A9598" s="45" t="str">
        <f>IF(G9598="","",VLOOKUP(G9598,#REF!,3,0))</f>
        <v/>
      </c>
      <c r="B9598" s="45" t="str">
        <f>IF(Table1[[#This Row],[Day]]="","",WEEKNUM(F9598))</f>
        <v/>
      </c>
      <c r="C9598" s="45" t="str">
        <f>IF(Table1[[#This Row],[Day]]="","",MONTH(F9598))</f>
        <v/>
      </c>
      <c r="D9598" s="45" t="str">
        <f>IF(Table1[[#This Row],[Day]]="","",YEAR(F9598))</f>
        <v/>
      </c>
      <c r="E9598" s="117" t="s">
        <v>329</v>
      </c>
      <c r="J9598" s="102"/>
      <c r="K9598" s="124"/>
      <c r="R9598" s="46"/>
      <c r="V9598" s="112"/>
      <c r="W9598" s="72"/>
      <c r="X9598" s="46"/>
      <c r="Y9598" s="46"/>
      <c r="AC9598" s="47">
        <f t="shared" si="146"/>
        <v>0</v>
      </c>
      <c r="AD9598" s="47"/>
      <c r="AE9598" s="44"/>
      <c r="AF9598" s="48"/>
    </row>
    <row r="9599" spans="1:32" ht="21" customHeight="1">
      <c r="A9599" s="45" t="str">
        <f>IF(G9599="","",VLOOKUP(G9599,#REF!,3,0))</f>
        <v/>
      </c>
      <c r="B9599" s="45" t="str">
        <f>IF(Table1[[#This Row],[Day]]="","",WEEKNUM(F9599))</f>
        <v/>
      </c>
      <c r="C9599" s="45" t="str">
        <f>IF(Table1[[#This Row],[Day]]="","",MONTH(F9599))</f>
        <v/>
      </c>
      <c r="D9599" s="45" t="str">
        <f>IF(Table1[[#This Row],[Day]]="","",YEAR(F9599))</f>
        <v/>
      </c>
      <c r="E9599" s="117" t="s">
        <v>329</v>
      </c>
      <c r="J9599" s="102"/>
      <c r="K9599" s="124"/>
      <c r="R9599" s="46"/>
      <c r="V9599" s="112"/>
      <c r="W9599" s="72"/>
      <c r="X9599" s="46"/>
      <c r="Y9599" s="46"/>
      <c r="AC9599" s="47">
        <f t="shared" si="146"/>
        <v>0</v>
      </c>
      <c r="AD9599" s="47"/>
      <c r="AE9599" s="44"/>
      <c r="AF9599" s="48"/>
    </row>
    <row r="9600" spans="1:32" ht="21" customHeight="1">
      <c r="A9600" s="45" t="str">
        <f>IF(G9600="","",VLOOKUP(G9600,#REF!,3,0))</f>
        <v/>
      </c>
      <c r="B9600" s="45" t="str">
        <f>IF(Table1[[#This Row],[Day]]="","",WEEKNUM(F9600))</f>
        <v/>
      </c>
      <c r="C9600" s="45" t="str">
        <f>IF(Table1[[#This Row],[Day]]="","",MONTH(F9600))</f>
        <v/>
      </c>
      <c r="D9600" s="45" t="str">
        <f>IF(Table1[[#This Row],[Day]]="","",YEAR(F9600))</f>
        <v/>
      </c>
      <c r="E9600" s="117" t="s">
        <v>329</v>
      </c>
      <c r="J9600" s="102"/>
      <c r="K9600" s="124"/>
      <c r="R9600" s="46"/>
      <c r="V9600" s="112"/>
      <c r="W9600" s="72"/>
      <c r="X9600" s="46"/>
      <c r="Y9600" s="46"/>
      <c r="AC9600" s="47">
        <f t="shared" si="146"/>
        <v>0</v>
      </c>
      <c r="AD9600" s="47"/>
      <c r="AE9600" s="44"/>
      <c r="AF9600" s="48"/>
    </row>
    <row r="9601" spans="1:32" ht="21" customHeight="1">
      <c r="A9601" s="45" t="str">
        <f>IF(G9601="","",VLOOKUP(G9601,#REF!,3,0))</f>
        <v/>
      </c>
      <c r="B9601" s="45" t="str">
        <f>IF(Table1[[#This Row],[Day]]="","",WEEKNUM(F9601))</f>
        <v/>
      </c>
      <c r="C9601" s="45" t="str">
        <f>IF(Table1[[#This Row],[Day]]="","",MONTH(F9601))</f>
        <v/>
      </c>
      <c r="D9601" s="45" t="str">
        <f>IF(Table1[[#This Row],[Day]]="","",YEAR(F9601))</f>
        <v/>
      </c>
      <c r="E9601" s="117" t="s">
        <v>329</v>
      </c>
      <c r="J9601" s="102"/>
      <c r="K9601" s="124"/>
      <c r="R9601" s="46"/>
      <c r="V9601" s="112"/>
      <c r="W9601" s="72"/>
      <c r="X9601" s="46"/>
      <c r="Y9601" s="46"/>
      <c r="AC9601" s="47">
        <f t="shared" si="146"/>
        <v>0</v>
      </c>
      <c r="AD9601" s="47"/>
      <c r="AE9601" s="44"/>
      <c r="AF9601" s="48"/>
    </row>
    <row r="9602" spans="1:32" ht="21" customHeight="1">
      <c r="A9602" s="45" t="str">
        <f>IF(G9602="","",VLOOKUP(G9602,#REF!,3,0))</f>
        <v/>
      </c>
      <c r="B9602" s="45" t="str">
        <f>IF(Table1[[#This Row],[Day]]="","",WEEKNUM(F9602))</f>
        <v/>
      </c>
      <c r="C9602" s="45" t="str">
        <f>IF(Table1[[#This Row],[Day]]="","",MONTH(F9602))</f>
        <v/>
      </c>
      <c r="D9602" s="45" t="str">
        <f>IF(Table1[[#This Row],[Day]]="","",YEAR(F9602))</f>
        <v/>
      </c>
      <c r="E9602" s="117" t="s">
        <v>329</v>
      </c>
      <c r="J9602" s="102"/>
      <c r="K9602" s="124"/>
      <c r="R9602" s="46"/>
      <c r="V9602" s="112"/>
      <c r="W9602" s="72"/>
      <c r="X9602" s="46"/>
      <c r="Y9602" s="46"/>
      <c r="AC9602" s="47">
        <f t="shared" si="146"/>
        <v>0</v>
      </c>
      <c r="AD9602" s="47"/>
      <c r="AE9602" s="44"/>
      <c r="AF9602" s="48"/>
    </row>
    <row r="9603" spans="1:32" ht="21" customHeight="1">
      <c r="A9603" s="45" t="str">
        <f>IF(G9603="","",VLOOKUP(G9603,#REF!,3,0))</f>
        <v/>
      </c>
      <c r="B9603" s="45" t="str">
        <f>IF(Table1[[#This Row],[Day]]="","",WEEKNUM(F9603))</f>
        <v/>
      </c>
      <c r="C9603" s="45" t="str">
        <f>IF(Table1[[#This Row],[Day]]="","",MONTH(F9603))</f>
        <v/>
      </c>
      <c r="D9603" s="45" t="str">
        <f>IF(Table1[[#This Row],[Day]]="","",YEAR(F9603))</f>
        <v/>
      </c>
      <c r="E9603" s="117" t="s">
        <v>329</v>
      </c>
      <c r="J9603" s="102"/>
      <c r="K9603" s="124"/>
      <c r="R9603" s="46"/>
      <c r="V9603" s="112"/>
      <c r="W9603" s="72"/>
      <c r="X9603" s="46"/>
      <c r="Y9603" s="46"/>
      <c r="AC9603" s="47">
        <f t="shared" si="146"/>
        <v>0</v>
      </c>
      <c r="AD9603" s="47"/>
      <c r="AE9603" s="44"/>
      <c r="AF9603" s="48"/>
    </row>
    <row r="9604" spans="1:32" ht="21" customHeight="1">
      <c r="A9604" s="45" t="str">
        <f>IF(G9604="","",VLOOKUP(G9604,#REF!,3,0))</f>
        <v/>
      </c>
      <c r="B9604" s="45" t="str">
        <f>IF(Table1[[#This Row],[Day]]="","",WEEKNUM(F9604))</f>
        <v/>
      </c>
      <c r="C9604" s="45" t="str">
        <f>IF(Table1[[#This Row],[Day]]="","",MONTH(F9604))</f>
        <v/>
      </c>
      <c r="D9604" s="45" t="str">
        <f>IF(Table1[[#This Row],[Day]]="","",YEAR(F9604))</f>
        <v/>
      </c>
      <c r="E9604" s="117" t="s">
        <v>329</v>
      </c>
      <c r="J9604" s="102"/>
      <c r="K9604" s="124"/>
      <c r="R9604" s="46"/>
      <c r="V9604" s="112"/>
      <c r="W9604" s="72"/>
      <c r="X9604" s="46"/>
      <c r="Y9604" s="46"/>
      <c r="AC9604" s="47">
        <f t="shared" si="146"/>
        <v>0</v>
      </c>
      <c r="AD9604" s="47"/>
      <c r="AE9604" s="44"/>
      <c r="AF9604" s="48"/>
    </row>
    <row r="9605" spans="1:32" ht="21" customHeight="1">
      <c r="A9605" s="45" t="str">
        <f>IF(G9605="","",VLOOKUP(G9605,#REF!,3,0))</f>
        <v/>
      </c>
      <c r="B9605" s="45" t="str">
        <f>IF(Table1[[#This Row],[Day]]="","",WEEKNUM(F9605))</f>
        <v/>
      </c>
      <c r="C9605" s="45" t="str">
        <f>IF(Table1[[#This Row],[Day]]="","",MONTH(F9605))</f>
        <v/>
      </c>
      <c r="D9605" s="45" t="str">
        <f>IF(Table1[[#This Row],[Day]]="","",YEAR(F9605))</f>
        <v/>
      </c>
      <c r="E9605" s="117" t="s">
        <v>329</v>
      </c>
      <c r="J9605" s="102"/>
      <c r="K9605" s="124"/>
      <c r="R9605" s="46"/>
      <c r="V9605" s="112"/>
      <c r="W9605" s="72"/>
      <c r="X9605" s="46"/>
      <c r="Y9605" s="46"/>
      <c r="AC9605" s="47">
        <f t="shared" si="146"/>
        <v>0</v>
      </c>
      <c r="AD9605" s="47"/>
      <c r="AE9605" s="44"/>
      <c r="AF9605" s="48"/>
    </row>
    <row r="9606" spans="1:32" ht="21" customHeight="1">
      <c r="A9606" s="45" t="str">
        <f>IF(G9606="","",VLOOKUP(G9606,#REF!,3,0))</f>
        <v/>
      </c>
      <c r="B9606" s="45" t="str">
        <f>IF(Table1[[#This Row],[Day]]="","",WEEKNUM(F9606))</f>
        <v/>
      </c>
      <c r="C9606" s="45" t="str">
        <f>IF(Table1[[#This Row],[Day]]="","",MONTH(F9606))</f>
        <v/>
      </c>
      <c r="D9606" s="45" t="str">
        <f>IF(Table1[[#This Row],[Day]]="","",YEAR(F9606))</f>
        <v/>
      </c>
      <c r="E9606" s="117" t="s">
        <v>329</v>
      </c>
      <c r="J9606" s="102"/>
      <c r="K9606" s="124"/>
      <c r="R9606" s="46"/>
      <c r="V9606" s="112"/>
      <c r="W9606" s="72"/>
      <c r="X9606" s="46"/>
      <c r="Y9606" s="46"/>
      <c r="AC9606" s="47">
        <f t="shared" si="146"/>
        <v>0</v>
      </c>
      <c r="AD9606" s="47"/>
      <c r="AE9606" s="44"/>
      <c r="AF9606" s="48"/>
    </row>
    <row r="9607" spans="1:32" ht="21" customHeight="1">
      <c r="A9607" s="45" t="str">
        <f>IF(G9607="","",VLOOKUP(G9607,#REF!,3,0))</f>
        <v/>
      </c>
      <c r="B9607" s="45" t="str">
        <f>IF(Table1[[#This Row],[Day]]="","",WEEKNUM(F9607))</f>
        <v/>
      </c>
      <c r="C9607" s="45" t="str">
        <f>IF(Table1[[#This Row],[Day]]="","",MONTH(F9607))</f>
        <v/>
      </c>
      <c r="D9607" s="45" t="str">
        <f>IF(Table1[[#This Row],[Day]]="","",YEAR(F9607))</f>
        <v/>
      </c>
      <c r="E9607" s="117" t="s">
        <v>329</v>
      </c>
      <c r="J9607" s="102"/>
      <c r="K9607" s="124"/>
      <c r="R9607" s="46"/>
      <c r="V9607" s="112"/>
      <c r="W9607" s="72"/>
      <c r="X9607" s="46"/>
      <c r="Y9607" s="46"/>
      <c r="AC9607" s="47">
        <f t="shared" si="146"/>
        <v>0</v>
      </c>
      <c r="AD9607" s="47"/>
      <c r="AE9607" s="44"/>
      <c r="AF9607" s="48"/>
    </row>
    <row r="9608" spans="1:32" ht="21" customHeight="1">
      <c r="A9608" s="45" t="str">
        <f>IF(G9608="","",VLOOKUP(G9608,#REF!,3,0))</f>
        <v/>
      </c>
      <c r="B9608" s="45" t="str">
        <f>IF(Table1[[#This Row],[Day]]="","",WEEKNUM(F9608))</f>
        <v/>
      </c>
      <c r="C9608" s="45" t="str">
        <f>IF(Table1[[#This Row],[Day]]="","",MONTH(F9608))</f>
        <v/>
      </c>
      <c r="D9608" s="45" t="str">
        <f>IF(Table1[[#This Row],[Day]]="","",YEAR(F9608))</f>
        <v/>
      </c>
      <c r="E9608" s="117" t="s">
        <v>329</v>
      </c>
      <c r="J9608" s="102"/>
      <c r="K9608" s="124"/>
      <c r="R9608" s="46"/>
      <c r="V9608" s="112"/>
      <c r="W9608" s="72"/>
      <c r="X9608" s="46"/>
      <c r="Y9608" s="46"/>
      <c r="AC9608" s="47">
        <f t="shared" si="146"/>
        <v>0</v>
      </c>
      <c r="AD9608" s="47"/>
      <c r="AE9608" s="44"/>
      <c r="AF9608" s="48"/>
    </row>
    <row r="9609" spans="1:32" ht="21" customHeight="1">
      <c r="A9609" s="45" t="str">
        <f>IF(G9609="","",VLOOKUP(G9609,#REF!,3,0))</f>
        <v/>
      </c>
      <c r="B9609" s="45" t="str">
        <f>IF(Table1[[#This Row],[Day]]="","",WEEKNUM(F9609))</f>
        <v/>
      </c>
      <c r="C9609" s="45" t="str">
        <f>IF(Table1[[#This Row],[Day]]="","",MONTH(F9609))</f>
        <v/>
      </c>
      <c r="D9609" s="45" t="str">
        <f>IF(Table1[[#This Row],[Day]]="","",YEAR(F9609))</f>
        <v/>
      </c>
      <c r="E9609" s="117" t="s">
        <v>329</v>
      </c>
      <c r="J9609" s="102"/>
      <c r="K9609" s="124"/>
      <c r="R9609" s="46"/>
      <c r="V9609" s="112"/>
      <c r="W9609" s="72"/>
      <c r="X9609" s="46"/>
      <c r="Y9609" s="46"/>
      <c r="AC9609" s="47">
        <f t="shared" si="146"/>
        <v>0</v>
      </c>
      <c r="AD9609" s="47"/>
      <c r="AE9609" s="44"/>
      <c r="AF9609" s="48"/>
    </row>
    <row r="9610" spans="1:32" ht="21" customHeight="1">
      <c r="A9610" s="45" t="str">
        <f>IF(G9610="","",VLOOKUP(G9610,#REF!,3,0))</f>
        <v/>
      </c>
      <c r="B9610" s="45" t="str">
        <f>IF(Table1[[#This Row],[Day]]="","",WEEKNUM(F9610))</f>
        <v/>
      </c>
      <c r="C9610" s="45" t="str">
        <f>IF(Table1[[#This Row],[Day]]="","",MONTH(F9610))</f>
        <v/>
      </c>
      <c r="D9610" s="45" t="str">
        <f>IF(Table1[[#This Row],[Day]]="","",YEAR(F9610))</f>
        <v/>
      </c>
      <c r="E9610" s="117" t="s">
        <v>329</v>
      </c>
      <c r="J9610" s="102"/>
      <c r="K9610" s="124"/>
      <c r="R9610" s="46"/>
      <c r="V9610" s="112"/>
      <c r="W9610" s="72"/>
      <c r="X9610" s="46"/>
      <c r="Y9610" s="46"/>
      <c r="AC9610" s="47">
        <f t="shared" si="146"/>
        <v>0</v>
      </c>
      <c r="AD9610" s="47"/>
      <c r="AE9610" s="44"/>
      <c r="AF9610" s="48"/>
    </row>
    <row r="9611" spans="1:32" ht="21" customHeight="1">
      <c r="A9611" s="45" t="str">
        <f>IF(G9611="","",VLOOKUP(G9611,#REF!,3,0))</f>
        <v/>
      </c>
      <c r="B9611" s="45" t="str">
        <f>IF(Table1[[#This Row],[Day]]="","",WEEKNUM(F9611))</f>
        <v/>
      </c>
      <c r="C9611" s="45" t="str">
        <f>IF(Table1[[#This Row],[Day]]="","",MONTH(F9611))</f>
        <v/>
      </c>
      <c r="D9611" s="45" t="str">
        <f>IF(Table1[[#This Row],[Day]]="","",YEAR(F9611))</f>
        <v/>
      </c>
      <c r="E9611" s="117" t="s">
        <v>329</v>
      </c>
      <c r="J9611" s="102"/>
      <c r="K9611" s="124"/>
      <c r="R9611" s="46"/>
      <c r="V9611" s="112"/>
      <c r="W9611" s="72"/>
      <c r="X9611" s="46"/>
      <c r="Y9611" s="46"/>
      <c r="AC9611" s="47">
        <f t="shared" si="146"/>
        <v>0</v>
      </c>
      <c r="AD9611" s="47"/>
      <c r="AE9611" s="44"/>
      <c r="AF9611" s="48"/>
    </row>
    <row r="9612" spans="1:32" ht="21" customHeight="1">
      <c r="A9612" s="45" t="str">
        <f>IF(G9612="","",VLOOKUP(G9612,#REF!,3,0))</f>
        <v/>
      </c>
      <c r="B9612" s="45" t="str">
        <f>IF(Table1[[#This Row],[Day]]="","",WEEKNUM(F9612))</f>
        <v/>
      </c>
      <c r="C9612" s="45" t="str">
        <f>IF(Table1[[#This Row],[Day]]="","",MONTH(F9612))</f>
        <v/>
      </c>
      <c r="D9612" s="45" t="str">
        <f>IF(Table1[[#This Row],[Day]]="","",YEAR(F9612))</f>
        <v/>
      </c>
      <c r="E9612" s="117" t="s">
        <v>329</v>
      </c>
      <c r="J9612" s="102"/>
      <c r="K9612" s="124"/>
      <c r="R9612" s="46"/>
      <c r="V9612" s="112"/>
      <c r="W9612" s="72"/>
      <c r="X9612" s="46"/>
      <c r="Y9612" s="46"/>
      <c r="AC9612" s="47">
        <f t="shared" si="146"/>
        <v>0</v>
      </c>
      <c r="AD9612" s="47"/>
      <c r="AE9612" s="44"/>
      <c r="AF9612" s="48"/>
    </row>
    <row r="9613" spans="1:32" ht="21" customHeight="1">
      <c r="A9613" s="45" t="str">
        <f>IF(G9613="","",VLOOKUP(G9613,#REF!,3,0))</f>
        <v/>
      </c>
      <c r="B9613" s="45" t="str">
        <f>IF(Table1[[#This Row],[Day]]="","",WEEKNUM(F9613))</f>
        <v/>
      </c>
      <c r="C9613" s="45" t="str">
        <f>IF(Table1[[#This Row],[Day]]="","",MONTH(F9613))</f>
        <v/>
      </c>
      <c r="D9613" s="45" t="str">
        <f>IF(Table1[[#This Row],[Day]]="","",YEAR(F9613))</f>
        <v/>
      </c>
      <c r="E9613" s="117" t="s">
        <v>329</v>
      </c>
      <c r="J9613" s="102"/>
      <c r="K9613" s="124"/>
      <c r="R9613" s="46"/>
      <c r="V9613" s="112"/>
      <c r="W9613" s="72"/>
      <c r="X9613" s="46"/>
      <c r="Y9613" s="46"/>
      <c r="AC9613" s="47">
        <f t="shared" si="146"/>
        <v>0</v>
      </c>
      <c r="AD9613" s="47"/>
      <c r="AE9613" s="44"/>
      <c r="AF9613" s="48"/>
    </row>
    <row r="9614" spans="1:32" ht="21" customHeight="1">
      <c r="A9614" s="45" t="str">
        <f>IF(G9614="","",VLOOKUP(G9614,#REF!,3,0))</f>
        <v/>
      </c>
      <c r="B9614" s="45" t="str">
        <f>IF(Table1[[#This Row],[Day]]="","",WEEKNUM(F9614))</f>
        <v/>
      </c>
      <c r="C9614" s="45" t="str">
        <f>IF(Table1[[#This Row],[Day]]="","",MONTH(F9614))</f>
        <v/>
      </c>
      <c r="D9614" s="45" t="str">
        <f>IF(Table1[[#This Row],[Day]]="","",YEAR(F9614))</f>
        <v/>
      </c>
      <c r="E9614" s="117" t="s">
        <v>329</v>
      </c>
      <c r="J9614" s="102"/>
      <c r="K9614" s="124"/>
      <c r="R9614" s="46"/>
      <c r="V9614" s="112"/>
      <c r="W9614" s="72"/>
      <c r="X9614" s="46"/>
      <c r="Y9614" s="46"/>
      <c r="AC9614" s="47">
        <f t="shared" si="146"/>
        <v>0</v>
      </c>
      <c r="AD9614" s="47"/>
      <c r="AE9614" s="44"/>
      <c r="AF9614" s="48"/>
    </row>
    <row r="9615" spans="1:32" ht="21" customHeight="1">
      <c r="A9615" s="45" t="str">
        <f>IF(G9615="","",VLOOKUP(G9615,#REF!,3,0))</f>
        <v/>
      </c>
      <c r="B9615" s="45" t="str">
        <f>IF(Table1[[#This Row],[Day]]="","",WEEKNUM(F9615))</f>
        <v/>
      </c>
      <c r="C9615" s="45" t="str">
        <f>IF(Table1[[#This Row],[Day]]="","",MONTH(F9615))</f>
        <v/>
      </c>
      <c r="D9615" s="45" t="str">
        <f>IF(Table1[[#This Row],[Day]]="","",YEAR(F9615))</f>
        <v/>
      </c>
      <c r="E9615" s="117" t="s">
        <v>329</v>
      </c>
      <c r="J9615" s="102"/>
      <c r="K9615" s="124"/>
      <c r="R9615" s="46"/>
      <c r="V9615" s="112"/>
      <c r="W9615" s="72"/>
      <c r="X9615" s="46"/>
      <c r="Y9615" s="46"/>
      <c r="AC9615" s="47">
        <f t="shared" si="146"/>
        <v>0</v>
      </c>
      <c r="AD9615" s="47"/>
      <c r="AE9615" s="44"/>
      <c r="AF9615" s="48"/>
    </row>
    <row r="9616" spans="1:32" ht="21" customHeight="1">
      <c r="A9616" s="45" t="str">
        <f>IF(G9616="","",VLOOKUP(G9616,#REF!,3,0))</f>
        <v/>
      </c>
      <c r="B9616" s="45" t="str">
        <f>IF(Table1[[#This Row],[Day]]="","",WEEKNUM(F9616))</f>
        <v/>
      </c>
      <c r="C9616" s="45" t="str">
        <f>IF(Table1[[#This Row],[Day]]="","",MONTH(F9616))</f>
        <v/>
      </c>
      <c r="D9616" s="45" t="str">
        <f>IF(Table1[[#This Row],[Day]]="","",YEAR(F9616))</f>
        <v/>
      </c>
      <c r="E9616" s="117" t="s">
        <v>329</v>
      </c>
      <c r="J9616" s="102"/>
      <c r="K9616" s="124"/>
      <c r="R9616" s="46"/>
      <c r="V9616" s="112"/>
      <c r="W9616" s="72"/>
      <c r="X9616" s="46"/>
      <c r="Y9616" s="46"/>
      <c r="AC9616" s="47">
        <f t="shared" si="146"/>
        <v>0</v>
      </c>
      <c r="AD9616" s="47"/>
      <c r="AE9616" s="44"/>
      <c r="AF9616" s="48"/>
    </row>
    <row r="9617" spans="1:32" ht="21" customHeight="1">
      <c r="A9617" s="45" t="str">
        <f>IF(G9617="","",VLOOKUP(G9617,#REF!,3,0))</f>
        <v/>
      </c>
      <c r="B9617" s="45" t="str">
        <f>IF(Table1[[#This Row],[Day]]="","",WEEKNUM(F9617))</f>
        <v/>
      </c>
      <c r="C9617" s="45" t="str">
        <f>IF(Table1[[#This Row],[Day]]="","",MONTH(F9617))</f>
        <v/>
      </c>
      <c r="D9617" s="45" t="str">
        <f>IF(Table1[[#This Row],[Day]]="","",YEAR(F9617))</f>
        <v/>
      </c>
      <c r="E9617" s="117" t="s">
        <v>329</v>
      </c>
      <c r="J9617" s="102"/>
      <c r="K9617" s="124"/>
      <c r="R9617" s="46"/>
      <c r="V9617" s="112"/>
      <c r="W9617" s="72"/>
      <c r="X9617" s="46"/>
      <c r="Y9617" s="46"/>
      <c r="AC9617" s="47">
        <f t="shared" si="146"/>
        <v>0</v>
      </c>
      <c r="AD9617" s="47"/>
      <c r="AE9617" s="44"/>
      <c r="AF9617" s="48"/>
    </row>
    <row r="9618" spans="1:32" ht="21" customHeight="1">
      <c r="A9618" s="45" t="str">
        <f>IF(G9618="","",VLOOKUP(G9618,#REF!,3,0))</f>
        <v/>
      </c>
      <c r="B9618" s="45" t="str">
        <f>IF(Table1[[#This Row],[Day]]="","",WEEKNUM(F9618))</f>
        <v/>
      </c>
      <c r="C9618" s="45" t="str">
        <f>IF(Table1[[#This Row],[Day]]="","",MONTH(F9618))</f>
        <v/>
      </c>
      <c r="D9618" s="45" t="str">
        <f>IF(Table1[[#This Row],[Day]]="","",YEAR(F9618))</f>
        <v/>
      </c>
      <c r="E9618" s="117" t="s">
        <v>329</v>
      </c>
      <c r="J9618" s="102"/>
      <c r="K9618" s="124"/>
      <c r="R9618" s="46"/>
      <c r="V9618" s="112"/>
      <c r="W9618" s="72"/>
      <c r="X9618" s="46"/>
      <c r="Y9618" s="46"/>
      <c r="AC9618" s="47">
        <f t="shared" si="146"/>
        <v>0</v>
      </c>
      <c r="AD9618" s="47"/>
      <c r="AE9618" s="44"/>
      <c r="AF9618" s="48"/>
    </row>
    <row r="9619" spans="1:32" ht="21" customHeight="1">
      <c r="A9619" s="45" t="str">
        <f>IF(G9619="","",VLOOKUP(G9619,#REF!,3,0))</f>
        <v/>
      </c>
      <c r="B9619" s="45" t="str">
        <f>IF(Table1[[#This Row],[Day]]="","",WEEKNUM(F9619))</f>
        <v/>
      </c>
      <c r="C9619" s="45" t="str">
        <f>IF(Table1[[#This Row],[Day]]="","",MONTH(F9619))</f>
        <v/>
      </c>
      <c r="D9619" s="45" t="str">
        <f>IF(Table1[[#This Row],[Day]]="","",YEAR(F9619))</f>
        <v/>
      </c>
      <c r="E9619" s="117" t="s">
        <v>329</v>
      </c>
      <c r="J9619" s="102"/>
      <c r="K9619" s="124"/>
      <c r="R9619" s="46"/>
      <c r="V9619" s="112"/>
      <c r="W9619" s="72"/>
      <c r="X9619" s="46"/>
      <c r="Y9619" s="46"/>
      <c r="AC9619" s="47">
        <f t="shared" si="146"/>
        <v>0</v>
      </c>
      <c r="AD9619" s="47"/>
      <c r="AE9619" s="44"/>
      <c r="AF9619" s="48"/>
    </row>
    <row r="9620" spans="1:32" ht="21" customHeight="1">
      <c r="A9620" s="45" t="str">
        <f>IF(G9620="","",VLOOKUP(G9620,#REF!,3,0))</f>
        <v/>
      </c>
      <c r="B9620" s="45" t="str">
        <f>IF(Table1[[#This Row],[Day]]="","",WEEKNUM(F9620))</f>
        <v/>
      </c>
      <c r="C9620" s="45" t="str">
        <f>IF(Table1[[#This Row],[Day]]="","",MONTH(F9620))</f>
        <v/>
      </c>
      <c r="D9620" s="45" t="str">
        <f>IF(Table1[[#This Row],[Day]]="","",YEAR(F9620))</f>
        <v/>
      </c>
      <c r="E9620" s="117" t="s">
        <v>329</v>
      </c>
      <c r="J9620" s="102"/>
      <c r="K9620" s="124"/>
      <c r="R9620" s="46"/>
      <c r="V9620" s="112"/>
      <c r="W9620" s="72"/>
      <c r="X9620" s="46"/>
      <c r="Y9620" s="46"/>
      <c r="AC9620" s="47">
        <f t="shared" si="146"/>
        <v>0</v>
      </c>
      <c r="AD9620" s="47"/>
      <c r="AE9620" s="44"/>
      <c r="AF9620" s="48"/>
    </row>
    <row r="9621" spans="1:32" ht="21" customHeight="1">
      <c r="A9621" s="45" t="str">
        <f>IF(G9621="","",VLOOKUP(G9621,#REF!,3,0))</f>
        <v/>
      </c>
      <c r="B9621" s="45" t="str">
        <f>IF(Table1[[#This Row],[Day]]="","",WEEKNUM(F9621))</f>
        <v/>
      </c>
      <c r="C9621" s="45" t="str">
        <f>IF(Table1[[#This Row],[Day]]="","",MONTH(F9621))</f>
        <v/>
      </c>
      <c r="D9621" s="45" t="str">
        <f>IF(Table1[[#This Row],[Day]]="","",YEAR(F9621))</f>
        <v/>
      </c>
      <c r="E9621" s="117" t="s">
        <v>329</v>
      </c>
      <c r="J9621" s="102"/>
      <c r="K9621" s="124"/>
      <c r="R9621" s="46"/>
      <c r="V9621" s="112"/>
      <c r="W9621" s="72"/>
      <c r="X9621" s="46"/>
      <c r="Y9621" s="46"/>
      <c r="AC9621" s="47">
        <f t="shared" si="146"/>
        <v>0</v>
      </c>
      <c r="AD9621" s="47"/>
      <c r="AE9621" s="44"/>
      <c r="AF9621" s="48"/>
    </row>
    <row r="9622" spans="1:32" ht="21" customHeight="1">
      <c r="A9622" s="45" t="str">
        <f>IF(G9622="","",VLOOKUP(G9622,#REF!,3,0))</f>
        <v/>
      </c>
      <c r="B9622" s="45" t="str">
        <f>IF(Table1[[#This Row],[Day]]="","",WEEKNUM(F9622))</f>
        <v/>
      </c>
      <c r="C9622" s="45" t="str">
        <f>IF(Table1[[#This Row],[Day]]="","",MONTH(F9622))</f>
        <v/>
      </c>
      <c r="D9622" s="45" t="str">
        <f>IF(Table1[[#This Row],[Day]]="","",YEAR(F9622))</f>
        <v/>
      </c>
      <c r="E9622" s="117" t="s">
        <v>329</v>
      </c>
      <c r="J9622" s="102"/>
      <c r="K9622" s="124"/>
      <c r="R9622" s="46"/>
      <c r="V9622" s="112"/>
      <c r="W9622" s="72"/>
      <c r="X9622" s="46"/>
      <c r="Y9622" s="46"/>
      <c r="AC9622" s="47">
        <f t="shared" si="146"/>
        <v>0</v>
      </c>
      <c r="AD9622" s="47"/>
      <c r="AE9622" s="44"/>
      <c r="AF9622" s="48"/>
    </row>
    <row r="9623" spans="1:32" ht="21" customHeight="1">
      <c r="A9623" s="45" t="str">
        <f>IF(G9623="","",VLOOKUP(G9623,#REF!,3,0))</f>
        <v/>
      </c>
      <c r="B9623" s="45" t="str">
        <f>IF(Table1[[#This Row],[Day]]="","",WEEKNUM(F9623))</f>
        <v/>
      </c>
      <c r="C9623" s="45" t="str">
        <f>IF(Table1[[#This Row],[Day]]="","",MONTH(F9623))</f>
        <v/>
      </c>
      <c r="D9623" s="45" t="str">
        <f>IF(Table1[[#This Row],[Day]]="","",YEAR(F9623))</f>
        <v/>
      </c>
      <c r="E9623" s="117" t="s">
        <v>329</v>
      </c>
      <c r="J9623" s="102"/>
      <c r="K9623" s="124"/>
      <c r="R9623" s="46"/>
      <c r="V9623" s="112"/>
      <c r="W9623" s="72"/>
      <c r="X9623" s="46"/>
      <c r="Y9623" s="46"/>
      <c r="AC9623" s="47">
        <f t="shared" si="146"/>
        <v>0</v>
      </c>
      <c r="AD9623" s="47"/>
      <c r="AE9623" s="44"/>
      <c r="AF9623" s="48"/>
    </row>
    <row r="9624" spans="1:32" ht="21" customHeight="1">
      <c r="A9624" s="45" t="str">
        <f>IF(G9624="","",VLOOKUP(G9624,#REF!,3,0))</f>
        <v/>
      </c>
      <c r="B9624" s="45" t="str">
        <f>IF(Table1[[#This Row],[Day]]="","",WEEKNUM(F9624))</f>
        <v/>
      </c>
      <c r="C9624" s="45" t="str">
        <f>IF(Table1[[#This Row],[Day]]="","",MONTH(F9624))</f>
        <v/>
      </c>
      <c r="D9624" s="45" t="str">
        <f>IF(Table1[[#This Row],[Day]]="","",YEAR(F9624))</f>
        <v/>
      </c>
      <c r="E9624" s="117" t="s">
        <v>329</v>
      </c>
      <c r="J9624" s="102"/>
      <c r="K9624" s="124"/>
      <c r="R9624" s="46"/>
      <c r="V9624" s="112"/>
      <c r="W9624" s="72"/>
      <c r="X9624" s="46"/>
      <c r="Y9624" s="46"/>
      <c r="AC9624" s="47">
        <f t="shared" si="146"/>
        <v>0</v>
      </c>
      <c r="AD9624" s="47"/>
      <c r="AE9624" s="44"/>
      <c r="AF9624" s="48"/>
    </row>
    <row r="9625" spans="1:32" ht="21" customHeight="1">
      <c r="A9625" s="45" t="str">
        <f>IF(G9625="","",VLOOKUP(G9625,#REF!,3,0))</f>
        <v/>
      </c>
      <c r="B9625" s="45" t="str">
        <f>IF(Table1[[#This Row],[Day]]="","",WEEKNUM(F9625))</f>
        <v/>
      </c>
      <c r="C9625" s="45" t="str">
        <f>IF(Table1[[#This Row],[Day]]="","",MONTH(F9625))</f>
        <v/>
      </c>
      <c r="D9625" s="45" t="str">
        <f>IF(Table1[[#This Row],[Day]]="","",YEAR(F9625))</f>
        <v/>
      </c>
      <c r="E9625" s="117" t="s">
        <v>329</v>
      </c>
      <c r="J9625" s="102"/>
      <c r="K9625" s="124"/>
      <c r="R9625" s="46"/>
      <c r="V9625" s="112"/>
      <c r="W9625" s="72"/>
      <c r="X9625" s="46"/>
      <c r="Y9625" s="46"/>
      <c r="AC9625" s="47">
        <f t="shared" si="146"/>
        <v>0</v>
      </c>
      <c r="AD9625" s="47"/>
      <c r="AE9625" s="44"/>
      <c r="AF9625" s="48"/>
    </row>
    <row r="9626" spans="1:32" ht="21" customHeight="1">
      <c r="A9626" s="45" t="str">
        <f>IF(G9626="","",VLOOKUP(G9626,#REF!,3,0))</f>
        <v/>
      </c>
      <c r="B9626" s="45" t="str">
        <f>IF(Table1[[#This Row],[Day]]="","",WEEKNUM(F9626))</f>
        <v/>
      </c>
      <c r="C9626" s="45" t="str">
        <f>IF(Table1[[#This Row],[Day]]="","",MONTH(F9626))</f>
        <v/>
      </c>
      <c r="D9626" s="45" t="str">
        <f>IF(Table1[[#This Row],[Day]]="","",YEAR(F9626))</f>
        <v/>
      </c>
      <c r="E9626" s="117" t="s">
        <v>329</v>
      </c>
      <c r="J9626" s="102"/>
      <c r="K9626" s="124"/>
      <c r="R9626" s="46"/>
      <c r="V9626" s="112"/>
      <c r="W9626" s="72"/>
      <c r="X9626" s="46"/>
      <c r="Y9626" s="46"/>
      <c r="AC9626" s="47">
        <f t="shared" si="146"/>
        <v>0</v>
      </c>
      <c r="AD9626" s="47"/>
      <c r="AE9626" s="44"/>
      <c r="AF9626" s="48"/>
    </row>
    <row r="9627" spans="1:32" ht="21" customHeight="1">
      <c r="A9627" s="45" t="str">
        <f>IF(G9627="","",VLOOKUP(G9627,#REF!,3,0))</f>
        <v/>
      </c>
      <c r="B9627" s="45" t="str">
        <f>IF(Table1[[#This Row],[Day]]="","",WEEKNUM(F9627))</f>
        <v/>
      </c>
      <c r="C9627" s="45" t="str">
        <f>IF(Table1[[#This Row],[Day]]="","",MONTH(F9627))</f>
        <v/>
      </c>
      <c r="D9627" s="45" t="str">
        <f>IF(Table1[[#This Row],[Day]]="","",YEAR(F9627))</f>
        <v/>
      </c>
      <c r="E9627" s="117" t="s">
        <v>329</v>
      </c>
      <c r="J9627" s="102"/>
      <c r="K9627" s="124"/>
      <c r="R9627" s="46"/>
      <c r="V9627" s="112"/>
      <c r="W9627" s="72"/>
      <c r="X9627" s="46"/>
      <c r="Y9627" s="46"/>
      <c r="AC9627" s="47">
        <f t="shared" si="146"/>
        <v>0</v>
      </c>
      <c r="AD9627" s="47"/>
      <c r="AE9627" s="44"/>
      <c r="AF9627" s="48"/>
    </row>
    <row r="9628" spans="1:32" ht="21" customHeight="1">
      <c r="A9628" s="45" t="str">
        <f>IF(G9628="","",VLOOKUP(G9628,#REF!,3,0))</f>
        <v/>
      </c>
      <c r="B9628" s="45" t="str">
        <f>IF(Table1[[#This Row],[Day]]="","",WEEKNUM(F9628))</f>
        <v/>
      </c>
      <c r="C9628" s="45" t="str">
        <f>IF(Table1[[#This Row],[Day]]="","",MONTH(F9628))</f>
        <v/>
      </c>
      <c r="D9628" s="45" t="str">
        <f>IF(Table1[[#This Row],[Day]]="","",YEAR(F9628))</f>
        <v/>
      </c>
      <c r="E9628" s="117" t="s">
        <v>329</v>
      </c>
      <c r="J9628" s="102"/>
      <c r="K9628" s="124"/>
      <c r="R9628" s="46"/>
      <c r="V9628" s="112"/>
      <c r="W9628" s="72"/>
      <c r="X9628" s="46"/>
      <c r="Y9628" s="46"/>
      <c r="AC9628" s="47">
        <f t="shared" ref="AC9628:AC9691" si="147">SUM(I9628:AB9628)</f>
        <v>0</v>
      </c>
      <c r="AD9628" s="47"/>
      <c r="AE9628" s="44"/>
      <c r="AF9628" s="48"/>
    </row>
    <row r="9629" spans="1:32" ht="21" customHeight="1">
      <c r="A9629" s="45" t="str">
        <f>IF(G9629="","",VLOOKUP(G9629,#REF!,3,0))</f>
        <v/>
      </c>
      <c r="B9629" s="45" t="str">
        <f>IF(Table1[[#This Row],[Day]]="","",WEEKNUM(F9629))</f>
        <v/>
      </c>
      <c r="C9629" s="45" t="str">
        <f>IF(Table1[[#This Row],[Day]]="","",MONTH(F9629))</f>
        <v/>
      </c>
      <c r="D9629" s="45" t="str">
        <f>IF(Table1[[#This Row],[Day]]="","",YEAR(F9629))</f>
        <v/>
      </c>
      <c r="E9629" s="117" t="s">
        <v>329</v>
      </c>
      <c r="J9629" s="102"/>
      <c r="K9629" s="124"/>
      <c r="R9629" s="46"/>
      <c r="V9629" s="112"/>
      <c r="W9629" s="72"/>
      <c r="X9629" s="46"/>
      <c r="Y9629" s="46"/>
      <c r="AC9629" s="47">
        <f t="shared" si="147"/>
        <v>0</v>
      </c>
      <c r="AD9629" s="47"/>
      <c r="AE9629" s="44"/>
      <c r="AF9629" s="48"/>
    </row>
    <row r="9630" spans="1:32" ht="21" customHeight="1">
      <c r="A9630" s="45" t="str">
        <f>IF(G9630="","",VLOOKUP(G9630,#REF!,3,0))</f>
        <v/>
      </c>
      <c r="B9630" s="45" t="str">
        <f>IF(Table1[[#This Row],[Day]]="","",WEEKNUM(F9630))</f>
        <v/>
      </c>
      <c r="C9630" s="45" t="str">
        <f>IF(Table1[[#This Row],[Day]]="","",MONTH(F9630))</f>
        <v/>
      </c>
      <c r="D9630" s="45" t="str">
        <f>IF(Table1[[#This Row],[Day]]="","",YEAR(F9630))</f>
        <v/>
      </c>
      <c r="E9630" s="117" t="s">
        <v>329</v>
      </c>
      <c r="J9630" s="102"/>
      <c r="K9630" s="124"/>
      <c r="R9630" s="46"/>
      <c r="V9630" s="112"/>
      <c r="W9630" s="72"/>
      <c r="X9630" s="46"/>
      <c r="Y9630" s="46"/>
      <c r="AC9630" s="47">
        <f t="shared" si="147"/>
        <v>0</v>
      </c>
      <c r="AD9630" s="47"/>
      <c r="AE9630" s="44"/>
      <c r="AF9630" s="48"/>
    </row>
    <row r="9631" spans="1:32" ht="21" customHeight="1">
      <c r="A9631" s="45" t="str">
        <f>IF(G9631="","",VLOOKUP(G9631,#REF!,3,0))</f>
        <v/>
      </c>
      <c r="B9631" s="45" t="str">
        <f>IF(Table1[[#This Row],[Day]]="","",WEEKNUM(F9631))</f>
        <v/>
      </c>
      <c r="C9631" s="45" t="str">
        <f>IF(Table1[[#This Row],[Day]]="","",MONTH(F9631))</f>
        <v/>
      </c>
      <c r="D9631" s="45" t="str">
        <f>IF(Table1[[#This Row],[Day]]="","",YEAR(F9631))</f>
        <v/>
      </c>
      <c r="E9631" s="117" t="s">
        <v>329</v>
      </c>
      <c r="J9631" s="102"/>
      <c r="K9631" s="124"/>
      <c r="R9631" s="46"/>
      <c r="V9631" s="112"/>
      <c r="W9631" s="72"/>
      <c r="X9631" s="46"/>
      <c r="Y9631" s="46"/>
      <c r="AC9631" s="47">
        <f t="shared" si="147"/>
        <v>0</v>
      </c>
      <c r="AD9631" s="47"/>
      <c r="AE9631" s="44"/>
      <c r="AF9631" s="48"/>
    </row>
    <row r="9632" spans="1:32" ht="21" customHeight="1">
      <c r="A9632" s="45" t="str">
        <f>IF(G9632="","",VLOOKUP(G9632,#REF!,3,0))</f>
        <v/>
      </c>
      <c r="B9632" s="45" t="str">
        <f>IF(Table1[[#This Row],[Day]]="","",WEEKNUM(F9632))</f>
        <v/>
      </c>
      <c r="C9632" s="45" t="str">
        <f>IF(Table1[[#This Row],[Day]]="","",MONTH(F9632))</f>
        <v/>
      </c>
      <c r="D9632" s="45" t="str">
        <f>IF(Table1[[#This Row],[Day]]="","",YEAR(F9632))</f>
        <v/>
      </c>
      <c r="E9632" s="117" t="s">
        <v>329</v>
      </c>
      <c r="J9632" s="102"/>
      <c r="K9632" s="124"/>
      <c r="R9632" s="46"/>
      <c r="V9632" s="112"/>
      <c r="W9632" s="72"/>
      <c r="X9632" s="46"/>
      <c r="Y9632" s="46"/>
      <c r="AC9632" s="47">
        <f t="shared" si="147"/>
        <v>0</v>
      </c>
      <c r="AD9632" s="47"/>
      <c r="AE9632" s="44"/>
      <c r="AF9632" s="48"/>
    </row>
    <row r="9633" spans="1:32" ht="21" customHeight="1">
      <c r="A9633" s="45" t="str">
        <f>IF(G9633="","",VLOOKUP(G9633,#REF!,3,0))</f>
        <v/>
      </c>
      <c r="B9633" s="45" t="str">
        <f>IF(Table1[[#This Row],[Day]]="","",WEEKNUM(F9633))</f>
        <v/>
      </c>
      <c r="C9633" s="45" t="str">
        <f>IF(Table1[[#This Row],[Day]]="","",MONTH(F9633))</f>
        <v/>
      </c>
      <c r="D9633" s="45" t="str">
        <f>IF(Table1[[#This Row],[Day]]="","",YEAR(F9633))</f>
        <v/>
      </c>
      <c r="E9633" s="117" t="s">
        <v>329</v>
      </c>
      <c r="J9633" s="102"/>
      <c r="K9633" s="124"/>
      <c r="R9633" s="46"/>
      <c r="V9633" s="112"/>
      <c r="W9633" s="72"/>
      <c r="X9633" s="46"/>
      <c r="Y9633" s="46"/>
      <c r="AC9633" s="47">
        <f t="shared" si="147"/>
        <v>0</v>
      </c>
      <c r="AD9633" s="47"/>
      <c r="AE9633" s="44"/>
      <c r="AF9633" s="48"/>
    </row>
    <row r="9634" spans="1:32" ht="21" customHeight="1">
      <c r="A9634" s="45" t="str">
        <f>IF(G9634="","",VLOOKUP(G9634,#REF!,3,0))</f>
        <v/>
      </c>
      <c r="B9634" s="45" t="str">
        <f>IF(Table1[[#This Row],[Day]]="","",WEEKNUM(F9634))</f>
        <v/>
      </c>
      <c r="C9634" s="45" t="str">
        <f>IF(Table1[[#This Row],[Day]]="","",MONTH(F9634))</f>
        <v/>
      </c>
      <c r="D9634" s="45" t="str">
        <f>IF(Table1[[#This Row],[Day]]="","",YEAR(F9634))</f>
        <v/>
      </c>
      <c r="E9634" s="117" t="s">
        <v>329</v>
      </c>
      <c r="J9634" s="102"/>
      <c r="K9634" s="124"/>
      <c r="R9634" s="46"/>
      <c r="V9634" s="112"/>
      <c r="W9634" s="72"/>
      <c r="X9634" s="46"/>
      <c r="Y9634" s="46"/>
      <c r="AC9634" s="47">
        <f t="shared" si="147"/>
        <v>0</v>
      </c>
      <c r="AD9634" s="47"/>
      <c r="AE9634" s="44"/>
      <c r="AF9634" s="48"/>
    </row>
    <row r="9635" spans="1:32" ht="21" customHeight="1">
      <c r="A9635" s="45" t="str">
        <f>IF(G9635="","",VLOOKUP(G9635,#REF!,3,0))</f>
        <v/>
      </c>
      <c r="B9635" s="45" t="str">
        <f>IF(Table1[[#This Row],[Day]]="","",WEEKNUM(F9635))</f>
        <v/>
      </c>
      <c r="C9635" s="45" t="str">
        <f>IF(Table1[[#This Row],[Day]]="","",MONTH(F9635))</f>
        <v/>
      </c>
      <c r="D9635" s="45" t="str">
        <f>IF(Table1[[#This Row],[Day]]="","",YEAR(F9635))</f>
        <v/>
      </c>
      <c r="E9635" s="117" t="s">
        <v>329</v>
      </c>
      <c r="J9635" s="102"/>
      <c r="K9635" s="124"/>
      <c r="R9635" s="46"/>
      <c r="V9635" s="112"/>
      <c r="W9635" s="72"/>
      <c r="X9635" s="46"/>
      <c r="Y9635" s="46"/>
      <c r="AC9635" s="47">
        <f t="shared" si="147"/>
        <v>0</v>
      </c>
      <c r="AD9635" s="47"/>
      <c r="AE9635" s="44"/>
      <c r="AF9635" s="48"/>
    </row>
    <row r="9636" spans="1:32" ht="21" customHeight="1">
      <c r="A9636" s="45" t="str">
        <f>IF(G9636="","",VLOOKUP(G9636,#REF!,3,0))</f>
        <v/>
      </c>
      <c r="B9636" s="45" t="str">
        <f>IF(Table1[[#This Row],[Day]]="","",WEEKNUM(F9636))</f>
        <v/>
      </c>
      <c r="C9636" s="45" t="str">
        <f>IF(Table1[[#This Row],[Day]]="","",MONTH(F9636))</f>
        <v/>
      </c>
      <c r="D9636" s="45" t="str">
        <f>IF(Table1[[#This Row],[Day]]="","",YEAR(F9636))</f>
        <v/>
      </c>
      <c r="E9636" s="117" t="s">
        <v>329</v>
      </c>
      <c r="J9636" s="102"/>
      <c r="K9636" s="124"/>
      <c r="R9636" s="46"/>
      <c r="V9636" s="112"/>
      <c r="W9636" s="72"/>
      <c r="X9636" s="46"/>
      <c r="Y9636" s="46"/>
      <c r="AC9636" s="47">
        <f t="shared" si="147"/>
        <v>0</v>
      </c>
      <c r="AD9636" s="47"/>
      <c r="AE9636" s="44"/>
      <c r="AF9636" s="48"/>
    </row>
    <row r="9637" spans="1:32" ht="21" customHeight="1">
      <c r="A9637" s="45" t="str">
        <f>IF(G9637="","",VLOOKUP(G9637,#REF!,3,0))</f>
        <v/>
      </c>
      <c r="B9637" s="45" t="str">
        <f>IF(Table1[[#This Row],[Day]]="","",WEEKNUM(F9637))</f>
        <v/>
      </c>
      <c r="C9637" s="45" t="str">
        <f>IF(Table1[[#This Row],[Day]]="","",MONTH(F9637))</f>
        <v/>
      </c>
      <c r="D9637" s="45" t="str">
        <f>IF(Table1[[#This Row],[Day]]="","",YEAR(F9637))</f>
        <v/>
      </c>
      <c r="E9637" s="117" t="s">
        <v>329</v>
      </c>
      <c r="J9637" s="102"/>
      <c r="K9637" s="124"/>
      <c r="R9637" s="46"/>
      <c r="V9637" s="112"/>
      <c r="W9637" s="72"/>
      <c r="X9637" s="46"/>
      <c r="Y9637" s="46"/>
      <c r="AC9637" s="47">
        <f t="shared" si="147"/>
        <v>0</v>
      </c>
      <c r="AD9637" s="47"/>
      <c r="AE9637" s="44"/>
      <c r="AF9637" s="48"/>
    </row>
    <row r="9638" spans="1:32" ht="21" customHeight="1">
      <c r="A9638" s="45" t="str">
        <f>IF(G9638="","",VLOOKUP(G9638,#REF!,3,0))</f>
        <v/>
      </c>
      <c r="B9638" s="45" t="str">
        <f>IF(Table1[[#This Row],[Day]]="","",WEEKNUM(F9638))</f>
        <v/>
      </c>
      <c r="C9638" s="45" t="str">
        <f>IF(Table1[[#This Row],[Day]]="","",MONTH(F9638))</f>
        <v/>
      </c>
      <c r="D9638" s="45" t="str">
        <f>IF(Table1[[#This Row],[Day]]="","",YEAR(F9638))</f>
        <v/>
      </c>
      <c r="E9638" s="117" t="s">
        <v>329</v>
      </c>
      <c r="J9638" s="102"/>
      <c r="K9638" s="124"/>
      <c r="R9638" s="46"/>
      <c r="V9638" s="112"/>
      <c r="W9638" s="72"/>
      <c r="X9638" s="46"/>
      <c r="Y9638" s="46"/>
      <c r="AC9638" s="47">
        <f t="shared" si="147"/>
        <v>0</v>
      </c>
      <c r="AD9638" s="47"/>
      <c r="AE9638" s="44"/>
      <c r="AF9638" s="48"/>
    </row>
    <row r="9639" spans="1:32" ht="21" customHeight="1">
      <c r="A9639" s="45" t="str">
        <f>IF(G9639="","",VLOOKUP(G9639,#REF!,3,0))</f>
        <v/>
      </c>
      <c r="B9639" s="45" t="str">
        <f>IF(Table1[[#This Row],[Day]]="","",WEEKNUM(F9639))</f>
        <v/>
      </c>
      <c r="C9639" s="45" t="str">
        <f>IF(Table1[[#This Row],[Day]]="","",MONTH(F9639))</f>
        <v/>
      </c>
      <c r="D9639" s="45" t="str">
        <f>IF(Table1[[#This Row],[Day]]="","",YEAR(F9639))</f>
        <v/>
      </c>
      <c r="E9639" s="117" t="s">
        <v>329</v>
      </c>
      <c r="J9639" s="102"/>
      <c r="K9639" s="124"/>
      <c r="R9639" s="46"/>
      <c r="V9639" s="112"/>
      <c r="W9639" s="72"/>
      <c r="X9639" s="46"/>
      <c r="Y9639" s="46"/>
      <c r="AC9639" s="47">
        <f t="shared" si="147"/>
        <v>0</v>
      </c>
      <c r="AD9639" s="47"/>
      <c r="AE9639" s="44"/>
      <c r="AF9639" s="48"/>
    </row>
    <row r="9640" spans="1:32" ht="21" customHeight="1">
      <c r="A9640" s="45" t="str">
        <f>IF(G9640="","",VLOOKUP(G9640,#REF!,3,0))</f>
        <v/>
      </c>
      <c r="B9640" s="45" t="str">
        <f>IF(Table1[[#This Row],[Day]]="","",WEEKNUM(F9640))</f>
        <v/>
      </c>
      <c r="C9640" s="45" t="str">
        <f>IF(Table1[[#This Row],[Day]]="","",MONTH(F9640))</f>
        <v/>
      </c>
      <c r="D9640" s="45" t="str">
        <f>IF(Table1[[#This Row],[Day]]="","",YEAR(F9640))</f>
        <v/>
      </c>
      <c r="E9640" s="117" t="s">
        <v>329</v>
      </c>
      <c r="J9640" s="102"/>
      <c r="K9640" s="124"/>
      <c r="R9640" s="46"/>
      <c r="V9640" s="112"/>
      <c r="W9640" s="72"/>
      <c r="X9640" s="46"/>
      <c r="Y9640" s="46"/>
      <c r="AC9640" s="47">
        <f t="shared" si="147"/>
        <v>0</v>
      </c>
      <c r="AD9640" s="47"/>
      <c r="AE9640" s="44"/>
      <c r="AF9640" s="48"/>
    </row>
    <row r="9641" spans="1:32" ht="21" customHeight="1">
      <c r="A9641" s="45" t="str">
        <f>IF(G9641="","",VLOOKUP(G9641,#REF!,3,0))</f>
        <v/>
      </c>
      <c r="B9641" s="45" t="str">
        <f>IF(Table1[[#This Row],[Day]]="","",WEEKNUM(F9641))</f>
        <v/>
      </c>
      <c r="C9641" s="45" t="str">
        <f>IF(Table1[[#This Row],[Day]]="","",MONTH(F9641))</f>
        <v/>
      </c>
      <c r="D9641" s="45" t="str">
        <f>IF(Table1[[#This Row],[Day]]="","",YEAR(F9641))</f>
        <v/>
      </c>
      <c r="E9641" s="117" t="s">
        <v>329</v>
      </c>
      <c r="J9641" s="102"/>
      <c r="K9641" s="124"/>
      <c r="R9641" s="46"/>
      <c r="V9641" s="112"/>
      <c r="W9641" s="72"/>
      <c r="X9641" s="46"/>
      <c r="Y9641" s="46"/>
      <c r="AC9641" s="47">
        <f t="shared" si="147"/>
        <v>0</v>
      </c>
      <c r="AD9641" s="47"/>
      <c r="AE9641" s="44"/>
      <c r="AF9641" s="48"/>
    </row>
    <row r="9642" spans="1:32" ht="21" customHeight="1">
      <c r="A9642" s="45" t="str">
        <f>IF(G9642="","",VLOOKUP(G9642,#REF!,3,0))</f>
        <v/>
      </c>
      <c r="B9642" s="45" t="str">
        <f>IF(Table1[[#This Row],[Day]]="","",WEEKNUM(F9642))</f>
        <v/>
      </c>
      <c r="C9642" s="45" t="str">
        <f>IF(Table1[[#This Row],[Day]]="","",MONTH(F9642))</f>
        <v/>
      </c>
      <c r="D9642" s="45" t="str">
        <f>IF(Table1[[#This Row],[Day]]="","",YEAR(F9642))</f>
        <v/>
      </c>
      <c r="E9642" s="117" t="s">
        <v>329</v>
      </c>
      <c r="J9642" s="102"/>
      <c r="K9642" s="124"/>
      <c r="R9642" s="46"/>
      <c r="V9642" s="112"/>
      <c r="W9642" s="72"/>
      <c r="X9642" s="46"/>
      <c r="Y9642" s="46"/>
      <c r="AC9642" s="47">
        <f t="shared" si="147"/>
        <v>0</v>
      </c>
      <c r="AD9642" s="47"/>
      <c r="AE9642" s="44"/>
      <c r="AF9642" s="48"/>
    </row>
    <row r="9643" spans="1:32" ht="21" customHeight="1">
      <c r="A9643" s="45" t="str">
        <f>IF(G9643="","",VLOOKUP(G9643,#REF!,3,0))</f>
        <v/>
      </c>
      <c r="B9643" s="45" t="str">
        <f>IF(Table1[[#This Row],[Day]]="","",WEEKNUM(F9643))</f>
        <v/>
      </c>
      <c r="C9643" s="45" t="str">
        <f>IF(Table1[[#This Row],[Day]]="","",MONTH(F9643))</f>
        <v/>
      </c>
      <c r="D9643" s="45" t="str">
        <f>IF(Table1[[#This Row],[Day]]="","",YEAR(F9643))</f>
        <v/>
      </c>
      <c r="E9643" s="117" t="s">
        <v>329</v>
      </c>
      <c r="J9643" s="102"/>
      <c r="K9643" s="124"/>
      <c r="R9643" s="46"/>
      <c r="V9643" s="112"/>
      <c r="W9643" s="72"/>
      <c r="X9643" s="46"/>
      <c r="Y9643" s="46"/>
      <c r="AC9643" s="47">
        <f t="shared" si="147"/>
        <v>0</v>
      </c>
      <c r="AD9643" s="47"/>
      <c r="AE9643" s="44"/>
      <c r="AF9643" s="48"/>
    </row>
    <row r="9644" spans="1:32" ht="21" customHeight="1">
      <c r="A9644" s="45" t="str">
        <f>IF(G9644="","",VLOOKUP(G9644,#REF!,3,0))</f>
        <v/>
      </c>
      <c r="B9644" s="45" t="str">
        <f>IF(Table1[[#This Row],[Day]]="","",WEEKNUM(F9644))</f>
        <v/>
      </c>
      <c r="C9644" s="45" t="str">
        <f>IF(Table1[[#This Row],[Day]]="","",MONTH(F9644))</f>
        <v/>
      </c>
      <c r="D9644" s="45" t="str">
        <f>IF(Table1[[#This Row],[Day]]="","",YEAR(F9644))</f>
        <v/>
      </c>
      <c r="E9644" s="117" t="s">
        <v>329</v>
      </c>
      <c r="J9644" s="102"/>
      <c r="K9644" s="124"/>
      <c r="R9644" s="46"/>
      <c r="V9644" s="112"/>
      <c r="W9644" s="72"/>
      <c r="X9644" s="46"/>
      <c r="Y9644" s="46"/>
      <c r="AC9644" s="47">
        <f t="shared" si="147"/>
        <v>0</v>
      </c>
      <c r="AD9644" s="47"/>
      <c r="AE9644" s="44"/>
      <c r="AF9644" s="48"/>
    </row>
    <row r="9645" spans="1:32" ht="21" customHeight="1">
      <c r="A9645" s="45" t="str">
        <f>IF(G9645="","",VLOOKUP(G9645,#REF!,3,0))</f>
        <v/>
      </c>
      <c r="B9645" s="45" t="str">
        <f>IF(Table1[[#This Row],[Day]]="","",WEEKNUM(F9645))</f>
        <v/>
      </c>
      <c r="C9645" s="45" t="str">
        <f>IF(Table1[[#This Row],[Day]]="","",MONTH(F9645))</f>
        <v/>
      </c>
      <c r="D9645" s="45" t="str">
        <f>IF(Table1[[#This Row],[Day]]="","",YEAR(F9645))</f>
        <v/>
      </c>
      <c r="E9645" s="117" t="s">
        <v>329</v>
      </c>
      <c r="J9645" s="102"/>
      <c r="K9645" s="124"/>
      <c r="R9645" s="46"/>
      <c r="V9645" s="112"/>
      <c r="W9645" s="72"/>
      <c r="X9645" s="46"/>
      <c r="Y9645" s="46"/>
      <c r="AC9645" s="47">
        <f t="shared" si="147"/>
        <v>0</v>
      </c>
      <c r="AD9645" s="47"/>
      <c r="AE9645" s="44"/>
      <c r="AF9645" s="48"/>
    </row>
    <row r="9646" spans="1:32" ht="21" customHeight="1">
      <c r="A9646" s="45" t="str">
        <f>IF(G9646="","",VLOOKUP(G9646,#REF!,3,0))</f>
        <v/>
      </c>
      <c r="B9646" s="45" t="str">
        <f>IF(Table1[[#This Row],[Day]]="","",WEEKNUM(F9646))</f>
        <v/>
      </c>
      <c r="C9646" s="45" t="str">
        <f>IF(Table1[[#This Row],[Day]]="","",MONTH(F9646))</f>
        <v/>
      </c>
      <c r="D9646" s="45" t="str">
        <f>IF(Table1[[#This Row],[Day]]="","",YEAR(F9646))</f>
        <v/>
      </c>
      <c r="E9646" s="117" t="s">
        <v>329</v>
      </c>
      <c r="J9646" s="102"/>
      <c r="K9646" s="124"/>
      <c r="R9646" s="46"/>
      <c r="V9646" s="112"/>
      <c r="W9646" s="72"/>
      <c r="X9646" s="46"/>
      <c r="Y9646" s="46"/>
      <c r="AC9646" s="47">
        <f t="shared" si="147"/>
        <v>0</v>
      </c>
      <c r="AD9646" s="47"/>
      <c r="AE9646" s="44"/>
      <c r="AF9646" s="48"/>
    </row>
    <row r="9647" spans="1:32" ht="21" customHeight="1">
      <c r="A9647" s="45" t="str">
        <f>IF(G9647="","",VLOOKUP(G9647,#REF!,3,0))</f>
        <v/>
      </c>
      <c r="B9647" s="45" t="str">
        <f>IF(Table1[[#This Row],[Day]]="","",WEEKNUM(F9647))</f>
        <v/>
      </c>
      <c r="C9647" s="45" t="str">
        <f>IF(Table1[[#This Row],[Day]]="","",MONTH(F9647))</f>
        <v/>
      </c>
      <c r="D9647" s="45" t="str">
        <f>IF(Table1[[#This Row],[Day]]="","",YEAR(F9647))</f>
        <v/>
      </c>
      <c r="E9647" s="117" t="s">
        <v>329</v>
      </c>
      <c r="J9647" s="102"/>
      <c r="K9647" s="124"/>
      <c r="R9647" s="46"/>
      <c r="V9647" s="112"/>
      <c r="W9647" s="72"/>
      <c r="X9647" s="46"/>
      <c r="Y9647" s="46"/>
      <c r="AC9647" s="47">
        <f t="shared" si="147"/>
        <v>0</v>
      </c>
      <c r="AD9647" s="47"/>
      <c r="AE9647" s="44"/>
      <c r="AF9647" s="48"/>
    </row>
    <row r="9648" spans="1:32" ht="21" customHeight="1">
      <c r="A9648" s="45" t="str">
        <f>IF(G9648="","",VLOOKUP(G9648,#REF!,3,0))</f>
        <v/>
      </c>
      <c r="B9648" s="45" t="str">
        <f>IF(Table1[[#This Row],[Day]]="","",WEEKNUM(F9648))</f>
        <v/>
      </c>
      <c r="C9648" s="45" t="str">
        <f>IF(Table1[[#This Row],[Day]]="","",MONTH(F9648))</f>
        <v/>
      </c>
      <c r="D9648" s="45" t="str">
        <f>IF(Table1[[#This Row],[Day]]="","",YEAR(F9648))</f>
        <v/>
      </c>
      <c r="E9648" s="117" t="s">
        <v>329</v>
      </c>
      <c r="J9648" s="102"/>
      <c r="K9648" s="124"/>
      <c r="R9648" s="46"/>
      <c r="V9648" s="112"/>
      <c r="W9648" s="72"/>
      <c r="X9648" s="46"/>
      <c r="Y9648" s="46"/>
      <c r="AC9648" s="47">
        <f t="shared" si="147"/>
        <v>0</v>
      </c>
      <c r="AD9648" s="47"/>
      <c r="AE9648" s="44"/>
      <c r="AF9648" s="48"/>
    </row>
    <row r="9649" spans="1:32" ht="21" customHeight="1">
      <c r="A9649" s="45" t="str">
        <f>IF(G9649="","",VLOOKUP(G9649,#REF!,3,0))</f>
        <v/>
      </c>
      <c r="B9649" s="45" t="str">
        <f>IF(Table1[[#This Row],[Day]]="","",WEEKNUM(F9649))</f>
        <v/>
      </c>
      <c r="C9649" s="45" t="str">
        <f>IF(Table1[[#This Row],[Day]]="","",MONTH(F9649))</f>
        <v/>
      </c>
      <c r="D9649" s="45" t="str">
        <f>IF(Table1[[#This Row],[Day]]="","",YEAR(F9649))</f>
        <v/>
      </c>
      <c r="E9649" s="117" t="s">
        <v>329</v>
      </c>
      <c r="J9649" s="102"/>
      <c r="K9649" s="124"/>
      <c r="R9649" s="46"/>
      <c r="V9649" s="112"/>
      <c r="W9649" s="72"/>
      <c r="X9649" s="46"/>
      <c r="Y9649" s="46"/>
      <c r="AC9649" s="47">
        <f t="shared" si="147"/>
        <v>0</v>
      </c>
      <c r="AD9649" s="47"/>
      <c r="AE9649" s="44"/>
      <c r="AF9649" s="48"/>
    </row>
    <row r="9650" spans="1:32" ht="21" customHeight="1">
      <c r="A9650" s="45" t="str">
        <f>IF(G9650="","",VLOOKUP(G9650,#REF!,3,0))</f>
        <v/>
      </c>
      <c r="B9650" s="45" t="str">
        <f>IF(Table1[[#This Row],[Day]]="","",WEEKNUM(F9650))</f>
        <v/>
      </c>
      <c r="C9650" s="45" t="str">
        <f>IF(Table1[[#This Row],[Day]]="","",MONTH(F9650))</f>
        <v/>
      </c>
      <c r="D9650" s="45" t="str">
        <f>IF(Table1[[#This Row],[Day]]="","",YEAR(F9650))</f>
        <v/>
      </c>
      <c r="E9650" s="117" t="s">
        <v>329</v>
      </c>
      <c r="J9650" s="102"/>
      <c r="K9650" s="124"/>
      <c r="R9650" s="46"/>
      <c r="V9650" s="112"/>
      <c r="W9650" s="72"/>
      <c r="X9650" s="46"/>
      <c r="Y9650" s="46"/>
      <c r="AC9650" s="47">
        <f t="shared" si="147"/>
        <v>0</v>
      </c>
      <c r="AD9650" s="47"/>
      <c r="AE9650" s="44"/>
      <c r="AF9650" s="48"/>
    </row>
    <row r="9651" spans="1:32" ht="21" customHeight="1">
      <c r="A9651" s="45" t="str">
        <f>IF(G9651="","",VLOOKUP(G9651,#REF!,3,0))</f>
        <v/>
      </c>
      <c r="B9651" s="45" t="str">
        <f>IF(Table1[[#This Row],[Day]]="","",WEEKNUM(F9651))</f>
        <v/>
      </c>
      <c r="C9651" s="45" t="str">
        <f>IF(Table1[[#This Row],[Day]]="","",MONTH(F9651))</f>
        <v/>
      </c>
      <c r="D9651" s="45" t="str">
        <f>IF(Table1[[#This Row],[Day]]="","",YEAR(F9651))</f>
        <v/>
      </c>
      <c r="E9651" s="117" t="s">
        <v>329</v>
      </c>
      <c r="J9651" s="102"/>
      <c r="K9651" s="124"/>
      <c r="R9651" s="46"/>
      <c r="V9651" s="112"/>
      <c r="W9651" s="72"/>
      <c r="X9651" s="46"/>
      <c r="Y9651" s="46"/>
      <c r="AC9651" s="47">
        <f t="shared" si="147"/>
        <v>0</v>
      </c>
      <c r="AD9651" s="47"/>
      <c r="AE9651" s="44"/>
      <c r="AF9651" s="48"/>
    </row>
    <row r="9652" spans="1:32" ht="21" customHeight="1">
      <c r="A9652" s="45" t="str">
        <f>IF(G9652="","",VLOOKUP(G9652,#REF!,3,0))</f>
        <v/>
      </c>
      <c r="B9652" s="45" t="str">
        <f>IF(Table1[[#This Row],[Day]]="","",WEEKNUM(F9652))</f>
        <v/>
      </c>
      <c r="C9652" s="45" t="str">
        <f>IF(Table1[[#This Row],[Day]]="","",MONTH(F9652))</f>
        <v/>
      </c>
      <c r="D9652" s="45" t="str">
        <f>IF(Table1[[#This Row],[Day]]="","",YEAR(F9652))</f>
        <v/>
      </c>
      <c r="E9652" s="117" t="s">
        <v>329</v>
      </c>
      <c r="J9652" s="102"/>
      <c r="K9652" s="124"/>
      <c r="R9652" s="46"/>
      <c r="V9652" s="112"/>
      <c r="W9652" s="72"/>
      <c r="X9652" s="46"/>
      <c r="Y9652" s="46"/>
      <c r="AC9652" s="47">
        <f t="shared" si="147"/>
        <v>0</v>
      </c>
      <c r="AD9652" s="47"/>
      <c r="AE9652" s="44"/>
      <c r="AF9652" s="48"/>
    </row>
    <row r="9653" spans="1:32" ht="21" customHeight="1">
      <c r="A9653" s="45" t="str">
        <f>IF(G9653="","",VLOOKUP(G9653,#REF!,3,0))</f>
        <v/>
      </c>
      <c r="B9653" s="45" t="str">
        <f>IF(Table1[[#This Row],[Day]]="","",WEEKNUM(F9653))</f>
        <v/>
      </c>
      <c r="C9653" s="45" t="str">
        <f>IF(Table1[[#This Row],[Day]]="","",MONTH(F9653))</f>
        <v/>
      </c>
      <c r="D9653" s="45" t="str">
        <f>IF(Table1[[#This Row],[Day]]="","",YEAR(F9653))</f>
        <v/>
      </c>
      <c r="E9653" s="117" t="s">
        <v>329</v>
      </c>
      <c r="J9653" s="102"/>
      <c r="K9653" s="124"/>
      <c r="R9653" s="46"/>
      <c r="V9653" s="112"/>
      <c r="W9653" s="72"/>
      <c r="X9653" s="46"/>
      <c r="Y9653" s="46"/>
      <c r="AC9653" s="47">
        <f t="shared" si="147"/>
        <v>0</v>
      </c>
      <c r="AD9653" s="47"/>
      <c r="AE9653" s="44"/>
      <c r="AF9653" s="48"/>
    </row>
    <row r="9654" spans="1:32" ht="21" customHeight="1">
      <c r="A9654" s="45" t="str">
        <f>IF(G9654="","",VLOOKUP(G9654,#REF!,3,0))</f>
        <v/>
      </c>
      <c r="B9654" s="45" t="str">
        <f>IF(Table1[[#This Row],[Day]]="","",WEEKNUM(F9654))</f>
        <v/>
      </c>
      <c r="C9654" s="45" t="str">
        <f>IF(Table1[[#This Row],[Day]]="","",MONTH(F9654))</f>
        <v/>
      </c>
      <c r="D9654" s="45" t="str">
        <f>IF(Table1[[#This Row],[Day]]="","",YEAR(F9654))</f>
        <v/>
      </c>
      <c r="E9654" s="117" t="s">
        <v>329</v>
      </c>
      <c r="J9654" s="102"/>
      <c r="K9654" s="124"/>
      <c r="R9654" s="46"/>
      <c r="V9654" s="112"/>
      <c r="W9654" s="72"/>
      <c r="X9654" s="46"/>
      <c r="Y9654" s="46"/>
      <c r="AC9654" s="47">
        <f t="shared" si="147"/>
        <v>0</v>
      </c>
      <c r="AD9654" s="47"/>
      <c r="AE9654" s="44"/>
      <c r="AF9654" s="48"/>
    </row>
    <row r="9655" spans="1:32" ht="21" customHeight="1">
      <c r="A9655" s="45" t="str">
        <f>IF(G9655="","",VLOOKUP(G9655,#REF!,3,0))</f>
        <v/>
      </c>
      <c r="B9655" s="45" t="str">
        <f>IF(Table1[[#This Row],[Day]]="","",WEEKNUM(F9655))</f>
        <v/>
      </c>
      <c r="C9655" s="45" t="str">
        <f>IF(Table1[[#This Row],[Day]]="","",MONTH(F9655))</f>
        <v/>
      </c>
      <c r="D9655" s="45" t="str">
        <f>IF(Table1[[#This Row],[Day]]="","",YEAR(F9655))</f>
        <v/>
      </c>
      <c r="E9655" s="117" t="s">
        <v>329</v>
      </c>
      <c r="J9655" s="102"/>
      <c r="K9655" s="124"/>
      <c r="R9655" s="46"/>
      <c r="V9655" s="112"/>
      <c r="W9655" s="72"/>
      <c r="X9655" s="46"/>
      <c r="Y9655" s="46"/>
      <c r="AC9655" s="47">
        <f t="shared" si="147"/>
        <v>0</v>
      </c>
      <c r="AD9655" s="47"/>
      <c r="AE9655" s="44"/>
      <c r="AF9655" s="48"/>
    </row>
    <row r="9656" spans="1:32" ht="21" customHeight="1">
      <c r="A9656" s="45" t="str">
        <f>IF(G9656="","",VLOOKUP(G9656,#REF!,3,0))</f>
        <v/>
      </c>
      <c r="B9656" s="45" t="str">
        <f>IF(Table1[[#This Row],[Day]]="","",WEEKNUM(F9656))</f>
        <v/>
      </c>
      <c r="C9656" s="45" t="str">
        <f>IF(Table1[[#This Row],[Day]]="","",MONTH(F9656))</f>
        <v/>
      </c>
      <c r="D9656" s="45" t="str">
        <f>IF(Table1[[#This Row],[Day]]="","",YEAR(F9656))</f>
        <v/>
      </c>
      <c r="E9656" s="117" t="s">
        <v>329</v>
      </c>
      <c r="J9656" s="102"/>
      <c r="K9656" s="124"/>
      <c r="R9656" s="46"/>
      <c r="V9656" s="112"/>
      <c r="W9656" s="72"/>
      <c r="X9656" s="46"/>
      <c r="Y9656" s="46"/>
      <c r="AC9656" s="47">
        <f t="shared" si="147"/>
        <v>0</v>
      </c>
      <c r="AD9656" s="47"/>
      <c r="AE9656" s="44"/>
      <c r="AF9656" s="48"/>
    </row>
    <row r="9657" spans="1:32" ht="21" customHeight="1">
      <c r="A9657" s="45" t="str">
        <f>IF(G9657="","",VLOOKUP(G9657,#REF!,3,0))</f>
        <v/>
      </c>
      <c r="B9657" s="45" t="str">
        <f>IF(Table1[[#This Row],[Day]]="","",WEEKNUM(F9657))</f>
        <v/>
      </c>
      <c r="C9657" s="45" t="str">
        <f>IF(Table1[[#This Row],[Day]]="","",MONTH(F9657))</f>
        <v/>
      </c>
      <c r="D9657" s="45" t="str">
        <f>IF(Table1[[#This Row],[Day]]="","",YEAR(F9657))</f>
        <v/>
      </c>
      <c r="E9657" s="117" t="s">
        <v>329</v>
      </c>
      <c r="J9657" s="102"/>
      <c r="K9657" s="124"/>
      <c r="R9657" s="46"/>
      <c r="V9657" s="112"/>
      <c r="W9657" s="72"/>
      <c r="X9657" s="46"/>
      <c r="Y9657" s="46"/>
      <c r="AC9657" s="47">
        <f t="shared" si="147"/>
        <v>0</v>
      </c>
      <c r="AD9657" s="47"/>
      <c r="AE9657" s="44"/>
      <c r="AF9657" s="48"/>
    </row>
    <row r="9658" spans="1:32" ht="21" customHeight="1">
      <c r="A9658" s="45" t="str">
        <f>IF(G9658="","",VLOOKUP(G9658,#REF!,3,0))</f>
        <v/>
      </c>
      <c r="B9658" s="45" t="str">
        <f>IF(Table1[[#This Row],[Day]]="","",WEEKNUM(F9658))</f>
        <v/>
      </c>
      <c r="C9658" s="45" t="str">
        <f>IF(Table1[[#This Row],[Day]]="","",MONTH(F9658))</f>
        <v/>
      </c>
      <c r="D9658" s="45" t="str">
        <f>IF(Table1[[#This Row],[Day]]="","",YEAR(F9658))</f>
        <v/>
      </c>
      <c r="E9658" s="117" t="s">
        <v>329</v>
      </c>
      <c r="J9658" s="102"/>
      <c r="K9658" s="124"/>
      <c r="R9658" s="46"/>
      <c r="V9658" s="112"/>
      <c r="W9658" s="72"/>
      <c r="X9658" s="46"/>
      <c r="Y9658" s="46"/>
      <c r="AC9658" s="47">
        <f t="shared" si="147"/>
        <v>0</v>
      </c>
      <c r="AD9658" s="47"/>
      <c r="AE9658" s="44"/>
      <c r="AF9658" s="48"/>
    </row>
    <row r="9659" spans="1:32" ht="21" customHeight="1">
      <c r="A9659" s="45" t="str">
        <f>IF(G9659="","",VLOOKUP(G9659,#REF!,3,0))</f>
        <v/>
      </c>
      <c r="B9659" s="45" t="str">
        <f>IF(Table1[[#This Row],[Day]]="","",WEEKNUM(F9659))</f>
        <v/>
      </c>
      <c r="C9659" s="45" t="str">
        <f>IF(Table1[[#This Row],[Day]]="","",MONTH(F9659))</f>
        <v/>
      </c>
      <c r="D9659" s="45" t="str">
        <f>IF(Table1[[#This Row],[Day]]="","",YEAR(F9659))</f>
        <v/>
      </c>
      <c r="E9659" s="117" t="s">
        <v>329</v>
      </c>
      <c r="J9659" s="102"/>
      <c r="K9659" s="124"/>
      <c r="R9659" s="46"/>
      <c r="V9659" s="112"/>
      <c r="W9659" s="72"/>
      <c r="X9659" s="46"/>
      <c r="Y9659" s="46"/>
      <c r="AC9659" s="47">
        <f t="shared" si="147"/>
        <v>0</v>
      </c>
      <c r="AD9659" s="47"/>
      <c r="AE9659" s="44"/>
      <c r="AF9659" s="48"/>
    </row>
    <row r="9660" spans="1:32" ht="21" customHeight="1">
      <c r="A9660" s="45" t="str">
        <f>IF(G9660="","",VLOOKUP(G9660,#REF!,3,0))</f>
        <v/>
      </c>
      <c r="B9660" s="45" t="str">
        <f>IF(Table1[[#This Row],[Day]]="","",WEEKNUM(F9660))</f>
        <v/>
      </c>
      <c r="C9660" s="45" t="str">
        <f>IF(Table1[[#This Row],[Day]]="","",MONTH(F9660))</f>
        <v/>
      </c>
      <c r="D9660" s="45" t="str">
        <f>IF(Table1[[#This Row],[Day]]="","",YEAR(F9660))</f>
        <v/>
      </c>
      <c r="E9660" s="117" t="s">
        <v>329</v>
      </c>
      <c r="J9660" s="102"/>
      <c r="K9660" s="124"/>
      <c r="R9660" s="46"/>
      <c r="V9660" s="112"/>
      <c r="W9660" s="72"/>
      <c r="X9660" s="46"/>
      <c r="Y9660" s="46"/>
      <c r="AC9660" s="47">
        <f t="shared" si="147"/>
        <v>0</v>
      </c>
      <c r="AD9660" s="47"/>
      <c r="AE9660" s="44"/>
      <c r="AF9660" s="48"/>
    </row>
    <row r="9661" spans="1:32" ht="21" customHeight="1">
      <c r="A9661" s="45" t="str">
        <f>IF(G9661="","",VLOOKUP(G9661,#REF!,3,0))</f>
        <v/>
      </c>
      <c r="B9661" s="45" t="str">
        <f>IF(Table1[[#This Row],[Day]]="","",WEEKNUM(F9661))</f>
        <v/>
      </c>
      <c r="C9661" s="45" t="str">
        <f>IF(Table1[[#This Row],[Day]]="","",MONTH(F9661))</f>
        <v/>
      </c>
      <c r="D9661" s="45" t="str">
        <f>IF(Table1[[#This Row],[Day]]="","",YEAR(F9661))</f>
        <v/>
      </c>
      <c r="E9661" s="117" t="s">
        <v>329</v>
      </c>
      <c r="J9661" s="102"/>
      <c r="K9661" s="124"/>
      <c r="R9661" s="46"/>
      <c r="V9661" s="112"/>
      <c r="W9661" s="72"/>
      <c r="X9661" s="46"/>
      <c r="Y9661" s="46"/>
      <c r="AC9661" s="47">
        <f t="shared" si="147"/>
        <v>0</v>
      </c>
      <c r="AD9661" s="47"/>
      <c r="AE9661" s="44"/>
      <c r="AF9661" s="48"/>
    </row>
    <row r="9662" spans="1:32" ht="21" customHeight="1">
      <c r="A9662" s="45" t="str">
        <f>IF(G9662="","",VLOOKUP(G9662,#REF!,3,0))</f>
        <v/>
      </c>
      <c r="B9662" s="45" t="str">
        <f>IF(Table1[[#This Row],[Day]]="","",WEEKNUM(F9662))</f>
        <v/>
      </c>
      <c r="C9662" s="45" t="str">
        <f>IF(Table1[[#This Row],[Day]]="","",MONTH(F9662))</f>
        <v/>
      </c>
      <c r="D9662" s="45" t="str">
        <f>IF(Table1[[#This Row],[Day]]="","",YEAR(F9662))</f>
        <v/>
      </c>
      <c r="E9662" s="117" t="s">
        <v>329</v>
      </c>
      <c r="J9662" s="102"/>
      <c r="K9662" s="124"/>
      <c r="R9662" s="46"/>
      <c r="V9662" s="112"/>
      <c r="W9662" s="72"/>
      <c r="X9662" s="46"/>
      <c r="Y9662" s="46"/>
      <c r="AC9662" s="47">
        <f t="shared" si="147"/>
        <v>0</v>
      </c>
      <c r="AD9662" s="47"/>
      <c r="AE9662" s="44"/>
      <c r="AF9662" s="48"/>
    </row>
    <row r="9663" spans="1:32" ht="21" customHeight="1">
      <c r="A9663" s="45" t="str">
        <f>IF(G9663="","",VLOOKUP(G9663,#REF!,3,0))</f>
        <v/>
      </c>
      <c r="B9663" s="45" t="str">
        <f>IF(Table1[[#This Row],[Day]]="","",WEEKNUM(F9663))</f>
        <v/>
      </c>
      <c r="C9663" s="45" t="str">
        <f>IF(Table1[[#This Row],[Day]]="","",MONTH(F9663))</f>
        <v/>
      </c>
      <c r="D9663" s="45" t="str">
        <f>IF(Table1[[#This Row],[Day]]="","",YEAR(F9663))</f>
        <v/>
      </c>
      <c r="E9663" s="117" t="s">
        <v>329</v>
      </c>
      <c r="J9663" s="102"/>
      <c r="K9663" s="124"/>
      <c r="R9663" s="46"/>
      <c r="V9663" s="112"/>
      <c r="W9663" s="72"/>
      <c r="X9663" s="46"/>
      <c r="Y9663" s="46"/>
      <c r="AC9663" s="47">
        <f t="shared" si="147"/>
        <v>0</v>
      </c>
      <c r="AD9663" s="47"/>
      <c r="AE9663" s="44"/>
      <c r="AF9663" s="48"/>
    </row>
    <row r="9664" spans="1:32" ht="21" customHeight="1">
      <c r="A9664" s="45" t="str">
        <f>IF(G9664="","",VLOOKUP(G9664,#REF!,3,0))</f>
        <v/>
      </c>
      <c r="B9664" s="45" t="str">
        <f>IF(Table1[[#This Row],[Day]]="","",WEEKNUM(F9664))</f>
        <v/>
      </c>
      <c r="C9664" s="45" t="str">
        <f>IF(Table1[[#This Row],[Day]]="","",MONTH(F9664))</f>
        <v/>
      </c>
      <c r="D9664" s="45" t="str">
        <f>IF(Table1[[#This Row],[Day]]="","",YEAR(F9664))</f>
        <v/>
      </c>
      <c r="E9664" s="117" t="s">
        <v>329</v>
      </c>
      <c r="J9664" s="102"/>
      <c r="K9664" s="124"/>
      <c r="R9664" s="46"/>
      <c r="V9664" s="112"/>
      <c r="W9664" s="72"/>
      <c r="X9664" s="46"/>
      <c r="Y9664" s="46"/>
      <c r="AC9664" s="47">
        <f t="shared" si="147"/>
        <v>0</v>
      </c>
      <c r="AD9664" s="47"/>
      <c r="AE9664" s="44"/>
      <c r="AF9664" s="48"/>
    </row>
    <row r="9665" spans="1:32" ht="21" customHeight="1">
      <c r="A9665" s="45" t="str">
        <f>IF(G9665="","",VLOOKUP(G9665,#REF!,3,0))</f>
        <v/>
      </c>
      <c r="B9665" s="45" t="str">
        <f>IF(Table1[[#This Row],[Day]]="","",WEEKNUM(F9665))</f>
        <v/>
      </c>
      <c r="C9665" s="45" t="str">
        <f>IF(Table1[[#This Row],[Day]]="","",MONTH(F9665))</f>
        <v/>
      </c>
      <c r="D9665" s="45" t="str">
        <f>IF(Table1[[#This Row],[Day]]="","",YEAR(F9665))</f>
        <v/>
      </c>
      <c r="E9665" s="117" t="s">
        <v>329</v>
      </c>
      <c r="J9665" s="102"/>
      <c r="K9665" s="124"/>
      <c r="R9665" s="46"/>
      <c r="V9665" s="112"/>
      <c r="W9665" s="72"/>
      <c r="X9665" s="46"/>
      <c r="Y9665" s="46"/>
      <c r="AC9665" s="47">
        <f t="shared" si="147"/>
        <v>0</v>
      </c>
      <c r="AD9665" s="47"/>
      <c r="AE9665" s="44"/>
      <c r="AF9665" s="48"/>
    </row>
    <row r="9666" spans="1:32" ht="21" customHeight="1">
      <c r="A9666" s="45" t="str">
        <f>IF(G9666="","",VLOOKUP(G9666,#REF!,3,0))</f>
        <v/>
      </c>
      <c r="B9666" s="45" t="str">
        <f>IF(Table1[[#This Row],[Day]]="","",WEEKNUM(F9666))</f>
        <v/>
      </c>
      <c r="C9666" s="45" t="str">
        <f>IF(Table1[[#This Row],[Day]]="","",MONTH(F9666))</f>
        <v/>
      </c>
      <c r="D9666" s="45" t="str">
        <f>IF(Table1[[#This Row],[Day]]="","",YEAR(F9666))</f>
        <v/>
      </c>
      <c r="E9666" s="117" t="s">
        <v>329</v>
      </c>
      <c r="J9666" s="102"/>
      <c r="K9666" s="124"/>
      <c r="R9666" s="46"/>
      <c r="V9666" s="112"/>
      <c r="W9666" s="72"/>
      <c r="X9666" s="46"/>
      <c r="Y9666" s="46"/>
      <c r="AC9666" s="47">
        <f t="shared" si="147"/>
        <v>0</v>
      </c>
      <c r="AD9666" s="47"/>
      <c r="AE9666" s="44"/>
      <c r="AF9666" s="48"/>
    </row>
    <row r="9667" spans="1:32" ht="21" customHeight="1">
      <c r="A9667" s="45" t="str">
        <f>IF(G9667="","",VLOOKUP(G9667,#REF!,3,0))</f>
        <v/>
      </c>
      <c r="B9667" s="45" t="str">
        <f>IF(Table1[[#This Row],[Day]]="","",WEEKNUM(F9667))</f>
        <v/>
      </c>
      <c r="C9667" s="45" t="str">
        <f>IF(Table1[[#This Row],[Day]]="","",MONTH(F9667))</f>
        <v/>
      </c>
      <c r="D9667" s="45" t="str">
        <f>IF(Table1[[#This Row],[Day]]="","",YEAR(F9667))</f>
        <v/>
      </c>
      <c r="E9667" s="117" t="s">
        <v>329</v>
      </c>
      <c r="J9667" s="102"/>
      <c r="K9667" s="124"/>
      <c r="R9667" s="46"/>
      <c r="V9667" s="112"/>
      <c r="W9667" s="72"/>
      <c r="X9667" s="46"/>
      <c r="Y9667" s="46"/>
      <c r="AC9667" s="47">
        <f t="shared" si="147"/>
        <v>0</v>
      </c>
      <c r="AD9667" s="47"/>
      <c r="AE9667" s="44"/>
      <c r="AF9667" s="48"/>
    </row>
    <row r="9668" spans="1:32" ht="21" customHeight="1">
      <c r="A9668" s="45" t="str">
        <f>IF(G9668="","",VLOOKUP(G9668,#REF!,3,0))</f>
        <v/>
      </c>
      <c r="B9668" s="45" t="str">
        <f>IF(Table1[[#This Row],[Day]]="","",WEEKNUM(F9668))</f>
        <v/>
      </c>
      <c r="C9668" s="45" t="str">
        <f>IF(Table1[[#This Row],[Day]]="","",MONTH(F9668))</f>
        <v/>
      </c>
      <c r="D9668" s="45" t="str">
        <f>IF(Table1[[#This Row],[Day]]="","",YEAR(F9668))</f>
        <v/>
      </c>
      <c r="E9668" s="117" t="s">
        <v>329</v>
      </c>
      <c r="J9668" s="102"/>
      <c r="K9668" s="124"/>
      <c r="R9668" s="46"/>
      <c r="V9668" s="112"/>
      <c r="W9668" s="72"/>
      <c r="X9668" s="46"/>
      <c r="Y9668" s="46"/>
      <c r="AC9668" s="47">
        <f t="shared" si="147"/>
        <v>0</v>
      </c>
      <c r="AD9668" s="47"/>
      <c r="AE9668" s="44"/>
      <c r="AF9668" s="48"/>
    </row>
    <row r="9669" spans="1:32" ht="21" customHeight="1">
      <c r="A9669" s="45" t="str">
        <f>IF(G9669="","",VLOOKUP(G9669,#REF!,3,0))</f>
        <v/>
      </c>
      <c r="B9669" s="45" t="str">
        <f>IF(Table1[[#This Row],[Day]]="","",WEEKNUM(F9669))</f>
        <v/>
      </c>
      <c r="C9669" s="45" t="str">
        <f>IF(Table1[[#This Row],[Day]]="","",MONTH(F9669))</f>
        <v/>
      </c>
      <c r="D9669" s="45" t="str">
        <f>IF(Table1[[#This Row],[Day]]="","",YEAR(F9669))</f>
        <v/>
      </c>
      <c r="E9669" s="117" t="s">
        <v>329</v>
      </c>
      <c r="J9669" s="102"/>
      <c r="K9669" s="124"/>
      <c r="R9669" s="46"/>
      <c r="V9669" s="112"/>
      <c r="W9669" s="72"/>
      <c r="X9669" s="46"/>
      <c r="Y9669" s="46"/>
      <c r="AC9669" s="47">
        <f t="shared" si="147"/>
        <v>0</v>
      </c>
      <c r="AD9669" s="47"/>
      <c r="AE9669" s="44"/>
      <c r="AF9669" s="48"/>
    </row>
    <row r="9670" spans="1:32" ht="21" customHeight="1">
      <c r="A9670" s="45" t="str">
        <f>IF(G9670="","",VLOOKUP(G9670,#REF!,3,0))</f>
        <v/>
      </c>
      <c r="B9670" s="45" t="str">
        <f>IF(Table1[[#This Row],[Day]]="","",WEEKNUM(F9670))</f>
        <v/>
      </c>
      <c r="C9670" s="45" t="str">
        <f>IF(Table1[[#This Row],[Day]]="","",MONTH(F9670))</f>
        <v/>
      </c>
      <c r="D9670" s="45" t="str">
        <f>IF(Table1[[#This Row],[Day]]="","",YEAR(F9670))</f>
        <v/>
      </c>
      <c r="E9670" s="117" t="s">
        <v>329</v>
      </c>
      <c r="J9670" s="102"/>
      <c r="K9670" s="124"/>
      <c r="R9670" s="46"/>
      <c r="V9670" s="112"/>
      <c r="W9670" s="72"/>
      <c r="X9670" s="46"/>
      <c r="Y9670" s="46"/>
      <c r="AC9670" s="47">
        <f t="shared" si="147"/>
        <v>0</v>
      </c>
      <c r="AD9670" s="47"/>
      <c r="AE9670" s="44"/>
      <c r="AF9670" s="48"/>
    </row>
    <row r="9671" spans="1:32" ht="21" customHeight="1">
      <c r="A9671" s="45" t="str">
        <f>IF(G9671="","",VLOOKUP(G9671,#REF!,3,0))</f>
        <v/>
      </c>
      <c r="B9671" s="45" t="str">
        <f>IF(Table1[[#This Row],[Day]]="","",WEEKNUM(F9671))</f>
        <v/>
      </c>
      <c r="C9671" s="45" t="str">
        <f>IF(Table1[[#This Row],[Day]]="","",MONTH(F9671))</f>
        <v/>
      </c>
      <c r="D9671" s="45" t="str">
        <f>IF(Table1[[#This Row],[Day]]="","",YEAR(F9671))</f>
        <v/>
      </c>
      <c r="E9671" s="117" t="s">
        <v>329</v>
      </c>
      <c r="J9671" s="102"/>
      <c r="K9671" s="124"/>
      <c r="R9671" s="46"/>
      <c r="V9671" s="112"/>
      <c r="W9671" s="72"/>
      <c r="X9671" s="46"/>
      <c r="Y9671" s="46"/>
      <c r="AC9671" s="47">
        <f t="shared" si="147"/>
        <v>0</v>
      </c>
      <c r="AD9671" s="47"/>
      <c r="AE9671" s="44"/>
      <c r="AF9671" s="48"/>
    </row>
    <row r="9672" spans="1:32" ht="21" customHeight="1">
      <c r="A9672" s="45" t="str">
        <f>IF(G9672="","",VLOOKUP(G9672,#REF!,3,0))</f>
        <v/>
      </c>
      <c r="B9672" s="45" t="str">
        <f>IF(Table1[[#This Row],[Day]]="","",WEEKNUM(F9672))</f>
        <v/>
      </c>
      <c r="C9672" s="45" t="str">
        <f>IF(Table1[[#This Row],[Day]]="","",MONTH(F9672))</f>
        <v/>
      </c>
      <c r="D9672" s="45" t="str">
        <f>IF(Table1[[#This Row],[Day]]="","",YEAR(F9672))</f>
        <v/>
      </c>
      <c r="E9672" s="117" t="s">
        <v>329</v>
      </c>
      <c r="J9672" s="102"/>
      <c r="K9672" s="124"/>
      <c r="R9672" s="46"/>
      <c r="V9672" s="112"/>
      <c r="W9672" s="72"/>
      <c r="X9672" s="46"/>
      <c r="Y9672" s="46"/>
      <c r="AC9672" s="47">
        <f t="shared" si="147"/>
        <v>0</v>
      </c>
      <c r="AD9672" s="47"/>
      <c r="AE9672" s="44"/>
      <c r="AF9672" s="48"/>
    </row>
    <row r="9673" spans="1:32" ht="21" customHeight="1">
      <c r="A9673" s="45" t="str">
        <f>IF(G9673="","",VLOOKUP(G9673,#REF!,3,0))</f>
        <v/>
      </c>
      <c r="B9673" s="45" t="str">
        <f>IF(Table1[[#This Row],[Day]]="","",WEEKNUM(F9673))</f>
        <v/>
      </c>
      <c r="C9673" s="45" t="str">
        <f>IF(Table1[[#This Row],[Day]]="","",MONTH(F9673))</f>
        <v/>
      </c>
      <c r="D9673" s="45" t="str">
        <f>IF(Table1[[#This Row],[Day]]="","",YEAR(F9673))</f>
        <v/>
      </c>
      <c r="E9673" s="117" t="s">
        <v>329</v>
      </c>
      <c r="J9673" s="102"/>
      <c r="K9673" s="124"/>
      <c r="R9673" s="46"/>
      <c r="V9673" s="112"/>
      <c r="W9673" s="72"/>
      <c r="X9673" s="46"/>
      <c r="Y9673" s="46"/>
      <c r="AC9673" s="47">
        <f t="shared" si="147"/>
        <v>0</v>
      </c>
      <c r="AD9673" s="47"/>
      <c r="AE9673" s="44"/>
      <c r="AF9673" s="48"/>
    </row>
    <row r="9674" spans="1:32" ht="21" customHeight="1">
      <c r="A9674" s="45" t="str">
        <f>IF(G9674="","",VLOOKUP(G9674,#REF!,3,0))</f>
        <v/>
      </c>
      <c r="B9674" s="45" t="str">
        <f>IF(Table1[[#This Row],[Day]]="","",WEEKNUM(F9674))</f>
        <v/>
      </c>
      <c r="C9674" s="45" t="str">
        <f>IF(Table1[[#This Row],[Day]]="","",MONTH(F9674))</f>
        <v/>
      </c>
      <c r="D9674" s="45" t="str">
        <f>IF(Table1[[#This Row],[Day]]="","",YEAR(F9674))</f>
        <v/>
      </c>
      <c r="E9674" s="117" t="s">
        <v>329</v>
      </c>
      <c r="J9674" s="102"/>
      <c r="K9674" s="124"/>
      <c r="R9674" s="46"/>
      <c r="V9674" s="112"/>
      <c r="W9674" s="72"/>
      <c r="X9674" s="46"/>
      <c r="Y9674" s="46"/>
      <c r="AC9674" s="47">
        <f t="shared" si="147"/>
        <v>0</v>
      </c>
      <c r="AD9674" s="47"/>
      <c r="AE9674" s="44"/>
      <c r="AF9674" s="48"/>
    </row>
    <row r="9675" spans="1:32" ht="21" customHeight="1">
      <c r="A9675" s="45" t="str">
        <f>IF(G9675="","",VLOOKUP(G9675,#REF!,3,0))</f>
        <v/>
      </c>
      <c r="B9675" s="45" t="str">
        <f>IF(Table1[[#This Row],[Day]]="","",WEEKNUM(F9675))</f>
        <v/>
      </c>
      <c r="C9675" s="45" t="str">
        <f>IF(Table1[[#This Row],[Day]]="","",MONTH(F9675))</f>
        <v/>
      </c>
      <c r="D9675" s="45" t="str">
        <f>IF(Table1[[#This Row],[Day]]="","",YEAR(F9675))</f>
        <v/>
      </c>
      <c r="E9675" s="117" t="s">
        <v>329</v>
      </c>
      <c r="J9675" s="102"/>
      <c r="K9675" s="124"/>
      <c r="R9675" s="46"/>
      <c r="V9675" s="112"/>
      <c r="W9675" s="72"/>
      <c r="X9675" s="46"/>
      <c r="Y9675" s="46"/>
      <c r="AC9675" s="47">
        <f t="shared" si="147"/>
        <v>0</v>
      </c>
      <c r="AD9675" s="47"/>
      <c r="AE9675" s="44"/>
      <c r="AF9675" s="48"/>
    </row>
    <row r="9676" spans="1:32" ht="21" customHeight="1">
      <c r="A9676" s="45" t="str">
        <f>IF(G9676="","",VLOOKUP(G9676,#REF!,3,0))</f>
        <v/>
      </c>
      <c r="B9676" s="45" t="str">
        <f>IF(Table1[[#This Row],[Day]]="","",WEEKNUM(F9676))</f>
        <v/>
      </c>
      <c r="C9676" s="45" t="str">
        <f>IF(Table1[[#This Row],[Day]]="","",MONTH(F9676))</f>
        <v/>
      </c>
      <c r="D9676" s="45" t="str">
        <f>IF(Table1[[#This Row],[Day]]="","",YEAR(F9676))</f>
        <v/>
      </c>
      <c r="E9676" s="117" t="s">
        <v>329</v>
      </c>
      <c r="J9676" s="102"/>
      <c r="K9676" s="124"/>
      <c r="R9676" s="46"/>
      <c r="V9676" s="112"/>
      <c r="W9676" s="72"/>
      <c r="X9676" s="46"/>
      <c r="Y9676" s="46"/>
      <c r="AC9676" s="47">
        <f t="shared" si="147"/>
        <v>0</v>
      </c>
      <c r="AD9676" s="47"/>
      <c r="AE9676" s="44"/>
      <c r="AF9676" s="48"/>
    </row>
    <row r="9677" spans="1:32" ht="21" customHeight="1">
      <c r="A9677" s="45" t="str">
        <f>IF(G9677="","",VLOOKUP(G9677,#REF!,3,0))</f>
        <v/>
      </c>
      <c r="B9677" s="45" t="str">
        <f>IF(Table1[[#This Row],[Day]]="","",WEEKNUM(F9677))</f>
        <v/>
      </c>
      <c r="C9677" s="45" t="str">
        <f>IF(Table1[[#This Row],[Day]]="","",MONTH(F9677))</f>
        <v/>
      </c>
      <c r="D9677" s="45" t="str">
        <f>IF(Table1[[#This Row],[Day]]="","",YEAR(F9677))</f>
        <v/>
      </c>
      <c r="E9677" s="117" t="s">
        <v>329</v>
      </c>
      <c r="J9677" s="102"/>
      <c r="K9677" s="124"/>
      <c r="R9677" s="46"/>
      <c r="V9677" s="112"/>
      <c r="W9677" s="72"/>
      <c r="X9677" s="46"/>
      <c r="Y9677" s="46"/>
      <c r="AC9677" s="47">
        <f t="shared" si="147"/>
        <v>0</v>
      </c>
      <c r="AD9677" s="47"/>
      <c r="AE9677" s="44"/>
      <c r="AF9677" s="48"/>
    </row>
    <row r="9678" spans="1:32" ht="21" customHeight="1">
      <c r="A9678" s="45" t="str">
        <f>IF(G9678="","",VLOOKUP(G9678,#REF!,3,0))</f>
        <v/>
      </c>
      <c r="B9678" s="45" t="str">
        <f>IF(Table1[[#This Row],[Day]]="","",WEEKNUM(F9678))</f>
        <v/>
      </c>
      <c r="C9678" s="45" t="str">
        <f>IF(Table1[[#This Row],[Day]]="","",MONTH(F9678))</f>
        <v/>
      </c>
      <c r="D9678" s="45" t="str">
        <f>IF(Table1[[#This Row],[Day]]="","",YEAR(F9678))</f>
        <v/>
      </c>
      <c r="E9678" s="117" t="s">
        <v>329</v>
      </c>
      <c r="J9678" s="102"/>
      <c r="K9678" s="124"/>
      <c r="R9678" s="46"/>
      <c r="V9678" s="112"/>
      <c r="W9678" s="72"/>
      <c r="X9678" s="46"/>
      <c r="Y9678" s="46"/>
      <c r="AC9678" s="47">
        <f t="shared" si="147"/>
        <v>0</v>
      </c>
      <c r="AD9678" s="47"/>
      <c r="AE9678" s="44"/>
      <c r="AF9678" s="48"/>
    </row>
    <row r="9679" spans="1:32" ht="21" customHeight="1">
      <c r="A9679" s="45" t="str">
        <f>IF(G9679="","",VLOOKUP(G9679,#REF!,3,0))</f>
        <v/>
      </c>
      <c r="B9679" s="45" t="str">
        <f>IF(Table1[[#This Row],[Day]]="","",WEEKNUM(F9679))</f>
        <v/>
      </c>
      <c r="C9679" s="45" t="str">
        <f>IF(Table1[[#This Row],[Day]]="","",MONTH(F9679))</f>
        <v/>
      </c>
      <c r="D9679" s="45" t="str">
        <f>IF(Table1[[#This Row],[Day]]="","",YEAR(F9679))</f>
        <v/>
      </c>
      <c r="E9679" s="117" t="s">
        <v>329</v>
      </c>
      <c r="J9679" s="102"/>
      <c r="K9679" s="124"/>
      <c r="R9679" s="46"/>
      <c r="V9679" s="112"/>
      <c r="W9679" s="72"/>
      <c r="X9679" s="46"/>
      <c r="Y9679" s="46"/>
      <c r="AC9679" s="47">
        <f t="shared" si="147"/>
        <v>0</v>
      </c>
      <c r="AD9679" s="47"/>
      <c r="AE9679" s="44"/>
      <c r="AF9679" s="48"/>
    </row>
    <row r="9680" spans="1:32" ht="21" customHeight="1">
      <c r="A9680" s="45" t="str">
        <f>IF(G9680="","",VLOOKUP(G9680,#REF!,3,0))</f>
        <v/>
      </c>
      <c r="B9680" s="45" t="str">
        <f>IF(Table1[[#This Row],[Day]]="","",WEEKNUM(F9680))</f>
        <v/>
      </c>
      <c r="C9680" s="45" t="str">
        <f>IF(Table1[[#This Row],[Day]]="","",MONTH(F9680))</f>
        <v/>
      </c>
      <c r="D9680" s="45" t="str">
        <f>IF(Table1[[#This Row],[Day]]="","",YEAR(F9680))</f>
        <v/>
      </c>
      <c r="E9680" s="117" t="s">
        <v>329</v>
      </c>
      <c r="J9680" s="102"/>
      <c r="K9680" s="124"/>
      <c r="R9680" s="46"/>
      <c r="V9680" s="112"/>
      <c r="W9680" s="72"/>
      <c r="X9680" s="46"/>
      <c r="Y9680" s="46"/>
      <c r="AC9680" s="47">
        <f t="shared" si="147"/>
        <v>0</v>
      </c>
      <c r="AD9680" s="47"/>
      <c r="AE9680" s="44"/>
      <c r="AF9680" s="48"/>
    </row>
    <row r="9681" spans="1:32" ht="21" customHeight="1">
      <c r="A9681" s="45" t="str">
        <f>IF(G9681="","",VLOOKUP(G9681,#REF!,3,0))</f>
        <v/>
      </c>
      <c r="B9681" s="45" t="str">
        <f>IF(Table1[[#This Row],[Day]]="","",WEEKNUM(F9681))</f>
        <v/>
      </c>
      <c r="C9681" s="45" t="str">
        <f>IF(Table1[[#This Row],[Day]]="","",MONTH(F9681))</f>
        <v/>
      </c>
      <c r="D9681" s="45" t="str">
        <f>IF(Table1[[#This Row],[Day]]="","",YEAR(F9681))</f>
        <v/>
      </c>
      <c r="E9681" s="117" t="s">
        <v>329</v>
      </c>
      <c r="J9681" s="102"/>
      <c r="K9681" s="124"/>
      <c r="R9681" s="46"/>
      <c r="V9681" s="112"/>
      <c r="W9681" s="72"/>
      <c r="X9681" s="46"/>
      <c r="Y9681" s="46"/>
      <c r="AC9681" s="47">
        <f t="shared" si="147"/>
        <v>0</v>
      </c>
      <c r="AD9681" s="47"/>
      <c r="AE9681" s="44"/>
      <c r="AF9681" s="48"/>
    </row>
    <row r="9682" spans="1:32" ht="21" customHeight="1">
      <c r="A9682" s="45" t="str">
        <f>IF(G9682="","",VLOOKUP(G9682,#REF!,3,0))</f>
        <v/>
      </c>
      <c r="B9682" s="45" t="str">
        <f>IF(Table1[[#This Row],[Day]]="","",WEEKNUM(F9682))</f>
        <v/>
      </c>
      <c r="C9682" s="45" t="str">
        <f>IF(Table1[[#This Row],[Day]]="","",MONTH(F9682))</f>
        <v/>
      </c>
      <c r="D9682" s="45" t="str">
        <f>IF(Table1[[#This Row],[Day]]="","",YEAR(F9682))</f>
        <v/>
      </c>
      <c r="E9682" s="117" t="s">
        <v>329</v>
      </c>
      <c r="J9682" s="102"/>
      <c r="K9682" s="124"/>
      <c r="R9682" s="46"/>
      <c r="V9682" s="112"/>
      <c r="W9682" s="72"/>
      <c r="X9682" s="46"/>
      <c r="Y9682" s="46"/>
      <c r="AC9682" s="47">
        <f t="shared" si="147"/>
        <v>0</v>
      </c>
      <c r="AD9682" s="47"/>
      <c r="AE9682" s="44"/>
      <c r="AF9682" s="48"/>
    </row>
    <row r="9683" spans="1:32" ht="21" customHeight="1">
      <c r="A9683" s="45" t="str">
        <f>IF(G9683="","",VLOOKUP(G9683,#REF!,3,0))</f>
        <v/>
      </c>
      <c r="B9683" s="45" t="str">
        <f>IF(Table1[[#This Row],[Day]]="","",WEEKNUM(F9683))</f>
        <v/>
      </c>
      <c r="C9683" s="45" t="str">
        <f>IF(Table1[[#This Row],[Day]]="","",MONTH(F9683))</f>
        <v/>
      </c>
      <c r="D9683" s="45" t="str">
        <f>IF(Table1[[#This Row],[Day]]="","",YEAR(F9683))</f>
        <v/>
      </c>
      <c r="E9683" s="117" t="s">
        <v>329</v>
      </c>
      <c r="J9683" s="102"/>
      <c r="K9683" s="124"/>
      <c r="R9683" s="46"/>
      <c r="V9683" s="112"/>
      <c r="W9683" s="72"/>
      <c r="X9683" s="46"/>
      <c r="Y9683" s="46"/>
      <c r="AC9683" s="47">
        <f t="shared" si="147"/>
        <v>0</v>
      </c>
      <c r="AD9683" s="47"/>
      <c r="AE9683" s="44"/>
      <c r="AF9683" s="48"/>
    </row>
    <row r="9684" spans="1:32" ht="21" customHeight="1">
      <c r="A9684" s="45" t="str">
        <f>IF(G9684="","",VLOOKUP(G9684,#REF!,3,0))</f>
        <v/>
      </c>
      <c r="B9684" s="45" t="str">
        <f>IF(Table1[[#This Row],[Day]]="","",WEEKNUM(F9684))</f>
        <v/>
      </c>
      <c r="C9684" s="45" t="str">
        <f>IF(Table1[[#This Row],[Day]]="","",MONTH(F9684))</f>
        <v/>
      </c>
      <c r="D9684" s="45" t="str">
        <f>IF(Table1[[#This Row],[Day]]="","",YEAR(F9684))</f>
        <v/>
      </c>
      <c r="E9684" s="117" t="s">
        <v>329</v>
      </c>
      <c r="J9684" s="102"/>
      <c r="K9684" s="124"/>
      <c r="R9684" s="46"/>
      <c r="V9684" s="112"/>
      <c r="W9684" s="72"/>
      <c r="X9684" s="46"/>
      <c r="Y9684" s="46"/>
      <c r="AC9684" s="47">
        <f t="shared" si="147"/>
        <v>0</v>
      </c>
      <c r="AD9684" s="47"/>
      <c r="AE9684" s="44"/>
      <c r="AF9684" s="48"/>
    </row>
    <row r="9685" spans="1:32" ht="21" customHeight="1">
      <c r="A9685" s="45" t="str">
        <f>IF(G9685="","",VLOOKUP(G9685,#REF!,3,0))</f>
        <v/>
      </c>
      <c r="B9685" s="45" t="str">
        <f>IF(Table1[[#This Row],[Day]]="","",WEEKNUM(F9685))</f>
        <v/>
      </c>
      <c r="C9685" s="45" t="str">
        <f>IF(Table1[[#This Row],[Day]]="","",MONTH(F9685))</f>
        <v/>
      </c>
      <c r="D9685" s="45" t="str">
        <f>IF(Table1[[#This Row],[Day]]="","",YEAR(F9685))</f>
        <v/>
      </c>
      <c r="E9685" s="117" t="s">
        <v>329</v>
      </c>
      <c r="J9685" s="102"/>
      <c r="K9685" s="124"/>
      <c r="R9685" s="46"/>
      <c r="V9685" s="112"/>
      <c r="W9685" s="72"/>
      <c r="X9685" s="46"/>
      <c r="Y9685" s="46"/>
      <c r="AC9685" s="47">
        <f t="shared" si="147"/>
        <v>0</v>
      </c>
      <c r="AD9685" s="47"/>
      <c r="AE9685" s="44"/>
      <c r="AF9685" s="48"/>
    </row>
    <row r="9686" spans="1:32" ht="21" customHeight="1">
      <c r="A9686" s="45" t="str">
        <f>IF(G9686="","",VLOOKUP(G9686,#REF!,3,0))</f>
        <v/>
      </c>
      <c r="B9686" s="45" t="str">
        <f>IF(Table1[[#This Row],[Day]]="","",WEEKNUM(F9686))</f>
        <v/>
      </c>
      <c r="C9686" s="45" t="str">
        <f>IF(Table1[[#This Row],[Day]]="","",MONTH(F9686))</f>
        <v/>
      </c>
      <c r="D9686" s="45" t="str">
        <f>IF(Table1[[#This Row],[Day]]="","",YEAR(F9686))</f>
        <v/>
      </c>
      <c r="E9686" s="117" t="s">
        <v>329</v>
      </c>
      <c r="J9686" s="102"/>
      <c r="K9686" s="124"/>
      <c r="R9686" s="46"/>
      <c r="V9686" s="112"/>
      <c r="W9686" s="72"/>
      <c r="X9686" s="46"/>
      <c r="Y9686" s="46"/>
      <c r="AC9686" s="47">
        <f t="shared" si="147"/>
        <v>0</v>
      </c>
      <c r="AD9686" s="47"/>
      <c r="AE9686" s="44"/>
      <c r="AF9686" s="48"/>
    </row>
    <row r="9687" spans="1:32" ht="21" customHeight="1">
      <c r="A9687" s="45" t="str">
        <f>IF(G9687="","",VLOOKUP(G9687,#REF!,3,0))</f>
        <v/>
      </c>
      <c r="B9687" s="45" t="str">
        <f>IF(Table1[[#This Row],[Day]]="","",WEEKNUM(F9687))</f>
        <v/>
      </c>
      <c r="C9687" s="45" t="str">
        <f>IF(Table1[[#This Row],[Day]]="","",MONTH(F9687))</f>
        <v/>
      </c>
      <c r="D9687" s="45" t="str">
        <f>IF(Table1[[#This Row],[Day]]="","",YEAR(F9687))</f>
        <v/>
      </c>
      <c r="E9687" s="117" t="s">
        <v>329</v>
      </c>
      <c r="J9687" s="102"/>
      <c r="K9687" s="124"/>
      <c r="R9687" s="46"/>
      <c r="V9687" s="112"/>
      <c r="W9687" s="72"/>
      <c r="X9687" s="46"/>
      <c r="Y9687" s="46"/>
      <c r="AC9687" s="47">
        <f t="shared" si="147"/>
        <v>0</v>
      </c>
      <c r="AD9687" s="47"/>
      <c r="AE9687" s="44"/>
      <c r="AF9687" s="48"/>
    </row>
    <row r="9688" spans="1:32" ht="21" customHeight="1">
      <c r="A9688" s="45" t="str">
        <f>IF(G9688="","",VLOOKUP(G9688,#REF!,3,0))</f>
        <v/>
      </c>
      <c r="B9688" s="45" t="str">
        <f>IF(Table1[[#This Row],[Day]]="","",WEEKNUM(F9688))</f>
        <v/>
      </c>
      <c r="C9688" s="45" t="str">
        <f>IF(Table1[[#This Row],[Day]]="","",MONTH(F9688))</f>
        <v/>
      </c>
      <c r="D9688" s="45" t="str">
        <f>IF(Table1[[#This Row],[Day]]="","",YEAR(F9688))</f>
        <v/>
      </c>
      <c r="E9688" s="117" t="s">
        <v>329</v>
      </c>
      <c r="J9688" s="102"/>
      <c r="K9688" s="124"/>
      <c r="R9688" s="46"/>
      <c r="V9688" s="112"/>
      <c r="W9688" s="72"/>
      <c r="X9688" s="46"/>
      <c r="Y9688" s="46"/>
      <c r="AC9688" s="47">
        <f t="shared" si="147"/>
        <v>0</v>
      </c>
      <c r="AD9688" s="47"/>
      <c r="AE9688" s="44"/>
      <c r="AF9688" s="48"/>
    </row>
    <row r="9689" spans="1:32" ht="21" customHeight="1">
      <c r="A9689" s="45" t="str">
        <f>IF(G9689="","",VLOOKUP(G9689,#REF!,3,0))</f>
        <v/>
      </c>
      <c r="B9689" s="45" t="str">
        <f>IF(Table1[[#This Row],[Day]]="","",WEEKNUM(F9689))</f>
        <v/>
      </c>
      <c r="C9689" s="45" t="str">
        <f>IF(Table1[[#This Row],[Day]]="","",MONTH(F9689))</f>
        <v/>
      </c>
      <c r="D9689" s="45" t="str">
        <f>IF(Table1[[#This Row],[Day]]="","",YEAR(F9689))</f>
        <v/>
      </c>
      <c r="E9689" s="117" t="s">
        <v>329</v>
      </c>
      <c r="J9689" s="102"/>
      <c r="K9689" s="124"/>
      <c r="R9689" s="46"/>
      <c r="V9689" s="112"/>
      <c r="W9689" s="72"/>
      <c r="X9689" s="46"/>
      <c r="Y9689" s="46"/>
      <c r="AC9689" s="47">
        <f t="shared" si="147"/>
        <v>0</v>
      </c>
      <c r="AD9689" s="47"/>
      <c r="AE9689" s="44"/>
      <c r="AF9689" s="48"/>
    </row>
    <row r="9690" spans="1:32" ht="21" customHeight="1">
      <c r="A9690" s="45" t="str">
        <f>IF(G9690="","",VLOOKUP(G9690,#REF!,3,0))</f>
        <v/>
      </c>
      <c r="B9690" s="45" t="str">
        <f>IF(Table1[[#This Row],[Day]]="","",WEEKNUM(F9690))</f>
        <v/>
      </c>
      <c r="C9690" s="45" t="str">
        <f>IF(Table1[[#This Row],[Day]]="","",MONTH(F9690))</f>
        <v/>
      </c>
      <c r="D9690" s="45" t="str">
        <f>IF(Table1[[#This Row],[Day]]="","",YEAR(F9690))</f>
        <v/>
      </c>
      <c r="E9690" s="117" t="s">
        <v>329</v>
      </c>
      <c r="J9690" s="102"/>
      <c r="K9690" s="124"/>
      <c r="R9690" s="46"/>
      <c r="V9690" s="112"/>
      <c r="W9690" s="72"/>
      <c r="X9690" s="46"/>
      <c r="Y9690" s="46"/>
      <c r="AC9690" s="47">
        <f t="shared" si="147"/>
        <v>0</v>
      </c>
      <c r="AD9690" s="47"/>
      <c r="AE9690" s="44"/>
      <c r="AF9690" s="48"/>
    </row>
    <row r="9691" spans="1:32" ht="21" customHeight="1">
      <c r="A9691" s="45" t="str">
        <f>IF(G9691="","",VLOOKUP(G9691,#REF!,3,0))</f>
        <v/>
      </c>
      <c r="B9691" s="45" t="str">
        <f>IF(Table1[[#This Row],[Day]]="","",WEEKNUM(F9691))</f>
        <v/>
      </c>
      <c r="C9691" s="45" t="str">
        <f>IF(Table1[[#This Row],[Day]]="","",MONTH(F9691))</f>
        <v/>
      </c>
      <c r="D9691" s="45" t="str">
        <f>IF(Table1[[#This Row],[Day]]="","",YEAR(F9691))</f>
        <v/>
      </c>
      <c r="E9691" s="117" t="s">
        <v>329</v>
      </c>
      <c r="J9691" s="102"/>
      <c r="K9691" s="124"/>
      <c r="R9691" s="46"/>
      <c r="V9691" s="112"/>
      <c r="W9691" s="72"/>
      <c r="X9691" s="46"/>
      <c r="Y9691" s="46"/>
      <c r="AC9691" s="47">
        <f t="shared" si="147"/>
        <v>0</v>
      </c>
      <c r="AD9691" s="47"/>
      <c r="AE9691" s="44"/>
      <c r="AF9691" s="48"/>
    </row>
    <row r="9692" spans="1:32" ht="21" customHeight="1">
      <c r="A9692" s="45" t="str">
        <f>IF(G9692="","",VLOOKUP(G9692,#REF!,3,0))</f>
        <v/>
      </c>
      <c r="B9692" s="45" t="str">
        <f>IF(Table1[[#This Row],[Day]]="","",WEEKNUM(F9692))</f>
        <v/>
      </c>
      <c r="C9692" s="45" t="str">
        <f>IF(Table1[[#This Row],[Day]]="","",MONTH(F9692))</f>
        <v/>
      </c>
      <c r="D9692" s="45" t="str">
        <f>IF(Table1[[#This Row],[Day]]="","",YEAR(F9692))</f>
        <v/>
      </c>
      <c r="E9692" s="117" t="s">
        <v>329</v>
      </c>
      <c r="J9692" s="102"/>
      <c r="K9692" s="124"/>
      <c r="R9692" s="46"/>
      <c r="V9692" s="112"/>
      <c r="W9692" s="72"/>
      <c r="X9692" s="46"/>
      <c r="Y9692" s="46"/>
      <c r="AC9692" s="47">
        <f t="shared" ref="AC9692:AC9755" si="148">SUM(I9692:AB9692)</f>
        <v>0</v>
      </c>
      <c r="AD9692" s="47"/>
      <c r="AE9692" s="44"/>
      <c r="AF9692" s="48"/>
    </row>
    <row r="9693" spans="1:32" ht="21" customHeight="1">
      <c r="A9693" s="45" t="str">
        <f>IF(G9693="","",VLOOKUP(G9693,#REF!,3,0))</f>
        <v/>
      </c>
      <c r="B9693" s="45" t="str">
        <f>IF(Table1[[#This Row],[Day]]="","",WEEKNUM(F9693))</f>
        <v/>
      </c>
      <c r="C9693" s="45" t="str">
        <f>IF(Table1[[#This Row],[Day]]="","",MONTH(F9693))</f>
        <v/>
      </c>
      <c r="D9693" s="45" t="str">
        <f>IF(Table1[[#This Row],[Day]]="","",YEAR(F9693))</f>
        <v/>
      </c>
      <c r="E9693" s="117" t="s">
        <v>329</v>
      </c>
      <c r="J9693" s="102"/>
      <c r="K9693" s="124"/>
      <c r="R9693" s="46"/>
      <c r="V9693" s="112"/>
      <c r="W9693" s="72"/>
      <c r="X9693" s="46"/>
      <c r="Y9693" s="46"/>
      <c r="AC9693" s="47">
        <f t="shared" si="148"/>
        <v>0</v>
      </c>
      <c r="AD9693" s="47"/>
      <c r="AE9693" s="44"/>
      <c r="AF9693" s="48"/>
    </row>
    <row r="9694" spans="1:32" ht="21" customHeight="1">
      <c r="A9694" s="45" t="str">
        <f>IF(G9694="","",VLOOKUP(G9694,#REF!,3,0))</f>
        <v/>
      </c>
      <c r="B9694" s="45" t="str">
        <f>IF(Table1[[#This Row],[Day]]="","",WEEKNUM(F9694))</f>
        <v/>
      </c>
      <c r="C9694" s="45" t="str">
        <f>IF(Table1[[#This Row],[Day]]="","",MONTH(F9694))</f>
        <v/>
      </c>
      <c r="D9694" s="45" t="str">
        <f>IF(Table1[[#This Row],[Day]]="","",YEAR(F9694))</f>
        <v/>
      </c>
      <c r="E9694" s="117" t="s">
        <v>329</v>
      </c>
      <c r="J9694" s="102"/>
      <c r="K9694" s="124"/>
      <c r="R9694" s="46"/>
      <c r="V9694" s="112"/>
      <c r="W9694" s="72"/>
      <c r="X9694" s="46"/>
      <c r="Y9694" s="46"/>
      <c r="AC9694" s="47">
        <f t="shared" si="148"/>
        <v>0</v>
      </c>
      <c r="AD9694" s="47"/>
      <c r="AE9694" s="44"/>
      <c r="AF9694" s="48"/>
    </row>
    <row r="9695" spans="1:32" ht="21" customHeight="1">
      <c r="A9695" s="45" t="str">
        <f>IF(G9695="","",VLOOKUP(G9695,#REF!,3,0))</f>
        <v/>
      </c>
      <c r="B9695" s="45" t="str">
        <f>IF(Table1[[#This Row],[Day]]="","",WEEKNUM(F9695))</f>
        <v/>
      </c>
      <c r="C9695" s="45" t="str">
        <f>IF(Table1[[#This Row],[Day]]="","",MONTH(F9695))</f>
        <v/>
      </c>
      <c r="D9695" s="45" t="str">
        <f>IF(Table1[[#This Row],[Day]]="","",YEAR(F9695))</f>
        <v/>
      </c>
      <c r="E9695" s="117" t="s">
        <v>329</v>
      </c>
      <c r="J9695" s="102"/>
      <c r="K9695" s="124"/>
      <c r="R9695" s="46"/>
      <c r="V9695" s="112"/>
      <c r="W9695" s="72"/>
      <c r="X9695" s="46"/>
      <c r="Y9695" s="46"/>
      <c r="AC9695" s="47">
        <f t="shared" si="148"/>
        <v>0</v>
      </c>
      <c r="AD9695" s="47"/>
      <c r="AE9695" s="44"/>
      <c r="AF9695" s="48"/>
    </row>
    <row r="9696" spans="1:32" ht="21" customHeight="1">
      <c r="A9696" s="45" t="str">
        <f>IF(G9696="","",VLOOKUP(G9696,#REF!,3,0))</f>
        <v/>
      </c>
      <c r="B9696" s="45" t="str">
        <f>IF(Table1[[#This Row],[Day]]="","",WEEKNUM(F9696))</f>
        <v/>
      </c>
      <c r="C9696" s="45" t="str">
        <f>IF(Table1[[#This Row],[Day]]="","",MONTH(F9696))</f>
        <v/>
      </c>
      <c r="D9696" s="45" t="str">
        <f>IF(Table1[[#This Row],[Day]]="","",YEAR(F9696))</f>
        <v/>
      </c>
      <c r="E9696" s="117" t="s">
        <v>329</v>
      </c>
      <c r="J9696" s="102"/>
      <c r="K9696" s="124"/>
      <c r="R9696" s="46"/>
      <c r="V9696" s="112"/>
      <c r="W9696" s="72"/>
      <c r="X9696" s="46"/>
      <c r="Y9696" s="46"/>
      <c r="AC9696" s="47">
        <f t="shared" si="148"/>
        <v>0</v>
      </c>
      <c r="AD9696" s="47"/>
      <c r="AE9696" s="44"/>
      <c r="AF9696" s="48"/>
    </row>
    <row r="9697" spans="1:32" ht="21" customHeight="1">
      <c r="A9697" s="45" t="str">
        <f>IF(G9697="","",VLOOKUP(G9697,#REF!,3,0))</f>
        <v/>
      </c>
      <c r="B9697" s="45" t="str">
        <f>IF(Table1[[#This Row],[Day]]="","",WEEKNUM(F9697))</f>
        <v/>
      </c>
      <c r="C9697" s="45" t="str">
        <f>IF(Table1[[#This Row],[Day]]="","",MONTH(F9697))</f>
        <v/>
      </c>
      <c r="D9697" s="45" t="str">
        <f>IF(Table1[[#This Row],[Day]]="","",YEAR(F9697))</f>
        <v/>
      </c>
      <c r="E9697" s="117" t="s">
        <v>329</v>
      </c>
      <c r="J9697" s="102"/>
      <c r="K9697" s="124"/>
      <c r="R9697" s="46"/>
      <c r="V9697" s="112"/>
      <c r="W9697" s="72"/>
      <c r="X9697" s="46"/>
      <c r="Y9697" s="46"/>
      <c r="AC9697" s="47">
        <f t="shared" si="148"/>
        <v>0</v>
      </c>
      <c r="AD9697" s="47"/>
      <c r="AE9697" s="44"/>
      <c r="AF9697" s="48"/>
    </row>
    <row r="9698" spans="1:32" ht="21" customHeight="1">
      <c r="A9698" s="45" t="str">
        <f>IF(G9698="","",VLOOKUP(G9698,#REF!,3,0))</f>
        <v/>
      </c>
      <c r="B9698" s="45" t="str">
        <f>IF(Table1[[#This Row],[Day]]="","",WEEKNUM(F9698))</f>
        <v/>
      </c>
      <c r="C9698" s="45" t="str">
        <f>IF(Table1[[#This Row],[Day]]="","",MONTH(F9698))</f>
        <v/>
      </c>
      <c r="D9698" s="45" t="str">
        <f>IF(Table1[[#This Row],[Day]]="","",YEAR(F9698))</f>
        <v/>
      </c>
      <c r="E9698" s="117" t="s">
        <v>329</v>
      </c>
      <c r="J9698" s="102"/>
      <c r="K9698" s="124"/>
      <c r="R9698" s="46"/>
      <c r="V9698" s="112"/>
      <c r="W9698" s="72"/>
      <c r="X9698" s="46"/>
      <c r="Y9698" s="46"/>
      <c r="AC9698" s="47">
        <f t="shared" si="148"/>
        <v>0</v>
      </c>
      <c r="AD9698" s="47"/>
      <c r="AE9698" s="44"/>
      <c r="AF9698" s="48"/>
    </row>
    <row r="9699" spans="1:32" ht="21" customHeight="1">
      <c r="A9699" s="45" t="str">
        <f>IF(G9699="","",VLOOKUP(G9699,#REF!,3,0))</f>
        <v/>
      </c>
      <c r="B9699" s="45" t="str">
        <f>IF(Table1[[#This Row],[Day]]="","",WEEKNUM(F9699))</f>
        <v/>
      </c>
      <c r="C9699" s="45" t="str">
        <f>IF(Table1[[#This Row],[Day]]="","",MONTH(F9699))</f>
        <v/>
      </c>
      <c r="D9699" s="45" t="str">
        <f>IF(Table1[[#This Row],[Day]]="","",YEAR(F9699))</f>
        <v/>
      </c>
      <c r="E9699" s="117" t="s">
        <v>329</v>
      </c>
      <c r="J9699" s="102"/>
      <c r="K9699" s="124"/>
      <c r="R9699" s="46"/>
      <c r="V9699" s="112"/>
      <c r="W9699" s="72"/>
      <c r="X9699" s="46"/>
      <c r="Y9699" s="46"/>
      <c r="AC9699" s="47">
        <f t="shared" si="148"/>
        <v>0</v>
      </c>
      <c r="AD9699" s="47"/>
      <c r="AE9699" s="44"/>
      <c r="AF9699" s="48"/>
    </row>
    <row r="9700" spans="1:32" ht="21" customHeight="1">
      <c r="A9700" s="45" t="str">
        <f>IF(G9700="","",VLOOKUP(G9700,#REF!,3,0))</f>
        <v/>
      </c>
      <c r="B9700" s="45" t="str">
        <f>IF(Table1[[#This Row],[Day]]="","",WEEKNUM(F9700))</f>
        <v/>
      </c>
      <c r="C9700" s="45" t="str">
        <f>IF(Table1[[#This Row],[Day]]="","",MONTH(F9700))</f>
        <v/>
      </c>
      <c r="D9700" s="45" t="str">
        <f>IF(Table1[[#This Row],[Day]]="","",YEAR(F9700))</f>
        <v/>
      </c>
      <c r="E9700" s="117" t="s">
        <v>329</v>
      </c>
      <c r="J9700" s="102"/>
      <c r="K9700" s="124"/>
      <c r="R9700" s="46"/>
      <c r="V9700" s="112"/>
      <c r="W9700" s="72"/>
      <c r="X9700" s="46"/>
      <c r="Y9700" s="46"/>
      <c r="AC9700" s="47">
        <f t="shared" si="148"/>
        <v>0</v>
      </c>
      <c r="AD9700" s="47"/>
      <c r="AE9700" s="44"/>
      <c r="AF9700" s="48"/>
    </row>
    <row r="9701" spans="1:32" ht="21" customHeight="1">
      <c r="A9701" s="45" t="str">
        <f>IF(G9701="","",VLOOKUP(G9701,#REF!,3,0))</f>
        <v/>
      </c>
      <c r="B9701" s="45" t="str">
        <f>IF(Table1[[#This Row],[Day]]="","",WEEKNUM(F9701))</f>
        <v/>
      </c>
      <c r="C9701" s="45" t="str">
        <f>IF(Table1[[#This Row],[Day]]="","",MONTH(F9701))</f>
        <v/>
      </c>
      <c r="D9701" s="45" t="str">
        <f>IF(Table1[[#This Row],[Day]]="","",YEAR(F9701))</f>
        <v/>
      </c>
      <c r="E9701" s="117" t="s">
        <v>329</v>
      </c>
      <c r="J9701" s="102"/>
      <c r="K9701" s="124"/>
      <c r="R9701" s="46"/>
      <c r="V9701" s="112"/>
      <c r="W9701" s="72"/>
      <c r="X9701" s="46"/>
      <c r="Y9701" s="46"/>
      <c r="AC9701" s="47">
        <f t="shared" si="148"/>
        <v>0</v>
      </c>
      <c r="AD9701" s="47"/>
      <c r="AE9701" s="44"/>
      <c r="AF9701" s="48"/>
    </row>
    <row r="9702" spans="1:32" ht="21" customHeight="1">
      <c r="A9702" s="45" t="str">
        <f>IF(G9702="","",VLOOKUP(G9702,#REF!,3,0))</f>
        <v/>
      </c>
      <c r="B9702" s="45" t="str">
        <f>IF(Table1[[#This Row],[Day]]="","",WEEKNUM(F9702))</f>
        <v/>
      </c>
      <c r="C9702" s="45" t="str">
        <f>IF(Table1[[#This Row],[Day]]="","",MONTH(F9702))</f>
        <v/>
      </c>
      <c r="D9702" s="45" t="str">
        <f>IF(Table1[[#This Row],[Day]]="","",YEAR(F9702))</f>
        <v/>
      </c>
      <c r="E9702" s="117" t="s">
        <v>329</v>
      </c>
      <c r="J9702" s="102"/>
      <c r="K9702" s="124"/>
      <c r="R9702" s="46"/>
      <c r="V9702" s="112"/>
      <c r="W9702" s="72"/>
      <c r="X9702" s="46"/>
      <c r="Y9702" s="46"/>
      <c r="AC9702" s="47">
        <f t="shared" si="148"/>
        <v>0</v>
      </c>
      <c r="AD9702" s="47"/>
      <c r="AE9702" s="44"/>
      <c r="AF9702" s="48"/>
    </row>
    <row r="9703" spans="1:32" ht="21" customHeight="1">
      <c r="A9703" s="45" t="str">
        <f>IF(G9703="","",VLOOKUP(G9703,#REF!,3,0))</f>
        <v/>
      </c>
      <c r="B9703" s="45" t="str">
        <f>IF(Table1[[#This Row],[Day]]="","",WEEKNUM(F9703))</f>
        <v/>
      </c>
      <c r="C9703" s="45" t="str">
        <f>IF(Table1[[#This Row],[Day]]="","",MONTH(F9703))</f>
        <v/>
      </c>
      <c r="D9703" s="45" t="str">
        <f>IF(Table1[[#This Row],[Day]]="","",YEAR(F9703))</f>
        <v/>
      </c>
      <c r="E9703" s="117" t="s">
        <v>329</v>
      </c>
      <c r="J9703" s="102"/>
      <c r="K9703" s="124"/>
      <c r="R9703" s="46"/>
      <c r="V9703" s="112"/>
      <c r="W9703" s="72"/>
      <c r="X9703" s="46"/>
      <c r="Y9703" s="46"/>
      <c r="AC9703" s="47">
        <f t="shared" si="148"/>
        <v>0</v>
      </c>
      <c r="AD9703" s="47"/>
      <c r="AE9703" s="44"/>
      <c r="AF9703" s="48"/>
    </row>
    <row r="9704" spans="1:32" ht="21" customHeight="1">
      <c r="A9704" s="45" t="str">
        <f>IF(G9704="","",VLOOKUP(G9704,#REF!,3,0))</f>
        <v/>
      </c>
      <c r="B9704" s="45" t="str">
        <f>IF(Table1[[#This Row],[Day]]="","",WEEKNUM(F9704))</f>
        <v/>
      </c>
      <c r="C9704" s="45" t="str">
        <f>IF(Table1[[#This Row],[Day]]="","",MONTH(F9704))</f>
        <v/>
      </c>
      <c r="D9704" s="45" t="str">
        <f>IF(Table1[[#This Row],[Day]]="","",YEAR(F9704))</f>
        <v/>
      </c>
      <c r="E9704" s="117" t="s">
        <v>329</v>
      </c>
      <c r="J9704" s="102"/>
      <c r="K9704" s="124"/>
      <c r="R9704" s="46"/>
      <c r="V9704" s="112"/>
      <c r="W9704" s="72"/>
      <c r="X9704" s="46"/>
      <c r="Y9704" s="46"/>
      <c r="AC9704" s="47">
        <f t="shared" si="148"/>
        <v>0</v>
      </c>
      <c r="AD9704" s="47"/>
      <c r="AE9704" s="44"/>
      <c r="AF9704" s="48"/>
    </row>
    <row r="9705" spans="1:32" ht="21" customHeight="1">
      <c r="A9705" s="45" t="str">
        <f>IF(G9705="","",VLOOKUP(G9705,#REF!,3,0))</f>
        <v/>
      </c>
      <c r="B9705" s="45" t="str">
        <f>IF(Table1[[#This Row],[Day]]="","",WEEKNUM(F9705))</f>
        <v/>
      </c>
      <c r="C9705" s="45" t="str">
        <f>IF(Table1[[#This Row],[Day]]="","",MONTH(F9705))</f>
        <v/>
      </c>
      <c r="D9705" s="45" t="str">
        <f>IF(Table1[[#This Row],[Day]]="","",YEAR(F9705))</f>
        <v/>
      </c>
      <c r="E9705" s="117" t="s">
        <v>329</v>
      </c>
      <c r="J9705" s="102"/>
      <c r="K9705" s="124"/>
      <c r="R9705" s="46"/>
      <c r="V9705" s="112"/>
      <c r="W9705" s="72"/>
      <c r="X9705" s="46"/>
      <c r="Y9705" s="46"/>
      <c r="AC9705" s="47">
        <f t="shared" si="148"/>
        <v>0</v>
      </c>
      <c r="AD9705" s="47"/>
      <c r="AE9705" s="44"/>
      <c r="AF9705" s="48"/>
    </row>
    <row r="9706" spans="1:32" ht="21" customHeight="1">
      <c r="A9706" s="45" t="str">
        <f>IF(G9706="","",VLOOKUP(G9706,#REF!,3,0))</f>
        <v/>
      </c>
      <c r="B9706" s="45" t="str">
        <f>IF(Table1[[#This Row],[Day]]="","",WEEKNUM(F9706))</f>
        <v/>
      </c>
      <c r="C9706" s="45" t="str">
        <f>IF(Table1[[#This Row],[Day]]="","",MONTH(F9706))</f>
        <v/>
      </c>
      <c r="D9706" s="45" t="str">
        <f>IF(Table1[[#This Row],[Day]]="","",YEAR(F9706))</f>
        <v/>
      </c>
      <c r="E9706" s="117" t="s">
        <v>329</v>
      </c>
      <c r="J9706" s="102"/>
      <c r="K9706" s="124"/>
      <c r="R9706" s="46"/>
      <c r="V9706" s="112"/>
      <c r="W9706" s="72"/>
      <c r="X9706" s="46"/>
      <c r="Y9706" s="46"/>
      <c r="AC9706" s="47">
        <f t="shared" si="148"/>
        <v>0</v>
      </c>
      <c r="AD9706" s="47"/>
      <c r="AE9706" s="44"/>
      <c r="AF9706" s="48"/>
    </row>
    <row r="9707" spans="1:32" ht="21" customHeight="1">
      <c r="A9707" s="45" t="str">
        <f>IF(G9707="","",VLOOKUP(G9707,#REF!,3,0))</f>
        <v/>
      </c>
      <c r="B9707" s="45" t="str">
        <f>IF(Table1[[#This Row],[Day]]="","",WEEKNUM(F9707))</f>
        <v/>
      </c>
      <c r="C9707" s="45" t="str">
        <f>IF(Table1[[#This Row],[Day]]="","",MONTH(F9707))</f>
        <v/>
      </c>
      <c r="D9707" s="45" t="str">
        <f>IF(Table1[[#This Row],[Day]]="","",YEAR(F9707))</f>
        <v/>
      </c>
      <c r="E9707" s="117" t="s">
        <v>329</v>
      </c>
      <c r="J9707" s="102"/>
      <c r="K9707" s="124"/>
      <c r="R9707" s="46"/>
      <c r="V9707" s="112"/>
      <c r="W9707" s="72"/>
      <c r="X9707" s="46"/>
      <c r="Y9707" s="46"/>
      <c r="AC9707" s="47">
        <f t="shared" si="148"/>
        <v>0</v>
      </c>
      <c r="AD9707" s="47"/>
      <c r="AE9707" s="44"/>
      <c r="AF9707" s="48"/>
    </row>
    <row r="9708" spans="1:32" ht="21" customHeight="1">
      <c r="A9708" s="45" t="str">
        <f>IF(G9708="","",VLOOKUP(G9708,#REF!,3,0))</f>
        <v/>
      </c>
      <c r="B9708" s="45" t="str">
        <f>IF(Table1[[#This Row],[Day]]="","",WEEKNUM(F9708))</f>
        <v/>
      </c>
      <c r="C9708" s="45" t="str">
        <f>IF(Table1[[#This Row],[Day]]="","",MONTH(F9708))</f>
        <v/>
      </c>
      <c r="D9708" s="45" t="str">
        <f>IF(Table1[[#This Row],[Day]]="","",YEAR(F9708))</f>
        <v/>
      </c>
      <c r="E9708" s="117" t="s">
        <v>329</v>
      </c>
      <c r="J9708" s="102"/>
      <c r="K9708" s="124"/>
      <c r="R9708" s="46"/>
      <c r="V9708" s="112"/>
      <c r="W9708" s="72"/>
      <c r="X9708" s="46"/>
      <c r="Y9708" s="46"/>
      <c r="AC9708" s="47">
        <f t="shared" si="148"/>
        <v>0</v>
      </c>
      <c r="AD9708" s="47"/>
      <c r="AE9708" s="44"/>
      <c r="AF9708" s="48"/>
    </row>
    <row r="9709" spans="1:32" ht="21" customHeight="1">
      <c r="A9709" s="45" t="str">
        <f>IF(G9709="","",VLOOKUP(G9709,#REF!,3,0))</f>
        <v/>
      </c>
      <c r="B9709" s="45" t="str">
        <f>IF(Table1[[#This Row],[Day]]="","",WEEKNUM(F9709))</f>
        <v/>
      </c>
      <c r="C9709" s="45" t="str">
        <f>IF(Table1[[#This Row],[Day]]="","",MONTH(F9709))</f>
        <v/>
      </c>
      <c r="D9709" s="45" t="str">
        <f>IF(Table1[[#This Row],[Day]]="","",YEAR(F9709))</f>
        <v/>
      </c>
      <c r="E9709" s="117" t="s">
        <v>329</v>
      </c>
      <c r="J9709" s="102"/>
      <c r="K9709" s="124"/>
      <c r="R9709" s="46"/>
      <c r="V9709" s="112"/>
      <c r="W9709" s="72"/>
      <c r="X9709" s="46"/>
      <c r="Y9709" s="46"/>
      <c r="AC9709" s="47">
        <f t="shared" si="148"/>
        <v>0</v>
      </c>
      <c r="AD9709" s="47"/>
      <c r="AE9709" s="44"/>
      <c r="AF9709" s="48"/>
    </row>
    <row r="9710" spans="1:32" ht="21" customHeight="1">
      <c r="A9710" s="45" t="str">
        <f>IF(G9710="","",VLOOKUP(G9710,#REF!,3,0))</f>
        <v/>
      </c>
      <c r="B9710" s="45" t="str">
        <f>IF(Table1[[#This Row],[Day]]="","",WEEKNUM(F9710))</f>
        <v/>
      </c>
      <c r="C9710" s="45" t="str">
        <f>IF(Table1[[#This Row],[Day]]="","",MONTH(F9710))</f>
        <v/>
      </c>
      <c r="D9710" s="45" t="str">
        <f>IF(Table1[[#This Row],[Day]]="","",YEAR(F9710))</f>
        <v/>
      </c>
      <c r="E9710" s="117" t="s">
        <v>329</v>
      </c>
      <c r="J9710" s="102"/>
      <c r="K9710" s="124"/>
      <c r="R9710" s="46"/>
      <c r="V9710" s="112"/>
      <c r="W9710" s="72"/>
      <c r="X9710" s="46"/>
      <c r="Y9710" s="46"/>
      <c r="AC9710" s="47">
        <f t="shared" si="148"/>
        <v>0</v>
      </c>
      <c r="AD9710" s="47"/>
      <c r="AE9710" s="44"/>
      <c r="AF9710" s="48"/>
    </row>
    <row r="9711" spans="1:32" ht="21" customHeight="1">
      <c r="A9711" s="45" t="str">
        <f>IF(G9711="","",VLOOKUP(G9711,#REF!,3,0))</f>
        <v/>
      </c>
      <c r="B9711" s="45" t="str">
        <f>IF(Table1[[#This Row],[Day]]="","",WEEKNUM(F9711))</f>
        <v/>
      </c>
      <c r="C9711" s="45" t="str">
        <f>IF(Table1[[#This Row],[Day]]="","",MONTH(F9711))</f>
        <v/>
      </c>
      <c r="D9711" s="45" t="str">
        <f>IF(Table1[[#This Row],[Day]]="","",YEAR(F9711))</f>
        <v/>
      </c>
      <c r="E9711" s="117" t="s">
        <v>329</v>
      </c>
      <c r="J9711" s="102"/>
      <c r="K9711" s="124"/>
      <c r="R9711" s="46"/>
      <c r="V9711" s="112"/>
      <c r="W9711" s="72"/>
      <c r="X9711" s="46"/>
      <c r="Y9711" s="46"/>
      <c r="AC9711" s="47">
        <f t="shared" si="148"/>
        <v>0</v>
      </c>
      <c r="AD9711" s="47"/>
      <c r="AE9711" s="44"/>
      <c r="AF9711" s="48"/>
    </row>
    <row r="9712" spans="1:32" ht="21" customHeight="1">
      <c r="A9712" s="45" t="str">
        <f>IF(G9712="","",VLOOKUP(G9712,#REF!,3,0))</f>
        <v/>
      </c>
      <c r="B9712" s="45" t="str">
        <f>IF(Table1[[#This Row],[Day]]="","",WEEKNUM(F9712))</f>
        <v/>
      </c>
      <c r="C9712" s="45" t="str">
        <f>IF(Table1[[#This Row],[Day]]="","",MONTH(F9712))</f>
        <v/>
      </c>
      <c r="D9712" s="45" t="str">
        <f>IF(Table1[[#This Row],[Day]]="","",YEAR(F9712))</f>
        <v/>
      </c>
      <c r="E9712" s="117" t="s">
        <v>329</v>
      </c>
      <c r="J9712" s="102"/>
      <c r="K9712" s="124"/>
      <c r="R9712" s="46"/>
      <c r="V9712" s="112"/>
      <c r="W9712" s="72"/>
      <c r="X9712" s="46"/>
      <c r="Y9712" s="46"/>
      <c r="AC9712" s="47">
        <f t="shared" si="148"/>
        <v>0</v>
      </c>
      <c r="AD9712" s="47"/>
      <c r="AE9712" s="44"/>
      <c r="AF9712" s="48"/>
    </row>
    <row r="9713" spans="1:32" ht="21" customHeight="1">
      <c r="A9713" s="45" t="str">
        <f>IF(G9713="","",VLOOKUP(G9713,#REF!,3,0))</f>
        <v/>
      </c>
      <c r="B9713" s="45" t="str">
        <f>IF(Table1[[#This Row],[Day]]="","",WEEKNUM(F9713))</f>
        <v/>
      </c>
      <c r="C9713" s="45" t="str">
        <f>IF(Table1[[#This Row],[Day]]="","",MONTH(F9713))</f>
        <v/>
      </c>
      <c r="D9713" s="45" t="str">
        <f>IF(Table1[[#This Row],[Day]]="","",YEAR(F9713))</f>
        <v/>
      </c>
      <c r="E9713" s="117" t="s">
        <v>329</v>
      </c>
      <c r="J9713" s="102"/>
      <c r="K9713" s="124"/>
      <c r="R9713" s="46"/>
      <c r="V9713" s="112"/>
      <c r="W9713" s="72"/>
      <c r="X9713" s="46"/>
      <c r="Y9713" s="46"/>
      <c r="AC9713" s="47">
        <f t="shared" si="148"/>
        <v>0</v>
      </c>
      <c r="AD9713" s="47"/>
      <c r="AE9713" s="44"/>
      <c r="AF9713" s="48"/>
    </row>
    <row r="9714" spans="1:32" ht="21" customHeight="1">
      <c r="A9714" s="45" t="str">
        <f>IF(G9714="","",VLOOKUP(G9714,#REF!,3,0))</f>
        <v/>
      </c>
      <c r="B9714" s="45" t="str">
        <f>IF(Table1[[#This Row],[Day]]="","",WEEKNUM(F9714))</f>
        <v/>
      </c>
      <c r="C9714" s="45" t="str">
        <f>IF(Table1[[#This Row],[Day]]="","",MONTH(F9714))</f>
        <v/>
      </c>
      <c r="D9714" s="45" t="str">
        <f>IF(Table1[[#This Row],[Day]]="","",YEAR(F9714))</f>
        <v/>
      </c>
      <c r="E9714" s="117" t="s">
        <v>329</v>
      </c>
      <c r="J9714" s="102"/>
      <c r="K9714" s="124"/>
      <c r="R9714" s="46"/>
      <c r="V9714" s="112"/>
      <c r="W9714" s="72"/>
      <c r="X9714" s="46"/>
      <c r="Y9714" s="46"/>
      <c r="AC9714" s="47">
        <f t="shared" si="148"/>
        <v>0</v>
      </c>
      <c r="AD9714" s="47"/>
      <c r="AE9714" s="44"/>
      <c r="AF9714" s="48"/>
    </row>
    <row r="9715" spans="1:32" ht="21" customHeight="1">
      <c r="A9715" s="45" t="str">
        <f>IF(G9715="","",VLOOKUP(G9715,#REF!,3,0))</f>
        <v/>
      </c>
      <c r="B9715" s="45" t="str">
        <f>IF(Table1[[#This Row],[Day]]="","",WEEKNUM(F9715))</f>
        <v/>
      </c>
      <c r="C9715" s="45" t="str">
        <f>IF(Table1[[#This Row],[Day]]="","",MONTH(F9715))</f>
        <v/>
      </c>
      <c r="D9715" s="45" t="str">
        <f>IF(Table1[[#This Row],[Day]]="","",YEAR(F9715))</f>
        <v/>
      </c>
      <c r="E9715" s="117" t="s">
        <v>329</v>
      </c>
      <c r="J9715" s="102"/>
      <c r="K9715" s="124"/>
      <c r="R9715" s="46"/>
      <c r="V9715" s="112"/>
      <c r="W9715" s="72"/>
      <c r="X9715" s="46"/>
      <c r="Y9715" s="46"/>
      <c r="AC9715" s="47">
        <f t="shared" si="148"/>
        <v>0</v>
      </c>
      <c r="AD9715" s="47"/>
      <c r="AE9715" s="44"/>
      <c r="AF9715" s="48"/>
    </row>
    <row r="9716" spans="1:32" ht="21" customHeight="1">
      <c r="A9716" s="45" t="str">
        <f>IF(G9716="","",VLOOKUP(G9716,#REF!,3,0))</f>
        <v/>
      </c>
      <c r="B9716" s="45" t="str">
        <f>IF(Table1[[#This Row],[Day]]="","",WEEKNUM(F9716))</f>
        <v/>
      </c>
      <c r="C9716" s="45" t="str">
        <f>IF(Table1[[#This Row],[Day]]="","",MONTH(F9716))</f>
        <v/>
      </c>
      <c r="D9716" s="45" t="str">
        <f>IF(Table1[[#This Row],[Day]]="","",YEAR(F9716))</f>
        <v/>
      </c>
      <c r="E9716" s="117" t="s">
        <v>329</v>
      </c>
      <c r="J9716" s="102"/>
      <c r="K9716" s="124"/>
      <c r="R9716" s="46"/>
      <c r="V9716" s="112"/>
      <c r="W9716" s="72"/>
      <c r="X9716" s="46"/>
      <c r="Y9716" s="46"/>
      <c r="AC9716" s="47">
        <f t="shared" si="148"/>
        <v>0</v>
      </c>
      <c r="AD9716" s="47"/>
      <c r="AE9716" s="44"/>
      <c r="AF9716" s="48"/>
    </row>
    <row r="9717" spans="1:32" ht="21" customHeight="1">
      <c r="A9717" s="45" t="str">
        <f>IF(G9717="","",VLOOKUP(G9717,#REF!,3,0))</f>
        <v/>
      </c>
      <c r="B9717" s="45" t="str">
        <f>IF(Table1[[#This Row],[Day]]="","",WEEKNUM(F9717))</f>
        <v/>
      </c>
      <c r="C9717" s="45" t="str">
        <f>IF(Table1[[#This Row],[Day]]="","",MONTH(F9717))</f>
        <v/>
      </c>
      <c r="D9717" s="45" t="str">
        <f>IF(Table1[[#This Row],[Day]]="","",YEAR(F9717))</f>
        <v/>
      </c>
      <c r="E9717" s="117" t="s">
        <v>329</v>
      </c>
      <c r="J9717" s="102"/>
      <c r="K9717" s="124"/>
      <c r="R9717" s="46"/>
      <c r="V9717" s="112"/>
      <c r="W9717" s="72"/>
      <c r="X9717" s="46"/>
      <c r="Y9717" s="46"/>
      <c r="AC9717" s="47">
        <f t="shared" si="148"/>
        <v>0</v>
      </c>
      <c r="AD9717" s="47"/>
      <c r="AE9717" s="44"/>
      <c r="AF9717" s="48"/>
    </row>
    <row r="9718" spans="1:32" ht="21" customHeight="1">
      <c r="A9718" s="45" t="str">
        <f>IF(G9718="","",VLOOKUP(G9718,#REF!,3,0))</f>
        <v/>
      </c>
      <c r="B9718" s="45" t="str">
        <f>IF(Table1[[#This Row],[Day]]="","",WEEKNUM(F9718))</f>
        <v/>
      </c>
      <c r="C9718" s="45" t="str">
        <f>IF(Table1[[#This Row],[Day]]="","",MONTH(F9718))</f>
        <v/>
      </c>
      <c r="D9718" s="45" t="str">
        <f>IF(Table1[[#This Row],[Day]]="","",YEAR(F9718))</f>
        <v/>
      </c>
      <c r="E9718" s="117" t="s">
        <v>329</v>
      </c>
      <c r="J9718" s="102"/>
      <c r="K9718" s="124"/>
      <c r="R9718" s="46"/>
      <c r="V9718" s="112"/>
      <c r="W9718" s="72"/>
      <c r="X9718" s="46"/>
      <c r="Y9718" s="46"/>
      <c r="AC9718" s="47">
        <f t="shared" si="148"/>
        <v>0</v>
      </c>
      <c r="AD9718" s="47"/>
      <c r="AE9718" s="44"/>
      <c r="AF9718" s="48"/>
    </row>
    <row r="9719" spans="1:32" ht="21" customHeight="1">
      <c r="A9719" s="45" t="str">
        <f>IF(G9719="","",VLOOKUP(G9719,#REF!,3,0))</f>
        <v/>
      </c>
      <c r="B9719" s="45" t="str">
        <f>IF(Table1[[#This Row],[Day]]="","",WEEKNUM(F9719))</f>
        <v/>
      </c>
      <c r="C9719" s="45" t="str">
        <f>IF(Table1[[#This Row],[Day]]="","",MONTH(F9719))</f>
        <v/>
      </c>
      <c r="D9719" s="45" t="str">
        <f>IF(Table1[[#This Row],[Day]]="","",YEAR(F9719))</f>
        <v/>
      </c>
      <c r="E9719" s="117" t="s">
        <v>329</v>
      </c>
      <c r="J9719" s="102"/>
      <c r="K9719" s="124"/>
      <c r="R9719" s="46"/>
      <c r="V9719" s="112"/>
      <c r="W9719" s="72"/>
      <c r="X9719" s="46"/>
      <c r="Y9719" s="46"/>
      <c r="AC9719" s="47">
        <f t="shared" si="148"/>
        <v>0</v>
      </c>
      <c r="AD9719" s="47"/>
      <c r="AE9719" s="44"/>
      <c r="AF9719" s="48"/>
    </row>
    <row r="9720" spans="1:32" ht="21" customHeight="1">
      <c r="A9720" s="45" t="str">
        <f>IF(G9720="","",VLOOKUP(G9720,#REF!,3,0))</f>
        <v/>
      </c>
      <c r="B9720" s="45" t="str">
        <f>IF(Table1[[#This Row],[Day]]="","",WEEKNUM(F9720))</f>
        <v/>
      </c>
      <c r="C9720" s="45" t="str">
        <f>IF(Table1[[#This Row],[Day]]="","",MONTH(F9720))</f>
        <v/>
      </c>
      <c r="D9720" s="45" t="str">
        <f>IF(Table1[[#This Row],[Day]]="","",YEAR(F9720))</f>
        <v/>
      </c>
      <c r="E9720" s="117" t="s">
        <v>329</v>
      </c>
      <c r="J9720" s="102"/>
      <c r="K9720" s="124"/>
      <c r="R9720" s="46"/>
      <c r="V9720" s="112"/>
      <c r="W9720" s="72"/>
      <c r="X9720" s="46"/>
      <c r="Y9720" s="46"/>
      <c r="AC9720" s="47">
        <f t="shared" si="148"/>
        <v>0</v>
      </c>
      <c r="AD9720" s="47"/>
      <c r="AE9720" s="44"/>
      <c r="AF9720" s="48"/>
    </row>
    <row r="9721" spans="1:32" ht="21" customHeight="1">
      <c r="A9721" s="45" t="str">
        <f>IF(G9721="","",VLOOKUP(G9721,#REF!,3,0))</f>
        <v/>
      </c>
      <c r="B9721" s="45" t="str">
        <f>IF(Table1[[#This Row],[Day]]="","",WEEKNUM(F9721))</f>
        <v/>
      </c>
      <c r="C9721" s="45" t="str">
        <f>IF(Table1[[#This Row],[Day]]="","",MONTH(F9721))</f>
        <v/>
      </c>
      <c r="D9721" s="45" t="str">
        <f>IF(Table1[[#This Row],[Day]]="","",YEAR(F9721))</f>
        <v/>
      </c>
      <c r="E9721" s="117" t="s">
        <v>329</v>
      </c>
      <c r="J9721" s="102"/>
      <c r="K9721" s="124"/>
      <c r="R9721" s="46"/>
      <c r="V9721" s="112"/>
      <c r="W9721" s="72"/>
      <c r="X9721" s="46"/>
      <c r="Y9721" s="46"/>
      <c r="AC9721" s="47">
        <f t="shared" si="148"/>
        <v>0</v>
      </c>
      <c r="AD9721" s="47"/>
      <c r="AE9721" s="44"/>
      <c r="AF9721" s="48"/>
    </row>
    <row r="9722" spans="1:32" ht="21" customHeight="1">
      <c r="A9722" s="45" t="str">
        <f>IF(G9722="","",VLOOKUP(G9722,#REF!,3,0))</f>
        <v/>
      </c>
      <c r="B9722" s="45" t="str">
        <f>IF(Table1[[#This Row],[Day]]="","",WEEKNUM(F9722))</f>
        <v/>
      </c>
      <c r="C9722" s="45" t="str">
        <f>IF(Table1[[#This Row],[Day]]="","",MONTH(F9722))</f>
        <v/>
      </c>
      <c r="D9722" s="45" t="str">
        <f>IF(Table1[[#This Row],[Day]]="","",YEAR(F9722))</f>
        <v/>
      </c>
      <c r="E9722" s="117" t="s">
        <v>329</v>
      </c>
      <c r="J9722" s="102"/>
      <c r="K9722" s="124"/>
      <c r="R9722" s="46"/>
      <c r="V9722" s="112"/>
      <c r="W9722" s="72"/>
      <c r="X9722" s="46"/>
      <c r="Y9722" s="46"/>
      <c r="AC9722" s="47">
        <f t="shared" si="148"/>
        <v>0</v>
      </c>
      <c r="AD9722" s="47"/>
      <c r="AE9722" s="44"/>
      <c r="AF9722" s="48"/>
    </row>
    <row r="9723" spans="1:32" ht="21" customHeight="1">
      <c r="A9723" s="45" t="str">
        <f>IF(G9723="","",VLOOKUP(G9723,#REF!,3,0))</f>
        <v/>
      </c>
      <c r="B9723" s="45" t="str">
        <f>IF(Table1[[#This Row],[Day]]="","",WEEKNUM(F9723))</f>
        <v/>
      </c>
      <c r="C9723" s="45" t="str">
        <f>IF(Table1[[#This Row],[Day]]="","",MONTH(F9723))</f>
        <v/>
      </c>
      <c r="D9723" s="45" t="str">
        <f>IF(Table1[[#This Row],[Day]]="","",YEAR(F9723))</f>
        <v/>
      </c>
      <c r="E9723" s="117" t="s">
        <v>329</v>
      </c>
      <c r="J9723" s="102"/>
      <c r="K9723" s="124"/>
      <c r="R9723" s="46"/>
      <c r="V9723" s="112"/>
      <c r="W9723" s="72"/>
      <c r="X9723" s="46"/>
      <c r="Y9723" s="46"/>
      <c r="AC9723" s="47">
        <f t="shared" si="148"/>
        <v>0</v>
      </c>
      <c r="AD9723" s="47"/>
      <c r="AE9723" s="44"/>
      <c r="AF9723" s="48"/>
    </row>
    <row r="9724" spans="1:32" ht="21" customHeight="1">
      <c r="A9724" s="45" t="str">
        <f>IF(G9724="","",VLOOKUP(G9724,#REF!,3,0))</f>
        <v/>
      </c>
      <c r="B9724" s="45" t="str">
        <f>IF(Table1[[#This Row],[Day]]="","",WEEKNUM(F9724))</f>
        <v/>
      </c>
      <c r="C9724" s="45" t="str">
        <f>IF(Table1[[#This Row],[Day]]="","",MONTH(F9724))</f>
        <v/>
      </c>
      <c r="D9724" s="45" t="str">
        <f>IF(Table1[[#This Row],[Day]]="","",YEAR(F9724))</f>
        <v/>
      </c>
      <c r="E9724" s="117" t="s">
        <v>329</v>
      </c>
      <c r="J9724" s="102"/>
      <c r="K9724" s="124"/>
      <c r="R9724" s="46"/>
      <c r="V9724" s="112"/>
      <c r="W9724" s="72"/>
      <c r="X9724" s="46"/>
      <c r="Y9724" s="46"/>
      <c r="AC9724" s="47">
        <f t="shared" si="148"/>
        <v>0</v>
      </c>
      <c r="AD9724" s="47"/>
      <c r="AE9724" s="44"/>
      <c r="AF9724" s="48"/>
    </row>
    <row r="9725" spans="1:32" ht="21" customHeight="1">
      <c r="A9725" s="45" t="str">
        <f>IF(G9725="","",VLOOKUP(G9725,#REF!,3,0))</f>
        <v/>
      </c>
      <c r="B9725" s="45" t="str">
        <f>IF(Table1[[#This Row],[Day]]="","",WEEKNUM(F9725))</f>
        <v/>
      </c>
      <c r="C9725" s="45" t="str">
        <f>IF(Table1[[#This Row],[Day]]="","",MONTH(F9725))</f>
        <v/>
      </c>
      <c r="D9725" s="45" t="str">
        <f>IF(Table1[[#This Row],[Day]]="","",YEAR(F9725))</f>
        <v/>
      </c>
      <c r="E9725" s="117" t="s">
        <v>329</v>
      </c>
      <c r="J9725" s="102"/>
      <c r="K9725" s="124"/>
      <c r="R9725" s="46"/>
      <c r="V9725" s="112"/>
      <c r="W9725" s="72"/>
      <c r="X9725" s="46"/>
      <c r="Y9725" s="46"/>
      <c r="AC9725" s="47">
        <f t="shared" si="148"/>
        <v>0</v>
      </c>
      <c r="AD9725" s="47"/>
      <c r="AE9725" s="44"/>
      <c r="AF9725" s="48"/>
    </row>
    <row r="9726" spans="1:32" ht="21" customHeight="1">
      <c r="A9726" s="45" t="str">
        <f>IF(G9726="","",VLOOKUP(G9726,#REF!,3,0))</f>
        <v/>
      </c>
      <c r="B9726" s="45" t="str">
        <f>IF(Table1[[#This Row],[Day]]="","",WEEKNUM(F9726))</f>
        <v/>
      </c>
      <c r="C9726" s="45" t="str">
        <f>IF(Table1[[#This Row],[Day]]="","",MONTH(F9726))</f>
        <v/>
      </c>
      <c r="D9726" s="45" t="str">
        <f>IF(Table1[[#This Row],[Day]]="","",YEAR(F9726))</f>
        <v/>
      </c>
      <c r="E9726" s="117" t="s">
        <v>329</v>
      </c>
      <c r="J9726" s="102"/>
      <c r="K9726" s="124"/>
      <c r="R9726" s="46"/>
      <c r="V9726" s="112"/>
      <c r="W9726" s="72"/>
      <c r="X9726" s="46"/>
      <c r="Y9726" s="46"/>
      <c r="AC9726" s="47">
        <f t="shared" si="148"/>
        <v>0</v>
      </c>
      <c r="AD9726" s="47"/>
      <c r="AE9726" s="44"/>
      <c r="AF9726" s="48"/>
    </row>
    <row r="9727" spans="1:32" ht="21" customHeight="1">
      <c r="A9727" s="45" t="str">
        <f>IF(G9727="","",VLOOKUP(G9727,#REF!,3,0))</f>
        <v/>
      </c>
      <c r="B9727" s="45" t="str">
        <f>IF(Table1[[#This Row],[Day]]="","",WEEKNUM(F9727))</f>
        <v/>
      </c>
      <c r="C9727" s="45" t="str">
        <f>IF(Table1[[#This Row],[Day]]="","",MONTH(F9727))</f>
        <v/>
      </c>
      <c r="D9727" s="45" t="str">
        <f>IF(Table1[[#This Row],[Day]]="","",YEAR(F9727))</f>
        <v/>
      </c>
      <c r="E9727" s="117" t="s">
        <v>329</v>
      </c>
      <c r="J9727" s="102"/>
      <c r="K9727" s="124"/>
      <c r="R9727" s="46"/>
      <c r="V9727" s="112"/>
      <c r="W9727" s="72"/>
      <c r="X9727" s="46"/>
      <c r="Y9727" s="46"/>
      <c r="AC9727" s="47">
        <f t="shared" si="148"/>
        <v>0</v>
      </c>
      <c r="AD9727" s="47"/>
      <c r="AE9727" s="44"/>
      <c r="AF9727" s="48"/>
    </row>
    <row r="9728" spans="1:32" ht="21" customHeight="1">
      <c r="A9728" s="45" t="str">
        <f>IF(G9728="","",VLOOKUP(G9728,#REF!,3,0))</f>
        <v/>
      </c>
      <c r="B9728" s="45" t="str">
        <f>IF(Table1[[#This Row],[Day]]="","",WEEKNUM(F9728))</f>
        <v/>
      </c>
      <c r="C9728" s="45" t="str">
        <f>IF(Table1[[#This Row],[Day]]="","",MONTH(F9728))</f>
        <v/>
      </c>
      <c r="D9728" s="45" t="str">
        <f>IF(Table1[[#This Row],[Day]]="","",YEAR(F9728))</f>
        <v/>
      </c>
      <c r="E9728" s="117" t="s">
        <v>329</v>
      </c>
      <c r="J9728" s="102"/>
      <c r="K9728" s="124"/>
      <c r="R9728" s="46"/>
      <c r="V9728" s="112"/>
      <c r="W9728" s="72"/>
      <c r="X9728" s="46"/>
      <c r="Y9728" s="46"/>
      <c r="AC9728" s="47">
        <f t="shared" si="148"/>
        <v>0</v>
      </c>
      <c r="AD9728" s="47"/>
      <c r="AE9728" s="44"/>
      <c r="AF9728" s="48"/>
    </row>
    <row r="9729" spans="1:32" ht="21" customHeight="1">
      <c r="A9729" s="45" t="str">
        <f>IF(G9729="","",VLOOKUP(G9729,#REF!,3,0))</f>
        <v/>
      </c>
      <c r="B9729" s="45" t="str">
        <f>IF(Table1[[#This Row],[Day]]="","",WEEKNUM(F9729))</f>
        <v/>
      </c>
      <c r="C9729" s="45" t="str">
        <f>IF(Table1[[#This Row],[Day]]="","",MONTH(F9729))</f>
        <v/>
      </c>
      <c r="D9729" s="45" t="str">
        <f>IF(Table1[[#This Row],[Day]]="","",YEAR(F9729))</f>
        <v/>
      </c>
      <c r="E9729" s="117" t="s">
        <v>329</v>
      </c>
      <c r="J9729" s="102"/>
      <c r="K9729" s="124"/>
      <c r="R9729" s="46"/>
      <c r="V9729" s="112"/>
      <c r="W9729" s="72"/>
      <c r="X9729" s="46"/>
      <c r="Y9729" s="46"/>
      <c r="AC9729" s="47">
        <f t="shared" si="148"/>
        <v>0</v>
      </c>
      <c r="AD9729" s="47"/>
      <c r="AE9729" s="44"/>
      <c r="AF9729" s="48"/>
    </row>
    <row r="9730" spans="1:32" ht="21" customHeight="1">
      <c r="A9730" s="45" t="str">
        <f>IF(G9730="","",VLOOKUP(G9730,#REF!,3,0))</f>
        <v/>
      </c>
      <c r="B9730" s="45" t="str">
        <f>IF(Table1[[#This Row],[Day]]="","",WEEKNUM(F9730))</f>
        <v/>
      </c>
      <c r="C9730" s="45" t="str">
        <f>IF(Table1[[#This Row],[Day]]="","",MONTH(F9730))</f>
        <v/>
      </c>
      <c r="D9730" s="45" t="str">
        <f>IF(Table1[[#This Row],[Day]]="","",YEAR(F9730))</f>
        <v/>
      </c>
      <c r="E9730" s="117" t="s">
        <v>329</v>
      </c>
      <c r="J9730" s="102"/>
      <c r="K9730" s="124"/>
      <c r="R9730" s="46"/>
      <c r="V9730" s="112"/>
      <c r="W9730" s="72"/>
      <c r="X9730" s="46"/>
      <c r="Y9730" s="46"/>
      <c r="AC9730" s="47">
        <f t="shared" si="148"/>
        <v>0</v>
      </c>
      <c r="AD9730" s="47"/>
      <c r="AE9730" s="44"/>
      <c r="AF9730" s="48"/>
    </row>
    <row r="9731" spans="1:32" ht="21" customHeight="1">
      <c r="A9731" s="45" t="str">
        <f>IF(G9731="","",VLOOKUP(G9731,#REF!,3,0))</f>
        <v/>
      </c>
      <c r="B9731" s="45" t="str">
        <f>IF(Table1[[#This Row],[Day]]="","",WEEKNUM(F9731))</f>
        <v/>
      </c>
      <c r="C9731" s="45" t="str">
        <f>IF(Table1[[#This Row],[Day]]="","",MONTH(F9731))</f>
        <v/>
      </c>
      <c r="D9731" s="45" t="str">
        <f>IF(Table1[[#This Row],[Day]]="","",YEAR(F9731))</f>
        <v/>
      </c>
      <c r="E9731" s="117" t="s">
        <v>329</v>
      </c>
      <c r="J9731" s="102"/>
      <c r="K9731" s="124"/>
      <c r="R9731" s="46"/>
      <c r="V9731" s="112"/>
      <c r="W9731" s="72"/>
      <c r="X9731" s="46"/>
      <c r="Y9731" s="46"/>
      <c r="AC9731" s="47">
        <f t="shared" si="148"/>
        <v>0</v>
      </c>
      <c r="AD9731" s="47"/>
      <c r="AE9731" s="44"/>
      <c r="AF9731" s="48"/>
    </row>
    <row r="9732" spans="1:32" ht="21" customHeight="1">
      <c r="A9732" s="45" t="str">
        <f>IF(G9732="","",VLOOKUP(G9732,#REF!,3,0))</f>
        <v/>
      </c>
      <c r="B9732" s="45" t="str">
        <f>IF(Table1[[#This Row],[Day]]="","",WEEKNUM(F9732))</f>
        <v/>
      </c>
      <c r="C9732" s="45" t="str">
        <f>IF(Table1[[#This Row],[Day]]="","",MONTH(F9732))</f>
        <v/>
      </c>
      <c r="D9732" s="45" t="str">
        <f>IF(Table1[[#This Row],[Day]]="","",YEAR(F9732))</f>
        <v/>
      </c>
      <c r="E9732" s="117" t="s">
        <v>329</v>
      </c>
      <c r="J9732" s="102"/>
      <c r="K9732" s="124"/>
      <c r="R9732" s="46"/>
      <c r="V9732" s="112"/>
      <c r="W9732" s="72"/>
      <c r="X9732" s="46"/>
      <c r="Y9732" s="46"/>
      <c r="AC9732" s="47">
        <f t="shared" si="148"/>
        <v>0</v>
      </c>
      <c r="AD9732" s="47"/>
      <c r="AE9732" s="44"/>
      <c r="AF9732" s="48"/>
    </row>
    <row r="9733" spans="1:32" ht="21" customHeight="1">
      <c r="A9733" s="45" t="str">
        <f>IF(G9733="","",VLOOKUP(G9733,#REF!,3,0))</f>
        <v/>
      </c>
      <c r="B9733" s="45" t="str">
        <f>IF(Table1[[#This Row],[Day]]="","",WEEKNUM(F9733))</f>
        <v/>
      </c>
      <c r="C9733" s="45" t="str">
        <f>IF(Table1[[#This Row],[Day]]="","",MONTH(F9733))</f>
        <v/>
      </c>
      <c r="D9733" s="45" t="str">
        <f>IF(Table1[[#This Row],[Day]]="","",YEAR(F9733))</f>
        <v/>
      </c>
      <c r="E9733" s="117" t="s">
        <v>329</v>
      </c>
      <c r="J9733" s="102"/>
      <c r="K9733" s="124"/>
      <c r="R9733" s="46"/>
      <c r="V9733" s="112"/>
      <c r="W9733" s="72"/>
      <c r="X9733" s="46"/>
      <c r="Y9733" s="46"/>
      <c r="AC9733" s="47">
        <f t="shared" si="148"/>
        <v>0</v>
      </c>
      <c r="AD9733" s="47"/>
      <c r="AE9733" s="44"/>
      <c r="AF9733" s="48"/>
    </row>
    <row r="9734" spans="1:32" ht="21" customHeight="1">
      <c r="A9734" s="45" t="str">
        <f>IF(G9734="","",VLOOKUP(G9734,#REF!,3,0))</f>
        <v/>
      </c>
      <c r="B9734" s="45" t="str">
        <f>IF(Table1[[#This Row],[Day]]="","",WEEKNUM(F9734))</f>
        <v/>
      </c>
      <c r="C9734" s="45" t="str">
        <f>IF(Table1[[#This Row],[Day]]="","",MONTH(F9734))</f>
        <v/>
      </c>
      <c r="D9734" s="45" t="str">
        <f>IF(Table1[[#This Row],[Day]]="","",YEAR(F9734))</f>
        <v/>
      </c>
      <c r="E9734" s="117" t="s">
        <v>329</v>
      </c>
      <c r="J9734" s="102"/>
      <c r="K9734" s="124"/>
      <c r="R9734" s="46"/>
      <c r="V9734" s="112"/>
      <c r="W9734" s="72"/>
      <c r="X9734" s="46"/>
      <c r="Y9734" s="46"/>
      <c r="AC9734" s="47">
        <f t="shared" si="148"/>
        <v>0</v>
      </c>
      <c r="AD9734" s="47"/>
      <c r="AE9734" s="44"/>
      <c r="AF9734" s="48"/>
    </row>
    <row r="9735" spans="1:32" ht="21" customHeight="1">
      <c r="A9735" s="45" t="str">
        <f>IF(G9735="","",VLOOKUP(G9735,#REF!,3,0))</f>
        <v/>
      </c>
      <c r="B9735" s="45" t="str">
        <f>IF(Table1[[#This Row],[Day]]="","",WEEKNUM(F9735))</f>
        <v/>
      </c>
      <c r="C9735" s="45" t="str">
        <f>IF(Table1[[#This Row],[Day]]="","",MONTH(F9735))</f>
        <v/>
      </c>
      <c r="D9735" s="45" t="str">
        <f>IF(Table1[[#This Row],[Day]]="","",YEAR(F9735))</f>
        <v/>
      </c>
      <c r="E9735" s="117" t="s">
        <v>329</v>
      </c>
      <c r="J9735" s="102"/>
      <c r="K9735" s="124"/>
      <c r="R9735" s="46"/>
      <c r="V9735" s="112"/>
      <c r="W9735" s="72"/>
      <c r="X9735" s="46"/>
      <c r="Y9735" s="46"/>
      <c r="AC9735" s="47">
        <f t="shared" si="148"/>
        <v>0</v>
      </c>
      <c r="AD9735" s="47"/>
      <c r="AE9735" s="44"/>
      <c r="AF9735" s="48"/>
    </row>
    <row r="9736" spans="1:32" ht="21" customHeight="1">
      <c r="A9736" s="45" t="str">
        <f>IF(G9736="","",VLOOKUP(G9736,#REF!,3,0))</f>
        <v/>
      </c>
      <c r="B9736" s="45" t="str">
        <f>IF(Table1[[#This Row],[Day]]="","",WEEKNUM(F9736))</f>
        <v/>
      </c>
      <c r="C9736" s="45" t="str">
        <f>IF(Table1[[#This Row],[Day]]="","",MONTH(F9736))</f>
        <v/>
      </c>
      <c r="D9736" s="45" t="str">
        <f>IF(Table1[[#This Row],[Day]]="","",YEAR(F9736))</f>
        <v/>
      </c>
      <c r="E9736" s="117" t="s">
        <v>329</v>
      </c>
      <c r="J9736" s="102"/>
      <c r="K9736" s="124"/>
      <c r="R9736" s="46"/>
      <c r="V9736" s="112"/>
      <c r="W9736" s="72"/>
      <c r="X9736" s="46"/>
      <c r="Y9736" s="46"/>
      <c r="AC9736" s="47">
        <f t="shared" si="148"/>
        <v>0</v>
      </c>
      <c r="AD9736" s="47"/>
      <c r="AE9736" s="44"/>
      <c r="AF9736" s="48"/>
    </row>
    <row r="9737" spans="1:32" ht="21" customHeight="1">
      <c r="A9737" s="45" t="str">
        <f>IF(G9737="","",VLOOKUP(G9737,#REF!,3,0))</f>
        <v/>
      </c>
      <c r="B9737" s="45" t="str">
        <f>IF(Table1[[#This Row],[Day]]="","",WEEKNUM(F9737))</f>
        <v/>
      </c>
      <c r="C9737" s="45" t="str">
        <f>IF(Table1[[#This Row],[Day]]="","",MONTH(F9737))</f>
        <v/>
      </c>
      <c r="D9737" s="45" t="str">
        <f>IF(Table1[[#This Row],[Day]]="","",YEAR(F9737))</f>
        <v/>
      </c>
      <c r="E9737" s="117" t="s">
        <v>329</v>
      </c>
      <c r="J9737" s="102"/>
      <c r="K9737" s="124"/>
      <c r="R9737" s="46"/>
      <c r="V9737" s="112"/>
      <c r="W9737" s="72"/>
      <c r="X9737" s="46"/>
      <c r="Y9737" s="46"/>
      <c r="AC9737" s="47">
        <f t="shared" si="148"/>
        <v>0</v>
      </c>
      <c r="AD9737" s="47"/>
      <c r="AE9737" s="44"/>
      <c r="AF9737" s="48"/>
    </row>
    <row r="9738" spans="1:32" ht="21" customHeight="1">
      <c r="A9738" s="45" t="str">
        <f>IF(G9738="","",VLOOKUP(G9738,#REF!,3,0))</f>
        <v/>
      </c>
      <c r="B9738" s="45" t="str">
        <f>IF(Table1[[#This Row],[Day]]="","",WEEKNUM(F9738))</f>
        <v/>
      </c>
      <c r="C9738" s="45" t="str">
        <f>IF(Table1[[#This Row],[Day]]="","",MONTH(F9738))</f>
        <v/>
      </c>
      <c r="D9738" s="45" t="str">
        <f>IF(Table1[[#This Row],[Day]]="","",YEAR(F9738))</f>
        <v/>
      </c>
      <c r="E9738" s="117" t="s">
        <v>329</v>
      </c>
      <c r="J9738" s="102"/>
      <c r="K9738" s="124"/>
      <c r="R9738" s="46"/>
      <c r="V9738" s="112"/>
      <c r="W9738" s="72"/>
      <c r="X9738" s="46"/>
      <c r="Y9738" s="46"/>
      <c r="AC9738" s="47">
        <f t="shared" si="148"/>
        <v>0</v>
      </c>
      <c r="AD9738" s="47"/>
      <c r="AE9738" s="44"/>
      <c r="AF9738" s="48"/>
    </row>
    <row r="9739" spans="1:32" ht="21" customHeight="1">
      <c r="A9739" s="45" t="str">
        <f>IF(G9739="","",VLOOKUP(G9739,#REF!,3,0))</f>
        <v/>
      </c>
      <c r="B9739" s="45" t="str">
        <f>IF(Table1[[#This Row],[Day]]="","",WEEKNUM(F9739))</f>
        <v/>
      </c>
      <c r="C9739" s="45" t="str">
        <f>IF(Table1[[#This Row],[Day]]="","",MONTH(F9739))</f>
        <v/>
      </c>
      <c r="D9739" s="45" t="str">
        <f>IF(Table1[[#This Row],[Day]]="","",YEAR(F9739))</f>
        <v/>
      </c>
      <c r="E9739" s="117" t="s">
        <v>329</v>
      </c>
      <c r="J9739" s="102"/>
      <c r="K9739" s="124"/>
      <c r="R9739" s="46"/>
      <c r="V9739" s="112"/>
      <c r="W9739" s="72"/>
      <c r="X9739" s="46"/>
      <c r="Y9739" s="46"/>
      <c r="AC9739" s="47">
        <f t="shared" si="148"/>
        <v>0</v>
      </c>
      <c r="AD9739" s="47"/>
      <c r="AE9739" s="44"/>
      <c r="AF9739" s="48"/>
    </row>
    <row r="9740" spans="1:32" ht="21" customHeight="1">
      <c r="A9740" s="45" t="str">
        <f>IF(G9740="","",VLOOKUP(G9740,#REF!,3,0))</f>
        <v/>
      </c>
      <c r="B9740" s="45" t="str">
        <f>IF(Table1[[#This Row],[Day]]="","",WEEKNUM(F9740))</f>
        <v/>
      </c>
      <c r="C9740" s="45" t="str">
        <f>IF(Table1[[#This Row],[Day]]="","",MONTH(F9740))</f>
        <v/>
      </c>
      <c r="D9740" s="45" t="str">
        <f>IF(Table1[[#This Row],[Day]]="","",YEAR(F9740))</f>
        <v/>
      </c>
      <c r="E9740" s="117" t="s">
        <v>329</v>
      </c>
      <c r="J9740" s="102"/>
      <c r="K9740" s="124"/>
      <c r="R9740" s="46"/>
      <c r="V9740" s="112"/>
      <c r="W9740" s="72"/>
      <c r="X9740" s="46"/>
      <c r="Y9740" s="46"/>
      <c r="AC9740" s="47">
        <f t="shared" si="148"/>
        <v>0</v>
      </c>
      <c r="AD9740" s="47"/>
      <c r="AE9740" s="44"/>
      <c r="AF9740" s="48"/>
    </row>
    <row r="9741" spans="1:32" ht="21" customHeight="1">
      <c r="A9741" s="45" t="str">
        <f>IF(G9741="","",VLOOKUP(G9741,#REF!,3,0))</f>
        <v/>
      </c>
      <c r="B9741" s="45" t="str">
        <f>IF(Table1[[#This Row],[Day]]="","",WEEKNUM(F9741))</f>
        <v/>
      </c>
      <c r="C9741" s="45" t="str">
        <f>IF(Table1[[#This Row],[Day]]="","",MONTH(F9741))</f>
        <v/>
      </c>
      <c r="D9741" s="45" t="str">
        <f>IF(Table1[[#This Row],[Day]]="","",YEAR(F9741))</f>
        <v/>
      </c>
      <c r="E9741" s="117" t="s">
        <v>329</v>
      </c>
      <c r="J9741" s="102"/>
      <c r="K9741" s="124"/>
      <c r="R9741" s="46"/>
      <c r="V9741" s="112"/>
      <c r="W9741" s="72"/>
      <c r="X9741" s="46"/>
      <c r="Y9741" s="46"/>
      <c r="AC9741" s="47">
        <f t="shared" si="148"/>
        <v>0</v>
      </c>
      <c r="AD9741" s="47"/>
      <c r="AE9741" s="44"/>
      <c r="AF9741" s="48"/>
    </row>
    <row r="9742" spans="1:32" ht="21" customHeight="1">
      <c r="A9742" s="45" t="str">
        <f>IF(G9742="","",VLOOKUP(G9742,#REF!,3,0))</f>
        <v/>
      </c>
      <c r="B9742" s="45" t="str">
        <f>IF(Table1[[#This Row],[Day]]="","",WEEKNUM(F9742))</f>
        <v/>
      </c>
      <c r="C9742" s="45" t="str">
        <f>IF(Table1[[#This Row],[Day]]="","",MONTH(F9742))</f>
        <v/>
      </c>
      <c r="D9742" s="45" t="str">
        <f>IF(Table1[[#This Row],[Day]]="","",YEAR(F9742))</f>
        <v/>
      </c>
      <c r="E9742" s="117" t="s">
        <v>329</v>
      </c>
      <c r="J9742" s="102"/>
      <c r="K9742" s="124"/>
      <c r="R9742" s="46"/>
      <c r="V9742" s="112"/>
      <c r="W9742" s="72"/>
      <c r="X9742" s="46"/>
      <c r="Y9742" s="46"/>
      <c r="AC9742" s="47">
        <f t="shared" si="148"/>
        <v>0</v>
      </c>
      <c r="AD9742" s="47"/>
      <c r="AE9742" s="44"/>
      <c r="AF9742" s="48"/>
    </row>
    <row r="9743" spans="1:32" ht="21" customHeight="1">
      <c r="A9743" s="45" t="str">
        <f>IF(G9743="","",VLOOKUP(G9743,#REF!,3,0))</f>
        <v/>
      </c>
      <c r="B9743" s="45" t="str">
        <f>IF(Table1[[#This Row],[Day]]="","",WEEKNUM(F9743))</f>
        <v/>
      </c>
      <c r="C9743" s="45" t="str">
        <f>IF(Table1[[#This Row],[Day]]="","",MONTH(F9743))</f>
        <v/>
      </c>
      <c r="D9743" s="45" t="str">
        <f>IF(Table1[[#This Row],[Day]]="","",YEAR(F9743))</f>
        <v/>
      </c>
      <c r="E9743" s="117" t="s">
        <v>329</v>
      </c>
      <c r="J9743" s="102"/>
      <c r="K9743" s="124"/>
      <c r="R9743" s="46"/>
      <c r="V9743" s="112"/>
      <c r="W9743" s="72"/>
      <c r="X9743" s="46"/>
      <c r="Y9743" s="46"/>
      <c r="AC9743" s="47">
        <f t="shared" si="148"/>
        <v>0</v>
      </c>
      <c r="AD9743" s="47"/>
      <c r="AE9743" s="44"/>
      <c r="AF9743" s="48"/>
    </row>
    <row r="9744" spans="1:32" ht="21" customHeight="1">
      <c r="A9744" s="45" t="str">
        <f>IF(G9744="","",VLOOKUP(G9744,#REF!,3,0))</f>
        <v/>
      </c>
      <c r="B9744" s="45" t="str">
        <f>IF(Table1[[#This Row],[Day]]="","",WEEKNUM(F9744))</f>
        <v/>
      </c>
      <c r="C9744" s="45" t="str">
        <f>IF(Table1[[#This Row],[Day]]="","",MONTH(F9744))</f>
        <v/>
      </c>
      <c r="D9744" s="45" t="str">
        <f>IF(Table1[[#This Row],[Day]]="","",YEAR(F9744))</f>
        <v/>
      </c>
      <c r="E9744" s="117" t="s">
        <v>329</v>
      </c>
      <c r="J9744" s="102"/>
      <c r="K9744" s="124"/>
      <c r="R9744" s="46"/>
      <c r="V9744" s="112"/>
      <c r="W9744" s="72"/>
      <c r="X9744" s="46"/>
      <c r="Y9744" s="46"/>
      <c r="AC9744" s="47">
        <f t="shared" si="148"/>
        <v>0</v>
      </c>
      <c r="AD9744" s="47"/>
      <c r="AE9744" s="44"/>
      <c r="AF9744" s="48"/>
    </row>
    <row r="9745" spans="1:32" ht="21" customHeight="1">
      <c r="A9745" s="45" t="str">
        <f>IF(G9745="","",VLOOKUP(G9745,#REF!,3,0))</f>
        <v/>
      </c>
      <c r="B9745" s="45" t="str">
        <f>IF(Table1[[#This Row],[Day]]="","",WEEKNUM(F9745))</f>
        <v/>
      </c>
      <c r="C9745" s="45" t="str">
        <f>IF(Table1[[#This Row],[Day]]="","",MONTH(F9745))</f>
        <v/>
      </c>
      <c r="D9745" s="45" t="str">
        <f>IF(Table1[[#This Row],[Day]]="","",YEAR(F9745))</f>
        <v/>
      </c>
      <c r="E9745" s="117" t="s">
        <v>329</v>
      </c>
      <c r="J9745" s="102"/>
      <c r="K9745" s="124"/>
      <c r="R9745" s="46"/>
      <c r="V9745" s="112"/>
      <c r="W9745" s="72"/>
      <c r="X9745" s="46"/>
      <c r="Y9745" s="46"/>
      <c r="AC9745" s="47">
        <f t="shared" si="148"/>
        <v>0</v>
      </c>
      <c r="AD9745" s="47"/>
      <c r="AE9745" s="44"/>
      <c r="AF9745" s="48"/>
    </row>
    <row r="9746" spans="1:32" ht="21" customHeight="1">
      <c r="A9746" s="45" t="str">
        <f>IF(G9746="","",VLOOKUP(G9746,#REF!,3,0))</f>
        <v/>
      </c>
      <c r="B9746" s="45" t="str">
        <f>IF(Table1[[#This Row],[Day]]="","",WEEKNUM(F9746))</f>
        <v/>
      </c>
      <c r="C9746" s="45" t="str">
        <f>IF(Table1[[#This Row],[Day]]="","",MONTH(F9746))</f>
        <v/>
      </c>
      <c r="D9746" s="45" t="str">
        <f>IF(Table1[[#This Row],[Day]]="","",YEAR(F9746))</f>
        <v/>
      </c>
      <c r="E9746" s="117" t="s">
        <v>329</v>
      </c>
      <c r="J9746" s="102"/>
      <c r="K9746" s="124"/>
      <c r="R9746" s="46"/>
      <c r="V9746" s="112"/>
      <c r="W9746" s="72"/>
      <c r="X9746" s="46"/>
      <c r="Y9746" s="46"/>
      <c r="AC9746" s="47">
        <f t="shared" si="148"/>
        <v>0</v>
      </c>
      <c r="AD9746" s="47"/>
      <c r="AE9746" s="44"/>
      <c r="AF9746" s="48"/>
    </row>
    <row r="9747" spans="1:32" ht="21" customHeight="1">
      <c r="A9747" s="45" t="str">
        <f>IF(G9747="","",VLOOKUP(G9747,#REF!,3,0))</f>
        <v/>
      </c>
      <c r="B9747" s="45" t="str">
        <f>IF(Table1[[#This Row],[Day]]="","",WEEKNUM(F9747))</f>
        <v/>
      </c>
      <c r="C9747" s="45" t="str">
        <f>IF(Table1[[#This Row],[Day]]="","",MONTH(F9747))</f>
        <v/>
      </c>
      <c r="D9747" s="45" t="str">
        <f>IF(Table1[[#This Row],[Day]]="","",YEAR(F9747))</f>
        <v/>
      </c>
      <c r="E9747" s="117" t="s">
        <v>329</v>
      </c>
      <c r="J9747" s="102"/>
      <c r="K9747" s="124"/>
      <c r="R9747" s="46"/>
      <c r="V9747" s="112"/>
      <c r="W9747" s="72"/>
      <c r="X9747" s="46"/>
      <c r="Y9747" s="46"/>
      <c r="AC9747" s="47">
        <f t="shared" si="148"/>
        <v>0</v>
      </c>
      <c r="AD9747" s="47"/>
      <c r="AE9747" s="44"/>
      <c r="AF9747" s="48"/>
    </row>
    <row r="9748" spans="1:32" ht="21" customHeight="1">
      <c r="A9748" s="45" t="str">
        <f>IF(G9748="","",VLOOKUP(G9748,#REF!,3,0))</f>
        <v/>
      </c>
      <c r="B9748" s="45" t="str">
        <f>IF(Table1[[#This Row],[Day]]="","",WEEKNUM(F9748))</f>
        <v/>
      </c>
      <c r="C9748" s="45" t="str">
        <f>IF(Table1[[#This Row],[Day]]="","",MONTH(F9748))</f>
        <v/>
      </c>
      <c r="D9748" s="45" t="str">
        <f>IF(Table1[[#This Row],[Day]]="","",YEAR(F9748))</f>
        <v/>
      </c>
      <c r="E9748" s="117" t="s">
        <v>329</v>
      </c>
      <c r="J9748" s="102"/>
      <c r="K9748" s="124"/>
      <c r="R9748" s="46"/>
      <c r="V9748" s="112"/>
      <c r="W9748" s="72"/>
      <c r="X9748" s="46"/>
      <c r="Y9748" s="46"/>
      <c r="AC9748" s="47">
        <f t="shared" si="148"/>
        <v>0</v>
      </c>
      <c r="AD9748" s="47"/>
      <c r="AE9748" s="44"/>
      <c r="AF9748" s="48"/>
    </row>
    <row r="9749" spans="1:32" ht="21" customHeight="1">
      <c r="A9749" s="45" t="str">
        <f>IF(G9749="","",VLOOKUP(G9749,#REF!,3,0))</f>
        <v/>
      </c>
      <c r="B9749" s="45" t="str">
        <f>IF(Table1[[#This Row],[Day]]="","",WEEKNUM(F9749))</f>
        <v/>
      </c>
      <c r="C9749" s="45" t="str">
        <f>IF(Table1[[#This Row],[Day]]="","",MONTH(F9749))</f>
        <v/>
      </c>
      <c r="D9749" s="45" t="str">
        <f>IF(Table1[[#This Row],[Day]]="","",YEAR(F9749))</f>
        <v/>
      </c>
      <c r="E9749" s="117" t="s">
        <v>329</v>
      </c>
      <c r="J9749" s="102"/>
      <c r="K9749" s="124"/>
      <c r="R9749" s="46"/>
      <c r="V9749" s="112"/>
      <c r="W9749" s="72"/>
      <c r="X9749" s="46"/>
      <c r="Y9749" s="46"/>
      <c r="AC9749" s="47">
        <f t="shared" si="148"/>
        <v>0</v>
      </c>
      <c r="AD9749" s="47"/>
      <c r="AE9749" s="44"/>
      <c r="AF9749" s="48"/>
    </row>
    <row r="9750" spans="1:32" ht="21" customHeight="1">
      <c r="A9750" s="45" t="str">
        <f>IF(G9750="","",VLOOKUP(G9750,#REF!,3,0))</f>
        <v/>
      </c>
      <c r="B9750" s="45" t="str">
        <f>IF(Table1[[#This Row],[Day]]="","",WEEKNUM(F9750))</f>
        <v/>
      </c>
      <c r="C9750" s="45" t="str">
        <f>IF(Table1[[#This Row],[Day]]="","",MONTH(F9750))</f>
        <v/>
      </c>
      <c r="D9750" s="45" t="str">
        <f>IF(Table1[[#This Row],[Day]]="","",YEAR(F9750))</f>
        <v/>
      </c>
      <c r="E9750" s="117" t="s">
        <v>329</v>
      </c>
      <c r="J9750" s="102"/>
      <c r="K9750" s="124"/>
      <c r="R9750" s="46"/>
      <c r="V9750" s="112"/>
      <c r="W9750" s="72"/>
      <c r="X9750" s="46"/>
      <c r="Y9750" s="46"/>
      <c r="AC9750" s="47">
        <f t="shared" si="148"/>
        <v>0</v>
      </c>
      <c r="AD9750" s="47"/>
      <c r="AE9750" s="44"/>
      <c r="AF9750" s="48"/>
    </row>
    <row r="9751" spans="1:32" ht="21" customHeight="1">
      <c r="A9751" s="45" t="str">
        <f>IF(G9751="","",VLOOKUP(G9751,#REF!,3,0))</f>
        <v/>
      </c>
      <c r="B9751" s="45" t="str">
        <f>IF(Table1[[#This Row],[Day]]="","",WEEKNUM(F9751))</f>
        <v/>
      </c>
      <c r="C9751" s="45" t="str">
        <f>IF(Table1[[#This Row],[Day]]="","",MONTH(F9751))</f>
        <v/>
      </c>
      <c r="D9751" s="45" t="str">
        <f>IF(Table1[[#This Row],[Day]]="","",YEAR(F9751))</f>
        <v/>
      </c>
      <c r="E9751" s="117" t="s">
        <v>329</v>
      </c>
      <c r="J9751" s="102"/>
      <c r="K9751" s="124"/>
      <c r="R9751" s="46"/>
      <c r="V9751" s="112"/>
      <c r="W9751" s="72"/>
      <c r="X9751" s="46"/>
      <c r="Y9751" s="46"/>
      <c r="AC9751" s="47">
        <f t="shared" si="148"/>
        <v>0</v>
      </c>
      <c r="AD9751" s="47"/>
      <c r="AE9751" s="44"/>
      <c r="AF9751" s="48"/>
    </row>
    <row r="9752" spans="1:32" ht="21" customHeight="1">
      <c r="A9752" s="45" t="str">
        <f>IF(G9752="","",VLOOKUP(G9752,#REF!,3,0))</f>
        <v/>
      </c>
      <c r="B9752" s="45" t="str">
        <f>IF(Table1[[#This Row],[Day]]="","",WEEKNUM(F9752))</f>
        <v/>
      </c>
      <c r="C9752" s="45" t="str">
        <f>IF(Table1[[#This Row],[Day]]="","",MONTH(F9752))</f>
        <v/>
      </c>
      <c r="D9752" s="45" t="str">
        <f>IF(Table1[[#This Row],[Day]]="","",YEAR(F9752))</f>
        <v/>
      </c>
      <c r="E9752" s="117" t="s">
        <v>329</v>
      </c>
      <c r="J9752" s="102"/>
      <c r="K9752" s="124"/>
      <c r="R9752" s="46"/>
      <c r="V9752" s="112"/>
      <c r="W9752" s="72"/>
      <c r="X9752" s="46"/>
      <c r="Y9752" s="46"/>
      <c r="AC9752" s="47">
        <f t="shared" si="148"/>
        <v>0</v>
      </c>
      <c r="AD9752" s="47"/>
      <c r="AE9752" s="44"/>
      <c r="AF9752" s="48"/>
    </row>
    <row r="9753" spans="1:32" ht="21" customHeight="1">
      <c r="A9753" s="45" t="str">
        <f>IF(G9753="","",VLOOKUP(G9753,#REF!,3,0))</f>
        <v/>
      </c>
      <c r="B9753" s="45" t="str">
        <f>IF(Table1[[#This Row],[Day]]="","",WEEKNUM(F9753))</f>
        <v/>
      </c>
      <c r="C9753" s="45" t="str">
        <f>IF(Table1[[#This Row],[Day]]="","",MONTH(F9753))</f>
        <v/>
      </c>
      <c r="D9753" s="45" t="str">
        <f>IF(Table1[[#This Row],[Day]]="","",YEAR(F9753))</f>
        <v/>
      </c>
      <c r="E9753" s="117" t="s">
        <v>329</v>
      </c>
      <c r="J9753" s="102"/>
      <c r="K9753" s="124"/>
      <c r="R9753" s="46"/>
      <c r="V9753" s="112"/>
      <c r="W9753" s="72"/>
      <c r="X9753" s="46"/>
      <c r="Y9753" s="46"/>
      <c r="AC9753" s="47">
        <f t="shared" si="148"/>
        <v>0</v>
      </c>
      <c r="AD9753" s="47"/>
      <c r="AE9753" s="44"/>
      <c r="AF9753" s="48"/>
    </row>
    <row r="9754" spans="1:32" ht="21" customHeight="1">
      <c r="A9754" s="45" t="str">
        <f>IF(G9754="","",VLOOKUP(G9754,#REF!,3,0))</f>
        <v/>
      </c>
      <c r="B9754" s="45" t="str">
        <f>IF(Table1[[#This Row],[Day]]="","",WEEKNUM(F9754))</f>
        <v/>
      </c>
      <c r="C9754" s="45" t="str">
        <f>IF(Table1[[#This Row],[Day]]="","",MONTH(F9754))</f>
        <v/>
      </c>
      <c r="D9754" s="45" t="str">
        <f>IF(Table1[[#This Row],[Day]]="","",YEAR(F9754))</f>
        <v/>
      </c>
      <c r="E9754" s="117" t="s">
        <v>329</v>
      </c>
      <c r="J9754" s="102"/>
      <c r="K9754" s="124"/>
      <c r="R9754" s="46"/>
      <c r="V9754" s="112"/>
      <c r="W9754" s="72"/>
      <c r="X9754" s="46"/>
      <c r="Y9754" s="46"/>
      <c r="AC9754" s="47">
        <f t="shared" si="148"/>
        <v>0</v>
      </c>
      <c r="AD9754" s="47"/>
      <c r="AE9754" s="44"/>
      <c r="AF9754" s="48"/>
    </row>
    <row r="9755" spans="1:32" ht="21" customHeight="1">
      <c r="A9755" s="45" t="str">
        <f>IF(G9755="","",VLOOKUP(G9755,#REF!,3,0))</f>
        <v/>
      </c>
      <c r="B9755" s="45" t="str">
        <f>IF(Table1[[#This Row],[Day]]="","",WEEKNUM(F9755))</f>
        <v/>
      </c>
      <c r="C9755" s="45" t="str">
        <f>IF(Table1[[#This Row],[Day]]="","",MONTH(F9755))</f>
        <v/>
      </c>
      <c r="D9755" s="45" t="str">
        <f>IF(Table1[[#This Row],[Day]]="","",YEAR(F9755))</f>
        <v/>
      </c>
      <c r="E9755" s="117" t="s">
        <v>329</v>
      </c>
      <c r="J9755" s="102"/>
      <c r="K9755" s="124"/>
      <c r="R9755" s="46"/>
      <c r="V9755" s="112"/>
      <c r="W9755" s="72"/>
      <c r="X9755" s="46"/>
      <c r="Y9755" s="46"/>
      <c r="AC9755" s="47">
        <f t="shared" si="148"/>
        <v>0</v>
      </c>
      <c r="AD9755" s="47"/>
      <c r="AE9755" s="44"/>
      <c r="AF9755" s="48"/>
    </row>
    <row r="9756" spans="1:32" ht="21" customHeight="1">
      <c r="A9756" s="45" t="str">
        <f>IF(G9756="","",VLOOKUP(G9756,#REF!,3,0))</f>
        <v/>
      </c>
      <c r="B9756" s="45" t="str">
        <f>IF(Table1[[#This Row],[Day]]="","",WEEKNUM(F9756))</f>
        <v/>
      </c>
      <c r="C9756" s="45" t="str">
        <f>IF(Table1[[#This Row],[Day]]="","",MONTH(F9756))</f>
        <v/>
      </c>
      <c r="D9756" s="45" t="str">
        <f>IF(Table1[[#This Row],[Day]]="","",YEAR(F9756))</f>
        <v/>
      </c>
      <c r="E9756" s="117" t="s">
        <v>329</v>
      </c>
      <c r="J9756" s="102"/>
      <c r="K9756" s="124"/>
      <c r="R9756" s="46"/>
      <c r="V9756" s="112"/>
      <c r="W9756" s="72"/>
      <c r="X9756" s="46"/>
      <c r="Y9756" s="46"/>
      <c r="AC9756" s="47">
        <f t="shared" ref="AC9756:AC9819" si="149">SUM(I9756:AB9756)</f>
        <v>0</v>
      </c>
      <c r="AD9756" s="47"/>
      <c r="AE9756" s="44"/>
      <c r="AF9756" s="48"/>
    </row>
    <row r="9757" spans="1:32" ht="21" customHeight="1">
      <c r="A9757" s="45" t="str">
        <f>IF(G9757="","",VLOOKUP(G9757,#REF!,3,0))</f>
        <v/>
      </c>
      <c r="B9757" s="45" t="str">
        <f>IF(Table1[[#This Row],[Day]]="","",WEEKNUM(F9757))</f>
        <v/>
      </c>
      <c r="C9757" s="45" t="str">
        <f>IF(Table1[[#This Row],[Day]]="","",MONTH(F9757))</f>
        <v/>
      </c>
      <c r="D9757" s="45" t="str">
        <f>IF(Table1[[#This Row],[Day]]="","",YEAR(F9757))</f>
        <v/>
      </c>
      <c r="E9757" s="117" t="s">
        <v>329</v>
      </c>
      <c r="J9757" s="102"/>
      <c r="K9757" s="124"/>
      <c r="R9757" s="46"/>
      <c r="V9757" s="112"/>
      <c r="W9757" s="72"/>
      <c r="X9757" s="46"/>
      <c r="Y9757" s="46"/>
      <c r="AC9757" s="47">
        <f t="shared" si="149"/>
        <v>0</v>
      </c>
      <c r="AD9757" s="47"/>
      <c r="AE9757" s="44"/>
      <c r="AF9757" s="48"/>
    </row>
    <row r="9758" spans="1:32" ht="21" customHeight="1">
      <c r="A9758" s="45" t="str">
        <f>IF(G9758="","",VLOOKUP(G9758,#REF!,3,0))</f>
        <v/>
      </c>
      <c r="B9758" s="45" t="str">
        <f>IF(Table1[[#This Row],[Day]]="","",WEEKNUM(F9758))</f>
        <v/>
      </c>
      <c r="C9758" s="45" t="str">
        <f>IF(Table1[[#This Row],[Day]]="","",MONTH(F9758))</f>
        <v/>
      </c>
      <c r="D9758" s="45" t="str">
        <f>IF(Table1[[#This Row],[Day]]="","",YEAR(F9758))</f>
        <v/>
      </c>
      <c r="E9758" s="117" t="s">
        <v>329</v>
      </c>
      <c r="J9758" s="102"/>
      <c r="K9758" s="124"/>
      <c r="R9758" s="46"/>
      <c r="V9758" s="112"/>
      <c r="W9758" s="72"/>
      <c r="X9758" s="46"/>
      <c r="Y9758" s="46"/>
      <c r="AC9758" s="47">
        <f t="shared" si="149"/>
        <v>0</v>
      </c>
      <c r="AD9758" s="47"/>
      <c r="AE9758" s="44"/>
      <c r="AF9758" s="48"/>
    </row>
    <row r="9759" spans="1:32" ht="21" customHeight="1">
      <c r="A9759" s="45" t="str">
        <f>IF(G9759="","",VLOOKUP(G9759,#REF!,3,0))</f>
        <v/>
      </c>
      <c r="B9759" s="45" t="str">
        <f>IF(Table1[[#This Row],[Day]]="","",WEEKNUM(F9759))</f>
        <v/>
      </c>
      <c r="C9759" s="45" t="str">
        <f>IF(Table1[[#This Row],[Day]]="","",MONTH(F9759))</f>
        <v/>
      </c>
      <c r="D9759" s="45" t="str">
        <f>IF(Table1[[#This Row],[Day]]="","",YEAR(F9759))</f>
        <v/>
      </c>
      <c r="E9759" s="117" t="s">
        <v>329</v>
      </c>
      <c r="J9759" s="102"/>
      <c r="K9759" s="124"/>
      <c r="R9759" s="46"/>
      <c r="V9759" s="112"/>
      <c r="W9759" s="72"/>
      <c r="X9759" s="46"/>
      <c r="Y9759" s="46"/>
      <c r="AC9759" s="47">
        <f t="shared" si="149"/>
        <v>0</v>
      </c>
      <c r="AD9759" s="47"/>
      <c r="AE9759" s="44"/>
      <c r="AF9759" s="48"/>
    </row>
    <row r="9760" spans="1:32" ht="21" customHeight="1">
      <c r="A9760" s="45" t="str">
        <f>IF(G9760="","",VLOOKUP(G9760,#REF!,3,0))</f>
        <v/>
      </c>
      <c r="B9760" s="45" t="str">
        <f>IF(Table1[[#This Row],[Day]]="","",WEEKNUM(F9760))</f>
        <v/>
      </c>
      <c r="C9760" s="45" t="str">
        <f>IF(Table1[[#This Row],[Day]]="","",MONTH(F9760))</f>
        <v/>
      </c>
      <c r="D9760" s="45" t="str">
        <f>IF(Table1[[#This Row],[Day]]="","",YEAR(F9760))</f>
        <v/>
      </c>
      <c r="E9760" s="117" t="s">
        <v>329</v>
      </c>
      <c r="J9760" s="102"/>
      <c r="K9760" s="124"/>
      <c r="R9760" s="46"/>
      <c r="V9760" s="112"/>
      <c r="W9760" s="72"/>
      <c r="X9760" s="46"/>
      <c r="Y9760" s="46"/>
      <c r="AC9760" s="47">
        <f t="shared" si="149"/>
        <v>0</v>
      </c>
      <c r="AD9760" s="47"/>
      <c r="AE9760" s="44"/>
      <c r="AF9760" s="48"/>
    </row>
    <row r="9761" spans="1:32" ht="21" customHeight="1">
      <c r="A9761" s="45" t="str">
        <f>IF(G9761="","",VLOOKUP(G9761,#REF!,3,0))</f>
        <v/>
      </c>
      <c r="B9761" s="45" t="str">
        <f>IF(Table1[[#This Row],[Day]]="","",WEEKNUM(F9761))</f>
        <v/>
      </c>
      <c r="C9761" s="45" t="str">
        <f>IF(Table1[[#This Row],[Day]]="","",MONTH(F9761))</f>
        <v/>
      </c>
      <c r="D9761" s="45" t="str">
        <f>IF(Table1[[#This Row],[Day]]="","",YEAR(F9761))</f>
        <v/>
      </c>
      <c r="E9761" s="117" t="s">
        <v>329</v>
      </c>
      <c r="J9761" s="102"/>
      <c r="K9761" s="124"/>
      <c r="R9761" s="46"/>
      <c r="V9761" s="112"/>
      <c r="W9761" s="72"/>
      <c r="X9761" s="46"/>
      <c r="Y9761" s="46"/>
      <c r="AC9761" s="47">
        <f t="shared" si="149"/>
        <v>0</v>
      </c>
      <c r="AD9761" s="47"/>
      <c r="AE9761" s="44"/>
      <c r="AF9761" s="48"/>
    </row>
    <row r="9762" spans="1:32" ht="21" customHeight="1">
      <c r="A9762" s="45" t="str">
        <f>IF(G9762="","",VLOOKUP(G9762,#REF!,3,0))</f>
        <v/>
      </c>
      <c r="B9762" s="45" t="str">
        <f>IF(Table1[[#This Row],[Day]]="","",WEEKNUM(F9762))</f>
        <v/>
      </c>
      <c r="C9762" s="45" t="str">
        <f>IF(Table1[[#This Row],[Day]]="","",MONTH(F9762))</f>
        <v/>
      </c>
      <c r="D9762" s="45" t="str">
        <f>IF(Table1[[#This Row],[Day]]="","",YEAR(F9762))</f>
        <v/>
      </c>
      <c r="E9762" s="117" t="s">
        <v>329</v>
      </c>
      <c r="J9762" s="102"/>
      <c r="K9762" s="124"/>
      <c r="R9762" s="46"/>
      <c r="V9762" s="112"/>
      <c r="W9762" s="72"/>
      <c r="X9762" s="46"/>
      <c r="Y9762" s="46"/>
      <c r="AC9762" s="47">
        <f t="shared" si="149"/>
        <v>0</v>
      </c>
      <c r="AD9762" s="47"/>
      <c r="AE9762" s="44"/>
      <c r="AF9762" s="48"/>
    </row>
    <row r="9763" spans="1:32" ht="21" customHeight="1">
      <c r="A9763" s="45" t="str">
        <f>IF(G9763="","",VLOOKUP(G9763,#REF!,3,0))</f>
        <v/>
      </c>
      <c r="B9763" s="45" t="str">
        <f>IF(Table1[[#This Row],[Day]]="","",WEEKNUM(F9763))</f>
        <v/>
      </c>
      <c r="C9763" s="45" t="str">
        <f>IF(Table1[[#This Row],[Day]]="","",MONTH(F9763))</f>
        <v/>
      </c>
      <c r="D9763" s="45" t="str">
        <f>IF(Table1[[#This Row],[Day]]="","",YEAR(F9763))</f>
        <v/>
      </c>
      <c r="E9763" s="117" t="s">
        <v>329</v>
      </c>
      <c r="J9763" s="102"/>
      <c r="K9763" s="124"/>
      <c r="R9763" s="46"/>
      <c r="V9763" s="112"/>
      <c r="W9763" s="72"/>
      <c r="X9763" s="46"/>
      <c r="Y9763" s="46"/>
      <c r="AC9763" s="47">
        <f t="shared" si="149"/>
        <v>0</v>
      </c>
      <c r="AD9763" s="47"/>
      <c r="AE9763" s="44"/>
      <c r="AF9763" s="48"/>
    </row>
    <row r="9764" spans="1:32" ht="21" customHeight="1">
      <c r="A9764" s="45" t="str">
        <f>IF(G9764="","",VLOOKUP(G9764,#REF!,3,0))</f>
        <v/>
      </c>
      <c r="B9764" s="45" t="str">
        <f>IF(Table1[[#This Row],[Day]]="","",WEEKNUM(F9764))</f>
        <v/>
      </c>
      <c r="C9764" s="45" t="str">
        <f>IF(Table1[[#This Row],[Day]]="","",MONTH(F9764))</f>
        <v/>
      </c>
      <c r="D9764" s="45" t="str">
        <f>IF(Table1[[#This Row],[Day]]="","",YEAR(F9764))</f>
        <v/>
      </c>
      <c r="E9764" s="117" t="s">
        <v>329</v>
      </c>
      <c r="J9764" s="102"/>
      <c r="K9764" s="124"/>
      <c r="R9764" s="46"/>
      <c r="V9764" s="112"/>
      <c r="W9764" s="72"/>
      <c r="X9764" s="46"/>
      <c r="Y9764" s="46"/>
      <c r="AC9764" s="47">
        <f t="shared" si="149"/>
        <v>0</v>
      </c>
      <c r="AD9764" s="47"/>
      <c r="AE9764" s="44"/>
      <c r="AF9764" s="48"/>
    </row>
    <row r="9765" spans="1:32" ht="21" customHeight="1">
      <c r="A9765" s="45" t="str">
        <f>IF(G9765="","",VLOOKUP(G9765,#REF!,3,0))</f>
        <v/>
      </c>
      <c r="B9765" s="45" t="str">
        <f>IF(Table1[[#This Row],[Day]]="","",WEEKNUM(F9765))</f>
        <v/>
      </c>
      <c r="C9765" s="45" t="str">
        <f>IF(Table1[[#This Row],[Day]]="","",MONTH(F9765))</f>
        <v/>
      </c>
      <c r="D9765" s="45" t="str">
        <f>IF(Table1[[#This Row],[Day]]="","",YEAR(F9765))</f>
        <v/>
      </c>
      <c r="E9765" s="117" t="s">
        <v>329</v>
      </c>
      <c r="J9765" s="102"/>
      <c r="K9765" s="124"/>
      <c r="R9765" s="46"/>
      <c r="V9765" s="112"/>
      <c r="W9765" s="72"/>
      <c r="X9765" s="46"/>
      <c r="Y9765" s="46"/>
      <c r="AC9765" s="47">
        <f t="shared" si="149"/>
        <v>0</v>
      </c>
      <c r="AD9765" s="47"/>
      <c r="AE9765" s="44"/>
      <c r="AF9765" s="48"/>
    </row>
    <row r="9766" spans="1:32" ht="21" customHeight="1">
      <c r="A9766" s="45" t="str">
        <f>IF(G9766="","",VLOOKUP(G9766,#REF!,3,0))</f>
        <v/>
      </c>
      <c r="B9766" s="45" t="str">
        <f>IF(Table1[[#This Row],[Day]]="","",WEEKNUM(F9766))</f>
        <v/>
      </c>
      <c r="C9766" s="45" t="str">
        <f>IF(Table1[[#This Row],[Day]]="","",MONTH(F9766))</f>
        <v/>
      </c>
      <c r="D9766" s="45" t="str">
        <f>IF(Table1[[#This Row],[Day]]="","",YEAR(F9766))</f>
        <v/>
      </c>
      <c r="E9766" s="117" t="s">
        <v>329</v>
      </c>
      <c r="J9766" s="102"/>
      <c r="K9766" s="124"/>
      <c r="R9766" s="46"/>
      <c r="V9766" s="112"/>
      <c r="W9766" s="72"/>
      <c r="X9766" s="46"/>
      <c r="Y9766" s="46"/>
      <c r="AC9766" s="47">
        <f t="shared" si="149"/>
        <v>0</v>
      </c>
      <c r="AD9766" s="47"/>
      <c r="AE9766" s="44"/>
      <c r="AF9766" s="48"/>
    </row>
    <row r="9767" spans="1:32" ht="21" customHeight="1">
      <c r="A9767" s="45" t="str">
        <f>IF(G9767="","",VLOOKUP(G9767,#REF!,3,0))</f>
        <v/>
      </c>
      <c r="B9767" s="45" t="str">
        <f>IF(Table1[[#This Row],[Day]]="","",WEEKNUM(F9767))</f>
        <v/>
      </c>
      <c r="C9767" s="45" t="str">
        <f>IF(Table1[[#This Row],[Day]]="","",MONTH(F9767))</f>
        <v/>
      </c>
      <c r="D9767" s="45" t="str">
        <f>IF(Table1[[#This Row],[Day]]="","",YEAR(F9767))</f>
        <v/>
      </c>
      <c r="E9767" s="117" t="s">
        <v>329</v>
      </c>
      <c r="J9767" s="102"/>
      <c r="K9767" s="124"/>
      <c r="R9767" s="46"/>
      <c r="V9767" s="112"/>
      <c r="W9767" s="72"/>
      <c r="X9767" s="46"/>
      <c r="Y9767" s="46"/>
      <c r="AC9767" s="47">
        <f t="shared" si="149"/>
        <v>0</v>
      </c>
      <c r="AD9767" s="47"/>
      <c r="AE9767" s="44"/>
      <c r="AF9767" s="48"/>
    </row>
    <row r="9768" spans="1:32" ht="21" customHeight="1">
      <c r="A9768" s="45" t="str">
        <f>IF(G9768="","",VLOOKUP(G9768,#REF!,3,0))</f>
        <v/>
      </c>
      <c r="B9768" s="45" t="str">
        <f>IF(Table1[[#This Row],[Day]]="","",WEEKNUM(F9768))</f>
        <v/>
      </c>
      <c r="C9768" s="45" t="str">
        <f>IF(Table1[[#This Row],[Day]]="","",MONTH(F9768))</f>
        <v/>
      </c>
      <c r="D9768" s="45" t="str">
        <f>IF(Table1[[#This Row],[Day]]="","",YEAR(F9768))</f>
        <v/>
      </c>
      <c r="E9768" s="117" t="s">
        <v>329</v>
      </c>
      <c r="J9768" s="102"/>
      <c r="K9768" s="124"/>
      <c r="R9768" s="46"/>
      <c r="V9768" s="112"/>
      <c r="W9768" s="72"/>
      <c r="X9768" s="46"/>
      <c r="Y9768" s="46"/>
      <c r="AC9768" s="47">
        <f t="shared" si="149"/>
        <v>0</v>
      </c>
      <c r="AD9768" s="47"/>
      <c r="AE9768" s="44"/>
      <c r="AF9768" s="48"/>
    </row>
    <row r="9769" spans="1:32" ht="21" customHeight="1">
      <c r="A9769" s="45" t="str">
        <f>IF(G9769="","",VLOOKUP(G9769,#REF!,3,0))</f>
        <v/>
      </c>
      <c r="B9769" s="45" t="str">
        <f>IF(Table1[[#This Row],[Day]]="","",WEEKNUM(F9769))</f>
        <v/>
      </c>
      <c r="C9769" s="45" t="str">
        <f>IF(Table1[[#This Row],[Day]]="","",MONTH(F9769))</f>
        <v/>
      </c>
      <c r="D9769" s="45" t="str">
        <f>IF(Table1[[#This Row],[Day]]="","",YEAR(F9769))</f>
        <v/>
      </c>
      <c r="E9769" s="117" t="s">
        <v>329</v>
      </c>
      <c r="J9769" s="102"/>
      <c r="K9769" s="124"/>
      <c r="R9769" s="46"/>
      <c r="V9769" s="112"/>
      <c r="W9769" s="72"/>
      <c r="X9769" s="46"/>
      <c r="Y9769" s="46"/>
      <c r="AC9769" s="47">
        <f t="shared" si="149"/>
        <v>0</v>
      </c>
      <c r="AD9769" s="47"/>
      <c r="AE9769" s="44"/>
      <c r="AF9769" s="48"/>
    </row>
    <row r="9770" spans="1:32" ht="21" customHeight="1">
      <c r="A9770" s="45" t="str">
        <f>IF(G9770="","",VLOOKUP(G9770,#REF!,3,0))</f>
        <v/>
      </c>
      <c r="B9770" s="45" t="str">
        <f>IF(Table1[[#This Row],[Day]]="","",WEEKNUM(F9770))</f>
        <v/>
      </c>
      <c r="C9770" s="45" t="str">
        <f>IF(Table1[[#This Row],[Day]]="","",MONTH(F9770))</f>
        <v/>
      </c>
      <c r="D9770" s="45" t="str">
        <f>IF(Table1[[#This Row],[Day]]="","",YEAR(F9770))</f>
        <v/>
      </c>
      <c r="E9770" s="117" t="s">
        <v>329</v>
      </c>
      <c r="J9770" s="102"/>
      <c r="K9770" s="124"/>
      <c r="R9770" s="46"/>
      <c r="V9770" s="112"/>
      <c r="W9770" s="72"/>
      <c r="X9770" s="46"/>
      <c r="Y9770" s="46"/>
      <c r="AC9770" s="47">
        <f t="shared" si="149"/>
        <v>0</v>
      </c>
      <c r="AD9770" s="47"/>
      <c r="AE9770" s="44"/>
      <c r="AF9770" s="48"/>
    </row>
    <row r="9771" spans="1:32" ht="21" customHeight="1">
      <c r="A9771" s="45" t="str">
        <f>IF(G9771="","",VLOOKUP(G9771,#REF!,3,0))</f>
        <v/>
      </c>
      <c r="B9771" s="45" t="str">
        <f>IF(Table1[[#This Row],[Day]]="","",WEEKNUM(F9771))</f>
        <v/>
      </c>
      <c r="C9771" s="45" t="str">
        <f>IF(Table1[[#This Row],[Day]]="","",MONTH(F9771))</f>
        <v/>
      </c>
      <c r="D9771" s="45" t="str">
        <f>IF(Table1[[#This Row],[Day]]="","",YEAR(F9771))</f>
        <v/>
      </c>
      <c r="E9771" s="117" t="s">
        <v>329</v>
      </c>
      <c r="J9771" s="102"/>
      <c r="K9771" s="124"/>
      <c r="R9771" s="46"/>
      <c r="V9771" s="112"/>
      <c r="W9771" s="72"/>
      <c r="X9771" s="46"/>
      <c r="Y9771" s="46"/>
      <c r="AC9771" s="47">
        <f t="shared" si="149"/>
        <v>0</v>
      </c>
      <c r="AD9771" s="47"/>
      <c r="AE9771" s="44"/>
      <c r="AF9771" s="48"/>
    </row>
    <row r="9772" spans="1:32" ht="21" customHeight="1">
      <c r="A9772" s="45" t="str">
        <f>IF(G9772="","",VLOOKUP(G9772,#REF!,3,0))</f>
        <v/>
      </c>
      <c r="B9772" s="45" t="str">
        <f>IF(Table1[[#This Row],[Day]]="","",WEEKNUM(F9772))</f>
        <v/>
      </c>
      <c r="C9772" s="45" t="str">
        <f>IF(Table1[[#This Row],[Day]]="","",MONTH(F9772))</f>
        <v/>
      </c>
      <c r="D9772" s="45" t="str">
        <f>IF(Table1[[#This Row],[Day]]="","",YEAR(F9772))</f>
        <v/>
      </c>
      <c r="E9772" s="117" t="s">
        <v>329</v>
      </c>
      <c r="J9772" s="102"/>
      <c r="K9772" s="124"/>
      <c r="R9772" s="46"/>
      <c r="V9772" s="112"/>
      <c r="W9772" s="72"/>
      <c r="X9772" s="46"/>
      <c r="Y9772" s="46"/>
      <c r="AC9772" s="47">
        <f t="shared" si="149"/>
        <v>0</v>
      </c>
      <c r="AD9772" s="47"/>
      <c r="AE9772" s="44"/>
      <c r="AF9772" s="48"/>
    </row>
    <row r="9773" spans="1:32" ht="21" customHeight="1">
      <c r="A9773" s="45" t="str">
        <f>IF(G9773="","",VLOOKUP(G9773,#REF!,3,0))</f>
        <v/>
      </c>
      <c r="B9773" s="45" t="str">
        <f>IF(Table1[[#This Row],[Day]]="","",WEEKNUM(F9773))</f>
        <v/>
      </c>
      <c r="C9773" s="45" t="str">
        <f>IF(Table1[[#This Row],[Day]]="","",MONTH(F9773))</f>
        <v/>
      </c>
      <c r="D9773" s="45" t="str">
        <f>IF(Table1[[#This Row],[Day]]="","",YEAR(F9773))</f>
        <v/>
      </c>
      <c r="E9773" s="117" t="s">
        <v>329</v>
      </c>
      <c r="J9773" s="102"/>
      <c r="K9773" s="124"/>
      <c r="R9773" s="46"/>
      <c r="V9773" s="112"/>
      <c r="W9773" s="72"/>
      <c r="X9773" s="46"/>
      <c r="Y9773" s="46"/>
      <c r="AC9773" s="47">
        <f t="shared" si="149"/>
        <v>0</v>
      </c>
      <c r="AD9773" s="47"/>
      <c r="AE9773" s="44"/>
      <c r="AF9773" s="48"/>
    </row>
    <row r="9774" spans="1:32" ht="21" customHeight="1">
      <c r="A9774" s="45" t="str">
        <f>IF(G9774="","",VLOOKUP(G9774,#REF!,3,0))</f>
        <v/>
      </c>
      <c r="B9774" s="45" t="str">
        <f>IF(Table1[[#This Row],[Day]]="","",WEEKNUM(F9774))</f>
        <v/>
      </c>
      <c r="C9774" s="45" t="str">
        <f>IF(Table1[[#This Row],[Day]]="","",MONTH(F9774))</f>
        <v/>
      </c>
      <c r="D9774" s="45" t="str">
        <f>IF(Table1[[#This Row],[Day]]="","",YEAR(F9774))</f>
        <v/>
      </c>
      <c r="E9774" s="117" t="s">
        <v>329</v>
      </c>
      <c r="J9774" s="102"/>
      <c r="K9774" s="124"/>
      <c r="R9774" s="46"/>
      <c r="V9774" s="112"/>
      <c r="W9774" s="72"/>
      <c r="X9774" s="46"/>
      <c r="Y9774" s="46"/>
      <c r="AC9774" s="47">
        <f t="shared" si="149"/>
        <v>0</v>
      </c>
      <c r="AD9774" s="47"/>
      <c r="AE9774" s="44"/>
      <c r="AF9774" s="48"/>
    </row>
    <row r="9775" spans="1:32" ht="21" customHeight="1">
      <c r="A9775" s="45" t="str">
        <f>IF(G9775="","",VLOOKUP(G9775,#REF!,3,0))</f>
        <v/>
      </c>
      <c r="B9775" s="45" t="str">
        <f>IF(Table1[[#This Row],[Day]]="","",WEEKNUM(F9775))</f>
        <v/>
      </c>
      <c r="C9775" s="45" t="str">
        <f>IF(Table1[[#This Row],[Day]]="","",MONTH(F9775))</f>
        <v/>
      </c>
      <c r="D9775" s="45" t="str">
        <f>IF(Table1[[#This Row],[Day]]="","",YEAR(F9775))</f>
        <v/>
      </c>
      <c r="E9775" s="117" t="s">
        <v>329</v>
      </c>
      <c r="J9775" s="102"/>
      <c r="K9775" s="124"/>
      <c r="R9775" s="46"/>
      <c r="V9775" s="112"/>
      <c r="W9775" s="72"/>
      <c r="X9775" s="46"/>
      <c r="Y9775" s="46"/>
      <c r="AC9775" s="47">
        <f t="shared" si="149"/>
        <v>0</v>
      </c>
      <c r="AD9775" s="47"/>
      <c r="AE9775" s="44"/>
      <c r="AF9775" s="48"/>
    </row>
    <row r="9776" spans="1:32" ht="21" customHeight="1">
      <c r="A9776" s="45" t="str">
        <f>IF(G9776="","",VLOOKUP(G9776,#REF!,3,0))</f>
        <v/>
      </c>
      <c r="B9776" s="45" t="str">
        <f>IF(Table1[[#This Row],[Day]]="","",WEEKNUM(F9776))</f>
        <v/>
      </c>
      <c r="C9776" s="45" t="str">
        <f>IF(Table1[[#This Row],[Day]]="","",MONTH(F9776))</f>
        <v/>
      </c>
      <c r="D9776" s="45" t="str">
        <f>IF(Table1[[#This Row],[Day]]="","",YEAR(F9776))</f>
        <v/>
      </c>
      <c r="E9776" s="117" t="s">
        <v>329</v>
      </c>
      <c r="J9776" s="102"/>
      <c r="K9776" s="124"/>
      <c r="R9776" s="46"/>
      <c r="V9776" s="112"/>
      <c r="W9776" s="72"/>
      <c r="X9776" s="46"/>
      <c r="Y9776" s="46"/>
      <c r="AC9776" s="47">
        <f t="shared" si="149"/>
        <v>0</v>
      </c>
      <c r="AD9776" s="47"/>
      <c r="AE9776" s="44"/>
      <c r="AF9776" s="48"/>
    </row>
    <row r="9777" spans="1:32" ht="21" customHeight="1">
      <c r="A9777" s="45" t="str">
        <f>IF(G9777="","",VLOOKUP(G9777,#REF!,3,0))</f>
        <v/>
      </c>
      <c r="B9777" s="45" t="str">
        <f>IF(Table1[[#This Row],[Day]]="","",WEEKNUM(F9777))</f>
        <v/>
      </c>
      <c r="C9777" s="45" t="str">
        <f>IF(Table1[[#This Row],[Day]]="","",MONTH(F9777))</f>
        <v/>
      </c>
      <c r="D9777" s="45" t="str">
        <f>IF(Table1[[#This Row],[Day]]="","",YEAR(F9777))</f>
        <v/>
      </c>
      <c r="E9777" s="117" t="s">
        <v>329</v>
      </c>
      <c r="J9777" s="102"/>
      <c r="K9777" s="124"/>
      <c r="R9777" s="46"/>
      <c r="V9777" s="112"/>
      <c r="W9777" s="72"/>
      <c r="X9777" s="46"/>
      <c r="Y9777" s="46"/>
      <c r="AC9777" s="47">
        <f t="shared" si="149"/>
        <v>0</v>
      </c>
      <c r="AD9777" s="47"/>
      <c r="AE9777" s="44"/>
      <c r="AF9777" s="48"/>
    </row>
    <row r="9778" spans="1:32" ht="21" customHeight="1">
      <c r="A9778" s="45" t="str">
        <f>IF(G9778="","",VLOOKUP(G9778,#REF!,3,0))</f>
        <v/>
      </c>
      <c r="B9778" s="45" t="str">
        <f>IF(Table1[[#This Row],[Day]]="","",WEEKNUM(F9778))</f>
        <v/>
      </c>
      <c r="C9778" s="45" t="str">
        <f>IF(Table1[[#This Row],[Day]]="","",MONTH(F9778))</f>
        <v/>
      </c>
      <c r="D9778" s="45" t="str">
        <f>IF(Table1[[#This Row],[Day]]="","",YEAR(F9778))</f>
        <v/>
      </c>
      <c r="E9778" s="117" t="s">
        <v>329</v>
      </c>
      <c r="J9778" s="102"/>
      <c r="K9778" s="124"/>
      <c r="R9778" s="46"/>
      <c r="V9778" s="112"/>
      <c r="W9778" s="72"/>
      <c r="X9778" s="46"/>
      <c r="Y9778" s="46"/>
      <c r="AC9778" s="47">
        <f t="shared" si="149"/>
        <v>0</v>
      </c>
      <c r="AD9778" s="47"/>
      <c r="AE9778" s="44"/>
      <c r="AF9778" s="48"/>
    </row>
    <row r="9779" spans="1:32" ht="21" customHeight="1">
      <c r="A9779" s="45" t="str">
        <f>IF(G9779="","",VLOOKUP(G9779,#REF!,3,0))</f>
        <v/>
      </c>
      <c r="B9779" s="45" t="str">
        <f>IF(Table1[[#This Row],[Day]]="","",WEEKNUM(F9779))</f>
        <v/>
      </c>
      <c r="C9779" s="45" t="str">
        <f>IF(Table1[[#This Row],[Day]]="","",MONTH(F9779))</f>
        <v/>
      </c>
      <c r="D9779" s="45" t="str">
        <f>IF(Table1[[#This Row],[Day]]="","",YEAR(F9779))</f>
        <v/>
      </c>
      <c r="E9779" s="117" t="s">
        <v>329</v>
      </c>
      <c r="J9779" s="102"/>
      <c r="K9779" s="124"/>
      <c r="R9779" s="46"/>
      <c r="V9779" s="112"/>
      <c r="W9779" s="72"/>
      <c r="X9779" s="46"/>
      <c r="Y9779" s="46"/>
      <c r="AC9779" s="47">
        <f t="shared" si="149"/>
        <v>0</v>
      </c>
      <c r="AD9779" s="47"/>
      <c r="AE9779" s="44"/>
      <c r="AF9779" s="48"/>
    </row>
    <row r="9780" spans="1:32" ht="21" customHeight="1">
      <c r="A9780" s="45" t="str">
        <f>IF(G9780="","",VLOOKUP(G9780,#REF!,3,0))</f>
        <v/>
      </c>
      <c r="B9780" s="45" t="str">
        <f>IF(Table1[[#This Row],[Day]]="","",WEEKNUM(F9780))</f>
        <v/>
      </c>
      <c r="C9780" s="45" t="str">
        <f>IF(Table1[[#This Row],[Day]]="","",MONTH(F9780))</f>
        <v/>
      </c>
      <c r="D9780" s="45" t="str">
        <f>IF(Table1[[#This Row],[Day]]="","",YEAR(F9780))</f>
        <v/>
      </c>
      <c r="E9780" s="117" t="s">
        <v>329</v>
      </c>
      <c r="J9780" s="102"/>
      <c r="K9780" s="124"/>
      <c r="R9780" s="46"/>
      <c r="V9780" s="112"/>
      <c r="W9780" s="72"/>
      <c r="X9780" s="46"/>
      <c r="Y9780" s="46"/>
      <c r="AC9780" s="47">
        <f t="shared" si="149"/>
        <v>0</v>
      </c>
      <c r="AD9780" s="47"/>
      <c r="AE9780" s="44"/>
      <c r="AF9780" s="48"/>
    </row>
    <row r="9781" spans="1:32" ht="21" customHeight="1">
      <c r="A9781" s="45" t="str">
        <f>IF(G9781="","",VLOOKUP(G9781,#REF!,3,0))</f>
        <v/>
      </c>
      <c r="B9781" s="45" t="str">
        <f>IF(Table1[[#This Row],[Day]]="","",WEEKNUM(F9781))</f>
        <v/>
      </c>
      <c r="C9781" s="45" t="str">
        <f>IF(Table1[[#This Row],[Day]]="","",MONTH(F9781))</f>
        <v/>
      </c>
      <c r="D9781" s="45" t="str">
        <f>IF(Table1[[#This Row],[Day]]="","",YEAR(F9781))</f>
        <v/>
      </c>
      <c r="E9781" s="117" t="s">
        <v>329</v>
      </c>
      <c r="J9781" s="102"/>
      <c r="K9781" s="124"/>
      <c r="R9781" s="46"/>
      <c r="V9781" s="112"/>
      <c r="W9781" s="72"/>
      <c r="X9781" s="46"/>
      <c r="Y9781" s="46"/>
      <c r="AC9781" s="47">
        <f t="shared" si="149"/>
        <v>0</v>
      </c>
      <c r="AD9781" s="47"/>
      <c r="AE9781" s="44"/>
      <c r="AF9781" s="48"/>
    </row>
    <row r="9782" spans="1:32" ht="21" customHeight="1">
      <c r="A9782" s="45" t="str">
        <f>IF(G9782="","",VLOOKUP(G9782,#REF!,3,0))</f>
        <v/>
      </c>
      <c r="B9782" s="45" t="str">
        <f>IF(Table1[[#This Row],[Day]]="","",WEEKNUM(F9782))</f>
        <v/>
      </c>
      <c r="C9782" s="45" t="str">
        <f>IF(Table1[[#This Row],[Day]]="","",MONTH(F9782))</f>
        <v/>
      </c>
      <c r="D9782" s="45" t="str">
        <f>IF(Table1[[#This Row],[Day]]="","",YEAR(F9782))</f>
        <v/>
      </c>
      <c r="E9782" s="117" t="s">
        <v>329</v>
      </c>
      <c r="J9782" s="102"/>
      <c r="K9782" s="124"/>
      <c r="R9782" s="46"/>
      <c r="V9782" s="112"/>
      <c r="W9782" s="72"/>
      <c r="X9782" s="46"/>
      <c r="Y9782" s="46"/>
      <c r="AC9782" s="47">
        <f t="shared" si="149"/>
        <v>0</v>
      </c>
      <c r="AD9782" s="47"/>
      <c r="AE9782" s="44"/>
      <c r="AF9782" s="48"/>
    </row>
    <row r="9783" spans="1:32" ht="21" customHeight="1">
      <c r="A9783" s="45" t="str">
        <f>IF(G9783="","",VLOOKUP(G9783,#REF!,3,0))</f>
        <v/>
      </c>
      <c r="B9783" s="45" t="str">
        <f>IF(Table1[[#This Row],[Day]]="","",WEEKNUM(F9783))</f>
        <v/>
      </c>
      <c r="C9783" s="45" t="str">
        <f>IF(Table1[[#This Row],[Day]]="","",MONTH(F9783))</f>
        <v/>
      </c>
      <c r="D9783" s="45" t="str">
        <f>IF(Table1[[#This Row],[Day]]="","",YEAR(F9783))</f>
        <v/>
      </c>
      <c r="E9783" s="117" t="s">
        <v>329</v>
      </c>
      <c r="J9783" s="102"/>
      <c r="K9783" s="124"/>
      <c r="R9783" s="46"/>
      <c r="V9783" s="112"/>
      <c r="W9783" s="72"/>
      <c r="X9783" s="46"/>
      <c r="Y9783" s="46"/>
      <c r="AC9783" s="47">
        <f t="shared" si="149"/>
        <v>0</v>
      </c>
      <c r="AD9783" s="47"/>
      <c r="AE9783" s="44"/>
      <c r="AF9783" s="48"/>
    </row>
    <row r="9784" spans="1:32" ht="21" customHeight="1">
      <c r="A9784" s="45" t="str">
        <f>IF(G9784="","",VLOOKUP(G9784,#REF!,3,0))</f>
        <v/>
      </c>
      <c r="B9784" s="45" t="str">
        <f>IF(Table1[[#This Row],[Day]]="","",WEEKNUM(F9784))</f>
        <v/>
      </c>
      <c r="C9784" s="45" t="str">
        <f>IF(Table1[[#This Row],[Day]]="","",MONTH(F9784))</f>
        <v/>
      </c>
      <c r="D9784" s="45" t="str">
        <f>IF(Table1[[#This Row],[Day]]="","",YEAR(F9784))</f>
        <v/>
      </c>
      <c r="E9784" s="117" t="s">
        <v>329</v>
      </c>
      <c r="J9784" s="102"/>
      <c r="K9784" s="124"/>
      <c r="R9784" s="46"/>
      <c r="V9784" s="112"/>
      <c r="W9784" s="72"/>
      <c r="X9784" s="46"/>
      <c r="Y9784" s="46"/>
      <c r="AC9784" s="47">
        <f t="shared" si="149"/>
        <v>0</v>
      </c>
      <c r="AD9784" s="47"/>
      <c r="AE9784" s="44"/>
      <c r="AF9784" s="48"/>
    </row>
    <row r="9785" spans="1:32" ht="21" customHeight="1">
      <c r="A9785" s="45" t="str">
        <f>IF(G9785="","",VLOOKUP(G9785,#REF!,3,0))</f>
        <v/>
      </c>
      <c r="B9785" s="45" t="str">
        <f>IF(Table1[[#This Row],[Day]]="","",WEEKNUM(F9785))</f>
        <v/>
      </c>
      <c r="C9785" s="45" t="str">
        <f>IF(Table1[[#This Row],[Day]]="","",MONTH(F9785))</f>
        <v/>
      </c>
      <c r="D9785" s="45" t="str">
        <f>IF(Table1[[#This Row],[Day]]="","",YEAR(F9785))</f>
        <v/>
      </c>
      <c r="E9785" s="117" t="s">
        <v>329</v>
      </c>
      <c r="J9785" s="102"/>
      <c r="K9785" s="124"/>
      <c r="R9785" s="46"/>
      <c r="V9785" s="112"/>
      <c r="W9785" s="72"/>
      <c r="X9785" s="46"/>
      <c r="Y9785" s="46"/>
      <c r="AC9785" s="47">
        <f t="shared" si="149"/>
        <v>0</v>
      </c>
      <c r="AD9785" s="47"/>
      <c r="AE9785" s="44"/>
      <c r="AF9785" s="48"/>
    </row>
    <row r="9786" spans="1:32" ht="21" customHeight="1">
      <c r="A9786" s="45" t="str">
        <f>IF(G9786="","",VLOOKUP(G9786,#REF!,3,0))</f>
        <v/>
      </c>
      <c r="B9786" s="45" t="str">
        <f>IF(Table1[[#This Row],[Day]]="","",WEEKNUM(F9786))</f>
        <v/>
      </c>
      <c r="C9786" s="45" t="str">
        <f>IF(Table1[[#This Row],[Day]]="","",MONTH(F9786))</f>
        <v/>
      </c>
      <c r="D9786" s="45" t="str">
        <f>IF(Table1[[#This Row],[Day]]="","",YEAR(F9786))</f>
        <v/>
      </c>
      <c r="E9786" s="117" t="s">
        <v>329</v>
      </c>
      <c r="J9786" s="102"/>
      <c r="K9786" s="124"/>
      <c r="R9786" s="46"/>
      <c r="V9786" s="112"/>
      <c r="W9786" s="72"/>
      <c r="X9786" s="46"/>
      <c r="Y9786" s="46"/>
      <c r="AC9786" s="47">
        <f t="shared" si="149"/>
        <v>0</v>
      </c>
      <c r="AD9786" s="47"/>
      <c r="AE9786" s="44"/>
      <c r="AF9786" s="48"/>
    </row>
    <row r="9787" spans="1:32" ht="21" customHeight="1">
      <c r="A9787" s="45" t="str">
        <f>IF(G9787="","",VLOOKUP(G9787,#REF!,3,0))</f>
        <v/>
      </c>
      <c r="B9787" s="45" t="str">
        <f>IF(Table1[[#This Row],[Day]]="","",WEEKNUM(F9787))</f>
        <v/>
      </c>
      <c r="C9787" s="45" t="str">
        <f>IF(Table1[[#This Row],[Day]]="","",MONTH(F9787))</f>
        <v/>
      </c>
      <c r="D9787" s="45" t="str">
        <f>IF(Table1[[#This Row],[Day]]="","",YEAR(F9787))</f>
        <v/>
      </c>
      <c r="E9787" s="117" t="s">
        <v>329</v>
      </c>
      <c r="J9787" s="102"/>
      <c r="K9787" s="124"/>
      <c r="R9787" s="46"/>
      <c r="V9787" s="112"/>
      <c r="W9787" s="72"/>
      <c r="X9787" s="46"/>
      <c r="Y9787" s="46"/>
      <c r="AC9787" s="47">
        <f t="shared" si="149"/>
        <v>0</v>
      </c>
      <c r="AD9787" s="47"/>
      <c r="AE9787" s="44"/>
      <c r="AF9787" s="48"/>
    </row>
    <row r="9788" spans="1:32" ht="21" customHeight="1">
      <c r="A9788" s="45" t="str">
        <f>IF(G9788="","",VLOOKUP(G9788,#REF!,3,0))</f>
        <v/>
      </c>
      <c r="B9788" s="45" t="str">
        <f>IF(Table1[[#This Row],[Day]]="","",WEEKNUM(F9788))</f>
        <v/>
      </c>
      <c r="C9788" s="45" t="str">
        <f>IF(Table1[[#This Row],[Day]]="","",MONTH(F9788))</f>
        <v/>
      </c>
      <c r="D9788" s="45" t="str">
        <f>IF(Table1[[#This Row],[Day]]="","",YEAR(F9788))</f>
        <v/>
      </c>
      <c r="E9788" s="117" t="s">
        <v>329</v>
      </c>
      <c r="J9788" s="102"/>
      <c r="K9788" s="124"/>
      <c r="R9788" s="46"/>
      <c r="V9788" s="112"/>
      <c r="W9788" s="72"/>
      <c r="X9788" s="46"/>
      <c r="Y9788" s="46"/>
      <c r="AC9788" s="47">
        <f t="shared" si="149"/>
        <v>0</v>
      </c>
      <c r="AD9788" s="47"/>
      <c r="AE9788" s="44"/>
      <c r="AF9788" s="48"/>
    </row>
    <row r="9789" spans="1:32" ht="21" customHeight="1">
      <c r="A9789" s="45" t="str">
        <f>IF(G9789="","",VLOOKUP(G9789,#REF!,3,0))</f>
        <v/>
      </c>
      <c r="B9789" s="45" t="str">
        <f>IF(Table1[[#This Row],[Day]]="","",WEEKNUM(F9789))</f>
        <v/>
      </c>
      <c r="C9789" s="45" t="str">
        <f>IF(Table1[[#This Row],[Day]]="","",MONTH(F9789))</f>
        <v/>
      </c>
      <c r="D9789" s="45" t="str">
        <f>IF(Table1[[#This Row],[Day]]="","",YEAR(F9789))</f>
        <v/>
      </c>
      <c r="E9789" s="117" t="s">
        <v>329</v>
      </c>
      <c r="J9789" s="102"/>
      <c r="K9789" s="124"/>
      <c r="R9789" s="46"/>
      <c r="V9789" s="112"/>
      <c r="W9789" s="72"/>
      <c r="X9789" s="46"/>
      <c r="Y9789" s="46"/>
      <c r="AC9789" s="47">
        <f t="shared" si="149"/>
        <v>0</v>
      </c>
      <c r="AD9789" s="47"/>
      <c r="AE9789" s="44"/>
      <c r="AF9789" s="48"/>
    </row>
    <row r="9790" spans="1:32" ht="21" customHeight="1">
      <c r="A9790" s="45" t="str">
        <f>IF(G9790="","",VLOOKUP(G9790,#REF!,3,0))</f>
        <v/>
      </c>
      <c r="B9790" s="45" t="str">
        <f>IF(Table1[[#This Row],[Day]]="","",WEEKNUM(F9790))</f>
        <v/>
      </c>
      <c r="C9790" s="45" t="str">
        <f>IF(Table1[[#This Row],[Day]]="","",MONTH(F9790))</f>
        <v/>
      </c>
      <c r="D9790" s="45" t="str">
        <f>IF(Table1[[#This Row],[Day]]="","",YEAR(F9790))</f>
        <v/>
      </c>
      <c r="E9790" s="117" t="s">
        <v>329</v>
      </c>
      <c r="J9790" s="102"/>
      <c r="K9790" s="124"/>
      <c r="R9790" s="46"/>
      <c r="V9790" s="112"/>
      <c r="W9790" s="72"/>
      <c r="X9790" s="46"/>
      <c r="Y9790" s="46"/>
      <c r="AC9790" s="47">
        <f t="shared" si="149"/>
        <v>0</v>
      </c>
      <c r="AD9790" s="47"/>
      <c r="AE9790" s="44"/>
      <c r="AF9790" s="48"/>
    </row>
    <row r="9791" spans="1:32" ht="21" customHeight="1">
      <c r="A9791" s="45" t="str">
        <f>IF(G9791="","",VLOOKUP(G9791,#REF!,3,0))</f>
        <v/>
      </c>
      <c r="B9791" s="45" t="str">
        <f>IF(Table1[[#This Row],[Day]]="","",WEEKNUM(F9791))</f>
        <v/>
      </c>
      <c r="C9791" s="45" t="str">
        <f>IF(Table1[[#This Row],[Day]]="","",MONTH(F9791))</f>
        <v/>
      </c>
      <c r="D9791" s="45" t="str">
        <f>IF(Table1[[#This Row],[Day]]="","",YEAR(F9791))</f>
        <v/>
      </c>
      <c r="E9791" s="117" t="s">
        <v>329</v>
      </c>
      <c r="J9791" s="102"/>
      <c r="K9791" s="124"/>
      <c r="R9791" s="46"/>
      <c r="V9791" s="112"/>
      <c r="W9791" s="72"/>
      <c r="X9791" s="46"/>
      <c r="Y9791" s="46"/>
      <c r="AC9791" s="47">
        <f t="shared" si="149"/>
        <v>0</v>
      </c>
      <c r="AD9791" s="47"/>
      <c r="AE9791" s="44"/>
      <c r="AF9791" s="48"/>
    </row>
    <row r="9792" spans="1:32" ht="21" customHeight="1">
      <c r="A9792" s="45" t="str">
        <f>IF(G9792="","",VLOOKUP(G9792,#REF!,3,0))</f>
        <v/>
      </c>
      <c r="B9792" s="45" t="str">
        <f>IF(Table1[[#This Row],[Day]]="","",WEEKNUM(F9792))</f>
        <v/>
      </c>
      <c r="C9792" s="45" t="str">
        <f>IF(Table1[[#This Row],[Day]]="","",MONTH(F9792))</f>
        <v/>
      </c>
      <c r="D9792" s="45" t="str">
        <f>IF(Table1[[#This Row],[Day]]="","",YEAR(F9792))</f>
        <v/>
      </c>
      <c r="E9792" s="117" t="s">
        <v>329</v>
      </c>
      <c r="J9792" s="102"/>
      <c r="K9792" s="124"/>
      <c r="R9792" s="46"/>
      <c r="V9792" s="112"/>
      <c r="W9792" s="72"/>
      <c r="X9792" s="46"/>
      <c r="Y9792" s="46"/>
      <c r="AC9792" s="47">
        <f t="shared" si="149"/>
        <v>0</v>
      </c>
      <c r="AD9792" s="47"/>
      <c r="AE9792" s="44"/>
      <c r="AF9792" s="48"/>
    </row>
    <row r="9793" spans="1:32" ht="21" customHeight="1">
      <c r="A9793" s="45" t="str">
        <f>IF(G9793="","",VLOOKUP(G9793,#REF!,3,0))</f>
        <v/>
      </c>
      <c r="B9793" s="45" t="str">
        <f>IF(Table1[[#This Row],[Day]]="","",WEEKNUM(F9793))</f>
        <v/>
      </c>
      <c r="C9793" s="45" t="str">
        <f>IF(Table1[[#This Row],[Day]]="","",MONTH(F9793))</f>
        <v/>
      </c>
      <c r="D9793" s="45" t="str">
        <f>IF(Table1[[#This Row],[Day]]="","",YEAR(F9793))</f>
        <v/>
      </c>
      <c r="E9793" s="117" t="s">
        <v>329</v>
      </c>
      <c r="J9793" s="102"/>
      <c r="K9793" s="124"/>
      <c r="R9793" s="46"/>
      <c r="V9793" s="112"/>
      <c r="W9793" s="72"/>
      <c r="X9793" s="46"/>
      <c r="Y9793" s="46"/>
      <c r="AC9793" s="47">
        <f t="shared" si="149"/>
        <v>0</v>
      </c>
      <c r="AD9793" s="47"/>
      <c r="AE9793" s="44"/>
      <c r="AF9793" s="48"/>
    </row>
    <row r="9794" spans="1:32" ht="21" customHeight="1">
      <c r="A9794" s="45" t="str">
        <f>IF(G9794="","",VLOOKUP(G9794,#REF!,3,0))</f>
        <v/>
      </c>
      <c r="B9794" s="45" t="str">
        <f>IF(Table1[[#This Row],[Day]]="","",WEEKNUM(F9794))</f>
        <v/>
      </c>
      <c r="C9794" s="45" t="str">
        <f>IF(Table1[[#This Row],[Day]]="","",MONTH(F9794))</f>
        <v/>
      </c>
      <c r="D9794" s="45" t="str">
        <f>IF(Table1[[#This Row],[Day]]="","",YEAR(F9794))</f>
        <v/>
      </c>
      <c r="E9794" s="117" t="s">
        <v>329</v>
      </c>
      <c r="J9794" s="102"/>
      <c r="K9794" s="124"/>
      <c r="R9794" s="46"/>
      <c r="V9794" s="112"/>
      <c r="W9794" s="72"/>
      <c r="X9794" s="46"/>
      <c r="Y9794" s="46"/>
      <c r="AC9794" s="47">
        <f t="shared" si="149"/>
        <v>0</v>
      </c>
      <c r="AD9794" s="47"/>
      <c r="AE9794" s="44"/>
      <c r="AF9794" s="48"/>
    </row>
    <row r="9795" spans="1:32" ht="21" customHeight="1">
      <c r="A9795" s="45" t="str">
        <f>IF(G9795="","",VLOOKUP(G9795,#REF!,3,0))</f>
        <v/>
      </c>
      <c r="B9795" s="45" t="str">
        <f>IF(Table1[[#This Row],[Day]]="","",WEEKNUM(F9795))</f>
        <v/>
      </c>
      <c r="C9795" s="45" t="str">
        <f>IF(Table1[[#This Row],[Day]]="","",MONTH(F9795))</f>
        <v/>
      </c>
      <c r="D9795" s="45" t="str">
        <f>IF(Table1[[#This Row],[Day]]="","",YEAR(F9795))</f>
        <v/>
      </c>
      <c r="E9795" s="117" t="s">
        <v>329</v>
      </c>
      <c r="J9795" s="102"/>
      <c r="K9795" s="124"/>
      <c r="R9795" s="46"/>
      <c r="V9795" s="112"/>
      <c r="W9795" s="72"/>
      <c r="X9795" s="46"/>
      <c r="Y9795" s="46"/>
      <c r="AC9795" s="47">
        <f t="shared" si="149"/>
        <v>0</v>
      </c>
      <c r="AD9795" s="47"/>
      <c r="AE9795" s="44"/>
      <c r="AF9795" s="48"/>
    </row>
    <row r="9796" spans="1:32" ht="21" customHeight="1">
      <c r="A9796" s="45" t="str">
        <f>IF(G9796="","",VLOOKUP(G9796,#REF!,3,0))</f>
        <v/>
      </c>
      <c r="B9796" s="45" t="str">
        <f>IF(Table1[[#This Row],[Day]]="","",WEEKNUM(F9796))</f>
        <v/>
      </c>
      <c r="C9796" s="45" t="str">
        <f>IF(Table1[[#This Row],[Day]]="","",MONTH(F9796))</f>
        <v/>
      </c>
      <c r="D9796" s="45" t="str">
        <f>IF(Table1[[#This Row],[Day]]="","",YEAR(F9796))</f>
        <v/>
      </c>
      <c r="E9796" s="117" t="s">
        <v>329</v>
      </c>
      <c r="J9796" s="102"/>
      <c r="K9796" s="124"/>
      <c r="R9796" s="46"/>
      <c r="V9796" s="112"/>
      <c r="W9796" s="72"/>
      <c r="X9796" s="46"/>
      <c r="Y9796" s="46"/>
      <c r="AC9796" s="47">
        <f t="shared" si="149"/>
        <v>0</v>
      </c>
      <c r="AD9796" s="47"/>
      <c r="AE9796" s="44"/>
      <c r="AF9796" s="48"/>
    </row>
    <row r="9797" spans="1:32" ht="21" customHeight="1">
      <c r="A9797" s="45" t="str">
        <f>IF(G9797="","",VLOOKUP(G9797,#REF!,3,0))</f>
        <v/>
      </c>
      <c r="B9797" s="45" t="str">
        <f>IF(Table1[[#This Row],[Day]]="","",WEEKNUM(F9797))</f>
        <v/>
      </c>
      <c r="C9797" s="45" t="str">
        <f>IF(Table1[[#This Row],[Day]]="","",MONTH(F9797))</f>
        <v/>
      </c>
      <c r="D9797" s="45" t="str">
        <f>IF(Table1[[#This Row],[Day]]="","",YEAR(F9797))</f>
        <v/>
      </c>
      <c r="E9797" s="117" t="s">
        <v>329</v>
      </c>
      <c r="J9797" s="102"/>
      <c r="K9797" s="124"/>
      <c r="R9797" s="46"/>
      <c r="V9797" s="112"/>
      <c r="W9797" s="72"/>
      <c r="X9797" s="46"/>
      <c r="Y9797" s="46"/>
      <c r="AC9797" s="47">
        <f t="shared" si="149"/>
        <v>0</v>
      </c>
      <c r="AD9797" s="47"/>
      <c r="AE9797" s="44"/>
      <c r="AF9797" s="48"/>
    </row>
    <row r="9798" spans="1:32" ht="21" customHeight="1">
      <c r="A9798" s="45" t="str">
        <f>IF(G9798="","",VLOOKUP(G9798,#REF!,3,0))</f>
        <v/>
      </c>
      <c r="B9798" s="45" t="str">
        <f>IF(Table1[[#This Row],[Day]]="","",WEEKNUM(F9798))</f>
        <v/>
      </c>
      <c r="C9798" s="45" t="str">
        <f>IF(Table1[[#This Row],[Day]]="","",MONTH(F9798))</f>
        <v/>
      </c>
      <c r="D9798" s="45" t="str">
        <f>IF(Table1[[#This Row],[Day]]="","",YEAR(F9798))</f>
        <v/>
      </c>
      <c r="E9798" s="117" t="s">
        <v>329</v>
      </c>
      <c r="J9798" s="102"/>
      <c r="K9798" s="124"/>
      <c r="R9798" s="46"/>
      <c r="V9798" s="112"/>
      <c r="W9798" s="72"/>
      <c r="X9798" s="46"/>
      <c r="Y9798" s="46"/>
      <c r="AC9798" s="47">
        <f t="shared" si="149"/>
        <v>0</v>
      </c>
      <c r="AD9798" s="47"/>
      <c r="AE9798" s="44"/>
      <c r="AF9798" s="48"/>
    </row>
    <row r="9799" spans="1:32" ht="21" customHeight="1">
      <c r="A9799" s="45" t="str">
        <f>IF(G9799="","",VLOOKUP(G9799,#REF!,3,0))</f>
        <v/>
      </c>
      <c r="B9799" s="45" t="str">
        <f>IF(Table1[[#This Row],[Day]]="","",WEEKNUM(F9799))</f>
        <v/>
      </c>
      <c r="C9799" s="45" t="str">
        <f>IF(Table1[[#This Row],[Day]]="","",MONTH(F9799))</f>
        <v/>
      </c>
      <c r="D9799" s="45" t="str">
        <f>IF(Table1[[#This Row],[Day]]="","",YEAR(F9799))</f>
        <v/>
      </c>
      <c r="E9799" s="117" t="s">
        <v>329</v>
      </c>
      <c r="J9799" s="102"/>
      <c r="K9799" s="124"/>
      <c r="R9799" s="46"/>
      <c r="V9799" s="112"/>
      <c r="W9799" s="72"/>
      <c r="X9799" s="46"/>
      <c r="Y9799" s="46"/>
      <c r="AC9799" s="47">
        <f t="shared" si="149"/>
        <v>0</v>
      </c>
      <c r="AD9799" s="47"/>
      <c r="AE9799" s="44"/>
      <c r="AF9799" s="48"/>
    </row>
    <row r="9800" spans="1:32" ht="21" customHeight="1">
      <c r="A9800" s="45" t="str">
        <f>IF(G9800="","",VLOOKUP(G9800,#REF!,3,0))</f>
        <v/>
      </c>
      <c r="B9800" s="45" t="str">
        <f>IF(Table1[[#This Row],[Day]]="","",WEEKNUM(F9800))</f>
        <v/>
      </c>
      <c r="C9800" s="45" t="str">
        <f>IF(Table1[[#This Row],[Day]]="","",MONTH(F9800))</f>
        <v/>
      </c>
      <c r="D9800" s="45" t="str">
        <f>IF(Table1[[#This Row],[Day]]="","",YEAR(F9800))</f>
        <v/>
      </c>
      <c r="E9800" s="117" t="s">
        <v>329</v>
      </c>
      <c r="J9800" s="102"/>
      <c r="K9800" s="124"/>
      <c r="R9800" s="46"/>
      <c r="V9800" s="112"/>
      <c r="W9800" s="72"/>
      <c r="X9800" s="46"/>
      <c r="Y9800" s="46"/>
      <c r="AC9800" s="47">
        <f t="shared" si="149"/>
        <v>0</v>
      </c>
      <c r="AD9800" s="47"/>
      <c r="AE9800" s="44"/>
      <c r="AF9800" s="48"/>
    </row>
    <row r="9801" spans="1:32" ht="21" customHeight="1">
      <c r="A9801" s="45" t="str">
        <f>IF(G9801="","",VLOOKUP(G9801,#REF!,3,0))</f>
        <v/>
      </c>
      <c r="B9801" s="45" t="str">
        <f>IF(Table1[[#This Row],[Day]]="","",WEEKNUM(F9801))</f>
        <v/>
      </c>
      <c r="C9801" s="45" t="str">
        <f>IF(Table1[[#This Row],[Day]]="","",MONTH(F9801))</f>
        <v/>
      </c>
      <c r="D9801" s="45" t="str">
        <f>IF(Table1[[#This Row],[Day]]="","",YEAR(F9801))</f>
        <v/>
      </c>
      <c r="E9801" s="117" t="s">
        <v>329</v>
      </c>
      <c r="J9801" s="102"/>
      <c r="K9801" s="124"/>
      <c r="R9801" s="46"/>
      <c r="V9801" s="112"/>
      <c r="W9801" s="72"/>
      <c r="X9801" s="46"/>
      <c r="Y9801" s="46"/>
      <c r="AC9801" s="47">
        <f t="shared" si="149"/>
        <v>0</v>
      </c>
      <c r="AD9801" s="47"/>
      <c r="AE9801" s="44"/>
      <c r="AF9801" s="48"/>
    </row>
    <row r="9802" spans="1:32" ht="21" customHeight="1">
      <c r="A9802" s="45" t="str">
        <f>IF(G9802="","",VLOOKUP(G9802,#REF!,3,0))</f>
        <v/>
      </c>
      <c r="B9802" s="45" t="str">
        <f>IF(Table1[[#This Row],[Day]]="","",WEEKNUM(F9802))</f>
        <v/>
      </c>
      <c r="C9802" s="45" t="str">
        <f>IF(Table1[[#This Row],[Day]]="","",MONTH(F9802))</f>
        <v/>
      </c>
      <c r="D9802" s="45" t="str">
        <f>IF(Table1[[#This Row],[Day]]="","",YEAR(F9802))</f>
        <v/>
      </c>
      <c r="E9802" s="117" t="s">
        <v>329</v>
      </c>
      <c r="J9802" s="102"/>
      <c r="K9802" s="124"/>
      <c r="R9802" s="46"/>
      <c r="V9802" s="112"/>
      <c r="W9802" s="72"/>
      <c r="X9802" s="46"/>
      <c r="Y9802" s="46"/>
      <c r="AC9802" s="47">
        <f t="shared" si="149"/>
        <v>0</v>
      </c>
      <c r="AD9802" s="47"/>
      <c r="AE9802" s="44"/>
      <c r="AF9802" s="48"/>
    </row>
    <row r="9803" spans="1:32" ht="21" customHeight="1">
      <c r="A9803" s="45" t="str">
        <f>IF(G9803="","",VLOOKUP(G9803,#REF!,3,0))</f>
        <v/>
      </c>
      <c r="B9803" s="45" t="str">
        <f>IF(Table1[[#This Row],[Day]]="","",WEEKNUM(F9803))</f>
        <v/>
      </c>
      <c r="C9803" s="45" t="str">
        <f>IF(Table1[[#This Row],[Day]]="","",MONTH(F9803))</f>
        <v/>
      </c>
      <c r="D9803" s="45" t="str">
        <f>IF(Table1[[#This Row],[Day]]="","",YEAR(F9803))</f>
        <v/>
      </c>
      <c r="E9803" s="117" t="s">
        <v>329</v>
      </c>
      <c r="J9803" s="102"/>
      <c r="K9803" s="124"/>
      <c r="R9803" s="46"/>
      <c r="V9803" s="112"/>
      <c r="W9803" s="72"/>
      <c r="X9803" s="46"/>
      <c r="Y9803" s="46"/>
      <c r="AC9803" s="47">
        <f t="shared" si="149"/>
        <v>0</v>
      </c>
      <c r="AD9803" s="47"/>
      <c r="AE9803" s="44"/>
      <c r="AF9803" s="48"/>
    </row>
    <row r="9804" spans="1:32" ht="21" customHeight="1">
      <c r="A9804" s="45" t="str">
        <f>IF(G9804="","",VLOOKUP(G9804,#REF!,3,0))</f>
        <v/>
      </c>
      <c r="B9804" s="45" t="str">
        <f>IF(Table1[[#This Row],[Day]]="","",WEEKNUM(F9804))</f>
        <v/>
      </c>
      <c r="C9804" s="45" t="str">
        <f>IF(Table1[[#This Row],[Day]]="","",MONTH(F9804))</f>
        <v/>
      </c>
      <c r="D9804" s="45" t="str">
        <f>IF(Table1[[#This Row],[Day]]="","",YEAR(F9804))</f>
        <v/>
      </c>
      <c r="E9804" s="117" t="s">
        <v>329</v>
      </c>
      <c r="J9804" s="102"/>
      <c r="K9804" s="124"/>
      <c r="R9804" s="46"/>
      <c r="V9804" s="112"/>
      <c r="W9804" s="72"/>
      <c r="X9804" s="46"/>
      <c r="Y9804" s="46"/>
      <c r="AC9804" s="47">
        <f t="shared" si="149"/>
        <v>0</v>
      </c>
      <c r="AD9804" s="47"/>
      <c r="AE9804" s="44"/>
      <c r="AF9804" s="48"/>
    </row>
    <row r="9805" spans="1:32" ht="21" customHeight="1">
      <c r="A9805" s="45" t="str">
        <f>IF(G9805="","",VLOOKUP(G9805,#REF!,3,0))</f>
        <v/>
      </c>
      <c r="B9805" s="45" t="str">
        <f>IF(Table1[[#This Row],[Day]]="","",WEEKNUM(F9805))</f>
        <v/>
      </c>
      <c r="C9805" s="45" t="str">
        <f>IF(Table1[[#This Row],[Day]]="","",MONTH(F9805))</f>
        <v/>
      </c>
      <c r="D9805" s="45" t="str">
        <f>IF(Table1[[#This Row],[Day]]="","",YEAR(F9805))</f>
        <v/>
      </c>
      <c r="E9805" s="117" t="s">
        <v>329</v>
      </c>
      <c r="J9805" s="102"/>
      <c r="K9805" s="124"/>
      <c r="R9805" s="46"/>
      <c r="V9805" s="112"/>
      <c r="W9805" s="72"/>
      <c r="X9805" s="46"/>
      <c r="Y9805" s="46"/>
      <c r="AC9805" s="47">
        <f t="shared" si="149"/>
        <v>0</v>
      </c>
      <c r="AD9805" s="47"/>
      <c r="AE9805" s="44"/>
      <c r="AF9805" s="48"/>
    </row>
    <row r="9806" spans="1:32" ht="21" customHeight="1">
      <c r="A9806" s="45" t="str">
        <f>IF(G9806="","",VLOOKUP(G9806,#REF!,3,0))</f>
        <v/>
      </c>
      <c r="B9806" s="45" t="str">
        <f>IF(Table1[[#This Row],[Day]]="","",WEEKNUM(F9806))</f>
        <v/>
      </c>
      <c r="C9806" s="45" t="str">
        <f>IF(Table1[[#This Row],[Day]]="","",MONTH(F9806))</f>
        <v/>
      </c>
      <c r="D9806" s="45" t="str">
        <f>IF(Table1[[#This Row],[Day]]="","",YEAR(F9806))</f>
        <v/>
      </c>
      <c r="E9806" s="117" t="s">
        <v>329</v>
      </c>
      <c r="J9806" s="102"/>
      <c r="K9806" s="124"/>
      <c r="R9806" s="46"/>
      <c r="V9806" s="112"/>
      <c r="W9806" s="72"/>
      <c r="X9806" s="46"/>
      <c r="Y9806" s="46"/>
      <c r="AC9806" s="47">
        <f t="shared" si="149"/>
        <v>0</v>
      </c>
      <c r="AD9806" s="47"/>
      <c r="AE9806" s="44"/>
      <c r="AF9806" s="48"/>
    </row>
    <row r="9807" spans="1:32" ht="21" customHeight="1">
      <c r="A9807" s="45" t="str">
        <f>IF(G9807="","",VLOOKUP(G9807,#REF!,3,0))</f>
        <v/>
      </c>
      <c r="B9807" s="45" t="str">
        <f>IF(Table1[[#This Row],[Day]]="","",WEEKNUM(F9807))</f>
        <v/>
      </c>
      <c r="C9807" s="45" t="str">
        <f>IF(Table1[[#This Row],[Day]]="","",MONTH(F9807))</f>
        <v/>
      </c>
      <c r="D9807" s="45" t="str">
        <f>IF(Table1[[#This Row],[Day]]="","",YEAR(F9807))</f>
        <v/>
      </c>
      <c r="E9807" s="117" t="s">
        <v>329</v>
      </c>
      <c r="J9807" s="102"/>
      <c r="K9807" s="124"/>
      <c r="R9807" s="46"/>
      <c r="V9807" s="112"/>
      <c r="W9807" s="72"/>
      <c r="X9807" s="46"/>
      <c r="Y9807" s="46"/>
      <c r="AC9807" s="47">
        <f t="shared" si="149"/>
        <v>0</v>
      </c>
      <c r="AD9807" s="47"/>
      <c r="AE9807" s="44"/>
      <c r="AF9807" s="48"/>
    </row>
    <row r="9808" spans="1:32" ht="21" customHeight="1">
      <c r="A9808" s="45" t="str">
        <f>IF(G9808="","",VLOOKUP(G9808,#REF!,3,0))</f>
        <v/>
      </c>
      <c r="B9808" s="45" t="str">
        <f>IF(Table1[[#This Row],[Day]]="","",WEEKNUM(F9808))</f>
        <v/>
      </c>
      <c r="C9808" s="45" t="str">
        <f>IF(Table1[[#This Row],[Day]]="","",MONTH(F9808))</f>
        <v/>
      </c>
      <c r="D9808" s="45" t="str">
        <f>IF(Table1[[#This Row],[Day]]="","",YEAR(F9808))</f>
        <v/>
      </c>
      <c r="E9808" s="117" t="s">
        <v>329</v>
      </c>
      <c r="J9808" s="102"/>
      <c r="K9808" s="124"/>
      <c r="R9808" s="46"/>
      <c r="V9808" s="112"/>
      <c r="W9808" s="72"/>
      <c r="X9808" s="46"/>
      <c r="Y9808" s="46"/>
      <c r="AC9808" s="47">
        <f t="shared" si="149"/>
        <v>0</v>
      </c>
      <c r="AD9808" s="47"/>
      <c r="AE9808" s="44"/>
      <c r="AF9808" s="48"/>
    </row>
    <row r="9809" spans="1:32" ht="21" customHeight="1">
      <c r="A9809" s="45" t="str">
        <f>IF(G9809="","",VLOOKUP(G9809,#REF!,3,0))</f>
        <v/>
      </c>
      <c r="B9809" s="45" t="str">
        <f>IF(Table1[[#This Row],[Day]]="","",WEEKNUM(F9809))</f>
        <v/>
      </c>
      <c r="C9809" s="45" t="str">
        <f>IF(Table1[[#This Row],[Day]]="","",MONTH(F9809))</f>
        <v/>
      </c>
      <c r="D9809" s="45" t="str">
        <f>IF(Table1[[#This Row],[Day]]="","",YEAR(F9809))</f>
        <v/>
      </c>
      <c r="E9809" s="117" t="s">
        <v>329</v>
      </c>
      <c r="J9809" s="102"/>
      <c r="K9809" s="124"/>
      <c r="R9809" s="46"/>
      <c r="V9809" s="112"/>
      <c r="W9809" s="72"/>
      <c r="X9809" s="46"/>
      <c r="Y9809" s="46"/>
      <c r="AC9809" s="47">
        <f t="shared" si="149"/>
        <v>0</v>
      </c>
      <c r="AD9809" s="47"/>
      <c r="AE9809" s="44"/>
      <c r="AF9809" s="48"/>
    </row>
    <row r="9810" spans="1:32" ht="21" customHeight="1">
      <c r="A9810" s="45" t="str">
        <f>IF(G9810="","",VLOOKUP(G9810,#REF!,3,0))</f>
        <v/>
      </c>
      <c r="B9810" s="45" t="str">
        <f>IF(Table1[[#This Row],[Day]]="","",WEEKNUM(F9810))</f>
        <v/>
      </c>
      <c r="C9810" s="45" t="str">
        <f>IF(Table1[[#This Row],[Day]]="","",MONTH(F9810))</f>
        <v/>
      </c>
      <c r="D9810" s="45" t="str">
        <f>IF(Table1[[#This Row],[Day]]="","",YEAR(F9810))</f>
        <v/>
      </c>
      <c r="E9810" s="117" t="s">
        <v>329</v>
      </c>
      <c r="J9810" s="102"/>
      <c r="K9810" s="124"/>
      <c r="R9810" s="46"/>
      <c r="V9810" s="112"/>
      <c r="W9810" s="72"/>
      <c r="X9810" s="46"/>
      <c r="Y9810" s="46"/>
      <c r="AC9810" s="47">
        <f t="shared" si="149"/>
        <v>0</v>
      </c>
      <c r="AD9810" s="47"/>
      <c r="AE9810" s="44"/>
      <c r="AF9810" s="48"/>
    </row>
    <row r="9811" spans="1:32" ht="21" customHeight="1">
      <c r="A9811" s="45" t="str">
        <f>IF(G9811="","",VLOOKUP(G9811,#REF!,3,0))</f>
        <v/>
      </c>
      <c r="B9811" s="45" t="str">
        <f>IF(Table1[[#This Row],[Day]]="","",WEEKNUM(F9811))</f>
        <v/>
      </c>
      <c r="C9811" s="45" t="str">
        <f>IF(Table1[[#This Row],[Day]]="","",MONTH(F9811))</f>
        <v/>
      </c>
      <c r="D9811" s="45" t="str">
        <f>IF(Table1[[#This Row],[Day]]="","",YEAR(F9811))</f>
        <v/>
      </c>
      <c r="E9811" s="117" t="s">
        <v>329</v>
      </c>
      <c r="J9811" s="102"/>
      <c r="K9811" s="124"/>
      <c r="R9811" s="46"/>
      <c r="V9811" s="112"/>
      <c r="W9811" s="72"/>
      <c r="X9811" s="46"/>
      <c r="Y9811" s="46"/>
      <c r="AC9811" s="47">
        <f t="shared" si="149"/>
        <v>0</v>
      </c>
      <c r="AD9811" s="47"/>
      <c r="AE9811" s="44"/>
      <c r="AF9811" s="48"/>
    </row>
    <row r="9812" spans="1:32" ht="21" customHeight="1">
      <c r="A9812" s="45" t="str">
        <f>IF(G9812="","",VLOOKUP(G9812,#REF!,3,0))</f>
        <v/>
      </c>
      <c r="B9812" s="45" t="str">
        <f>IF(Table1[[#This Row],[Day]]="","",WEEKNUM(F9812))</f>
        <v/>
      </c>
      <c r="C9812" s="45" t="str">
        <f>IF(Table1[[#This Row],[Day]]="","",MONTH(F9812))</f>
        <v/>
      </c>
      <c r="D9812" s="45" t="str">
        <f>IF(Table1[[#This Row],[Day]]="","",YEAR(F9812))</f>
        <v/>
      </c>
      <c r="E9812" s="117" t="s">
        <v>329</v>
      </c>
      <c r="J9812" s="102"/>
      <c r="K9812" s="124"/>
      <c r="R9812" s="46"/>
      <c r="V9812" s="112"/>
      <c r="W9812" s="72"/>
      <c r="X9812" s="46"/>
      <c r="Y9812" s="46"/>
      <c r="AC9812" s="47">
        <f t="shared" si="149"/>
        <v>0</v>
      </c>
      <c r="AD9812" s="47"/>
      <c r="AE9812" s="44"/>
      <c r="AF9812" s="48"/>
    </row>
    <row r="9813" spans="1:32" ht="21" customHeight="1">
      <c r="A9813" s="45" t="str">
        <f>IF(G9813="","",VLOOKUP(G9813,#REF!,3,0))</f>
        <v/>
      </c>
      <c r="B9813" s="45" t="str">
        <f>IF(Table1[[#This Row],[Day]]="","",WEEKNUM(F9813))</f>
        <v/>
      </c>
      <c r="C9813" s="45" t="str">
        <f>IF(Table1[[#This Row],[Day]]="","",MONTH(F9813))</f>
        <v/>
      </c>
      <c r="D9813" s="45" t="str">
        <f>IF(Table1[[#This Row],[Day]]="","",YEAR(F9813))</f>
        <v/>
      </c>
      <c r="E9813" s="117" t="s">
        <v>329</v>
      </c>
      <c r="J9813" s="102"/>
      <c r="K9813" s="124"/>
      <c r="R9813" s="46"/>
      <c r="V9813" s="112"/>
      <c r="W9813" s="72"/>
      <c r="X9813" s="46"/>
      <c r="Y9813" s="46"/>
      <c r="AC9813" s="47">
        <f t="shared" si="149"/>
        <v>0</v>
      </c>
      <c r="AD9813" s="47"/>
      <c r="AE9813" s="44"/>
      <c r="AF9813" s="48"/>
    </row>
    <row r="9814" spans="1:32" ht="21" customHeight="1">
      <c r="A9814" s="45" t="str">
        <f>IF(G9814="","",VLOOKUP(G9814,#REF!,3,0))</f>
        <v/>
      </c>
      <c r="B9814" s="45" t="str">
        <f>IF(Table1[[#This Row],[Day]]="","",WEEKNUM(F9814))</f>
        <v/>
      </c>
      <c r="C9814" s="45" t="str">
        <f>IF(Table1[[#This Row],[Day]]="","",MONTH(F9814))</f>
        <v/>
      </c>
      <c r="D9814" s="45" t="str">
        <f>IF(Table1[[#This Row],[Day]]="","",YEAR(F9814))</f>
        <v/>
      </c>
      <c r="E9814" s="117" t="s">
        <v>329</v>
      </c>
      <c r="J9814" s="102"/>
      <c r="K9814" s="124"/>
      <c r="R9814" s="46"/>
      <c r="V9814" s="112"/>
      <c r="W9814" s="72"/>
      <c r="X9814" s="46"/>
      <c r="Y9814" s="46"/>
      <c r="AC9814" s="47">
        <f t="shared" si="149"/>
        <v>0</v>
      </c>
      <c r="AD9814" s="47"/>
      <c r="AE9814" s="44"/>
      <c r="AF9814" s="48"/>
    </row>
    <row r="9815" spans="1:32" ht="21" customHeight="1">
      <c r="A9815" s="45" t="str">
        <f>IF(G9815="","",VLOOKUP(G9815,#REF!,3,0))</f>
        <v/>
      </c>
      <c r="B9815" s="45" t="str">
        <f>IF(Table1[[#This Row],[Day]]="","",WEEKNUM(F9815))</f>
        <v/>
      </c>
      <c r="C9815" s="45" t="str">
        <f>IF(Table1[[#This Row],[Day]]="","",MONTH(F9815))</f>
        <v/>
      </c>
      <c r="D9815" s="45" t="str">
        <f>IF(Table1[[#This Row],[Day]]="","",YEAR(F9815))</f>
        <v/>
      </c>
      <c r="E9815" s="117" t="s">
        <v>329</v>
      </c>
      <c r="J9815" s="102"/>
      <c r="K9815" s="124"/>
      <c r="R9815" s="46"/>
      <c r="V9815" s="112"/>
      <c r="W9815" s="72"/>
      <c r="X9815" s="46"/>
      <c r="Y9815" s="46"/>
      <c r="AC9815" s="47">
        <f t="shared" si="149"/>
        <v>0</v>
      </c>
      <c r="AD9815" s="47"/>
      <c r="AE9815" s="44"/>
      <c r="AF9815" s="48"/>
    </row>
    <row r="9816" spans="1:32" ht="21" customHeight="1">
      <c r="A9816" s="45" t="str">
        <f>IF(G9816="","",VLOOKUP(G9816,#REF!,3,0))</f>
        <v/>
      </c>
      <c r="B9816" s="45" t="str">
        <f>IF(Table1[[#This Row],[Day]]="","",WEEKNUM(F9816))</f>
        <v/>
      </c>
      <c r="C9816" s="45" t="str">
        <f>IF(Table1[[#This Row],[Day]]="","",MONTH(F9816))</f>
        <v/>
      </c>
      <c r="D9816" s="45" t="str">
        <f>IF(Table1[[#This Row],[Day]]="","",YEAR(F9816))</f>
        <v/>
      </c>
      <c r="E9816" s="117" t="s">
        <v>329</v>
      </c>
      <c r="J9816" s="102"/>
      <c r="K9816" s="124"/>
      <c r="R9816" s="46"/>
      <c r="V9816" s="112"/>
      <c r="W9816" s="72"/>
      <c r="X9816" s="46"/>
      <c r="Y9816" s="46"/>
      <c r="AC9816" s="47">
        <f t="shared" si="149"/>
        <v>0</v>
      </c>
      <c r="AD9816" s="47"/>
      <c r="AE9816" s="44"/>
      <c r="AF9816" s="48"/>
    </row>
    <row r="9817" spans="1:32" ht="21" customHeight="1">
      <c r="A9817" s="45" t="str">
        <f>IF(G9817="","",VLOOKUP(G9817,#REF!,3,0))</f>
        <v/>
      </c>
      <c r="B9817" s="45" t="str">
        <f>IF(Table1[[#This Row],[Day]]="","",WEEKNUM(F9817))</f>
        <v/>
      </c>
      <c r="C9817" s="45" t="str">
        <f>IF(Table1[[#This Row],[Day]]="","",MONTH(F9817))</f>
        <v/>
      </c>
      <c r="D9817" s="45" t="str">
        <f>IF(Table1[[#This Row],[Day]]="","",YEAR(F9817))</f>
        <v/>
      </c>
      <c r="E9817" s="117" t="s">
        <v>329</v>
      </c>
      <c r="J9817" s="102"/>
      <c r="K9817" s="124"/>
      <c r="R9817" s="46"/>
      <c r="V9817" s="112"/>
      <c r="W9817" s="72"/>
      <c r="X9817" s="46"/>
      <c r="Y9817" s="46"/>
      <c r="AC9817" s="47">
        <f t="shared" si="149"/>
        <v>0</v>
      </c>
      <c r="AD9817" s="47"/>
      <c r="AE9817" s="44"/>
      <c r="AF9817" s="48"/>
    </row>
    <row r="9818" spans="1:32" ht="21" customHeight="1">
      <c r="A9818" s="45" t="str">
        <f>IF(G9818="","",VLOOKUP(G9818,#REF!,3,0))</f>
        <v/>
      </c>
      <c r="B9818" s="45" t="str">
        <f>IF(Table1[[#This Row],[Day]]="","",WEEKNUM(F9818))</f>
        <v/>
      </c>
      <c r="C9818" s="45" t="str">
        <f>IF(Table1[[#This Row],[Day]]="","",MONTH(F9818))</f>
        <v/>
      </c>
      <c r="D9818" s="45" t="str">
        <f>IF(Table1[[#This Row],[Day]]="","",YEAR(F9818))</f>
        <v/>
      </c>
      <c r="E9818" s="117" t="s">
        <v>329</v>
      </c>
      <c r="J9818" s="102"/>
      <c r="K9818" s="124"/>
      <c r="R9818" s="46"/>
      <c r="V9818" s="112"/>
      <c r="W9818" s="72"/>
      <c r="X9818" s="46"/>
      <c r="Y9818" s="46"/>
      <c r="AC9818" s="47">
        <f t="shared" si="149"/>
        <v>0</v>
      </c>
      <c r="AD9818" s="47"/>
      <c r="AE9818" s="44"/>
      <c r="AF9818" s="48"/>
    </row>
    <row r="9819" spans="1:32" ht="21" customHeight="1">
      <c r="A9819" s="45" t="str">
        <f>IF(G9819="","",VLOOKUP(G9819,#REF!,3,0))</f>
        <v/>
      </c>
      <c r="B9819" s="45" t="str">
        <f>IF(Table1[[#This Row],[Day]]="","",WEEKNUM(F9819))</f>
        <v/>
      </c>
      <c r="C9819" s="45" t="str">
        <f>IF(Table1[[#This Row],[Day]]="","",MONTH(F9819))</f>
        <v/>
      </c>
      <c r="D9819" s="45" t="str">
        <f>IF(Table1[[#This Row],[Day]]="","",YEAR(F9819))</f>
        <v/>
      </c>
      <c r="E9819" s="117" t="s">
        <v>329</v>
      </c>
      <c r="J9819" s="102"/>
      <c r="K9819" s="124"/>
      <c r="R9819" s="46"/>
      <c r="V9819" s="112"/>
      <c r="W9819" s="72"/>
      <c r="X9819" s="46"/>
      <c r="Y9819" s="46"/>
      <c r="AC9819" s="47">
        <f t="shared" si="149"/>
        <v>0</v>
      </c>
      <c r="AD9819" s="47"/>
      <c r="AE9819" s="44"/>
      <c r="AF9819" s="48"/>
    </row>
    <row r="9820" spans="1:32" ht="21" customHeight="1">
      <c r="A9820" s="45" t="str">
        <f>IF(G9820="","",VLOOKUP(G9820,#REF!,3,0))</f>
        <v/>
      </c>
      <c r="B9820" s="45" t="str">
        <f>IF(Table1[[#This Row],[Day]]="","",WEEKNUM(F9820))</f>
        <v/>
      </c>
      <c r="C9820" s="45" t="str">
        <f>IF(Table1[[#This Row],[Day]]="","",MONTH(F9820))</f>
        <v/>
      </c>
      <c r="D9820" s="45" t="str">
        <f>IF(Table1[[#This Row],[Day]]="","",YEAR(F9820))</f>
        <v/>
      </c>
      <c r="E9820" s="117" t="s">
        <v>329</v>
      </c>
      <c r="J9820" s="102"/>
      <c r="K9820" s="124"/>
      <c r="R9820" s="46"/>
      <c r="V9820" s="112"/>
      <c r="W9820" s="72"/>
      <c r="X9820" s="46"/>
      <c r="Y9820" s="46"/>
      <c r="AC9820" s="47">
        <f t="shared" ref="AC9820:AC9883" si="150">SUM(I9820:AB9820)</f>
        <v>0</v>
      </c>
      <c r="AD9820" s="47"/>
      <c r="AE9820" s="44"/>
      <c r="AF9820" s="48"/>
    </row>
    <row r="9821" spans="1:32" ht="21" customHeight="1">
      <c r="A9821" s="45" t="str">
        <f>IF(G9821="","",VLOOKUP(G9821,#REF!,3,0))</f>
        <v/>
      </c>
      <c r="B9821" s="45" t="str">
        <f>IF(Table1[[#This Row],[Day]]="","",WEEKNUM(F9821))</f>
        <v/>
      </c>
      <c r="C9821" s="45" t="str">
        <f>IF(Table1[[#This Row],[Day]]="","",MONTH(F9821))</f>
        <v/>
      </c>
      <c r="D9821" s="45" t="str">
        <f>IF(Table1[[#This Row],[Day]]="","",YEAR(F9821))</f>
        <v/>
      </c>
      <c r="E9821" s="117" t="s">
        <v>329</v>
      </c>
      <c r="J9821" s="102"/>
      <c r="K9821" s="124"/>
      <c r="R9821" s="46"/>
      <c r="V9821" s="112"/>
      <c r="W9821" s="72"/>
      <c r="X9821" s="46"/>
      <c r="Y9821" s="46"/>
      <c r="AC9821" s="47">
        <f t="shared" si="150"/>
        <v>0</v>
      </c>
      <c r="AD9821" s="47"/>
      <c r="AE9821" s="44"/>
      <c r="AF9821" s="48"/>
    </row>
    <row r="9822" spans="1:32" ht="21" customHeight="1">
      <c r="A9822" s="45" t="str">
        <f>IF(G9822="","",VLOOKUP(G9822,#REF!,3,0))</f>
        <v/>
      </c>
      <c r="B9822" s="45" t="str">
        <f>IF(Table1[[#This Row],[Day]]="","",WEEKNUM(F9822))</f>
        <v/>
      </c>
      <c r="C9822" s="45" t="str">
        <f>IF(Table1[[#This Row],[Day]]="","",MONTH(F9822))</f>
        <v/>
      </c>
      <c r="D9822" s="45" t="str">
        <f>IF(Table1[[#This Row],[Day]]="","",YEAR(F9822))</f>
        <v/>
      </c>
      <c r="E9822" s="117" t="s">
        <v>329</v>
      </c>
      <c r="J9822" s="102"/>
      <c r="K9822" s="124"/>
      <c r="R9822" s="46"/>
      <c r="V9822" s="112"/>
      <c r="W9822" s="72"/>
      <c r="X9822" s="46"/>
      <c r="Y9822" s="46"/>
      <c r="AC9822" s="47">
        <f t="shared" si="150"/>
        <v>0</v>
      </c>
      <c r="AD9822" s="47"/>
      <c r="AE9822" s="44"/>
      <c r="AF9822" s="48"/>
    </row>
    <row r="9823" spans="1:32" ht="21" customHeight="1">
      <c r="A9823" s="45" t="str">
        <f>IF(G9823="","",VLOOKUP(G9823,#REF!,3,0))</f>
        <v/>
      </c>
      <c r="B9823" s="45" t="str">
        <f>IF(Table1[[#This Row],[Day]]="","",WEEKNUM(F9823))</f>
        <v/>
      </c>
      <c r="C9823" s="45" t="str">
        <f>IF(Table1[[#This Row],[Day]]="","",MONTH(F9823))</f>
        <v/>
      </c>
      <c r="D9823" s="45" t="str">
        <f>IF(Table1[[#This Row],[Day]]="","",YEAR(F9823))</f>
        <v/>
      </c>
      <c r="E9823" s="117" t="s">
        <v>329</v>
      </c>
      <c r="J9823" s="102"/>
      <c r="K9823" s="124"/>
      <c r="R9823" s="46"/>
      <c r="V9823" s="112"/>
      <c r="W9823" s="72"/>
      <c r="X9823" s="46"/>
      <c r="Y9823" s="46"/>
      <c r="AC9823" s="47">
        <f t="shared" si="150"/>
        <v>0</v>
      </c>
      <c r="AD9823" s="47"/>
      <c r="AE9823" s="44"/>
      <c r="AF9823" s="48"/>
    </row>
    <row r="9824" spans="1:32" ht="21" customHeight="1">
      <c r="A9824" s="45" t="str">
        <f>IF(G9824="","",VLOOKUP(G9824,#REF!,3,0))</f>
        <v/>
      </c>
      <c r="B9824" s="45" t="str">
        <f>IF(Table1[[#This Row],[Day]]="","",WEEKNUM(F9824))</f>
        <v/>
      </c>
      <c r="C9824" s="45" t="str">
        <f>IF(Table1[[#This Row],[Day]]="","",MONTH(F9824))</f>
        <v/>
      </c>
      <c r="D9824" s="45" t="str">
        <f>IF(Table1[[#This Row],[Day]]="","",YEAR(F9824))</f>
        <v/>
      </c>
      <c r="E9824" s="117" t="s">
        <v>329</v>
      </c>
      <c r="J9824" s="102"/>
      <c r="K9824" s="124"/>
      <c r="R9824" s="46"/>
      <c r="V9824" s="112"/>
      <c r="W9824" s="72"/>
      <c r="X9824" s="46"/>
      <c r="Y9824" s="46"/>
      <c r="AC9824" s="47">
        <f t="shared" si="150"/>
        <v>0</v>
      </c>
      <c r="AD9824" s="47"/>
      <c r="AE9824" s="44"/>
      <c r="AF9824" s="48"/>
    </row>
    <row r="9825" spans="1:32" ht="21" customHeight="1">
      <c r="A9825" s="45" t="str">
        <f>IF(G9825="","",VLOOKUP(G9825,#REF!,3,0))</f>
        <v/>
      </c>
      <c r="B9825" s="45" t="str">
        <f>IF(Table1[[#This Row],[Day]]="","",WEEKNUM(F9825))</f>
        <v/>
      </c>
      <c r="C9825" s="45" t="str">
        <f>IF(Table1[[#This Row],[Day]]="","",MONTH(F9825))</f>
        <v/>
      </c>
      <c r="D9825" s="45" t="str">
        <f>IF(Table1[[#This Row],[Day]]="","",YEAR(F9825))</f>
        <v/>
      </c>
      <c r="E9825" s="117" t="s">
        <v>329</v>
      </c>
      <c r="J9825" s="102"/>
      <c r="K9825" s="124"/>
      <c r="R9825" s="46"/>
      <c r="V9825" s="112"/>
      <c r="W9825" s="72"/>
      <c r="X9825" s="46"/>
      <c r="Y9825" s="46"/>
      <c r="AC9825" s="47">
        <f t="shared" si="150"/>
        <v>0</v>
      </c>
      <c r="AD9825" s="47"/>
      <c r="AE9825" s="44"/>
      <c r="AF9825" s="48"/>
    </row>
    <row r="9826" spans="1:32" ht="21" customHeight="1">
      <c r="A9826" s="45" t="str">
        <f>IF(G9826="","",VLOOKUP(G9826,#REF!,3,0))</f>
        <v/>
      </c>
      <c r="B9826" s="45" t="str">
        <f>IF(Table1[[#This Row],[Day]]="","",WEEKNUM(F9826))</f>
        <v/>
      </c>
      <c r="C9826" s="45" t="str">
        <f>IF(Table1[[#This Row],[Day]]="","",MONTH(F9826))</f>
        <v/>
      </c>
      <c r="D9826" s="45" t="str">
        <f>IF(Table1[[#This Row],[Day]]="","",YEAR(F9826))</f>
        <v/>
      </c>
      <c r="E9826" s="117" t="s">
        <v>329</v>
      </c>
      <c r="J9826" s="102"/>
      <c r="K9826" s="124"/>
      <c r="R9826" s="46"/>
      <c r="V9826" s="112"/>
      <c r="W9826" s="72"/>
      <c r="X9826" s="46"/>
      <c r="Y9826" s="46"/>
      <c r="AC9826" s="47">
        <f t="shared" si="150"/>
        <v>0</v>
      </c>
      <c r="AD9826" s="47"/>
      <c r="AE9826" s="44"/>
      <c r="AF9826" s="48"/>
    </row>
    <row r="9827" spans="1:32" ht="21" customHeight="1">
      <c r="A9827" s="45" t="str">
        <f>IF(G9827="","",VLOOKUP(G9827,#REF!,3,0))</f>
        <v/>
      </c>
      <c r="B9827" s="45" t="str">
        <f>IF(Table1[[#This Row],[Day]]="","",WEEKNUM(F9827))</f>
        <v/>
      </c>
      <c r="C9827" s="45" t="str">
        <f>IF(Table1[[#This Row],[Day]]="","",MONTH(F9827))</f>
        <v/>
      </c>
      <c r="D9827" s="45" t="str">
        <f>IF(Table1[[#This Row],[Day]]="","",YEAR(F9827))</f>
        <v/>
      </c>
      <c r="E9827" s="117" t="s">
        <v>329</v>
      </c>
      <c r="J9827" s="102"/>
      <c r="K9827" s="124"/>
      <c r="R9827" s="46"/>
      <c r="V9827" s="112"/>
      <c r="W9827" s="72"/>
      <c r="X9827" s="46"/>
      <c r="Y9827" s="46"/>
      <c r="AC9827" s="47">
        <f t="shared" si="150"/>
        <v>0</v>
      </c>
      <c r="AD9827" s="47"/>
      <c r="AE9827" s="44"/>
      <c r="AF9827" s="48"/>
    </row>
    <row r="9828" spans="1:32" ht="21" customHeight="1">
      <c r="A9828" s="45" t="str">
        <f>IF(G9828="","",VLOOKUP(G9828,#REF!,3,0))</f>
        <v/>
      </c>
      <c r="B9828" s="45" t="str">
        <f>IF(Table1[[#This Row],[Day]]="","",WEEKNUM(F9828))</f>
        <v/>
      </c>
      <c r="C9828" s="45" t="str">
        <f>IF(Table1[[#This Row],[Day]]="","",MONTH(F9828))</f>
        <v/>
      </c>
      <c r="D9828" s="45" t="str">
        <f>IF(Table1[[#This Row],[Day]]="","",YEAR(F9828))</f>
        <v/>
      </c>
      <c r="E9828" s="117" t="s">
        <v>329</v>
      </c>
      <c r="J9828" s="102"/>
      <c r="K9828" s="124"/>
      <c r="R9828" s="46"/>
      <c r="V9828" s="112"/>
      <c r="W9828" s="72"/>
      <c r="X9828" s="46"/>
      <c r="Y9828" s="46"/>
      <c r="AC9828" s="47">
        <f t="shared" si="150"/>
        <v>0</v>
      </c>
      <c r="AD9828" s="47"/>
      <c r="AE9828" s="44"/>
      <c r="AF9828" s="48"/>
    </row>
    <row r="9829" spans="1:32" ht="21" customHeight="1">
      <c r="A9829" s="45" t="str">
        <f>IF(G9829="","",VLOOKUP(G9829,#REF!,3,0))</f>
        <v/>
      </c>
      <c r="B9829" s="45" t="str">
        <f>IF(Table1[[#This Row],[Day]]="","",WEEKNUM(F9829))</f>
        <v/>
      </c>
      <c r="C9829" s="45" t="str">
        <f>IF(Table1[[#This Row],[Day]]="","",MONTH(F9829))</f>
        <v/>
      </c>
      <c r="D9829" s="45" t="str">
        <f>IF(Table1[[#This Row],[Day]]="","",YEAR(F9829))</f>
        <v/>
      </c>
      <c r="E9829" s="117" t="s">
        <v>329</v>
      </c>
      <c r="J9829" s="102"/>
      <c r="K9829" s="124"/>
      <c r="R9829" s="46"/>
      <c r="V9829" s="112"/>
      <c r="W9829" s="72"/>
      <c r="X9829" s="46"/>
      <c r="Y9829" s="46"/>
      <c r="AC9829" s="47">
        <f t="shared" si="150"/>
        <v>0</v>
      </c>
      <c r="AD9829" s="47"/>
      <c r="AE9829" s="44"/>
      <c r="AF9829" s="48"/>
    </row>
    <row r="9830" spans="1:32" ht="21" customHeight="1">
      <c r="A9830" s="45" t="str">
        <f>IF(G9830="","",VLOOKUP(G9830,#REF!,3,0))</f>
        <v/>
      </c>
      <c r="B9830" s="45" t="str">
        <f>IF(Table1[[#This Row],[Day]]="","",WEEKNUM(F9830))</f>
        <v/>
      </c>
      <c r="C9830" s="45" t="str">
        <f>IF(Table1[[#This Row],[Day]]="","",MONTH(F9830))</f>
        <v/>
      </c>
      <c r="D9830" s="45" t="str">
        <f>IF(Table1[[#This Row],[Day]]="","",YEAR(F9830))</f>
        <v/>
      </c>
      <c r="E9830" s="117" t="s">
        <v>329</v>
      </c>
      <c r="J9830" s="102"/>
      <c r="K9830" s="124"/>
      <c r="R9830" s="46"/>
      <c r="V9830" s="112"/>
      <c r="W9830" s="72"/>
      <c r="X9830" s="46"/>
      <c r="Y9830" s="46"/>
      <c r="AC9830" s="47">
        <f t="shared" si="150"/>
        <v>0</v>
      </c>
      <c r="AD9830" s="47"/>
      <c r="AE9830" s="44"/>
      <c r="AF9830" s="48"/>
    </row>
    <row r="9831" spans="1:32" ht="21" customHeight="1">
      <c r="A9831" s="45" t="str">
        <f>IF(G9831="","",VLOOKUP(G9831,#REF!,3,0))</f>
        <v/>
      </c>
      <c r="B9831" s="45" t="str">
        <f>IF(Table1[[#This Row],[Day]]="","",WEEKNUM(F9831))</f>
        <v/>
      </c>
      <c r="C9831" s="45" t="str">
        <f>IF(Table1[[#This Row],[Day]]="","",MONTH(F9831))</f>
        <v/>
      </c>
      <c r="D9831" s="45" t="str">
        <f>IF(Table1[[#This Row],[Day]]="","",YEAR(F9831))</f>
        <v/>
      </c>
      <c r="E9831" s="117" t="s">
        <v>329</v>
      </c>
      <c r="J9831" s="102"/>
      <c r="K9831" s="124"/>
      <c r="R9831" s="46"/>
      <c r="V9831" s="112"/>
      <c r="W9831" s="72"/>
      <c r="X9831" s="46"/>
      <c r="Y9831" s="46"/>
      <c r="AC9831" s="47">
        <f t="shared" si="150"/>
        <v>0</v>
      </c>
      <c r="AD9831" s="47"/>
      <c r="AE9831" s="44"/>
      <c r="AF9831" s="48"/>
    </row>
    <row r="9832" spans="1:32" ht="21" customHeight="1">
      <c r="A9832" s="45" t="str">
        <f>IF(G9832="","",VLOOKUP(G9832,#REF!,3,0))</f>
        <v/>
      </c>
      <c r="B9832" s="45" t="str">
        <f>IF(Table1[[#This Row],[Day]]="","",WEEKNUM(F9832))</f>
        <v/>
      </c>
      <c r="C9832" s="45" t="str">
        <f>IF(Table1[[#This Row],[Day]]="","",MONTH(F9832))</f>
        <v/>
      </c>
      <c r="D9832" s="45" t="str">
        <f>IF(Table1[[#This Row],[Day]]="","",YEAR(F9832))</f>
        <v/>
      </c>
      <c r="E9832" s="117" t="s">
        <v>329</v>
      </c>
      <c r="J9832" s="102"/>
      <c r="K9832" s="124"/>
      <c r="R9832" s="46"/>
      <c r="V9832" s="112"/>
      <c r="W9832" s="72"/>
      <c r="X9832" s="46"/>
      <c r="Y9832" s="46"/>
      <c r="AC9832" s="47">
        <f t="shared" si="150"/>
        <v>0</v>
      </c>
      <c r="AD9832" s="47"/>
      <c r="AE9832" s="44"/>
      <c r="AF9832" s="48"/>
    </row>
    <row r="9833" spans="1:32" ht="21" customHeight="1">
      <c r="A9833" s="45" t="str">
        <f>IF(G9833="","",VLOOKUP(G9833,#REF!,3,0))</f>
        <v/>
      </c>
      <c r="B9833" s="45" t="str">
        <f>IF(Table1[[#This Row],[Day]]="","",WEEKNUM(F9833))</f>
        <v/>
      </c>
      <c r="C9833" s="45" t="str">
        <f>IF(Table1[[#This Row],[Day]]="","",MONTH(F9833))</f>
        <v/>
      </c>
      <c r="D9833" s="45" t="str">
        <f>IF(Table1[[#This Row],[Day]]="","",YEAR(F9833))</f>
        <v/>
      </c>
      <c r="E9833" s="117" t="s">
        <v>329</v>
      </c>
      <c r="J9833" s="102"/>
      <c r="K9833" s="124"/>
      <c r="R9833" s="46"/>
      <c r="V9833" s="112"/>
      <c r="W9833" s="72"/>
      <c r="X9833" s="46"/>
      <c r="Y9833" s="46"/>
      <c r="AC9833" s="47">
        <f t="shared" si="150"/>
        <v>0</v>
      </c>
      <c r="AD9833" s="47"/>
      <c r="AE9833" s="44"/>
      <c r="AF9833" s="48"/>
    </row>
    <row r="9834" spans="1:32" ht="21" customHeight="1">
      <c r="A9834" s="45" t="str">
        <f>IF(G9834="","",VLOOKUP(G9834,#REF!,3,0))</f>
        <v/>
      </c>
      <c r="B9834" s="45" t="str">
        <f>IF(Table1[[#This Row],[Day]]="","",WEEKNUM(F9834))</f>
        <v/>
      </c>
      <c r="C9834" s="45" t="str">
        <f>IF(Table1[[#This Row],[Day]]="","",MONTH(F9834))</f>
        <v/>
      </c>
      <c r="D9834" s="45" t="str">
        <f>IF(Table1[[#This Row],[Day]]="","",YEAR(F9834))</f>
        <v/>
      </c>
      <c r="E9834" s="117" t="s">
        <v>329</v>
      </c>
      <c r="J9834" s="102"/>
      <c r="K9834" s="124"/>
      <c r="R9834" s="46"/>
      <c r="V9834" s="112"/>
      <c r="W9834" s="72"/>
      <c r="X9834" s="46"/>
      <c r="Y9834" s="46"/>
      <c r="AC9834" s="47">
        <f t="shared" si="150"/>
        <v>0</v>
      </c>
      <c r="AD9834" s="47"/>
      <c r="AE9834" s="44"/>
      <c r="AF9834" s="48"/>
    </row>
    <row r="9835" spans="1:32" ht="21" customHeight="1">
      <c r="A9835" s="45" t="str">
        <f>IF(G9835="","",VLOOKUP(G9835,#REF!,3,0))</f>
        <v/>
      </c>
      <c r="B9835" s="45" t="str">
        <f>IF(Table1[[#This Row],[Day]]="","",WEEKNUM(F9835))</f>
        <v/>
      </c>
      <c r="C9835" s="45" t="str">
        <f>IF(Table1[[#This Row],[Day]]="","",MONTH(F9835))</f>
        <v/>
      </c>
      <c r="D9835" s="45" t="str">
        <f>IF(Table1[[#This Row],[Day]]="","",YEAR(F9835))</f>
        <v/>
      </c>
      <c r="E9835" s="117" t="s">
        <v>329</v>
      </c>
      <c r="J9835" s="102"/>
      <c r="K9835" s="124"/>
      <c r="R9835" s="46"/>
      <c r="V9835" s="112"/>
      <c r="W9835" s="72"/>
      <c r="X9835" s="46"/>
      <c r="Y9835" s="46"/>
      <c r="AC9835" s="47">
        <f t="shared" si="150"/>
        <v>0</v>
      </c>
      <c r="AD9835" s="47"/>
      <c r="AE9835" s="44"/>
      <c r="AF9835" s="48"/>
    </row>
    <row r="9836" spans="1:32" ht="21" customHeight="1">
      <c r="A9836" s="45" t="str">
        <f>IF(G9836="","",VLOOKUP(G9836,#REF!,3,0))</f>
        <v/>
      </c>
      <c r="B9836" s="45" t="str">
        <f>IF(Table1[[#This Row],[Day]]="","",WEEKNUM(F9836))</f>
        <v/>
      </c>
      <c r="C9836" s="45" t="str">
        <f>IF(Table1[[#This Row],[Day]]="","",MONTH(F9836))</f>
        <v/>
      </c>
      <c r="D9836" s="45" t="str">
        <f>IF(Table1[[#This Row],[Day]]="","",YEAR(F9836))</f>
        <v/>
      </c>
      <c r="E9836" s="117" t="s">
        <v>329</v>
      </c>
      <c r="J9836" s="102"/>
      <c r="K9836" s="124"/>
      <c r="R9836" s="46"/>
      <c r="V9836" s="112"/>
      <c r="W9836" s="72"/>
      <c r="X9836" s="46"/>
      <c r="Y9836" s="46"/>
      <c r="AC9836" s="47">
        <f t="shared" si="150"/>
        <v>0</v>
      </c>
      <c r="AD9836" s="47"/>
      <c r="AE9836" s="44"/>
      <c r="AF9836" s="48"/>
    </row>
    <row r="9837" spans="1:32" ht="21" customHeight="1">
      <c r="A9837" s="45" t="str">
        <f>IF(G9837="","",VLOOKUP(G9837,#REF!,3,0))</f>
        <v/>
      </c>
      <c r="B9837" s="45" t="str">
        <f>IF(Table1[[#This Row],[Day]]="","",WEEKNUM(F9837))</f>
        <v/>
      </c>
      <c r="C9837" s="45" t="str">
        <f>IF(Table1[[#This Row],[Day]]="","",MONTH(F9837))</f>
        <v/>
      </c>
      <c r="D9837" s="45" t="str">
        <f>IF(Table1[[#This Row],[Day]]="","",YEAR(F9837))</f>
        <v/>
      </c>
      <c r="E9837" s="117" t="s">
        <v>329</v>
      </c>
      <c r="J9837" s="102"/>
      <c r="K9837" s="124"/>
      <c r="R9837" s="46"/>
      <c r="V9837" s="112"/>
      <c r="W9837" s="72"/>
      <c r="X9837" s="46"/>
      <c r="Y9837" s="46"/>
      <c r="AC9837" s="47">
        <f t="shared" si="150"/>
        <v>0</v>
      </c>
      <c r="AD9837" s="47"/>
      <c r="AE9837" s="44"/>
      <c r="AF9837" s="48"/>
    </row>
    <row r="9838" spans="1:32" ht="21" customHeight="1">
      <c r="A9838" s="45" t="str">
        <f>IF(G9838="","",VLOOKUP(G9838,#REF!,3,0))</f>
        <v/>
      </c>
      <c r="B9838" s="45" t="str">
        <f>IF(Table1[[#This Row],[Day]]="","",WEEKNUM(F9838))</f>
        <v/>
      </c>
      <c r="C9838" s="45" t="str">
        <f>IF(Table1[[#This Row],[Day]]="","",MONTH(F9838))</f>
        <v/>
      </c>
      <c r="D9838" s="45" t="str">
        <f>IF(Table1[[#This Row],[Day]]="","",YEAR(F9838))</f>
        <v/>
      </c>
      <c r="E9838" s="117" t="s">
        <v>329</v>
      </c>
      <c r="J9838" s="102"/>
      <c r="K9838" s="124"/>
      <c r="R9838" s="46"/>
      <c r="V9838" s="112"/>
      <c r="W9838" s="72"/>
      <c r="X9838" s="46"/>
      <c r="Y9838" s="46"/>
      <c r="AC9838" s="47">
        <f t="shared" si="150"/>
        <v>0</v>
      </c>
      <c r="AD9838" s="47"/>
      <c r="AE9838" s="44"/>
      <c r="AF9838" s="48"/>
    </row>
    <row r="9839" spans="1:32" ht="21" customHeight="1">
      <c r="A9839" s="45" t="str">
        <f>IF(G9839="","",VLOOKUP(G9839,#REF!,3,0))</f>
        <v/>
      </c>
      <c r="B9839" s="45" t="str">
        <f>IF(Table1[[#This Row],[Day]]="","",WEEKNUM(F9839))</f>
        <v/>
      </c>
      <c r="C9839" s="45" t="str">
        <f>IF(Table1[[#This Row],[Day]]="","",MONTH(F9839))</f>
        <v/>
      </c>
      <c r="D9839" s="45" t="str">
        <f>IF(Table1[[#This Row],[Day]]="","",YEAR(F9839))</f>
        <v/>
      </c>
      <c r="E9839" s="117" t="s">
        <v>329</v>
      </c>
      <c r="J9839" s="102"/>
      <c r="K9839" s="124"/>
      <c r="R9839" s="46"/>
      <c r="V9839" s="112"/>
      <c r="W9839" s="72"/>
      <c r="X9839" s="46"/>
      <c r="Y9839" s="46"/>
      <c r="AC9839" s="47">
        <f t="shared" si="150"/>
        <v>0</v>
      </c>
      <c r="AD9839" s="47"/>
      <c r="AE9839" s="44"/>
      <c r="AF9839" s="48"/>
    </row>
    <row r="9840" spans="1:32" ht="21" customHeight="1">
      <c r="A9840" s="45" t="str">
        <f>IF(G9840="","",VLOOKUP(G9840,#REF!,3,0))</f>
        <v/>
      </c>
      <c r="B9840" s="45" t="str">
        <f>IF(Table1[[#This Row],[Day]]="","",WEEKNUM(F9840))</f>
        <v/>
      </c>
      <c r="C9840" s="45" t="str">
        <f>IF(Table1[[#This Row],[Day]]="","",MONTH(F9840))</f>
        <v/>
      </c>
      <c r="D9840" s="45" t="str">
        <f>IF(Table1[[#This Row],[Day]]="","",YEAR(F9840))</f>
        <v/>
      </c>
      <c r="E9840" s="117" t="s">
        <v>329</v>
      </c>
      <c r="J9840" s="102"/>
      <c r="K9840" s="124"/>
      <c r="R9840" s="46"/>
      <c r="V9840" s="112"/>
      <c r="W9840" s="72"/>
      <c r="X9840" s="46"/>
      <c r="Y9840" s="46"/>
      <c r="AC9840" s="47">
        <f t="shared" si="150"/>
        <v>0</v>
      </c>
      <c r="AD9840" s="47"/>
      <c r="AE9840" s="44"/>
      <c r="AF9840" s="48"/>
    </row>
    <row r="9841" spans="1:32" ht="21" customHeight="1">
      <c r="A9841" s="45" t="str">
        <f>IF(G9841="","",VLOOKUP(G9841,#REF!,3,0))</f>
        <v/>
      </c>
      <c r="B9841" s="45" t="str">
        <f>IF(Table1[[#This Row],[Day]]="","",WEEKNUM(F9841))</f>
        <v/>
      </c>
      <c r="C9841" s="45" t="str">
        <f>IF(Table1[[#This Row],[Day]]="","",MONTH(F9841))</f>
        <v/>
      </c>
      <c r="D9841" s="45" t="str">
        <f>IF(Table1[[#This Row],[Day]]="","",YEAR(F9841))</f>
        <v/>
      </c>
      <c r="E9841" s="117" t="s">
        <v>329</v>
      </c>
      <c r="J9841" s="102"/>
      <c r="K9841" s="124"/>
      <c r="R9841" s="46"/>
      <c r="V9841" s="112"/>
      <c r="W9841" s="72"/>
      <c r="X9841" s="46"/>
      <c r="Y9841" s="46"/>
      <c r="AC9841" s="47">
        <f t="shared" si="150"/>
        <v>0</v>
      </c>
      <c r="AD9841" s="47"/>
      <c r="AE9841" s="44"/>
      <c r="AF9841" s="48"/>
    </row>
    <row r="9842" spans="1:32" ht="21" customHeight="1">
      <c r="A9842" s="45" t="str">
        <f>IF(G9842="","",VLOOKUP(G9842,#REF!,3,0))</f>
        <v/>
      </c>
      <c r="B9842" s="45" t="str">
        <f>IF(Table1[[#This Row],[Day]]="","",WEEKNUM(F9842))</f>
        <v/>
      </c>
      <c r="C9842" s="45" t="str">
        <f>IF(Table1[[#This Row],[Day]]="","",MONTH(F9842))</f>
        <v/>
      </c>
      <c r="D9842" s="45" t="str">
        <f>IF(Table1[[#This Row],[Day]]="","",YEAR(F9842))</f>
        <v/>
      </c>
      <c r="E9842" s="117" t="s">
        <v>329</v>
      </c>
      <c r="J9842" s="102"/>
      <c r="K9842" s="124"/>
      <c r="R9842" s="46"/>
      <c r="V9842" s="112"/>
      <c r="W9842" s="72"/>
      <c r="X9842" s="46"/>
      <c r="Y9842" s="46"/>
      <c r="AC9842" s="47">
        <f t="shared" si="150"/>
        <v>0</v>
      </c>
      <c r="AD9842" s="47"/>
      <c r="AE9842" s="44"/>
      <c r="AF9842" s="48"/>
    </row>
    <row r="9843" spans="1:32" ht="21" customHeight="1">
      <c r="A9843" s="45" t="str">
        <f>IF(G9843="","",VLOOKUP(G9843,#REF!,3,0))</f>
        <v/>
      </c>
      <c r="B9843" s="45" t="str">
        <f>IF(Table1[[#This Row],[Day]]="","",WEEKNUM(F9843))</f>
        <v/>
      </c>
      <c r="C9843" s="45" t="str">
        <f>IF(Table1[[#This Row],[Day]]="","",MONTH(F9843))</f>
        <v/>
      </c>
      <c r="D9843" s="45" t="str">
        <f>IF(Table1[[#This Row],[Day]]="","",YEAR(F9843))</f>
        <v/>
      </c>
      <c r="E9843" s="117" t="s">
        <v>329</v>
      </c>
      <c r="J9843" s="102"/>
      <c r="K9843" s="124"/>
      <c r="R9843" s="46"/>
      <c r="V9843" s="112"/>
      <c r="W9843" s="72"/>
      <c r="X9843" s="46"/>
      <c r="Y9843" s="46"/>
      <c r="AC9843" s="47">
        <f t="shared" si="150"/>
        <v>0</v>
      </c>
      <c r="AD9843" s="47"/>
      <c r="AE9843" s="44"/>
      <c r="AF9843" s="48"/>
    </row>
    <row r="9844" spans="1:32" ht="21" customHeight="1">
      <c r="A9844" s="45" t="str">
        <f>IF(G9844="","",VLOOKUP(G9844,#REF!,3,0))</f>
        <v/>
      </c>
      <c r="B9844" s="45" t="str">
        <f>IF(Table1[[#This Row],[Day]]="","",WEEKNUM(F9844))</f>
        <v/>
      </c>
      <c r="C9844" s="45" t="str">
        <f>IF(Table1[[#This Row],[Day]]="","",MONTH(F9844))</f>
        <v/>
      </c>
      <c r="D9844" s="45" t="str">
        <f>IF(Table1[[#This Row],[Day]]="","",YEAR(F9844))</f>
        <v/>
      </c>
      <c r="E9844" s="117" t="s">
        <v>329</v>
      </c>
      <c r="J9844" s="102"/>
      <c r="K9844" s="124"/>
      <c r="R9844" s="46"/>
      <c r="V9844" s="112"/>
      <c r="W9844" s="72"/>
      <c r="X9844" s="46"/>
      <c r="Y9844" s="46"/>
      <c r="AC9844" s="47">
        <f t="shared" si="150"/>
        <v>0</v>
      </c>
      <c r="AD9844" s="47"/>
      <c r="AE9844" s="44"/>
      <c r="AF9844" s="48"/>
    </row>
    <row r="9845" spans="1:32" ht="21" customHeight="1">
      <c r="A9845" s="45" t="str">
        <f>IF(G9845="","",VLOOKUP(G9845,#REF!,3,0))</f>
        <v/>
      </c>
      <c r="B9845" s="45" t="str">
        <f>IF(Table1[[#This Row],[Day]]="","",WEEKNUM(F9845))</f>
        <v/>
      </c>
      <c r="C9845" s="45" t="str">
        <f>IF(Table1[[#This Row],[Day]]="","",MONTH(F9845))</f>
        <v/>
      </c>
      <c r="D9845" s="45" t="str">
        <f>IF(Table1[[#This Row],[Day]]="","",YEAR(F9845))</f>
        <v/>
      </c>
      <c r="E9845" s="117" t="s">
        <v>329</v>
      </c>
      <c r="J9845" s="102"/>
      <c r="K9845" s="124"/>
      <c r="R9845" s="46"/>
      <c r="V9845" s="112"/>
      <c r="W9845" s="72"/>
      <c r="X9845" s="46"/>
      <c r="Y9845" s="46"/>
      <c r="AC9845" s="47">
        <f t="shared" si="150"/>
        <v>0</v>
      </c>
      <c r="AD9845" s="47"/>
      <c r="AE9845" s="44"/>
      <c r="AF9845" s="48"/>
    </row>
    <row r="9846" spans="1:32" ht="21" customHeight="1">
      <c r="A9846" s="45" t="str">
        <f>IF(G9846="","",VLOOKUP(G9846,#REF!,3,0))</f>
        <v/>
      </c>
      <c r="B9846" s="45" t="str">
        <f>IF(Table1[[#This Row],[Day]]="","",WEEKNUM(F9846))</f>
        <v/>
      </c>
      <c r="C9846" s="45" t="str">
        <f>IF(Table1[[#This Row],[Day]]="","",MONTH(F9846))</f>
        <v/>
      </c>
      <c r="D9846" s="45" t="str">
        <f>IF(Table1[[#This Row],[Day]]="","",YEAR(F9846))</f>
        <v/>
      </c>
      <c r="E9846" s="117" t="s">
        <v>329</v>
      </c>
      <c r="J9846" s="102"/>
      <c r="K9846" s="124"/>
      <c r="R9846" s="46"/>
      <c r="V9846" s="112"/>
      <c r="W9846" s="72"/>
      <c r="X9846" s="46"/>
      <c r="Y9846" s="46"/>
      <c r="AC9846" s="47">
        <f t="shared" si="150"/>
        <v>0</v>
      </c>
      <c r="AD9846" s="47"/>
      <c r="AE9846" s="44"/>
      <c r="AF9846" s="48"/>
    </row>
    <row r="9847" spans="1:32" ht="21" customHeight="1">
      <c r="A9847" s="45" t="str">
        <f>IF(G9847="","",VLOOKUP(G9847,#REF!,3,0))</f>
        <v/>
      </c>
      <c r="B9847" s="45" t="str">
        <f>IF(Table1[[#This Row],[Day]]="","",WEEKNUM(F9847))</f>
        <v/>
      </c>
      <c r="C9847" s="45" t="str">
        <f>IF(Table1[[#This Row],[Day]]="","",MONTH(F9847))</f>
        <v/>
      </c>
      <c r="D9847" s="45" t="str">
        <f>IF(Table1[[#This Row],[Day]]="","",YEAR(F9847))</f>
        <v/>
      </c>
      <c r="E9847" s="117" t="s">
        <v>329</v>
      </c>
      <c r="J9847" s="102"/>
      <c r="K9847" s="124"/>
      <c r="R9847" s="46"/>
      <c r="V9847" s="112"/>
      <c r="W9847" s="72"/>
      <c r="X9847" s="46"/>
      <c r="Y9847" s="46"/>
      <c r="AC9847" s="47">
        <f t="shared" si="150"/>
        <v>0</v>
      </c>
      <c r="AD9847" s="47"/>
      <c r="AE9847" s="44"/>
      <c r="AF9847" s="48"/>
    </row>
    <row r="9848" spans="1:32" ht="21" customHeight="1">
      <c r="A9848" s="45" t="str">
        <f>IF(G9848="","",VLOOKUP(G9848,#REF!,3,0))</f>
        <v/>
      </c>
      <c r="B9848" s="45" t="str">
        <f>IF(Table1[[#This Row],[Day]]="","",WEEKNUM(F9848))</f>
        <v/>
      </c>
      <c r="C9848" s="45" t="str">
        <f>IF(Table1[[#This Row],[Day]]="","",MONTH(F9848))</f>
        <v/>
      </c>
      <c r="D9848" s="45" t="str">
        <f>IF(Table1[[#This Row],[Day]]="","",YEAR(F9848))</f>
        <v/>
      </c>
      <c r="E9848" s="117" t="s">
        <v>329</v>
      </c>
      <c r="J9848" s="102"/>
      <c r="K9848" s="124"/>
      <c r="R9848" s="46"/>
      <c r="V9848" s="112"/>
      <c r="W9848" s="72"/>
      <c r="X9848" s="46"/>
      <c r="Y9848" s="46"/>
      <c r="AC9848" s="47">
        <f t="shared" si="150"/>
        <v>0</v>
      </c>
      <c r="AD9848" s="47"/>
      <c r="AE9848" s="44"/>
      <c r="AF9848" s="48"/>
    </row>
    <row r="9849" spans="1:32" ht="21" customHeight="1">
      <c r="A9849" s="45" t="str">
        <f>IF(G9849="","",VLOOKUP(G9849,#REF!,3,0))</f>
        <v/>
      </c>
      <c r="B9849" s="45" t="str">
        <f>IF(Table1[[#This Row],[Day]]="","",WEEKNUM(F9849))</f>
        <v/>
      </c>
      <c r="C9849" s="45" t="str">
        <f>IF(Table1[[#This Row],[Day]]="","",MONTH(F9849))</f>
        <v/>
      </c>
      <c r="D9849" s="45" t="str">
        <f>IF(Table1[[#This Row],[Day]]="","",YEAR(F9849))</f>
        <v/>
      </c>
      <c r="E9849" s="117" t="s">
        <v>329</v>
      </c>
      <c r="J9849" s="102"/>
      <c r="K9849" s="124"/>
      <c r="R9849" s="46"/>
      <c r="V9849" s="112"/>
      <c r="W9849" s="72"/>
      <c r="X9849" s="46"/>
      <c r="Y9849" s="46"/>
      <c r="AC9849" s="47">
        <f t="shared" si="150"/>
        <v>0</v>
      </c>
      <c r="AD9849" s="47"/>
      <c r="AE9849" s="44"/>
      <c r="AF9849" s="48"/>
    </row>
    <row r="9850" spans="1:32" ht="21" customHeight="1">
      <c r="A9850" s="45" t="str">
        <f>IF(G9850="","",VLOOKUP(G9850,#REF!,3,0))</f>
        <v/>
      </c>
      <c r="B9850" s="45" t="str">
        <f>IF(Table1[[#This Row],[Day]]="","",WEEKNUM(F9850))</f>
        <v/>
      </c>
      <c r="C9850" s="45" t="str">
        <f>IF(Table1[[#This Row],[Day]]="","",MONTH(F9850))</f>
        <v/>
      </c>
      <c r="D9850" s="45" t="str">
        <f>IF(Table1[[#This Row],[Day]]="","",YEAR(F9850))</f>
        <v/>
      </c>
      <c r="E9850" s="117" t="s">
        <v>329</v>
      </c>
      <c r="J9850" s="102"/>
      <c r="K9850" s="124"/>
      <c r="R9850" s="46"/>
      <c r="V9850" s="112"/>
      <c r="W9850" s="72"/>
      <c r="X9850" s="46"/>
      <c r="Y9850" s="46"/>
      <c r="AC9850" s="47">
        <f t="shared" si="150"/>
        <v>0</v>
      </c>
      <c r="AD9850" s="47"/>
      <c r="AE9850" s="44"/>
      <c r="AF9850" s="48"/>
    </row>
    <row r="9851" spans="1:32" ht="21" customHeight="1">
      <c r="A9851" s="45" t="str">
        <f>IF(G9851="","",VLOOKUP(G9851,#REF!,3,0))</f>
        <v/>
      </c>
      <c r="B9851" s="45" t="str">
        <f>IF(Table1[[#This Row],[Day]]="","",WEEKNUM(F9851))</f>
        <v/>
      </c>
      <c r="C9851" s="45" t="str">
        <f>IF(Table1[[#This Row],[Day]]="","",MONTH(F9851))</f>
        <v/>
      </c>
      <c r="D9851" s="45" t="str">
        <f>IF(Table1[[#This Row],[Day]]="","",YEAR(F9851))</f>
        <v/>
      </c>
      <c r="E9851" s="117" t="s">
        <v>329</v>
      </c>
      <c r="J9851" s="102"/>
      <c r="K9851" s="124"/>
      <c r="R9851" s="46"/>
      <c r="V9851" s="112"/>
      <c r="W9851" s="72"/>
      <c r="X9851" s="46"/>
      <c r="Y9851" s="46"/>
      <c r="AC9851" s="47">
        <f t="shared" si="150"/>
        <v>0</v>
      </c>
      <c r="AD9851" s="47"/>
      <c r="AE9851" s="44"/>
      <c r="AF9851" s="48"/>
    </row>
    <row r="9852" spans="1:32" ht="21" customHeight="1">
      <c r="A9852" s="45" t="str">
        <f>IF(G9852="","",VLOOKUP(G9852,#REF!,3,0))</f>
        <v/>
      </c>
      <c r="B9852" s="45" t="str">
        <f>IF(Table1[[#This Row],[Day]]="","",WEEKNUM(F9852))</f>
        <v/>
      </c>
      <c r="C9852" s="45" t="str">
        <f>IF(Table1[[#This Row],[Day]]="","",MONTH(F9852))</f>
        <v/>
      </c>
      <c r="D9852" s="45" t="str">
        <f>IF(Table1[[#This Row],[Day]]="","",YEAR(F9852))</f>
        <v/>
      </c>
      <c r="E9852" s="117" t="s">
        <v>329</v>
      </c>
      <c r="J9852" s="102"/>
      <c r="K9852" s="124"/>
      <c r="R9852" s="46"/>
      <c r="V9852" s="112"/>
      <c r="W9852" s="72"/>
      <c r="X9852" s="46"/>
      <c r="Y9852" s="46"/>
      <c r="AC9852" s="47">
        <f t="shared" si="150"/>
        <v>0</v>
      </c>
      <c r="AD9852" s="47"/>
      <c r="AE9852" s="44"/>
      <c r="AF9852" s="48"/>
    </row>
    <row r="9853" spans="1:32" ht="21" customHeight="1">
      <c r="A9853" s="45" t="str">
        <f>IF(G9853="","",VLOOKUP(G9853,#REF!,3,0))</f>
        <v/>
      </c>
      <c r="B9853" s="45" t="str">
        <f>IF(Table1[[#This Row],[Day]]="","",WEEKNUM(F9853))</f>
        <v/>
      </c>
      <c r="C9853" s="45" t="str">
        <f>IF(Table1[[#This Row],[Day]]="","",MONTH(F9853))</f>
        <v/>
      </c>
      <c r="D9853" s="45" t="str">
        <f>IF(Table1[[#This Row],[Day]]="","",YEAR(F9853))</f>
        <v/>
      </c>
      <c r="E9853" s="117" t="s">
        <v>329</v>
      </c>
      <c r="J9853" s="102"/>
      <c r="K9853" s="124"/>
      <c r="R9853" s="46"/>
      <c r="V9853" s="112"/>
      <c r="W9853" s="72"/>
      <c r="X9853" s="46"/>
      <c r="Y9853" s="46"/>
      <c r="AC9853" s="47">
        <f t="shared" si="150"/>
        <v>0</v>
      </c>
      <c r="AD9853" s="47"/>
      <c r="AE9853" s="44"/>
      <c r="AF9853" s="48"/>
    </row>
    <row r="9854" spans="1:32" ht="21" customHeight="1">
      <c r="A9854" s="45" t="str">
        <f>IF(G9854="","",VLOOKUP(G9854,#REF!,3,0))</f>
        <v/>
      </c>
      <c r="B9854" s="45" t="str">
        <f>IF(Table1[[#This Row],[Day]]="","",WEEKNUM(F9854))</f>
        <v/>
      </c>
      <c r="C9854" s="45" t="str">
        <f>IF(Table1[[#This Row],[Day]]="","",MONTH(F9854))</f>
        <v/>
      </c>
      <c r="D9854" s="45" t="str">
        <f>IF(Table1[[#This Row],[Day]]="","",YEAR(F9854))</f>
        <v/>
      </c>
      <c r="E9854" s="117" t="s">
        <v>329</v>
      </c>
      <c r="J9854" s="102"/>
      <c r="K9854" s="124"/>
      <c r="R9854" s="46"/>
      <c r="V9854" s="112"/>
      <c r="W9854" s="72"/>
      <c r="X9854" s="46"/>
      <c r="Y9854" s="46"/>
      <c r="AC9854" s="47">
        <f t="shared" si="150"/>
        <v>0</v>
      </c>
      <c r="AD9854" s="47"/>
      <c r="AE9854" s="44"/>
      <c r="AF9854" s="48"/>
    </row>
    <row r="9855" spans="1:32" ht="21" customHeight="1">
      <c r="A9855" s="45" t="str">
        <f>IF(G9855="","",VLOOKUP(G9855,#REF!,3,0))</f>
        <v/>
      </c>
      <c r="B9855" s="45" t="str">
        <f>IF(Table1[[#This Row],[Day]]="","",WEEKNUM(F9855))</f>
        <v/>
      </c>
      <c r="C9855" s="45" t="str">
        <f>IF(Table1[[#This Row],[Day]]="","",MONTH(F9855))</f>
        <v/>
      </c>
      <c r="D9855" s="45" t="str">
        <f>IF(Table1[[#This Row],[Day]]="","",YEAR(F9855))</f>
        <v/>
      </c>
      <c r="E9855" s="117" t="s">
        <v>329</v>
      </c>
      <c r="J9855" s="102"/>
      <c r="K9855" s="124"/>
      <c r="R9855" s="46"/>
      <c r="V9855" s="112"/>
      <c r="W9855" s="72"/>
      <c r="X9855" s="46"/>
      <c r="Y9855" s="46"/>
      <c r="AC9855" s="47">
        <f t="shared" si="150"/>
        <v>0</v>
      </c>
      <c r="AD9855" s="47"/>
      <c r="AE9855" s="44"/>
      <c r="AF9855" s="48"/>
    </row>
    <row r="9856" spans="1:32" ht="21" customHeight="1">
      <c r="A9856" s="45" t="str">
        <f>IF(G9856="","",VLOOKUP(G9856,#REF!,3,0))</f>
        <v/>
      </c>
      <c r="B9856" s="45" t="str">
        <f>IF(Table1[[#This Row],[Day]]="","",WEEKNUM(F9856))</f>
        <v/>
      </c>
      <c r="C9856" s="45" t="str">
        <f>IF(Table1[[#This Row],[Day]]="","",MONTH(F9856))</f>
        <v/>
      </c>
      <c r="D9856" s="45" t="str">
        <f>IF(Table1[[#This Row],[Day]]="","",YEAR(F9856))</f>
        <v/>
      </c>
      <c r="E9856" s="117" t="s">
        <v>329</v>
      </c>
      <c r="J9856" s="102"/>
      <c r="K9856" s="124"/>
      <c r="R9856" s="46"/>
      <c r="V9856" s="112"/>
      <c r="W9856" s="72"/>
      <c r="X9856" s="46"/>
      <c r="Y9856" s="46"/>
      <c r="AC9856" s="47">
        <f t="shared" si="150"/>
        <v>0</v>
      </c>
      <c r="AD9856" s="47"/>
      <c r="AE9856" s="44"/>
      <c r="AF9856" s="48"/>
    </row>
    <row r="9857" spans="1:32" ht="21" customHeight="1">
      <c r="A9857" s="45" t="str">
        <f>IF(G9857="","",VLOOKUP(G9857,#REF!,3,0))</f>
        <v/>
      </c>
      <c r="B9857" s="45" t="str">
        <f>IF(Table1[[#This Row],[Day]]="","",WEEKNUM(F9857))</f>
        <v/>
      </c>
      <c r="C9857" s="45" t="str">
        <f>IF(Table1[[#This Row],[Day]]="","",MONTH(F9857))</f>
        <v/>
      </c>
      <c r="D9857" s="45" t="str">
        <f>IF(Table1[[#This Row],[Day]]="","",YEAR(F9857))</f>
        <v/>
      </c>
      <c r="E9857" s="117" t="s">
        <v>329</v>
      </c>
      <c r="J9857" s="102"/>
      <c r="K9857" s="124"/>
      <c r="R9857" s="46"/>
      <c r="V9857" s="112"/>
      <c r="W9857" s="72"/>
      <c r="X9857" s="46"/>
      <c r="Y9857" s="46"/>
      <c r="AC9857" s="47">
        <f t="shared" si="150"/>
        <v>0</v>
      </c>
      <c r="AD9857" s="47"/>
      <c r="AE9857" s="44"/>
      <c r="AF9857" s="48"/>
    </row>
    <row r="9858" spans="1:32" ht="21" customHeight="1">
      <c r="A9858" s="45" t="str">
        <f>IF(G9858="","",VLOOKUP(G9858,#REF!,3,0))</f>
        <v/>
      </c>
      <c r="B9858" s="45" t="str">
        <f>IF(Table1[[#This Row],[Day]]="","",WEEKNUM(F9858))</f>
        <v/>
      </c>
      <c r="C9858" s="45" t="str">
        <f>IF(Table1[[#This Row],[Day]]="","",MONTH(F9858))</f>
        <v/>
      </c>
      <c r="D9858" s="45" t="str">
        <f>IF(Table1[[#This Row],[Day]]="","",YEAR(F9858))</f>
        <v/>
      </c>
      <c r="E9858" s="117" t="s">
        <v>329</v>
      </c>
      <c r="J9858" s="102"/>
      <c r="K9858" s="124"/>
      <c r="R9858" s="46"/>
      <c r="V9858" s="112"/>
      <c r="W9858" s="72"/>
      <c r="X9858" s="46"/>
      <c r="Y9858" s="46"/>
      <c r="AC9858" s="47">
        <f t="shared" si="150"/>
        <v>0</v>
      </c>
      <c r="AD9858" s="47"/>
      <c r="AE9858" s="44"/>
      <c r="AF9858" s="48"/>
    </row>
    <row r="9859" spans="1:32" ht="21" customHeight="1">
      <c r="A9859" s="45" t="str">
        <f>IF(G9859="","",VLOOKUP(G9859,#REF!,3,0))</f>
        <v/>
      </c>
      <c r="B9859" s="45" t="str">
        <f>IF(Table1[[#This Row],[Day]]="","",WEEKNUM(F9859))</f>
        <v/>
      </c>
      <c r="C9859" s="45" t="str">
        <f>IF(Table1[[#This Row],[Day]]="","",MONTH(F9859))</f>
        <v/>
      </c>
      <c r="D9859" s="45" t="str">
        <f>IF(Table1[[#This Row],[Day]]="","",YEAR(F9859))</f>
        <v/>
      </c>
      <c r="E9859" s="117" t="s">
        <v>329</v>
      </c>
      <c r="J9859" s="102"/>
      <c r="K9859" s="124"/>
      <c r="R9859" s="46"/>
      <c r="V9859" s="112"/>
      <c r="W9859" s="72"/>
      <c r="X9859" s="46"/>
      <c r="Y9859" s="46"/>
      <c r="AC9859" s="47">
        <f t="shared" si="150"/>
        <v>0</v>
      </c>
      <c r="AD9859" s="47"/>
      <c r="AE9859" s="44"/>
      <c r="AF9859" s="48"/>
    </row>
    <row r="9860" spans="1:32" ht="21" customHeight="1">
      <c r="A9860" s="45" t="str">
        <f>IF(G9860="","",VLOOKUP(G9860,#REF!,3,0))</f>
        <v/>
      </c>
      <c r="B9860" s="45" t="str">
        <f>IF(Table1[[#This Row],[Day]]="","",WEEKNUM(F9860))</f>
        <v/>
      </c>
      <c r="C9860" s="45" t="str">
        <f>IF(Table1[[#This Row],[Day]]="","",MONTH(F9860))</f>
        <v/>
      </c>
      <c r="D9860" s="45" t="str">
        <f>IF(Table1[[#This Row],[Day]]="","",YEAR(F9860))</f>
        <v/>
      </c>
      <c r="E9860" s="117" t="s">
        <v>329</v>
      </c>
      <c r="J9860" s="102"/>
      <c r="K9860" s="124"/>
      <c r="R9860" s="46"/>
      <c r="V9860" s="112"/>
      <c r="W9860" s="72"/>
      <c r="X9860" s="46"/>
      <c r="Y9860" s="46"/>
      <c r="AC9860" s="47">
        <f t="shared" si="150"/>
        <v>0</v>
      </c>
      <c r="AD9860" s="47"/>
      <c r="AE9860" s="44"/>
      <c r="AF9860" s="48"/>
    </row>
    <row r="9861" spans="1:32" ht="21" customHeight="1">
      <c r="A9861" s="45" t="str">
        <f>IF(G9861="","",VLOOKUP(G9861,#REF!,3,0))</f>
        <v/>
      </c>
      <c r="B9861" s="45" t="str">
        <f>IF(Table1[[#This Row],[Day]]="","",WEEKNUM(F9861))</f>
        <v/>
      </c>
      <c r="C9861" s="45" t="str">
        <f>IF(Table1[[#This Row],[Day]]="","",MONTH(F9861))</f>
        <v/>
      </c>
      <c r="D9861" s="45" t="str">
        <f>IF(Table1[[#This Row],[Day]]="","",YEAR(F9861))</f>
        <v/>
      </c>
      <c r="E9861" s="117" t="s">
        <v>329</v>
      </c>
      <c r="J9861" s="102"/>
      <c r="K9861" s="124"/>
      <c r="R9861" s="46"/>
      <c r="V9861" s="112"/>
      <c r="W9861" s="72"/>
      <c r="X9861" s="46"/>
      <c r="Y9861" s="46"/>
      <c r="AC9861" s="47">
        <f t="shared" si="150"/>
        <v>0</v>
      </c>
      <c r="AD9861" s="47"/>
      <c r="AE9861" s="44"/>
      <c r="AF9861" s="48"/>
    </row>
    <row r="9862" spans="1:32" ht="21" customHeight="1">
      <c r="A9862" s="45" t="str">
        <f>IF(G9862="","",VLOOKUP(G9862,#REF!,3,0))</f>
        <v/>
      </c>
      <c r="B9862" s="45" t="str">
        <f>IF(Table1[[#This Row],[Day]]="","",WEEKNUM(F9862))</f>
        <v/>
      </c>
      <c r="C9862" s="45" t="str">
        <f>IF(Table1[[#This Row],[Day]]="","",MONTH(F9862))</f>
        <v/>
      </c>
      <c r="D9862" s="45" t="str">
        <f>IF(Table1[[#This Row],[Day]]="","",YEAR(F9862))</f>
        <v/>
      </c>
      <c r="E9862" s="117" t="s">
        <v>329</v>
      </c>
      <c r="J9862" s="102"/>
      <c r="K9862" s="124"/>
      <c r="R9862" s="46"/>
      <c r="V9862" s="112"/>
      <c r="W9862" s="72"/>
      <c r="X9862" s="46"/>
      <c r="Y9862" s="46"/>
      <c r="AC9862" s="47">
        <f t="shared" si="150"/>
        <v>0</v>
      </c>
      <c r="AD9862" s="47"/>
      <c r="AE9862" s="44"/>
      <c r="AF9862" s="48"/>
    </row>
    <row r="9863" spans="1:32" ht="21" customHeight="1">
      <c r="A9863" s="45" t="str">
        <f>IF(G9863="","",VLOOKUP(G9863,#REF!,3,0))</f>
        <v/>
      </c>
      <c r="B9863" s="45" t="str">
        <f>IF(Table1[[#This Row],[Day]]="","",WEEKNUM(F9863))</f>
        <v/>
      </c>
      <c r="C9863" s="45" t="str">
        <f>IF(Table1[[#This Row],[Day]]="","",MONTH(F9863))</f>
        <v/>
      </c>
      <c r="D9863" s="45" t="str">
        <f>IF(Table1[[#This Row],[Day]]="","",YEAR(F9863))</f>
        <v/>
      </c>
      <c r="E9863" s="117" t="s">
        <v>329</v>
      </c>
      <c r="J9863" s="102"/>
      <c r="K9863" s="124"/>
      <c r="R9863" s="46"/>
      <c r="V9863" s="112"/>
      <c r="W9863" s="72"/>
      <c r="X9863" s="46"/>
      <c r="Y9863" s="46"/>
      <c r="AC9863" s="47">
        <f t="shared" si="150"/>
        <v>0</v>
      </c>
      <c r="AD9863" s="47"/>
      <c r="AE9863" s="44"/>
      <c r="AF9863" s="48"/>
    </row>
    <row r="9864" spans="1:32" ht="21" customHeight="1">
      <c r="A9864" s="45" t="str">
        <f>IF(G9864="","",VLOOKUP(G9864,#REF!,3,0))</f>
        <v/>
      </c>
      <c r="B9864" s="45" t="str">
        <f>IF(Table1[[#This Row],[Day]]="","",WEEKNUM(F9864))</f>
        <v/>
      </c>
      <c r="C9864" s="45" t="str">
        <f>IF(Table1[[#This Row],[Day]]="","",MONTH(F9864))</f>
        <v/>
      </c>
      <c r="D9864" s="45" t="str">
        <f>IF(Table1[[#This Row],[Day]]="","",YEAR(F9864))</f>
        <v/>
      </c>
      <c r="E9864" s="117" t="s">
        <v>329</v>
      </c>
      <c r="J9864" s="102"/>
      <c r="K9864" s="124"/>
      <c r="R9864" s="46"/>
      <c r="V9864" s="112"/>
      <c r="W9864" s="72"/>
      <c r="X9864" s="46"/>
      <c r="Y9864" s="46"/>
      <c r="AC9864" s="47">
        <f t="shared" si="150"/>
        <v>0</v>
      </c>
      <c r="AD9864" s="47"/>
      <c r="AE9864" s="44"/>
      <c r="AF9864" s="48"/>
    </row>
    <row r="9865" spans="1:32" ht="21" customHeight="1">
      <c r="A9865" s="45" t="str">
        <f>IF(G9865="","",VLOOKUP(G9865,#REF!,3,0))</f>
        <v/>
      </c>
      <c r="B9865" s="45" t="str">
        <f>IF(Table1[[#This Row],[Day]]="","",WEEKNUM(F9865))</f>
        <v/>
      </c>
      <c r="C9865" s="45" t="str">
        <f>IF(Table1[[#This Row],[Day]]="","",MONTH(F9865))</f>
        <v/>
      </c>
      <c r="D9865" s="45" t="str">
        <f>IF(Table1[[#This Row],[Day]]="","",YEAR(F9865))</f>
        <v/>
      </c>
      <c r="E9865" s="117" t="s">
        <v>329</v>
      </c>
      <c r="J9865" s="102"/>
      <c r="K9865" s="124"/>
      <c r="R9865" s="46"/>
      <c r="V9865" s="112"/>
      <c r="W9865" s="72"/>
      <c r="X9865" s="46"/>
      <c r="Y9865" s="46"/>
      <c r="AC9865" s="47">
        <f t="shared" si="150"/>
        <v>0</v>
      </c>
      <c r="AD9865" s="47"/>
      <c r="AE9865" s="44"/>
      <c r="AF9865" s="48"/>
    </row>
    <row r="9866" spans="1:32" ht="21" customHeight="1">
      <c r="A9866" s="45" t="str">
        <f>IF(G9866="","",VLOOKUP(G9866,#REF!,3,0))</f>
        <v/>
      </c>
      <c r="B9866" s="45" t="str">
        <f>IF(Table1[[#This Row],[Day]]="","",WEEKNUM(F9866))</f>
        <v/>
      </c>
      <c r="C9866" s="45" t="str">
        <f>IF(Table1[[#This Row],[Day]]="","",MONTH(F9866))</f>
        <v/>
      </c>
      <c r="D9866" s="45" t="str">
        <f>IF(Table1[[#This Row],[Day]]="","",YEAR(F9866))</f>
        <v/>
      </c>
      <c r="E9866" s="117" t="s">
        <v>329</v>
      </c>
      <c r="J9866" s="102"/>
      <c r="K9866" s="124"/>
      <c r="R9866" s="46"/>
      <c r="V9866" s="112"/>
      <c r="W9866" s="72"/>
      <c r="X9866" s="46"/>
      <c r="Y9866" s="46"/>
      <c r="AC9866" s="47">
        <f t="shared" si="150"/>
        <v>0</v>
      </c>
      <c r="AD9866" s="47"/>
      <c r="AE9866" s="44"/>
      <c r="AF9866" s="48"/>
    </row>
    <row r="9867" spans="1:32" ht="21" customHeight="1">
      <c r="A9867" s="45" t="str">
        <f>IF(G9867="","",VLOOKUP(G9867,#REF!,3,0))</f>
        <v/>
      </c>
      <c r="B9867" s="45" t="str">
        <f>IF(Table1[[#This Row],[Day]]="","",WEEKNUM(F9867))</f>
        <v/>
      </c>
      <c r="C9867" s="45" t="str">
        <f>IF(Table1[[#This Row],[Day]]="","",MONTH(F9867))</f>
        <v/>
      </c>
      <c r="D9867" s="45" t="str">
        <f>IF(Table1[[#This Row],[Day]]="","",YEAR(F9867))</f>
        <v/>
      </c>
      <c r="E9867" s="117" t="s">
        <v>329</v>
      </c>
      <c r="J9867" s="102"/>
      <c r="K9867" s="124"/>
      <c r="R9867" s="46"/>
      <c r="V9867" s="112"/>
      <c r="W9867" s="72"/>
      <c r="X9867" s="46"/>
      <c r="Y9867" s="46"/>
      <c r="AC9867" s="47">
        <f t="shared" si="150"/>
        <v>0</v>
      </c>
      <c r="AD9867" s="47"/>
      <c r="AE9867" s="44"/>
      <c r="AF9867" s="48"/>
    </row>
    <row r="9868" spans="1:32" ht="21" customHeight="1">
      <c r="A9868" s="45" t="str">
        <f>IF(G9868="","",VLOOKUP(G9868,#REF!,3,0))</f>
        <v/>
      </c>
      <c r="B9868" s="45" t="str">
        <f>IF(Table1[[#This Row],[Day]]="","",WEEKNUM(F9868))</f>
        <v/>
      </c>
      <c r="C9868" s="45" t="str">
        <f>IF(Table1[[#This Row],[Day]]="","",MONTH(F9868))</f>
        <v/>
      </c>
      <c r="D9868" s="45" t="str">
        <f>IF(Table1[[#This Row],[Day]]="","",YEAR(F9868))</f>
        <v/>
      </c>
      <c r="E9868" s="117" t="s">
        <v>329</v>
      </c>
      <c r="J9868" s="102"/>
      <c r="K9868" s="124"/>
      <c r="R9868" s="46"/>
      <c r="V9868" s="112"/>
      <c r="W9868" s="72"/>
      <c r="X9868" s="46"/>
      <c r="Y9868" s="46"/>
      <c r="AC9868" s="47">
        <f t="shared" si="150"/>
        <v>0</v>
      </c>
      <c r="AD9868" s="47"/>
      <c r="AE9868" s="44"/>
      <c r="AF9868" s="48"/>
    </row>
    <row r="9869" spans="1:32" ht="21" customHeight="1">
      <c r="A9869" s="45" t="str">
        <f>IF(G9869="","",VLOOKUP(G9869,#REF!,3,0))</f>
        <v/>
      </c>
      <c r="B9869" s="45" t="str">
        <f>IF(Table1[[#This Row],[Day]]="","",WEEKNUM(F9869))</f>
        <v/>
      </c>
      <c r="C9869" s="45" t="str">
        <f>IF(Table1[[#This Row],[Day]]="","",MONTH(F9869))</f>
        <v/>
      </c>
      <c r="D9869" s="45" t="str">
        <f>IF(Table1[[#This Row],[Day]]="","",YEAR(F9869))</f>
        <v/>
      </c>
      <c r="E9869" s="117" t="s">
        <v>329</v>
      </c>
      <c r="J9869" s="102"/>
      <c r="K9869" s="124"/>
      <c r="R9869" s="46"/>
      <c r="V9869" s="112"/>
      <c r="W9869" s="72"/>
      <c r="X9869" s="46"/>
      <c r="Y9869" s="46"/>
      <c r="AC9869" s="47">
        <f t="shared" si="150"/>
        <v>0</v>
      </c>
      <c r="AD9869" s="47"/>
      <c r="AE9869" s="44"/>
      <c r="AF9869" s="48"/>
    </row>
    <row r="9870" spans="1:32" ht="21" customHeight="1">
      <c r="A9870" s="45" t="str">
        <f>IF(G9870="","",VLOOKUP(G9870,#REF!,3,0))</f>
        <v/>
      </c>
      <c r="B9870" s="45" t="str">
        <f>IF(Table1[[#This Row],[Day]]="","",WEEKNUM(F9870))</f>
        <v/>
      </c>
      <c r="C9870" s="45" t="str">
        <f>IF(Table1[[#This Row],[Day]]="","",MONTH(F9870))</f>
        <v/>
      </c>
      <c r="D9870" s="45" t="str">
        <f>IF(Table1[[#This Row],[Day]]="","",YEAR(F9870))</f>
        <v/>
      </c>
      <c r="E9870" s="117" t="s">
        <v>329</v>
      </c>
      <c r="J9870" s="102"/>
      <c r="K9870" s="124"/>
      <c r="R9870" s="46"/>
      <c r="V9870" s="112"/>
      <c r="W9870" s="72"/>
      <c r="X9870" s="46"/>
      <c r="Y9870" s="46"/>
      <c r="AC9870" s="47">
        <f t="shared" si="150"/>
        <v>0</v>
      </c>
      <c r="AD9870" s="47"/>
      <c r="AE9870" s="44"/>
      <c r="AF9870" s="48"/>
    </row>
    <row r="9871" spans="1:32" ht="21" customHeight="1">
      <c r="A9871" s="45" t="str">
        <f>IF(G9871="","",VLOOKUP(G9871,#REF!,3,0))</f>
        <v/>
      </c>
      <c r="B9871" s="45" t="str">
        <f>IF(Table1[[#This Row],[Day]]="","",WEEKNUM(F9871))</f>
        <v/>
      </c>
      <c r="C9871" s="45" t="str">
        <f>IF(Table1[[#This Row],[Day]]="","",MONTH(F9871))</f>
        <v/>
      </c>
      <c r="D9871" s="45" t="str">
        <f>IF(Table1[[#This Row],[Day]]="","",YEAR(F9871))</f>
        <v/>
      </c>
      <c r="E9871" s="117" t="s">
        <v>329</v>
      </c>
      <c r="J9871" s="102"/>
      <c r="K9871" s="124"/>
      <c r="R9871" s="46"/>
      <c r="V9871" s="112"/>
      <c r="W9871" s="72"/>
      <c r="X9871" s="46"/>
      <c r="Y9871" s="46"/>
      <c r="AC9871" s="47">
        <f t="shared" si="150"/>
        <v>0</v>
      </c>
      <c r="AD9871" s="47"/>
      <c r="AE9871" s="44"/>
      <c r="AF9871" s="48"/>
    </row>
    <row r="9872" spans="1:32" ht="21" customHeight="1">
      <c r="A9872" s="45" t="str">
        <f>IF(G9872="","",VLOOKUP(G9872,#REF!,3,0))</f>
        <v/>
      </c>
      <c r="B9872" s="45" t="str">
        <f>IF(Table1[[#This Row],[Day]]="","",WEEKNUM(F9872))</f>
        <v/>
      </c>
      <c r="C9872" s="45" t="str">
        <f>IF(Table1[[#This Row],[Day]]="","",MONTH(F9872))</f>
        <v/>
      </c>
      <c r="D9872" s="45" t="str">
        <f>IF(Table1[[#This Row],[Day]]="","",YEAR(F9872))</f>
        <v/>
      </c>
      <c r="E9872" s="117" t="s">
        <v>329</v>
      </c>
      <c r="J9872" s="102"/>
      <c r="K9872" s="124"/>
      <c r="R9872" s="46"/>
      <c r="V9872" s="112"/>
      <c r="W9872" s="72"/>
      <c r="X9872" s="46"/>
      <c r="Y9872" s="46"/>
      <c r="AC9872" s="47">
        <f t="shared" si="150"/>
        <v>0</v>
      </c>
      <c r="AD9872" s="47"/>
      <c r="AE9872" s="44"/>
      <c r="AF9872" s="48"/>
    </row>
    <row r="9873" spans="1:32" ht="21" customHeight="1">
      <c r="A9873" s="45" t="str">
        <f>IF(G9873="","",VLOOKUP(G9873,#REF!,3,0))</f>
        <v/>
      </c>
      <c r="B9873" s="45" t="str">
        <f>IF(Table1[[#This Row],[Day]]="","",WEEKNUM(F9873))</f>
        <v/>
      </c>
      <c r="C9873" s="45" t="str">
        <f>IF(Table1[[#This Row],[Day]]="","",MONTH(F9873))</f>
        <v/>
      </c>
      <c r="D9873" s="45" t="str">
        <f>IF(Table1[[#This Row],[Day]]="","",YEAR(F9873))</f>
        <v/>
      </c>
      <c r="E9873" s="117" t="s">
        <v>329</v>
      </c>
      <c r="J9873" s="102"/>
      <c r="K9873" s="124"/>
      <c r="R9873" s="46"/>
      <c r="V9873" s="112"/>
      <c r="W9873" s="72"/>
      <c r="X9873" s="46"/>
      <c r="Y9873" s="46"/>
      <c r="AC9873" s="47">
        <f t="shared" si="150"/>
        <v>0</v>
      </c>
      <c r="AD9873" s="47"/>
      <c r="AE9873" s="44"/>
      <c r="AF9873" s="48"/>
    </row>
    <row r="9874" spans="1:32" ht="21" customHeight="1">
      <c r="A9874" s="45" t="str">
        <f>IF(G9874="","",VLOOKUP(G9874,#REF!,3,0))</f>
        <v/>
      </c>
      <c r="B9874" s="45" t="str">
        <f>IF(Table1[[#This Row],[Day]]="","",WEEKNUM(F9874))</f>
        <v/>
      </c>
      <c r="C9874" s="45" t="str">
        <f>IF(Table1[[#This Row],[Day]]="","",MONTH(F9874))</f>
        <v/>
      </c>
      <c r="D9874" s="45" t="str">
        <f>IF(Table1[[#This Row],[Day]]="","",YEAR(F9874))</f>
        <v/>
      </c>
      <c r="E9874" s="117" t="s">
        <v>329</v>
      </c>
      <c r="J9874" s="102"/>
      <c r="K9874" s="124"/>
      <c r="R9874" s="46"/>
      <c r="V9874" s="112"/>
      <c r="W9874" s="72"/>
      <c r="X9874" s="46"/>
      <c r="Y9874" s="46"/>
      <c r="AC9874" s="47">
        <f t="shared" si="150"/>
        <v>0</v>
      </c>
      <c r="AD9874" s="47"/>
      <c r="AE9874" s="44"/>
      <c r="AF9874" s="48"/>
    </row>
    <row r="9875" spans="1:32" ht="21" customHeight="1">
      <c r="A9875" s="45" t="str">
        <f>IF(G9875="","",VLOOKUP(G9875,#REF!,3,0))</f>
        <v/>
      </c>
      <c r="B9875" s="45" t="str">
        <f>IF(Table1[[#This Row],[Day]]="","",WEEKNUM(F9875))</f>
        <v/>
      </c>
      <c r="C9875" s="45" t="str">
        <f>IF(Table1[[#This Row],[Day]]="","",MONTH(F9875))</f>
        <v/>
      </c>
      <c r="D9875" s="45" t="str">
        <f>IF(Table1[[#This Row],[Day]]="","",YEAR(F9875))</f>
        <v/>
      </c>
      <c r="E9875" s="117" t="s">
        <v>329</v>
      </c>
      <c r="J9875" s="102"/>
      <c r="K9875" s="124"/>
      <c r="R9875" s="46"/>
      <c r="V9875" s="112"/>
      <c r="W9875" s="72"/>
      <c r="X9875" s="46"/>
      <c r="Y9875" s="46"/>
      <c r="AC9875" s="47">
        <f t="shared" si="150"/>
        <v>0</v>
      </c>
      <c r="AD9875" s="47"/>
      <c r="AE9875" s="44"/>
      <c r="AF9875" s="48"/>
    </row>
    <row r="9876" spans="1:32" ht="21" customHeight="1">
      <c r="A9876" s="45" t="str">
        <f>IF(G9876="","",VLOOKUP(G9876,#REF!,3,0))</f>
        <v/>
      </c>
      <c r="B9876" s="45" t="str">
        <f>IF(Table1[[#This Row],[Day]]="","",WEEKNUM(F9876))</f>
        <v/>
      </c>
      <c r="C9876" s="45" t="str">
        <f>IF(Table1[[#This Row],[Day]]="","",MONTH(F9876))</f>
        <v/>
      </c>
      <c r="D9876" s="45" t="str">
        <f>IF(Table1[[#This Row],[Day]]="","",YEAR(F9876))</f>
        <v/>
      </c>
      <c r="E9876" s="117" t="s">
        <v>329</v>
      </c>
      <c r="J9876" s="102"/>
      <c r="K9876" s="124"/>
      <c r="R9876" s="46"/>
      <c r="V9876" s="112"/>
      <c r="W9876" s="72"/>
      <c r="X9876" s="46"/>
      <c r="Y9876" s="46"/>
      <c r="AC9876" s="47">
        <f t="shared" si="150"/>
        <v>0</v>
      </c>
      <c r="AD9876" s="47"/>
      <c r="AE9876" s="44"/>
      <c r="AF9876" s="48"/>
    </row>
    <row r="9877" spans="1:32" ht="21" customHeight="1">
      <c r="A9877" s="45" t="str">
        <f>IF(G9877="","",VLOOKUP(G9877,#REF!,3,0))</f>
        <v/>
      </c>
      <c r="B9877" s="45" t="str">
        <f>IF(Table1[[#This Row],[Day]]="","",WEEKNUM(F9877))</f>
        <v/>
      </c>
      <c r="C9877" s="45" t="str">
        <f>IF(Table1[[#This Row],[Day]]="","",MONTH(F9877))</f>
        <v/>
      </c>
      <c r="D9877" s="45" t="str">
        <f>IF(Table1[[#This Row],[Day]]="","",YEAR(F9877))</f>
        <v/>
      </c>
      <c r="E9877" s="117" t="s">
        <v>329</v>
      </c>
      <c r="J9877" s="102"/>
      <c r="K9877" s="124"/>
      <c r="R9877" s="46"/>
      <c r="V9877" s="112"/>
      <c r="W9877" s="72"/>
      <c r="X9877" s="46"/>
      <c r="Y9877" s="46"/>
      <c r="AC9877" s="47">
        <f t="shared" si="150"/>
        <v>0</v>
      </c>
      <c r="AD9877" s="47"/>
      <c r="AE9877" s="44"/>
      <c r="AF9877" s="48"/>
    </row>
    <row r="9878" spans="1:32" ht="21" customHeight="1">
      <c r="A9878" s="45" t="str">
        <f>IF(G9878="","",VLOOKUP(G9878,#REF!,3,0))</f>
        <v/>
      </c>
      <c r="B9878" s="45" t="str">
        <f>IF(Table1[[#This Row],[Day]]="","",WEEKNUM(F9878))</f>
        <v/>
      </c>
      <c r="C9878" s="45" t="str">
        <f>IF(Table1[[#This Row],[Day]]="","",MONTH(F9878))</f>
        <v/>
      </c>
      <c r="D9878" s="45" t="str">
        <f>IF(Table1[[#This Row],[Day]]="","",YEAR(F9878))</f>
        <v/>
      </c>
      <c r="E9878" s="117" t="s">
        <v>329</v>
      </c>
      <c r="J9878" s="102"/>
      <c r="K9878" s="124"/>
      <c r="R9878" s="46"/>
      <c r="V9878" s="112"/>
      <c r="W9878" s="72"/>
      <c r="X9878" s="46"/>
      <c r="Y9878" s="46"/>
      <c r="AC9878" s="47">
        <f t="shared" si="150"/>
        <v>0</v>
      </c>
      <c r="AD9878" s="47"/>
      <c r="AE9878" s="44"/>
      <c r="AF9878" s="48"/>
    </row>
    <row r="9879" spans="1:32" ht="21" customHeight="1">
      <c r="A9879" s="45" t="str">
        <f>IF(G9879="","",VLOOKUP(G9879,#REF!,3,0))</f>
        <v/>
      </c>
      <c r="B9879" s="45" t="str">
        <f>IF(Table1[[#This Row],[Day]]="","",WEEKNUM(F9879))</f>
        <v/>
      </c>
      <c r="C9879" s="45" t="str">
        <f>IF(Table1[[#This Row],[Day]]="","",MONTH(F9879))</f>
        <v/>
      </c>
      <c r="D9879" s="45" t="str">
        <f>IF(Table1[[#This Row],[Day]]="","",YEAR(F9879))</f>
        <v/>
      </c>
      <c r="E9879" s="117" t="s">
        <v>329</v>
      </c>
      <c r="J9879" s="102"/>
      <c r="K9879" s="124"/>
      <c r="R9879" s="46"/>
      <c r="V9879" s="112"/>
      <c r="W9879" s="72"/>
      <c r="X9879" s="46"/>
      <c r="Y9879" s="46"/>
      <c r="AC9879" s="47">
        <f t="shared" si="150"/>
        <v>0</v>
      </c>
      <c r="AD9879" s="47"/>
      <c r="AE9879" s="44"/>
      <c r="AF9879" s="48"/>
    </row>
    <row r="9880" spans="1:32" ht="21" customHeight="1">
      <c r="A9880" s="45" t="str">
        <f>IF(G9880="","",VLOOKUP(G9880,#REF!,3,0))</f>
        <v/>
      </c>
      <c r="B9880" s="45" t="str">
        <f>IF(Table1[[#This Row],[Day]]="","",WEEKNUM(F9880))</f>
        <v/>
      </c>
      <c r="C9880" s="45" t="str">
        <f>IF(Table1[[#This Row],[Day]]="","",MONTH(F9880))</f>
        <v/>
      </c>
      <c r="D9880" s="45" t="str">
        <f>IF(Table1[[#This Row],[Day]]="","",YEAR(F9880))</f>
        <v/>
      </c>
      <c r="E9880" s="117" t="s">
        <v>329</v>
      </c>
      <c r="J9880" s="102"/>
      <c r="K9880" s="124"/>
      <c r="R9880" s="46"/>
      <c r="V9880" s="112"/>
      <c r="W9880" s="72"/>
      <c r="X9880" s="46"/>
      <c r="Y9880" s="46"/>
      <c r="AC9880" s="47">
        <f t="shared" si="150"/>
        <v>0</v>
      </c>
      <c r="AD9880" s="47"/>
      <c r="AE9880" s="44"/>
      <c r="AF9880" s="48"/>
    </row>
    <row r="9881" spans="1:32" ht="21" customHeight="1">
      <c r="A9881" s="45" t="str">
        <f>IF(G9881="","",VLOOKUP(G9881,#REF!,3,0))</f>
        <v/>
      </c>
      <c r="B9881" s="45" t="str">
        <f>IF(Table1[[#This Row],[Day]]="","",WEEKNUM(F9881))</f>
        <v/>
      </c>
      <c r="C9881" s="45" t="str">
        <f>IF(Table1[[#This Row],[Day]]="","",MONTH(F9881))</f>
        <v/>
      </c>
      <c r="D9881" s="45" t="str">
        <f>IF(Table1[[#This Row],[Day]]="","",YEAR(F9881))</f>
        <v/>
      </c>
      <c r="E9881" s="117" t="s">
        <v>329</v>
      </c>
      <c r="J9881" s="102"/>
      <c r="K9881" s="124"/>
      <c r="R9881" s="46"/>
      <c r="V9881" s="112"/>
      <c r="W9881" s="72"/>
      <c r="X9881" s="46"/>
      <c r="Y9881" s="46"/>
      <c r="AC9881" s="47">
        <f t="shared" si="150"/>
        <v>0</v>
      </c>
      <c r="AD9881" s="47"/>
      <c r="AE9881" s="44"/>
      <c r="AF9881" s="48"/>
    </row>
    <row r="9882" spans="1:32" ht="21" customHeight="1">
      <c r="A9882" s="45" t="str">
        <f>IF(G9882="","",VLOOKUP(G9882,#REF!,3,0))</f>
        <v/>
      </c>
      <c r="B9882" s="45" t="str">
        <f>IF(Table1[[#This Row],[Day]]="","",WEEKNUM(F9882))</f>
        <v/>
      </c>
      <c r="C9882" s="45" t="str">
        <f>IF(Table1[[#This Row],[Day]]="","",MONTH(F9882))</f>
        <v/>
      </c>
      <c r="D9882" s="45" t="str">
        <f>IF(Table1[[#This Row],[Day]]="","",YEAR(F9882))</f>
        <v/>
      </c>
      <c r="E9882" s="117" t="s">
        <v>329</v>
      </c>
      <c r="J9882" s="102"/>
      <c r="K9882" s="124"/>
      <c r="R9882" s="46"/>
      <c r="V9882" s="112"/>
      <c r="W9882" s="72"/>
      <c r="X9882" s="46"/>
      <c r="Y9882" s="46"/>
      <c r="AC9882" s="47">
        <f t="shared" si="150"/>
        <v>0</v>
      </c>
      <c r="AD9882" s="47"/>
      <c r="AE9882" s="44"/>
      <c r="AF9882" s="48"/>
    </row>
    <row r="9883" spans="1:32" ht="21" customHeight="1">
      <c r="A9883" s="45" t="str">
        <f>IF(G9883="","",VLOOKUP(G9883,#REF!,3,0))</f>
        <v/>
      </c>
      <c r="B9883" s="45" t="str">
        <f>IF(Table1[[#This Row],[Day]]="","",WEEKNUM(F9883))</f>
        <v/>
      </c>
      <c r="C9883" s="45" t="str">
        <f>IF(Table1[[#This Row],[Day]]="","",MONTH(F9883))</f>
        <v/>
      </c>
      <c r="D9883" s="45" t="str">
        <f>IF(Table1[[#This Row],[Day]]="","",YEAR(F9883))</f>
        <v/>
      </c>
      <c r="E9883" s="117" t="s">
        <v>329</v>
      </c>
      <c r="J9883" s="102"/>
      <c r="K9883" s="124"/>
      <c r="R9883" s="46"/>
      <c r="V9883" s="112"/>
      <c r="W9883" s="72"/>
      <c r="X9883" s="46"/>
      <c r="Y9883" s="46"/>
      <c r="AC9883" s="47">
        <f t="shared" si="150"/>
        <v>0</v>
      </c>
      <c r="AD9883" s="47"/>
      <c r="AE9883" s="44"/>
      <c r="AF9883" s="48"/>
    </row>
    <row r="9884" spans="1:32" ht="21" customHeight="1">
      <c r="A9884" s="45" t="str">
        <f>IF(G9884="","",VLOOKUP(G9884,#REF!,3,0))</f>
        <v/>
      </c>
      <c r="B9884" s="45" t="str">
        <f>IF(Table1[[#This Row],[Day]]="","",WEEKNUM(F9884))</f>
        <v/>
      </c>
      <c r="C9884" s="45" t="str">
        <f>IF(Table1[[#This Row],[Day]]="","",MONTH(F9884))</f>
        <v/>
      </c>
      <c r="D9884" s="45" t="str">
        <f>IF(Table1[[#This Row],[Day]]="","",YEAR(F9884))</f>
        <v/>
      </c>
      <c r="E9884" s="117" t="s">
        <v>329</v>
      </c>
      <c r="J9884" s="102"/>
      <c r="K9884" s="124"/>
      <c r="R9884" s="46"/>
      <c r="V9884" s="112"/>
      <c r="W9884" s="72"/>
      <c r="X9884" s="46"/>
      <c r="Y9884" s="46"/>
      <c r="AC9884" s="47">
        <f t="shared" ref="AC9884:AC9947" si="151">SUM(I9884:AB9884)</f>
        <v>0</v>
      </c>
      <c r="AD9884" s="47"/>
      <c r="AE9884" s="44"/>
      <c r="AF9884" s="48"/>
    </row>
    <row r="9885" spans="1:32" ht="21" customHeight="1">
      <c r="A9885" s="45" t="str">
        <f>IF(G9885="","",VLOOKUP(G9885,#REF!,3,0))</f>
        <v/>
      </c>
      <c r="B9885" s="45" t="str">
        <f>IF(Table1[[#This Row],[Day]]="","",WEEKNUM(F9885))</f>
        <v/>
      </c>
      <c r="C9885" s="45" t="str">
        <f>IF(Table1[[#This Row],[Day]]="","",MONTH(F9885))</f>
        <v/>
      </c>
      <c r="D9885" s="45" t="str">
        <f>IF(Table1[[#This Row],[Day]]="","",YEAR(F9885))</f>
        <v/>
      </c>
      <c r="E9885" s="117" t="s">
        <v>329</v>
      </c>
      <c r="J9885" s="102"/>
      <c r="K9885" s="124"/>
      <c r="R9885" s="46"/>
      <c r="V9885" s="112"/>
      <c r="W9885" s="72"/>
      <c r="X9885" s="46"/>
      <c r="Y9885" s="46"/>
      <c r="AC9885" s="47">
        <f t="shared" si="151"/>
        <v>0</v>
      </c>
      <c r="AD9885" s="47"/>
      <c r="AE9885" s="44"/>
      <c r="AF9885" s="48"/>
    </row>
    <row r="9886" spans="1:32" ht="21" customHeight="1">
      <c r="A9886" s="45" t="str">
        <f>IF(G9886="","",VLOOKUP(G9886,#REF!,3,0))</f>
        <v/>
      </c>
      <c r="B9886" s="45" t="str">
        <f>IF(Table1[[#This Row],[Day]]="","",WEEKNUM(F9886))</f>
        <v/>
      </c>
      <c r="C9886" s="45" t="str">
        <f>IF(Table1[[#This Row],[Day]]="","",MONTH(F9886))</f>
        <v/>
      </c>
      <c r="D9886" s="45" t="str">
        <f>IF(Table1[[#This Row],[Day]]="","",YEAR(F9886))</f>
        <v/>
      </c>
      <c r="E9886" s="117" t="s">
        <v>329</v>
      </c>
      <c r="J9886" s="102"/>
      <c r="K9886" s="124"/>
      <c r="R9886" s="46"/>
      <c r="V9886" s="112"/>
      <c r="W9886" s="72"/>
      <c r="X9886" s="46"/>
      <c r="Y9886" s="46"/>
      <c r="AC9886" s="47">
        <f t="shared" si="151"/>
        <v>0</v>
      </c>
      <c r="AD9886" s="47"/>
      <c r="AE9886" s="44"/>
      <c r="AF9886" s="48"/>
    </row>
    <row r="9887" spans="1:32" ht="21" customHeight="1">
      <c r="A9887" s="45" t="str">
        <f>IF(G9887="","",VLOOKUP(G9887,#REF!,3,0))</f>
        <v/>
      </c>
      <c r="B9887" s="45" t="str">
        <f>IF(Table1[[#This Row],[Day]]="","",WEEKNUM(F9887))</f>
        <v/>
      </c>
      <c r="C9887" s="45" t="str">
        <f>IF(Table1[[#This Row],[Day]]="","",MONTH(F9887))</f>
        <v/>
      </c>
      <c r="D9887" s="45" t="str">
        <f>IF(Table1[[#This Row],[Day]]="","",YEAR(F9887))</f>
        <v/>
      </c>
      <c r="E9887" s="117" t="s">
        <v>329</v>
      </c>
      <c r="J9887" s="102"/>
      <c r="K9887" s="124"/>
      <c r="R9887" s="46"/>
      <c r="V9887" s="112"/>
      <c r="W9887" s="72"/>
      <c r="X9887" s="46"/>
      <c r="Y9887" s="46"/>
      <c r="AC9887" s="47">
        <f t="shared" si="151"/>
        <v>0</v>
      </c>
      <c r="AD9887" s="47"/>
      <c r="AE9887" s="44"/>
      <c r="AF9887" s="48"/>
    </row>
    <row r="9888" spans="1:32" ht="21" customHeight="1">
      <c r="A9888" s="45" t="str">
        <f>IF(G9888="","",VLOOKUP(G9888,#REF!,3,0))</f>
        <v/>
      </c>
      <c r="B9888" s="45" t="str">
        <f>IF(Table1[[#This Row],[Day]]="","",WEEKNUM(F9888))</f>
        <v/>
      </c>
      <c r="C9888" s="45" t="str">
        <f>IF(Table1[[#This Row],[Day]]="","",MONTH(F9888))</f>
        <v/>
      </c>
      <c r="D9888" s="45" t="str">
        <f>IF(Table1[[#This Row],[Day]]="","",YEAR(F9888))</f>
        <v/>
      </c>
      <c r="E9888" s="117" t="s">
        <v>329</v>
      </c>
      <c r="J9888" s="102"/>
      <c r="K9888" s="124"/>
      <c r="R9888" s="46"/>
      <c r="V9888" s="112"/>
      <c r="W9888" s="72"/>
      <c r="X9888" s="46"/>
      <c r="Y9888" s="46"/>
      <c r="AC9888" s="47">
        <f t="shared" si="151"/>
        <v>0</v>
      </c>
      <c r="AD9888" s="47"/>
      <c r="AE9888" s="44"/>
      <c r="AF9888" s="48"/>
    </row>
    <row r="9889" spans="1:32" ht="21" customHeight="1">
      <c r="A9889" s="45" t="str">
        <f>IF(G9889="","",VLOOKUP(G9889,#REF!,3,0))</f>
        <v/>
      </c>
      <c r="B9889" s="45" t="str">
        <f>IF(Table1[[#This Row],[Day]]="","",WEEKNUM(F9889))</f>
        <v/>
      </c>
      <c r="C9889" s="45" t="str">
        <f>IF(Table1[[#This Row],[Day]]="","",MONTH(F9889))</f>
        <v/>
      </c>
      <c r="D9889" s="45" t="str">
        <f>IF(Table1[[#This Row],[Day]]="","",YEAR(F9889))</f>
        <v/>
      </c>
      <c r="E9889" s="117" t="s">
        <v>329</v>
      </c>
      <c r="J9889" s="102"/>
      <c r="K9889" s="124"/>
      <c r="R9889" s="46"/>
      <c r="V9889" s="112"/>
      <c r="W9889" s="72"/>
      <c r="X9889" s="46"/>
      <c r="Y9889" s="46"/>
      <c r="AC9889" s="47">
        <f t="shared" si="151"/>
        <v>0</v>
      </c>
      <c r="AD9889" s="47"/>
      <c r="AE9889" s="44"/>
      <c r="AF9889" s="48"/>
    </row>
    <row r="9890" spans="1:32" ht="21" customHeight="1">
      <c r="A9890" s="45" t="str">
        <f>IF(G9890="","",VLOOKUP(G9890,#REF!,3,0))</f>
        <v/>
      </c>
      <c r="B9890" s="45" t="str">
        <f>IF(Table1[[#This Row],[Day]]="","",WEEKNUM(F9890))</f>
        <v/>
      </c>
      <c r="C9890" s="45" t="str">
        <f>IF(Table1[[#This Row],[Day]]="","",MONTH(F9890))</f>
        <v/>
      </c>
      <c r="D9890" s="45" t="str">
        <f>IF(Table1[[#This Row],[Day]]="","",YEAR(F9890))</f>
        <v/>
      </c>
      <c r="E9890" s="117" t="s">
        <v>329</v>
      </c>
      <c r="J9890" s="102"/>
      <c r="K9890" s="124"/>
      <c r="R9890" s="46"/>
      <c r="V9890" s="112"/>
      <c r="W9890" s="72"/>
      <c r="X9890" s="46"/>
      <c r="Y9890" s="46"/>
      <c r="AC9890" s="47">
        <f t="shared" si="151"/>
        <v>0</v>
      </c>
      <c r="AD9890" s="47"/>
      <c r="AE9890" s="44"/>
      <c r="AF9890" s="48"/>
    </row>
    <row r="9891" spans="1:32" ht="21" customHeight="1">
      <c r="A9891" s="45" t="str">
        <f>IF(G9891="","",VLOOKUP(G9891,#REF!,3,0))</f>
        <v/>
      </c>
      <c r="B9891" s="45" t="str">
        <f>IF(Table1[[#This Row],[Day]]="","",WEEKNUM(F9891))</f>
        <v/>
      </c>
      <c r="C9891" s="45" t="str">
        <f>IF(Table1[[#This Row],[Day]]="","",MONTH(F9891))</f>
        <v/>
      </c>
      <c r="D9891" s="45" t="str">
        <f>IF(Table1[[#This Row],[Day]]="","",YEAR(F9891))</f>
        <v/>
      </c>
      <c r="E9891" s="117" t="s">
        <v>329</v>
      </c>
      <c r="J9891" s="102"/>
      <c r="K9891" s="124"/>
      <c r="R9891" s="46"/>
      <c r="V9891" s="112"/>
      <c r="W9891" s="72"/>
      <c r="X9891" s="46"/>
      <c r="Y9891" s="46"/>
      <c r="AC9891" s="47">
        <f t="shared" si="151"/>
        <v>0</v>
      </c>
      <c r="AD9891" s="47"/>
      <c r="AE9891" s="44"/>
      <c r="AF9891" s="48"/>
    </row>
    <row r="9892" spans="1:32" ht="21" customHeight="1">
      <c r="A9892" s="45" t="str">
        <f>IF(G9892="","",VLOOKUP(G9892,#REF!,3,0))</f>
        <v/>
      </c>
      <c r="B9892" s="45" t="str">
        <f>IF(Table1[[#This Row],[Day]]="","",WEEKNUM(F9892))</f>
        <v/>
      </c>
      <c r="C9892" s="45" t="str">
        <f>IF(Table1[[#This Row],[Day]]="","",MONTH(F9892))</f>
        <v/>
      </c>
      <c r="D9892" s="45" t="str">
        <f>IF(Table1[[#This Row],[Day]]="","",YEAR(F9892))</f>
        <v/>
      </c>
      <c r="E9892" s="117" t="s">
        <v>329</v>
      </c>
      <c r="J9892" s="102"/>
      <c r="K9892" s="124"/>
      <c r="R9892" s="46"/>
      <c r="V9892" s="112"/>
      <c r="W9892" s="72"/>
      <c r="X9892" s="46"/>
      <c r="Y9892" s="46"/>
      <c r="AC9892" s="47">
        <f t="shared" si="151"/>
        <v>0</v>
      </c>
      <c r="AD9892" s="47"/>
      <c r="AE9892" s="44"/>
      <c r="AF9892" s="48"/>
    </row>
    <row r="9893" spans="1:32" ht="21" customHeight="1">
      <c r="A9893" s="45" t="str">
        <f>IF(G9893="","",VLOOKUP(G9893,#REF!,3,0))</f>
        <v/>
      </c>
      <c r="B9893" s="45" t="str">
        <f>IF(Table1[[#This Row],[Day]]="","",WEEKNUM(F9893))</f>
        <v/>
      </c>
      <c r="C9893" s="45" t="str">
        <f>IF(Table1[[#This Row],[Day]]="","",MONTH(F9893))</f>
        <v/>
      </c>
      <c r="D9893" s="45" t="str">
        <f>IF(Table1[[#This Row],[Day]]="","",YEAR(F9893))</f>
        <v/>
      </c>
      <c r="E9893" s="117" t="s">
        <v>329</v>
      </c>
      <c r="J9893" s="102"/>
      <c r="K9893" s="124"/>
      <c r="R9893" s="46"/>
      <c r="V9893" s="112"/>
      <c r="W9893" s="72"/>
      <c r="X9893" s="46"/>
      <c r="Y9893" s="46"/>
      <c r="AC9893" s="47">
        <f t="shared" si="151"/>
        <v>0</v>
      </c>
      <c r="AD9893" s="47"/>
      <c r="AE9893" s="44"/>
      <c r="AF9893" s="48"/>
    </row>
    <row r="9894" spans="1:32" ht="21" customHeight="1">
      <c r="A9894" s="45" t="str">
        <f>IF(G9894="","",VLOOKUP(G9894,#REF!,3,0))</f>
        <v/>
      </c>
      <c r="B9894" s="45" t="str">
        <f>IF(Table1[[#This Row],[Day]]="","",WEEKNUM(F9894))</f>
        <v/>
      </c>
      <c r="C9894" s="45" t="str">
        <f>IF(Table1[[#This Row],[Day]]="","",MONTH(F9894))</f>
        <v/>
      </c>
      <c r="D9894" s="45" t="str">
        <f>IF(Table1[[#This Row],[Day]]="","",YEAR(F9894))</f>
        <v/>
      </c>
      <c r="E9894" s="117" t="s">
        <v>329</v>
      </c>
      <c r="J9894" s="102"/>
      <c r="K9894" s="124"/>
      <c r="R9894" s="46"/>
      <c r="V9894" s="112"/>
      <c r="W9894" s="72"/>
      <c r="X9894" s="46"/>
      <c r="Y9894" s="46"/>
      <c r="AC9894" s="47">
        <f t="shared" si="151"/>
        <v>0</v>
      </c>
      <c r="AD9894" s="47"/>
      <c r="AE9894" s="44"/>
      <c r="AF9894" s="48"/>
    </row>
    <row r="9895" spans="1:32" ht="21" customHeight="1">
      <c r="A9895" s="45" t="str">
        <f>IF(G9895="","",VLOOKUP(G9895,#REF!,3,0))</f>
        <v/>
      </c>
      <c r="B9895" s="45" t="str">
        <f>IF(Table1[[#This Row],[Day]]="","",WEEKNUM(F9895))</f>
        <v/>
      </c>
      <c r="C9895" s="45" t="str">
        <f>IF(Table1[[#This Row],[Day]]="","",MONTH(F9895))</f>
        <v/>
      </c>
      <c r="D9895" s="45" t="str">
        <f>IF(Table1[[#This Row],[Day]]="","",YEAR(F9895))</f>
        <v/>
      </c>
      <c r="E9895" s="117" t="s">
        <v>329</v>
      </c>
      <c r="J9895" s="102"/>
      <c r="K9895" s="124"/>
      <c r="R9895" s="46"/>
      <c r="V9895" s="112"/>
      <c r="W9895" s="72"/>
      <c r="X9895" s="46"/>
      <c r="Y9895" s="46"/>
      <c r="AC9895" s="47">
        <f t="shared" si="151"/>
        <v>0</v>
      </c>
      <c r="AD9895" s="47"/>
      <c r="AE9895" s="44"/>
      <c r="AF9895" s="48"/>
    </row>
    <row r="9896" spans="1:32" ht="21" customHeight="1">
      <c r="A9896" s="45" t="str">
        <f>IF(G9896="","",VLOOKUP(G9896,#REF!,3,0))</f>
        <v/>
      </c>
      <c r="B9896" s="45" t="str">
        <f>IF(Table1[[#This Row],[Day]]="","",WEEKNUM(F9896))</f>
        <v/>
      </c>
      <c r="C9896" s="45" t="str">
        <f>IF(Table1[[#This Row],[Day]]="","",MONTH(F9896))</f>
        <v/>
      </c>
      <c r="D9896" s="45" t="str">
        <f>IF(Table1[[#This Row],[Day]]="","",YEAR(F9896))</f>
        <v/>
      </c>
      <c r="E9896" s="117" t="s">
        <v>329</v>
      </c>
      <c r="J9896" s="102"/>
      <c r="K9896" s="124"/>
      <c r="R9896" s="46"/>
      <c r="V9896" s="112"/>
      <c r="W9896" s="72"/>
      <c r="X9896" s="46"/>
      <c r="Y9896" s="46"/>
      <c r="AC9896" s="47">
        <f t="shared" si="151"/>
        <v>0</v>
      </c>
      <c r="AD9896" s="47"/>
      <c r="AE9896" s="44"/>
      <c r="AF9896" s="48"/>
    </row>
    <row r="9897" spans="1:32" ht="21" customHeight="1">
      <c r="A9897" s="45" t="str">
        <f>IF(G9897="","",VLOOKUP(G9897,#REF!,3,0))</f>
        <v/>
      </c>
      <c r="B9897" s="45" t="str">
        <f>IF(Table1[[#This Row],[Day]]="","",WEEKNUM(F9897))</f>
        <v/>
      </c>
      <c r="C9897" s="45" t="str">
        <f>IF(Table1[[#This Row],[Day]]="","",MONTH(F9897))</f>
        <v/>
      </c>
      <c r="D9897" s="45" t="str">
        <f>IF(Table1[[#This Row],[Day]]="","",YEAR(F9897))</f>
        <v/>
      </c>
      <c r="E9897" s="117" t="s">
        <v>329</v>
      </c>
      <c r="J9897" s="102"/>
      <c r="K9897" s="124"/>
      <c r="R9897" s="46"/>
      <c r="V9897" s="112"/>
      <c r="W9897" s="72"/>
      <c r="X9897" s="46"/>
      <c r="Y9897" s="46"/>
      <c r="AC9897" s="47">
        <f t="shared" si="151"/>
        <v>0</v>
      </c>
      <c r="AD9897" s="47"/>
      <c r="AE9897" s="44"/>
      <c r="AF9897" s="48"/>
    </row>
    <row r="9898" spans="1:32" ht="21" customHeight="1">
      <c r="A9898" s="45" t="str">
        <f>IF(G9898="","",VLOOKUP(G9898,#REF!,3,0))</f>
        <v/>
      </c>
      <c r="B9898" s="45" t="str">
        <f>IF(Table1[[#This Row],[Day]]="","",WEEKNUM(F9898))</f>
        <v/>
      </c>
      <c r="C9898" s="45" t="str">
        <f>IF(Table1[[#This Row],[Day]]="","",MONTH(F9898))</f>
        <v/>
      </c>
      <c r="D9898" s="45" t="str">
        <f>IF(Table1[[#This Row],[Day]]="","",YEAR(F9898))</f>
        <v/>
      </c>
      <c r="E9898" s="117" t="s">
        <v>329</v>
      </c>
      <c r="J9898" s="102"/>
      <c r="K9898" s="124"/>
      <c r="R9898" s="46"/>
      <c r="V9898" s="112"/>
      <c r="W9898" s="72"/>
      <c r="X9898" s="46"/>
      <c r="Y9898" s="46"/>
      <c r="AC9898" s="47">
        <f t="shared" si="151"/>
        <v>0</v>
      </c>
      <c r="AD9898" s="47"/>
      <c r="AE9898" s="44"/>
      <c r="AF9898" s="48"/>
    </row>
    <row r="9899" spans="1:32" ht="21" customHeight="1">
      <c r="A9899" s="45" t="str">
        <f>IF(G9899="","",VLOOKUP(G9899,#REF!,3,0))</f>
        <v/>
      </c>
      <c r="B9899" s="45" t="str">
        <f>IF(Table1[[#This Row],[Day]]="","",WEEKNUM(F9899))</f>
        <v/>
      </c>
      <c r="C9899" s="45" t="str">
        <f>IF(Table1[[#This Row],[Day]]="","",MONTH(F9899))</f>
        <v/>
      </c>
      <c r="D9899" s="45" t="str">
        <f>IF(Table1[[#This Row],[Day]]="","",YEAR(F9899))</f>
        <v/>
      </c>
      <c r="E9899" s="117" t="s">
        <v>329</v>
      </c>
      <c r="J9899" s="102"/>
      <c r="K9899" s="124"/>
      <c r="R9899" s="46"/>
      <c r="V9899" s="112"/>
      <c r="W9899" s="72"/>
      <c r="X9899" s="46"/>
      <c r="Y9899" s="46"/>
      <c r="AC9899" s="47">
        <f t="shared" si="151"/>
        <v>0</v>
      </c>
      <c r="AD9899" s="47"/>
      <c r="AE9899" s="44"/>
      <c r="AF9899" s="48"/>
    </row>
    <row r="9900" spans="1:32" ht="21" customHeight="1">
      <c r="A9900" s="45" t="str">
        <f>IF(G9900="","",VLOOKUP(G9900,#REF!,3,0))</f>
        <v/>
      </c>
      <c r="B9900" s="45" t="str">
        <f>IF(Table1[[#This Row],[Day]]="","",WEEKNUM(F9900))</f>
        <v/>
      </c>
      <c r="C9900" s="45" t="str">
        <f>IF(Table1[[#This Row],[Day]]="","",MONTH(F9900))</f>
        <v/>
      </c>
      <c r="D9900" s="45" t="str">
        <f>IF(Table1[[#This Row],[Day]]="","",YEAR(F9900))</f>
        <v/>
      </c>
      <c r="E9900" s="117" t="s">
        <v>329</v>
      </c>
      <c r="J9900" s="102"/>
      <c r="K9900" s="124"/>
      <c r="R9900" s="46"/>
      <c r="V9900" s="112"/>
      <c r="W9900" s="72"/>
      <c r="X9900" s="46"/>
      <c r="Y9900" s="46"/>
      <c r="AC9900" s="47">
        <f t="shared" si="151"/>
        <v>0</v>
      </c>
      <c r="AD9900" s="47"/>
      <c r="AE9900" s="44"/>
      <c r="AF9900" s="48"/>
    </row>
    <row r="9901" spans="1:32" ht="21" customHeight="1">
      <c r="A9901" s="45" t="str">
        <f>IF(G9901="","",VLOOKUP(G9901,#REF!,3,0))</f>
        <v/>
      </c>
      <c r="B9901" s="45" t="str">
        <f>IF(Table1[[#This Row],[Day]]="","",WEEKNUM(F9901))</f>
        <v/>
      </c>
      <c r="C9901" s="45" t="str">
        <f>IF(Table1[[#This Row],[Day]]="","",MONTH(F9901))</f>
        <v/>
      </c>
      <c r="D9901" s="45" t="str">
        <f>IF(Table1[[#This Row],[Day]]="","",YEAR(F9901))</f>
        <v/>
      </c>
      <c r="E9901" s="117" t="s">
        <v>329</v>
      </c>
      <c r="J9901" s="102"/>
      <c r="K9901" s="124"/>
      <c r="R9901" s="46"/>
      <c r="V9901" s="112"/>
      <c r="W9901" s="72"/>
      <c r="X9901" s="46"/>
      <c r="Y9901" s="46"/>
      <c r="AC9901" s="47">
        <f t="shared" si="151"/>
        <v>0</v>
      </c>
      <c r="AD9901" s="47"/>
      <c r="AE9901" s="44"/>
      <c r="AF9901" s="48"/>
    </row>
    <row r="9902" spans="1:32" ht="21" customHeight="1">
      <c r="A9902" s="45" t="str">
        <f>IF(G9902="","",VLOOKUP(G9902,#REF!,3,0))</f>
        <v/>
      </c>
      <c r="B9902" s="45" t="str">
        <f>IF(Table1[[#This Row],[Day]]="","",WEEKNUM(F9902))</f>
        <v/>
      </c>
      <c r="C9902" s="45" t="str">
        <f>IF(Table1[[#This Row],[Day]]="","",MONTH(F9902))</f>
        <v/>
      </c>
      <c r="D9902" s="45" t="str">
        <f>IF(Table1[[#This Row],[Day]]="","",YEAR(F9902))</f>
        <v/>
      </c>
      <c r="E9902" s="117" t="s">
        <v>329</v>
      </c>
      <c r="J9902" s="102"/>
      <c r="K9902" s="124"/>
      <c r="R9902" s="46"/>
      <c r="V9902" s="112"/>
      <c r="W9902" s="72"/>
      <c r="X9902" s="46"/>
      <c r="Y9902" s="46"/>
      <c r="AC9902" s="47">
        <f t="shared" si="151"/>
        <v>0</v>
      </c>
      <c r="AD9902" s="47"/>
      <c r="AE9902" s="44"/>
      <c r="AF9902" s="48"/>
    </row>
    <row r="9903" spans="1:32" ht="21" customHeight="1">
      <c r="A9903" s="45" t="str">
        <f>IF(G9903="","",VLOOKUP(G9903,#REF!,3,0))</f>
        <v/>
      </c>
      <c r="B9903" s="45" t="str">
        <f>IF(Table1[[#This Row],[Day]]="","",WEEKNUM(F9903))</f>
        <v/>
      </c>
      <c r="C9903" s="45" t="str">
        <f>IF(Table1[[#This Row],[Day]]="","",MONTH(F9903))</f>
        <v/>
      </c>
      <c r="D9903" s="45" t="str">
        <f>IF(Table1[[#This Row],[Day]]="","",YEAR(F9903))</f>
        <v/>
      </c>
      <c r="E9903" s="117" t="s">
        <v>329</v>
      </c>
      <c r="J9903" s="102"/>
      <c r="K9903" s="124"/>
      <c r="R9903" s="46"/>
      <c r="V9903" s="112"/>
      <c r="W9903" s="72"/>
      <c r="X9903" s="46"/>
      <c r="Y9903" s="46"/>
      <c r="AC9903" s="47">
        <f t="shared" si="151"/>
        <v>0</v>
      </c>
      <c r="AD9903" s="47"/>
      <c r="AE9903" s="44"/>
      <c r="AF9903" s="48"/>
    </row>
    <row r="9904" spans="1:32" ht="21" customHeight="1">
      <c r="A9904" s="45" t="str">
        <f>IF(G9904="","",VLOOKUP(G9904,#REF!,3,0))</f>
        <v/>
      </c>
      <c r="B9904" s="45" t="str">
        <f>IF(Table1[[#This Row],[Day]]="","",WEEKNUM(F9904))</f>
        <v/>
      </c>
      <c r="C9904" s="45" t="str">
        <f>IF(Table1[[#This Row],[Day]]="","",MONTH(F9904))</f>
        <v/>
      </c>
      <c r="D9904" s="45" t="str">
        <f>IF(Table1[[#This Row],[Day]]="","",YEAR(F9904))</f>
        <v/>
      </c>
      <c r="E9904" s="117" t="s">
        <v>329</v>
      </c>
      <c r="J9904" s="102"/>
      <c r="K9904" s="124"/>
      <c r="R9904" s="46"/>
      <c r="V9904" s="112"/>
      <c r="W9904" s="72"/>
      <c r="X9904" s="46"/>
      <c r="Y9904" s="46"/>
      <c r="AC9904" s="47">
        <f t="shared" si="151"/>
        <v>0</v>
      </c>
      <c r="AD9904" s="47"/>
      <c r="AE9904" s="44"/>
      <c r="AF9904" s="48"/>
    </row>
    <row r="9905" spans="1:32" ht="21" customHeight="1">
      <c r="A9905" s="45" t="str">
        <f>IF(G9905="","",VLOOKUP(G9905,#REF!,3,0))</f>
        <v/>
      </c>
      <c r="B9905" s="45" t="str">
        <f>IF(Table1[[#This Row],[Day]]="","",WEEKNUM(F9905))</f>
        <v/>
      </c>
      <c r="C9905" s="45" t="str">
        <f>IF(Table1[[#This Row],[Day]]="","",MONTH(F9905))</f>
        <v/>
      </c>
      <c r="D9905" s="45" t="str">
        <f>IF(Table1[[#This Row],[Day]]="","",YEAR(F9905))</f>
        <v/>
      </c>
      <c r="E9905" s="117" t="s">
        <v>329</v>
      </c>
      <c r="J9905" s="102"/>
      <c r="K9905" s="124"/>
      <c r="R9905" s="46"/>
      <c r="V9905" s="112"/>
      <c r="W9905" s="72"/>
      <c r="X9905" s="46"/>
      <c r="Y9905" s="46"/>
      <c r="AC9905" s="47">
        <f t="shared" si="151"/>
        <v>0</v>
      </c>
      <c r="AD9905" s="47"/>
      <c r="AE9905" s="44"/>
      <c r="AF9905" s="48"/>
    </row>
    <row r="9906" spans="1:32" ht="21" customHeight="1">
      <c r="A9906" s="45" t="str">
        <f>IF(G9906="","",VLOOKUP(G9906,#REF!,3,0))</f>
        <v/>
      </c>
      <c r="B9906" s="45" t="str">
        <f>IF(Table1[[#This Row],[Day]]="","",WEEKNUM(F9906))</f>
        <v/>
      </c>
      <c r="C9906" s="45" t="str">
        <f>IF(Table1[[#This Row],[Day]]="","",MONTH(F9906))</f>
        <v/>
      </c>
      <c r="D9906" s="45" t="str">
        <f>IF(Table1[[#This Row],[Day]]="","",YEAR(F9906))</f>
        <v/>
      </c>
      <c r="E9906" s="117" t="s">
        <v>329</v>
      </c>
      <c r="J9906" s="102"/>
      <c r="K9906" s="124"/>
      <c r="R9906" s="46"/>
      <c r="V9906" s="112"/>
      <c r="W9906" s="72"/>
      <c r="X9906" s="46"/>
      <c r="Y9906" s="46"/>
      <c r="AC9906" s="47">
        <f t="shared" si="151"/>
        <v>0</v>
      </c>
      <c r="AD9906" s="47"/>
      <c r="AE9906" s="44"/>
      <c r="AF9906" s="48"/>
    </row>
    <row r="9907" spans="1:32" ht="21" customHeight="1">
      <c r="A9907" s="45" t="str">
        <f>IF(G9907="","",VLOOKUP(G9907,#REF!,3,0))</f>
        <v/>
      </c>
      <c r="B9907" s="45" t="str">
        <f>IF(Table1[[#This Row],[Day]]="","",WEEKNUM(F9907))</f>
        <v/>
      </c>
      <c r="C9907" s="45" t="str">
        <f>IF(Table1[[#This Row],[Day]]="","",MONTH(F9907))</f>
        <v/>
      </c>
      <c r="D9907" s="45" t="str">
        <f>IF(Table1[[#This Row],[Day]]="","",YEAR(F9907))</f>
        <v/>
      </c>
      <c r="E9907" s="117" t="s">
        <v>329</v>
      </c>
      <c r="J9907" s="102"/>
      <c r="K9907" s="124"/>
      <c r="R9907" s="46"/>
      <c r="V9907" s="112"/>
      <c r="W9907" s="72"/>
      <c r="X9907" s="46"/>
      <c r="Y9907" s="46"/>
      <c r="AC9907" s="47">
        <f t="shared" si="151"/>
        <v>0</v>
      </c>
      <c r="AD9907" s="47"/>
      <c r="AE9907" s="44"/>
      <c r="AF9907" s="48"/>
    </row>
    <row r="9908" spans="1:32" ht="21" customHeight="1">
      <c r="A9908" s="45" t="str">
        <f>IF(G9908="","",VLOOKUP(G9908,#REF!,3,0))</f>
        <v/>
      </c>
      <c r="B9908" s="45" t="str">
        <f>IF(Table1[[#This Row],[Day]]="","",WEEKNUM(F9908))</f>
        <v/>
      </c>
      <c r="C9908" s="45" t="str">
        <f>IF(Table1[[#This Row],[Day]]="","",MONTH(F9908))</f>
        <v/>
      </c>
      <c r="D9908" s="45" t="str">
        <f>IF(Table1[[#This Row],[Day]]="","",YEAR(F9908))</f>
        <v/>
      </c>
      <c r="E9908" s="117" t="s">
        <v>329</v>
      </c>
      <c r="J9908" s="102"/>
      <c r="K9908" s="124"/>
      <c r="R9908" s="46"/>
      <c r="V9908" s="112"/>
      <c r="W9908" s="72"/>
      <c r="X9908" s="46"/>
      <c r="Y9908" s="46"/>
      <c r="AC9908" s="47">
        <f t="shared" si="151"/>
        <v>0</v>
      </c>
      <c r="AD9908" s="47"/>
      <c r="AE9908" s="44"/>
      <c r="AF9908" s="48"/>
    </row>
    <row r="9909" spans="1:32" ht="21" customHeight="1">
      <c r="A9909" s="45" t="str">
        <f>IF(G9909="","",VLOOKUP(G9909,#REF!,3,0))</f>
        <v/>
      </c>
      <c r="B9909" s="45" t="str">
        <f>IF(Table1[[#This Row],[Day]]="","",WEEKNUM(F9909))</f>
        <v/>
      </c>
      <c r="C9909" s="45" t="str">
        <f>IF(Table1[[#This Row],[Day]]="","",MONTH(F9909))</f>
        <v/>
      </c>
      <c r="D9909" s="45" t="str">
        <f>IF(Table1[[#This Row],[Day]]="","",YEAR(F9909))</f>
        <v/>
      </c>
      <c r="E9909" s="117" t="s">
        <v>329</v>
      </c>
      <c r="J9909" s="102"/>
      <c r="K9909" s="124"/>
      <c r="R9909" s="46"/>
      <c r="V9909" s="112"/>
      <c r="W9909" s="72"/>
      <c r="X9909" s="46"/>
      <c r="Y9909" s="46"/>
      <c r="AC9909" s="47">
        <f t="shared" si="151"/>
        <v>0</v>
      </c>
      <c r="AD9909" s="47"/>
      <c r="AE9909" s="44"/>
      <c r="AF9909" s="48"/>
    </row>
    <row r="9910" spans="1:32" ht="21" customHeight="1">
      <c r="A9910" s="45" t="str">
        <f>IF(G9910="","",VLOOKUP(G9910,#REF!,3,0))</f>
        <v/>
      </c>
      <c r="B9910" s="45" t="str">
        <f>IF(Table1[[#This Row],[Day]]="","",WEEKNUM(F9910))</f>
        <v/>
      </c>
      <c r="C9910" s="45" t="str">
        <f>IF(Table1[[#This Row],[Day]]="","",MONTH(F9910))</f>
        <v/>
      </c>
      <c r="D9910" s="45" t="str">
        <f>IF(Table1[[#This Row],[Day]]="","",YEAR(F9910))</f>
        <v/>
      </c>
      <c r="E9910" s="117" t="s">
        <v>329</v>
      </c>
      <c r="J9910" s="102"/>
      <c r="K9910" s="124"/>
      <c r="R9910" s="46"/>
      <c r="V9910" s="112"/>
      <c r="W9910" s="72"/>
      <c r="X9910" s="46"/>
      <c r="Y9910" s="46"/>
      <c r="AC9910" s="47">
        <f t="shared" si="151"/>
        <v>0</v>
      </c>
      <c r="AD9910" s="47"/>
      <c r="AE9910" s="44"/>
      <c r="AF9910" s="48"/>
    </row>
    <row r="9911" spans="1:32" ht="21" customHeight="1">
      <c r="A9911" s="45" t="str">
        <f>IF(G9911="","",VLOOKUP(G9911,#REF!,3,0))</f>
        <v/>
      </c>
      <c r="B9911" s="45" t="str">
        <f>IF(Table1[[#This Row],[Day]]="","",WEEKNUM(F9911))</f>
        <v/>
      </c>
      <c r="C9911" s="45" t="str">
        <f>IF(Table1[[#This Row],[Day]]="","",MONTH(F9911))</f>
        <v/>
      </c>
      <c r="D9911" s="45" t="str">
        <f>IF(Table1[[#This Row],[Day]]="","",YEAR(F9911))</f>
        <v/>
      </c>
      <c r="E9911" s="117" t="s">
        <v>329</v>
      </c>
      <c r="J9911" s="102"/>
      <c r="K9911" s="124"/>
      <c r="R9911" s="46"/>
      <c r="V9911" s="112"/>
      <c r="W9911" s="72"/>
      <c r="X9911" s="46"/>
      <c r="Y9911" s="46"/>
      <c r="AC9911" s="47">
        <f t="shared" si="151"/>
        <v>0</v>
      </c>
      <c r="AD9911" s="47"/>
      <c r="AE9911" s="44"/>
      <c r="AF9911" s="48"/>
    </row>
    <row r="9912" spans="1:32" ht="21" customHeight="1">
      <c r="A9912" s="45" t="str">
        <f>IF(G9912="","",VLOOKUP(G9912,#REF!,3,0))</f>
        <v/>
      </c>
      <c r="B9912" s="45" t="str">
        <f>IF(Table1[[#This Row],[Day]]="","",WEEKNUM(F9912))</f>
        <v/>
      </c>
      <c r="C9912" s="45" t="str">
        <f>IF(Table1[[#This Row],[Day]]="","",MONTH(F9912))</f>
        <v/>
      </c>
      <c r="D9912" s="45" t="str">
        <f>IF(Table1[[#This Row],[Day]]="","",YEAR(F9912))</f>
        <v/>
      </c>
      <c r="E9912" s="117" t="s">
        <v>329</v>
      </c>
      <c r="J9912" s="102"/>
      <c r="K9912" s="124"/>
      <c r="R9912" s="46"/>
      <c r="V9912" s="112"/>
      <c r="W9912" s="72"/>
      <c r="X9912" s="46"/>
      <c r="Y9912" s="46"/>
      <c r="AC9912" s="47">
        <f t="shared" si="151"/>
        <v>0</v>
      </c>
      <c r="AD9912" s="47"/>
      <c r="AE9912" s="44"/>
      <c r="AF9912" s="48"/>
    </row>
    <row r="9913" spans="1:32" ht="21" customHeight="1">
      <c r="A9913" s="45" t="str">
        <f>IF(G9913="","",VLOOKUP(G9913,#REF!,3,0))</f>
        <v/>
      </c>
      <c r="B9913" s="45" t="str">
        <f>IF(Table1[[#This Row],[Day]]="","",WEEKNUM(F9913))</f>
        <v/>
      </c>
      <c r="C9913" s="45" t="str">
        <f>IF(Table1[[#This Row],[Day]]="","",MONTH(F9913))</f>
        <v/>
      </c>
      <c r="D9913" s="45" t="str">
        <f>IF(Table1[[#This Row],[Day]]="","",YEAR(F9913))</f>
        <v/>
      </c>
      <c r="E9913" s="117" t="s">
        <v>329</v>
      </c>
      <c r="J9913" s="102"/>
      <c r="K9913" s="124"/>
      <c r="R9913" s="46"/>
      <c r="V9913" s="112"/>
      <c r="W9913" s="72"/>
      <c r="X9913" s="46"/>
      <c r="Y9913" s="46"/>
      <c r="AC9913" s="47">
        <f t="shared" si="151"/>
        <v>0</v>
      </c>
      <c r="AD9913" s="47"/>
      <c r="AE9913" s="44"/>
      <c r="AF9913" s="48"/>
    </row>
    <row r="9914" spans="1:32" ht="21" customHeight="1">
      <c r="A9914" s="45" t="str">
        <f>IF(G9914="","",VLOOKUP(G9914,#REF!,3,0))</f>
        <v/>
      </c>
      <c r="B9914" s="45" t="str">
        <f>IF(Table1[[#This Row],[Day]]="","",WEEKNUM(F9914))</f>
        <v/>
      </c>
      <c r="C9914" s="45" t="str">
        <f>IF(Table1[[#This Row],[Day]]="","",MONTH(F9914))</f>
        <v/>
      </c>
      <c r="D9914" s="45" t="str">
        <f>IF(Table1[[#This Row],[Day]]="","",YEAR(F9914))</f>
        <v/>
      </c>
      <c r="E9914" s="117" t="s">
        <v>329</v>
      </c>
      <c r="J9914" s="102"/>
      <c r="K9914" s="124"/>
      <c r="R9914" s="46"/>
      <c r="V9914" s="112"/>
      <c r="W9914" s="72"/>
      <c r="X9914" s="46"/>
      <c r="Y9914" s="46"/>
      <c r="AC9914" s="47">
        <f t="shared" si="151"/>
        <v>0</v>
      </c>
      <c r="AD9914" s="47"/>
      <c r="AE9914" s="44"/>
      <c r="AF9914" s="48"/>
    </row>
    <row r="9915" spans="1:32" ht="21" customHeight="1">
      <c r="A9915" s="45" t="str">
        <f>IF(G9915="","",VLOOKUP(G9915,#REF!,3,0))</f>
        <v/>
      </c>
      <c r="B9915" s="45" t="str">
        <f>IF(Table1[[#This Row],[Day]]="","",WEEKNUM(F9915))</f>
        <v/>
      </c>
      <c r="C9915" s="45" t="str">
        <f>IF(Table1[[#This Row],[Day]]="","",MONTH(F9915))</f>
        <v/>
      </c>
      <c r="D9915" s="45" t="str">
        <f>IF(Table1[[#This Row],[Day]]="","",YEAR(F9915))</f>
        <v/>
      </c>
      <c r="E9915" s="117" t="s">
        <v>329</v>
      </c>
      <c r="J9915" s="102"/>
      <c r="K9915" s="124"/>
      <c r="R9915" s="46"/>
      <c r="V9915" s="112"/>
      <c r="W9915" s="72"/>
      <c r="X9915" s="46"/>
      <c r="Y9915" s="46"/>
      <c r="AC9915" s="47">
        <f t="shared" si="151"/>
        <v>0</v>
      </c>
      <c r="AD9915" s="47"/>
      <c r="AE9915" s="44"/>
      <c r="AF9915" s="48"/>
    </row>
    <row r="9916" spans="1:32" ht="21" customHeight="1">
      <c r="A9916" s="45" t="str">
        <f>IF(G9916="","",VLOOKUP(G9916,#REF!,3,0))</f>
        <v/>
      </c>
      <c r="B9916" s="45" t="str">
        <f>IF(Table1[[#This Row],[Day]]="","",WEEKNUM(F9916))</f>
        <v/>
      </c>
      <c r="C9916" s="45" t="str">
        <f>IF(Table1[[#This Row],[Day]]="","",MONTH(F9916))</f>
        <v/>
      </c>
      <c r="D9916" s="45" t="str">
        <f>IF(Table1[[#This Row],[Day]]="","",YEAR(F9916))</f>
        <v/>
      </c>
      <c r="E9916" s="117" t="s">
        <v>329</v>
      </c>
      <c r="J9916" s="102"/>
      <c r="K9916" s="124"/>
      <c r="R9916" s="46"/>
      <c r="V9916" s="112"/>
      <c r="W9916" s="72"/>
      <c r="X9916" s="46"/>
      <c r="Y9916" s="46"/>
      <c r="AC9916" s="47">
        <f t="shared" si="151"/>
        <v>0</v>
      </c>
      <c r="AD9916" s="47"/>
      <c r="AE9916" s="44"/>
      <c r="AF9916" s="48"/>
    </row>
    <row r="9917" spans="1:32" ht="21" customHeight="1">
      <c r="A9917" s="45" t="str">
        <f>IF(G9917="","",VLOOKUP(G9917,#REF!,3,0))</f>
        <v/>
      </c>
      <c r="B9917" s="45" t="str">
        <f>IF(Table1[[#This Row],[Day]]="","",WEEKNUM(F9917))</f>
        <v/>
      </c>
      <c r="C9917" s="45" t="str">
        <f>IF(Table1[[#This Row],[Day]]="","",MONTH(F9917))</f>
        <v/>
      </c>
      <c r="D9917" s="45" t="str">
        <f>IF(Table1[[#This Row],[Day]]="","",YEAR(F9917))</f>
        <v/>
      </c>
      <c r="E9917" s="117" t="s">
        <v>329</v>
      </c>
      <c r="J9917" s="102"/>
      <c r="K9917" s="124"/>
      <c r="R9917" s="46"/>
      <c r="V9917" s="112"/>
      <c r="W9917" s="72"/>
      <c r="X9917" s="46"/>
      <c r="Y9917" s="46"/>
      <c r="AC9917" s="47">
        <f t="shared" si="151"/>
        <v>0</v>
      </c>
      <c r="AD9917" s="47"/>
      <c r="AE9917" s="44"/>
      <c r="AF9917" s="48"/>
    </row>
    <row r="9918" spans="1:32" ht="21" customHeight="1">
      <c r="A9918" s="45" t="str">
        <f>IF(G9918="","",VLOOKUP(G9918,#REF!,3,0))</f>
        <v/>
      </c>
      <c r="B9918" s="45" t="str">
        <f>IF(Table1[[#This Row],[Day]]="","",WEEKNUM(F9918))</f>
        <v/>
      </c>
      <c r="C9918" s="45" t="str">
        <f>IF(Table1[[#This Row],[Day]]="","",MONTH(F9918))</f>
        <v/>
      </c>
      <c r="D9918" s="45" t="str">
        <f>IF(Table1[[#This Row],[Day]]="","",YEAR(F9918))</f>
        <v/>
      </c>
      <c r="E9918" s="117" t="s">
        <v>329</v>
      </c>
      <c r="J9918" s="102"/>
      <c r="K9918" s="124"/>
      <c r="R9918" s="46"/>
      <c r="V9918" s="112"/>
      <c r="W9918" s="72"/>
      <c r="X9918" s="46"/>
      <c r="Y9918" s="46"/>
      <c r="AC9918" s="47">
        <f t="shared" si="151"/>
        <v>0</v>
      </c>
      <c r="AD9918" s="47"/>
      <c r="AE9918" s="44"/>
      <c r="AF9918" s="48"/>
    </row>
    <row r="9919" spans="1:32" ht="21" customHeight="1">
      <c r="A9919" s="45" t="str">
        <f>IF(G9919="","",VLOOKUP(G9919,#REF!,3,0))</f>
        <v/>
      </c>
      <c r="B9919" s="45" t="str">
        <f>IF(Table1[[#This Row],[Day]]="","",WEEKNUM(F9919))</f>
        <v/>
      </c>
      <c r="C9919" s="45" t="str">
        <f>IF(Table1[[#This Row],[Day]]="","",MONTH(F9919))</f>
        <v/>
      </c>
      <c r="D9919" s="45" t="str">
        <f>IF(Table1[[#This Row],[Day]]="","",YEAR(F9919))</f>
        <v/>
      </c>
      <c r="E9919" s="117" t="s">
        <v>329</v>
      </c>
      <c r="J9919" s="102"/>
      <c r="K9919" s="124"/>
      <c r="R9919" s="46"/>
      <c r="V9919" s="112"/>
      <c r="W9919" s="72"/>
      <c r="X9919" s="46"/>
      <c r="Y9919" s="46"/>
      <c r="AC9919" s="47">
        <f t="shared" si="151"/>
        <v>0</v>
      </c>
      <c r="AD9919" s="47"/>
      <c r="AE9919" s="44"/>
      <c r="AF9919" s="48"/>
    </row>
    <row r="9920" spans="1:32" ht="21" customHeight="1">
      <c r="A9920" s="45" t="str">
        <f>IF(G9920="","",VLOOKUP(G9920,#REF!,3,0))</f>
        <v/>
      </c>
      <c r="B9920" s="45" t="str">
        <f>IF(Table1[[#This Row],[Day]]="","",WEEKNUM(F9920))</f>
        <v/>
      </c>
      <c r="C9920" s="45" t="str">
        <f>IF(Table1[[#This Row],[Day]]="","",MONTH(F9920))</f>
        <v/>
      </c>
      <c r="D9920" s="45" t="str">
        <f>IF(Table1[[#This Row],[Day]]="","",YEAR(F9920))</f>
        <v/>
      </c>
      <c r="E9920" s="117" t="s">
        <v>329</v>
      </c>
      <c r="J9920" s="102"/>
      <c r="K9920" s="124"/>
      <c r="R9920" s="46"/>
      <c r="V9920" s="112"/>
      <c r="W9920" s="72"/>
      <c r="X9920" s="46"/>
      <c r="Y9920" s="46"/>
      <c r="AC9920" s="47">
        <f t="shared" si="151"/>
        <v>0</v>
      </c>
      <c r="AD9920" s="47"/>
      <c r="AE9920" s="44"/>
      <c r="AF9920" s="48"/>
    </row>
    <row r="9921" spans="1:32" ht="21" customHeight="1">
      <c r="A9921" s="45" t="str">
        <f>IF(G9921="","",VLOOKUP(G9921,#REF!,3,0))</f>
        <v/>
      </c>
      <c r="B9921" s="45" t="str">
        <f>IF(Table1[[#This Row],[Day]]="","",WEEKNUM(F9921))</f>
        <v/>
      </c>
      <c r="C9921" s="45" t="str">
        <f>IF(Table1[[#This Row],[Day]]="","",MONTH(F9921))</f>
        <v/>
      </c>
      <c r="D9921" s="45" t="str">
        <f>IF(Table1[[#This Row],[Day]]="","",YEAR(F9921))</f>
        <v/>
      </c>
      <c r="E9921" s="117" t="s">
        <v>329</v>
      </c>
      <c r="J9921" s="102"/>
      <c r="K9921" s="124"/>
      <c r="R9921" s="46"/>
      <c r="V9921" s="112"/>
      <c r="W9921" s="72"/>
      <c r="X9921" s="46"/>
      <c r="Y9921" s="46"/>
      <c r="AC9921" s="47">
        <f t="shared" si="151"/>
        <v>0</v>
      </c>
      <c r="AD9921" s="47"/>
      <c r="AE9921" s="44"/>
      <c r="AF9921" s="48"/>
    </row>
    <row r="9922" spans="1:32" ht="21" customHeight="1">
      <c r="A9922" s="45" t="str">
        <f>IF(G9922="","",VLOOKUP(G9922,#REF!,3,0))</f>
        <v/>
      </c>
      <c r="B9922" s="45" t="str">
        <f>IF(Table1[[#This Row],[Day]]="","",WEEKNUM(F9922))</f>
        <v/>
      </c>
      <c r="C9922" s="45" t="str">
        <f>IF(Table1[[#This Row],[Day]]="","",MONTH(F9922))</f>
        <v/>
      </c>
      <c r="D9922" s="45" t="str">
        <f>IF(Table1[[#This Row],[Day]]="","",YEAR(F9922))</f>
        <v/>
      </c>
      <c r="E9922" s="117" t="s">
        <v>329</v>
      </c>
      <c r="J9922" s="102"/>
      <c r="K9922" s="124"/>
      <c r="R9922" s="46"/>
      <c r="V9922" s="112"/>
      <c r="W9922" s="72"/>
      <c r="X9922" s="46"/>
      <c r="Y9922" s="46"/>
      <c r="AC9922" s="47">
        <f t="shared" si="151"/>
        <v>0</v>
      </c>
      <c r="AD9922" s="47"/>
      <c r="AE9922" s="44"/>
      <c r="AF9922" s="48"/>
    </row>
    <row r="9923" spans="1:32" ht="21" customHeight="1">
      <c r="A9923" s="45" t="str">
        <f>IF(G9923="","",VLOOKUP(G9923,#REF!,3,0))</f>
        <v/>
      </c>
      <c r="B9923" s="45" t="str">
        <f>IF(Table1[[#This Row],[Day]]="","",WEEKNUM(F9923))</f>
        <v/>
      </c>
      <c r="C9923" s="45" t="str">
        <f>IF(Table1[[#This Row],[Day]]="","",MONTH(F9923))</f>
        <v/>
      </c>
      <c r="D9923" s="45" t="str">
        <f>IF(Table1[[#This Row],[Day]]="","",YEAR(F9923))</f>
        <v/>
      </c>
      <c r="E9923" s="117" t="s">
        <v>329</v>
      </c>
      <c r="J9923" s="102"/>
      <c r="K9923" s="124"/>
      <c r="R9923" s="46"/>
      <c r="V9923" s="112"/>
      <c r="W9923" s="72"/>
      <c r="X9923" s="46"/>
      <c r="Y9923" s="46"/>
      <c r="AC9923" s="47">
        <f t="shared" si="151"/>
        <v>0</v>
      </c>
      <c r="AD9923" s="47"/>
      <c r="AE9923" s="44"/>
      <c r="AF9923" s="48"/>
    </row>
    <row r="9924" spans="1:32" ht="21" customHeight="1">
      <c r="A9924" s="45" t="str">
        <f>IF(G9924="","",VLOOKUP(G9924,#REF!,3,0))</f>
        <v/>
      </c>
      <c r="B9924" s="45" t="str">
        <f>IF(Table1[[#This Row],[Day]]="","",WEEKNUM(F9924))</f>
        <v/>
      </c>
      <c r="C9924" s="45" t="str">
        <f>IF(Table1[[#This Row],[Day]]="","",MONTH(F9924))</f>
        <v/>
      </c>
      <c r="D9924" s="45" t="str">
        <f>IF(Table1[[#This Row],[Day]]="","",YEAR(F9924))</f>
        <v/>
      </c>
      <c r="E9924" s="117" t="s">
        <v>329</v>
      </c>
      <c r="J9924" s="102"/>
      <c r="K9924" s="124"/>
      <c r="R9924" s="46"/>
      <c r="V9924" s="112"/>
      <c r="W9924" s="72"/>
      <c r="X9924" s="46"/>
      <c r="Y9924" s="46"/>
      <c r="AC9924" s="47">
        <f t="shared" si="151"/>
        <v>0</v>
      </c>
      <c r="AD9924" s="47"/>
      <c r="AE9924" s="44"/>
      <c r="AF9924" s="48"/>
    </row>
    <row r="9925" spans="1:32" ht="21" customHeight="1">
      <c r="A9925" s="45" t="str">
        <f>IF(G9925="","",VLOOKUP(G9925,#REF!,3,0))</f>
        <v/>
      </c>
      <c r="B9925" s="45" t="str">
        <f>IF(Table1[[#This Row],[Day]]="","",WEEKNUM(F9925))</f>
        <v/>
      </c>
      <c r="C9925" s="45" t="str">
        <f>IF(Table1[[#This Row],[Day]]="","",MONTH(F9925))</f>
        <v/>
      </c>
      <c r="D9925" s="45" t="str">
        <f>IF(Table1[[#This Row],[Day]]="","",YEAR(F9925))</f>
        <v/>
      </c>
      <c r="E9925" s="117" t="s">
        <v>329</v>
      </c>
      <c r="J9925" s="102"/>
      <c r="K9925" s="124"/>
      <c r="R9925" s="46"/>
      <c r="V9925" s="112"/>
      <c r="W9925" s="72"/>
      <c r="X9925" s="46"/>
      <c r="Y9925" s="46"/>
      <c r="AC9925" s="47">
        <f t="shared" si="151"/>
        <v>0</v>
      </c>
      <c r="AD9925" s="47"/>
      <c r="AE9925" s="44"/>
      <c r="AF9925" s="48"/>
    </row>
    <row r="9926" spans="1:32" ht="21" customHeight="1">
      <c r="A9926" s="45" t="str">
        <f>IF(G9926="","",VLOOKUP(G9926,#REF!,3,0))</f>
        <v/>
      </c>
      <c r="B9926" s="45" t="str">
        <f>IF(Table1[[#This Row],[Day]]="","",WEEKNUM(F9926))</f>
        <v/>
      </c>
      <c r="C9926" s="45" t="str">
        <f>IF(Table1[[#This Row],[Day]]="","",MONTH(F9926))</f>
        <v/>
      </c>
      <c r="D9926" s="45" t="str">
        <f>IF(Table1[[#This Row],[Day]]="","",YEAR(F9926))</f>
        <v/>
      </c>
      <c r="E9926" s="117" t="s">
        <v>329</v>
      </c>
      <c r="J9926" s="102"/>
      <c r="K9926" s="124"/>
      <c r="R9926" s="46"/>
      <c r="V9926" s="112"/>
      <c r="W9926" s="72"/>
      <c r="X9926" s="46"/>
      <c r="Y9926" s="46"/>
      <c r="AC9926" s="47">
        <f t="shared" si="151"/>
        <v>0</v>
      </c>
      <c r="AD9926" s="47"/>
      <c r="AE9926" s="44"/>
      <c r="AF9926" s="48"/>
    </row>
    <row r="9927" spans="1:32" ht="21" customHeight="1">
      <c r="A9927" s="45" t="str">
        <f>IF(G9927="","",VLOOKUP(G9927,#REF!,3,0))</f>
        <v/>
      </c>
      <c r="B9927" s="45" t="str">
        <f>IF(Table1[[#This Row],[Day]]="","",WEEKNUM(F9927))</f>
        <v/>
      </c>
      <c r="C9927" s="45" t="str">
        <f>IF(Table1[[#This Row],[Day]]="","",MONTH(F9927))</f>
        <v/>
      </c>
      <c r="D9927" s="45" t="str">
        <f>IF(Table1[[#This Row],[Day]]="","",YEAR(F9927))</f>
        <v/>
      </c>
      <c r="E9927" s="117" t="s">
        <v>329</v>
      </c>
      <c r="J9927" s="102"/>
      <c r="K9927" s="124"/>
      <c r="R9927" s="46"/>
      <c r="V9927" s="112"/>
      <c r="W9927" s="72"/>
      <c r="X9927" s="46"/>
      <c r="Y9927" s="46"/>
      <c r="AC9927" s="47">
        <f t="shared" si="151"/>
        <v>0</v>
      </c>
      <c r="AD9927" s="47"/>
      <c r="AE9927" s="44"/>
      <c r="AF9927" s="48"/>
    </row>
    <row r="9928" spans="1:32" ht="21" customHeight="1">
      <c r="A9928" s="45" t="str">
        <f>IF(G9928="","",VLOOKUP(G9928,#REF!,3,0))</f>
        <v/>
      </c>
      <c r="B9928" s="45" t="str">
        <f>IF(Table1[[#This Row],[Day]]="","",WEEKNUM(F9928))</f>
        <v/>
      </c>
      <c r="C9928" s="45" t="str">
        <f>IF(Table1[[#This Row],[Day]]="","",MONTH(F9928))</f>
        <v/>
      </c>
      <c r="D9928" s="45" t="str">
        <f>IF(Table1[[#This Row],[Day]]="","",YEAR(F9928))</f>
        <v/>
      </c>
      <c r="E9928" s="117" t="s">
        <v>329</v>
      </c>
      <c r="J9928" s="102"/>
      <c r="K9928" s="124"/>
      <c r="R9928" s="46"/>
      <c r="V9928" s="112"/>
      <c r="W9928" s="72"/>
      <c r="X9928" s="46"/>
      <c r="Y9928" s="46"/>
      <c r="AC9928" s="47">
        <f t="shared" si="151"/>
        <v>0</v>
      </c>
      <c r="AD9928" s="47"/>
      <c r="AE9928" s="44"/>
      <c r="AF9928" s="48"/>
    </row>
    <row r="9929" spans="1:32" ht="21" customHeight="1">
      <c r="A9929" s="45" t="str">
        <f>IF(G9929="","",VLOOKUP(G9929,#REF!,3,0))</f>
        <v/>
      </c>
      <c r="B9929" s="45" t="str">
        <f>IF(Table1[[#This Row],[Day]]="","",WEEKNUM(F9929))</f>
        <v/>
      </c>
      <c r="C9929" s="45" t="str">
        <f>IF(Table1[[#This Row],[Day]]="","",MONTH(F9929))</f>
        <v/>
      </c>
      <c r="D9929" s="45" t="str">
        <f>IF(Table1[[#This Row],[Day]]="","",YEAR(F9929))</f>
        <v/>
      </c>
      <c r="E9929" s="117" t="s">
        <v>329</v>
      </c>
      <c r="J9929" s="102"/>
      <c r="K9929" s="124"/>
      <c r="R9929" s="46"/>
      <c r="V9929" s="112"/>
      <c r="W9929" s="72"/>
      <c r="X9929" s="46"/>
      <c r="Y9929" s="46"/>
      <c r="AC9929" s="47">
        <f t="shared" si="151"/>
        <v>0</v>
      </c>
      <c r="AD9929" s="47"/>
      <c r="AE9929" s="44"/>
      <c r="AF9929" s="48"/>
    </row>
    <row r="9930" spans="1:32" ht="21" customHeight="1">
      <c r="A9930" s="45" t="str">
        <f>IF(G9930="","",VLOOKUP(G9930,#REF!,3,0))</f>
        <v/>
      </c>
      <c r="B9930" s="45" t="str">
        <f>IF(Table1[[#This Row],[Day]]="","",WEEKNUM(F9930))</f>
        <v/>
      </c>
      <c r="C9930" s="45" t="str">
        <f>IF(Table1[[#This Row],[Day]]="","",MONTH(F9930))</f>
        <v/>
      </c>
      <c r="D9930" s="45" t="str">
        <f>IF(Table1[[#This Row],[Day]]="","",YEAR(F9930))</f>
        <v/>
      </c>
      <c r="E9930" s="117" t="s">
        <v>329</v>
      </c>
      <c r="J9930" s="102"/>
      <c r="K9930" s="124"/>
      <c r="R9930" s="46"/>
      <c r="V9930" s="112"/>
      <c r="W9930" s="72"/>
      <c r="X9930" s="46"/>
      <c r="Y9930" s="46"/>
      <c r="AC9930" s="47">
        <f t="shared" si="151"/>
        <v>0</v>
      </c>
      <c r="AD9930" s="47"/>
      <c r="AE9930" s="44"/>
      <c r="AF9930" s="48"/>
    </row>
    <row r="9931" spans="1:32" ht="21" customHeight="1">
      <c r="A9931" s="45" t="str">
        <f>IF(G9931="","",VLOOKUP(G9931,#REF!,3,0))</f>
        <v/>
      </c>
      <c r="B9931" s="45" t="str">
        <f>IF(Table1[[#This Row],[Day]]="","",WEEKNUM(F9931))</f>
        <v/>
      </c>
      <c r="C9931" s="45" t="str">
        <f>IF(Table1[[#This Row],[Day]]="","",MONTH(F9931))</f>
        <v/>
      </c>
      <c r="D9931" s="45" t="str">
        <f>IF(Table1[[#This Row],[Day]]="","",YEAR(F9931))</f>
        <v/>
      </c>
      <c r="E9931" s="117" t="s">
        <v>329</v>
      </c>
      <c r="J9931" s="102"/>
      <c r="K9931" s="124"/>
      <c r="R9931" s="46"/>
      <c r="V9931" s="112"/>
      <c r="W9931" s="72"/>
      <c r="X9931" s="46"/>
      <c r="Y9931" s="46"/>
      <c r="AC9931" s="47">
        <f t="shared" si="151"/>
        <v>0</v>
      </c>
      <c r="AD9931" s="47"/>
      <c r="AE9931" s="44"/>
      <c r="AF9931" s="48"/>
    </row>
    <row r="9932" spans="1:32" ht="21" customHeight="1">
      <c r="A9932" s="45" t="str">
        <f>IF(G9932="","",VLOOKUP(G9932,#REF!,3,0))</f>
        <v/>
      </c>
      <c r="B9932" s="45" t="str">
        <f>IF(Table1[[#This Row],[Day]]="","",WEEKNUM(F9932))</f>
        <v/>
      </c>
      <c r="C9932" s="45" t="str">
        <f>IF(Table1[[#This Row],[Day]]="","",MONTH(F9932))</f>
        <v/>
      </c>
      <c r="D9932" s="45" t="str">
        <f>IF(Table1[[#This Row],[Day]]="","",YEAR(F9932))</f>
        <v/>
      </c>
      <c r="E9932" s="117" t="s">
        <v>329</v>
      </c>
      <c r="J9932" s="102"/>
      <c r="K9932" s="124"/>
      <c r="R9932" s="46"/>
      <c r="V9932" s="112"/>
      <c r="W9932" s="72"/>
      <c r="X9932" s="46"/>
      <c r="Y9932" s="46"/>
      <c r="AC9932" s="47">
        <f t="shared" si="151"/>
        <v>0</v>
      </c>
      <c r="AD9932" s="47"/>
      <c r="AE9932" s="44"/>
      <c r="AF9932" s="48"/>
    </row>
    <row r="9933" spans="1:32" ht="21" customHeight="1">
      <c r="A9933" s="45" t="str">
        <f>IF(G9933="","",VLOOKUP(G9933,#REF!,3,0))</f>
        <v/>
      </c>
      <c r="B9933" s="45" t="str">
        <f>IF(Table1[[#This Row],[Day]]="","",WEEKNUM(F9933))</f>
        <v/>
      </c>
      <c r="C9933" s="45" t="str">
        <f>IF(Table1[[#This Row],[Day]]="","",MONTH(F9933))</f>
        <v/>
      </c>
      <c r="D9933" s="45" t="str">
        <f>IF(Table1[[#This Row],[Day]]="","",YEAR(F9933))</f>
        <v/>
      </c>
      <c r="E9933" s="117" t="s">
        <v>329</v>
      </c>
      <c r="J9933" s="102"/>
      <c r="K9933" s="124"/>
      <c r="R9933" s="46"/>
      <c r="V9933" s="112"/>
      <c r="W9933" s="72"/>
      <c r="X9933" s="46"/>
      <c r="Y9933" s="46"/>
      <c r="AC9933" s="47">
        <f t="shared" si="151"/>
        <v>0</v>
      </c>
      <c r="AD9933" s="47"/>
      <c r="AE9933" s="44"/>
      <c r="AF9933" s="48"/>
    </row>
    <row r="9934" spans="1:32" ht="21" customHeight="1">
      <c r="A9934" s="45" t="str">
        <f>IF(G9934="","",VLOOKUP(G9934,#REF!,3,0))</f>
        <v/>
      </c>
      <c r="B9934" s="45" t="str">
        <f>IF(Table1[[#This Row],[Day]]="","",WEEKNUM(F9934))</f>
        <v/>
      </c>
      <c r="C9934" s="45" t="str">
        <f>IF(Table1[[#This Row],[Day]]="","",MONTH(F9934))</f>
        <v/>
      </c>
      <c r="D9934" s="45" t="str">
        <f>IF(Table1[[#This Row],[Day]]="","",YEAR(F9934))</f>
        <v/>
      </c>
      <c r="E9934" s="117" t="s">
        <v>329</v>
      </c>
      <c r="J9934" s="102"/>
      <c r="K9934" s="124"/>
      <c r="R9934" s="46"/>
      <c r="V9934" s="112"/>
      <c r="W9934" s="72"/>
      <c r="X9934" s="46"/>
      <c r="Y9934" s="46"/>
      <c r="AC9934" s="47">
        <f t="shared" si="151"/>
        <v>0</v>
      </c>
      <c r="AD9934" s="47"/>
      <c r="AE9934" s="44"/>
      <c r="AF9934" s="48"/>
    </row>
    <row r="9935" spans="1:32" ht="21" customHeight="1">
      <c r="A9935" s="45" t="str">
        <f>IF(G9935="","",VLOOKUP(G9935,#REF!,3,0))</f>
        <v/>
      </c>
      <c r="B9935" s="45" t="str">
        <f>IF(Table1[[#This Row],[Day]]="","",WEEKNUM(F9935))</f>
        <v/>
      </c>
      <c r="C9935" s="45" t="str">
        <f>IF(Table1[[#This Row],[Day]]="","",MONTH(F9935))</f>
        <v/>
      </c>
      <c r="D9935" s="45" t="str">
        <f>IF(Table1[[#This Row],[Day]]="","",YEAR(F9935))</f>
        <v/>
      </c>
      <c r="E9935" s="117" t="s">
        <v>329</v>
      </c>
      <c r="J9935" s="102"/>
      <c r="K9935" s="124"/>
      <c r="R9935" s="46"/>
      <c r="V9935" s="112"/>
      <c r="W9935" s="72"/>
      <c r="X9935" s="46"/>
      <c r="Y9935" s="46"/>
      <c r="AC9935" s="47">
        <f t="shared" si="151"/>
        <v>0</v>
      </c>
      <c r="AD9935" s="47"/>
      <c r="AE9935" s="44"/>
      <c r="AF9935" s="48"/>
    </row>
    <row r="9936" spans="1:32" ht="21" customHeight="1">
      <c r="A9936" s="45" t="str">
        <f>IF(G9936="","",VLOOKUP(G9936,#REF!,3,0))</f>
        <v/>
      </c>
      <c r="B9936" s="45" t="str">
        <f>IF(Table1[[#This Row],[Day]]="","",WEEKNUM(F9936))</f>
        <v/>
      </c>
      <c r="C9936" s="45" t="str">
        <f>IF(Table1[[#This Row],[Day]]="","",MONTH(F9936))</f>
        <v/>
      </c>
      <c r="D9936" s="45" t="str">
        <f>IF(Table1[[#This Row],[Day]]="","",YEAR(F9936))</f>
        <v/>
      </c>
      <c r="E9936" s="117" t="s">
        <v>329</v>
      </c>
      <c r="J9936" s="102"/>
      <c r="K9936" s="124"/>
      <c r="R9936" s="46"/>
      <c r="V9936" s="112"/>
      <c r="W9936" s="72"/>
      <c r="X9936" s="46"/>
      <c r="Y9936" s="46"/>
      <c r="AC9936" s="47">
        <f t="shared" si="151"/>
        <v>0</v>
      </c>
      <c r="AD9936" s="47"/>
      <c r="AE9936" s="44"/>
      <c r="AF9936" s="48"/>
    </row>
    <row r="9937" spans="1:32" ht="21" customHeight="1">
      <c r="A9937" s="45" t="str">
        <f>IF(G9937="","",VLOOKUP(G9937,#REF!,3,0))</f>
        <v/>
      </c>
      <c r="B9937" s="45" t="str">
        <f>IF(Table1[[#This Row],[Day]]="","",WEEKNUM(F9937))</f>
        <v/>
      </c>
      <c r="C9937" s="45" t="str">
        <f>IF(Table1[[#This Row],[Day]]="","",MONTH(F9937))</f>
        <v/>
      </c>
      <c r="D9937" s="45" t="str">
        <f>IF(Table1[[#This Row],[Day]]="","",YEAR(F9937))</f>
        <v/>
      </c>
      <c r="E9937" s="117" t="s">
        <v>329</v>
      </c>
      <c r="J9937" s="102"/>
      <c r="K9937" s="124"/>
      <c r="R9937" s="46"/>
      <c r="V9937" s="112"/>
      <c r="W9937" s="72"/>
      <c r="X9937" s="46"/>
      <c r="Y9937" s="46"/>
      <c r="AC9937" s="47">
        <f t="shared" si="151"/>
        <v>0</v>
      </c>
      <c r="AD9937" s="47"/>
      <c r="AE9937" s="44"/>
      <c r="AF9937" s="48"/>
    </row>
    <row r="9938" spans="1:32" ht="21" customHeight="1">
      <c r="A9938" s="45" t="str">
        <f>IF(G9938="","",VLOOKUP(G9938,#REF!,3,0))</f>
        <v/>
      </c>
      <c r="B9938" s="45" t="str">
        <f>IF(Table1[[#This Row],[Day]]="","",WEEKNUM(F9938))</f>
        <v/>
      </c>
      <c r="C9938" s="45" t="str">
        <f>IF(Table1[[#This Row],[Day]]="","",MONTH(F9938))</f>
        <v/>
      </c>
      <c r="D9938" s="45" t="str">
        <f>IF(Table1[[#This Row],[Day]]="","",YEAR(F9938))</f>
        <v/>
      </c>
      <c r="E9938" s="117" t="s">
        <v>329</v>
      </c>
      <c r="J9938" s="102"/>
      <c r="K9938" s="124"/>
      <c r="R9938" s="46"/>
      <c r="V9938" s="112"/>
      <c r="W9938" s="72"/>
      <c r="X9938" s="46"/>
      <c r="Y9938" s="46"/>
      <c r="AC9938" s="47">
        <f t="shared" si="151"/>
        <v>0</v>
      </c>
      <c r="AD9938" s="47"/>
      <c r="AE9938" s="44"/>
      <c r="AF9938" s="48"/>
    </row>
    <row r="9939" spans="1:32" ht="21" customHeight="1">
      <c r="A9939" s="45" t="str">
        <f>IF(G9939="","",VLOOKUP(G9939,#REF!,3,0))</f>
        <v/>
      </c>
      <c r="B9939" s="45" t="str">
        <f>IF(Table1[[#This Row],[Day]]="","",WEEKNUM(F9939))</f>
        <v/>
      </c>
      <c r="C9939" s="45" t="str">
        <f>IF(Table1[[#This Row],[Day]]="","",MONTH(F9939))</f>
        <v/>
      </c>
      <c r="D9939" s="45" t="str">
        <f>IF(Table1[[#This Row],[Day]]="","",YEAR(F9939))</f>
        <v/>
      </c>
      <c r="E9939" s="117" t="s">
        <v>329</v>
      </c>
      <c r="J9939" s="102"/>
      <c r="K9939" s="124"/>
      <c r="R9939" s="46"/>
      <c r="V9939" s="112"/>
      <c r="W9939" s="72"/>
      <c r="X9939" s="46"/>
      <c r="Y9939" s="46"/>
      <c r="AC9939" s="47">
        <f t="shared" si="151"/>
        <v>0</v>
      </c>
      <c r="AD9939" s="47"/>
      <c r="AE9939" s="44"/>
      <c r="AF9939" s="48"/>
    </row>
    <row r="9940" spans="1:32" ht="21" customHeight="1">
      <c r="A9940" s="45" t="str">
        <f>IF(G9940="","",VLOOKUP(G9940,#REF!,3,0))</f>
        <v/>
      </c>
      <c r="B9940" s="45" t="str">
        <f>IF(Table1[[#This Row],[Day]]="","",WEEKNUM(F9940))</f>
        <v/>
      </c>
      <c r="C9940" s="45" t="str">
        <f>IF(Table1[[#This Row],[Day]]="","",MONTH(F9940))</f>
        <v/>
      </c>
      <c r="D9940" s="45" t="str">
        <f>IF(Table1[[#This Row],[Day]]="","",YEAR(F9940))</f>
        <v/>
      </c>
      <c r="E9940" s="117" t="s">
        <v>329</v>
      </c>
      <c r="J9940" s="102"/>
      <c r="K9940" s="124"/>
      <c r="R9940" s="46"/>
      <c r="V9940" s="112"/>
      <c r="W9940" s="72"/>
      <c r="X9940" s="46"/>
      <c r="Y9940" s="46"/>
      <c r="AC9940" s="47">
        <f t="shared" si="151"/>
        <v>0</v>
      </c>
      <c r="AD9940" s="47"/>
      <c r="AE9940" s="44"/>
      <c r="AF9940" s="48"/>
    </row>
    <row r="9941" spans="1:32" ht="21" customHeight="1">
      <c r="A9941" s="45" t="str">
        <f>IF(G9941="","",VLOOKUP(G9941,#REF!,3,0))</f>
        <v/>
      </c>
      <c r="B9941" s="45" t="str">
        <f>IF(Table1[[#This Row],[Day]]="","",WEEKNUM(F9941))</f>
        <v/>
      </c>
      <c r="C9941" s="45" t="str">
        <f>IF(Table1[[#This Row],[Day]]="","",MONTH(F9941))</f>
        <v/>
      </c>
      <c r="D9941" s="45" t="str">
        <f>IF(Table1[[#This Row],[Day]]="","",YEAR(F9941))</f>
        <v/>
      </c>
      <c r="E9941" s="117" t="s">
        <v>329</v>
      </c>
      <c r="J9941" s="102"/>
      <c r="K9941" s="124"/>
      <c r="R9941" s="46"/>
      <c r="V9941" s="112"/>
      <c r="W9941" s="72"/>
      <c r="X9941" s="46"/>
      <c r="Y9941" s="46"/>
      <c r="AC9941" s="47">
        <f t="shared" si="151"/>
        <v>0</v>
      </c>
      <c r="AD9941" s="47"/>
      <c r="AE9941" s="44"/>
      <c r="AF9941" s="48"/>
    </row>
    <row r="9942" spans="1:32" ht="21" customHeight="1">
      <c r="A9942" s="45" t="str">
        <f>IF(G9942="","",VLOOKUP(G9942,#REF!,3,0))</f>
        <v/>
      </c>
      <c r="B9942" s="45" t="str">
        <f>IF(Table1[[#This Row],[Day]]="","",WEEKNUM(F9942))</f>
        <v/>
      </c>
      <c r="C9942" s="45" t="str">
        <f>IF(Table1[[#This Row],[Day]]="","",MONTH(F9942))</f>
        <v/>
      </c>
      <c r="D9942" s="45" t="str">
        <f>IF(Table1[[#This Row],[Day]]="","",YEAR(F9942))</f>
        <v/>
      </c>
      <c r="E9942" s="117" t="s">
        <v>329</v>
      </c>
      <c r="J9942" s="102"/>
      <c r="K9942" s="124"/>
      <c r="R9942" s="46"/>
      <c r="V9942" s="112"/>
      <c r="W9942" s="72"/>
      <c r="X9942" s="46"/>
      <c r="Y9942" s="46"/>
      <c r="AC9942" s="47">
        <f t="shared" si="151"/>
        <v>0</v>
      </c>
      <c r="AD9942" s="47"/>
      <c r="AE9942" s="44"/>
      <c r="AF9942" s="48"/>
    </row>
    <row r="9943" spans="1:32" ht="21" customHeight="1">
      <c r="A9943" s="45" t="str">
        <f>IF(G9943="","",VLOOKUP(G9943,#REF!,3,0))</f>
        <v/>
      </c>
      <c r="B9943" s="45" t="str">
        <f>IF(Table1[[#This Row],[Day]]="","",WEEKNUM(F9943))</f>
        <v/>
      </c>
      <c r="C9943" s="45" t="str">
        <f>IF(Table1[[#This Row],[Day]]="","",MONTH(F9943))</f>
        <v/>
      </c>
      <c r="D9943" s="45" t="str">
        <f>IF(Table1[[#This Row],[Day]]="","",YEAR(F9943))</f>
        <v/>
      </c>
      <c r="E9943" s="117" t="s">
        <v>329</v>
      </c>
      <c r="J9943" s="102"/>
      <c r="K9943" s="124"/>
      <c r="R9943" s="46"/>
      <c r="V9943" s="112"/>
      <c r="W9943" s="72"/>
      <c r="X9943" s="46"/>
      <c r="Y9943" s="46"/>
      <c r="AC9943" s="47">
        <f t="shared" si="151"/>
        <v>0</v>
      </c>
      <c r="AD9943" s="47"/>
      <c r="AE9943" s="44"/>
      <c r="AF9943" s="48"/>
    </row>
    <row r="9944" spans="1:32" ht="21" customHeight="1">
      <c r="A9944" s="45" t="str">
        <f>IF(G9944="","",VLOOKUP(G9944,#REF!,3,0))</f>
        <v/>
      </c>
      <c r="B9944" s="45" t="str">
        <f>IF(Table1[[#This Row],[Day]]="","",WEEKNUM(F9944))</f>
        <v/>
      </c>
      <c r="C9944" s="45" t="str">
        <f>IF(Table1[[#This Row],[Day]]="","",MONTH(F9944))</f>
        <v/>
      </c>
      <c r="D9944" s="45" t="str">
        <f>IF(Table1[[#This Row],[Day]]="","",YEAR(F9944))</f>
        <v/>
      </c>
      <c r="E9944" s="117" t="s">
        <v>329</v>
      </c>
      <c r="J9944" s="102"/>
      <c r="K9944" s="124"/>
      <c r="R9944" s="46"/>
      <c r="V9944" s="112"/>
      <c r="W9944" s="72"/>
      <c r="X9944" s="46"/>
      <c r="Y9944" s="46"/>
      <c r="AC9944" s="47">
        <f t="shared" si="151"/>
        <v>0</v>
      </c>
      <c r="AD9944" s="47"/>
      <c r="AE9944" s="44"/>
      <c r="AF9944" s="48"/>
    </row>
    <row r="9945" spans="1:32" ht="21" customHeight="1">
      <c r="A9945" s="45" t="str">
        <f>IF(G9945="","",VLOOKUP(G9945,#REF!,3,0))</f>
        <v/>
      </c>
      <c r="B9945" s="45" t="str">
        <f>IF(Table1[[#This Row],[Day]]="","",WEEKNUM(F9945))</f>
        <v/>
      </c>
      <c r="C9945" s="45" t="str">
        <f>IF(Table1[[#This Row],[Day]]="","",MONTH(F9945))</f>
        <v/>
      </c>
      <c r="D9945" s="45" t="str">
        <f>IF(Table1[[#This Row],[Day]]="","",YEAR(F9945))</f>
        <v/>
      </c>
      <c r="E9945" s="117" t="s">
        <v>329</v>
      </c>
      <c r="J9945" s="102"/>
      <c r="K9945" s="124"/>
      <c r="R9945" s="46"/>
      <c r="V9945" s="112"/>
      <c r="W9945" s="72"/>
      <c r="X9945" s="46"/>
      <c r="Y9945" s="46"/>
      <c r="AC9945" s="47">
        <f t="shared" si="151"/>
        <v>0</v>
      </c>
      <c r="AD9945" s="47"/>
      <c r="AE9945" s="44"/>
      <c r="AF9945" s="48"/>
    </row>
    <row r="9946" spans="1:32" ht="21" customHeight="1">
      <c r="A9946" s="45" t="str">
        <f>IF(G9946="","",VLOOKUP(G9946,#REF!,3,0))</f>
        <v/>
      </c>
      <c r="B9946" s="45" t="str">
        <f>IF(Table1[[#This Row],[Day]]="","",WEEKNUM(F9946))</f>
        <v/>
      </c>
      <c r="C9946" s="45" t="str">
        <f>IF(Table1[[#This Row],[Day]]="","",MONTH(F9946))</f>
        <v/>
      </c>
      <c r="D9946" s="45" t="str">
        <f>IF(Table1[[#This Row],[Day]]="","",YEAR(F9946))</f>
        <v/>
      </c>
      <c r="E9946" s="117" t="s">
        <v>329</v>
      </c>
      <c r="J9946" s="102"/>
      <c r="K9946" s="124"/>
      <c r="R9946" s="46"/>
      <c r="V9946" s="112"/>
      <c r="W9946" s="72"/>
      <c r="X9946" s="46"/>
      <c r="Y9946" s="46"/>
      <c r="AC9946" s="47">
        <f t="shared" si="151"/>
        <v>0</v>
      </c>
      <c r="AD9946" s="47"/>
      <c r="AE9946" s="44"/>
      <c r="AF9946" s="48"/>
    </row>
    <row r="9947" spans="1:32" ht="21" customHeight="1">
      <c r="A9947" s="45" t="str">
        <f>IF(G9947="","",VLOOKUP(G9947,#REF!,3,0))</f>
        <v/>
      </c>
      <c r="B9947" s="45" t="str">
        <f>IF(Table1[[#This Row],[Day]]="","",WEEKNUM(F9947))</f>
        <v/>
      </c>
      <c r="C9947" s="45" t="str">
        <f>IF(Table1[[#This Row],[Day]]="","",MONTH(F9947))</f>
        <v/>
      </c>
      <c r="D9947" s="45" t="str">
        <f>IF(Table1[[#This Row],[Day]]="","",YEAR(F9947))</f>
        <v/>
      </c>
      <c r="E9947" s="117" t="s">
        <v>329</v>
      </c>
      <c r="J9947" s="102"/>
      <c r="K9947" s="124"/>
      <c r="R9947" s="46"/>
      <c r="V9947" s="112"/>
      <c r="W9947" s="72"/>
      <c r="X9947" s="46"/>
      <c r="Y9947" s="46"/>
      <c r="AC9947" s="47">
        <f t="shared" si="151"/>
        <v>0</v>
      </c>
      <c r="AD9947" s="47"/>
      <c r="AE9947" s="44"/>
      <c r="AF9947" s="48"/>
    </row>
    <row r="9948" spans="1:32" ht="21" customHeight="1">
      <c r="A9948" s="45" t="str">
        <f>IF(G9948="","",VLOOKUP(G9948,#REF!,3,0))</f>
        <v/>
      </c>
      <c r="B9948" s="45" t="str">
        <f>IF(Table1[[#This Row],[Day]]="","",WEEKNUM(F9948))</f>
        <v/>
      </c>
      <c r="C9948" s="45" t="str">
        <f>IF(Table1[[#This Row],[Day]]="","",MONTH(F9948))</f>
        <v/>
      </c>
      <c r="D9948" s="45" t="str">
        <f>IF(Table1[[#This Row],[Day]]="","",YEAR(F9948))</f>
        <v/>
      </c>
      <c r="E9948" s="117" t="s">
        <v>329</v>
      </c>
      <c r="J9948" s="102"/>
      <c r="K9948" s="124"/>
      <c r="R9948" s="46"/>
      <c r="V9948" s="112"/>
      <c r="W9948" s="72"/>
      <c r="X9948" s="46"/>
      <c r="Y9948" s="46"/>
      <c r="AC9948" s="47">
        <f t="shared" ref="AC9948:AC10011" si="152">SUM(I9948:AB9948)</f>
        <v>0</v>
      </c>
      <c r="AD9948" s="47"/>
      <c r="AE9948" s="44"/>
      <c r="AF9948" s="48"/>
    </row>
    <row r="9949" spans="1:32" ht="21" customHeight="1">
      <c r="A9949" s="45" t="str">
        <f>IF(G9949="","",VLOOKUP(G9949,#REF!,3,0))</f>
        <v/>
      </c>
      <c r="B9949" s="45" t="str">
        <f>IF(Table1[[#This Row],[Day]]="","",WEEKNUM(F9949))</f>
        <v/>
      </c>
      <c r="C9949" s="45" t="str">
        <f>IF(Table1[[#This Row],[Day]]="","",MONTH(F9949))</f>
        <v/>
      </c>
      <c r="D9949" s="45" t="str">
        <f>IF(Table1[[#This Row],[Day]]="","",YEAR(F9949))</f>
        <v/>
      </c>
      <c r="E9949" s="117" t="s">
        <v>329</v>
      </c>
      <c r="J9949" s="102"/>
      <c r="K9949" s="124"/>
      <c r="R9949" s="46"/>
      <c r="V9949" s="112"/>
      <c r="W9949" s="72"/>
      <c r="X9949" s="46"/>
      <c r="Y9949" s="46"/>
      <c r="AC9949" s="47">
        <f t="shared" si="152"/>
        <v>0</v>
      </c>
      <c r="AD9949" s="47"/>
      <c r="AE9949" s="44"/>
      <c r="AF9949" s="48"/>
    </row>
    <row r="9950" spans="1:32" ht="21" customHeight="1">
      <c r="A9950" s="45" t="str">
        <f>IF(G9950="","",VLOOKUP(G9950,#REF!,3,0))</f>
        <v/>
      </c>
      <c r="B9950" s="45" t="str">
        <f>IF(Table1[[#This Row],[Day]]="","",WEEKNUM(F9950))</f>
        <v/>
      </c>
      <c r="C9950" s="45" t="str">
        <f>IF(Table1[[#This Row],[Day]]="","",MONTH(F9950))</f>
        <v/>
      </c>
      <c r="D9950" s="45" t="str">
        <f>IF(Table1[[#This Row],[Day]]="","",YEAR(F9950))</f>
        <v/>
      </c>
      <c r="E9950" s="117" t="s">
        <v>329</v>
      </c>
      <c r="J9950" s="102"/>
      <c r="K9950" s="124"/>
      <c r="R9950" s="46"/>
      <c r="V9950" s="112"/>
      <c r="W9950" s="72"/>
      <c r="X9950" s="46"/>
      <c r="Y9950" s="46"/>
      <c r="AC9950" s="47">
        <f t="shared" si="152"/>
        <v>0</v>
      </c>
      <c r="AD9950" s="47"/>
      <c r="AE9950" s="44"/>
      <c r="AF9950" s="48"/>
    </row>
    <row r="9951" spans="1:32" ht="21" customHeight="1">
      <c r="A9951" s="45" t="str">
        <f>IF(G9951="","",VLOOKUP(G9951,#REF!,3,0))</f>
        <v/>
      </c>
      <c r="B9951" s="45" t="str">
        <f>IF(Table1[[#This Row],[Day]]="","",WEEKNUM(F9951))</f>
        <v/>
      </c>
      <c r="C9951" s="45" t="str">
        <f>IF(Table1[[#This Row],[Day]]="","",MONTH(F9951))</f>
        <v/>
      </c>
      <c r="D9951" s="45" t="str">
        <f>IF(Table1[[#This Row],[Day]]="","",YEAR(F9951))</f>
        <v/>
      </c>
      <c r="E9951" s="117" t="s">
        <v>329</v>
      </c>
      <c r="J9951" s="102"/>
      <c r="K9951" s="124"/>
      <c r="R9951" s="46"/>
      <c r="V9951" s="112"/>
      <c r="W9951" s="72"/>
      <c r="X9951" s="46"/>
      <c r="Y9951" s="46"/>
      <c r="AC9951" s="47">
        <f t="shared" si="152"/>
        <v>0</v>
      </c>
      <c r="AD9951" s="47"/>
      <c r="AE9951" s="44"/>
      <c r="AF9951" s="48"/>
    </row>
    <row r="9952" spans="1:32" ht="21" customHeight="1">
      <c r="A9952" s="45" t="str">
        <f>IF(G9952="","",VLOOKUP(G9952,#REF!,3,0))</f>
        <v/>
      </c>
      <c r="B9952" s="45" t="str">
        <f>IF(Table1[[#This Row],[Day]]="","",WEEKNUM(F9952))</f>
        <v/>
      </c>
      <c r="C9952" s="45" t="str">
        <f>IF(Table1[[#This Row],[Day]]="","",MONTH(F9952))</f>
        <v/>
      </c>
      <c r="D9952" s="45" t="str">
        <f>IF(Table1[[#This Row],[Day]]="","",YEAR(F9952))</f>
        <v/>
      </c>
      <c r="E9952" s="117" t="s">
        <v>329</v>
      </c>
      <c r="J9952" s="102"/>
      <c r="K9952" s="124"/>
      <c r="R9952" s="46"/>
      <c r="V9952" s="112"/>
      <c r="W9952" s="72"/>
      <c r="X9952" s="46"/>
      <c r="Y9952" s="46"/>
      <c r="AC9952" s="47">
        <f t="shared" si="152"/>
        <v>0</v>
      </c>
      <c r="AD9952" s="47"/>
      <c r="AE9952" s="44"/>
      <c r="AF9952" s="48"/>
    </row>
    <row r="9953" spans="1:32" ht="21" customHeight="1">
      <c r="A9953" s="45" t="str">
        <f>IF(G9953="","",VLOOKUP(G9953,#REF!,3,0))</f>
        <v/>
      </c>
      <c r="B9953" s="45" t="str">
        <f>IF(Table1[[#This Row],[Day]]="","",WEEKNUM(F9953))</f>
        <v/>
      </c>
      <c r="C9953" s="45" t="str">
        <f>IF(Table1[[#This Row],[Day]]="","",MONTH(F9953))</f>
        <v/>
      </c>
      <c r="D9953" s="45" t="str">
        <f>IF(Table1[[#This Row],[Day]]="","",YEAR(F9953))</f>
        <v/>
      </c>
      <c r="E9953" s="117" t="s">
        <v>329</v>
      </c>
      <c r="J9953" s="102"/>
      <c r="K9953" s="124"/>
      <c r="R9953" s="46"/>
      <c r="V9953" s="112"/>
      <c r="W9953" s="72"/>
      <c r="X9953" s="46"/>
      <c r="Y9953" s="46"/>
      <c r="AC9953" s="47">
        <f t="shared" si="152"/>
        <v>0</v>
      </c>
      <c r="AD9953" s="47"/>
      <c r="AE9953" s="44"/>
      <c r="AF9953" s="48"/>
    </row>
    <row r="9954" spans="1:32" ht="21" customHeight="1">
      <c r="A9954" s="45" t="str">
        <f>IF(G9954="","",VLOOKUP(G9954,#REF!,3,0))</f>
        <v/>
      </c>
      <c r="B9954" s="45" t="str">
        <f>IF(Table1[[#This Row],[Day]]="","",WEEKNUM(F9954))</f>
        <v/>
      </c>
      <c r="C9954" s="45" t="str">
        <f>IF(Table1[[#This Row],[Day]]="","",MONTH(F9954))</f>
        <v/>
      </c>
      <c r="D9954" s="45" t="str">
        <f>IF(Table1[[#This Row],[Day]]="","",YEAR(F9954))</f>
        <v/>
      </c>
      <c r="E9954" s="117" t="s">
        <v>329</v>
      </c>
      <c r="J9954" s="102"/>
      <c r="K9954" s="124"/>
      <c r="R9954" s="46"/>
      <c r="V9954" s="112"/>
      <c r="W9954" s="72"/>
      <c r="X9954" s="46"/>
      <c r="Y9954" s="46"/>
      <c r="AC9954" s="47">
        <f t="shared" si="152"/>
        <v>0</v>
      </c>
      <c r="AD9954" s="47"/>
      <c r="AE9954" s="44"/>
      <c r="AF9954" s="48"/>
    </row>
    <row r="9955" spans="1:32" ht="21" customHeight="1">
      <c r="A9955" s="45" t="str">
        <f>IF(G9955="","",VLOOKUP(G9955,#REF!,3,0))</f>
        <v/>
      </c>
      <c r="B9955" s="45" t="str">
        <f>IF(Table1[[#This Row],[Day]]="","",WEEKNUM(F9955))</f>
        <v/>
      </c>
      <c r="C9955" s="45" t="str">
        <f>IF(Table1[[#This Row],[Day]]="","",MONTH(F9955))</f>
        <v/>
      </c>
      <c r="D9955" s="45" t="str">
        <f>IF(Table1[[#This Row],[Day]]="","",YEAR(F9955))</f>
        <v/>
      </c>
      <c r="E9955" s="117" t="s">
        <v>329</v>
      </c>
      <c r="J9955" s="102"/>
      <c r="K9955" s="124"/>
      <c r="R9955" s="46"/>
      <c r="V9955" s="112"/>
      <c r="W9955" s="72"/>
      <c r="X9955" s="46"/>
      <c r="Y9955" s="46"/>
      <c r="AC9955" s="47">
        <f t="shared" si="152"/>
        <v>0</v>
      </c>
      <c r="AD9955" s="47"/>
      <c r="AE9955" s="44"/>
      <c r="AF9955" s="48"/>
    </row>
    <row r="9956" spans="1:32" ht="21" customHeight="1">
      <c r="A9956" s="45" t="str">
        <f>IF(G9956="","",VLOOKUP(G9956,#REF!,3,0))</f>
        <v/>
      </c>
      <c r="B9956" s="45" t="str">
        <f>IF(Table1[[#This Row],[Day]]="","",WEEKNUM(F9956))</f>
        <v/>
      </c>
      <c r="C9956" s="45" t="str">
        <f>IF(Table1[[#This Row],[Day]]="","",MONTH(F9956))</f>
        <v/>
      </c>
      <c r="D9956" s="45" t="str">
        <f>IF(Table1[[#This Row],[Day]]="","",YEAR(F9956))</f>
        <v/>
      </c>
      <c r="E9956" s="117" t="s">
        <v>329</v>
      </c>
      <c r="J9956" s="102"/>
      <c r="K9956" s="124"/>
      <c r="R9956" s="46"/>
      <c r="V9956" s="112"/>
      <c r="W9956" s="72"/>
      <c r="X9956" s="46"/>
      <c r="Y9956" s="46"/>
      <c r="AC9956" s="47">
        <f t="shared" si="152"/>
        <v>0</v>
      </c>
      <c r="AD9956" s="47"/>
      <c r="AE9956" s="44"/>
      <c r="AF9956" s="48"/>
    </row>
    <row r="9957" spans="1:32" ht="21" customHeight="1">
      <c r="A9957" s="45" t="str">
        <f>IF(G9957="","",VLOOKUP(G9957,#REF!,3,0))</f>
        <v/>
      </c>
      <c r="B9957" s="45" t="str">
        <f>IF(Table1[[#This Row],[Day]]="","",WEEKNUM(F9957))</f>
        <v/>
      </c>
      <c r="C9957" s="45" t="str">
        <f>IF(Table1[[#This Row],[Day]]="","",MONTH(F9957))</f>
        <v/>
      </c>
      <c r="D9957" s="45" t="str">
        <f>IF(Table1[[#This Row],[Day]]="","",YEAR(F9957))</f>
        <v/>
      </c>
      <c r="E9957" s="117" t="s">
        <v>329</v>
      </c>
      <c r="J9957" s="102"/>
      <c r="K9957" s="124"/>
      <c r="R9957" s="46"/>
      <c r="V9957" s="112"/>
      <c r="W9957" s="72"/>
      <c r="X9957" s="46"/>
      <c r="Y9957" s="46"/>
      <c r="AC9957" s="47">
        <f t="shared" si="152"/>
        <v>0</v>
      </c>
      <c r="AD9957" s="47"/>
      <c r="AE9957" s="44"/>
      <c r="AF9957" s="48"/>
    </row>
    <row r="9958" spans="1:32" ht="21" customHeight="1">
      <c r="A9958" s="45" t="str">
        <f>IF(G9958="","",VLOOKUP(G9958,#REF!,3,0))</f>
        <v/>
      </c>
      <c r="B9958" s="45" t="str">
        <f>IF(Table1[[#This Row],[Day]]="","",WEEKNUM(F9958))</f>
        <v/>
      </c>
      <c r="C9958" s="45" t="str">
        <f>IF(Table1[[#This Row],[Day]]="","",MONTH(F9958))</f>
        <v/>
      </c>
      <c r="D9958" s="45" t="str">
        <f>IF(Table1[[#This Row],[Day]]="","",YEAR(F9958))</f>
        <v/>
      </c>
      <c r="E9958" s="117" t="s">
        <v>329</v>
      </c>
      <c r="J9958" s="102"/>
      <c r="K9958" s="124"/>
      <c r="R9958" s="46"/>
      <c r="V9958" s="112"/>
      <c r="W9958" s="72"/>
      <c r="X9958" s="46"/>
      <c r="Y9958" s="46"/>
      <c r="AC9958" s="47">
        <f t="shared" si="152"/>
        <v>0</v>
      </c>
      <c r="AD9958" s="47"/>
      <c r="AE9958" s="44"/>
      <c r="AF9958" s="48"/>
    </row>
    <row r="9959" spans="1:32" ht="21" customHeight="1">
      <c r="A9959" s="45" t="str">
        <f>IF(G9959="","",VLOOKUP(G9959,#REF!,3,0))</f>
        <v/>
      </c>
      <c r="B9959" s="45" t="str">
        <f>IF(Table1[[#This Row],[Day]]="","",WEEKNUM(F9959))</f>
        <v/>
      </c>
      <c r="C9959" s="45" t="str">
        <f>IF(Table1[[#This Row],[Day]]="","",MONTH(F9959))</f>
        <v/>
      </c>
      <c r="D9959" s="45" t="str">
        <f>IF(Table1[[#This Row],[Day]]="","",YEAR(F9959))</f>
        <v/>
      </c>
      <c r="E9959" s="117" t="s">
        <v>329</v>
      </c>
      <c r="J9959" s="102"/>
      <c r="K9959" s="124"/>
      <c r="R9959" s="46"/>
      <c r="V9959" s="112"/>
      <c r="W9959" s="72"/>
      <c r="X9959" s="46"/>
      <c r="Y9959" s="46"/>
      <c r="AC9959" s="47">
        <f t="shared" si="152"/>
        <v>0</v>
      </c>
      <c r="AD9959" s="47"/>
      <c r="AE9959" s="44"/>
      <c r="AF9959" s="48"/>
    </row>
    <row r="9960" spans="1:32" ht="21" customHeight="1">
      <c r="A9960" s="45" t="str">
        <f>IF(G9960="","",VLOOKUP(G9960,#REF!,3,0))</f>
        <v/>
      </c>
      <c r="B9960" s="45" t="str">
        <f>IF(Table1[[#This Row],[Day]]="","",WEEKNUM(F9960))</f>
        <v/>
      </c>
      <c r="C9960" s="45" t="str">
        <f>IF(Table1[[#This Row],[Day]]="","",MONTH(F9960))</f>
        <v/>
      </c>
      <c r="D9960" s="45" t="str">
        <f>IF(Table1[[#This Row],[Day]]="","",YEAR(F9960))</f>
        <v/>
      </c>
      <c r="E9960" s="117" t="s">
        <v>329</v>
      </c>
      <c r="J9960" s="102"/>
      <c r="K9960" s="124"/>
      <c r="R9960" s="46"/>
      <c r="V9960" s="112"/>
      <c r="W9960" s="72"/>
      <c r="X9960" s="46"/>
      <c r="Y9960" s="46"/>
      <c r="AC9960" s="47">
        <f t="shared" si="152"/>
        <v>0</v>
      </c>
      <c r="AD9960" s="47"/>
      <c r="AE9960" s="44"/>
      <c r="AF9960" s="48"/>
    </row>
    <row r="9961" spans="1:32" ht="21" customHeight="1">
      <c r="A9961" s="45" t="str">
        <f>IF(G9961="","",VLOOKUP(G9961,#REF!,3,0))</f>
        <v/>
      </c>
      <c r="B9961" s="45" t="str">
        <f>IF(Table1[[#This Row],[Day]]="","",WEEKNUM(F9961))</f>
        <v/>
      </c>
      <c r="C9961" s="45" t="str">
        <f>IF(Table1[[#This Row],[Day]]="","",MONTH(F9961))</f>
        <v/>
      </c>
      <c r="D9961" s="45" t="str">
        <f>IF(Table1[[#This Row],[Day]]="","",YEAR(F9961))</f>
        <v/>
      </c>
      <c r="E9961" s="117" t="s">
        <v>329</v>
      </c>
      <c r="J9961" s="102"/>
      <c r="K9961" s="124"/>
      <c r="R9961" s="46"/>
      <c r="V9961" s="112"/>
      <c r="W9961" s="72"/>
      <c r="X9961" s="46"/>
      <c r="Y9961" s="46"/>
      <c r="AC9961" s="47">
        <f t="shared" si="152"/>
        <v>0</v>
      </c>
      <c r="AD9961" s="47"/>
      <c r="AE9961" s="44"/>
      <c r="AF9961" s="48"/>
    </row>
    <row r="9962" spans="1:32" ht="21" customHeight="1">
      <c r="A9962" s="45" t="str">
        <f>IF(G9962="","",VLOOKUP(G9962,#REF!,3,0))</f>
        <v/>
      </c>
      <c r="B9962" s="45" t="str">
        <f>IF(Table1[[#This Row],[Day]]="","",WEEKNUM(F9962))</f>
        <v/>
      </c>
      <c r="C9962" s="45" t="str">
        <f>IF(Table1[[#This Row],[Day]]="","",MONTH(F9962))</f>
        <v/>
      </c>
      <c r="D9962" s="45" t="str">
        <f>IF(Table1[[#This Row],[Day]]="","",YEAR(F9962))</f>
        <v/>
      </c>
      <c r="E9962" s="117" t="s">
        <v>329</v>
      </c>
      <c r="J9962" s="102"/>
      <c r="K9962" s="124"/>
      <c r="R9962" s="46"/>
      <c r="V9962" s="112"/>
      <c r="W9962" s="72"/>
      <c r="X9962" s="46"/>
      <c r="Y9962" s="46"/>
      <c r="AC9962" s="47">
        <f t="shared" si="152"/>
        <v>0</v>
      </c>
      <c r="AD9962" s="47"/>
      <c r="AE9962" s="44"/>
      <c r="AF9962" s="48"/>
    </row>
    <row r="9963" spans="1:32" ht="21" customHeight="1">
      <c r="A9963" s="45" t="str">
        <f>IF(G9963="","",VLOOKUP(G9963,#REF!,3,0))</f>
        <v/>
      </c>
      <c r="B9963" s="45" t="str">
        <f>IF(Table1[[#This Row],[Day]]="","",WEEKNUM(F9963))</f>
        <v/>
      </c>
      <c r="C9963" s="45" t="str">
        <f>IF(Table1[[#This Row],[Day]]="","",MONTH(F9963))</f>
        <v/>
      </c>
      <c r="D9963" s="45" t="str">
        <f>IF(Table1[[#This Row],[Day]]="","",YEAR(F9963))</f>
        <v/>
      </c>
      <c r="E9963" s="117" t="s">
        <v>329</v>
      </c>
      <c r="J9963" s="102"/>
      <c r="K9963" s="124"/>
      <c r="R9963" s="46"/>
      <c r="V9963" s="112"/>
      <c r="W9963" s="72"/>
      <c r="X9963" s="46"/>
      <c r="Y9963" s="46"/>
      <c r="AC9963" s="47">
        <f t="shared" si="152"/>
        <v>0</v>
      </c>
      <c r="AD9963" s="47"/>
      <c r="AE9963" s="44"/>
      <c r="AF9963" s="48"/>
    </row>
    <row r="9964" spans="1:32" ht="21" customHeight="1">
      <c r="A9964" s="45" t="str">
        <f>IF(G9964="","",VLOOKUP(G9964,#REF!,3,0))</f>
        <v/>
      </c>
      <c r="B9964" s="45" t="str">
        <f>IF(Table1[[#This Row],[Day]]="","",WEEKNUM(F9964))</f>
        <v/>
      </c>
      <c r="C9964" s="45" t="str">
        <f>IF(Table1[[#This Row],[Day]]="","",MONTH(F9964))</f>
        <v/>
      </c>
      <c r="D9964" s="45" t="str">
        <f>IF(Table1[[#This Row],[Day]]="","",YEAR(F9964))</f>
        <v/>
      </c>
      <c r="E9964" s="117" t="s">
        <v>329</v>
      </c>
      <c r="J9964" s="102"/>
      <c r="K9964" s="124"/>
      <c r="R9964" s="46"/>
      <c r="V9964" s="112"/>
      <c r="W9964" s="72"/>
      <c r="X9964" s="46"/>
      <c r="Y9964" s="46"/>
      <c r="AC9964" s="47">
        <f t="shared" si="152"/>
        <v>0</v>
      </c>
      <c r="AD9964" s="47"/>
      <c r="AE9964" s="44"/>
      <c r="AF9964" s="48"/>
    </row>
    <row r="9965" spans="1:32" ht="21" customHeight="1">
      <c r="A9965" s="45" t="str">
        <f>IF(G9965="","",VLOOKUP(G9965,#REF!,3,0))</f>
        <v/>
      </c>
      <c r="B9965" s="45" t="str">
        <f>IF(Table1[[#This Row],[Day]]="","",WEEKNUM(F9965))</f>
        <v/>
      </c>
      <c r="C9965" s="45" t="str">
        <f>IF(Table1[[#This Row],[Day]]="","",MONTH(F9965))</f>
        <v/>
      </c>
      <c r="D9965" s="45" t="str">
        <f>IF(Table1[[#This Row],[Day]]="","",YEAR(F9965))</f>
        <v/>
      </c>
      <c r="E9965" s="117" t="s">
        <v>329</v>
      </c>
      <c r="J9965" s="102"/>
      <c r="K9965" s="124"/>
      <c r="R9965" s="46"/>
      <c r="V9965" s="112"/>
      <c r="W9965" s="72"/>
      <c r="X9965" s="46"/>
      <c r="Y9965" s="46"/>
      <c r="AC9965" s="47">
        <f t="shared" si="152"/>
        <v>0</v>
      </c>
      <c r="AD9965" s="47"/>
      <c r="AE9965" s="44"/>
      <c r="AF9965" s="48"/>
    </row>
    <row r="9966" spans="1:32" ht="21" customHeight="1">
      <c r="A9966" s="45" t="str">
        <f>IF(G9966="","",VLOOKUP(G9966,#REF!,3,0))</f>
        <v/>
      </c>
      <c r="B9966" s="45" t="str">
        <f>IF(Table1[[#This Row],[Day]]="","",WEEKNUM(F9966))</f>
        <v/>
      </c>
      <c r="C9966" s="45" t="str">
        <f>IF(Table1[[#This Row],[Day]]="","",MONTH(F9966))</f>
        <v/>
      </c>
      <c r="D9966" s="45" t="str">
        <f>IF(Table1[[#This Row],[Day]]="","",YEAR(F9966))</f>
        <v/>
      </c>
      <c r="E9966" s="117" t="s">
        <v>329</v>
      </c>
      <c r="J9966" s="102"/>
      <c r="K9966" s="124"/>
      <c r="R9966" s="46"/>
      <c r="V9966" s="112"/>
      <c r="W9966" s="72"/>
      <c r="X9966" s="46"/>
      <c r="Y9966" s="46"/>
      <c r="AC9966" s="47">
        <f t="shared" si="152"/>
        <v>0</v>
      </c>
      <c r="AD9966" s="47"/>
      <c r="AE9966" s="44"/>
      <c r="AF9966" s="48"/>
    </row>
    <row r="9967" spans="1:32" ht="21" customHeight="1">
      <c r="A9967" s="45" t="str">
        <f>IF(G9967="","",VLOOKUP(G9967,#REF!,3,0))</f>
        <v/>
      </c>
      <c r="B9967" s="45" t="str">
        <f>IF(Table1[[#This Row],[Day]]="","",WEEKNUM(F9967))</f>
        <v/>
      </c>
      <c r="C9967" s="45" t="str">
        <f>IF(Table1[[#This Row],[Day]]="","",MONTH(F9967))</f>
        <v/>
      </c>
      <c r="D9967" s="45" t="str">
        <f>IF(Table1[[#This Row],[Day]]="","",YEAR(F9967))</f>
        <v/>
      </c>
      <c r="E9967" s="117" t="s">
        <v>329</v>
      </c>
      <c r="J9967" s="102"/>
      <c r="K9967" s="124"/>
      <c r="R9967" s="46"/>
      <c r="V9967" s="112"/>
      <c r="W9967" s="72"/>
      <c r="X9967" s="46"/>
      <c r="Y9967" s="46"/>
      <c r="AC9967" s="47">
        <f t="shared" si="152"/>
        <v>0</v>
      </c>
      <c r="AD9967" s="47"/>
      <c r="AE9967" s="44"/>
      <c r="AF9967" s="48"/>
    </row>
    <row r="9968" spans="1:32" ht="21" customHeight="1">
      <c r="A9968" s="45" t="str">
        <f>IF(G9968="","",VLOOKUP(G9968,#REF!,3,0))</f>
        <v/>
      </c>
      <c r="B9968" s="45" t="str">
        <f>IF(Table1[[#This Row],[Day]]="","",WEEKNUM(F9968))</f>
        <v/>
      </c>
      <c r="C9968" s="45" t="str">
        <f>IF(Table1[[#This Row],[Day]]="","",MONTH(F9968))</f>
        <v/>
      </c>
      <c r="D9968" s="45" t="str">
        <f>IF(Table1[[#This Row],[Day]]="","",YEAR(F9968))</f>
        <v/>
      </c>
      <c r="E9968" s="117" t="s">
        <v>329</v>
      </c>
      <c r="J9968" s="102"/>
      <c r="K9968" s="124"/>
      <c r="R9968" s="46"/>
      <c r="V9968" s="112"/>
      <c r="W9968" s="72"/>
      <c r="X9968" s="46"/>
      <c r="Y9968" s="46"/>
      <c r="AC9968" s="47">
        <f t="shared" si="152"/>
        <v>0</v>
      </c>
      <c r="AD9968" s="47"/>
      <c r="AE9968" s="44"/>
      <c r="AF9968" s="48"/>
    </row>
    <row r="9969" spans="1:32" ht="21" customHeight="1">
      <c r="A9969" s="45" t="str">
        <f>IF(G9969="","",VLOOKUP(G9969,#REF!,3,0))</f>
        <v/>
      </c>
      <c r="B9969" s="45" t="str">
        <f>IF(Table1[[#This Row],[Day]]="","",WEEKNUM(F9969))</f>
        <v/>
      </c>
      <c r="C9969" s="45" t="str">
        <f>IF(Table1[[#This Row],[Day]]="","",MONTH(F9969))</f>
        <v/>
      </c>
      <c r="D9969" s="45" t="str">
        <f>IF(Table1[[#This Row],[Day]]="","",YEAR(F9969))</f>
        <v/>
      </c>
      <c r="E9969" s="117" t="s">
        <v>329</v>
      </c>
      <c r="J9969" s="102"/>
      <c r="K9969" s="124"/>
      <c r="R9969" s="46"/>
      <c r="V9969" s="112"/>
      <c r="W9969" s="72"/>
      <c r="X9969" s="46"/>
      <c r="Y9969" s="46"/>
      <c r="AC9969" s="47">
        <f t="shared" si="152"/>
        <v>0</v>
      </c>
      <c r="AD9969" s="47"/>
      <c r="AE9969" s="44"/>
      <c r="AF9969" s="48"/>
    </row>
    <row r="9970" spans="1:32" ht="21" customHeight="1">
      <c r="A9970" s="45" t="str">
        <f>IF(G9970="","",VLOOKUP(G9970,#REF!,3,0))</f>
        <v/>
      </c>
      <c r="B9970" s="45" t="str">
        <f>IF(Table1[[#This Row],[Day]]="","",WEEKNUM(F9970))</f>
        <v/>
      </c>
      <c r="C9970" s="45" t="str">
        <f>IF(Table1[[#This Row],[Day]]="","",MONTH(F9970))</f>
        <v/>
      </c>
      <c r="D9970" s="45" t="str">
        <f>IF(Table1[[#This Row],[Day]]="","",YEAR(F9970))</f>
        <v/>
      </c>
      <c r="E9970" s="117" t="s">
        <v>329</v>
      </c>
      <c r="J9970" s="102"/>
      <c r="K9970" s="124"/>
      <c r="R9970" s="46"/>
      <c r="V9970" s="112"/>
      <c r="W9970" s="72"/>
      <c r="X9970" s="46"/>
      <c r="Y9970" s="46"/>
      <c r="AC9970" s="47">
        <f t="shared" si="152"/>
        <v>0</v>
      </c>
      <c r="AD9970" s="47"/>
      <c r="AE9970" s="44"/>
      <c r="AF9970" s="48"/>
    </row>
    <row r="9971" spans="1:32" ht="21" customHeight="1">
      <c r="A9971" s="45" t="str">
        <f>IF(G9971="","",VLOOKUP(G9971,#REF!,3,0))</f>
        <v/>
      </c>
      <c r="B9971" s="45" t="str">
        <f>IF(Table1[[#This Row],[Day]]="","",WEEKNUM(F9971))</f>
        <v/>
      </c>
      <c r="C9971" s="45" t="str">
        <f>IF(Table1[[#This Row],[Day]]="","",MONTH(F9971))</f>
        <v/>
      </c>
      <c r="D9971" s="45" t="str">
        <f>IF(Table1[[#This Row],[Day]]="","",YEAR(F9971))</f>
        <v/>
      </c>
      <c r="E9971" s="117" t="s">
        <v>329</v>
      </c>
      <c r="J9971" s="102"/>
      <c r="K9971" s="124"/>
      <c r="R9971" s="46"/>
      <c r="V9971" s="112"/>
      <c r="W9971" s="72"/>
      <c r="X9971" s="46"/>
      <c r="Y9971" s="46"/>
      <c r="AC9971" s="47">
        <f t="shared" si="152"/>
        <v>0</v>
      </c>
      <c r="AD9971" s="47"/>
      <c r="AE9971" s="44"/>
      <c r="AF9971" s="48"/>
    </row>
    <row r="9972" spans="1:32" ht="21" customHeight="1">
      <c r="A9972" s="45" t="str">
        <f>IF(G9972="","",VLOOKUP(G9972,#REF!,3,0))</f>
        <v/>
      </c>
      <c r="B9972" s="45" t="str">
        <f>IF(Table1[[#This Row],[Day]]="","",WEEKNUM(F9972))</f>
        <v/>
      </c>
      <c r="C9972" s="45" t="str">
        <f>IF(Table1[[#This Row],[Day]]="","",MONTH(F9972))</f>
        <v/>
      </c>
      <c r="D9972" s="45" t="str">
        <f>IF(Table1[[#This Row],[Day]]="","",YEAR(F9972))</f>
        <v/>
      </c>
      <c r="E9972" s="117" t="s">
        <v>329</v>
      </c>
      <c r="J9972" s="102"/>
      <c r="K9972" s="124"/>
      <c r="R9972" s="46"/>
      <c r="V9972" s="112"/>
      <c r="W9972" s="72"/>
      <c r="X9972" s="46"/>
      <c r="Y9972" s="46"/>
      <c r="AC9972" s="47">
        <f t="shared" si="152"/>
        <v>0</v>
      </c>
      <c r="AD9972" s="47"/>
      <c r="AE9972" s="44"/>
      <c r="AF9972" s="48"/>
    </row>
    <row r="9973" spans="1:32" ht="21" customHeight="1">
      <c r="A9973" s="45" t="str">
        <f>IF(G9973="","",VLOOKUP(G9973,#REF!,3,0))</f>
        <v/>
      </c>
      <c r="B9973" s="45" t="str">
        <f>IF(Table1[[#This Row],[Day]]="","",WEEKNUM(F9973))</f>
        <v/>
      </c>
      <c r="C9973" s="45" t="str">
        <f>IF(Table1[[#This Row],[Day]]="","",MONTH(F9973))</f>
        <v/>
      </c>
      <c r="D9973" s="45" t="str">
        <f>IF(Table1[[#This Row],[Day]]="","",YEAR(F9973))</f>
        <v/>
      </c>
      <c r="E9973" s="117" t="s">
        <v>329</v>
      </c>
      <c r="J9973" s="102"/>
      <c r="K9973" s="124"/>
      <c r="R9973" s="46"/>
      <c r="V9973" s="112"/>
      <c r="W9973" s="72"/>
      <c r="X9973" s="46"/>
      <c r="Y9973" s="46"/>
      <c r="AC9973" s="47">
        <f t="shared" si="152"/>
        <v>0</v>
      </c>
      <c r="AD9973" s="47"/>
      <c r="AE9973" s="44"/>
      <c r="AF9973" s="48"/>
    </row>
    <row r="9974" spans="1:32" ht="21" customHeight="1">
      <c r="A9974" s="45" t="str">
        <f>IF(G9974="","",VLOOKUP(G9974,#REF!,3,0))</f>
        <v/>
      </c>
      <c r="B9974" s="45" t="str">
        <f>IF(Table1[[#This Row],[Day]]="","",WEEKNUM(F9974))</f>
        <v/>
      </c>
      <c r="C9974" s="45" t="str">
        <f>IF(Table1[[#This Row],[Day]]="","",MONTH(F9974))</f>
        <v/>
      </c>
      <c r="D9974" s="45" t="str">
        <f>IF(Table1[[#This Row],[Day]]="","",YEAR(F9974))</f>
        <v/>
      </c>
      <c r="E9974" s="117" t="s">
        <v>329</v>
      </c>
      <c r="J9974" s="102"/>
      <c r="K9974" s="124"/>
      <c r="R9974" s="46"/>
      <c r="V9974" s="112"/>
      <c r="W9974" s="72"/>
      <c r="X9974" s="46"/>
      <c r="Y9974" s="46"/>
      <c r="AC9974" s="47">
        <f t="shared" si="152"/>
        <v>0</v>
      </c>
      <c r="AD9974" s="47"/>
      <c r="AE9974" s="44"/>
      <c r="AF9974" s="48"/>
    </row>
    <row r="9975" spans="1:32" ht="21" customHeight="1">
      <c r="A9975" s="45" t="str">
        <f>IF(G9975="","",VLOOKUP(G9975,#REF!,3,0))</f>
        <v/>
      </c>
      <c r="B9975" s="45" t="str">
        <f>IF(Table1[[#This Row],[Day]]="","",WEEKNUM(F9975))</f>
        <v/>
      </c>
      <c r="C9975" s="45" t="str">
        <f>IF(Table1[[#This Row],[Day]]="","",MONTH(F9975))</f>
        <v/>
      </c>
      <c r="D9975" s="45" t="str">
        <f>IF(Table1[[#This Row],[Day]]="","",YEAR(F9975))</f>
        <v/>
      </c>
      <c r="E9975" s="117" t="s">
        <v>329</v>
      </c>
      <c r="J9975" s="102"/>
      <c r="K9975" s="124"/>
      <c r="R9975" s="46"/>
      <c r="V9975" s="112"/>
      <c r="W9975" s="72"/>
      <c r="X9975" s="46"/>
      <c r="Y9975" s="46"/>
      <c r="AC9975" s="47">
        <f t="shared" si="152"/>
        <v>0</v>
      </c>
      <c r="AD9975" s="47"/>
      <c r="AE9975" s="44"/>
      <c r="AF9975" s="48"/>
    </row>
    <row r="9976" spans="1:32" ht="21" customHeight="1">
      <c r="A9976" s="45" t="str">
        <f>IF(G9976="","",VLOOKUP(G9976,#REF!,3,0))</f>
        <v/>
      </c>
      <c r="B9976" s="45" t="str">
        <f>IF(Table1[[#This Row],[Day]]="","",WEEKNUM(F9976))</f>
        <v/>
      </c>
      <c r="C9976" s="45" t="str">
        <f>IF(Table1[[#This Row],[Day]]="","",MONTH(F9976))</f>
        <v/>
      </c>
      <c r="D9976" s="45" t="str">
        <f>IF(Table1[[#This Row],[Day]]="","",YEAR(F9976))</f>
        <v/>
      </c>
      <c r="E9976" s="117" t="s">
        <v>329</v>
      </c>
      <c r="J9976" s="102"/>
      <c r="K9976" s="124"/>
      <c r="R9976" s="46"/>
      <c r="V9976" s="112"/>
      <c r="W9976" s="72"/>
      <c r="X9976" s="46"/>
      <c r="Y9976" s="46"/>
      <c r="AC9976" s="47">
        <f t="shared" si="152"/>
        <v>0</v>
      </c>
      <c r="AD9976" s="47"/>
      <c r="AE9976" s="44"/>
      <c r="AF9976" s="48"/>
    </row>
    <row r="9977" spans="1:32" ht="21" customHeight="1">
      <c r="A9977" s="45" t="str">
        <f>IF(G9977="","",VLOOKUP(G9977,#REF!,3,0))</f>
        <v/>
      </c>
      <c r="B9977" s="45" t="str">
        <f>IF(Table1[[#This Row],[Day]]="","",WEEKNUM(F9977))</f>
        <v/>
      </c>
      <c r="C9977" s="45" t="str">
        <f>IF(Table1[[#This Row],[Day]]="","",MONTH(F9977))</f>
        <v/>
      </c>
      <c r="D9977" s="45" t="str">
        <f>IF(Table1[[#This Row],[Day]]="","",YEAR(F9977))</f>
        <v/>
      </c>
      <c r="E9977" s="117" t="s">
        <v>329</v>
      </c>
      <c r="J9977" s="102"/>
      <c r="K9977" s="124"/>
      <c r="R9977" s="46"/>
      <c r="V9977" s="112"/>
      <c r="W9977" s="72"/>
      <c r="X9977" s="46"/>
      <c r="Y9977" s="46"/>
      <c r="AC9977" s="47">
        <f t="shared" si="152"/>
        <v>0</v>
      </c>
      <c r="AD9977" s="47"/>
      <c r="AE9977" s="44"/>
      <c r="AF9977" s="48"/>
    </row>
    <row r="9978" spans="1:32" ht="21" customHeight="1">
      <c r="A9978" s="45" t="str">
        <f>IF(G9978="","",VLOOKUP(G9978,#REF!,3,0))</f>
        <v/>
      </c>
      <c r="B9978" s="45" t="str">
        <f>IF(Table1[[#This Row],[Day]]="","",WEEKNUM(F9978))</f>
        <v/>
      </c>
      <c r="C9978" s="45" t="str">
        <f>IF(Table1[[#This Row],[Day]]="","",MONTH(F9978))</f>
        <v/>
      </c>
      <c r="D9978" s="45" t="str">
        <f>IF(Table1[[#This Row],[Day]]="","",YEAR(F9978))</f>
        <v/>
      </c>
      <c r="E9978" s="117" t="s">
        <v>329</v>
      </c>
      <c r="J9978" s="102"/>
      <c r="K9978" s="124"/>
      <c r="R9978" s="46"/>
      <c r="V9978" s="112"/>
      <c r="W9978" s="72"/>
      <c r="X9978" s="46"/>
      <c r="Y9978" s="46"/>
      <c r="AC9978" s="47">
        <f t="shared" si="152"/>
        <v>0</v>
      </c>
      <c r="AD9978" s="47"/>
      <c r="AE9978" s="44"/>
      <c r="AF9978" s="48"/>
    </row>
    <row r="9979" spans="1:32" ht="21" customHeight="1">
      <c r="A9979" s="45" t="str">
        <f>IF(G9979="","",VLOOKUP(G9979,#REF!,3,0))</f>
        <v/>
      </c>
      <c r="B9979" s="45" t="str">
        <f>IF(Table1[[#This Row],[Day]]="","",WEEKNUM(F9979))</f>
        <v/>
      </c>
      <c r="C9979" s="45" t="str">
        <f>IF(Table1[[#This Row],[Day]]="","",MONTH(F9979))</f>
        <v/>
      </c>
      <c r="D9979" s="45" t="str">
        <f>IF(Table1[[#This Row],[Day]]="","",YEAR(F9979))</f>
        <v/>
      </c>
      <c r="E9979" s="117" t="s">
        <v>329</v>
      </c>
      <c r="J9979" s="102"/>
      <c r="K9979" s="124"/>
      <c r="R9979" s="46"/>
      <c r="V9979" s="112"/>
      <c r="W9979" s="72"/>
      <c r="X9979" s="46"/>
      <c r="Y9979" s="46"/>
      <c r="AC9979" s="47">
        <f t="shared" si="152"/>
        <v>0</v>
      </c>
      <c r="AD9979" s="47"/>
      <c r="AE9979" s="44"/>
      <c r="AF9979" s="48"/>
    </row>
    <row r="9980" spans="1:32" ht="21" customHeight="1">
      <c r="A9980" s="45" t="str">
        <f>IF(G9980="","",VLOOKUP(G9980,#REF!,3,0))</f>
        <v/>
      </c>
      <c r="B9980" s="45" t="str">
        <f>IF(Table1[[#This Row],[Day]]="","",WEEKNUM(F9980))</f>
        <v/>
      </c>
      <c r="C9980" s="45" t="str">
        <f>IF(Table1[[#This Row],[Day]]="","",MONTH(F9980))</f>
        <v/>
      </c>
      <c r="D9980" s="45" t="str">
        <f>IF(Table1[[#This Row],[Day]]="","",YEAR(F9980))</f>
        <v/>
      </c>
      <c r="E9980" s="117" t="s">
        <v>329</v>
      </c>
      <c r="J9980" s="102"/>
      <c r="K9980" s="124"/>
      <c r="R9980" s="46"/>
      <c r="V9980" s="112"/>
      <c r="W9980" s="72"/>
      <c r="X9980" s="46"/>
      <c r="Y9980" s="46"/>
      <c r="AC9980" s="47">
        <f t="shared" si="152"/>
        <v>0</v>
      </c>
      <c r="AD9980" s="47"/>
      <c r="AE9980" s="44"/>
      <c r="AF9980" s="48"/>
    </row>
    <row r="9981" spans="1:32" ht="21" customHeight="1">
      <c r="A9981" s="45" t="str">
        <f>IF(G9981="","",VLOOKUP(G9981,#REF!,3,0))</f>
        <v/>
      </c>
      <c r="B9981" s="45" t="str">
        <f>IF(Table1[[#This Row],[Day]]="","",WEEKNUM(F9981))</f>
        <v/>
      </c>
      <c r="C9981" s="45" t="str">
        <f>IF(Table1[[#This Row],[Day]]="","",MONTH(F9981))</f>
        <v/>
      </c>
      <c r="D9981" s="45" t="str">
        <f>IF(Table1[[#This Row],[Day]]="","",YEAR(F9981))</f>
        <v/>
      </c>
      <c r="E9981" s="117" t="s">
        <v>329</v>
      </c>
      <c r="J9981" s="102"/>
      <c r="K9981" s="124"/>
      <c r="R9981" s="46"/>
      <c r="V9981" s="112"/>
      <c r="W9981" s="72"/>
      <c r="X9981" s="46"/>
      <c r="Y9981" s="46"/>
      <c r="AC9981" s="47">
        <f t="shared" si="152"/>
        <v>0</v>
      </c>
      <c r="AD9981" s="47"/>
      <c r="AE9981" s="44"/>
      <c r="AF9981" s="48"/>
    </row>
    <row r="9982" spans="1:32" ht="21" customHeight="1">
      <c r="A9982" s="45" t="str">
        <f>IF(G9982="","",VLOOKUP(G9982,#REF!,3,0))</f>
        <v/>
      </c>
      <c r="B9982" s="45" t="str">
        <f>IF(Table1[[#This Row],[Day]]="","",WEEKNUM(F9982))</f>
        <v/>
      </c>
      <c r="C9982" s="45" t="str">
        <f>IF(Table1[[#This Row],[Day]]="","",MONTH(F9982))</f>
        <v/>
      </c>
      <c r="D9982" s="45" t="str">
        <f>IF(Table1[[#This Row],[Day]]="","",YEAR(F9982))</f>
        <v/>
      </c>
      <c r="E9982" s="117" t="s">
        <v>329</v>
      </c>
      <c r="J9982" s="102"/>
      <c r="K9982" s="124"/>
      <c r="R9982" s="46"/>
      <c r="V9982" s="112"/>
      <c r="W9982" s="72"/>
      <c r="X9982" s="46"/>
      <c r="Y9982" s="46"/>
      <c r="AC9982" s="47">
        <f t="shared" si="152"/>
        <v>0</v>
      </c>
      <c r="AD9982" s="47"/>
      <c r="AE9982" s="44"/>
      <c r="AF9982" s="48"/>
    </row>
    <row r="9983" spans="1:32" ht="21" customHeight="1">
      <c r="A9983" s="45" t="str">
        <f>IF(G9983="","",VLOOKUP(G9983,#REF!,3,0))</f>
        <v/>
      </c>
      <c r="B9983" s="45" t="str">
        <f>IF(Table1[[#This Row],[Day]]="","",WEEKNUM(F9983))</f>
        <v/>
      </c>
      <c r="C9983" s="45" t="str">
        <f>IF(Table1[[#This Row],[Day]]="","",MONTH(F9983))</f>
        <v/>
      </c>
      <c r="D9983" s="45" t="str">
        <f>IF(Table1[[#This Row],[Day]]="","",YEAR(F9983))</f>
        <v/>
      </c>
      <c r="E9983" s="117" t="s">
        <v>329</v>
      </c>
      <c r="J9983" s="102"/>
      <c r="K9983" s="124"/>
      <c r="R9983" s="46"/>
      <c r="V9983" s="112"/>
      <c r="W9983" s="72"/>
      <c r="X9983" s="46"/>
      <c r="Y9983" s="46"/>
      <c r="AC9983" s="47">
        <f t="shared" si="152"/>
        <v>0</v>
      </c>
      <c r="AD9983" s="47"/>
      <c r="AE9983" s="44"/>
      <c r="AF9983" s="48"/>
    </row>
    <row r="9984" spans="1:32" ht="21" customHeight="1">
      <c r="A9984" s="45" t="str">
        <f>IF(G9984="","",VLOOKUP(G9984,#REF!,3,0))</f>
        <v/>
      </c>
      <c r="B9984" s="45" t="str">
        <f>IF(Table1[[#This Row],[Day]]="","",WEEKNUM(F9984))</f>
        <v/>
      </c>
      <c r="C9984" s="45" t="str">
        <f>IF(Table1[[#This Row],[Day]]="","",MONTH(F9984))</f>
        <v/>
      </c>
      <c r="D9984" s="45" t="str">
        <f>IF(Table1[[#This Row],[Day]]="","",YEAR(F9984))</f>
        <v/>
      </c>
      <c r="E9984" s="117" t="s">
        <v>329</v>
      </c>
      <c r="J9984" s="102"/>
      <c r="K9984" s="124"/>
      <c r="R9984" s="46"/>
      <c r="V9984" s="112"/>
      <c r="W9984" s="72"/>
      <c r="X9984" s="46"/>
      <c r="Y9984" s="46"/>
      <c r="AC9984" s="47">
        <f t="shared" si="152"/>
        <v>0</v>
      </c>
      <c r="AD9984" s="47"/>
      <c r="AE9984" s="44"/>
      <c r="AF9984" s="48"/>
    </row>
    <row r="9985" spans="1:32" ht="21" customHeight="1">
      <c r="A9985" s="45" t="str">
        <f>IF(G9985="","",VLOOKUP(G9985,#REF!,3,0))</f>
        <v/>
      </c>
      <c r="B9985" s="45" t="str">
        <f>IF(Table1[[#This Row],[Day]]="","",WEEKNUM(F9985))</f>
        <v/>
      </c>
      <c r="C9985" s="45" t="str">
        <f>IF(Table1[[#This Row],[Day]]="","",MONTH(F9985))</f>
        <v/>
      </c>
      <c r="D9985" s="45" t="str">
        <f>IF(Table1[[#This Row],[Day]]="","",YEAR(F9985))</f>
        <v/>
      </c>
      <c r="E9985" s="117" t="s">
        <v>329</v>
      </c>
      <c r="J9985" s="102"/>
      <c r="K9985" s="124"/>
      <c r="R9985" s="46"/>
      <c r="V9985" s="112"/>
      <c r="W9985" s="72"/>
      <c r="X9985" s="46"/>
      <c r="Y9985" s="46"/>
      <c r="AC9985" s="47">
        <f t="shared" si="152"/>
        <v>0</v>
      </c>
      <c r="AD9985" s="47"/>
      <c r="AE9985" s="44"/>
      <c r="AF9985" s="48"/>
    </row>
    <row r="9986" spans="1:32" ht="21" customHeight="1">
      <c r="A9986" s="45" t="str">
        <f>IF(G9986="","",VLOOKUP(G9986,#REF!,3,0))</f>
        <v/>
      </c>
      <c r="B9986" s="45" t="str">
        <f>IF(Table1[[#This Row],[Day]]="","",WEEKNUM(F9986))</f>
        <v/>
      </c>
      <c r="C9986" s="45" t="str">
        <f>IF(Table1[[#This Row],[Day]]="","",MONTH(F9986))</f>
        <v/>
      </c>
      <c r="D9986" s="45" t="str">
        <f>IF(Table1[[#This Row],[Day]]="","",YEAR(F9986))</f>
        <v/>
      </c>
      <c r="E9986" s="117" t="s">
        <v>329</v>
      </c>
      <c r="J9986" s="102"/>
      <c r="K9986" s="124"/>
      <c r="R9986" s="46"/>
      <c r="V9986" s="112"/>
      <c r="W9986" s="72"/>
      <c r="X9986" s="46"/>
      <c r="Y9986" s="46"/>
      <c r="AC9986" s="47">
        <f t="shared" si="152"/>
        <v>0</v>
      </c>
      <c r="AD9986" s="47"/>
      <c r="AE9986" s="44"/>
      <c r="AF9986" s="48"/>
    </row>
    <row r="9987" spans="1:32" ht="21" customHeight="1">
      <c r="A9987" s="45" t="str">
        <f>IF(G9987="","",VLOOKUP(G9987,#REF!,3,0))</f>
        <v/>
      </c>
      <c r="B9987" s="45" t="str">
        <f>IF(Table1[[#This Row],[Day]]="","",WEEKNUM(F9987))</f>
        <v/>
      </c>
      <c r="C9987" s="45" t="str">
        <f>IF(Table1[[#This Row],[Day]]="","",MONTH(F9987))</f>
        <v/>
      </c>
      <c r="D9987" s="45" t="str">
        <f>IF(Table1[[#This Row],[Day]]="","",YEAR(F9987))</f>
        <v/>
      </c>
      <c r="E9987" s="117" t="s">
        <v>329</v>
      </c>
      <c r="J9987" s="102"/>
      <c r="K9987" s="124"/>
      <c r="R9987" s="46"/>
      <c r="V9987" s="112"/>
      <c r="W9987" s="72"/>
      <c r="X9987" s="46"/>
      <c r="Y9987" s="46"/>
      <c r="AC9987" s="47">
        <f t="shared" si="152"/>
        <v>0</v>
      </c>
      <c r="AD9987" s="47"/>
      <c r="AE9987" s="44"/>
      <c r="AF9987" s="48"/>
    </row>
    <row r="9988" spans="1:32" ht="21" customHeight="1">
      <c r="A9988" s="45" t="str">
        <f>IF(G9988="","",VLOOKUP(G9988,#REF!,3,0))</f>
        <v/>
      </c>
      <c r="B9988" s="45" t="str">
        <f>IF(Table1[[#This Row],[Day]]="","",WEEKNUM(F9988))</f>
        <v/>
      </c>
      <c r="C9988" s="45" t="str">
        <f>IF(Table1[[#This Row],[Day]]="","",MONTH(F9988))</f>
        <v/>
      </c>
      <c r="D9988" s="45" t="str">
        <f>IF(Table1[[#This Row],[Day]]="","",YEAR(F9988))</f>
        <v/>
      </c>
      <c r="E9988" s="117" t="s">
        <v>329</v>
      </c>
      <c r="J9988" s="102"/>
      <c r="K9988" s="124"/>
      <c r="R9988" s="46"/>
      <c r="V9988" s="112"/>
      <c r="W9988" s="72"/>
      <c r="X9988" s="46"/>
      <c r="Y9988" s="46"/>
      <c r="AC9988" s="47">
        <f t="shared" si="152"/>
        <v>0</v>
      </c>
      <c r="AD9988" s="47"/>
      <c r="AE9988" s="44"/>
      <c r="AF9988" s="48"/>
    </row>
    <row r="9989" spans="1:32" ht="21" customHeight="1">
      <c r="A9989" s="45" t="str">
        <f>IF(G9989="","",VLOOKUP(G9989,#REF!,3,0))</f>
        <v/>
      </c>
      <c r="B9989" s="45" t="str">
        <f>IF(Table1[[#This Row],[Day]]="","",WEEKNUM(F9989))</f>
        <v/>
      </c>
      <c r="C9989" s="45" t="str">
        <f>IF(Table1[[#This Row],[Day]]="","",MONTH(F9989))</f>
        <v/>
      </c>
      <c r="D9989" s="45" t="str">
        <f>IF(Table1[[#This Row],[Day]]="","",YEAR(F9989))</f>
        <v/>
      </c>
      <c r="E9989" s="117" t="s">
        <v>329</v>
      </c>
      <c r="J9989" s="102"/>
      <c r="K9989" s="124"/>
      <c r="R9989" s="46"/>
      <c r="V9989" s="112"/>
      <c r="W9989" s="72"/>
      <c r="X9989" s="46"/>
      <c r="Y9989" s="46"/>
      <c r="AC9989" s="47">
        <f t="shared" si="152"/>
        <v>0</v>
      </c>
      <c r="AD9989" s="47"/>
      <c r="AE9989" s="44"/>
      <c r="AF9989" s="48"/>
    </row>
    <row r="9990" spans="1:32" ht="21" customHeight="1">
      <c r="A9990" s="45" t="str">
        <f>IF(G9990="","",VLOOKUP(G9990,#REF!,3,0))</f>
        <v/>
      </c>
      <c r="B9990" s="45" t="str">
        <f>IF(Table1[[#This Row],[Day]]="","",WEEKNUM(F9990))</f>
        <v/>
      </c>
      <c r="C9990" s="45" t="str">
        <f>IF(Table1[[#This Row],[Day]]="","",MONTH(F9990))</f>
        <v/>
      </c>
      <c r="D9990" s="45" t="str">
        <f>IF(Table1[[#This Row],[Day]]="","",YEAR(F9990))</f>
        <v/>
      </c>
      <c r="E9990" s="117" t="s">
        <v>329</v>
      </c>
      <c r="J9990" s="102"/>
      <c r="K9990" s="124"/>
      <c r="R9990" s="46"/>
      <c r="V9990" s="112"/>
      <c r="W9990" s="72"/>
      <c r="X9990" s="46"/>
      <c r="Y9990" s="46"/>
      <c r="AC9990" s="47">
        <f t="shared" si="152"/>
        <v>0</v>
      </c>
      <c r="AD9990" s="47"/>
      <c r="AE9990" s="44"/>
      <c r="AF9990" s="48"/>
    </row>
    <row r="9991" spans="1:32" ht="21" customHeight="1">
      <c r="A9991" s="45" t="str">
        <f>IF(G9991="","",VLOOKUP(G9991,#REF!,3,0))</f>
        <v/>
      </c>
      <c r="B9991" s="45" t="str">
        <f>IF(Table1[[#This Row],[Day]]="","",WEEKNUM(F9991))</f>
        <v/>
      </c>
      <c r="C9991" s="45" t="str">
        <f>IF(Table1[[#This Row],[Day]]="","",MONTH(F9991))</f>
        <v/>
      </c>
      <c r="D9991" s="45" t="str">
        <f>IF(Table1[[#This Row],[Day]]="","",YEAR(F9991))</f>
        <v/>
      </c>
      <c r="E9991" s="117" t="s">
        <v>329</v>
      </c>
      <c r="J9991" s="102"/>
      <c r="K9991" s="124"/>
      <c r="R9991" s="46"/>
      <c r="V9991" s="112"/>
      <c r="W9991" s="72"/>
      <c r="X9991" s="46"/>
      <c r="Y9991" s="46"/>
      <c r="AC9991" s="47">
        <f t="shared" si="152"/>
        <v>0</v>
      </c>
      <c r="AD9991" s="47"/>
      <c r="AE9991" s="44"/>
      <c r="AF9991" s="48"/>
    </row>
    <row r="9992" spans="1:32" ht="21" customHeight="1">
      <c r="A9992" s="45" t="str">
        <f>IF(G9992="","",VLOOKUP(G9992,#REF!,3,0))</f>
        <v/>
      </c>
      <c r="B9992" s="45" t="str">
        <f>IF(Table1[[#This Row],[Day]]="","",WEEKNUM(F9992))</f>
        <v/>
      </c>
      <c r="C9992" s="45" t="str">
        <f>IF(Table1[[#This Row],[Day]]="","",MONTH(F9992))</f>
        <v/>
      </c>
      <c r="D9992" s="45" t="str">
        <f>IF(Table1[[#This Row],[Day]]="","",YEAR(F9992))</f>
        <v/>
      </c>
      <c r="E9992" s="117" t="s">
        <v>329</v>
      </c>
      <c r="J9992" s="102"/>
      <c r="K9992" s="124"/>
      <c r="R9992" s="46"/>
      <c r="V9992" s="112"/>
      <c r="W9992" s="72"/>
      <c r="X9992" s="46"/>
      <c r="Y9992" s="46"/>
      <c r="AC9992" s="47">
        <f t="shared" si="152"/>
        <v>0</v>
      </c>
      <c r="AD9992" s="47"/>
      <c r="AE9992" s="44"/>
      <c r="AF9992" s="48"/>
    </row>
    <row r="9993" spans="1:32" ht="21" customHeight="1">
      <c r="A9993" s="45" t="str">
        <f>IF(G9993="","",VLOOKUP(G9993,#REF!,3,0))</f>
        <v/>
      </c>
      <c r="B9993" s="45" t="str">
        <f>IF(Table1[[#This Row],[Day]]="","",WEEKNUM(F9993))</f>
        <v/>
      </c>
      <c r="C9993" s="45" t="str">
        <f>IF(Table1[[#This Row],[Day]]="","",MONTH(F9993))</f>
        <v/>
      </c>
      <c r="D9993" s="45" t="str">
        <f>IF(Table1[[#This Row],[Day]]="","",YEAR(F9993))</f>
        <v/>
      </c>
      <c r="E9993" s="117" t="s">
        <v>329</v>
      </c>
      <c r="J9993" s="102"/>
      <c r="K9993" s="124"/>
      <c r="R9993" s="46"/>
      <c r="V9993" s="112"/>
      <c r="W9993" s="72"/>
      <c r="X9993" s="46"/>
      <c r="Y9993" s="46"/>
      <c r="AC9993" s="47">
        <f t="shared" si="152"/>
        <v>0</v>
      </c>
      <c r="AD9993" s="47"/>
      <c r="AE9993" s="44"/>
      <c r="AF9993" s="48"/>
    </row>
    <row r="9994" spans="1:32" ht="21" customHeight="1">
      <c r="A9994" s="45" t="str">
        <f>IF(G9994="","",VLOOKUP(G9994,#REF!,3,0))</f>
        <v/>
      </c>
      <c r="B9994" s="45" t="str">
        <f>IF(Table1[[#This Row],[Day]]="","",WEEKNUM(F9994))</f>
        <v/>
      </c>
      <c r="C9994" s="45" t="str">
        <f>IF(Table1[[#This Row],[Day]]="","",MONTH(F9994))</f>
        <v/>
      </c>
      <c r="D9994" s="45" t="str">
        <f>IF(Table1[[#This Row],[Day]]="","",YEAR(F9994))</f>
        <v/>
      </c>
      <c r="E9994" s="117" t="s">
        <v>329</v>
      </c>
      <c r="J9994" s="102"/>
      <c r="K9994" s="124"/>
      <c r="R9994" s="46"/>
      <c r="V9994" s="112"/>
      <c r="W9994" s="72"/>
      <c r="X9994" s="46"/>
      <c r="Y9994" s="46"/>
      <c r="AC9994" s="47">
        <f t="shared" si="152"/>
        <v>0</v>
      </c>
      <c r="AD9994" s="47"/>
      <c r="AE9994" s="44"/>
      <c r="AF9994" s="48"/>
    </row>
    <row r="9995" spans="1:32" ht="21" customHeight="1">
      <c r="A9995" s="45" t="str">
        <f>IF(G9995="","",VLOOKUP(G9995,#REF!,3,0))</f>
        <v/>
      </c>
      <c r="B9995" s="45" t="str">
        <f>IF(Table1[[#This Row],[Day]]="","",WEEKNUM(F9995))</f>
        <v/>
      </c>
      <c r="C9995" s="45" t="str">
        <f>IF(Table1[[#This Row],[Day]]="","",MONTH(F9995))</f>
        <v/>
      </c>
      <c r="D9995" s="45" t="str">
        <f>IF(Table1[[#This Row],[Day]]="","",YEAR(F9995))</f>
        <v/>
      </c>
      <c r="E9995" s="117" t="s">
        <v>329</v>
      </c>
      <c r="J9995" s="102"/>
      <c r="K9995" s="124"/>
      <c r="R9995" s="46"/>
      <c r="V9995" s="112"/>
      <c r="W9995" s="72"/>
      <c r="X9995" s="46"/>
      <c r="Y9995" s="46"/>
      <c r="AC9995" s="47">
        <f t="shared" si="152"/>
        <v>0</v>
      </c>
      <c r="AD9995" s="47"/>
      <c r="AE9995" s="44"/>
      <c r="AF9995" s="48"/>
    </row>
    <row r="9996" spans="1:32" ht="21" customHeight="1">
      <c r="A9996" s="45" t="str">
        <f>IF(G9996="","",VLOOKUP(G9996,#REF!,3,0))</f>
        <v/>
      </c>
      <c r="B9996" s="45" t="str">
        <f>IF(Table1[[#This Row],[Day]]="","",WEEKNUM(F9996))</f>
        <v/>
      </c>
      <c r="C9996" s="45" t="str">
        <f>IF(Table1[[#This Row],[Day]]="","",MONTH(F9996))</f>
        <v/>
      </c>
      <c r="D9996" s="45" t="str">
        <f>IF(Table1[[#This Row],[Day]]="","",YEAR(F9996))</f>
        <v/>
      </c>
      <c r="E9996" s="117" t="s">
        <v>329</v>
      </c>
      <c r="J9996" s="102"/>
      <c r="K9996" s="124"/>
      <c r="R9996" s="46"/>
      <c r="V9996" s="112"/>
      <c r="W9996" s="72"/>
      <c r="X9996" s="46"/>
      <c r="Y9996" s="46"/>
      <c r="AC9996" s="47">
        <f t="shared" si="152"/>
        <v>0</v>
      </c>
      <c r="AD9996" s="47"/>
      <c r="AE9996" s="44"/>
      <c r="AF9996" s="48"/>
    </row>
    <row r="9997" spans="1:32" ht="21" customHeight="1">
      <c r="A9997" s="45" t="str">
        <f>IF(G9997="","",VLOOKUP(G9997,#REF!,3,0))</f>
        <v/>
      </c>
      <c r="B9997" s="45" t="str">
        <f>IF(Table1[[#This Row],[Day]]="","",WEEKNUM(F9997))</f>
        <v/>
      </c>
      <c r="C9997" s="45" t="str">
        <f>IF(Table1[[#This Row],[Day]]="","",MONTH(F9997))</f>
        <v/>
      </c>
      <c r="D9997" s="45" t="str">
        <f>IF(Table1[[#This Row],[Day]]="","",YEAR(F9997))</f>
        <v/>
      </c>
      <c r="E9997" s="117" t="s">
        <v>329</v>
      </c>
      <c r="J9997" s="102"/>
      <c r="K9997" s="124"/>
      <c r="R9997" s="46"/>
      <c r="V9997" s="112"/>
      <c r="W9997" s="72"/>
      <c r="X9997" s="46"/>
      <c r="Y9997" s="46"/>
      <c r="AC9997" s="47">
        <f t="shared" si="152"/>
        <v>0</v>
      </c>
      <c r="AD9997" s="47"/>
      <c r="AE9997" s="44"/>
      <c r="AF9997" s="48"/>
    </row>
    <row r="9998" spans="1:32" ht="21" customHeight="1">
      <c r="A9998" s="45" t="str">
        <f>IF(G9998="","",VLOOKUP(G9998,#REF!,3,0))</f>
        <v/>
      </c>
      <c r="B9998" s="45" t="str">
        <f>IF(Table1[[#This Row],[Day]]="","",WEEKNUM(F9998))</f>
        <v/>
      </c>
      <c r="C9998" s="45" t="str">
        <f>IF(Table1[[#This Row],[Day]]="","",MONTH(F9998))</f>
        <v/>
      </c>
      <c r="D9998" s="45" t="str">
        <f>IF(Table1[[#This Row],[Day]]="","",YEAR(F9998))</f>
        <v/>
      </c>
      <c r="E9998" s="117" t="s">
        <v>329</v>
      </c>
      <c r="J9998" s="102"/>
      <c r="K9998" s="124"/>
      <c r="R9998" s="46"/>
      <c r="V9998" s="112"/>
      <c r="W9998" s="72"/>
      <c r="X9998" s="46"/>
      <c r="Y9998" s="46"/>
      <c r="AC9998" s="47">
        <f t="shared" si="152"/>
        <v>0</v>
      </c>
      <c r="AD9998" s="47"/>
      <c r="AE9998" s="44"/>
      <c r="AF9998" s="48"/>
    </row>
    <row r="9999" spans="1:32" ht="21" customHeight="1">
      <c r="A9999" s="45" t="str">
        <f>IF(G9999="","",VLOOKUP(G9999,#REF!,3,0))</f>
        <v/>
      </c>
      <c r="B9999" s="45" t="str">
        <f>IF(Table1[[#This Row],[Day]]="","",WEEKNUM(F9999))</f>
        <v/>
      </c>
      <c r="C9999" s="45" t="str">
        <f>IF(Table1[[#This Row],[Day]]="","",MONTH(F9999))</f>
        <v/>
      </c>
      <c r="D9999" s="45" t="str">
        <f>IF(Table1[[#This Row],[Day]]="","",YEAR(F9999))</f>
        <v/>
      </c>
      <c r="E9999" s="117" t="s">
        <v>329</v>
      </c>
      <c r="J9999" s="102"/>
      <c r="K9999" s="124"/>
      <c r="R9999" s="46"/>
      <c r="V9999" s="112"/>
      <c r="W9999" s="72"/>
      <c r="X9999" s="46"/>
      <c r="Y9999" s="46"/>
      <c r="AC9999" s="47">
        <f t="shared" si="152"/>
        <v>0</v>
      </c>
      <c r="AD9999" s="47"/>
      <c r="AE9999" s="44"/>
      <c r="AF9999" s="48"/>
    </row>
    <row r="10000" spans="1:32" ht="21" customHeight="1">
      <c r="A10000" s="45" t="str">
        <f>IF(G10000="","",VLOOKUP(G10000,#REF!,3,0))</f>
        <v/>
      </c>
      <c r="B10000" s="45" t="str">
        <f>IF(Table1[[#This Row],[Day]]="","",WEEKNUM(F10000))</f>
        <v/>
      </c>
      <c r="C10000" s="45" t="str">
        <f>IF(Table1[[#This Row],[Day]]="","",MONTH(F10000))</f>
        <v/>
      </c>
      <c r="D10000" s="45" t="str">
        <f>IF(Table1[[#This Row],[Day]]="","",YEAR(F10000))</f>
        <v/>
      </c>
      <c r="E10000" s="117" t="s">
        <v>329</v>
      </c>
      <c r="J10000" s="102"/>
      <c r="K10000" s="124"/>
      <c r="R10000" s="46"/>
      <c r="V10000" s="112"/>
      <c r="W10000" s="72"/>
      <c r="X10000" s="46"/>
      <c r="Y10000" s="46"/>
      <c r="AC10000" s="47">
        <f t="shared" si="152"/>
        <v>0</v>
      </c>
      <c r="AD10000" s="47"/>
      <c r="AE10000" s="44"/>
      <c r="AF10000" s="48"/>
    </row>
    <row r="10001" spans="1:32" ht="21" customHeight="1">
      <c r="A10001" s="45" t="str">
        <f>IF(G10001="","",VLOOKUP(G10001,#REF!,3,0))</f>
        <v/>
      </c>
      <c r="B10001" s="45" t="str">
        <f>IF(Table1[[#This Row],[Day]]="","",WEEKNUM(F10001))</f>
        <v/>
      </c>
      <c r="C10001" s="45" t="str">
        <f>IF(Table1[[#This Row],[Day]]="","",MONTH(F10001))</f>
        <v/>
      </c>
      <c r="D10001" s="45" t="str">
        <f>IF(Table1[[#This Row],[Day]]="","",YEAR(F10001))</f>
        <v/>
      </c>
      <c r="E10001" s="117" t="s">
        <v>329</v>
      </c>
      <c r="J10001" s="102"/>
      <c r="K10001" s="124"/>
      <c r="R10001" s="46"/>
      <c r="V10001" s="112"/>
      <c r="W10001" s="72"/>
      <c r="X10001" s="46"/>
      <c r="Y10001" s="46"/>
      <c r="AC10001" s="47">
        <f t="shared" si="152"/>
        <v>0</v>
      </c>
      <c r="AD10001" s="47"/>
      <c r="AE10001" s="44"/>
      <c r="AF10001" s="48"/>
    </row>
    <row r="10002" spans="1:32" ht="21" customHeight="1">
      <c r="A10002" s="45" t="str">
        <f>IF(G10002="","",VLOOKUP(G10002,#REF!,3,0))</f>
        <v/>
      </c>
      <c r="B10002" s="45" t="str">
        <f>IF(Table1[[#This Row],[Day]]="","",WEEKNUM(F10002))</f>
        <v/>
      </c>
      <c r="C10002" s="45" t="str">
        <f>IF(Table1[[#This Row],[Day]]="","",MONTH(F10002))</f>
        <v/>
      </c>
      <c r="D10002" s="45" t="str">
        <f>IF(Table1[[#This Row],[Day]]="","",YEAR(F10002))</f>
        <v/>
      </c>
      <c r="E10002" s="117" t="s">
        <v>329</v>
      </c>
      <c r="J10002" s="102"/>
      <c r="K10002" s="124"/>
      <c r="R10002" s="46"/>
      <c r="V10002" s="112"/>
      <c r="W10002" s="72"/>
      <c r="X10002" s="46"/>
      <c r="Y10002" s="46"/>
      <c r="AC10002" s="47">
        <f t="shared" si="152"/>
        <v>0</v>
      </c>
      <c r="AD10002" s="47"/>
      <c r="AE10002" s="44"/>
      <c r="AF10002" s="48"/>
    </row>
    <row r="10003" spans="1:32" ht="21" customHeight="1">
      <c r="A10003" s="45" t="str">
        <f>IF(G10003="","",VLOOKUP(G10003,#REF!,3,0))</f>
        <v/>
      </c>
      <c r="B10003" s="45" t="str">
        <f>IF(Table1[[#This Row],[Day]]="","",WEEKNUM(F10003))</f>
        <v/>
      </c>
      <c r="C10003" s="45" t="str">
        <f>IF(Table1[[#This Row],[Day]]="","",MONTH(F10003))</f>
        <v/>
      </c>
      <c r="D10003" s="45" t="str">
        <f>IF(Table1[[#This Row],[Day]]="","",YEAR(F10003))</f>
        <v/>
      </c>
      <c r="E10003" s="117" t="s">
        <v>329</v>
      </c>
      <c r="J10003" s="102"/>
      <c r="K10003" s="124"/>
      <c r="R10003" s="46"/>
      <c r="V10003" s="112"/>
      <c r="W10003" s="72"/>
      <c r="X10003" s="46"/>
      <c r="Y10003" s="46"/>
      <c r="AC10003" s="47">
        <f t="shared" si="152"/>
        <v>0</v>
      </c>
      <c r="AD10003" s="47"/>
      <c r="AE10003" s="44"/>
      <c r="AF10003" s="48"/>
    </row>
    <row r="10004" spans="1:32" ht="21" customHeight="1">
      <c r="A10004" s="45" t="str">
        <f>IF(G10004="","",VLOOKUP(G10004,#REF!,3,0))</f>
        <v/>
      </c>
      <c r="B10004" s="45" t="str">
        <f>IF(Table1[[#This Row],[Day]]="","",WEEKNUM(F10004))</f>
        <v/>
      </c>
      <c r="C10004" s="45" t="str">
        <f>IF(Table1[[#This Row],[Day]]="","",MONTH(F10004))</f>
        <v/>
      </c>
      <c r="D10004" s="45" t="str">
        <f>IF(Table1[[#This Row],[Day]]="","",YEAR(F10004))</f>
        <v/>
      </c>
      <c r="E10004" s="117" t="s">
        <v>329</v>
      </c>
      <c r="J10004" s="102"/>
      <c r="K10004" s="124"/>
      <c r="R10004" s="46"/>
      <c r="V10004" s="112"/>
      <c r="W10004" s="72"/>
      <c r="X10004" s="46"/>
      <c r="Y10004" s="46"/>
      <c r="AC10004" s="47">
        <f t="shared" si="152"/>
        <v>0</v>
      </c>
      <c r="AD10004" s="47"/>
      <c r="AE10004" s="44"/>
      <c r="AF10004" s="48"/>
    </row>
    <row r="10005" spans="1:32" ht="21" customHeight="1">
      <c r="A10005" s="45" t="str">
        <f>IF(G10005="","",VLOOKUP(G10005,#REF!,3,0))</f>
        <v/>
      </c>
      <c r="B10005" s="45" t="str">
        <f>IF(Table1[[#This Row],[Day]]="","",WEEKNUM(F10005))</f>
        <v/>
      </c>
      <c r="C10005" s="45" t="str">
        <f>IF(Table1[[#This Row],[Day]]="","",MONTH(F10005))</f>
        <v/>
      </c>
      <c r="D10005" s="45" t="str">
        <f>IF(Table1[[#This Row],[Day]]="","",YEAR(F10005))</f>
        <v/>
      </c>
      <c r="E10005" s="117" t="s">
        <v>329</v>
      </c>
      <c r="J10005" s="102"/>
      <c r="K10005" s="124"/>
      <c r="R10005" s="46"/>
      <c r="V10005" s="112"/>
      <c r="W10005" s="72"/>
      <c r="X10005" s="46"/>
      <c r="Y10005" s="46"/>
      <c r="AC10005" s="47">
        <f t="shared" si="152"/>
        <v>0</v>
      </c>
      <c r="AD10005" s="47"/>
      <c r="AE10005" s="44"/>
      <c r="AF10005" s="48"/>
    </row>
    <row r="10006" spans="1:32" ht="21" customHeight="1">
      <c r="A10006" s="45" t="str">
        <f>IF(G10006="","",VLOOKUP(G10006,#REF!,3,0))</f>
        <v/>
      </c>
      <c r="B10006" s="45" t="str">
        <f>IF(Table1[[#This Row],[Day]]="","",WEEKNUM(F10006))</f>
        <v/>
      </c>
      <c r="C10006" s="45" t="str">
        <f>IF(Table1[[#This Row],[Day]]="","",MONTH(F10006))</f>
        <v/>
      </c>
      <c r="D10006" s="45" t="str">
        <f>IF(Table1[[#This Row],[Day]]="","",YEAR(F10006))</f>
        <v/>
      </c>
      <c r="E10006" s="117" t="s">
        <v>329</v>
      </c>
      <c r="J10006" s="102"/>
      <c r="K10006" s="124"/>
      <c r="R10006" s="46"/>
      <c r="V10006" s="112"/>
      <c r="W10006" s="72"/>
      <c r="X10006" s="46"/>
      <c r="Y10006" s="46"/>
      <c r="AC10006" s="47">
        <f t="shared" si="152"/>
        <v>0</v>
      </c>
      <c r="AD10006" s="47"/>
      <c r="AE10006" s="44"/>
      <c r="AF10006" s="48"/>
    </row>
    <row r="10007" spans="1:32" ht="21" customHeight="1">
      <c r="A10007" s="45" t="str">
        <f>IF(G10007="","",VLOOKUP(G10007,#REF!,3,0))</f>
        <v/>
      </c>
      <c r="B10007" s="45" t="str">
        <f>IF(Table1[[#This Row],[Day]]="","",WEEKNUM(F10007))</f>
        <v/>
      </c>
      <c r="C10007" s="45" t="str">
        <f>IF(Table1[[#This Row],[Day]]="","",MONTH(F10007))</f>
        <v/>
      </c>
      <c r="D10007" s="45" t="str">
        <f>IF(Table1[[#This Row],[Day]]="","",YEAR(F10007))</f>
        <v/>
      </c>
      <c r="E10007" s="117" t="s">
        <v>329</v>
      </c>
      <c r="J10007" s="102"/>
      <c r="K10007" s="124"/>
      <c r="R10007" s="46"/>
      <c r="V10007" s="112"/>
      <c r="W10007" s="72"/>
      <c r="X10007" s="46"/>
      <c r="Y10007" s="46"/>
      <c r="AC10007" s="47">
        <f t="shared" si="152"/>
        <v>0</v>
      </c>
      <c r="AD10007" s="47"/>
      <c r="AE10007" s="44"/>
      <c r="AF10007" s="48"/>
    </row>
    <row r="10008" spans="1:32" ht="21" customHeight="1">
      <c r="A10008" s="45" t="str">
        <f>IF(G10008="","",VLOOKUP(G10008,#REF!,3,0))</f>
        <v/>
      </c>
      <c r="B10008" s="45" t="str">
        <f>IF(Table1[[#This Row],[Day]]="","",WEEKNUM(F10008))</f>
        <v/>
      </c>
      <c r="C10008" s="45" t="str">
        <f>IF(Table1[[#This Row],[Day]]="","",MONTH(F10008))</f>
        <v/>
      </c>
      <c r="D10008" s="45" t="str">
        <f>IF(Table1[[#This Row],[Day]]="","",YEAR(F10008))</f>
        <v/>
      </c>
      <c r="E10008" s="117" t="s">
        <v>329</v>
      </c>
      <c r="J10008" s="102"/>
      <c r="K10008" s="124"/>
      <c r="R10008" s="46"/>
      <c r="V10008" s="112"/>
      <c r="W10008" s="72"/>
      <c r="X10008" s="46"/>
      <c r="Y10008" s="46"/>
      <c r="AC10008" s="47">
        <f t="shared" si="152"/>
        <v>0</v>
      </c>
      <c r="AD10008" s="47"/>
      <c r="AE10008" s="44"/>
      <c r="AF10008" s="48"/>
    </row>
    <row r="10009" spans="1:32" ht="21" customHeight="1">
      <c r="A10009" s="45" t="str">
        <f>IF(G10009="","",VLOOKUP(G10009,#REF!,3,0))</f>
        <v/>
      </c>
      <c r="B10009" s="45" t="str">
        <f>IF(Table1[[#This Row],[Day]]="","",WEEKNUM(F10009))</f>
        <v/>
      </c>
      <c r="C10009" s="45" t="str">
        <f>IF(Table1[[#This Row],[Day]]="","",MONTH(F10009))</f>
        <v/>
      </c>
      <c r="D10009" s="45" t="str">
        <f>IF(Table1[[#This Row],[Day]]="","",YEAR(F10009))</f>
        <v/>
      </c>
      <c r="E10009" s="117" t="s">
        <v>329</v>
      </c>
      <c r="J10009" s="102"/>
      <c r="K10009" s="124"/>
      <c r="R10009" s="46"/>
      <c r="V10009" s="112"/>
      <c r="W10009" s="72"/>
      <c r="X10009" s="46"/>
      <c r="Y10009" s="46"/>
      <c r="AC10009" s="47">
        <f t="shared" si="152"/>
        <v>0</v>
      </c>
      <c r="AD10009" s="47"/>
      <c r="AE10009" s="44"/>
      <c r="AF10009" s="48"/>
    </row>
    <row r="10010" spans="1:32" ht="21" customHeight="1">
      <c r="A10010" s="45" t="str">
        <f>IF(G10010="","",VLOOKUP(G10010,#REF!,3,0))</f>
        <v/>
      </c>
      <c r="B10010" s="45" t="str">
        <f>IF(Table1[[#This Row],[Day]]="","",WEEKNUM(F10010))</f>
        <v/>
      </c>
      <c r="C10010" s="45" t="str">
        <f>IF(Table1[[#This Row],[Day]]="","",MONTH(F10010))</f>
        <v/>
      </c>
      <c r="D10010" s="45" t="str">
        <f>IF(Table1[[#This Row],[Day]]="","",YEAR(F10010))</f>
        <v/>
      </c>
      <c r="E10010" s="117" t="s">
        <v>329</v>
      </c>
      <c r="J10010" s="102"/>
      <c r="K10010" s="124"/>
      <c r="R10010" s="46"/>
      <c r="V10010" s="112"/>
      <c r="W10010" s="72"/>
      <c r="X10010" s="46"/>
      <c r="Y10010" s="46"/>
      <c r="AC10010" s="47">
        <f t="shared" si="152"/>
        <v>0</v>
      </c>
      <c r="AD10010" s="47"/>
      <c r="AE10010" s="44"/>
      <c r="AF10010" s="48"/>
    </row>
    <row r="10011" spans="1:32" ht="21" customHeight="1">
      <c r="A10011" s="45" t="str">
        <f>IF(G10011="","",VLOOKUP(G10011,#REF!,3,0))</f>
        <v/>
      </c>
      <c r="B10011" s="45" t="str">
        <f>IF(Table1[[#This Row],[Day]]="","",WEEKNUM(F10011))</f>
        <v/>
      </c>
      <c r="C10011" s="45" t="str">
        <f>IF(Table1[[#This Row],[Day]]="","",MONTH(F10011))</f>
        <v/>
      </c>
      <c r="D10011" s="45" t="str">
        <f>IF(Table1[[#This Row],[Day]]="","",YEAR(F10011))</f>
        <v/>
      </c>
      <c r="E10011" s="117" t="s">
        <v>329</v>
      </c>
      <c r="J10011" s="102"/>
      <c r="K10011" s="124"/>
      <c r="R10011" s="46"/>
      <c r="V10011" s="112"/>
      <c r="W10011" s="72"/>
      <c r="X10011" s="46"/>
      <c r="Y10011" s="46"/>
      <c r="AC10011" s="47">
        <f t="shared" si="152"/>
        <v>0</v>
      </c>
      <c r="AD10011" s="47"/>
      <c r="AE10011" s="44"/>
      <c r="AF10011" s="48"/>
    </row>
    <row r="10012" spans="1:32" ht="21" customHeight="1">
      <c r="A10012" s="45" t="str">
        <f>IF(G10012="","",VLOOKUP(G10012,#REF!,3,0))</f>
        <v/>
      </c>
      <c r="B10012" s="45" t="str">
        <f>IF(Table1[[#This Row],[Day]]="","",WEEKNUM(F10012))</f>
        <v/>
      </c>
      <c r="C10012" s="45" t="str">
        <f>IF(Table1[[#This Row],[Day]]="","",MONTH(F10012))</f>
        <v/>
      </c>
      <c r="D10012" s="45" t="str">
        <f>IF(Table1[[#This Row],[Day]]="","",YEAR(F10012))</f>
        <v/>
      </c>
      <c r="E10012" s="117" t="s">
        <v>329</v>
      </c>
      <c r="J10012" s="102"/>
      <c r="K10012" s="124"/>
      <c r="R10012" s="46"/>
      <c r="V10012" s="112"/>
      <c r="W10012" s="72"/>
      <c r="X10012" s="46"/>
      <c r="Y10012" s="46"/>
      <c r="AC10012" s="47">
        <f t="shared" ref="AC10012:AC10075" si="153">SUM(I10012:AB10012)</f>
        <v>0</v>
      </c>
      <c r="AD10012" s="47"/>
      <c r="AE10012" s="44"/>
      <c r="AF10012" s="48"/>
    </row>
    <row r="10013" spans="1:32" ht="21" customHeight="1">
      <c r="A10013" s="45" t="str">
        <f>IF(G10013="","",VLOOKUP(G10013,#REF!,3,0))</f>
        <v/>
      </c>
      <c r="B10013" s="45" t="str">
        <f>IF(Table1[[#This Row],[Day]]="","",WEEKNUM(F10013))</f>
        <v/>
      </c>
      <c r="C10013" s="45" t="str">
        <f>IF(Table1[[#This Row],[Day]]="","",MONTH(F10013))</f>
        <v/>
      </c>
      <c r="D10013" s="45" t="str">
        <f>IF(Table1[[#This Row],[Day]]="","",YEAR(F10013))</f>
        <v/>
      </c>
      <c r="E10013" s="117" t="s">
        <v>329</v>
      </c>
      <c r="J10013" s="102"/>
      <c r="K10013" s="124"/>
      <c r="R10013" s="46"/>
      <c r="V10013" s="112"/>
      <c r="W10013" s="72"/>
      <c r="X10013" s="46"/>
      <c r="Y10013" s="46"/>
      <c r="AC10013" s="47">
        <f t="shared" si="153"/>
        <v>0</v>
      </c>
      <c r="AD10013" s="47"/>
      <c r="AE10013" s="44"/>
      <c r="AF10013" s="48"/>
    </row>
    <row r="10014" spans="1:32" ht="21" customHeight="1">
      <c r="A10014" s="45" t="str">
        <f>IF(G10014="","",VLOOKUP(G10014,#REF!,3,0))</f>
        <v/>
      </c>
      <c r="B10014" s="45" t="str">
        <f>IF(Table1[[#This Row],[Day]]="","",WEEKNUM(F10014))</f>
        <v/>
      </c>
      <c r="C10014" s="45" t="str">
        <f>IF(Table1[[#This Row],[Day]]="","",MONTH(F10014))</f>
        <v/>
      </c>
      <c r="D10014" s="45" t="str">
        <f>IF(Table1[[#This Row],[Day]]="","",YEAR(F10014))</f>
        <v/>
      </c>
      <c r="E10014" s="117" t="s">
        <v>329</v>
      </c>
      <c r="J10014" s="102"/>
      <c r="K10014" s="124"/>
      <c r="R10014" s="46"/>
      <c r="V10014" s="112"/>
      <c r="W10014" s="72"/>
      <c r="X10014" s="46"/>
      <c r="Y10014" s="46"/>
      <c r="AC10014" s="47">
        <f t="shared" si="153"/>
        <v>0</v>
      </c>
      <c r="AD10014" s="47"/>
      <c r="AE10014" s="44"/>
      <c r="AF10014" s="48"/>
    </row>
    <row r="10015" spans="1:32" ht="21" customHeight="1">
      <c r="A10015" s="45" t="str">
        <f>IF(G10015="","",VLOOKUP(G10015,#REF!,3,0))</f>
        <v/>
      </c>
      <c r="B10015" s="45" t="str">
        <f>IF(Table1[[#This Row],[Day]]="","",WEEKNUM(F10015))</f>
        <v/>
      </c>
      <c r="C10015" s="45" t="str">
        <f>IF(Table1[[#This Row],[Day]]="","",MONTH(F10015))</f>
        <v/>
      </c>
      <c r="D10015" s="45" t="str">
        <f>IF(Table1[[#This Row],[Day]]="","",YEAR(F10015))</f>
        <v/>
      </c>
      <c r="E10015" s="117" t="s">
        <v>329</v>
      </c>
      <c r="J10015" s="102"/>
      <c r="K10015" s="124"/>
      <c r="R10015" s="46"/>
      <c r="V10015" s="112"/>
      <c r="W10015" s="72"/>
      <c r="X10015" s="46"/>
      <c r="Y10015" s="46"/>
      <c r="AC10015" s="47">
        <f t="shared" si="153"/>
        <v>0</v>
      </c>
      <c r="AD10015" s="47"/>
      <c r="AE10015" s="44"/>
      <c r="AF10015" s="48"/>
    </row>
    <row r="10016" spans="1:32" ht="21" customHeight="1">
      <c r="A10016" s="45" t="str">
        <f>IF(G10016="","",VLOOKUP(G10016,#REF!,3,0))</f>
        <v/>
      </c>
      <c r="B10016" s="45" t="str">
        <f>IF(Table1[[#This Row],[Day]]="","",WEEKNUM(F10016))</f>
        <v/>
      </c>
      <c r="C10016" s="45" t="str">
        <f>IF(Table1[[#This Row],[Day]]="","",MONTH(F10016))</f>
        <v/>
      </c>
      <c r="D10016" s="45" t="str">
        <f>IF(Table1[[#This Row],[Day]]="","",YEAR(F10016))</f>
        <v/>
      </c>
      <c r="E10016" s="117" t="s">
        <v>329</v>
      </c>
      <c r="J10016" s="102"/>
      <c r="K10016" s="124"/>
      <c r="R10016" s="46"/>
      <c r="V10016" s="112"/>
      <c r="W10016" s="72"/>
      <c r="X10016" s="46"/>
      <c r="Y10016" s="46"/>
      <c r="AC10016" s="47">
        <f t="shared" si="153"/>
        <v>0</v>
      </c>
      <c r="AD10016" s="47"/>
      <c r="AE10016" s="44"/>
      <c r="AF10016" s="48"/>
    </row>
    <row r="10017" spans="1:32" ht="21" customHeight="1">
      <c r="A10017" s="45" t="str">
        <f>IF(G10017="","",VLOOKUP(G10017,#REF!,3,0))</f>
        <v/>
      </c>
      <c r="B10017" s="45" t="str">
        <f>IF(Table1[[#This Row],[Day]]="","",WEEKNUM(F10017))</f>
        <v/>
      </c>
      <c r="C10017" s="45" t="str">
        <f>IF(Table1[[#This Row],[Day]]="","",MONTH(F10017))</f>
        <v/>
      </c>
      <c r="D10017" s="45" t="str">
        <f>IF(Table1[[#This Row],[Day]]="","",YEAR(F10017))</f>
        <v/>
      </c>
      <c r="E10017" s="117" t="s">
        <v>329</v>
      </c>
      <c r="J10017" s="102"/>
      <c r="K10017" s="124"/>
      <c r="R10017" s="46"/>
      <c r="V10017" s="112"/>
      <c r="W10017" s="72"/>
      <c r="X10017" s="46"/>
      <c r="Y10017" s="46"/>
      <c r="AC10017" s="47">
        <f t="shared" si="153"/>
        <v>0</v>
      </c>
      <c r="AD10017" s="47"/>
      <c r="AE10017" s="44"/>
      <c r="AF10017" s="48"/>
    </row>
    <row r="10018" spans="1:32" ht="21" customHeight="1">
      <c r="A10018" s="45" t="str">
        <f>IF(G10018="","",VLOOKUP(G10018,#REF!,3,0))</f>
        <v/>
      </c>
      <c r="B10018" s="45" t="str">
        <f>IF(Table1[[#This Row],[Day]]="","",WEEKNUM(F10018))</f>
        <v/>
      </c>
      <c r="C10018" s="45" t="str">
        <f>IF(Table1[[#This Row],[Day]]="","",MONTH(F10018))</f>
        <v/>
      </c>
      <c r="D10018" s="45" t="str">
        <f>IF(Table1[[#This Row],[Day]]="","",YEAR(F10018))</f>
        <v/>
      </c>
      <c r="E10018" s="117" t="s">
        <v>329</v>
      </c>
      <c r="J10018" s="102"/>
      <c r="K10018" s="124"/>
      <c r="R10018" s="46"/>
      <c r="V10018" s="112"/>
      <c r="W10018" s="72"/>
      <c r="X10018" s="46"/>
      <c r="Y10018" s="46"/>
      <c r="AC10018" s="47">
        <f t="shared" si="153"/>
        <v>0</v>
      </c>
      <c r="AD10018" s="47"/>
      <c r="AE10018" s="44"/>
      <c r="AF10018" s="48"/>
    </row>
    <row r="10019" spans="1:32" ht="21" customHeight="1">
      <c r="A10019" s="45" t="str">
        <f>IF(G10019="","",VLOOKUP(G10019,#REF!,3,0))</f>
        <v/>
      </c>
      <c r="B10019" s="45" t="str">
        <f>IF(Table1[[#This Row],[Day]]="","",WEEKNUM(F10019))</f>
        <v/>
      </c>
      <c r="C10019" s="45" t="str">
        <f>IF(Table1[[#This Row],[Day]]="","",MONTH(F10019))</f>
        <v/>
      </c>
      <c r="D10019" s="45" t="str">
        <f>IF(Table1[[#This Row],[Day]]="","",YEAR(F10019))</f>
        <v/>
      </c>
      <c r="E10019" s="117" t="s">
        <v>329</v>
      </c>
      <c r="J10019" s="102"/>
      <c r="K10019" s="124"/>
      <c r="R10019" s="46"/>
      <c r="V10019" s="112"/>
      <c r="W10019" s="72"/>
      <c r="X10019" s="46"/>
      <c r="Y10019" s="46"/>
      <c r="AC10019" s="47">
        <f t="shared" si="153"/>
        <v>0</v>
      </c>
      <c r="AD10019" s="47"/>
      <c r="AE10019" s="44"/>
      <c r="AF10019" s="48"/>
    </row>
    <row r="10020" spans="1:32" ht="21" customHeight="1">
      <c r="A10020" s="45" t="str">
        <f>IF(G10020="","",VLOOKUP(G10020,#REF!,3,0))</f>
        <v/>
      </c>
      <c r="B10020" s="45" t="str">
        <f>IF(Table1[[#This Row],[Day]]="","",WEEKNUM(F10020))</f>
        <v/>
      </c>
      <c r="C10020" s="45" t="str">
        <f>IF(Table1[[#This Row],[Day]]="","",MONTH(F10020))</f>
        <v/>
      </c>
      <c r="D10020" s="45" t="str">
        <f>IF(Table1[[#This Row],[Day]]="","",YEAR(F10020))</f>
        <v/>
      </c>
      <c r="E10020" s="117" t="s">
        <v>329</v>
      </c>
      <c r="J10020" s="102"/>
      <c r="K10020" s="124"/>
      <c r="R10020" s="46"/>
      <c r="V10020" s="112"/>
      <c r="W10020" s="72"/>
      <c r="X10020" s="46"/>
      <c r="Y10020" s="46"/>
      <c r="AC10020" s="47">
        <f t="shared" si="153"/>
        <v>0</v>
      </c>
      <c r="AD10020" s="47"/>
      <c r="AE10020" s="44"/>
      <c r="AF10020" s="48"/>
    </row>
    <row r="10021" spans="1:32" ht="21" customHeight="1">
      <c r="A10021" s="45" t="str">
        <f>IF(G10021="","",VLOOKUP(G10021,#REF!,3,0))</f>
        <v/>
      </c>
      <c r="B10021" s="45" t="str">
        <f>IF(Table1[[#This Row],[Day]]="","",WEEKNUM(F10021))</f>
        <v/>
      </c>
      <c r="C10021" s="45" t="str">
        <f>IF(Table1[[#This Row],[Day]]="","",MONTH(F10021))</f>
        <v/>
      </c>
      <c r="D10021" s="45" t="str">
        <f>IF(Table1[[#This Row],[Day]]="","",YEAR(F10021))</f>
        <v/>
      </c>
      <c r="E10021" s="117" t="s">
        <v>329</v>
      </c>
      <c r="J10021" s="102"/>
      <c r="K10021" s="124"/>
      <c r="R10021" s="46"/>
      <c r="V10021" s="112"/>
      <c r="W10021" s="72"/>
      <c r="X10021" s="46"/>
      <c r="Y10021" s="46"/>
      <c r="AC10021" s="47">
        <f t="shared" si="153"/>
        <v>0</v>
      </c>
      <c r="AD10021" s="47"/>
      <c r="AE10021" s="44"/>
      <c r="AF10021" s="48"/>
    </row>
    <row r="10022" spans="1:32" ht="21" customHeight="1">
      <c r="A10022" s="45" t="str">
        <f>IF(G10022="","",VLOOKUP(G10022,#REF!,3,0))</f>
        <v/>
      </c>
      <c r="B10022" s="45" t="str">
        <f>IF(Table1[[#This Row],[Day]]="","",WEEKNUM(F10022))</f>
        <v/>
      </c>
      <c r="C10022" s="45" t="str">
        <f>IF(Table1[[#This Row],[Day]]="","",MONTH(F10022))</f>
        <v/>
      </c>
      <c r="D10022" s="45" t="str">
        <f>IF(Table1[[#This Row],[Day]]="","",YEAR(F10022))</f>
        <v/>
      </c>
      <c r="E10022" s="117" t="s">
        <v>329</v>
      </c>
      <c r="J10022" s="102"/>
      <c r="K10022" s="124"/>
      <c r="R10022" s="46"/>
      <c r="V10022" s="112"/>
      <c r="W10022" s="72"/>
      <c r="X10022" s="46"/>
      <c r="Y10022" s="46"/>
      <c r="AC10022" s="47">
        <f t="shared" si="153"/>
        <v>0</v>
      </c>
      <c r="AD10022" s="47"/>
      <c r="AE10022" s="44"/>
      <c r="AF10022" s="48"/>
    </row>
    <row r="10023" spans="1:32" ht="21" customHeight="1">
      <c r="A10023" s="45" t="str">
        <f>IF(G10023="","",VLOOKUP(G10023,#REF!,3,0))</f>
        <v/>
      </c>
      <c r="B10023" s="45" t="str">
        <f>IF(Table1[[#This Row],[Day]]="","",WEEKNUM(F10023))</f>
        <v/>
      </c>
      <c r="C10023" s="45" t="str">
        <f>IF(Table1[[#This Row],[Day]]="","",MONTH(F10023))</f>
        <v/>
      </c>
      <c r="D10023" s="45" t="str">
        <f>IF(Table1[[#This Row],[Day]]="","",YEAR(F10023))</f>
        <v/>
      </c>
      <c r="E10023" s="117" t="s">
        <v>329</v>
      </c>
      <c r="J10023" s="102"/>
      <c r="K10023" s="124"/>
      <c r="R10023" s="46"/>
      <c r="V10023" s="112"/>
      <c r="W10023" s="72"/>
      <c r="X10023" s="46"/>
      <c r="Y10023" s="46"/>
      <c r="AC10023" s="47">
        <f t="shared" si="153"/>
        <v>0</v>
      </c>
      <c r="AD10023" s="47"/>
      <c r="AE10023" s="44"/>
      <c r="AF10023" s="48"/>
    </row>
    <row r="10024" spans="1:32" ht="21" customHeight="1">
      <c r="A10024" s="45" t="str">
        <f>IF(G10024="","",VLOOKUP(G10024,#REF!,3,0))</f>
        <v/>
      </c>
      <c r="B10024" s="45" t="str">
        <f>IF(Table1[[#This Row],[Day]]="","",WEEKNUM(F10024))</f>
        <v/>
      </c>
      <c r="C10024" s="45" t="str">
        <f>IF(Table1[[#This Row],[Day]]="","",MONTH(F10024))</f>
        <v/>
      </c>
      <c r="D10024" s="45" t="str">
        <f>IF(Table1[[#This Row],[Day]]="","",YEAR(F10024))</f>
        <v/>
      </c>
      <c r="E10024" s="117" t="s">
        <v>329</v>
      </c>
      <c r="J10024" s="102"/>
      <c r="K10024" s="124"/>
      <c r="R10024" s="46"/>
      <c r="V10024" s="112"/>
      <c r="W10024" s="72"/>
      <c r="X10024" s="46"/>
      <c r="Y10024" s="46"/>
      <c r="AC10024" s="47">
        <f t="shared" si="153"/>
        <v>0</v>
      </c>
      <c r="AD10024" s="47"/>
      <c r="AE10024" s="44"/>
      <c r="AF10024" s="48"/>
    </row>
    <row r="10025" spans="1:32" ht="21" customHeight="1">
      <c r="A10025" s="45" t="str">
        <f>IF(G10025="","",VLOOKUP(G10025,#REF!,3,0))</f>
        <v/>
      </c>
      <c r="B10025" s="45" t="str">
        <f>IF(Table1[[#This Row],[Day]]="","",WEEKNUM(F10025))</f>
        <v/>
      </c>
      <c r="C10025" s="45" t="str">
        <f>IF(Table1[[#This Row],[Day]]="","",MONTH(F10025))</f>
        <v/>
      </c>
      <c r="D10025" s="45" t="str">
        <f>IF(Table1[[#This Row],[Day]]="","",YEAR(F10025))</f>
        <v/>
      </c>
      <c r="E10025" s="117" t="s">
        <v>329</v>
      </c>
      <c r="J10025" s="102"/>
      <c r="K10025" s="124"/>
      <c r="R10025" s="46"/>
      <c r="V10025" s="112"/>
      <c r="W10025" s="72"/>
      <c r="X10025" s="46"/>
      <c r="Y10025" s="46"/>
      <c r="AC10025" s="47">
        <f t="shared" si="153"/>
        <v>0</v>
      </c>
      <c r="AD10025" s="47"/>
      <c r="AE10025" s="44"/>
      <c r="AF10025" s="48"/>
    </row>
    <row r="10026" spans="1:32" ht="21" customHeight="1">
      <c r="A10026" s="45" t="str">
        <f>IF(G10026="","",VLOOKUP(G10026,#REF!,3,0))</f>
        <v/>
      </c>
      <c r="B10026" s="45" t="str">
        <f>IF(Table1[[#This Row],[Day]]="","",WEEKNUM(F10026))</f>
        <v/>
      </c>
      <c r="C10026" s="45" t="str">
        <f>IF(Table1[[#This Row],[Day]]="","",MONTH(F10026))</f>
        <v/>
      </c>
      <c r="D10026" s="45" t="str">
        <f>IF(Table1[[#This Row],[Day]]="","",YEAR(F10026))</f>
        <v/>
      </c>
      <c r="E10026" s="117" t="s">
        <v>329</v>
      </c>
      <c r="J10026" s="102"/>
      <c r="K10026" s="124"/>
      <c r="R10026" s="46"/>
      <c r="V10026" s="112"/>
      <c r="W10026" s="72"/>
      <c r="X10026" s="46"/>
      <c r="Y10026" s="46"/>
      <c r="AC10026" s="47">
        <f t="shared" si="153"/>
        <v>0</v>
      </c>
      <c r="AD10026" s="47"/>
      <c r="AE10026" s="44"/>
      <c r="AF10026" s="48"/>
    </row>
    <row r="10027" spans="1:32" ht="21" customHeight="1">
      <c r="A10027" s="45" t="str">
        <f>IF(G10027="","",VLOOKUP(G10027,#REF!,3,0))</f>
        <v/>
      </c>
      <c r="B10027" s="45" t="str">
        <f>IF(Table1[[#This Row],[Day]]="","",WEEKNUM(F10027))</f>
        <v/>
      </c>
      <c r="C10027" s="45" t="str">
        <f>IF(Table1[[#This Row],[Day]]="","",MONTH(F10027))</f>
        <v/>
      </c>
      <c r="D10027" s="45" t="str">
        <f>IF(Table1[[#This Row],[Day]]="","",YEAR(F10027))</f>
        <v/>
      </c>
      <c r="E10027" s="117" t="s">
        <v>329</v>
      </c>
      <c r="J10027" s="102"/>
      <c r="K10027" s="124"/>
      <c r="R10027" s="46"/>
      <c r="V10027" s="112"/>
      <c r="W10027" s="72"/>
      <c r="X10027" s="46"/>
      <c r="Y10027" s="46"/>
      <c r="AC10027" s="47">
        <f t="shared" si="153"/>
        <v>0</v>
      </c>
      <c r="AD10027" s="47"/>
      <c r="AE10027" s="44"/>
      <c r="AF10027" s="48"/>
    </row>
    <row r="10028" spans="1:32" ht="21" customHeight="1">
      <c r="A10028" s="45" t="str">
        <f>IF(G10028="","",VLOOKUP(G10028,#REF!,3,0))</f>
        <v/>
      </c>
      <c r="B10028" s="45" t="str">
        <f>IF(Table1[[#This Row],[Day]]="","",WEEKNUM(F10028))</f>
        <v/>
      </c>
      <c r="C10028" s="45" t="str">
        <f>IF(Table1[[#This Row],[Day]]="","",MONTH(F10028))</f>
        <v/>
      </c>
      <c r="D10028" s="45" t="str">
        <f>IF(Table1[[#This Row],[Day]]="","",YEAR(F10028))</f>
        <v/>
      </c>
      <c r="E10028" s="117" t="s">
        <v>329</v>
      </c>
      <c r="J10028" s="102"/>
      <c r="K10028" s="124"/>
      <c r="R10028" s="46"/>
      <c r="V10028" s="112"/>
      <c r="W10028" s="72"/>
      <c r="X10028" s="46"/>
      <c r="Y10028" s="46"/>
      <c r="AC10028" s="47">
        <f t="shared" si="153"/>
        <v>0</v>
      </c>
      <c r="AD10028" s="47"/>
      <c r="AE10028" s="44"/>
      <c r="AF10028" s="48"/>
    </row>
    <row r="10029" spans="1:32" ht="21" customHeight="1">
      <c r="A10029" s="45" t="str">
        <f>IF(G10029="","",VLOOKUP(G10029,#REF!,3,0))</f>
        <v/>
      </c>
      <c r="B10029" s="45" t="str">
        <f>IF(Table1[[#This Row],[Day]]="","",WEEKNUM(F10029))</f>
        <v/>
      </c>
      <c r="C10029" s="45" t="str">
        <f>IF(Table1[[#This Row],[Day]]="","",MONTH(F10029))</f>
        <v/>
      </c>
      <c r="D10029" s="45" t="str">
        <f>IF(Table1[[#This Row],[Day]]="","",YEAR(F10029))</f>
        <v/>
      </c>
      <c r="E10029" s="117" t="s">
        <v>329</v>
      </c>
      <c r="J10029" s="102"/>
      <c r="K10029" s="124"/>
      <c r="R10029" s="46"/>
      <c r="V10029" s="112"/>
      <c r="W10029" s="72"/>
      <c r="X10029" s="46"/>
      <c r="Y10029" s="46"/>
      <c r="AC10029" s="47">
        <f t="shared" si="153"/>
        <v>0</v>
      </c>
      <c r="AD10029" s="47"/>
      <c r="AE10029" s="44"/>
      <c r="AF10029" s="48"/>
    </row>
    <row r="10030" spans="1:32" ht="21" customHeight="1">
      <c r="A10030" s="45" t="str">
        <f>IF(G10030="","",VLOOKUP(G10030,#REF!,3,0))</f>
        <v/>
      </c>
      <c r="B10030" s="45" t="str">
        <f>IF(Table1[[#This Row],[Day]]="","",WEEKNUM(F10030))</f>
        <v/>
      </c>
      <c r="C10030" s="45" t="str">
        <f>IF(Table1[[#This Row],[Day]]="","",MONTH(F10030))</f>
        <v/>
      </c>
      <c r="D10030" s="45" t="str">
        <f>IF(Table1[[#This Row],[Day]]="","",YEAR(F10030))</f>
        <v/>
      </c>
      <c r="E10030" s="117" t="s">
        <v>329</v>
      </c>
      <c r="J10030" s="102"/>
      <c r="K10030" s="124"/>
      <c r="R10030" s="46"/>
      <c r="V10030" s="112"/>
      <c r="W10030" s="72"/>
      <c r="X10030" s="46"/>
      <c r="Y10030" s="46"/>
      <c r="AC10030" s="47">
        <f t="shared" si="153"/>
        <v>0</v>
      </c>
      <c r="AD10030" s="47"/>
      <c r="AE10030" s="44"/>
      <c r="AF10030" s="48"/>
    </row>
    <row r="10031" spans="1:32" ht="21" customHeight="1">
      <c r="A10031" s="45" t="str">
        <f>IF(G10031="","",VLOOKUP(G10031,#REF!,3,0))</f>
        <v/>
      </c>
      <c r="B10031" s="45" t="str">
        <f>IF(Table1[[#This Row],[Day]]="","",WEEKNUM(F10031))</f>
        <v/>
      </c>
      <c r="C10031" s="45" t="str">
        <f>IF(Table1[[#This Row],[Day]]="","",MONTH(F10031))</f>
        <v/>
      </c>
      <c r="D10031" s="45" t="str">
        <f>IF(Table1[[#This Row],[Day]]="","",YEAR(F10031))</f>
        <v/>
      </c>
      <c r="E10031" s="117" t="s">
        <v>329</v>
      </c>
      <c r="J10031" s="102"/>
      <c r="K10031" s="124"/>
      <c r="R10031" s="46"/>
      <c r="V10031" s="112"/>
      <c r="W10031" s="72"/>
      <c r="X10031" s="46"/>
      <c r="Y10031" s="46"/>
      <c r="AC10031" s="47">
        <f t="shared" si="153"/>
        <v>0</v>
      </c>
      <c r="AD10031" s="47"/>
      <c r="AE10031" s="44"/>
      <c r="AF10031" s="48"/>
    </row>
    <row r="10032" spans="1:32" ht="21" customHeight="1">
      <c r="A10032" s="45" t="str">
        <f>IF(G10032="","",VLOOKUP(G10032,#REF!,3,0))</f>
        <v/>
      </c>
      <c r="B10032" s="45" t="str">
        <f>IF(Table1[[#This Row],[Day]]="","",WEEKNUM(F10032))</f>
        <v/>
      </c>
      <c r="C10032" s="45" t="str">
        <f>IF(Table1[[#This Row],[Day]]="","",MONTH(F10032))</f>
        <v/>
      </c>
      <c r="D10032" s="45" t="str">
        <f>IF(Table1[[#This Row],[Day]]="","",YEAR(F10032))</f>
        <v/>
      </c>
      <c r="E10032" s="117" t="s">
        <v>329</v>
      </c>
      <c r="J10032" s="102"/>
      <c r="K10032" s="124"/>
      <c r="R10032" s="46"/>
      <c r="V10032" s="112"/>
      <c r="W10032" s="72"/>
      <c r="X10032" s="46"/>
      <c r="Y10032" s="46"/>
      <c r="AC10032" s="47">
        <f t="shared" si="153"/>
        <v>0</v>
      </c>
      <c r="AD10032" s="47"/>
      <c r="AE10032" s="44"/>
      <c r="AF10032" s="48"/>
    </row>
    <row r="10033" spans="1:32" ht="21" customHeight="1">
      <c r="A10033" s="45" t="str">
        <f>IF(G10033="","",VLOOKUP(G10033,#REF!,3,0))</f>
        <v/>
      </c>
      <c r="B10033" s="45" t="str">
        <f>IF(Table1[[#This Row],[Day]]="","",WEEKNUM(F10033))</f>
        <v/>
      </c>
      <c r="C10033" s="45" t="str">
        <f>IF(Table1[[#This Row],[Day]]="","",MONTH(F10033))</f>
        <v/>
      </c>
      <c r="D10033" s="45" t="str">
        <f>IF(Table1[[#This Row],[Day]]="","",YEAR(F10033))</f>
        <v/>
      </c>
      <c r="E10033" s="117" t="s">
        <v>329</v>
      </c>
      <c r="J10033" s="102"/>
      <c r="K10033" s="124"/>
      <c r="R10033" s="46"/>
      <c r="V10033" s="112"/>
      <c r="W10033" s="72"/>
      <c r="X10033" s="46"/>
      <c r="Y10033" s="46"/>
      <c r="AC10033" s="47">
        <f t="shared" si="153"/>
        <v>0</v>
      </c>
      <c r="AD10033" s="47"/>
      <c r="AE10033" s="44"/>
      <c r="AF10033" s="48"/>
    </row>
    <row r="10034" spans="1:32" ht="21" customHeight="1">
      <c r="A10034" s="45" t="str">
        <f>IF(G10034="","",VLOOKUP(G10034,#REF!,3,0))</f>
        <v/>
      </c>
      <c r="B10034" s="45" t="str">
        <f>IF(Table1[[#This Row],[Day]]="","",WEEKNUM(F10034))</f>
        <v/>
      </c>
      <c r="C10034" s="45" t="str">
        <f>IF(Table1[[#This Row],[Day]]="","",MONTH(F10034))</f>
        <v/>
      </c>
      <c r="D10034" s="45" t="str">
        <f>IF(Table1[[#This Row],[Day]]="","",YEAR(F10034))</f>
        <v/>
      </c>
      <c r="E10034" s="117" t="s">
        <v>329</v>
      </c>
      <c r="J10034" s="102"/>
      <c r="K10034" s="124"/>
      <c r="R10034" s="46"/>
      <c r="V10034" s="112"/>
      <c r="W10034" s="72"/>
      <c r="X10034" s="46"/>
      <c r="Y10034" s="46"/>
      <c r="AC10034" s="47">
        <f t="shared" si="153"/>
        <v>0</v>
      </c>
      <c r="AD10034" s="47"/>
      <c r="AE10034" s="44"/>
      <c r="AF10034" s="48"/>
    </row>
    <row r="10035" spans="1:32" ht="21" customHeight="1">
      <c r="A10035" s="45" t="str">
        <f>IF(G10035="","",VLOOKUP(G10035,#REF!,3,0))</f>
        <v/>
      </c>
      <c r="B10035" s="45" t="str">
        <f>IF(Table1[[#This Row],[Day]]="","",WEEKNUM(F10035))</f>
        <v/>
      </c>
      <c r="C10035" s="45" t="str">
        <f>IF(Table1[[#This Row],[Day]]="","",MONTH(F10035))</f>
        <v/>
      </c>
      <c r="D10035" s="45" t="str">
        <f>IF(Table1[[#This Row],[Day]]="","",YEAR(F10035))</f>
        <v/>
      </c>
      <c r="E10035" s="117" t="s">
        <v>329</v>
      </c>
      <c r="J10035" s="102"/>
      <c r="K10035" s="124"/>
      <c r="R10035" s="46"/>
      <c r="V10035" s="112"/>
      <c r="W10035" s="72"/>
      <c r="X10035" s="46"/>
      <c r="Y10035" s="46"/>
      <c r="AC10035" s="47">
        <f t="shared" si="153"/>
        <v>0</v>
      </c>
      <c r="AD10035" s="47"/>
      <c r="AE10035" s="44"/>
      <c r="AF10035" s="48"/>
    </row>
    <row r="10036" spans="1:32" ht="21" customHeight="1">
      <c r="A10036" s="45" t="str">
        <f>IF(G10036="","",VLOOKUP(G10036,#REF!,3,0))</f>
        <v/>
      </c>
      <c r="B10036" s="45" t="str">
        <f>IF(Table1[[#This Row],[Day]]="","",WEEKNUM(F10036))</f>
        <v/>
      </c>
      <c r="C10036" s="45" t="str">
        <f>IF(Table1[[#This Row],[Day]]="","",MONTH(F10036))</f>
        <v/>
      </c>
      <c r="D10036" s="45" t="str">
        <f>IF(Table1[[#This Row],[Day]]="","",YEAR(F10036))</f>
        <v/>
      </c>
      <c r="E10036" s="117" t="s">
        <v>329</v>
      </c>
      <c r="J10036" s="102"/>
      <c r="K10036" s="124"/>
      <c r="R10036" s="46"/>
      <c r="V10036" s="112"/>
      <c r="W10036" s="72"/>
      <c r="X10036" s="46"/>
      <c r="Y10036" s="46"/>
      <c r="AC10036" s="47">
        <f t="shared" si="153"/>
        <v>0</v>
      </c>
      <c r="AD10036" s="47"/>
      <c r="AE10036" s="44"/>
      <c r="AF10036" s="48"/>
    </row>
    <row r="10037" spans="1:32" ht="21" customHeight="1">
      <c r="A10037" s="45" t="str">
        <f>IF(G10037="","",VLOOKUP(G10037,#REF!,3,0))</f>
        <v/>
      </c>
      <c r="B10037" s="45" t="str">
        <f>IF(Table1[[#This Row],[Day]]="","",WEEKNUM(F10037))</f>
        <v/>
      </c>
      <c r="C10037" s="45" t="str">
        <f>IF(Table1[[#This Row],[Day]]="","",MONTH(F10037))</f>
        <v/>
      </c>
      <c r="D10037" s="45" t="str">
        <f>IF(Table1[[#This Row],[Day]]="","",YEAR(F10037))</f>
        <v/>
      </c>
      <c r="E10037" s="117" t="s">
        <v>329</v>
      </c>
      <c r="J10037" s="102"/>
      <c r="K10037" s="124"/>
      <c r="R10037" s="46"/>
      <c r="V10037" s="112"/>
      <c r="W10037" s="72"/>
      <c r="X10037" s="46"/>
      <c r="Y10037" s="46"/>
      <c r="AC10037" s="47">
        <f t="shared" si="153"/>
        <v>0</v>
      </c>
      <c r="AD10037" s="47"/>
      <c r="AE10037" s="44"/>
      <c r="AF10037" s="48"/>
    </row>
    <row r="10038" spans="1:32" ht="21" customHeight="1">
      <c r="A10038" s="45" t="str">
        <f>IF(G10038="","",VLOOKUP(G10038,#REF!,3,0))</f>
        <v/>
      </c>
      <c r="B10038" s="45" t="str">
        <f>IF(Table1[[#This Row],[Day]]="","",WEEKNUM(F10038))</f>
        <v/>
      </c>
      <c r="C10038" s="45" t="str">
        <f>IF(Table1[[#This Row],[Day]]="","",MONTH(F10038))</f>
        <v/>
      </c>
      <c r="D10038" s="45" t="str">
        <f>IF(Table1[[#This Row],[Day]]="","",YEAR(F10038))</f>
        <v/>
      </c>
      <c r="E10038" s="117" t="s">
        <v>329</v>
      </c>
      <c r="J10038" s="102"/>
      <c r="K10038" s="124"/>
      <c r="R10038" s="46"/>
      <c r="V10038" s="112"/>
      <c r="W10038" s="72"/>
      <c r="X10038" s="46"/>
      <c r="Y10038" s="46"/>
      <c r="AC10038" s="47">
        <f t="shared" si="153"/>
        <v>0</v>
      </c>
      <c r="AD10038" s="47"/>
      <c r="AE10038" s="44"/>
      <c r="AF10038" s="48"/>
    </row>
    <row r="10039" spans="1:32" ht="21" customHeight="1">
      <c r="A10039" s="45" t="str">
        <f>IF(G10039="","",VLOOKUP(G10039,#REF!,3,0))</f>
        <v/>
      </c>
      <c r="B10039" s="45" t="str">
        <f>IF(Table1[[#This Row],[Day]]="","",WEEKNUM(F10039))</f>
        <v/>
      </c>
      <c r="C10039" s="45" t="str">
        <f>IF(Table1[[#This Row],[Day]]="","",MONTH(F10039))</f>
        <v/>
      </c>
      <c r="D10039" s="45" t="str">
        <f>IF(Table1[[#This Row],[Day]]="","",YEAR(F10039))</f>
        <v/>
      </c>
      <c r="E10039" s="117" t="s">
        <v>329</v>
      </c>
      <c r="J10039" s="102"/>
      <c r="K10039" s="124"/>
      <c r="R10039" s="46"/>
      <c r="V10039" s="112"/>
      <c r="W10039" s="72"/>
      <c r="X10039" s="46"/>
      <c r="Y10039" s="46"/>
      <c r="AC10039" s="47">
        <f t="shared" si="153"/>
        <v>0</v>
      </c>
      <c r="AD10039" s="47"/>
      <c r="AE10039" s="44"/>
      <c r="AF10039" s="48"/>
    </row>
    <row r="10040" spans="1:32" ht="21" customHeight="1">
      <c r="A10040" s="45" t="str">
        <f>IF(G10040="","",VLOOKUP(G10040,#REF!,3,0))</f>
        <v/>
      </c>
      <c r="B10040" s="45" t="str">
        <f>IF(Table1[[#This Row],[Day]]="","",WEEKNUM(F10040))</f>
        <v/>
      </c>
      <c r="C10040" s="45" t="str">
        <f>IF(Table1[[#This Row],[Day]]="","",MONTH(F10040))</f>
        <v/>
      </c>
      <c r="D10040" s="45" t="str">
        <f>IF(Table1[[#This Row],[Day]]="","",YEAR(F10040))</f>
        <v/>
      </c>
      <c r="E10040" s="117" t="s">
        <v>329</v>
      </c>
      <c r="J10040" s="102"/>
      <c r="K10040" s="124"/>
      <c r="R10040" s="46"/>
      <c r="V10040" s="112"/>
      <c r="W10040" s="72"/>
      <c r="X10040" s="46"/>
      <c r="Y10040" s="46"/>
      <c r="AC10040" s="47">
        <f t="shared" si="153"/>
        <v>0</v>
      </c>
      <c r="AD10040" s="47"/>
      <c r="AE10040" s="44"/>
      <c r="AF10040" s="48"/>
    </row>
    <row r="10041" spans="1:32" ht="21" customHeight="1">
      <c r="A10041" s="45" t="str">
        <f>IF(G10041="","",VLOOKUP(G10041,#REF!,3,0))</f>
        <v/>
      </c>
      <c r="B10041" s="45" t="str">
        <f>IF(Table1[[#This Row],[Day]]="","",WEEKNUM(F10041))</f>
        <v/>
      </c>
      <c r="C10041" s="45" t="str">
        <f>IF(Table1[[#This Row],[Day]]="","",MONTH(F10041))</f>
        <v/>
      </c>
      <c r="D10041" s="45" t="str">
        <f>IF(Table1[[#This Row],[Day]]="","",YEAR(F10041))</f>
        <v/>
      </c>
      <c r="E10041" s="117" t="s">
        <v>329</v>
      </c>
      <c r="J10041" s="102"/>
      <c r="K10041" s="124"/>
      <c r="R10041" s="46"/>
      <c r="V10041" s="112"/>
      <c r="W10041" s="72"/>
      <c r="X10041" s="46"/>
      <c r="Y10041" s="46"/>
      <c r="AC10041" s="47">
        <f t="shared" si="153"/>
        <v>0</v>
      </c>
      <c r="AD10041" s="47"/>
      <c r="AE10041" s="44"/>
      <c r="AF10041" s="48"/>
    </row>
    <row r="10042" spans="1:32" ht="21" customHeight="1">
      <c r="A10042" s="45" t="str">
        <f>IF(G10042="","",VLOOKUP(G10042,#REF!,3,0))</f>
        <v/>
      </c>
      <c r="B10042" s="45" t="str">
        <f>IF(Table1[[#This Row],[Day]]="","",WEEKNUM(F10042))</f>
        <v/>
      </c>
      <c r="C10042" s="45" t="str">
        <f>IF(Table1[[#This Row],[Day]]="","",MONTH(F10042))</f>
        <v/>
      </c>
      <c r="D10042" s="45" t="str">
        <f>IF(Table1[[#This Row],[Day]]="","",YEAR(F10042))</f>
        <v/>
      </c>
      <c r="E10042" s="117" t="s">
        <v>329</v>
      </c>
      <c r="J10042" s="102"/>
      <c r="K10042" s="124"/>
      <c r="R10042" s="46"/>
      <c r="V10042" s="112"/>
      <c r="W10042" s="72"/>
      <c r="X10042" s="46"/>
      <c r="Y10042" s="46"/>
      <c r="AC10042" s="47">
        <f t="shared" si="153"/>
        <v>0</v>
      </c>
      <c r="AD10042" s="47"/>
      <c r="AE10042" s="44"/>
      <c r="AF10042" s="48"/>
    </row>
    <row r="10043" spans="1:32" ht="21" customHeight="1">
      <c r="A10043" s="45" t="str">
        <f>IF(G10043="","",VLOOKUP(G10043,#REF!,3,0))</f>
        <v/>
      </c>
      <c r="B10043" s="45" t="str">
        <f>IF(Table1[[#This Row],[Day]]="","",WEEKNUM(F10043))</f>
        <v/>
      </c>
      <c r="C10043" s="45" t="str">
        <f>IF(Table1[[#This Row],[Day]]="","",MONTH(F10043))</f>
        <v/>
      </c>
      <c r="D10043" s="45" t="str">
        <f>IF(Table1[[#This Row],[Day]]="","",YEAR(F10043))</f>
        <v/>
      </c>
      <c r="E10043" s="117" t="s">
        <v>329</v>
      </c>
      <c r="J10043" s="102"/>
      <c r="K10043" s="124"/>
      <c r="R10043" s="46"/>
      <c r="V10043" s="112"/>
      <c r="W10043" s="72"/>
      <c r="X10043" s="46"/>
      <c r="Y10043" s="46"/>
      <c r="AC10043" s="47">
        <f t="shared" si="153"/>
        <v>0</v>
      </c>
      <c r="AD10043" s="47"/>
      <c r="AE10043" s="44"/>
      <c r="AF10043" s="48"/>
    </row>
    <row r="10044" spans="1:32" ht="21" customHeight="1">
      <c r="A10044" s="45" t="str">
        <f>IF(G10044="","",VLOOKUP(G10044,#REF!,3,0))</f>
        <v/>
      </c>
      <c r="B10044" s="45" t="str">
        <f>IF(Table1[[#This Row],[Day]]="","",WEEKNUM(F10044))</f>
        <v/>
      </c>
      <c r="C10044" s="45" t="str">
        <f>IF(Table1[[#This Row],[Day]]="","",MONTH(F10044))</f>
        <v/>
      </c>
      <c r="D10044" s="45" t="str">
        <f>IF(Table1[[#This Row],[Day]]="","",YEAR(F10044))</f>
        <v/>
      </c>
      <c r="E10044" s="117" t="s">
        <v>329</v>
      </c>
      <c r="J10044" s="102"/>
      <c r="K10044" s="124"/>
      <c r="R10044" s="46"/>
      <c r="V10044" s="112"/>
      <c r="W10044" s="72"/>
      <c r="X10044" s="46"/>
      <c r="Y10044" s="46"/>
      <c r="AC10044" s="47">
        <f t="shared" si="153"/>
        <v>0</v>
      </c>
      <c r="AD10044" s="47"/>
      <c r="AE10044" s="44"/>
      <c r="AF10044" s="48"/>
    </row>
    <row r="10045" spans="1:32" ht="21" customHeight="1">
      <c r="A10045" s="45" t="str">
        <f>IF(G10045="","",VLOOKUP(G10045,#REF!,3,0))</f>
        <v/>
      </c>
      <c r="B10045" s="45" t="str">
        <f>IF(Table1[[#This Row],[Day]]="","",WEEKNUM(F10045))</f>
        <v/>
      </c>
      <c r="C10045" s="45" t="str">
        <f>IF(Table1[[#This Row],[Day]]="","",MONTH(F10045))</f>
        <v/>
      </c>
      <c r="D10045" s="45" t="str">
        <f>IF(Table1[[#This Row],[Day]]="","",YEAR(F10045))</f>
        <v/>
      </c>
      <c r="E10045" s="117" t="s">
        <v>329</v>
      </c>
      <c r="J10045" s="102"/>
      <c r="K10045" s="124"/>
      <c r="R10045" s="46"/>
      <c r="V10045" s="112"/>
      <c r="W10045" s="72"/>
      <c r="X10045" s="46"/>
      <c r="Y10045" s="46"/>
      <c r="AC10045" s="47">
        <f t="shared" si="153"/>
        <v>0</v>
      </c>
      <c r="AD10045" s="47"/>
      <c r="AE10045" s="44"/>
      <c r="AF10045" s="48"/>
    </row>
    <row r="10046" spans="1:32" ht="21" customHeight="1">
      <c r="A10046" s="45" t="str">
        <f>IF(G10046="","",VLOOKUP(G10046,#REF!,3,0))</f>
        <v/>
      </c>
      <c r="B10046" s="45" t="str">
        <f>IF(Table1[[#This Row],[Day]]="","",WEEKNUM(F10046))</f>
        <v/>
      </c>
      <c r="C10046" s="45" t="str">
        <f>IF(Table1[[#This Row],[Day]]="","",MONTH(F10046))</f>
        <v/>
      </c>
      <c r="D10046" s="45" t="str">
        <f>IF(Table1[[#This Row],[Day]]="","",YEAR(F10046))</f>
        <v/>
      </c>
      <c r="E10046" s="117" t="s">
        <v>329</v>
      </c>
      <c r="J10046" s="102"/>
      <c r="K10046" s="124"/>
      <c r="R10046" s="46"/>
      <c r="V10046" s="112"/>
      <c r="W10046" s="72"/>
      <c r="X10046" s="46"/>
      <c r="Y10046" s="46"/>
      <c r="AC10046" s="47">
        <f t="shared" si="153"/>
        <v>0</v>
      </c>
      <c r="AD10046" s="47"/>
      <c r="AE10046" s="44"/>
      <c r="AF10046" s="48"/>
    </row>
    <row r="10047" spans="1:32" ht="21" customHeight="1">
      <c r="A10047" s="45" t="str">
        <f>IF(G10047="","",VLOOKUP(G10047,#REF!,3,0))</f>
        <v/>
      </c>
      <c r="B10047" s="45" t="str">
        <f>IF(Table1[[#This Row],[Day]]="","",WEEKNUM(F10047))</f>
        <v/>
      </c>
      <c r="C10047" s="45" t="str">
        <f>IF(Table1[[#This Row],[Day]]="","",MONTH(F10047))</f>
        <v/>
      </c>
      <c r="D10047" s="45" t="str">
        <f>IF(Table1[[#This Row],[Day]]="","",YEAR(F10047))</f>
        <v/>
      </c>
      <c r="E10047" s="117" t="s">
        <v>329</v>
      </c>
      <c r="J10047" s="102"/>
      <c r="K10047" s="124"/>
      <c r="R10047" s="46"/>
      <c r="V10047" s="112"/>
      <c r="W10047" s="72"/>
      <c r="X10047" s="46"/>
      <c r="Y10047" s="46"/>
      <c r="AC10047" s="47">
        <f t="shared" si="153"/>
        <v>0</v>
      </c>
      <c r="AD10047" s="47"/>
      <c r="AE10047" s="44"/>
      <c r="AF10047" s="48"/>
    </row>
    <row r="10048" spans="1:32" ht="21" customHeight="1">
      <c r="A10048" s="45" t="str">
        <f>IF(G10048="","",VLOOKUP(G10048,#REF!,3,0))</f>
        <v/>
      </c>
      <c r="B10048" s="45" t="str">
        <f>IF(Table1[[#This Row],[Day]]="","",WEEKNUM(F10048))</f>
        <v/>
      </c>
      <c r="C10048" s="45" t="str">
        <f>IF(Table1[[#This Row],[Day]]="","",MONTH(F10048))</f>
        <v/>
      </c>
      <c r="D10048" s="45" t="str">
        <f>IF(Table1[[#This Row],[Day]]="","",YEAR(F10048))</f>
        <v/>
      </c>
      <c r="E10048" s="117" t="s">
        <v>329</v>
      </c>
      <c r="J10048" s="102"/>
      <c r="K10048" s="124"/>
      <c r="R10048" s="46"/>
      <c r="V10048" s="112"/>
      <c r="W10048" s="72"/>
      <c r="X10048" s="46"/>
      <c r="Y10048" s="46"/>
      <c r="AC10048" s="47">
        <f t="shared" si="153"/>
        <v>0</v>
      </c>
      <c r="AD10048" s="47"/>
      <c r="AE10048" s="44"/>
      <c r="AF10048" s="48"/>
    </row>
    <row r="10049" spans="1:32" ht="21" customHeight="1">
      <c r="A10049" s="45" t="str">
        <f>IF(G10049="","",VLOOKUP(G10049,#REF!,3,0))</f>
        <v/>
      </c>
      <c r="B10049" s="45" t="str">
        <f>IF(Table1[[#This Row],[Day]]="","",WEEKNUM(F10049))</f>
        <v/>
      </c>
      <c r="C10049" s="45" t="str">
        <f>IF(Table1[[#This Row],[Day]]="","",MONTH(F10049))</f>
        <v/>
      </c>
      <c r="D10049" s="45" t="str">
        <f>IF(Table1[[#This Row],[Day]]="","",YEAR(F10049))</f>
        <v/>
      </c>
      <c r="E10049" s="117" t="s">
        <v>329</v>
      </c>
      <c r="J10049" s="102"/>
      <c r="K10049" s="124"/>
      <c r="R10049" s="46"/>
      <c r="V10049" s="112"/>
      <c r="W10049" s="72"/>
      <c r="X10049" s="46"/>
      <c r="Y10049" s="46"/>
      <c r="AC10049" s="47">
        <f t="shared" si="153"/>
        <v>0</v>
      </c>
      <c r="AD10049" s="47"/>
      <c r="AE10049" s="44"/>
      <c r="AF10049" s="48"/>
    </row>
    <row r="10050" spans="1:32" ht="21" customHeight="1">
      <c r="A10050" s="45" t="str">
        <f>IF(G10050="","",VLOOKUP(G10050,#REF!,3,0))</f>
        <v/>
      </c>
      <c r="B10050" s="45" t="str">
        <f>IF(Table1[[#This Row],[Day]]="","",WEEKNUM(F10050))</f>
        <v/>
      </c>
      <c r="C10050" s="45" t="str">
        <f>IF(Table1[[#This Row],[Day]]="","",MONTH(F10050))</f>
        <v/>
      </c>
      <c r="D10050" s="45" t="str">
        <f>IF(Table1[[#This Row],[Day]]="","",YEAR(F10050))</f>
        <v/>
      </c>
      <c r="E10050" s="117" t="s">
        <v>329</v>
      </c>
      <c r="J10050" s="102"/>
      <c r="K10050" s="124"/>
      <c r="R10050" s="46"/>
      <c r="V10050" s="112"/>
      <c r="W10050" s="72"/>
      <c r="X10050" s="46"/>
      <c r="Y10050" s="46"/>
      <c r="AC10050" s="47">
        <f t="shared" si="153"/>
        <v>0</v>
      </c>
      <c r="AD10050" s="47"/>
      <c r="AE10050" s="44"/>
      <c r="AF10050" s="48"/>
    </row>
    <row r="10051" spans="1:32" ht="21" customHeight="1">
      <c r="A10051" s="45" t="str">
        <f>IF(G10051="","",VLOOKUP(G10051,#REF!,3,0))</f>
        <v/>
      </c>
      <c r="B10051" s="45" t="str">
        <f>IF(Table1[[#This Row],[Day]]="","",WEEKNUM(F10051))</f>
        <v/>
      </c>
      <c r="C10051" s="45" t="str">
        <f>IF(Table1[[#This Row],[Day]]="","",MONTH(F10051))</f>
        <v/>
      </c>
      <c r="D10051" s="45" t="str">
        <f>IF(Table1[[#This Row],[Day]]="","",YEAR(F10051))</f>
        <v/>
      </c>
      <c r="E10051" s="117" t="s">
        <v>329</v>
      </c>
      <c r="J10051" s="102"/>
      <c r="K10051" s="124"/>
      <c r="R10051" s="46"/>
      <c r="V10051" s="112"/>
      <c r="W10051" s="72"/>
      <c r="X10051" s="46"/>
      <c r="Y10051" s="46"/>
      <c r="AC10051" s="47">
        <f t="shared" si="153"/>
        <v>0</v>
      </c>
      <c r="AD10051" s="47"/>
      <c r="AE10051" s="44"/>
      <c r="AF10051" s="48"/>
    </row>
    <row r="10052" spans="1:32" ht="21" customHeight="1">
      <c r="A10052" s="45" t="str">
        <f>IF(G10052="","",VLOOKUP(G10052,#REF!,3,0))</f>
        <v/>
      </c>
      <c r="B10052" s="45" t="str">
        <f>IF(Table1[[#This Row],[Day]]="","",WEEKNUM(F10052))</f>
        <v/>
      </c>
      <c r="C10052" s="45" t="str">
        <f>IF(Table1[[#This Row],[Day]]="","",MONTH(F10052))</f>
        <v/>
      </c>
      <c r="D10052" s="45" t="str">
        <f>IF(Table1[[#This Row],[Day]]="","",YEAR(F10052))</f>
        <v/>
      </c>
      <c r="E10052" s="117" t="s">
        <v>329</v>
      </c>
      <c r="J10052" s="102"/>
      <c r="K10052" s="124"/>
      <c r="R10052" s="46"/>
      <c r="V10052" s="112"/>
      <c r="W10052" s="72"/>
      <c r="X10052" s="46"/>
      <c r="Y10052" s="46"/>
      <c r="AC10052" s="47">
        <f t="shared" si="153"/>
        <v>0</v>
      </c>
      <c r="AD10052" s="47"/>
      <c r="AE10052" s="44"/>
      <c r="AF10052" s="48"/>
    </row>
    <row r="10053" spans="1:32" ht="21" customHeight="1">
      <c r="A10053" s="45" t="str">
        <f>IF(G10053="","",VLOOKUP(G10053,#REF!,3,0))</f>
        <v/>
      </c>
      <c r="B10053" s="45" t="str">
        <f>IF(Table1[[#This Row],[Day]]="","",WEEKNUM(F10053))</f>
        <v/>
      </c>
      <c r="C10053" s="45" t="str">
        <f>IF(Table1[[#This Row],[Day]]="","",MONTH(F10053))</f>
        <v/>
      </c>
      <c r="D10053" s="45" t="str">
        <f>IF(Table1[[#This Row],[Day]]="","",YEAR(F10053))</f>
        <v/>
      </c>
      <c r="E10053" s="117" t="s">
        <v>329</v>
      </c>
      <c r="J10053" s="102"/>
      <c r="K10053" s="124"/>
      <c r="R10053" s="46"/>
      <c r="V10053" s="112"/>
      <c r="W10053" s="72"/>
      <c r="X10053" s="46"/>
      <c r="Y10053" s="46"/>
      <c r="AC10053" s="47">
        <f t="shared" si="153"/>
        <v>0</v>
      </c>
      <c r="AD10053" s="47"/>
      <c r="AE10053" s="44"/>
      <c r="AF10053" s="48"/>
    </row>
    <row r="10054" spans="1:32" ht="21" customHeight="1">
      <c r="A10054" s="45" t="str">
        <f>IF(G10054="","",VLOOKUP(G10054,#REF!,3,0))</f>
        <v/>
      </c>
      <c r="B10054" s="45" t="str">
        <f>IF(Table1[[#This Row],[Day]]="","",WEEKNUM(F10054))</f>
        <v/>
      </c>
      <c r="C10054" s="45" t="str">
        <f>IF(Table1[[#This Row],[Day]]="","",MONTH(F10054))</f>
        <v/>
      </c>
      <c r="D10054" s="45" t="str">
        <f>IF(Table1[[#This Row],[Day]]="","",YEAR(F10054))</f>
        <v/>
      </c>
      <c r="E10054" s="117" t="s">
        <v>329</v>
      </c>
      <c r="J10054" s="102"/>
      <c r="K10054" s="124"/>
      <c r="R10054" s="46"/>
      <c r="V10054" s="112"/>
      <c r="W10054" s="72"/>
      <c r="X10054" s="46"/>
      <c r="Y10054" s="46"/>
      <c r="AC10054" s="47">
        <f t="shared" si="153"/>
        <v>0</v>
      </c>
      <c r="AD10054" s="47"/>
      <c r="AE10054" s="44"/>
      <c r="AF10054" s="48"/>
    </row>
    <row r="10055" spans="1:32" ht="21" customHeight="1">
      <c r="A10055" s="45" t="str">
        <f>IF(G10055="","",VLOOKUP(G10055,#REF!,3,0))</f>
        <v/>
      </c>
      <c r="B10055" s="45" t="str">
        <f>IF(Table1[[#This Row],[Day]]="","",WEEKNUM(F10055))</f>
        <v/>
      </c>
      <c r="C10055" s="45" t="str">
        <f>IF(Table1[[#This Row],[Day]]="","",MONTH(F10055))</f>
        <v/>
      </c>
      <c r="D10055" s="45" t="str">
        <f>IF(Table1[[#This Row],[Day]]="","",YEAR(F10055))</f>
        <v/>
      </c>
      <c r="E10055" s="117" t="s">
        <v>329</v>
      </c>
      <c r="J10055" s="102"/>
      <c r="K10055" s="124"/>
      <c r="R10055" s="46"/>
      <c r="V10055" s="112"/>
      <c r="W10055" s="72"/>
      <c r="X10055" s="46"/>
      <c r="Y10055" s="46"/>
      <c r="AC10055" s="47">
        <f t="shared" si="153"/>
        <v>0</v>
      </c>
      <c r="AD10055" s="47"/>
      <c r="AE10055" s="44"/>
      <c r="AF10055" s="48"/>
    </row>
    <row r="10056" spans="1:32" ht="21" customHeight="1">
      <c r="A10056" s="45" t="str">
        <f>IF(G10056="","",VLOOKUP(G10056,#REF!,3,0))</f>
        <v/>
      </c>
      <c r="B10056" s="45" t="str">
        <f>IF(Table1[[#This Row],[Day]]="","",WEEKNUM(F10056))</f>
        <v/>
      </c>
      <c r="C10056" s="45" t="str">
        <f>IF(Table1[[#This Row],[Day]]="","",MONTH(F10056))</f>
        <v/>
      </c>
      <c r="D10056" s="45" t="str">
        <f>IF(Table1[[#This Row],[Day]]="","",YEAR(F10056))</f>
        <v/>
      </c>
      <c r="E10056" s="117" t="s">
        <v>329</v>
      </c>
      <c r="J10056" s="102"/>
      <c r="K10056" s="124"/>
      <c r="R10056" s="46"/>
      <c r="V10056" s="112"/>
      <c r="W10056" s="72"/>
      <c r="X10056" s="46"/>
      <c r="Y10056" s="46"/>
      <c r="AC10056" s="47">
        <f t="shared" si="153"/>
        <v>0</v>
      </c>
      <c r="AD10056" s="47"/>
      <c r="AE10056" s="44"/>
      <c r="AF10056" s="48"/>
    </row>
    <row r="10057" spans="1:32" ht="21" customHeight="1">
      <c r="A10057" s="45" t="str">
        <f>IF(G10057="","",VLOOKUP(G10057,#REF!,3,0))</f>
        <v/>
      </c>
      <c r="B10057" s="45" t="str">
        <f>IF(Table1[[#This Row],[Day]]="","",WEEKNUM(F10057))</f>
        <v/>
      </c>
      <c r="C10057" s="45" t="str">
        <f>IF(Table1[[#This Row],[Day]]="","",MONTH(F10057))</f>
        <v/>
      </c>
      <c r="D10057" s="45" t="str">
        <f>IF(Table1[[#This Row],[Day]]="","",YEAR(F10057))</f>
        <v/>
      </c>
      <c r="E10057" s="117" t="s">
        <v>329</v>
      </c>
      <c r="J10057" s="102"/>
      <c r="K10057" s="124"/>
      <c r="R10057" s="46"/>
      <c r="V10057" s="112"/>
      <c r="W10057" s="72"/>
      <c r="X10057" s="46"/>
      <c r="Y10057" s="46"/>
      <c r="AC10057" s="47">
        <f t="shared" si="153"/>
        <v>0</v>
      </c>
      <c r="AD10057" s="47"/>
      <c r="AE10057" s="44"/>
      <c r="AF10057" s="48"/>
    </row>
    <row r="10058" spans="1:32" ht="21" customHeight="1">
      <c r="A10058" s="45" t="str">
        <f>IF(G10058="","",VLOOKUP(G10058,#REF!,3,0))</f>
        <v/>
      </c>
      <c r="B10058" s="45" t="str">
        <f>IF(Table1[[#This Row],[Day]]="","",WEEKNUM(F10058))</f>
        <v/>
      </c>
      <c r="C10058" s="45" t="str">
        <f>IF(Table1[[#This Row],[Day]]="","",MONTH(F10058))</f>
        <v/>
      </c>
      <c r="D10058" s="45" t="str">
        <f>IF(Table1[[#This Row],[Day]]="","",YEAR(F10058))</f>
        <v/>
      </c>
      <c r="E10058" s="117" t="s">
        <v>329</v>
      </c>
      <c r="J10058" s="102"/>
      <c r="K10058" s="124"/>
      <c r="R10058" s="46"/>
      <c r="V10058" s="112"/>
      <c r="W10058" s="72"/>
      <c r="X10058" s="46"/>
      <c r="Y10058" s="46"/>
      <c r="AC10058" s="47">
        <f t="shared" si="153"/>
        <v>0</v>
      </c>
      <c r="AD10058" s="47"/>
      <c r="AE10058" s="44"/>
      <c r="AF10058" s="48"/>
    </row>
    <row r="10059" spans="1:32" ht="21" customHeight="1">
      <c r="A10059" s="45" t="str">
        <f>IF(G10059="","",VLOOKUP(G10059,#REF!,3,0))</f>
        <v/>
      </c>
      <c r="B10059" s="45" t="str">
        <f>IF(Table1[[#This Row],[Day]]="","",WEEKNUM(F10059))</f>
        <v/>
      </c>
      <c r="C10059" s="45" t="str">
        <f>IF(Table1[[#This Row],[Day]]="","",MONTH(F10059))</f>
        <v/>
      </c>
      <c r="D10059" s="45" t="str">
        <f>IF(Table1[[#This Row],[Day]]="","",YEAR(F10059))</f>
        <v/>
      </c>
      <c r="E10059" s="117" t="s">
        <v>329</v>
      </c>
      <c r="J10059" s="102"/>
      <c r="K10059" s="124"/>
      <c r="R10059" s="46"/>
      <c r="V10059" s="112"/>
      <c r="W10059" s="72"/>
      <c r="X10059" s="46"/>
      <c r="Y10059" s="46"/>
      <c r="AC10059" s="47">
        <f t="shared" si="153"/>
        <v>0</v>
      </c>
      <c r="AD10059" s="47"/>
      <c r="AE10059" s="44"/>
      <c r="AF10059" s="48"/>
    </row>
    <row r="10060" spans="1:32" ht="21" customHeight="1">
      <c r="A10060" s="45" t="str">
        <f>IF(G10060="","",VLOOKUP(G10060,#REF!,3,0))</f>
        <v/>
      </c>
      <c r="B10060" s="45" t="str">
        <f>IF(Table1[[#This Row],[Day]]="","",WEEKNUM(F10060))</f>
        <v/>
      </c>
      <c r="C10060" s="45" t="str">
        <f>IF(Table1[[#This Row],[Day]]="","",MONTH(F10060))</f>
        <v/>
      </c>
      <c r="D10060" s="45" t="str">
        <f>IF(Table1[[#This Row],[Day]]="","",YEAR(F10060))</f>
        <v/>
      </c>
      <c r="E10060" s="117" t="s">
        <v>329</v>
      </c>
      <c r="J10060" s="102"/>
      <c r="K10060" s="124"/>
      <c r="R10060" s="46"/>
      <c r="V10060" s="112"/>
      <c r="W10060" s="72"/>
      <c r="X10060" s="46"/>
      <c r="Y10060" s="46"/>
      <c r="AC10060" s="47">
        <f t="shared" si="153"/>
        <v>0</v>
      </c>
      <c r="AD10060" s="47"/>
      <c r="AE10060" s="44"/>
      <c r="AF10060" s="48"/>
    </row>
    <row r="10061" spans="1:32" ht="21" customHeight="1">
      <c r="A10061" s="45" t="str">
        <f>IF(G10061="","",VLOOKUP(G10061,#REF!,3,0))</f>
        <v/>
      </c>
      <c r="B10061" s="45" t="str">
        <f>IF(Table1[[#This Row],[Day]]="","",WEEKNUM(F10061))</f>
        <v/>
      </c>
      <c r="C10061" s="45" t="str">
        <f>IF(Table1[[#This Row],[Day]]="","",MONTH(F10061))</f>
        <v/>
      </c>
      <c r="D10061" s="45" t="str">
        <f>IF(Table1[[#This Row],[Day]]="","",YEAR(F10061))</f>
        <v/>
      </c>
      <c r="E10061" s="117" t="s">
        <v>329</v>
      </c>
      <c r="J10061" s="102"/>
      <c r="K10061" s="124"/>
      <c r="R10061" s="46"/>
      <c r="V10061" s="112"/>
      <c r="W10061" s="72"/>
      <c r="X10061" s="46"/>
      <c r="Y10061" s="46"/>
      <c r="AC10061" s="47">
        <f t="shared" si="153"/>
        <v>0</v>
      </c>
      <c r="AD10061" s="47"/>
      <c r="AE10061" s="44"/>
      <c r="AF10061" s="48"/>
    </row>
    <row r="10062" spans="1:32" ht="21" customHeight="1">
      <c r="A10062" s="45" t="str">
        <f>IF(G10062="","",VLOOKUP(G10062,#REF!,3,0))</f>
        <v/>
      </c>
      <c r="B10062" s="45" t="str">
        <f>IF(Table1[[#This Row],[Day]]="","",WEEKNUM(F10062))</f>
        <v/>
      </c>
      <c r="C10062" s="45" t="str">
        <f>IF(Table1[[#This Row],[Day]]="","",MONTH(F10062))</f>
        <v/>
      </c>
      <c r="D10062" s="45" t="str">
        <f>IF(Table1[[#This Row],[Day]]="","",YEAR(F10062))</f>
        <v/>
      </c>
      <c r="E10062" s="117" t="s">
        <v>329</v>
      </c>
      <c r="J10062" s="102"/>
      <c r="K10062" s="124"/>
      <c r="R10062" s="46"/>
      <c r="V10062" s="112"/>
      <c r="W10062" s="72"/>
      <c r="X10062" s="46"/>
      <c r="Y10062" s="46"/>
      <c r="AC10062" s="47">
        <f t="shared" si="153"/>
        <v>0</v>
      </c>
      <c r="AD10062" s="47"/>
      <c r="AE10062" s="44"/>
      <c r="AF10062" s="48"/>
    </row>
    <row r="10063" spans="1:32" ht="21" customHeight="1">
      <c r="A10063" s="45" t="str">
        <f>IF(G10063="","",VLOOKUP(G10063,#REF!,3,0))</f>
        <v/>
      </c>
      <c r="B10063" s="45" t="str">
        <f>IF(Table1[[#This Row],[Day]]="","",WEEKNUM(F10063))</f>
        <v/>
      </c>
      <c r="C10063" s="45" t="str">
        <f>IF(Table1[[#This Row],[Day]]="","",MONTH(F10063))</f>
        <v/>
      </c>
      <c r="D10063" s="45" t="str">
        <f>IF(Table1[[#This Row],[Day]]="","",YEAR(F10063))</f>
        <v/>
      </c>
      <c r="E10063" s="117" t="s">
        <v>329</v>
      </c>
      <c r="J10063" s="102"/>
      <c r="K10063" s="124"/>
      <c r="R10063" s="46"/>
      <c r="V10063" s="112"/>
      <c r="W10063" s="72"/>
      <c r="X10063" s="46"/>
      <c r="Y10063" s="46"/>
      <c r="AC10063" s="47">
        <f t="shared" si="153"/>
        <v>0</v>
      </c>
      <c r="AD10063" s="47"/>
      <c r="AE10063" s="44"/>
      <c r="AF10063" s="48"/>
    </row>
    <row r="10064" spans="1:32" ht="21" customHeight="1">
      <c r="A10064" s="45" t="str">
        <f>IF(G10064="","",VLOOKUP(G10064,#REF!,3,0))</f>
        <v/>
      </c>
      <c r="B10064" s="45" t="str">
        <f>IF(Table1[[#This Row],[Day]]="","",WEEKNUM(F10064))</f>
        <v/>
      </c>
      <c r="C10064" s="45" t="str">
        <f>IF(Table1[[#This Row],[Day]]="","",MONTH(F10064))</f>
        <v/>
      </c>
      <c r="D10064" s="45" t="str">
        <f>IF(Table1[[#This Row],[Day]]="","",YEAR(F10064))</f>
        <v/>
      </c>
      <c r="E10064" s="117" t="s">
        <v>329</v>
      </c>
      <c r="J10064" s="102"/>
      <c r="K10064" s="124"/>
      <c r="R10064" s="46"/>
      <c r="V10064" s="112"/>
      <c r="W10064" s="72"/>
      <c r="X10064" s="46"/>
      <c r="Y10064" s="46"/>
      <c r="AC10064" s="47">
        <f t="shared" si="153"/>
        <v>0</v>
      </c>
      <c r="AD10064" s="47"/>
      <c r="AE10064" s="44"/>
      <c r="AF10064" s="48"/>
    </row>
    <row r="10065" spans="1:32" ht="21" customHeight="1">
      <c r="A10065" s="45" t="str">
        <f>IF(G10065="","",VLOOKUP(G10065,#REF!,3,0))</f>
        <v/>
      </c>
      <c r="B10065" s="45" t="str">
        <f>IF(Table1[[#This Row],[Day]]="","",WEEKNUM(F10065))</f>
        <v/>
      </c>
      <c r="C10065" s="45" t="str">
        <f>IF(Table1[[#This Row],[Day]]="","",MONTH(F10065))</f>
        <v/>
      </c>
      <c r="D10065" s="45" t="str">
        <f>IF(Table1[[#This Row],[Day]]="","",YEAR(F10065))</f>
        <v/>
      </c>
      <c r="E10065" s="117" t="s">
        <v>329</v>
      </c>
      <c r="J10065" s="102"/>
      <c r="K10065" s="124"/>
      <c r="R10065" s="46"/>
      <c r="V10065" s="112"/>
      <c r="W10065" s="72"/>
      <c r="X10065" s="46"/>
      <c r="Y10065" s="46"/>
      <c r="AC10065" s="47">
        <f t="shared" si="153"/>
        <v>0</v>
      </c>
      <c r="AD10065" s="47"/>
      <c r="AE10065" s="44"/>
      <c r="AF10065" s="48"/>
    </row>
    <row r="10066" spans="1:32" ht="21" customHeight="1">
      <c r="A10066" s="45" t="str">
        <f>IF(G10066="","",VLOOKUP(G10066,#REF!,3,0))</f>
        <v/>
      </c>
      <c r="B10066" s="45" t="str">
        <f>IF(Table1[[#This Row],[Day]]="","",WEEKNUM(F10066))</f>
        <v/>
      </c>
      <c r="C10066" s="45" t="str">
        <f>IF(Table1[[#This Row],[Day]]="","",MONTH(F10066))</f>
        <v/>
      </c>
      <c r="D10066" s="45" t="str">
        <f>IF(Table1[[#This Row],[Day]]="","",YEAR(F10066))</f>
        <v/>
      </c>
      <c r="E10066" s="117" t="s">
        <v>329</v>
      </c>
      <c r="J10066" s="102"/>
      <c r="K10066" s="124"/>
      <c r="R10066" s="46"/>
      <c r="V10066" s="112"/>
      <c r="W10066" s="72"/>
      <c r="X10066" s="46"/>
      <c r="Y10066" s="46"/>
      <c r="AC10066" s="47">
        <f t="shared" si="153"/>
        <v>0</v>
      </c>
      <c r="AD10066" s="47"/>
      <c r="AE10066" s="44"/>
      <c r="AF10066" s="48"/>
    </row>
    <row r="10067" spans="1:32" ht="21" customHeight="1">
      <c r="A10067" s="45" t="str">
        <f>IF(G10067="","",VLOOKUP(G10067,#REF!,3,0))</f>
        <v/>
      </c>
      <c r="B10067" s="45" t="str">
        <f>IF(Table1[[#This Row],[Day]]="","",WEEKNUM(F10067))</f>
        <v/>
      </c>
      <c r="C10067" s="45" t="str">
        <f>IF(Table1[[#This Row],[Day]]="","",MONTH(F10067))</f>
        <v/>
      </c>
      <c r="D10067" s="45" t="str">
        <f>IF(Table1[[#This Row],[Day]]="","",YEAR(F10067))</f>
        <v/>
      </c>
      <c r="E10067" s="117" t="s">
        <v>329</v>
      </c>
      <c r="J10067" s="102"/>
      <c r="K10067" s="124"/>
      <c r="R10067" s="46"/>
      <c r="V10067" s="112"/>
      <c r="W10067" s="72"/>
      <c r="X10067" s="46"/>
      <c r="Y10067" s="46"/>
      <c r="AC10067" s="47">
        <f t="shared" si="153"/>
        <v>0</v>
      </c>
      <c r="AD10067" s="47"/>
      <c r="AE10067" s="44"/>
      <c r="AF10067" s="48"/>
    </row>
    <row r="10068" spans="1:32" ht="21" customHeight="1">
      <c r="A10068" s="45" t="str">
        <f>IF(G10068="","",VLOOKUP(G10068,#REF!,3,0))</f>
        <v/>
      </c>
      <c r="B10068" s="45" t="str">
        <f>IF(Table1[[#This Row],[Day]]="","",WEEKNUM(F10068))</f>
        <v/>
      </c>
      <c r="C10068" s="45" t="str">
        <f>IF(Table1[[#This Row],[Day]]="","",MONTH(F10068))</f>
        <v/>
      </c>
      <c r="D10068" s="45" t="str">
        <f>IF(Table1[[#This Row],[Day]]="","",YEAR(F10068))</f>
        <v/>
      </c>
      <c r="E10068" s="117" t="s">
        <v>329</v>
      </c>
      <c r="J10068" s="102"/>
      <c r="K10068" s="124"/>
      <c r="R10068" s="46"/>
      <c r="V10068" s="112"/>
      <c r="W10068" s="72"/>
      <c r="X10068" s="46"/>
      <c r="Y10068" s="46"/>
      <c r="AC10068" s="47">
        <f t="shared" si="153"/>
        <v>0</v>
      </c>
      <c r="AD10068" s="47"/>
      <c r="AE10068" s="44"/>
      <c r="AF10068" s="48"/>
    </row>
    <row r="10069" spans="1:32" ht="21" customHeight="1">
      <c r="A10069" s="45" t="str">
        <f>IF(G10069="","",VLOOKUP(G10069,#REF!,3,0))</f>
        <v/>
      </c>
      <c r="B10069" s="45" t="str">
        <f>IF(Table1[[#This Row],[Day]]="","",WEEKNUM(F10069))</f>
        <v/>
      </c>
      <c r="C10069" s="45" t="str">
        <f>IF(Table1[[#This Row],[Day]]="","",MONTH(F10069))</f>
        <v/>
      </c>
      <c r="D10069" s="45" t="str">
        <f>IF(Table1[[#This Row],[Day]]="","",YEAR(F10069))</f>
        <v/>
      </c>
      <c r="E10069" s="117" t="s">
        <v>329</v>
      </c>
      <c r="J10069" s="102"/>
      <c r="K10069" s="124"/>
      <c r="R10069" s="46"/>
      <c r="V10069" s="112"/>
      <c r="W10069" s="72"/>
      <c r="X10069" s="46"/>
      <c r="Y10069" s="46"/>
      <c r="AC10069" s="47">
        <f t="shared" si="153"/>
        <v>0</v>
      </c>
      <c r="AD10069" s="47"/>
      <c r="AE10069" s="44"/>
      <c r="AF10069" s="48"/>
    </row>
    <row r="10070" spans="1:32" ht="21" customHeight="1">
      <c r="A10070" s="45" t="str">
        <f>IF(G10070="","",VLOOKUP(G10070,#REF!,3,0))</f>
        <v/>
      </c>
      <c r="B10070" s="45" t="str">
        <f>IF(Table1[[#This Row],[Day]]="","",WEEKNUM(F10070))</f>
        <v/>
      </c>
      <c r="C10070" s="45" t="str">
        <f>IF(Table1[[#This Row],[Day]]="","",MONTH(F10070))</f>
        <v/>
      </c>
      <c r="D10070" s="45" t="str">
        <f>IF(Table1[[#This Row],[Day]]="","",YEAR(F10070))</f>
        <v/>
      </c>
      <c r="E10070" s="117" t="s">
        <v>329</v>
      </c>
      <c r="J10070" s="102"/>
      <c r="K10070" s="124"/>
      <c r="R10070" s="46"/>
      <c r="V10070" s="112"/>
      <c r="W10070" s="72"/>
      <c r="X10070" s="46"/>
      <c r="Y10070" s="46"/>
      <c r="AC10070" s="47">
        <f t="shared" si="153"/>
        <v>0</v>
      </c>
      <c r="AD10070" s="47"/>
      <c r="AE10070" s="44"/>
      <c r="AF10070" s="48"/>
    </row>
    <row r="10071" spans="1:32" ht="21" customHeight="1">
      <c r="A10071" s="45" t="str">
        <f>IF(G10071="","",VLOOKUP(G10071,#REF!,3,0))</f>
        <v/>
      </c>
      <c r="B10071" s="45" t="str">
        <f>IF(Table1[[#This Row],[Day]]="","",WEEKNUM(F10071))</f>
        <v/>
      </c>
      <c r="C10071" s="45" t="str">
        <f>IF(Table1[[#This Row],[Day]]="","",MONTH(F10071))</f>
        <v/>
      </c>
      <c r="D10071" s="45" t="str">
        <f>IF(Table1[[#This Row],[Day]]="","",YEAR(F10071))</f>
        <v/>
      </c>
      <c r="E10071" s="117" t="s">
        <v>329</v>
      </c>
      <c r="J10071" s="102"/>
      <c r="K10071" s="124"/>
      <c r="R10071" s="46"/>
      <c r="V10071" s="112"/>
      <c r="W10071" s="72"/>
      <c r="X10071" s="46"/>
      <c r="Y10071" s="46"/>
      <c r="AC10071" s="47">
        <f t="shared" si="153"/>
        <v>0</v>
      </c>
      <c r="AD10071" s="47"/>
      <c r="AE10071" s="44"/>
      <c r="AF10071" s="48"/>
    </row>
    <row r="10072" spans="1:32" ht="21" customHeight="1">
      <c r="A10072" s="45" t="str">
        <f>IF(G10072="","",VLOOKUP(G10072,#REF!,3,0))</f>
        <v/>
      </c>
      <c r="B10072" s="45" t="str">
        <f>IF(Table1[[#This Row],[Day]]="","",WEEKNUM(F10072))</f>
        <v/>
      </c>
      <c r="C10072" s="45" t="str">
        <f>IF(Table1[[#This Row],[Day]]="","",MONTH(F10072))</f>
        <v/>
      </c>
      <c r="D10072" s="45" t="str">
        <f>IF(Table1[[#This Row],[Day]]="","",YEAR(F10072))</f>
        <v/>
      </c>
      <c r="E10072" s="117" t="s">
        <v>329</v>
      </c>
      <c r="J10072" s="102"/>
      <c r="K10072" s="124"/>
      <c r="R10072" s="46"/>
      <c r="V10072" s="112"/>
      <c r="W10072" s="72"/>
      <c r="X10072" s="46"/>
      <c r="Y10072" s="46"/>
      <c r="AC10072" s="47">
        <f t="shared" si="153"/>
        <v>0</v>
      </c>
      <c r="AD10072" s="47"/>
      <c r="AE10072" s="44"/>
      <c r="AF10072" s="48"/>
    </row>
    <row r="10073" spans="1:32" ht="21" customHeight="1">
      <c r="A10073" s="45" t="str">
        <f>IF(G10073="","",VLOOKUP(G10073,#REF!,3,0))</f>
        <v/>
      </c>
      <c r="B10073" s="45" t="str">
        <f>IF(Table1[[#This Row],[Day]]="","",WEEKNUM(F10073))</f>
        <v/>
      </c>
      <c r="C10073" s="45" t="str">
        <f>IF(Table1[[#This Row],[Day]]="","",MONTH(F10073))</f>
        <v/>
      </c>
      <c r="D10073" s="45" t="str">
        <f>IF(Table1[[#This Row],[Day]]="","",YEAR(F10073))</f>
        <v/>
      </c>
      <c r="E10073" s="117" t="s">
        <v>329</v>
      </c>
      <c r="J10073" s="102"/>
      <c r="K10073" s="124"/>
      <c r="R10073" s="46"/>
      <c r="V10073" s="112"/>
      <c r="W10073" s="72"/>
      <c r="X10073" s="46"/>
      <c r="Y10073" s="46"/>
      <c r="AC10073" s="47">
        <f t="shared" si="153"/>
        <v>0</v>
      </c>
      <c r="AD10073" s="47"/>
      <c r="AE10073" s="44"/>
      <c r="AF10073" s="48"/>
    </row>
    <row r="10074" spans="1:32" ht="21" customHeight="1">
      <c r="A10074" s="45" t="str">
        <f>IF(G10074="","",VLOOKUP(G10074,#REF!,3,0))</f>
        <v/>
      </c>
      <c r="B10074" s="45" t="str">
        <f>IF(Table1[[#This Row],[Day]]="","",WEEKNUM(F10074))</f>
        <v/>
      </c>
      <c r="C10074" s="45" t="str">
        <f>IF(Table1[[#This Row],[Day]]="","",MONTH(F10074))</f>
        <v/>
      </c>
      <c r="D10074" s="45" t="str">
        <f>IF(Table1[[#This Row],[Day]]="","",YEAR(F10074))</f>
        <v/>
      </c>
      <c r="E10074" s="117" t="s">
        <v>329</v>
      </c>
      <c r="J10074" s="102"/>
      <c r="K10074" s="124"/>
      <c r="R10074" s="46"/>
      <c r="V10074" s="112"/>
      <c r="W10074" s="72"/>
      <c r="X10074" s="46"/>
      <c r="Y10074" s="46"/>
      <c r="AC10074" s="47">
        <f t="shared" si="153"/>
        <v>0</v>
      </c>
      <c r="AD10074" s="47"/>
      <c r="AE10074" s="44"/>
      <c r="AF10074" s="48"/>
    </row>
    <row r="10075" spans="1:32" ht="21" customHeight="1">
      <c r="A10075" s="45" t="str">
        <f>IF(G10075="","",VLOOKUP(G10075,#REF!,3,0))</f>
        <v/>
      </c>
      <c r="B10075" s="45" t="str">
        <f>IF(Table1[[#This Row],[Day]]="","",WEEKNUM(F10075))</f>
        <v/>
      </c>
      <c r="C10075" s="45" t="str">
        <f>IF(Table1[[#This Row],[Day]]="","",MONTH(F10075))</f>
        <v/>
      </c>
      <c r="D10075" s="45" t="str">
        <f>IF(Table1[[#This Row],[Day]]="","",YEAR(F10075))</f>
        <v/>
      </c>
      <c r="E10075" s="117" t="s">
        <v>329</v>
      </c>
      <c r="J10075" s="102"/>
      <c r="K10075" s="124"/>
      <c r="R10075" s="46"/>
      <c r="V10075" s="112"/>
      <c r="W10075" s="72"/>
      <c r="X10075" s="46"/>
      <c r="Y10075" s="46"/>
      <c r="AC10075" s="47">
        <f t="shared" si="153"/>
        <v>0</v>
      </c>
      <c r="AD10075" s="47"/>
      <c r="AE10075" s="44"/>
      <c r="AF10075" s="48"/>
    </row>
    <row r="10076" spans="1:32" ht="21" customHeight="1">
      <c r="A10076" s="45" t="str">
        <f>IF(G10076="","",VLOOKUP(G10076,#REF!,3,0))</f>
        <v/>
      </c>
      <c r="B10076" s="45" t="str">
        <f>IF(Table1[[#This Row],[Day]]="","",WEEKNUM(F10076))</f>
        <v/>
      </c>
      <c r="C10076" s="45" t="str">
        <f>IF(Table1[[#This Row],[Day]]="","",MONTH(F10076))</f>
        <v/>
      </c>
      <c r="D10076" s="45" t="str">
        <f>IF(Table1[[#This Row],[Day]]="","",YEAR(F10076))</f>
        <v/>
      </c>
      <c r="E10076" s="117" t="s">
        <v>329</v>
      </c>
      <c r="J10076" s="102"/>
      <c r="K10076" s="124"/>
      <c r="R10076" s="46"/>
      <c r="V10076" s="112"/>
      <c r="W10076" s="72"/>
      <c r="X10076" s="46"/>
      <c r="Y10076" s="46"/>
      <c r="AC10076" s="47">
        <f t="shared" ref="AC10076:AC10139" si="154">SUM(I10076:AB10076)</f>
        <v>0</v>
      </c>
      <c r="AD10076" s="47"/>
      <c r="AE10076" s="44"/>
      <c r="AF10076" s="48"/>
    </row>
    <row r="10077" spans="1:32" ht="21" customHeight="1">
      <c r="A10077" s="45" t="str">
        <f>IF(G10077="","",VLOOKUP(G10077,#REF!,3,0))</f>
        <v/>
      </c>
      <c r="B10077" s="45" t="str">
        <f>IF(Table1[[#This Row],[Day]]="","",WEEKNUM(F10077))</f>
        <v/>
      </c>
      <c r="C10077" s="45" t="str">
        <f>IF(Table1[[#This Row],[Day]]="","",MONTH(F10077))</f>
        <v/>
      </c>
      <c r="D10077" s="45" t="str">
        <f>IF(Table1[[#This Row],[Day]]="","",YEAR(F10077))</f>
        <v/>
      </c>
      <c r="E10077" s="117" t="s">
        <v>329</v>
      </c>
      <c r="J10077" s="102"/>
      <c r="K10077" s="124"/>
      <c r="R10077" s="46"/>
      <c r="V10077" s="112"/>
      <c r="W10077" s="72"/>
      <c r="X10077" s="46"/>
      <c r="Y10077" s="46"/>
      <c r="AC10077" s="47">
        <f t="shared" si="154"/>
        <v>0</v>
      </c>
      <c r="AD10077" s="47"/>
      <c r="AE10077" s="44"/>
      <c r="AF10077" s="48"/>
    </row>
    <row r="10078" spans="1:32" ht="21" customHeight="1">
      <c r="A10078" s="45" t="str">
        <f>IF(G10078="","",VLOOKUP(G10078,#REF!,3,0))</f>
        <v/>
      </c>
      <c r="B10078" s="45" t="str">
        <f>IF(Table1[[#This Row],[Day]]="","",WEEKNUM(F10078))</f>
        <v/>
      </c>
      <c r="C10078" s="45" t="str">
        <f>IF(Table1[[#This Row],[Day]]="","",MONTH(F10078))</f>
        <v/>
      </c>
      <c r="D10078" s="45" t="str">
        <f>IF(Table1[[#This Row],[Day]]="","",YEAR(F10078))</f>
        <v/>
      </c>
      <c r="E10078" s="117" t="s">
        <v>329</v>
      </c>
      <c r="J10078" s="102"/>
      <c r="K10078" s="124"/>
      <c r="R10078" s="46"/>
      <c r="V10078" s="112"/>
      <c r="W10078" s="72"/>
      <c r="X10078" s="46"/>
      <c r="Y10078" s="46"/>
      <c r="AC10078" s="47">
        <f t="shared" si="154"/>
        <v>0</v>
      </c>
      <c r="AD10078" s="47"/>
      <c r="AE10078" s="44"/>
      <c r="AF10078" s="48"/>
    </row>
    <row r="10079" spans="1:32" ht="21" customHeight="1">
      <c r="A10079" s="45" t="str">
        <f>IF(G10079="","",VLOOKUP(G10079,#REF!,3,0))</f>
        <v/>
      </c>
      <c r="B10079" s="45" t="str">
        <f>IF(Table1[[#This Row],[Day]]="","",WEEKNUM(F10079))</f>
        <v/>
      </c>
      <c r="C10079" s="45" t="str">
        <f>IF(Table1[[#This Row],[Day]]="","",MONTH(F10079))</f>
        <v/>
      </c>
      <c r="D10079" s="45" t="str">
        <f>IF(Table1[[#This Row],[Day]]="","",YEAR(F10079))</f>
        <v/>
      </c>
      <c r="E10079" s="117" t="s">
        <v>329</v>
      </c>
      <c r="J10079" s="102"/>
      <c r="K10079" s="124"/>
      <c r="R10079" s="46"/>
      <c r="V10079" s="112"/>
      <c r="W10079" s="72"/>
      <c r="X10079" s="46"/>
      <c r="Y10079" s="46"/>
      <c r="AC10079" s="47">
        <f t="shared" si="154"/>
        <v>0</v>
      </c>
      <c r="AD10079" s="47"/>
      <c r="AE10079" s="44"/>
      <c r="AF10079" s="48"/>
    </row>
    <row r="10080" spans="1:32" ht="21" customHeight="1">
      <c r="A10080" s="45" t="str">
        <f>IF(G10080="","",VLOOKUP(G10080,#REF!,3,0))</f>
        <v/>
      </c>
      <c r="B10080" s="45" t="str">
        <f>IF(Table1[[#This Row],[Day]]="","",WEEKNUM(F10080))</f>
        <v/>
      </c>
      <c r="C10080" s="45" t="str">
        <f>IF(Table1[[#This Row],[Day]]="","",MONTH(F10080))</f>
        <v/>
      </c>
      <c r="D10080" s="45" t="str">
        <f>IF(Table1[[#This Row],[Day]]="","",YEAR(F10080))</f>
        <v/>
      </c>
      <c r="E10080" s="117" t="s">
        <v>329</v>
      </c>
      <c r="J10080" s="102"/>
      <c r="K10080" s="124"/>
      <c r="R10080" s="46"/>
      <c r="V10080" s="112"/>
      <c r="W10080" s="72"/>
      <c r="X10080" s="46"/>
      <c r="Y10080" s="46"/>
      <c r="AC10080" s="47">
        <f t="shared" si="154"/>
        <v>0</v>
      </c>
      <c r="AD10080" s="47"/>
      <c r="AE10080" s="44"/>
      <c r="AF10080" s="48"/>
    </row>
    <row r="10081" spans="1:32" ht="21" customHeight="1">
      <c r="A10081" s="45" t="str">
        <f>IF(G10081="","",VLOOKUP(G10081,#REF!,3,0))</f>
        <v/>
      </c>
      <c r="B10081" s="45" t="str">
        <f>IF(Table1[[#This Row],[Day]]="","",WEEKNUM(F10081))</f>
        <v/>
      </c>
      <c r="C10081" s="45" t="str">
        <f>IF(Table1[[#This Row],[Day]]="","",MONTH(F10081))</f>
        <v/>
      </c>
      <c r="D10081" s="45" t="str">
        <f>IF(Table1[[#This Row],[Day]]="","",YEAR(F10081))</f>
        <v/>
      </c>
      <c r="E10081" s="117" t="s">
        <v>329</v>
      </c>
      <c r="J10081" s="102"/>
      <c r="K10081" s="124"/>
      <c r="R10081" s="46"/>
      <c r="V10081" s="112"/>
      <c r="W10081" s="72"/>
      <c r="X10081" s="46"/>
      <c r="Y10081" s="46"/>
      <c r="AC10081" s="47">
        <f t="shared" si="154"/>
        <v>0</v>
      </c>
      <c r="AD10081" s="47"/>
      <c r="AE10081" s="44"/>
      <c r="AF10081" s="48"/>
    </row>
    <row r="10082" spans="1:32" ht="21" customHeight="1">
      <c r="A10082" s="45" t="str">
        <f>IF(G10082="","",VLOOKUP(G10082,#REF!,3,0))</f>
        <v/>
      </c>
      <c r="B10082" s="45" t="str">
        <f>IF(Table1[[#This Row],[Day]]="","",WEEKNUM(F10082))</f>
        <v/>
      </c>
      <c r="C10082" s="45" t="str">
        <f>IF(Table1[[#This Row],[Day]]="","",MONTH(F10082))</f>
        <v/>
      </c>
      <c r="D10082" s="45" t="str">
        <f>IF(Table1[[#This Row],[Day]]="","",YEAR(F10082))</f>
        <v/>
      </c>
      <c r="E10082" s="117" t="s">
        <v>329</v>
      </c>
      <c r="J10082" s="102"/>
      <c r="K10082" s="124"/>
      <c r="R10082" s="46"/>
      <c r="V10082" s="112"/>
      <c r="W10082" s="72"/>
      <c r="X10082" s="46"/>
      <c r="Y10082" s="46"/>
      <c r="AC10082" s="47">
        <f t="shared" si="154"/>
        <v>0</v>
      </c>
      <c r="AD10082" s="47"/>
      <c r="AE10082" s="44"/>
      <c r="AF10082" s="48"/>
    </row>
    <row r="10083" spans="1:32" ht="21" customHeight="1">
      <c r="A10083" s="45" t="str">
        <f>IF(G10083="","",VLOOKUP(G10083,#REF!,3,0))</f>
        <v/>
      </c>
      <c r="B10083" s="45" t="str">
        <f>IF(Table1[[#This Row],[Day]]="","",WEEKNUM(F10083))</f>
        <v/>
      </c>
      <c r="C10083" s="45" t="str">
        <f>IF(Table1[[#This Row],[Day]]="","",MONTH(F10083))</f>
        <v/>
      </c>
      <c r="D10083" s="45" t="str">
        <f>IF(Table1[[#This Row],[Day]]="","",YEAR(F10083))</f>
        <v/>
      </c>
      <c r="E10083" s="117" t="s">
        <v>329</v>
      </c>
      <c r="J10083" s="102"/>
      <c r="K10083" s="124"/>
      <c r="R10083" s="46"/>
      <c r="V10083" s="112"/>
      <c r="W10083" s="72"/>
      <c r="X10083" s="46"/>
      <c r="Y10083" s="46"/>
      <c r="AC10083" s="47">
        <f t="shared" si="154"/>
        <v>0</v>
      </c>
      <c r="AD10083" s="47"/>
      <c r="AE10083" s="44"/>
      <c r="AF10083" s="48"/>
    </row>
    <row r="10084" spans="1:32" ht="21" customHeight="1">
      <c r="A10084" s="45" t="str">
        <f>IF(G10084="","",VLOOKUP(G10084,#REF!,3,0))</f>
        <v/>
      </c>
      <c r="B10084" s="45" t="str">
        <f>IF(Table1[[#This Row],[Day]]="","",WEEKNUM(F10084))</f>
        <v/>
      </c>
      <c r="C10084" s="45" t="str">
        <f>IF(Table1[[#This Row],[Day]]="","",MONTH(F10084))</f>
        <v/>
      </c>
      <c r="D10084" s="45" t="str">
        <f>IF(Table1[[#This Row],[Day]]="","",YEAR(F10084))</f>
        <v/>
      </c>
      <c r="E10084" s="117" t="s">
        <v>329</v>
      </c>
      <c r="J10084" s="102"/>
      <c r="K10084" s="124"/>
      <c r="R10084" s="46"/>
      <c r="V10084" s="112"/>
      <c r="W10084" s="72"/>
      <c r="X10084" s="46"/>
      <c r="Y10084" s="46"/>
      <c r="AC10084" s="47">
        <f t="shared" si="154"/>
        <v>0</v>
      </c>
      <c r="AD10084" s="47"/>
      <c r="AE10084" s="44"/>
      <c r="AF10084" s="48"/>
    </row>
    <row r="10085" spans="1:32" ht="21" customHeight="1">
      <c r="A10085" s="45" t="str">
        <f>IF(G10085="","",VLOOKUP(G10085,#REF!,3,0))</f>
        <v/>
      </c>
      <c r="B10085" s="45" t="str">
        <f>IF(Table1[[#This Row],[Day]]="","",WEEKNUM(F10085))</f>
        <v/>
      </c>
      <c r="C10085" s="45" t="str">
        <f>IF(Table1[[#This Row],[Day]]="","",MONTH(F10085))</f>
        <v/>
      </c>
      <c r="D10085" s="45" t="str">
        <f>IF(Table1[[#This Row],[Day]]="","",YEAR(F10085))</f>
        <v/>
      </c>
      <c r="E10085" s="117" t="s">
        <v>329</v>
      </c>
      <c r="J10085" s="102"/>
      <c r="K10085" s="124"/>
      <c r="R10085" s="46"/>
      <c r="V10085" s="112"/>
      <c r="W10085" s="72"/>
      <c r="X10085" s="46"/>
      <c r="Y10085" s="46"/>
      <c r="AC10085" s="47">
        <f t="shared" si="154"/>
        <v>0</v>
      </c>
      <c r="AD10085" s="47"/>
      <c r="AE10085" s="44"/>
      <c r="AF10085" s="48"/>
    </row>
    <row r="10086" spans="1:32" ht="21" customHeight="1">
      <c r="A10086" s="45" t="str">
        <f>IF(G10086="","",VLOOKUP(G10086,#REF!,3,0))</f>
        <v/>
      </c>
      <c r="B10086" s="45" t="str">
        <f>IF(Table1[[#This Row],[Day]]="","",WEEKNUM(F10086))</f>
        <v/>
      </c>
      <c r="C10086" s="45" t="str">
        <f>IF(Table1[[#This Row],[Day]]="","",MONTH(F10086))</f>
        <v/>
      </c>
      <c r="D10086" s="45" t="str">
        <f>IF(Table1[[#This Row],[Day]]="","",YEAR(F10086))</f>
        <v/>
      </c>
      <c r="E10086" s="117" t="s">
        <v>329</v>
      </c>
      <c r="J10086" s="102"/>
      <c r="K10086" s="124"/>
      <c r="R10086" s="46"/>
      <c r="V10086" s="112"/>
      <c r="W10086" s="72"/>
      <c r="X10086" s="46"/>
      <c r="Y10086" s="46"/>
      <c r="AC10086" s="47">
        <f t="shared" si="154"/>
        <v>0</v>
      </c>
      <c r="AD10086" s="47"/>
      <c r="AE10086" s="44"/>
      <c r="AF10086" s="48"/>
    </row>
    <row r="10087" spans="1:32" ht="21" customHeight="1">
      <c r="A10087" s="45" t="str">
        <f>IF(G10087="","",VLOOKUP(G10087,#REF!,3,0))</f>
        <v/>
      </c>
      <c r="B10087" s="45" t="str">
        <f>IF(Table1[[#This Row],[Day]]="","",WEEKNUM(F10087))</f>
        <v/>
      </c>
      <c r="C10087" s="45" t="str">
        <f>IF(Table1[[#This Row],[Day]]="","",MONTH(F10087))</f>
        <v/>
      </c>
      <c r="D10087" s="45" t="str">
        <f>IF(Table1[[#This Row],[Day]]="","",YEAR(F10087))</f>
        <v/>
      </c>
      <c r="E10087" s="117" t="s">
        <v>329</v>
      </c>
      <c r="J10087" s="102"/>
      <c r="K10087" s="124"/>
      <c r="R10087" s="46"/>
      <c r="V10087" s="112"/>
      <c r="W10087" s="72"/>
      <c r="X10087" s="46"/>
      <c r="Y10087" s="46"/>
      <c r="AC10087" s="47">
        <f t="shared" si="154"/>
        <v>0</v>
      </c>
      <c r="AD10087" s="47"/>
      <c r="AE10087" s="44"/>
      <c r="AF10087" s="48"/>
    </row>
    <row r="10088" spans="1:32" ht="21" customHeight="1">
      <c r="A10088" s="45" t="str">
        <f>IF(G10088="","",VLOOKUP(G10088,#REF!,3,0))</f>
        <v/>
      </c>
      <c r="B10088" s="45" t="str">
        <f>IF(Table1[[#This Row],[Day]]="","",WEEKNUM(F10088))</f>
        <v/>
      </c>
      <c r="C10088" s="45" t="str">
        <f>IF(Table1[[#This Row],[Day]]="","",MONTH(F10088))</f>
        <v/>
      </c>
      <c r="D10088" s="45" t="str">
        <f>IF(Table1[[#This Row],[Day]]="","",YEAR(F10088))</f>
        <v/>
      </c>
      <c r="E10088" s="117" t="s">
        <v>329</v>
      </c>
      <c r="J10088" s="102"/>
      <c r="K10088" s="124"/>
      <c r="R10088" s="46"/>
      <c r="V10088" s="112"/>
      <c r="W10088" s="72"/>
      <c r="X10088" s="46"/>
      <c r="Y10088" s="46"/>
      <c r="AC10088" s="47">
        <f t="shared" si="154"/>
        <v>0</v>
      </c>
      <c r="AD10088" s="47"/>
      <c r="AE10088" s="44"/>
      <c r="AF10088" s="48"/>
    </row>
    <row r="10089" spans="1:32" ht="21" customHeight="1">
      <c r="A10089" s="45" t="str">
        <f>IF(G10089="","",VLOOKUP(G10089,#REF!,3,0))</f>
        <v/>
      </c>
      <c r="B10089" s="45" t="str">
        <f>IF(Table1[[#This Row],[Day]]="","",WEEKNUM(F10089))</f>
        <v/>
      </c>
      <c r="C10089" s="45" t="str">
        <f>IF(Table1[[#This Row],[Day]]="","",MONTH(F10089))</f>
        <v/>
      </c>
      <c r="D10089" s="45" t="str">
        <f>IF(Table1[[#This Row],[Day]]="","",YEAR(F10089))</f>
        <v/>
      </c>
      <c r="E10089" s="117" t="s">
        <v>329</v>
      </c>
      <c r="J10089" s="102"/>
      <c r="K10089" s="124"/>
      <c r="R10089" s="46"/>
      <c r="V10089" s="112"/>
      <c r="W10089" s="72"/>
      <c r="X10089" s="46"/>
      <c r="Y10089" s="46"/>
      <c r="AC10089" s="47">
        <f t="shared" si="154"/>
        <v>0</v>
      </c>
      <c r="AD10089" s="47"/>
      <c r="AE10089" s="44"/>
      <c r="AF10089" s="48"/>
    </row>
    <row r="10090" spans="1:32" ht="21" customHeight="1">
      <c r="A10090" s="45" t="str">
        <f>IF(G10090="","",VLOOKUP(G10090,#REF!,3,0))</f>
        <v/>
      </c>
      <c r="B10090" s="45" t="str">
        <f>IF(Table1[[#This Row],[Day]]="","",WEEKNUM(F10090))</f>
        <v/>
      </c>
      <c r="C10090" s="45" t="str">
        <f>IF(Table1[[#This Row],[Day]]="","",MONTH(F10090))</f>
        <v/>
      </c>
      <c r="D10090" s="45" t="str">
        <f>IF(Table1[[#This Row],[Day]]="","",YEAR(F10090))</f>
        <v/>
      </c>
      <c r="E10090" s="117" t="s">
        <v>329</v>
      </c>
      <c r="J10090" s="102"/>
      <c r="K10090" s="124"/>
      <c r="R10090" s="46"/>
      <c r="V10090" s="112"/>
      <c r="W10090" s="72"/>
      <c r="X10090" s="46"/>
      <c r="Y10090" s="46"/>
      <c r="AC10090" s="47">
        <f t="shared" si="154"/>
        <v>0</v>
      </c>
      <c r="AD10090" s="47"/>
      <c r="AE10090" s="44"/>
      <c r="AF10090" s="48"/>
    </row>
    <row r="10091" spans="1:32" ht="21" customHeight="1">
      <c r="A10091" s="45" t="str">
        <f>IF(G10091="","",VLOOKUP(G10091,#REF!,3,0))</f>
        <v/>
      </c>
      <c r="B10091" s="45" t="str">
        <f>IF(Table1[[#This Row],[Day]]="","",WEEKNUM(F10091))</f>
        <v/>
      </c>
      <c r="C10091" s="45" t="str">
        <f>IF(Table1[[#This Row],[Day]]="","",MONTH(F10091))</f>
        <v/>
      </c>
      <c r="D10091" s="45" t="str">
        <f>IF(Table1[[#This Row],[Day]]="","",YEAR(F10091))</f>
        <v/>
      </c>
      <c r="E10091" s="117" t="s">
        <v>329</v>
      </c>
      <c r="J10091" s="102"/>
      <c r="K10091" s="124"/>
      <c r="R10091" s="46"/>
      <c r="V10091" s="112"/>
      <c r="W10091" s="72"/>
      <c r="X10091" s="46"/>
      <c r="Y10091" s="46"/>
      <c r="AC10091" s="47">
        <f t="shared" si="154"/>
        <v>0</v>
      </c>
      <c r="AD10091" s="47"/>
      <c r="AE10091" s="44"/>
      <c r="AF10091" s="48"/>
    </row>
    <row r="10092" spans="1:32" ht="21" customHeight="1">
      <c r="A10092" s="45" t="str">
        <f>IF(G10092="","",VLOOKUP(G10092,#REF!,3,0))</f>
        <v/>
      </c>
      <c r="B10092" s="45" t="str">
        <f>IF(Table1[[#This Row],[Day]]="","",WEEKNUM(F10092))</f>
        <v/>
      </c>
      <c r="C10092" s="45" t="str">
        <f>IF(Table1[[#This Row],[Day]]="","",MONTH(F10092))</f>
        <v/>
      </c>
      <c r="D10092" s="45" t="str">
        <f>IF(Table1[[#This Row],[Day]]="","",YEAR(F10092))</f>
        <v/>
      </c>
      <c r="E10092" s="117" t="s">
        <v>329</v>
      </c>
      <c r="J10092" s="102"/>
      <c r="K10092" s="124"/>
      <c r="R10092" s="46"/>
      <c r="V10092" s="112"/>
      <c r="W10092" s="72"/>
      <c r="X10092" s="46"/>
      <c r="Y10092" s="46"/>
      <c r="AC10092" s="47">
        <f t="shared" si="154"/>
        <v>0</v>
      </c>
      <c r="AD10092" s="47"/>
      <c r="AE10092" s="44"/>
      <c r="AF10092" s="48"/>
    </row>
    <row r="10093" spans="1:32" ht="21" customHeight="1">
      <c r="A10093" s="45" t="str">
        <f>IF(G10093="","",VLOOKUP(G10093,#REF!,3,0))</f>
        <v/>
      </c>
      <c r="B10093" s="45" t="str">
        <f>IF(Table1[[#This Row],[Day]]="","",WEEKNUM(F10093))</f>
        <v/>
      </c>
      <c r="C10093" s="45" t="str">
        <f>IF(Table1[[#This Row],[Day]]="","",MONTH(F10093))</f>
        <v/>
      </c>
      <c r="D10093" s="45" t="str">
        <f>IF(Table1[[#This Row],[Day]]="","",YEAR(F10093))</f>
        <v/>
      </c>
      <c r="E10093" s="117" t="s">
        <v>329</v>
      </c>
      <c r="J10093" s="102"/>
      <c r="K10093" s="124"/>
      <c r="R10093" s="46"/>
      <c r="V10093" s="112"/>
      <c r="W10093" s="72"/>
      <c r="X10093" s="46"/>
      <c r="Y10093" s="46"/>
      <c r="AC10093" s="47">
        <f t="shared" si="154"/>
        <v>0</v>
      </c>
      <c r="AD10093" s="47"/>
      <c r="AE10093" s="44"/>
      <c r="AF10093" s="48"/>
    </row>
    <row r="10094" spans="1:32" ht="21" customHeight="1">
      <c r="A10094" s="45" t="str">
        <f>IF(G10094="","",VLOOKUP(G10094,#REF!,3,0))</f>
        <v/>
      </c>
      <c r="B10094" s="45" t="str">
        <f>IF(Table1[[#This Row],[Day]]="","",WEEKNUM(F10094))</f>
        <v/>
      </c>
      <c r="C10094" s="45" t="str">
        <f>IF(Table1[[#This Row],[Day]]="","",MONTH(F10094))</f>
        <v/>
      </c>
      <c r="D10094" s="45" t="str">
        <f>IF(Table1[[#This Row],[Day]]="","",YEAR(F10094))</f>
        <v/>
      </c>
      <c r="E10094" s="117" t="s">
        <v>329</v>
      </c>
      <c r="J10094" s="102"/>
      <c r="K10094" s="124"/>
      <c r="R10094" s="46"/>
      <c r="V10094" s="112"/>
      <c r="W10094" s="72"/>
      <c r="X10094" s="46"/>
      <c r="Y10094" s="46"/>
      <c r="AC10094" s="47">
        <f t="shared" si="154"/>
        <v>0</v>
      </c>
      <c r="AD10094" s="47"/>
      <c r="AE10094" s="44"/>
      <c r="AF10094" s="48"/>
    </row>
    <row r="10095" spans="1:32" ht="21" customHeight="1">
      <c r="A10095" s="45" t="str">
        <f>IF(G10095="","",VLOOKUP(G10095,#REF!,3,0))</f>
        <v/>
      </c>
      <c r="B10095" s="45" t="str">
        <f>IF(Table1[[#This Row],[Day]]="","",WEEKNUM(F10095))</f>
        <v/>
      </c>
      <c r="C10095" s="45" t="str">
        <f>IF(Table1[[#This Row],[Day]]="","",MONTH(F10095))</f>
        <v/>
      </c>
      <c r="D10095" s="45" t="str">
        <f>IF(Table1[[#This Row],[Day]]="","",YEAR(F10095))</f>
        <v/>
      </c>
      <c r="E10095" s="117" t="s">
        <v>329</v>
      </c>
      <c r="J10095" s="102"/>
      <c r="K10095" s="124"/>
      <c r="R10095" s="46"/>
      <c r="V10095" s="112"/>
      <c r="W10095" s="72"/>
      <c r="X10095" s="46"/>
      <c r="Y10095" s="46"/>
      <c r="AC10095" s="47">
        <f t="shared" si="154"/>
        <v>0</v>
      </c>
      <c r="AD10095" s="47"/>
      <c r="AE10095" s="44"/>
      <c r="AF10095" s="48"/>
    </row>
    <row r="10096" spans="1:32" ht="21" customHeight="1">
      <c r="A10096" s="45" t="str">
        <f>IF(G10096="","",VLOOKUP(G10096,#REF!,3,0))</f>
        <v/>
      </c>
      <c r="B10096" s="45" t="str">
        <f>IF(Table1[[#This Row],[Day]]="","",WEEKNUM(F10096))</f>
        <v/>
      </c>
      <c r="C10096" s="45" t="str">
        <f>IF(Table1[[#This Row],[Day]]="","",MONTH(F10096))</f>
        <v/>
      </c>
      <c r="D10096" s="45" t="str">
        <f>IF(Table1[[#This Row],[Day]]="","",YEAR(F10096))</f>
        <v/>
      </c>
      <c r="E10096" s="117" t="s">
        <v>329</v>
      </c>
      <c r="J10096" s="102"/>
      <c r="K10096" s="124"/>
      <c r="R10096" s="46"/>
      <c r="V10096" s="112"/>
      <c r="W10096" s="72"/>
      <c r="X10096" s="46"/>
      <c r="Y10096" s="46"/>
      <c r="AC10096" s="47">
        <f t="shared" si="154"/>
        <v>0</v>
      </c>
      <c r="AD10096" s="47"/>
      <c r="AE10096" s="44"/>
      <c r="AF10096" s="48"/>
    </row>
    <row r="10097" spans="1:32" ht="21" customHeight="1">
      <c r="A10097" s="45" t="str">
        <f>IF(G10097="","",VLOOKUP(G10097,#REF!,3,0))</f>
        <v/>
      </c>
      <c r="B10097" s="45" t="str">
        <f>IF(Table1[[#This Row],[Day]]="","",WEEKNUM(F10097))</f>
        <v/>
      </c>
      <c r="C10097" s="45" t="str">
        <f>IF(Table1[[#This Row],[Day]]="","",MONTH(F10097))</f>
        <v/>
      </c>
      <c r="D10097" s="45" t="str">
        <f>IF(Table1[[#This Row],[Day]]="","",YEAR(F10097))</f>
        <v/>
      </c>
      <c r="E10097" s="117" t="s">
        <v>329</v>
      </c>
      <c r="J10097" s="102"/>
      <c r="K10097" s="124"/>
      <c r="R10097" s="46"/>
      <c r="V10097" s="112"/>
      <c r="W10097" s="72"/>
      <c r="X10097" s="46"/>
      <c r="Y10097" s="46"/>
      <c r="AC10097" s="47">
        <f t="shared" si="154"/>
        <v>0</v>
      </c>
      <c r="AD10097" s="47"/>
      <c r="AE10097" s="44"/>
      <c r="AF10097" s="48"/>
    </row>
    <row r="10098" spans="1:32" ht="21" customHeight="1">
      <c r="A10098" s="45" t="str">
        <f>IF(G10098="","",VLOOKUP(G10098,#REF!,3,0))</f>
        <v/>
      </c>
      <c r="B10098" s="45" t="str">
        <f>IF(Table1[[#This Row],[Day]]="","",WEEKNUM(F10098))</f>
        <v/>
      </c>
      <c r="C10098" s="45" t="str">
        <f>IF(Table1[[#This Row],[Day]]="","",MONTH(F10098))</f>
        <v/>
      </c>
      <c r="D10098" s="45" t="str">
        <f>IF(Table1[[#This Row],[Day]]="","",YEAR(F10098))</f>
        <v/>
      </c>
      <c r="E10098" s="117" t="s">
        <v>329</v>
      </c>
      <c r="J10098" s="102"/>
      <c r="K10098" s="124"/>
      <c r="R10098" s="46"/>
      <c r="V10098" s="112"/>
      <c r="W10098" s="72"/>
      <c r="X10098" s="46"/>
      <c r="Y10098" s="46"/>
      <c r="AC10098" s="47">
        <f t="shared" si="154"/>
        <v>0</v>
      </c>
      <c r="AD10098" s="47"/>
      <c r="AE10098" s="44"/>
      <c r="AF10098" s="48"/>
    </row>
    <row r="10099" spans="1:32" ht="21" customHeight="1">
      <c r="A10099" s="45" t="str">
        <f>IF(G10099="","",VLOOKUP(G10099,#REF!,3,0))</f>
        <v/>
      </c>
      <c r="B10099" s="45" t="str">
        <f>IF(Table1[[#This Row],[Day]]="","",WEEKNUM(F10099))</f>
        <v/>
      </c>
      <c r="C10099" s="45" t="str">
        <f>IF(Table1[[#This Row],[Day]]="","",MONTH(F10099))</f>
        <v/>
      </c>
      <c r="D10099" s="45" t="str">
        <f>IF(Table1[[#This Row],[Day]]="","",YEAR(F10099))</f>
        <v/>
      </c>
      <c r="E10099" s="117" t="s">
        <v>329</v>
      </c>
      <c r="J10099" s="102"/>
      <c r="K10099" s="124"/>
      <c r="R10099" s="46"/>
      <c r="V10099" s="112"/>
      <c r="W10099" s="72"/>
      <c r="X10099" s="46"/>
      <c r="Y10099" s="46"/>
      <c r="AC10099" s="47">
        <f t="shared" si="154"/>
        <v>0</v>
      </c>
      <c r="AD10099" s="47"/>
      <c r="AE10099" s="44"/>
      <c r="AF10099" s="48"/>
    </row>
    <row r="10100" spans="1:32" ht="21" customHeight="1">
      <c r="A10100" s="45" t="str">
        <f>IF(G10100="","",VLOOKUP(G10100,#REF!,3,0))</f>
        <v/>
      </c>
      <c r="B10100" s="45" t="str">
        <f>IF(Table1[[#This Row],[Day]]="","",WEEKNUM(F10100))</f>
        <v/>
      </c>
      <c r="C10100" s="45" t="str">
        <f>IF(Table1[[#This Row],[Day]]="","",MONTH(F10100))</f>
        <v/>
      </c>
      <c r="D10100" s="45" t="str">
        <f>IF(Table1[[#This Row],[Day]]="","",YEAR(F10100))</f>
        <v/>
      </c>
      <c r="E10100" s="117" t="s">
        <v>329</v>
      </c>
      <c r="J10100" s="102"/>
      <c r="K10100" s="124"/>
      <c r="R10100" s="46"/>
      <c r="V10100" s="112"/>
      <c r="W10100" s="72"/>
      <c r="X10100" s="46"/>
      <c r="Y10100" s="46"/>
      <c r="AC10100" s="47">
        <f t="shared" si="154"/>
        <v>0</v>
      </c>
      <c r="AD10100" s="47"/>
      <c r="AE10100" s="44"/>
      <c r="AF10100" s="48"/>
    </row>
    <row r="10101" spans="1:32" ht="21" customHeight="1">
      <c r="A10101" s="45" t="str">
        <f>IF(G10101="","",VLOOKUP(G10101,#REF!,3,0))</f>
        <v/>
      </c>
      <c r="B10101" s="45" t="str">
        <f>IF(Table1[[#This Row],[Day]]="","",WEEKNUM(F10101))</f>
        <v/>
      </c>
      <c r="C10101" s="45" t="str">
        <f>IF(Table1[[#This Row],[Day]]="","",MONTH(F10101))</f>
        <v/>
      </c>
      <c r="D10101" s="45" t="str">
        <f>IF(Table1[[#This Row],[Day]]="","",YEAR(F10101))</f>
        <v/>
      </c>
      <c r="E10101" s="117" t="s">
        <v>329</v>
      </c>
      <c r="J10101" s="102"/>
      <c r="K10101" s="124"/>
      <c r="R10101" s="46"/>
      <c r="V10101" s="112"/>
      <c r="W10101" s="72"/>
      <c r="X10101" s="46"/>
      <c r="Y10101" s="46"/>
      <c r="AC10101" s="47">
        <f t="shared" si="154"/>
        <v>0</v>
      </c>
      <c r="AD10101" s="47"/>
      <c r="AE10101" s="44"/>
      <c r="AF10101" s="48"/>
    </row>
    <row r="10102" spans="1:32" ht="21" customHeight="1">
      <c r="A10102" s="45" t="str">
        <f>IF(G10102="","",VLOOKUP(G10102,#REF!,3,0))</f>
        <v/>
      </c>
      <c r="B10102" s="45" t="str">
        <f>IF(Table1[[#This Row],[Day]]="","",WEEKNUM(F10102))</f>
        <v/>
      </c>
      <c r="C10102" s="45" t="str">
        <f>IF(Table1[[#This Row],[Day]]="","",MONTH(F10102))</f>
        <v/>
      </c>
      <c r="D10102" s="45" t="str">
        <f>IF(Table1[[#This Row],[Day]]="","",YEAR(F10102))</f>
        <v/>
      </c>
      <c r="E10102" s="117" t="s">
        <v>329</v>
      </c>
      <c r="J10102" s="102"/>
      <c r="K10102" s="124"/>
      <c r="R10102" s="46"/>
      <c r="V10102" s="112"/>
      <c r="W10102" s="72"/>
      <c r="X10102" s="46"/>
      <c r="Y10102" s="46"/>
      <c r="AC10102" s="47">
        <f t="shared" si="154"/>
        <v>0</v>
      </c>
      <c r="AD10102" s="47"/>
      <c r="AE10102" s="44"/>
      <c r="AF10102" s="48"/>
    </row>
    <row r="10103" spans="1:32" ht="21" customHeight="1">
      <c r="A10103" s="45" t="str">
        <f>IF(G10103="","",VLOOKUP(G10103,#REF!,3,0))</f>
        <v/>
      </c>
      <c r="B10103" s="45" t="str">
        <f>IF(Table1[[#This Row],[Day]]="","",WEEKNUM(F10103))</f>
        <v/>
      </c>
      <c r="C10103" s="45" t="str">
        <f>IF(Table1[[#This Row],[Day]]="","",MONTH(F10103))</f>
        <v/>
      </c>
      <c r="D10103" s="45" t="str">
        <f>IF(Table1[[#This Row],[Day]]="","",YEAR(F10103))</f>
        <v/>
      </c>
      <c r="E10103" s="117" t="s">
        <v>329</v>
      </c>
      <c r="J10103" s="102"/>
      <c r="K10103" s="124"/>
      <c r="R10103" s="46"/>
      <c r="V10103" s="112"/>
      <c r="W10103" s="72"/>
      <c r="X10103" s="46"/>
      <c r="Y10103" s="46"/>
      <c r="AC10103" s="47">
        <f t="shared" si="154"/>
        <v>0</v>
      </c>
      <c r="AD10103" s="47"/>
      <c r="AE10103" s="44"/>
      <c r="AF10103" s="48"/>
    </row>
    <row r="10104" spans="1:32" ht="21" customHeight="1">
      <c r="A10104" s="45" t="str">
        <f>IF(G10104="","",VLOOKUP(G10104,#REF!,3,0))</f>
        <v/>
      </c>
      <c r="B10104" s="45" t="str">
        <f>IF(Table1[[#This Row],[Day]]="","",WEEKNUM(F10104))</f>
        <v/>
      </c>
      <c r="C10104" s="45" t="str">
        <f>IF(Table1[[#This Row],[Day]]="","",MONTH(F10104))</f>
        <v/>
      </c>
      <c r="D10104" s="45" t="str">
        <f>IF(Table1[[#This Row],[Day]]="","",YEAR(F10104))</f>
        <v/>
      </c>
      <c r="E10104" s="117" t="s">
        <v>329</v>
      </c>
      <c r="J10104" s="102"/>
      <c r="K10104" s="124"/>
      <c r="R10104" s="46"/>
      <c r="V10104" s="112"/>
      <c r="W10104" s="72"/>
      <c r="X10104" s="46"/>
      <c r="Y10104" s="46"/>
      <c r="AC10104" s="47">
        <f t="shared" si="154"/>
        <v>0</v>
      </c>
      <c r="AD10104" s="47"/>
      <c r="AE10104" s="44"/>
      <c r="AF10104" s="48"/>
    </row>
    <row r="10105" spans="1:32" ht="21" customHeight="1">
      <c r="A10105" s="45" t="str">
        <f>IF(G10105="","",VLOOKUP(G10105,#REF!,3,0))</f>
        <v/>
      </c>
      <c r="B10105" s="45" t="str">
        <f>IF(Table1[[#This Row],[Day]]="","",WEEKNUM(F10105))</f>
        <v/>
      </c>
      <c r="C10105" s="45" t="str">
        <f>IF(Table1[[#This Row],[Day]]="","",MONTH(F10105))</f>
        <v/>
      </c>
      <c r="D10105" s="45" t="str">
        <f>IF(Table1[[#This Row],[Day]]="","",YEAR(F10105))</f>
        <v/>
      </c>
      <c r="E10105" s="117" t="s">
        <v>329</v>
      </c>
      <c r="J10105" s="102"/>
      <c r="K10105" s="124"/>
      <c r="R10105" s="46"/>
      <c r="V10105" s="112"/>
      <c r="W10105" s="72"/>
      <c r="X10105" s="46"/>
      <c r="Y10105" s="46"/>
      <c r="AC10105" s="47">
        <f t="shared" si="154"/>
        <v>0</v>
      </c>
      <c r="AD10105" s="47"/>
      <c r="AE10105" s="44"/>
      <c r="AF10105" s="48"/>
    </row>
    <row r="10106" spans="1:32" ht="21" customHeight="1">
      <c r="A10106" s="45" t="str">
        <f>IF(G10106="","",VLOOKUP(G10106,#REF!,3,0))</f>
        <v/>
      </c>
      <c r="B10106" s="45" t="str">
        <f>IF(Table1[[#This Row],[Day]]="","",WEEKNUM(F10106))</f>
        <v/>
      </c>
      <c r="C10106" s="45" t="str">
        <f>IF(Table1[[#This Row],[Day]]="","",MONTH(F10106))</f>
        <v/>
      </c>
      <c r="D10106" s="45" t="str">
        <f>IF(Table1[[#This Row],[Day]]="","",YEAR(F10106))</f>
        <v/>
      </c>
      <c r="E10106" s="117" t="s">
        <v>329</v>
      </c>
      <c r="J10106" s="102"/>
      <c r="K10106" s="124"/>
      <c r="R10106" s="46"/>
      <c r="V10106" s="112"/>
      <c r="W10106" s="72"/>
      <c r="X10106" s="46"/>
      <c r="Y10106" s="46"/>
      <c r="AC10106" s="47">
        <f t="shared" si="154"/>
        <v>0</v>
      </c>
      <c r="AD10106" s="47"/>
      <c r="AE10106" s="44"/>
      <c r="AF10106" s="48"/>
    </row>
    <row r="10107" spans="1:32" ht="21" customHeight="1">
      <c r="A10107" s="45" t="str">
        <f>IF(G10107="","",VLOOKUP(G10107,#REF!,3,0))</f>
        <v/>
      </c>
      <c r="B10107" s="45" t="str">
        <f>IF(Table1[[#This Row],[Day]]="","",WEEKNUM(F10107))</f>
        <v/>
      </c>
      <c r="C10107" s="45" t="str">
        <f>IF(Table1[[#This Row],[Day]]="","",MONTH(F10107))</f>
        <v/>
      </c>
      <c r="D10107" s="45" t="str">
        <f>IF(Table1[[#This Row],[Day]]="","",YEAR(F10107))</f>
        <v/>
      </c>
      <c r="E10107" s="117" t="s">
        <v>329</v>
      </c>
      <c r="J10107" s="102"/>
      <c r="K10107" s="124"/>
      <c r="R10107" s="46"/>
      <c r="V10107" s="112"/>
      <c r="W10107" s="72"/>
      <c r="X10107" s="46"/>
      <c r="Y10107" s="46"/>
      <c r="AC10107" s="47">
        <f t="shared" si="154"/>
        <v>0</v>
      </c>
      <c r="AD10107" s="47"/>
      <c r="AE10107" s="44"/>
      <c r="AF10107" s="48"/>
    </row>
    <row r="10108" spans="1:32" ht="21" customHeight="1">
      <c r="A10108" s="45" t="str">
        <f>IF(G10108="","",VLOOKUP(G10108,#REF!,3,0))</f>
        <v/>
      </c>
      <c r="B10108" s="45" t="str">
        <f>IF(Table1[[#This Row],[Day]]="","",WEEKNUM(F10108))</f>
        <v/>
      </c>
      <c r="C10108" s="45" t="str">
        <f>IF(Table1[[#This Row],[Day]]="","",MONTH(F10108))</f>
        <v/>
      </c>
      <c r="D10108" s="45" t="str">
        <f>IF(Table1[[#This Row],[Day]]="","",YEAR(F10108))</f>
        <v/>
      </c>
      <c r="E10108" s="117" t="s">
        <v>329</v>
      </c>
      <c r="J10108" s="102"/>
      <c r="K10108" s="124"/>
      <c r="R10108" s="46"/>
      <c r="V10108" s="112"/>
      <c r="W10108" s="72"/>
      <c r="X10108" s="46"/>
      <c r="Y10108" s="46"/>
      <c r="AC10108" s="47">
        <f t="shared" si="154"/>
        <v>0</v>
      </c>
      <c r="AD10108" s="47"/>
      <c r="AE10108" s="44"/>
      <c r="AF10108" s="48"/>
    </row>
    <row r="10109" spans="1:32" ht="21" customHeight="1">
      <c r="A10109" s="45" t="str">
        <f>IF(G10109="","",VLOOKUP(G10109,#REF!,3,0))</f>
        <v/>
      </c>
      <c r="B10109" s="45" t="str">
        <f>IF(Table1[[#This Row],[Day]]="","",WEEKNUM(F10109))</f>
        <v/>
      </c>
      <c r="C10109" s="45" t="str">
        <f>IF(Table1[[#This Row],[Day]]="","",MONTH(F10109))</f>
        <v/>
      </c>
      <c r="D10109" s="45" t="str">
        <f>IF(Table1[[#This Row],[Day]]="","",YEAR(F10109))</f>
        <v/>
      </c>
      <c r="E10109" s="117" t="s">
        <v>329</v>
      </c>
      <c r="J10109" s="102"/>
      <c r="K10109" s="124"/>
      <c r="R10109" s="46"/>
      <c r="V10109" s="112"/>
      <c r="W10109" s="72"/>
      <c r="X10109" s="46"/>
      <c r="Y10109" s="46"/>
      <c r="AC10109" s="47">
        <f t="shared" si="154"/>
        <v>0</v>
      </c>
      <c r="AD10109" s="47"/>
      <c r="AE10109" s="44"/>
      <c r="AF10109" s="48"/>
    </row>
    <row r="10110" spans="1:32" ht="21" customHeight="1">
      <c r="A10110" s="45" t="str">
        <f>IF(G10110="","",VLOOKUP(G10110,#REF!,3,0))</f>
        <v/>
      </c>
      <c r="B10110" s="45" t="str">
        <f>IF(Table1[[#This Row],[Day]]="","",WEEKNUM(F10110))</f>
        <v/>
      </c>
      <c r="C10110" s="45" t="str">
        <f>IF(Table1[[#This Row],[Day]]="","",MONTH(F10110))</f>
        <v/>
      </c>
      <c r="D10110" s="45" t="str">
        <f>IF(Table1[[#This Row],[Day]]="","",YEAR(F10110))</f>
        <v/>
      </c>
      <c r="E10110" s="117" t="s">
        <v>329</v>
      </c>
      <c r="J10110" s="102"/>
      <c r="K10110" s="124"/>
      <c r="R10110" s="46"/>
      <c r="V10110" s="112"/>
      <c r="W10110" s="72"/>
      <c r="X10110" s="46"/>
      <c r="Y10110" s="46"/>
      <c r="AC10110" s="47">
        <f t="shared" si="154"/>
        <v>0</v>
      </c>
      <c r="AD10110" s="47"/>
      <c r="AE10110" s="44"/>
      <c r="AF10110" s="48"/>
    </row>
    <row r="10111" spans="1:32" ht="21" customHeight="1">
      <c r="A10111" s="45" t="str">
        <f>IF(G10111="","",VLOOKUP(G10111,#REF!,3,0))</f>
        <v/>
      </c>
      <c r="B10111" s="45" t="str">
        <f>IF(Table1[[#This Row],[Day]]="","",WEEKNUM(F10111))</f>
        <v/>
      </c>
      <c r="C10111" s="45" t="str">
        <f>IF(Table1[[#This Row],[Day]]="","",MONTH(F10111))</f>
        <v/>
      </c>
      <c r="D10111" s="45" t="str">
        <f>IF(Table1[[#This Row],[Day]]="","",YEAR(F10111))</f>
        <v/>
      </c>
      <c r="E10111" s="117" t="s">
        <v>329</v>
      </c>
      <c r="J10111" s="102"/>
      <c r="K10111" s="124"/>
      <c r="R10111" s="46"/>
      <c r="V10111" s="112"/>
      <c r="W10111" s="72"/>
      <c r="X10111" s="46"/>
      <c r="Y10111" s="46"/>
      <c r="AC10111" s="47">
        <f t="shared" si="154"/>
        <v>0</v>
      </c>
      <c r="AD10111" s="47"/>
      <c r="AE10111" s="44"/>
      <c r="AF10111" s="48"/>
    </row>
    <row r="10112" spans="1:32" ht="21" customHeight="1">
      <c r="A10112" s="45" t="str">
        <f>IF(G10112="","",VLOOKUP(G10112,#REF!,3,0))</f>
        <v/>
      </c>
      <c r="B10112" s="45" t="str">
        <f>IF(Table1[[#This Row],[Day]]="","",WEEKNUM(F10112))</f>
        <v/>
      </c>
      <c r="C10112" s="45" t="str">
        <f>IF(Table1[[#This Row],[Day]]="","",MONTH(F10112))</f>
        <v/>
      </c>
      <c r="D10112" s="45" t="str">
        <f>IF(Table1[[#This Row],[Day]]="","",YEAR(F10112))</f>
        <v/>
      </c>
      <c r="E10112" s="117" t="s">
        <v>329</v>
      </c>
      <c r="J10112" s="102"/>
      <c r="K10112" s="124"/>
      <c r="R10112" s="46"/>
      <c r="V10112" s="112"/>
      <c r="W10112" s="72"/>
      <c r="X10112" s="46"/>
      <c r="Y10112" s="46"/>
      <c r="AC10112" s="47">
        <f t="shared" si="154"/>
        <v>0</v>
      </c>
      <c r="AD10112" s="47"/>
      <c r="AE10112" s="44"/>
      <c r="AF10112" s="48"/>
    </row>
    <row r="10113" spans="1:32" ht="21" customHeight="1">
      <c r="A10113" s="45" t="str">
        <f>IF(G10113="","",VLOOKUP(G10113,#REF!,3,0))</f>
        <v/>
      </c>
      <c r="B10113" s="45" t="str">
        <f>IF(Table1[[#This Row],[Day]]="","",WEEKNUM(F10113))</f>
        <v/>
      </c>
      <c r="C10113" s="45" t="str">
        <f>IF(Table1[[#This Row],[Day]]="","",MONTH(F10113))</f>
        <v/>
      </c>
      <c r="D10113" s="45" t="str">
        <f>IF(Table1[[#This Row],[Day]]="","",YEAR(F10113))</f>
        <v/>
      </c>
      <c r="E10113" s="117" t="s">
        <v>329</v>
      </c>
      <c r="J10113" s="102"/>
      <c r="K10113" s="124"/>
      <c r="R10113" s="46"/>
      <c r="V10113" s="112"/>
      <c r="W10113" s="72"/>
      <c r="X10113" s="46"/>
      <c r="Y10113" s="46"/>
      <c r="AC10113" s="47">
        <f t="shared" si="154"/>
        <v>0</v>
      </c>
      <c r="AD10113" s="47"/>
      <c r="AE10113" s="44"/>
      <c r="AF10113" s="48"/>
    </row>
    <row r="10114" spans="1:32" ht="21" customHeight="1">
      <c r="A10114" s="45" t="str">
        <f>IF(G10114="","",VLOOKUP(G10114,#REF!,3,0))</f>
        <v/>
      </c>
      <c r="B10114" s="45" t="str">
        <f>IF(Table1[[#This Row],[Day]]="","",WEEKNUM(F10114))</f>
        <v/>
      </c>
      <c r="C10114" s="45" t="str">
        <f>IF(Table1[[#This Row],[Day]]="","",MONTH(F10114))</f>
        <v/>
      </c>
      <c r="D10114" s="45" t="str">
        <f>IF(Table1[[#This Row],[Day]]="","",YEAR(F10114))</f>
        <v/>
      </c>
      <c r="E10114" s="117" t="s">
        <v>329</v>
      </c>
      <c r="J10114" s="102"/>
      <c r="K10114" s="124"/>
      <c r="R10114" s="46"/>
      <c r="V10114" s="112"/>
      <c r="W10114" s="72"/>
      <c r="X10114" s="46"/>
      <c r="Y10114" s="46"/>
      <c r="AC10114" s="47">
        <f t="shared" si="154"/>
        <v>0</v>
      </c>
      <c r="AD10114" s="47"/>
      <c r="AE10114" s="44"/>
      <c r="AF10114" s="48"/>
    </row>
    <row r="10115" spans="1:32" ht="21" customHeight="1">
      <c r="A10115" s="45" t="str">
        <f>IF(G10115="","",VLOOKUP(G10115,#REF!,3,0))</f>
        <v/>
      </c>
      <c r="B10115" s="45" t="str">
        <f>IF(Table1[[#This Row],[Day]]="","",WEEKNUM(F10115))</f>
        <v/>
      </c>
      <c r="C10115" s="45" t="str">
        <f>IF(Table1[[#This Row],[Day]]="","",MONTH(F10115))</f>
        <v/>
      </c>
      <c r="D10115" s="45" t="str">
        <f>IF(Table1[[#This Row],[Day]]="","",YEAR(F10115))</f>
        <v/>
      </c>
      <c r="E10115" s="117" t="s">
        <v>329</v>
      </c>
      <c r="J10115" s="102"/>
      <c r="K10115" s="124"/>
      <c r="R10115" s="46"/>
      <c r="V10115" s="112"/>
      <c r="W10115" s="72"/>
      <c r="X10115" s="46"/>
      <c r="Y10115" s="46"/>
      <c r="AC10115" s="47">
        <f t="shared" si="154"/>
        <v>0</v>
      </c>
      <c r="AD10115" s="47"/>
      <c r="AE10115" s="44"/>
      <c r="AF10115" s="48"/>
    </row>
    <row r="10116" spans="1:32" ht="21" customHeight="1">
      <c r="A10116" s="45" t="str">
        <f>IF(G10116="","",VLOOKUP(G10116,#REF!,3,0))</f>
        <v/>
      </c>
      <c r="B10116" s="45" t="str">
        <f>IF(Table1[[#This Row],[Day]]="","",WEEKNUM(F10116))</f>
        <v/>
      </c>
      <c r="C10116" s="45" t="str">
        <f>IF(Table1[[#This Row],[Day]]="","",MONTH(F10116))</f>
        <v/>
      </c>
      <c r="D10116" s="45" t="str">
        <f>IF(Table1[[#This Row],[Day]]="","",YEAR(F10116))</f>
        <v/>
      </c>
      <c r="E10116" s="117" t="s">
        <v>329</v>
      </c>
      <c r="J10116" s="102"/>
      <c r="K10116" s="124"/>
      <c r="R10116" s="46"/>
      <c r="V10116" s="112"/>
      <c r="W10116" s="72"/>
      <c r="X10116" s="46"/>
      <c r="Y10116" s="46"/>
      <c r="AC10116" s="47">
        <f t="shared" si="154"/>
        <v>0</v>
      </c>
      <c r="AD10116" s="47"/>
      <c r="AE10116" s="44"/>
      <c r="AF10116" s="48"/>
    </row>
    <row r="10117" spans="1:32" ht="21" customHeight="1">
      <c r="A10117" s="45" t="str">
        <f>IF(G10117="","",VLOOKUP(G10117,#REF!,3,0))</f>
        <v/>
      </c>
      <c r="B10117" s="45" t="str">
        <f>IF(Table1[[#This Row],[Day]]="","",WEEKNUM(F10117))</f>
        <v/>
      </c>
      <c r="C10117" s="45" t="str">
        <f>IF(Table1[[#This Row],[Day]]="","",MONTH(F10117))</f>
        <v/>
      </c>
      <c r="D10117" s="45" t="str">
        <f>IF(Table1[[#This Row],[Day]]="","",YEAR(F10117))</f>
        <v/>
      </c>
      <c r="E10117" s="117" t="s">
        <v>329</v>
      </c>
      <c r="J10117" s="102"/>
      <c r="K10117" s="124"/>
      <c r="R10117" s="46"/>
      <c r="V10117" s="112"/>
      <c r="W10117" s="72"/>
      <c r="X10117" s="46"/>
      <c r="Y10117" s="46"/>
      <c r="AC10117" s="47">
        <f t="shared" si="154"/>
        <v>0</v>
      </c>
      <c r="AD10117" s="47"/>
      <c r="AE10117" s="44"/>
      <c r="AF10117" s="48"/>
    </row>
    <row r="10118" spans="1:32" ht="21" customHeight="1">
      <c r="A10118" s="45" t="str">
        <f>IF(G10118="","",VLOOKUP(G10118,#REF!,3,0))</f>
        <v/>
      </c>
      <c r="B10118" s="45" t="str">
        <f>IF(Table1[[#This Row],[Day]]="","",WEEKNUM(F10118))</f>
        <v/>
      </c>
      <c r="C10118" s="45" t="str">
        <f>IF(Table1[[#This Row],[Day]]="","",MONTH(F10118))</f>
        <v/>
      </c>
      <c r="D10118" s="45" t="str">
        <f>IF(Table1[[#This Row],[Day]]="","",YEAR(F10118))</f>
        <v/>
      </c>
      <c r="E10118" s="117" t="s">
        <v>329</v>
      </c>
      <c r="J10118" s="102"/>
      <c r="K10118" s="124"/>
      <c r="R10118" s="46"/>
      <c r="V10118" s="112"/>
      <c r="W10118" s="72"/>
      <c r="X10118" s="46"/>
      <c r="Y10118" s="46"/>
      <c r="AC10118" s="47">
        <f t="shared" si="154"/>
        <v>0</v>
      </c>
      <c r="AD10118" s="47"/>
      <c r="AE10118" s="44"/>
      <c r="AF10118" s="48"/>
    </row>
    <row r="10119" spans="1:32" ht="21" customHeight="1">
      <c r="A10119" s="45" t="str">
        <f>IF(G10119="","",VLOOKUP(G10119,#REF!,3,0))</f>
        <v/>
      </c>
      <c r="B10119" s="45" t="str">
        <f>IF(Table1[[#This Row],[Day]]="","",WEEKNUM(F10119))</f>
        <v/>
      </c>
      <c r="C10119" s="45" t="str">
        <f>IF(Table1[[#This Row],[Day]]="","",MONTH(F10119))</f>
        <v/>
      </c>
      <c r="D10119" s="45" t="str">
        <f>IF(Table1[[#This Row],[Day]]="","",YEAR(F10119))</f>
        <v/>
      </c>
      <c r="E10119" s="117" t="s">
        <v>329</v>
      </c>
      <c r="J10119" s="102"/>
      <c r="K10119" s="124"/>
      <c r="R10119" s="46"/>
      <c r="V10119" s="112"/>
      <c r="W10119" s="72"/>
      <c r="X10119" s="46"/>
      <c r="Y10119" s="46"/>
      <c r="AC10119" s="47">
        <f t="shared" si="154"/>
        <v>0</v>
      </c>
      <c r="AD10119" s="47"/>
      <c r="AE10119" s="44"/>
      <c r="AF10119" s="48"/>
    </row>
    <row r="10120" spans="1:32" ht="21" customHeight="1">
      <c r="A10120" s="45" t="str">
        <f>IF(G10120="","",VLOOKUP(G10120,#REF!,3,0))</f>
        <v/>
      </c>
      <c r="B10120" s="45" t="str">
        <f>IF(Table1[[#This Row],[Day]]="","",WEEKNUM(F10120))</f>
        <v/>
      </c>
      <c r="C10120" s="45" t="str">
        <f>IF(Table1[[#This Row],[Day]]="","",MONTH(F10120))</f>
        <v/>
      </c>
      <c r="D10120" s="45" t="str">
        <f>IF(Table1[[#This Row],[Day]]="","",YEAR(F10120))</f>
        <v/>
      </c>
      <c r="E10120" s="117" t="s">
        <v>329</v>
      </c>
      <c r="J10120" s="102"/>
      <c r="K10120" s="124"/>
      <c r="R10120" s="46"/>
      <c r="V10120" s="112"/>
      <c r="W10120" s="72"/>
      <c r="X10120" s="46"/>
      <c r="Y10120" s="46"/>
      <c r="AC10120" s="47">
        <f t="shared" si="154"/>
        <v>0</v>
      </c>
      <c r="AD10120" s="47"/>
      <c r="AE10120" s="44"/>
      <c r="AF10120" s="48"/>
    </row>
    <row r="10121" spans="1:32" ht="21" customHeight="1">
      <c r="A10121" s="45" t="str">
        <f>IF(G10121="","",VLOOKUP(G10121,#REF!,3,0))</f>
        <v/>
      </c>
      <c r="B10121" s="45" t="str">
        <f>IF(Table1[[#This Row],[Day]]="","",WEEKNUM(F10121))</f>
        <v/>
      </c>
      <c r="C10121" s="45" t="str">
        <f>IF(Table1[[#This Row],[Day]]="","",MONTH(F10121))</f>
        <v/>
      </c>
      <c r="D10121" s="45" t="str">
        <f>IF(Table1[[#This Row],[Day]]="","",YEAR(F10121))</f>
        <v/>
      </c>
      <c r="E10121" s="117" t="s">
        <v>329</v>
      </c>
      <c r="J10121" s="102"/>
      <c r="K10121" s="124"/>
      <c r="R10121" s="46"/>
      <c r="V10121" s="112"/>
      <c r="W10121" s="72"/>
      <c r="X10121" s="46"/>
      <c r="Y10121" s="46"/>
      <c r="AC10121" s="47">
        <f t="shared" si="154"/>
        <v>0</v>
      </c>
      <c r="AD10121" s="47"/>
      <c r="AE10121" s="44"/>
      <c r="AF10121" s="48"/>
    </row>
    <row r="10122" spans="1:32" ht="21" customHeight="1">
      <c r="A10122" s="45" t="str">
        <f>IF(G10122="","",VLOOKUP(G10122,#REF!,3,0))</f>
        <v/>
      </c>
      <c r="B10122" s="45" t="str">
        <f>IF(Table1[[#This Row],[Day]]="","",WEEKNUM(F10122))</f>
        <v/>
      </c>
      <c r="C10122" s="45" t="str">
        <f>IF(Table1[[#This Row],[Day]]="","",MONTH(F10122))</f>
        <v/>
      </c>
      <c r="D10122" s="45" t="str">
        <f>IF(Table1[[#This Row],[Day]]="","",YEAR(F10122))</f>
        <v/>
      </c>
      <c r="E10122" s="117" t="s">
        <v>329</v>
      </c>
      <c r="J10122" s="102"/>
      <c r="K10122" s="124"/>
      <c r="R10122" s="46"/>
      <c r="V10122" s="112"/>
      <c r="W10122" s="72"/>
      <c r="X10122" s="46"/>
      <c r="Y10122" s="46"/>
      <c r="AC10122" s="47">
        <f t="shared" si="154"/>
        <v>0</v>
      </c>
      <c r="AD10122" s="47"/>
      <c r="AE10122" s="44"/>
      <c r="AF10122" s="48"/>
    </row>
    <row r="10123" spans="1:32" ht="21" customHeight="1">
      <c r="A10123" s="45" t="str">
        <f>IF(G10123="","",VLOOKUP(G10123,#REF!,3,0))</f>
        <v/>
      </c>
      <c r="B10123" s="45" t="str">
        <f>IF(Table1[[#This Row],[Day]]="","",WEEKNUM(F10123))</f>
        <v/>
      </c>
      <c r="C10123" s="45" t="str">
        <f>IF(Table1[[#This Row],[Day]]="","",MONTH(F10123))</f>
        <v/>
      </c>
      <c r="D10123" s="45" t="str">
        <f>IF(Table1[[#This Row],[Day]]="","",YEAR(F10123))</f>
        <v/>
      </c>
      <c r="E10123" s="117" t="s">
        <v>329</v>
      </c>
      <c r="J10123" s="102"/>
      <c r="K10123" s="124"/>
      <c r="R10123" s="46"/>
      <c r="V10123" s="112"/>
      <c r="W10123" s="72"/>
      <c r="X10123" s="46"/>
      <c r="Y10123" s="46"/>
      <c r="AC10123" s="47">
        <f t="shared" si="154"/>
        <v>0</v>
      </c>
      <c r="AD10123" s="47"/>
      <c r="AE10123" s="44"/>
      <c r="AF10123" s="48"/>
    </row>
    <row r="10124" spans="1:32" ht="21" customHeight="1">
      <c r="A10124" s="45" t="str">
        <f>IF(G10124="","",VLOOKUP(G10124,#REF!,3,0))</f>
        <v/>
      </c>
      <c r="B10124" s="45" t="str">
        <f>IF(Table1[[#This Row],[Day]]="","",WEEKNUM(F10124))</f>
        <v/>
      </c>
      <c r="C10124" s="45" t="str">
        <f>IF(Table1[[#This Row],[Day]]="","",MONTH(F10124))</f>
        <v/>
      </c>
      <c r="D10124" s="45" t="str">
        <f>IF(Table1[[#This Row],[Day]]="","",YEAR(F10124))</f>
        <v/>
      </c>
      <c r="E10124" s="117" t="s">
        <v>329</v>
      </c>
      <c r="J10124" s="102"/>
      <c r="K10124" s="124"/>
      <c r="R10124" s="46"/>
      <c r="V10124" s="112"/>
      <c r="W10124" s="72"/>
      <c r="X10124" s="46"/>
      <c r="Y10124" s="46"/>
      <c r="AC10124" s="47">
        <f t="shared" si="154"/>
        <v>0</v>
      </c>
      <c r="AD10124" s="47"/>
      <c r="AE10124" s="44"/>
      <c r="AF10124" s="48"/>
    </row>
    <row r="10125" spans="1:32" ht="21" customHeight="1">
      <c r="A10125" s="45" t="str">
        <f>IF(G10125="","",VLOOKUP(G10125,#REF!,3,0))</f>
        <v/>
      </c>
      <c r="B10125" s="45" t="str">
        <f>IF(Table1[[#This Row],[Day]]="","",WEEKNUM(F10125))</f>
        <v/>
      </c>
      <c r="C10125" s="45" t="str">
        <f>IF(Table1[[#This Row],[Day]]="","",MONTH(F10125))</f>
        <v/>
      </c>
      <c r="D10125" s="45" t="str">
        <f>IF(Table1[[#This Row],[Day]]="","",YEAR(F10125))</f>
        <v/>
      </c>
      <c r="E10125" s="117" t="s">
        <v>329</v>
      </c>
      <c r="J10125" s="102"/>
      <c r="K10125" s="124"/>
      <c r="R10125" s="46"/>
      <c r="V10125" s="112"/>
      <c r="W10125" s="72"/>
      <c r="X10125" s="46"/>
      <c r="Y10125" s="46"/>
      <c r="AC10125" s="47">
        <f t="shared" si="154"/>
        <v>0</v>
      </c>
      <c r="AD10125" s="47"/>
      <c r="AE10125" s="44"/>
      <c r="AF10125" s="48"/>
    </row>
    <row r="10126" spans="1:32" ht="21" customHeight="1">
      <c r="A10126" s="45" t="str">
        <f>IF(G10126="","",VLOOKUP(G10126,#REF!,3,0))</f>
        <v/>
      </c>
      <c r="B10126" s="45" t="str">
        <f>IF(Table1[[#This Row],[Day]]="","",WEEKNUM(F10126))</f>
        <v/>
      </c>
      <c r="C10126" s="45" t="str">
        <f>IF(Table1[[#This Row],[Day]]="","",MONTH(F10126))</f>
        <v/>
      </c>
      <c r="D10126" s="45" t="str">
        <f>IF(Table1[[#This Row],[Day]]="","",YEAR(F10126))</f>
        <v/>
      </c>
      <c r="E10126" s="117" t="s">
        <v>329</v>
      </c>
      <c r="J10126" s="102"/>
      <c r="K10126" s="124"/>
      <c r="R10126" s="46"/>
      <c r="V10126" s="112"/>
      <c r="W10126" s="72"/>
      <c r="X10126" s="46"/>
      <c r="Y10126" s="46"/>
      <c r="AC10126" s="47">
        <f t="shared" si="154"/>
        <v>0</v>
      </c>
      <c r="AD10126" s="47"/>
      <c r="AE10126" s="44"/>
      <c r="AF10126" s="48"/>
    </row>
    <row r="10127" spans="1:32" ht="21" customHeight="1">
      <c r="A10127" s="45" t="str">
        <f>IF(G10127="","",VLOOKUP(G10127,#REF!,3,0))</f>
        <v/>
      </c>
      <c r="B10127" s="45" t="str">
        <f>IF(Table1[[#This Row],[Day]]="","",WEEKNUM(F10127))</f>
        <v/>
      </c>
      <c r="C10127" s="45" t="str">
        <f>IF(Table1[[#This Row],[Day]]="","",MONTH(F10127))</f>
        <v/>
      </c>
      <c r="D10127" s="45" t="str">
        <f>IF(Table1[[#This Row],[Day]]="","",YEAR(F10127))</f>
        <v/>
      </c>
      <c r="E10127" s="117" t="s">
        <v>329</v>
      </c>
      <c r="J10127" s="102"/>
      <c r="K10127" s="124"/>
      <c r="R10127" s="46"/>
      <c r="V10127" s="112"/>
      <c r="W10127" s="72"/>
      <c r="X10127" s="46"/>
      <c r="Y10127" s="46"/>
      <c r="AC10127" s="47">
        <f t="shared" si="154"/>
        <v>0</v>
      </c>
      <c r="AD10127" s="47"/>
      <c r="AE10127" s="44"/>
      <c r="AF10127" s="48"/>
    </row>
    <row r="10128" spans="1:32" ht="21" customHeight="1">
      <c r="A10128" s="45" t="str">
        <f>IF(G10128="","",VLOOKUP(G10128,#REF!,3,0))</f>
        <v/>
      </c>
      <c r="B10128" s="45" t="str">
        <f>IF(Table1[[#This Row],[Day]]="","",WEEKNUM(F10128))</f>
        <v/>
      </c>
      <c r="C10128" s="45" t="str">
        <f>IF(Table1[[#This Row],[Day]]="","",MONTH(F10128))</f>
        <v/>
      </c>
      <c r="D10128" s="45" t="str">
        <f>IF(Table1[[#This Row],[Day]]="","",YEAR(F10128))</f>
        <v/>
      </c>
      <c r="E10128" s="117" t="s">
        <v>329</v>
      </c>
      <c r="J10128" s="102"/>
      <c r="K10128" s="124"/>
      <c r="R10128" s="46"/>
      <c r="V10128" s="112"/>
      <c r="W10128" s="72"/>
      <c r="X10128" s="46"/>
      <c r="Y10128" s="46"/>
      <c r="AC10128" s="47">
        <f t="shared" si="154"/>
        <v>0</v>
      </c>
      <c r="AD10128" s="47"/>
      <c r="AE10128" s="44"/>
      <c r="AF10128" s="48"/>
    </row>
    <row r="10129" spans="1:32" ht="21" customHeight="1">
      <c r="A10129" s="45" t="str">
        <f>IF(G10129="","",VLOOKUP(G10129,#REF!,3,0))</f>
        <v/>
      </c>
      <c r="B10129" s="45" t="str">
        <f>IF(Table1[[#This Row],[Day]]="","",WEEKNUM(F10129))</f>
        <v/>
      </c>
      <c r="C10129" s="45" t="str">
        <f>IF(Table1[[#This Row],[Day]]="","",MONTH(F10129))</f>
        <v/>
      </c>
      <c r="D10129" s="45" t="str">
        <f>IF(Table1[[#This Row],[Day]]="","",YEAR(F10129))</f>
        <v/>
      </c>
      <c r="E10129" s="117" t="s">
        <v>329</v>
      </c>
      <c r="J10129" s="102"/>
      <c r="K10129" s="124"/>
      <c r="R10129" s="46"/>
      <c r="V10129" s="112"/>
      <c r="W10129" s="72"/>
      <c r="X10129" s="46"/>
      <c r="Y10129" s="46"/>
      <c r="AC10129" s="47">
        <f t="shared" si="154"/>
        <v>0</v>
      </c>
      <c r="AD10129" s="47"/>
      <c r="AE10129" s="44"/>
      <c r="AF10129" s="48"/>
    </row>
    <row r="10130" spans="1:32" ht="21" customHeight="1">
      <c r="A10130" s="45" t="str">
        <f>IF(G10130="","",VLOOKUP(G10130,#REF!,3,0))</f>
        <v/>
      </c>
      <c r="B10130" s="45" t="str">
        <f>IF(Table1[[#This Row],[Day]]="","",WEEKNUM(F10130))</f>
        <v/>
      </c>
      <c r="C10130" s="45" t="str">
        <f>IF(Table1[[#This Row],[Day]]="","",MONTH(F10130))</f>
        <v/>
      </c>
      <c r="D10130" s="45" t="str">
        <f>IF(Table1[[#This Row],[Day]]="","",YEAR(F10130))</f>
        <v/>
      </c>
      <c r="E10130" s="117" t="s">
        <v>329</v>
      </c>
      <c r="J10130" s="102"/>
      <c r="K10130" s="124"/>
      <c r="R10130" s="46"/>
      <c r="V10130" s="112"/>
      <c r="W10130" s="72"/>
      <c r="X10130" s="46"/>
      <c r="Y10130" s="46"/>
      <c r="AC10130" s="47">
        <f t="shared" si="154"/>
        <v>0</v>
      </c>
      <c r="AD10130" s="47"/>
      <c r="AE10130" s="44"/>
      <c r="AF10130" s="48"/>
    </row>
    <row r="10131" spans="1:32" ht="21" customHeight="1">
      <c r="A10131" s="45" t="str">
        <f>IF(G10131="","",VLOOKUP(G10131,#REF!,3,0))</f>
        <v/>
      </c>
      <c r="B10131" s="45" t="str">
        <f>IF(Table1[[#This Row],[Day]]="","",WEEKNUM(F10131))</f>
        <v/>
      </c>
      <c r="C10131" s="45" t="str">
        <f>IF(Table1[[#This Row],[Day]]="","",MONTH(F10131))</f>
        <v/>
      </c>
      <c r="D10131" s="45" t="str">
        <f>IF(Table1[[#This Row],[Day]]="","",YEAR(F10131))</f>
        <v/>
      </c>
      <c r="E10131" s="117" t="s">
        <v>329</v>
      </c>
      <c r="J10131" s="102"/>
      <c r="K10131" s="124"/>
      <c r="R10131" s="46"/>
      <c r="V10131" s="112"/>
      <c r="W10131" s="72"/>
      <c r="X10131" s="46"/>
      <c r="Y10131" s="46"/>
      <c r="AC10131" s="47">
        <f t="shared" si="154"/>
        <v>0</v>
      </c>
      <c r="AD10131" s="47"/>
      <c r="AE10131" s="44"/>
      <c r="AF10131" s="48"/>
    </row>
    <row r="10132" spans="1:32" ht="21" customHeight="1">
      <c r="A10132" s="45" t="str">
        <f>IF(G10132="","",VLOOKUP(G10132,#REF!,3,0))</f>
        <v/>
      </c>
      <c r="B10132" s="45" t="str">
        <f>IF(Table1[[#This Row],[Day]]="","",WEEKNUM(F10132))</f>
        <v/>
      </c>
      <c r="C10132" s="45" t="str">
        <f>IF(Table1[[#This Row],[Day]]="","",MONTH(F10132))</f>
        <v/>
      </c>
      <c r="D10132" s="45" t="str">
        <f>IF(Table1[[#This Row],[Day]]="","",YEAR(F10132))</f>
        <v/>
      </c>
      <c r="E10132" s="117" t="s">
        <v>329</v>
      </c>
      <c r="J10132" s="102"/>
      <c r="K10132" s="124"/>
      <c r="R10132" s="46"/>
      <c r="V10132" s="112"/>
      <c r="W10132" s="72"/>
      <c r="X10132" s="46"/>
      <c r="Y10132" s="46"/>
      <c r="AC10132" s="47">
        <f t="shared" si="154"/>
        <v>0</v>
      </c>
      <c r="AD10132" s="47"/>
      <c r="AE10132" s="44"/>
      <c r="AF10132" s="48"/>
    </row>
    <row r="10133" spans="1:32" ht="21" customHeight="1">
      <c r="A10133" s="45" t="str">
        <f>IF(G10133="","",VLOOKUP(G10133,#REF!,3,0))</f>
        <v/>
      </c>
      <c r="B10133" s="45" t="str">
        <f>IF(Table1[[#This Row],[Day]]="","",WEEKNUM(F10133))</f>
        <v/>
      </c>
      <c r="C10133" s="45" t="str">
        <f>IF(Table1[[#This Row],[Day]]="","",MONTH(F10133))</f>
        <v/>
      </c>
      <c r="D10133" s="45" t="str">
        <f>IF(Table1[[#This Row],[Day]]="","",YEAR(F10133))</f>
        <v/>
      </c>
      <c r="E10133" s="117" t="s">
        <v>329</v>
      </c>
      <c r="J10133" s="102"/>
      <c r="K10133" s="124"/>
      <c r="R10133" s="46"/>
      <c r="V10133" s="112"/>
      <c r="W10133" s="72"/>
      <c r="X10133" s="46"/>
      <c r="Y10133" s="46"/>
      <c r="AC10133" s="47">
        <f t="shared" si="154"/>
        <v>0</v>
      </c>
      <c r="AD10133" s="47"/>
      <c r="AE10133" s="44"/>
      <c r="AF10133" s="48"/>
    </row>
    <row r="10134" spans="1:32" ht="21" customHeight="1">
      <c r="A10134" s="45" t="str">
        <f>IF(G10134="","",VLOOKUP(G10134,#REF!,3,0))</f>
        <v/>
      </c>
      <c r="B10134" s="45" t="str">
        <f>IF(Table1[[#This Row],[Day]]="","",WEEKNUM(F10134))</f>
        <v/>
      </c>
      <c r="C10134" s="45" t="str">
        <f>IF(Table1[[#This Row],[Day]]="","",MONTH(F10134))</f>
        <v/>
      </c>
      <c r="D10134" s="45" t="str">
        <f>IF(Table1[[#This Row],[Day]]="","",YEAR(F10134))</f>
        <v/>
      </c>
      <c r="E10134" s="117" t="s">
        <v>329</v>
      </c>
      <c r="J10134" s="102"/>
      <c r="K10134" s="124"/>
      <c r="R10134" s="46"/>
      <c r="V10134" s="112"/>
      <c r="W10134" s="72"/>
      <c r="X10134" s="46"/>
      <c r="Y10134" s="46"/>
      <c r="AC10134" s="47">
        <f t="shared" si="154"/>
        <v>0</v>
      </c>
      <c r="AD10134" s="47"/>
      <c r="AE10134" s="44"/>
      <c r="AF10134" s="48"/>
    </row>
    <row r="10135" spans="1:32" ht="21" customHeight="1">
      <c r="A10135" s="45" t="str">
        <f>IF(G10135="","",VLOOKUP(G10135,#REF!,3,0))</f>
        <v/>
      </c>
      <c r="B10135" s="45" t="str">
        <f>IF(Table1[[#This Row],[Day]]="","",WEEKNUM(F10135))</f>
        <v/>
      </c>
      <c r="C10135" s="45" t="str">
        <f>IF(Table1[[#This Row],[Day]]="","",MONTH(F10135))</f>
        <v/>
      </c>
      <c r="D10135" s="45" t="str">
        <f>IF(Table1[[#This Row],[Day]]="","",YEAR(F10135))</f>
        <v/>
      </c>
      <c r="E10135" s="117" t="s">
        <v>329</v>
      </c>
      <c r="J10135" s="102"/>
      <c r="K10135" s="124"/>
      <c r="R10135" s="46"/>
      <c r="V10135" s="112"/>
      <c r="W10135" s="72"/>
      <c r="X10135" s="46"/>
      <c r="Y10135" s="46"/>
      <c r="AC10135" s="47">
        <f t="shared" si="154"/>
        <v>0</v>
      </c>
      <c r="AD10135" s="47"/>
      <c r="AE10135" s="44"/>
      <c r="AF10135" s="48"/>
    </row>
    <row r="10136" spans="1:32" ht="21" customHeight="1">
      <c r="A10136" s="45" t="str">
        <f>IF(G10136="","",VLOOKUP(G10136,#REF!,3,0))</f>
        <v/>
      </c>
      <c r="B10136" s="45" t="str">
        <f>IF(Table1[[#This Row],[Day]]="","",WEEKNUM(F10136))</f>
        <v/>
      </c>
      <c r="C10136" s="45" t="str">
        <f>IF(Table1[[#This Row],[Day]]="","",MONTH(F10136))</f>
        <v/>
      </c>
      <c r="D10136" s="45" t="str">
        <f>IF(Table1[[#This Row],[Day]]="","",YEAR(F10136))</f>
        <v/>
      </c>
      <c r="E10136" s="117" t="s">
        <v>329</v>
      </c>
      <c r="J10136" s="102"/>
      <c r="K10136" s="124"/>
      <c r="R10136" s="46"/>
      <c r="V10136" s="112"/>
      <c r="W10136" s="72"/>
      <c r="X10136" s="46"/>
      <c r="Y10136" s="46"/>
      <c r="AC10136" s="47">
        <f t="shared" si="154"/>
        <v>0</v>
      </c>
      <c r="AD10136" s="47"/>
      <c r="AE10136" s="44"/>
      <c r="AF10136" s="48"/>
    </row>
    <row r="10137" spans="1:32" ht="21" customHeight="1">
      <c r="A10137" s="45" t="str">
        <f>IF(G10137="","",VLOOKUP(G10137,#REF!,3,0))</f>
        <v/>
      </c>
      <c r="B10137" s="45" t="str">
        <f>IF(Table1[[#This Row],[Day]]="","",WEEKNUM(F10137))</f>
        <v/>
      </c>
      <c r="C10137" s="45" t="str">
        <f>IF(Table1[[#This Row],[Day]]="","",MONTH(F10137))</f>
        <v/>
      </c>
      <c r="D10137" s="45" t="str">
        <f>IF(Table1[[#This Row],[Day]]="","",YEAR(F10137))</f>
        <v/>
      </c>
      <c r="E10137" s="117" t="s">
        <v>329</v>
      </c>
      <c r="J10137" s="102"/>
      <c r="K10137" s="124"/>
      <c r="R10137" s="46"/>
      <c r="V10137" s="112"/>
      <c r="W10137" s="72"/>
      <c r="X10137" s="46"/>
      <c r="Y10137" s="46"/>
      <c r="AC10137" s="47">
        <f t="shared" si="154"/>
        <v>0</v>
      </c>
      <c r="AD10137" s="47"/>
      <c r="AE10137" s="44"/>
      <c r="AF10137" s="48"/>
    </row>
    <row r="10138" spans="1:32" ht="21" customHeight="1">
      <c r="A10138" s="45" t="str">
        <f>IF(G10138="","",VLOOKUP(G10138,#REF!,3,0))</f>
        <v/>
      </c>
      <c r="B10138" s="45" t="str">
        <f>IF(Table1[[#This Row],[Day]]="","",WEEKNUM(F10138))</f>
        <v/>
      </c>
      <c r="C10138" s="45" t="str">
        <f>IF(Table1[[#This Row],[Day]]="","",MONTH(F10138))</f>
        <v/>
      </c>
      <c r="D10138" s="45" t="str">
        <f>IF(Table1[[#This Row],[Day]]="","",YEAR(F10138))</f>
        <v/>
      </c>
      <c r="E10138" s="117" t="s">
        <v>329</v>
      </c>
      <c r="J10138" s="102"/>
      <c r="K10138" s="124"/>
      <c r="R10138" s="46"/>
      <c r="V10138" s="112"/>
      <c r="W10138" s="72"/>
      <c r="X10138" s="46"/>
      <c r="Y10138" s="46"/>
      <c r="AC10138" s="47">
        <f t="shared" si="154"/>
        <v>0</v>
      </c>
      <c r="AD10138" s="47"/>
      <c r="AE10138" s="44"/>
      <c r="AF10138" s="48"/>
    </row>
    <row r="10139" spans="1:32" ht="21" customHeight="1">
      <c r="A10139" s="45" t="str">
        <f>IF(G10139="","",VLOOKUP(G10139,#REF!,3,0))</f>
        <v/>
      </c>
      <c r="B10139" s="45" t="str">
        <f>IF(Table1[[#This Row],[Day]]="","",WEEKNUM(F10139))</f>
        <v/>
      </c>
      <c r="C10139" s="45" t="str">
        <f>IF(Table1[[#This Row],[Day]]="","",MONTH(F10139))</f>
        <v/>
      </c>
      <c r="D10139" s="45" t="str">
        <f>IF(Table1[[#This Row],[Day]]="","",YEAR(F10139))</f>
        <v/>
      </c>
      <c r="E10139" s="117" t="s">
        <v>329</v>
      </c>
      <c r="J10139" s="102"/>
      <c r="K10139" s="124"/>
      <c r="R10139" s="46"/>
      <c r="V10139" s="112"/>
      <c r="W10139" s="72"/>
      <c r="X10139" s="46"/>
      <c r="Y10139" s="46"/>
      <c r="AC10139" s="47">
        <f t="shared" si="154"/>
        <v>0</v>
      </c>
      <c r="AD10139" s="47"/>
      <c r="AE10139" s="44"/>
      <c r="AF10139" s="48"/>
    </row>
    <row r="10140" spans="1:32" ht="21" customHeight="1">
      <c r="A10140" s="45" t="str">
        <f>IF(G10140="","",VLOOKUP(G10140,#REF!,3,0))</f>
        <v/>
      </c>
      <c r="B10140" s="45" t="str">
        <f>IF(Table1[[#This Row],[Day]]="","",WEEKNUM(F10140))</f>
        <v/>
      </c>
      <c r="C10140" s="45" t="str">
        <f>IF(Table1[[#This Row],[Day]]="","",MONTH(F10140))</f>
        <v/>
      </c>
      <c r="D10140" s="45" t="str">
        <f>IF(Table1[[#This Row],[Day]]="","",YEAR(F10140))</f>
        <v/>
      </c>
      <c r="E10140" s="117" t="s">
        <v>329</v>
      </c>
      <c r="J10140" s="102"/>
      <c r="K10140" s="124"/>
      <c r="R10140" s="46"/>
      <c r="V10140" s="112"/>
      <c r="W10140" s="72"/>
      <c r="X10140" s="46"/>
      <c r="Y10140" s="46"/>
      <c r="AC10140" s="47">
        <f t="shared" ref="AC10140:AC10177" si="155">SUM(I10140:AB10140)</f>
        <v>0</v>
      </c>
      <c r="AD10140" s="47"/>
      <c r="AE10140" s="44"/>
      <c r="AF10140" s="48"/>
    </row>
    <row r="10141" spans="1:32" ht="21" customHeight="1">
      <c r="A10141" s="45" t="str">
        <f>IF(G10141="","",VLOOKUP(G10141,#REF!,3,0))</f>
        <v/>
      </c>
      <c r="B10141" s="45" t="str">
        <f>IF(Table1[[#This Row],[Day]]="","",WEEKNUM(F10141))</f>
        <v/>
      </c>
      <c r="C10141" s="45" t="str">
        <f>IF(Table1[[#This Row],[Day]]="","",MONTH(F10141))</f>
        <v/>
      </c>
      <c r="D10141" s="45" t="str">
        <f>IF(Table1[[#This Row],[Day]]="","",YEAR(F10141))</f>
        <v/>
      </c>
      <c r="E10141" s="117" t="s">
        <v>329</v>
      </c>
      <c r="J10141" s="102"/>
      <c r="K10141" s="124"/>
      <c r="R10141" s="46"/>
      <c r="V10141" s="112"/>
      <c r="W10141" s="72"/>
      <c r="X10141" s="46"/>
      <c r="Y10141" s="46"/>
      <c r="AC10141" s="47">
        <f t="shared" si="155"/>
        <v>0</v>
      </c>
      <c r="AD10141" s="47"/>
      <c r="AE10141" s="44"/>
      <c r="AF10141" s="48"/>
    </row>
    <row r="10142" spans="1:32" ht="21" customHeight="1">
      <c r="A10142" s="45" t="str">
        <f>IF(G10142="","",VLOOKUP(G10142,#REF!,3,0))</f>
        <v/>
      </c>
      <c r="B10142" s="45" t="str">
        <f>IF(Table1[[#This Row],[Day]]="","",WEEKNUM(F10142))</f>
        <v/>
      </c>
      <c r="C10142" s="45" t="str">
        <f>IF(Table1[[#This Row],[Day]]="","",MONTH(F10142))</f>
        <v/>
      </c>
      <c r="D10142" s="45" t="str">
        <f>IF(Table1[[#This Row],[Day]]="","",YEAR(F10142))</f>
        <v/>
      </c>
      <c r="E10142" s="117" t="s">
        <v>329</v>
      </c>
      <c r="J10142" s="102"/>
      <c r="K10142" s="124"/>
      <c r="R10142" s="46"/>
      <c r="V10142" s="112"/>
      <c r="W10142" s="72"/>
      <c r="X10142" s="46"/>
      <c r="Y10142" s="46"/>
      <c r="AC10142" s="47">
        <f t="shared" si="155"/>
        <v>0</v>
      </c>
      <c r="AD10142" s="47"/>
      <c r="AE10142" s="44"/>
      <c r="AF10142" s="48"/>
    </row>
    <row r="10143" spans="1:32" ht="21" customHeight="1">
      <c r="A10143" s="45" t="str">
        <f>IF(G10143="","",VLOOKUP(G10143,#REF!,3,0))</f>
        <v/>
      </c>
      <c r="B10143" s="45" t="str">
        <f>IF(Table1[[#This Row],[Day]]="","",WEEKNUM(F10143))</f>
        <v/>
      </c>
      <c r="C10143" s="45" t="str">
        <f>IF(Table1[[#This Row],[Day]]="","",MONTH(F10143))</f>
        <v/>
      </c>
      <c r="D10143" s="45" t="str">
        <f>IF(Table1[[#This Row],[Day]]="","",YEAR(F10143))</f>
        <v/>
      </c>
      <c r="E10143" s="117" t="s">
        <v>329</v>
      </c>
      <c r="J10143" s="102"/>
      <c r="K10143" s="124"/>
      <c r="R10143" s="46"/>
      <c r="V10143" s="112"/>
      <c r="W10143" s="72"/>
      <c r="X10143" s="46"/>
      <c r="Y10143" s="46"/>
      <c r="AC10143" s="47">
        <f t="shared" si="155"/>
        <v>0</v>
      </c>
      <c r="AD10143" s="47"/>
      <c r="AE10143" s="44"/>
      <c r="AF10143" s="48"/>
    </row>
    <row r="10144" spans="1:32" ht="21" customHeight="1">
      <c r="A10144" s="45" t="str">
        <f>IF(G10144="","",VLOOKUP(G10144,#REF!,3,0))</f>
        <v/>
      </c>
      <c r="B10144" s="45" t="str">
        <f>IF(Table1[[#This Row],[Day]]="","",WEEKNUM(F10144))</f>
        <v/>
      </c>
      <c r="C10144" s="45" t="str">
        <f>IF(Table1[[#This Row],[Day]]="","",MONTH(F10144))</f>
        <v/>
      </c>
      <c r="D10144" s="45" t="str">
        <f>IF(Table1[[#This Row],[Day]]="","",YEAR(F10144))</f>
        <v/>
      </c>
      <c r="E10144" s="117" t="s">
        <v>329</v>
      </c>
      <c r="J10144" s="102"/>
      <c r="K10144" s="124"/>
      <c r="R10144" s="46"/>
      <c r="V10144" s="112"/>
      <c r="W10144" s="72"/>
      <c r="X10144" s="46"/>
      <c r="Y10144" s="46"/>
      <c r="AC10144" s="47">
        <f t="shared" si="155"/>
        <v>0</v>
      </c>
      <c r="AD10144" s="47"/>
      <c r="AE10144" s="44"/>
      <c r="AF10144" s="48"/>
    </row>
    <row r="10145" spans="1:32" ht="21" customHeight="1">
      <c r="A10145" s="45" t="str">
        <f>IF(G10145="","",VLOOKUP(G10145,#REF!,3,0))</f>
        <v/>
      </c>
      <c r="B10145" s="45" t="str">
        <f>IF(Table1[[#This Row],[Day]]="","",WEEKNUM(F10145))</f>
        <v/>
      </c>
      <c r="C10145" s="45" t="str">
        <f>IF(Table1[[#This Row],[Day]]="","",MONTH(F10145))</f>
        <v/>
      </c>
      <c r="D10145" s="45" t="str">
        <f>IF(Table1[[#This Row],[Day]]="","",YEAR(F10145))</f>
        <v/>
      </c>
      <c r="E10145" s="117" t="s">
        <v>329</v>
      </c>
      <c r="J10145" s="102"/>
      <c r="K10145" s="124"/>
      <c r="R10145" s="46"/>
      <c r="V10145" s="112"/>
      <c r="W10145" s="72"/>
      <c r="X10145" s="46"/>
      <c r="Y10145" s="46"/>
      <c r="AC10145" s="47">
        <f t="shared" si="155"/>
        <v>0</v>
      </c>
      <c r="AD10145" s="47"/>
      <c r="AE10145" s="44"/>
      <c r="AF10145" s="48"/>
    </row>
    <row r="10146" spans="1:32" ht="21" customHeight="1">
      <c r="A10146" s="45" t="str">
        <f>IF(G10146="","",VLOOKUP(G10146,#REF!,3,0))</f>
        <v/>
      </c>
      <c r="B10146" s="45" t="str">
        <f>IF(Table1[[#This Row],[Day]]="","",WEEKNUM(F10146))</f>
        <v/>
      </c>
      <c r="C10146" s="45" t="str">
        <f>IF(Table1[[#This Row],[Day]]="","",MONTH(F10146))</f>
        <v/>
      </c>
      <c r="D10146" s="45" t="str">
        <f>IF(Table1[[#This Row],[Day]]="","",YEAR(F10146))</f>
        <v/>
      </c>
      <c r="E10146" s="117" t="s">
        <v>329</v>
      </c>
      <c r="J10146" s="102"/>
      <c r="K10146" s="124"/>
      <c r="R10146" s="46"/>
      <c r="V10146" s="112"/>
      <c r="W10146" s="72"/>
      <c r="X10146" s="46"/>
      <c r="Y10146" s="46"/>
      <c r="AC10146" s="47">
        <f t="shared" si="155"/>
        <v>0</v>
      </c>
      <c r="AD10146" s="47"/>
      <c r="AE10146" s="44"/>
      <c r="AF10146" s="48"/>
    </row>
    <row r="10147" spans="1:32" ht="21" customHeight="1">
      <c r="A10147" s="45" t="str">
        <f>IF(G10147="","",VLOOKUP(G10147,#REF!,3,0))</f>
        <v/>
      </c>
      <c r="B10147" s="45" t="str">
        <f>IF(Table1[[#This Row],[Day]]="","",WEEKNUM(F10147))</f>
        <v/>
      </c>
      <c r="C10147" s="45" t="str">
        <f>IF(Table1[[#This Row],[Day]]="","",MONTH(F10147))</f>
        <v/>
      </c>
      <c r="D10147" s="45" t="str">
        <f>IF(Table1[[#This Row],[Day]]="","",YEAR(F10147))</f>
        <v/>
      </c>
      <c r="E10147" s="117" t="s">
        <v>329</v>
      </c>
      <c r="J10147" s="102"/>
      <c r="K10147" s="124"/>
      <c r="R10147" s="46"/>
      <c r="V10147" s="112"/>
      <c r="W10147" s="72"/>
      <c r="X10147" s="46"/>
      <c r="Y10147" s="46"/>
      <c r="AC10147" s="47">
        <f t="shared" si="155"/>
        <v>0</v>
      </c>
      <c r="AD10147" s="47"/>
      <c r="AE10147" s="44"/>
      <c r="AF10147" s="48"/>
    </row>
    <row r="10148" spans="1:32" ht="21" customHeight="1">
      <c r="A10148" s="45" t="str">
        <f>IF(G10148="","",VLOOKUP(G10148,#REF!,3,0))</f>
        <v/>
      </c>
      <c r="B10148" s="45" t="str">
        <f>IF(Table1[[#This Row],[Day]]="","",WEEKNUM(F10148))</f>
        <v/>
      </c>
      <c r="C10148" s="45" t="str">
        <f>IF(Table1[[#This Row],[Day]]="","",MONTH(F10148))</f>
        <v/>
      </c>
      <c r="D10148" s="45" t="str">
        <f>IF(Table1[[#This Row],[Day]]="","",YEAR(F10148))</f>
        <v/>
      </c>
      <c r="E10148" s="117" t="s">
        <v>329</v>
      </c>
      <c r="J10148" s="102"/>
      <c r="K10148" s="124"/>
      <c r="R10148" s="46"/>
      <c r="V10148" s="112"/>
      <c r="W10148" s="72"/>
      <c r="X10148" s="46"/>
      <c r="Y10148" s="46"/>
      <c r="AC10148" s="47">
        <f t="shared" si="155"/>
        <v>0</v>
      </c>
      <c r="AD10148" s="47"/>
      <c r="AE10148" s="44"/>
      <c r="AF10148" s="48"/>
    </row>
    <row r="10149" spans="1:32" ht="21" customHeight="1">
      <c r="A10149" s="45" t="str">
        <f>IF(G10149="","",VLOOKUP(G10149,#REF!,3,0))</f>
        <v/>
      </c>
      <c r="B10149" s="45" t="str">
        <f>IF(Table1[[#This Row],[Day]]="","",WEEKNUM(F10149))</f>
        <v/>
      </c>
      <c r="C10149" s="45" t="str">
        <f>IF(Table1[[#This Row],[Day]]="","",MONTH(F10149))</f>
        <v/>
      </c>
      <c r="D10149" s="45" t="str">
        <f>IF(Table1[[#This Row],[Day]]="","",YEAR(F10149))</f>
        <v/>
      </c>
      <c r="E10149" s="117" t="s">
        <v>329</v>
      </c>
      <c r="J10149" s="102"/>
      <c r="K10149" s="124"/>
      <c r="R10149" s="46"/>
      <c r="V10149" s="112"/>
      <c r="W10149" s="72"/>
      <c r="X10149" s="46"/>
      <c r="Y10149" s="46"/>
      <c r="AC10149" s="47">
        <f t="shared" si="155"/>
        <v>0</v>
      </c>
      <c r="AD10149" s="47"/>
      <c r="AE10149" s="44"/>
      <c r="AF10149" s="48"/>
    </row>
    <row r="10150" spans="1:32" ht="21" customHeight="1">
      <c r="A10150" s="45" t="str">
        <f>IF(G10150="","",VLOOKUP(G10150,#REF!,3,0))</f>
        <v/>
      </c>
      <c r="B10150" s="45" t="str">
        <f>IF(Table1[[#This Row],[Day]]="","",WEEKNUM(F10150))</f>
        <v/>
      </c>
      <c r="C10150" s="45" t="str">
        <f>IF(Table1[[#This Row],[Day]]="","",MONTH(F10150))</f>
        <v/>
      </c>
      <c r="D10150" s="45" t="str">
        <f>IF(Table1[[#This Row],[Day]]="","",YEAR(F10150))</f>
        <v/>
      </c>
      <c r="E10150" s="117" t="s">
        <v>329</v>
      </c>
      <c r="J10150" s="102"/>
      <c r="K10150" s="124"/>
      <c r="R10150" s="46"/>
      <c r="V10150" s="112"/>
      <c r="W10150" s="72"/>
      <c r="X10150" s="46"/>
      <c r="Y10150" s="46"/>
      <c r="AC10150" s="47">
        <f t="shared" si="155"/>
        <v>0</v>
      </c>
      <c r="AD10150" s="47"/>
      <c r="AE10150" s="44"/>
      <c r="AF10150" s="48"/>
    </row>
    <row r="10151" spans="1:32" ht="21" customHeight="1">
      <c r="A10151" s="45" t="str">
        <f>IF(G10151="","",VLOOKUP(G10151,#REF!,3,0))</f>
        <v/>
      </c>
      <c r="B10151" s="45" t="str">
        <f>IF(Table1[[#This Row],[Day]]="","",WEEKNUM(F10151))</f>
        <v/>
      </c>
      <c r="C10151" s="45" t="str">
        <f>IF(Table1[[#This Row],[Day]]="","",MONTH(F10151))</f>
        <v/>
      </c>
      <c r="D10151" s="45" t="str">
        <f>IF(Table1[[#This Row],[Day]]="","",YEAR(F10151))</f>
        <v/>
      </c>
      <c r="E10151" s="117" t="s">
        <v>329</v>
      </c>
      <c r="J10151" s="102"/>
      <c r="K10151" s="124"/>
      <c r="R10151" s="46"/>
      <c r="V10151" s="112"/>
      <c r="W10151" s="72"/>
      <c r="X10151" s="46"/>
      <c r="Y10151" s="46"/>
      <c r="AC10151" s="47">
        <f t="shared" si="155"/>
        <v>0</v>
      </c>
      <c r="AD10151" s="47"/>
      <c r="AE10151" s="44"/>
      <c r="AF10151" s="48"/>
    </row>
    <row r="10152" spans="1:32" ht="21" customHeight="1">
      <c r="A10152" s="45" t="str">
        <f>IF(G10152="","",VLOOKUP(G10152,#REF!,3,0))</f>
        <v/>
      </c>
      <c r="B10152" s="45" t="str">
        <f>IF(Table1[[#This Row],[Day]]="","",WEEKNUM(F10152))</f>
        <v/>
      </c>
      <c r="C10152" s="45" t="str">
        <f>IF(Table1[[#This Row],[Day]]="","",MONTH(F10152))</f>
        <v/>
      </c>
      <c r="D10152" s="45" t="str">
        <f>IF(Table1[[#This Row],[Day]]="","",YEAR(F10152))</f>
        <v/>
      </c>
      <c r="E10152" s="117" t="s">
        <v>329</v>
      </c>
      <c r="J10152" s="102"/>
      <c r="K10152" s="124"/>
      <c r="R10152" s="46"/>
      <c r="V10152" s="112"/>
      <c r="W10152" s="72"/>
      <c r="X10152" s="46"/>
      <c r="Y10152" s="46"/>
      <c r="AC10152" s="47">
        <f t="shared" si="155"/>
        <v>0</v>
      </c>
      <c r="AD10152" s="47"/>
      <c r="AE10152" s="44"/>
      <c r="AF10152" s="48"/>
    </row>
    <row r="10153" spans="1:32" ht="21" customHeight="1">
      <c r="A10153" s="45" t="str">
        <f>IF(G10153="","",VLOOKUP(G10153,#REF!,3,0))</f>
        <v/>
      </c>
      <c r="B10153" s="45" t="str">
        <f>IF(Table1[[#This Row],[Day]]="","",WEEKNUM(F10153))</f>
        <v/>
      </c>
      <c r="C10153" s="45" t="str">
        <f>IF(Table1[[#This Row],[Day]]="","",MONTH(F10153))</f>
        <v/>
      </c>
      <c r="D10153" s="45" t="str">
        <f>IF(Table1[[#This Row],[Day]]="","",YEAR(F10153))</f>
        <v/>
      </c>
      <c r="E10153" s="117" t="s">
        <v>329</v>
      </c>
      <c r="J10153" s="102"/>
      <c r="K10153" s="124"/>
      <c r="R10153" s="46"/>
      <c r="V10153" s="112"/>
      <c r="W10153" s="72"/>
      <c r="X10153" s="46"/>
      <c r="Y10153" s="46"/>
      <c r="AC10153" s="47">
        <f t="shared" si="155"/>
        <v>0</v>
      </c>
      <c r="AD10153" s="47"/>
      <c r="AE10153" s="44"/>
      <c r="AF10153" s="48"/>
    </row>
    <row r="10154" spans="1:32" ht="21" customHeight="1">
      <c r="A10154" s="45" t="str">
        <f>IF(G10154="","",VLOOKUP(G10154,#REF!,3,0))</f>
        <v/>
      </c>
      <c r="B10154" s="45" t="str">
        <f>IF(Table1[[#This Row],[Day]]="","",WEEKNUM(F10154))</f>
        <v/>
      </c>
      <c r="C10154" s="45" t="str">
        <f>IF(Table1[[#This Row],[Day]]="","",MONTH(F10154))</f>
        <v/>
      </c>
      <c r="D10154" s="45" t="str">
        <f>IF(Table1[[#This Row],[Day]]="","",YEAR(F10154))</f>
        <v/>
      </c>
      <c r="E10154" s="117" t="s">
        <v>329</v>
      </c>
      <c r="J10154" s="102"/>
      <c r="K10154" s="124"/>
      <c r="R10154" s="46"/>
      <c r="V10154" s="112"/>
      <c r="W10154" s="72"/>
      <c r="X10154" s="46"/>
      <c r="Y10154" s="46"/>
      <c r="AC10154" s="47">
        <f t="shared" si="155"/>
        <v>0</v>
      </c>
      <c r="AD10154" s="47"/>
      <c r="AE10154" s="44"/>
      <c r="AF10154" s="48"/>
    </row>
    <row r="10155" spans="1:32" ht="21" customHeight="1">
      <c r="A10155" s="45" t="str">
        <f>IF(G10155="","",VLOOKUP(G10155,#REF!,3,0))</f>
        <v/>
      </c>
      <c r="B10155" s="45" t="str">
        <f>IF(Table1[[#This Row],[Day]]="","",WEEKNUM(F10155))</f>
        <v/>
      </c>
      <c r="C10155" s="45" t="str">
        <f>IF(Table1[[#This Row],[Day]]="","",MONTH(F10155))</f>
        <v/>
      </c>
      <c r="D10155" s="45" t="str">
        <f>IF(Table1[[#This Row],[Day]]="","",YEAR(F10155))</f>
        <v/>
      </c>
      <c r="E10155" s="117" t="s">
        <v>329</v>
      </c>
      <c r="J10155" s="102"/>
      <c r="K10155" s="124"/>
      <c r="R10155" s="46"/>
      <c r="V10155" s="112"/>
      <c r="W10155" s="72"/>
      <c r="X10155" s="46"/>
      <c r="Y10155" s="46"/>
      <c r="AC10155" s="47">
        <f t="shared" si="155"/>
        <v>0</v>
      </c>
      <c r="AD10155" s="47"/>
      <c r="AE10155" s="44"/>
      <c r="AF10155" s="48"/>
    </row>
    <row r="10156" spans="1:32" ht="21" customHeight="1">
      <c r="A10156" s="45" t="str">
        <f>IF(G10156="","",VLOOKUP(G10156,#REF!,3,0))</f>
        <v/>
      </c>
      <c r="B10156" s="45" t="str">
        <f>IF(Table1[[#This Row],[Day]]="","",WEEKNUM(F10156))</f>
        <v/>
      </c>
      <c r="C10156" s="45" t="str">
        <f>IF(Table1[[#This Row],[Day]]="","",MONTH(F10156))</f>
        <v/>
      </c>
      <c r="D10156" s="45" t="str">
        <f>IF(Table1[[#This Row],[Day]]="","",YEAR(F10156))</f>
        <v/>
      </c>
      <c r="E10156" s="117" t="s">
        <v>329</v>
      </c>
      <c r="J10156" s="102"/>
      <c r="K10156" s="124"/>
      <c r="R10156" s="46"/>
      <c r="V10156" s="112"/>
      <c r="W10156" s="72"/>
      <c r="X10156" s="46"/>
      <c r="Y10156" s="46"/>
      <c r="AC10156" s="47">
        <f t="shared" si="155"/>
        <v>0</v>
      </c>
      <c r="AD10156" s="47"/>
      <c r="AE10156" s="44"/>
      <c r="AF10156" s="48"/>
    </row>
    <row r="10157" spans="1:32" ht="21" customHeight="1">
      <c r="A10157" s="45" t="str">
        <f>IF(G10157="","",VLOOKUP(G10157,#REF!,3,0))</f>
        <v/>
      </c>
      <c r="B10157" s="45" t="str">
        <f>IF(Table1[[#This Row],[Day]]="","",WEEKNUM(F10157))</f>
        <v/>
      </c>
      <c r="C10157" s="45" t="str">
        <f>IF(Table1[[#This Row],[Day]]="","",MONTH(F10157))</f>
        <v/>
      </c>
      <c r="D10157" s="45" t="str">
        <f>IF(Table1[[#This Row],[Day]]="","",YEAR(F10157))</f>
        <v/>
      </c>
      <c r="E10157" s="117" t="s">
        <v>329</v>
      </c>
      <c r="J10157" s="102"/>
      <c r="K10157" s="124"/>
      <c r="R10157" s="46"/>
      <c r="V10157" s="112"/>
      <c r="W10157" s="72"/>
      <c r="X10157" s="46"/>
      <c r="Y10157" s="46"/>
      <c r="AC10157" s="47">
        <f t="shared" si="155"/>
        <v>0</v>
      </c>
      <c r="AD10157" s="47"/>
      <c r="AE10157" s="44"/>
      <c r="AF10157" s="48"/>
    </row>
    <row r="10158" spans="1:32" ht="21" customHeight="1">
      <c r="A10158" s="45" t="str">
        <f>IF(G10158="","",VLOOKUP(G10158,#REF!,3,0))</f>
        <v/>
      </c>
      <c r="B10158" s="45" t="str">
        <f>IF(Table1[[#This Row],[Day]]="","",WEEKNUM(F10158))</f>
        <v/>
      </c>
      <c r="C10158" s="45" t="str">
        <f>IF(Table1[[#This Row],[Day]]="","",MONTH(F10158))</f>
        <v/>
      </c>
      <c r="D10158" s="45" t="str">
        <f>IF(Table1[[#This Row],[Day]]="","",YEAR(F10158))</f>
        <v/>
      </c>
      <c r="E10158" s="117" t="s">
        <v>329</v>
      </c>
      <c r="J10158" s="102"/>
      <c r="K10158" s="124"/>
      <c r="R10158" s="46"/>
      <c r="V10158" s="112"/>
      <c r="W10158" s="72"/>
      <c r="X10158" s="46"/>
      <c r="Y10158" s="46"/>
      <c r="AC10158" s="47">
        <f t="shared" si="155"/>
        <v>0</v>
      </c>
      <c r="AD10158" s="47"/>
      <c r="AE10158" s="44"/>
      <c r="AF10158" s="48"/>
    </row>
    <row r="10159" spans="1:32" ht="21" customHeight="1">
      <c r="A10159" s="45" t="str">
        <f>IF(G10159="","",VLOOKUP(G10159,#REF!,3,0))</f>
        <v/>
      </c>
      <c r="B10159" s="45" t="str">
        <f>IF(Table1[[#This Row],[Day]]="","",WEEKNUM(F10159))</f>
        <v/>
      </c>
      <c r="C10159" s="45" t="str">
        <f>IF(Table1[[#This Row],[Day]]="","",MONTH(F10159))</f>
        <v/>
      </c>
      <c r="D10159" s="45" t="str">
        <f>IF(Table1[[#This Row],[Day]]="","",YEAR(F10159))</f>
        <v/>
      </c>
      <c r="E10159" s="117" t="s">
        <v>329</v>
      </c>
      <c r="J10159" s="102"/>
      <c r="K10159" s="124"/>
      <c r="R10159" s="46"/>
      <c r="V10159" s="112"/>
      <c r="W10159" s="72"/>
      <c r="X10159" s="46"/>
      <c r="Y10159" s="46"/>
      <c r="AC10159" s="47">
        <f t="shared" si="155"/>
        <v>0</v>
      </c>
      <c r="AD10159" s="47"/>
      <c r="AE10159" s="44"/>
      <c r="AF10159" s="48"/>
    </row>
    <row r="10160" spans="1:32" ht="21" customHeight="1">
      <c r="A10160" s="45" t="str">
        <f>IF(G10160="","",VLOOKUP(G10160,#REF!,3,0))</f>
        <v/>
      </c>
      <c r="B10160" s="45" t="str">
        <f>IF(Table1[[#This Row],[Day]]="","",WEEKNUM(F10160))</f>
        <v/>
      </c>
      <c r="C10160" s="45" t="str">
        <f>IF(Table1[[#This Row],[Day]]="","",MONTH(F10160))</f>
        <v/>
      </c>
      <c r="D10160" s="45" t="str">
        <f>IF(Table1[[#This Row],[Day]]="","",YEAR(F10160))</f>
        <v/>
      </c>
      <c r="E10160" s="117" t="s">
        <v>329</v>
      </c>
      <c r="J10160" s="102"/>
      <c r="K10160" s="124"/>
      <c r="R10160" s="46"/>
      <c r="V10160" s="112"/>
      <c r="W10160" s="72"/>
      <c r="X10160" s="46"/>
      <c r="Y10160" s="46"/>
      <c r="AC10160" s="47">
        <f t="shared" si="155"/>
        <v>0</v>
      </c>
      <c r="AD10160" s="47"/>
      <c r="AE10160" s="44"/>
      <c r="AF10160" s="48"/>
    </row>
    <row r="10161" spans="1:32" ht="21" customHeight="1">
      <c r="A10161" s="45" t="str">
        <f>IF(G10161="","",VLOOKUP(G10161,#REF!,3,0))</f>
        <v/>
      </c>
      <c r="B10161" s="45" t="str">
        <f>IF(Table1[[#This Row],[Day]]="","",WEEKNUM(F10161))</f>
        <v/>
      </c>
      <c r="C10161" s="45" t="str">
        <f>IF(Table1[[#This Row],[Day]]="","",MONTH(F10161))</f>
        <v/>
      </c>
      <c r="D10161" s="45" t="str">
        <f>IF(Table1[[#This Row],[Day]]="","",YEAR(F10161))</f>
        <v/>
      </c>
      <c r="E10161" s="117" t="s">
        <v>329</v>
      </c>
      <c r="J10161" s="102"/>
      <c r="K10161" s="124"/>
      <c r="R10161" s="46"/>
      <c r="V10161" s="112"/>
      <c r="W10161" s="72"/>
      <c r="X10161" s="46"/>
      <c r="Y10161" s="46"/>
      <c r="AC10161" s="47">
        <f t="shared" si="155"/>
        <v>0</v>
      </c>
      <c r="AD10161" s="47"/>
      <c r="AE10161" s="44"/>
      <c r="AF10161" s="48"/>
    </row>
    <row r="10162" spans="1:32" ht="21" customHeight="1">
      <c r="A10162" s="45" t="str">
        <f>IF(G10162="","",VLOOKUP(G10162,#REF!,3,0))</f>
        <v/>
      </c>
      <c r="B10162" s="45" t="str">
        <f>IF(Table1[[#This Row],[Day]]="","",WEEKNUM(F10162))</f>
        <v/>
      </c>
      <c r="C10162" s="45" t="str">
        <f>IF(Table1[[#This Row],[Day]]="","",MONTH(F10162))</f>
        <v/>
      </c>
      <c r="D10162" s="45" t="str">
        <f>IF(Table1[[#This Row],[Day]]="","",YEAR(F10162))</f>
        <v/>
      </c>
      <c r="E10162" s="117" t="s">
        <v>329</v>
      </c>
      <c r="J10162" s="102"/>
      <c r="K10162" s="124"/>
      <c r="R10162" s="46"/>
      <c r="V10162" s="112"/>
      <c r="W10162" s="72"/>
      <c r="X10162" s="46"/>
      <c r="Y10162" s="46"/>
      <c r="AC10162" s="47">
        <f t="shared" si="155"/>
        <v>0</v>
      </c>
      <c r="AD10162" s="47"/>
      <c r="AE10162" s="44"/>
      <c r="AF10162" s="48"/>
    </row>
    <row r="10163" spans="1:32" ht="21" customHeight="1">
      <c r="A10163" s="45" t="str">
        <f>IF(G10163="","",VLOOKUP(G10163,#REF!,3,0))</f>
        <v/>
      </c>
      <c r="B10163" s="45" t="str">
        <f>IF(Table1[[#This Row],[Day]]="","",WEEKNUM(F10163))</f>
        <v/>
      </c>
      <c r="C10163" s="45" t="str">
        <f>IF(Table1[[#This Row],[Day]]="","",MONTH(F10163))</f>
        <v/>
      </c>
      <c r="D10163" s="45" t="str">
        <f>IF(Table1[[#This Row],[Day]]="","",YEAR(F10163))</f>
        <v/>
      </c>
      <c r="E10163" s="117" t="s">
        <v>329</v>
      </c>
      <c r="J10163" s="102"/>
      <c r="K10163" s="124"/>
      <c r="R10163" s="46"/>
      <c r="V10163" s="112"/>
      <c r="W10163" s="72"/>
      <c r="X10163" s="46"/>
      <c r="Y10163" s="46"/>
      <c r="AC10163" s="47">
        <f t="shared" si="155"/>
        <v>0</v>
      </c>
      <c r="AD10163" s="47"/>
      <c r="AE10163" s="44"/>
      <c r="AF10163" s="48"/>
    </row>
    <row r="10164" spans="1:32" ht="21" customHeight="1">
      <c r="A10164" s="45" t="str">
        <f>IF(G10164="","",VLOOKUP(G10164,#REF!,3,0))</f>
        <v/>
      </c>
      <c r="B10164" s="45" t="str">
        <f>IF(Table1[[#This Row],[Day]]="","",WEEKNUM(F10164))</f>
        <v/>
      </c>
      <c r="C10164" s="45" t="str">
        <f>IF(Table1[[#This Row],[Day]]="","",MONTH(F10164))</f>
        <v/>
      </c>
      <c r="D10164" s="45" t="str">
        <f>IF(Table1[[#This Row],[Day]]="","",YEAR(F10164))</f>
        <v/>
      </c>
      <c r="E10164" s="117" t="s">
        <v>329</v>
      </c>
      <c r="J10164" s="102"/>
      <c r="K10164" s="124"/>
      <c r="R10164" s="46"/>
      <c r="V10164" s="112"/>
      <c r="W10164" s="72"/>
      <c r="X10164" s="46"/>
      <c r="Y10164" s="46"/>
      <c r="AC10164" s="47">
        <f t="shared" si="155"/>
        <v>0</v>
      </c>
      <c r="AD10164" s="47"/>
      <c r="AE10164" s="44"/>
      <c r="AF10164" s="48"/>
    </row>
    <row r="10165" spans="1:32" ht="21" customHeight="1">
      <c r="A10165" s="45" t="str">
        <f>IF(G10165="","",VLOOKUP(G10165,#REF!,3,0))</f>
        <v/>
      </c>
      <c r="B10165" s="45" t="str">
        <f>IF(Table1[[#This Row],[Day]]="","",WEEKNUM(F10165))</f>
        <v/>
      </c>
      <c r="C10165" s="45" t="str">
        <f>IF(Table1[[#This Row],[Day]]="","",MONTH(F10165))</f>
        <v/>
      </c>
      <c r="D10165" s="45" t="str">
        <f>IF(Table1[[#This Row],[Day]]="","",YEAR(F10165))</f>
        <v/>
      </c>
      <c r="E10165" s="117" t="s">
        <v>329</v>
      </c>
      <c r="J10165" s="102"/>
      <c r="K10165" s="124"/>
      <c r="R10165" s="46"/>
      <c r="V10165" s="112"/>
      <c r="W10165" s="72"/>
      <c r="X10165" s="46"/>
      <c r="Y10165" s="46"/>
      <c r="AC10165" s="47">
        <f t="shared" si="155"/>
        <v>0</v>
      </c>
      <c r="AD10165" s="47"/>
      <c r="AE10165" s="44"/>
      <c r="AF10165" s="48"/>
    </row>
    <row r="10166" spans="1:32" ht="21" customHeight="1">
      <c r="A10166" s="45" t="str">
        <f>IF(G10166="","",VLOOKUP(G10166,#REF!,3,0))</f>
        <v/>
      </c>
      <c r="B10166" s="45" t="str">
        <f>IF(Table1[[#This Row],[Day]]="","",WEEKNUM(F10166))</f>
        <v/>
      </c>
      <c r="C10166" s="45" t="str">
        <f>IF(Table1[[#This Row],[Day]]="","",MONTH(F10166))</f>
        <v/>
      </c>
      <c r="D10166" s="45" t="str">
        <f>IF(Table1[[#This Row],[Day]]="","",YEAR(F10166))</f>
        <v/>
      </c>
      <c r="E10166" s="117" t="s">
        <v>329</v>
      </c>
      <c r="J10166" s="102"/>
      <c r="K10166" s="124"/>
      <c r="R10166" s="46"/>
      <c r="V10166" s="112"/>
      <c r="W10166" s="72"/>
      <c r="X10166" s="46"/>
      <c r="Y10166" s="46"/>
      <c r="AC10166" s="47">
        <f t="shared" si="155"/>
        <v>0</v>
      </c>
      <c r="AD10166" s="47"/>
      <c r="AE10166" s="44"/>
      <c r="AF10166" s="48"/>
    </row>
    <row r="10167" spans="1:32" ht="21" customHeight="1">
      <c r="A10167" s="45" t="str">
        <f>IF(G10167="","",VLOOKUP(G10167,#REF!,3,0))</f>
        <v/>
      </c>
      <c r="B10167" s="45" t="str">
        <f>IF(Table1[[#This Row],[Day]]="","",WEEKNUM(F10167))</f>
        <v/>
      </c>
      <c r="C10167" s="45" t="str">
        <f>IF(Table1[[#This Row],[Day]]="","",MONTH(F10167))</f>
        <v/>
      </c>
      <c r="D10167" s="45" t="str">
        <f>IF(Table1[[#This Row],[Day]]="","",YEAR(F10167))</f>
        <v/>
      </c>
      <c r="E10167" s="117" t="s">
        <v>329</v>
      </c>
      <c r="J10167" s="102"/>
      <c r="K10167" s="124"/>
      <c r="R10167" s="46"/>
      <c r="V10167" s="112"/>
      <c r="W10167" s="72"/>
      <c r="X10167" s="46"/>
      <c r="Y10167" s="46"/>
      <c r="AC10167" s="47">
        <f t="shared" si="155"/>
        <v>0</v>
      </c>
      <c r="AD10167" s="47"/>
      <c r="AE10167" s="44"/>
      <c r="AF10167" s="48"/>
    </row>
    <row r="10168" spans="1:32" ht="21" customHeight="1">
      <c r="A10168" s="45" t="str">
        <f>IF(G10168="","",VLOOKUP(G10168,#REF!,3,0))</f>
        <v/>
      </c>
      <c r="B10168" s="45" t="str">
        <f>IF(Table1[[#This Row],[Day]]="","",WEEKNUM(F10168))</f>
        <v/>
      </c>
      <c r="C10168" s="45" t="str">
        <f>IF(Table1[[#This Row],[Day]]="","",MONTH(F10168))</f>
        <v/>
      </c>
      <c r="D10168" s="45" t="str">
        <f>IF(Table1[[#This Row],[Day]]="","",YEAR(F10168))</f>
        <v/>
      </c>
      <c r="E10168" s="117" t="s">
        <v>329</v>
      </c>
      <c r="J10168" s="102"/>
      <c r="K10168" s="124"/>
      <c r="R10168" s="46"/>
      <c r="V10168" s="112"/>
      <c r="W10168" s="72"/>
      <c r="X10168" s="46"/>
      <c r="Y10168" s="46"/>
      <c r="AC10168" s="47">
        <f t="shared" si="155"/>
        <v>0</v>
      </c>
      <c r="AD10168" s="47"/>
      <c r="AE10168" s="44"/>
      <c r="AF10168" s="48"/>
    </row>
    <row r="10169" spans="1:32" ht="21" customHeight="1">
      <c r="A10169" s="45" t="str">
        <f>IF(G10169="","",VLOOKUP(G10169,#REF!,3,0))</f>
        <v/>
      </c>
      <c r="B10169" s="45" t="str">
        <f>IF(Table1[[#This Row],[Day]]="","",WEEKNUM(F10169))</f>
        <v/>
      </c>
      <c r="C10169" s="45" t="str">
        <f>IF(Table1[[#This Row],[Day]]="","",MONTH(F10169))</f>
        <v/>
      </c>
      <c r="D10169" s="45" t="str">
        <f>IF(Table1[[#This Row],[Day]]="","",YEAR(F10169))</f>
        <v/>
      </c>
      <c r="E10169" s="117" t="s">
        <v>329</v>
      </c>
      <c r="J10169" s="102"/>
      <c r="K10169" s="124"/>
      <c r="R10169" s="46"/>
      <c r="V10169" s="112"/>
      <c r="W10169" s="72"/>
      <c r="X10169" s="46"/>
      <c r="Y10169" s="46"/>
      <c r="AC10169" s="47">
        <f t="shared" si="155"/>
        <v>0</v>
      </c>
      <c r="AD10169" s="47"/>
      <c r="AE10169" s="44"/>
      <c r="AF10169" s="48"/>
    </row>
    <row r="10170" spans="1:32" ht="21" customHeight="1">
      <c r="A10170" s="45" t="str">
        <f>IF(G10170="","",VLOOKUP(G10170,#REF!,3,0))</f>
        <v/>
      </c>
      <c r="B10170" s="45" t="str">
        <f>IF(Table1[[#This Row],[Day]]="","",WEEKNUM(F10170))</f>
        <v/>
      </c>
      <c r="C10170" s="45" t="str">
        <f>IF(Table1[[#This Row],[Day]]="","",MONTH(F10170))</f>
        <v/>
      </c>
      <c r="D10170" s="45" t="str">
        <f>IF(Table1[[#This Row],[Day]]="","",YEAR(F10170))</f>
        <v/>
      </c>
      <c r="E10170" s="117" t="s">
        <v>329</v>
      </c>
      <c r="J10170" s="102"/>
      <c r="K10170" s="124"/>
      <c r="R10170" s="46"/>
      <c r="V10170" s="112"/>
      <c r="W10170" s="72"/>
      <c r="X10170" s="46"/>
      <c r="Y10170" s="46"/>
      <c r="AC10170" s="47">
        <f t="shared" si="155"/>
        <v>0</v>
      </c>
      <c r="AD10170" s="47"/>
      <c r="AE10170" s="44"/>
      <c r="AF10170" s="48"/>
    </row>
    <row r="10171" spans="1:32" ht="21" customHeight="1">
      <c r="A10171" s="45" t="str">
        <f>IF(G10171="","",VLOOKUP(G10171,#REF!,3,0))</f>
        <v/>
      </c>
      <c r="B10171" s="45" t="str">
        <f>IF(Table1[[#This Row],[Day]]="","",WEEKNUM(F10171))</f>
        <v/>
      </c>
      <c r="C10171" s="45" t="str">
        <f>IF(Table1[[#This Row],[Day]]="","",MONTH(F10171))</f>
        <v/>
      </c>
      <c r="D10171" s="45" t="str">
        <f>IF(Table1[[#This Row],[Day]]="","",YEAR(F10171))</f>
        <v/>
      </c>
      <c r="E10171" s="117" t="s">
        <v>329</v>
      </c>
      <c r="J10171" s="102"/>
      <c r="K10171" s="124"/>
      <c r="R10171" s="46"/>
      <c r="V10171" s="112"/>
      <c r="W10171" s="72"/>
      <c r="X10171" s="46"/>
      <c r="Y10171" s="46"/>
      <c r="AC10171" s="47">
        <f t="shared" si="155"/>
        <v>0</v>
      </c>
      <c r="AD10171" s="47"/>
      <c r="AE10171" s="44"/>
      <c r="AF10171" s="48"/>
    </row>
    <row r="10172" spans="1:32" ht="21" customHeight="1">
      <c r="A10172" s="45" t="str">
        <f>IF(G10172="","",VLOOKUP(G10172,#REF!,3,0))</f>
        <v/>
      </c>
      <c r="B10172" s="45" t="str">
        <f>IF(Table1[[#This Row],[Day]]="","",WEEKNUM(F10172))</f>
        <v/>
      </c>
      <c r="C10172" s="45" t="str">
        <f>IF(Table1[[#This Row],[Day]]="","",MONTH(F10172))</f>
        <v/>
      </c>
      <c r="D10172" s="45" t="str">
        <f>IF(Table1[[#This Row],[Day]]="","",YEAR(F10172))</f>
        <v/>
      </c>
      <c r="E10172" s="117" t="s">
        <v>329</v>
      </c>
      <c r="J10172" s="102"/>
      <c r="K10172" s="124"/>
      <c r="R10172" s="46"/>
      <c r="V10172" s="112"/>
      <c r="W10172" s="72"/>
      <c r="X10172" s="46"/>
      <c r="Y10172" s="46"/>
      <c r="AC10172" s="47">
        <f t="shared" si="155"/>
        <v>0</v>
      </c>
      <c r="AD10172" s="47"/>
      <c r="AE10172" s="44"/>
      <c r="AF10172" s="48"/>
    </row>
    <row r="10173" spans="1:32" ht="21" customHeight="1">
      <c r="A10173" s="45" t="str">
        <f>IF(G10173="","",VLOOKUP(G10173,#REF!,3,0))</f>
        <v/>
      </c>
      <c r="B10173" s="45" t="str">
        <f>IF(Table1[[#This Row],[Day]]="","",WEEKNUM(F10173))</f>
        <v/>
      </c>
      <c r="C10173" s="45" t="str">
        <f>IF(Table1[[#This Row],[Day]]="","",MONTH(F10173))</f>
        <v/>
      </c>
      <c r="D10173" s="45" t="str">
        <f>IF(Table1[[#This Row],[Day]]="","",YEAR(F10173))</f>
        <v/>
      </c>
      <c r="E10173" s="117" t="s">
        <v>329</v>
      </c>
      <c r="J10173" s="102"/>
      <c r="K10173" s="124"/>
      <c r="R10173" s="46"/>
      <c r="V10173" s="112"/>
      <c r="W10173" s="72"/>
      <c r="X10173" s="46"/>
      <c r="Y10173" s="46"/>
      <c r="AC10173" s="47">
        <f t="shared" si="155"/>
        <v>0</v>
      </c>
      <c r="AD10173" s="47"/>
      <c r="AE10173" s="44"/>
      <c r="AF10173" s="48"/>
    </row>
    <row r="10174" spans="1:32" ht="21" customHeight="1">
      <c r="A10174" s="45" t="str">
        <f>IF(G10174="","",VLOOKUP(G10174,#REF!,3,0))</f>
        <v/>
      </c>
      <c r="B10174" s="45" t="str">
        <f>IF(Table1[[#This Row],[Day]]="","",WEEKNUM(F10174))</f>
        <v/>
      </c>
      <c r="C10174" s="45" t="str">
        <f>IF(Table1[[#This Row],[Day]]="","",MONTH(F10174))</f>
        <v/>
      </c>
      <c r="D10174" s="45" t="str">
        <f>IF(Table1[[#This Row],[Day]]="","",YEAR(F10174))</f>
        <v/>
      </c>
      <c r="E10174" s="117" t="s">
        <v>329</v>
      </c>
      <c r="J10174" s="102"/>
      <c r="K10174" s="124"/>
      <c r="R10174" s="46"/>
      <c r="V10174" s="112"/>
      <c r="W10174" s="72"/>
      <c r="X10174" s="46"/>
      <c r="Y10174" s="46"/>
      <c r="AC10174" s="47">
        <f t="shared" si="155"/>
        <v>0</v>
      </c>
      <c r="AD10174" s="47"/>
      <c r="AE10174" s="44"/>
      <c r="AF10174" s="48"/>
    </row>
    <row r="10175" spans="1:32" ht="21" customHeight="1">
      <c r="A10175" s="45" t="str">
        <f>IF(G10175="","",VLOOKUP(G10175,#REF!,3,0))</f>
        <v/>
      </c>
      <c r="B10175" s="45" t="str">
        <f>IF(Table1[[#This Row],[Day]]="","",WEEKNUM(F10175))</f>
        <v/>
      </c>
      <c r="C10175" s="45" t="str">
        <f>IF(Table1[[#This Row],[Day]]="","",MONTH(F10175))</f>
        <v/>
      </c>
      <c r="D10175" s="45" t="str">
        <f>IF(Table1[[#This Row],[Day]]="","",YEAR(F10175))</f>
        <v/>
      </c>
      <c r="E10175" s="117" t="s">
        <v>329</v>
      </c>
      <c r="J10175" s="102"/>
      <c r="K10175" s="124"/>
      <c r="R10175" s="46"/>
      <c r="V10175" s="112"/>
      <c r="W10175" s="72"/>
      <c r="X10175" s="46"/>
      <c r="Y10175" s="46"/>
      <c r="AC10175" s="47">
        <f t="shared" si="155"/>
        <v>0</v>
      </c>
      <c r="AD10175" s="47"/>
      <c r="AE10175" s="44"/>
      <c r="AF10175" s="48"/>
    </row>
    <row r="10176" spans="1:32" ht="21" customHeight="1">
      <c r="A10176" s="45" t="str">
        <f>IF(G10176="","",VLOOKUP(G10176,#REF!,3,0))</f>
        <v/>
      </c>
      <c r="B10176" s="45" t="str">
        <f>IF(Table1[[#This Row],[Day]]="","",WEEKNUM(F10176))</f>
        <v/>
      </c>
      <c r="C10176" s="45" t="str">
        <f>IF(Table1[[#This Row],[Day]]="","",MONTH(F10176))</f>
        <v/>
      </c>
      <c r="D10176" s="45" t="str">
        <f>IF(Table1[[#This Row],[Day]]="","",YEAR(F10176))</f>
        <v/>
      </c>
      <c r="E10176" s="165" t="s">
        <v>329</v>
      </c>
      <c r="F10176" s="55"/>
      <c r="G10176" s="55"/>
      <c r="H10176" s="55"/>
      <c r="I10176" s="74"/>
      <c r="J10176" s="102"/>
      <c r="K10176" s="126"/>
      <c r="L10176" s="106"/>
      <c r="M10176" s="164"/>
      <c r="N10176" s="74"/>
      <c r="O10176" s="56"/>
      <c r="P10176" s="56"/>
      <c r="Q10176" s="74"/>
      <c r="R10176" s="46"/>
      <c r="S10176" s="106"/>
      <c r="T10176" s="56"/>
      <c r="U10176" s="56"/>
      <c r="V10176" s="113"/>
      <c r="W10176" s="72"/>
      <c r="X10176" s="46"/>
      <c r="Y10176" s="46"/>
      <c r="Z10176" s="106"/>
      <c r="AA10176" s="56"/>
      <c r="AB10176" s="56"/>
      <c r="AC10176" s="57">
        <f t="shared" si="155"/>
        <v>0</v>
      </c>
      <c r="AD10176" s="57"/>
      <c r="AE10176" s="55"/>
      <c r="AF10176" s="58"/>
    </row>
    <row r="10177" spans="1:32" ht="21" customHeight="1">
      <c r="A10177" s="85" t="str">
        <f>IF(G10177="","",VLOOKUP(G10177,#REF!,3,0))</f>
        <v/>
      </c>
      <c r="B10177" s="85" t="str">
        <f>IF(Table1[[#This Row],[Day]]="","",WEEKNUM(F10177))</f>
        <v/>
      </c>
      <c r="C10177" s="85" t="str">
        <f>IF(Table1[[#This Row],[Day]]="","",MONTH(F10177))</f>
        <v/>
      </c>
      <c r="D10177" s="85" t="str">
        <f>IF(Table1[[#This Row],[Day]]="","",YEAR(F10177))</f>
        <v/>
      </c>
      <c r="E10177" s="165" t="s">
        <v>329</v>
      </c>
      <c r="F10177" s="55"/>
      <c r="G10177" s="55"/>
      <c r="H10177" s="55"/>
      <c r="I10177" s="74"/>
      <c r="J10177" s="102"/>
      <c r="K10177" s="126"/>
      <c r="L10177" s="106"/>
      <c r="M10177" s="164"/>
      <c r="N10177" s="74"/>
      <c r="O10177" s="56"/>
      <c r="P10177" s="56"/>
      <c r="Q10177" s="74"/>
      <c r="R10177" s="46"/>
      <c r="S10177" s="106"/>
      <c r="T10177" s="56"/>
      <c r="U10177" s="56"/>
      <c r="V10177" s="113"/>
      <c r="W10177" s="72"/>
      <c r="X10177" s="46"/>
      <c r="Y10177" s="46"/>
      <c r="Z10177" s="106"/>
      <c r="AA10177" s="56"/>
      <c r="AB10177" s="56"/>
      <c r="AC10177" s="57">
        <f t="shared" si="155"/>
        <v>0</v>
      </c>
      <c r="AD10177" s="57"/>
      <c r="AE10177" s="55"/>
      <c r="AF10177" s="55"/>
    </row>
    <row r="10178" spans="1:32" ht="21" customHeight="1">
      <c r="A10178" s="45" t="str">
        <f>IF(G10178="","",VLOOKUP(G10178,#REF!,3,0))</f>
        <v/>
      </c>
      <c r="B10178" s="45" t="str">
        <f>IF(Table1[[#This Row],[Day]]="","",WEEKNUM(F10178))</f>
        <v/>
      </c>
      <c r="C10178" s="45" t="str">
        <f>IF(Table1[[#This Row],[Day]]="","",MONTH(F10178))</f>
        <v/>
      </c>
      <c r="D10178" s="45" t="str">
        <f>IF(Table1[[#This Row],[Day]]="","",YEAR(F10178))</f>
        <v/>
      </c>
      <c r="E10178" s="117"/>
      <c r="J10178" s="102"/>
      <c r="K10178" s="124"/>
      <c r="R10178" s="46"/>
      <c r="V10178" s="112"/>
      <c r="W10178" s="72"/>
      <c r="X10178" s="46"/>
      <c r="Y10178" s="46"/>
      <c r="AC10178" s="47"/>
      <c r="AD10178" s="54"/>
      <c r="AE10178" s="44"/>
      <c r="AF10178" s="44"/>
    </row>
    <row r="10179" spans="1:32" ht="21" customHeight="1">
      <c r="A10179" s="85"/>
      <c r="B10179" s="85"/>
      <c r="E10179" s="117"/>
      <c r="F10179" s="87"/>
      <c r="G10179" s="55"/>
      <c r="H10179" s="55"/>
      <c r="I10179" s="74"/>
      <c r="J10179" s="102"/>
      <c r="K10179" s="126"/>
      <c r="L10179" s="106"/>
      <c r="M10179" s="164"/>
      <c r="N10179" s="74"/>
      <c r="O10179" s="56"/>
      <c r="P10179" s="56"/>
      <c r="Q10179" s="74"/>
      <c r="S10179" s="106"/>
      <c r="T10179" s="56"/>
      <c r="U10179" s="56"/>
      <c r="V10179" s="113"/>
      <c r="W10179" s="115"/>
      <c r="X10179" s="46"/>
      <c r="Y10179" s="46"/>
      <c r="Z10179" s="106"/>
      <c r="AA10179" s="56"/>
      <c r="AB10179" s="86"/>
      <c r="AC10179" s="47"/>
      <c r="AD10179" s="54"/>
      <c r="AE10179" s="86"/>
      <c r="AF10179" s="86"/>
    </row>
    <row r="10180" spans="1:32" ht="21" customHeight="1">
      <c r="E10180" s="117"/>
      <c r="F10180" s="157"/>
      <c r="J10180" s="102"/>
      <c r="K10180" s="124"/>
      <c r="V10180" s="160"/>
      <c r="W10180" s="115"/>
      <c r="X10180" s="46"/>
      <c r="Y10180" s="46"/>
      <c r="AB10180" s="84"/>
      <c r="AC10180" s="47"/>
      <c r="AD10180" s="54"/>
      <c r="AE10180" s="84"/>
      <c r="AF10180" s="84"/>
    </row>
    <row r="10181" spans="1:32" ht="21" customHeight="1">
      <c r="F10181" s="118"/>
      <c r="G10181" s="116"/>
      <c r="R10181" s="156"/>
      <c r="V10181" s="156"/>
      <c r="W10181" s="115"/>
      <c r="X10181" s="156"/>
      <c r="Y10181" s="156"/>
    </row>
    <row r="10182" spans="1:32" ht="21" customHeight="1">
      <c r="F10182" s="118"/>
      <c r="G10182" s="116"/>
      <c r="R10182" s="156"/>
      <c r="V10182" s="156"/>
      <c r="W10182" s="115"/>
      <c r="X10182" s="156"/>
      <c r="Y10182" s="156"/>
    </row>
    <row r="10183" spans="1:32" ht="21" customHeight="1">
      <c r="F10183" s="118"/>
      <c r="G10183" s="116"/>
      <c r="R10183" s="156"/>
      <c r="V10183" s="156"/>
      <c r="W10183" s="115"/>
      <c r="X10183" s="156"/>
      <c r="Y10183" s="156"/>
    </row>
    <row r="10184" spans="1:32" ht="21" customHeight="1">
      <c r="F10184" s="118"/>
      <c r="G10184" s="116"/>
      <c r="R10184" s="156"/>
      <c r="V10184" s="156"/>
      <c r="W10184" s="115"/>
      <c r="X10184" s="156"/>
      <c r="Y10184" s="156"/>
    </row>
    <row r="10185" spans="1:32" ht="21" customHeight="1">
      <c r="F10185" s="118"/>
      <c r="G10185" s="116"/>
      <c r="R10185" s="156"/>
      <c r="V10185" s="156"/>
      <c r="W10185" s="115"/>
      <c r="X10185" s="156"/>
      <c r="Y10185" s="156"/>
    </row>
    <row r="10186" spans="1:32" ht="21" customHeight="1">
      <c r="F10186" s="118"/>
      <c r="G10186" s="116"/>
      <c r="R10186" s="156"/>
      <c r="V10186" s="156"/>
      <c r="W10186" s="115"/>
      <c r="X10186" s="156"/>
      <c r="Y10186" s="156"/>
    </row>
    <row r="10187" spans="1:32" ht="21" customHeight="1">
      <c r="F10187" s="118"/>
      <c r="G10187" s="116"/>
      <c r="R10187" s="156"/>
      <c r="V10187" s="156"/>
      <c r="W10187" s="115"/>
      <c r="X10187" s="156"/>
      <c r="Y10187" s="156"/>
    </row>
    <row r="10188" spans="1:32" ht="21" customHeight="1">
      <c r="F10188" s="118"/>
      <c r="G10188" s="116"/>
      <c r="R10188" s="156"/>
      <c r="V10188" s="156"/>
      <c r="W10188" s="115"/>
      <c r="X10188" s="156"/>
      <c r="Y10188" s="156"/>
    </row>
    <row r="10189" spans="1:32" ht="21" customHeight="1">
      <c r="F10189" s="118"/>
      <c r="R10189" s="156"/>
      <c r="V10189" s="156"/>
      <c r="W10189" s="115"/>
      <c r="X10189" s="156"/>
      <c r="Y10189" s="156"/>
    </row>
    <row r="10190" spans="1:32" ht="21" customHeight="1">
      <c r="F10190" s="118"/>
      <c r="R10190" s="156"/>
      <c r="V10190" s="156"/>
      <c r="W10190" s="115"/>
      <c r="X10190" s="156"/>
      <c r="Y10190" s="156"/>
    </row>
    <row r="10191" spans="1:32" ht="21" customHeight="1">
      <c r="R10191" s="156"/>
      <c r="V10191" s="156"/>
      <c r="W10191" s="115"/>
      <c r="X10191" s="156"/>
      <c r="Y10191" s="156"/>
    </row>
    <row r="10192" spans="1:32" ht="21" customHeight="1">
      <c r="R10192" s="156"/>
      <c r="V10192" s="156"/>
      <c r="W10192" s="115"/>
      <c r="X10192" s="156"/>
      <c r="Y10192" s="156"/>
    </row>
    <row r="10193" spans="18:25" ht="21" customHeight="1">
      <c r="R10193" s="156"/>
      <c r="V10193" s="156"/>
      <c r="W10193" s="115"/>
      <c r="X10193" s="156"/>
      <c r="Y10193" s="156"/>
    </row>
    <row r="10194" spans="18:25" ht="21" customHeight="1">
      <c r="R10194" s="156"/>
      <c r="V10194" s="156"/>
      <c r="W10194" s="115"/>
      <c r="X10194" s="156"/>
      <c r="Y10194" s="156"/>
    </row>
    <row r="10195" spans="18:25" ht="21" customHeight="1">
      <c r="R10195" s="156"/>
      <c r="V10195" s="156"/>
      <c r="W10195" s="115"/>
      <c r="X10195" s="156"/>
      <c r="Y10195" s="156"/>
    </row>
    <row r="10196" spans="18:25" ht="21" customHeight="1">
      <c r="R10196" s="156"/>
      <c r="V10196" s="156"/>
      <c r="W10196" s="115"/>
      <c r="X10196" s="156"/>
      <c r="Y10196" s="156"/>
    </row>
    <row r="10197" spans="18:25" ht="21" customHeight="1">
      <c r="R10197" s="156"/>
      <c r="V10197" s="156"/>
      <c r="W10197" s="115"/>
      <c r="X10197" s="156"/>
      <c r="Y10197" s="156"/>
    </row>
    <row r="10198" spans="18:25" ht="21" customHeight="1">
      <c r="R10198" s="156"/>
      <c r="V10198" s="156"/>
      <c r="W10198" s="115"/>
      <c r="X10198" s="156"/>
      <c r="Y10198" s="156"/>
    </row>
    <row r="10199" spans="18:25" ht="21" customHeight="1">
      <c r="R10199" s="156"/>
      <c r="V10199" s="156"/>
      <c r="W10199" s="115"/>
      <c r="X10199" s="156"/>
      <c r="Y10199" s="156"/>
    </row>
    <row r="10200" spans="18:25" ht="21" customHeight="1">
      <c r="R10200" s="156"/>
      <c r="V10200" s="156"/>
      <c r="W10200" s="115"/>
      <c r="X10200" s="156"/>
      <c r="Y10200" s="156"/>
    </row>
    <row r="10201" spans="18:25" ht="21" customHeight="1">
      <c r="R10201" s="156"/>
      <c r="V10201" s="156"/>
      <c r="W10201" s="115"/>
      <c r="X10201" s="156"/>
      <c r="Y10201" s="156"/>
    </row>
    <row r="10202" spans="18:25" ht="21" customHeight="1">
      <c r="R10202" s="156"/>
      <c r="V10202" s="156"/>
      <c r="W10202" s="115"/>
      <c r="X10202" s="156"/>
      <c r="Y10202" s="156"/>
    </row>
    <row r="10203" spans="18:25" ht="21" customHeight="1">
      <c r="R10203" s="156"/>
      <c r="V10203" s="156"/>
      <c r="W10203" s="115"/>
      <c r="X10203" s="156"/>
      <c r="Y10203" s="156"/>
    </row>
    <row r="10204" spans="18:25" ht="21" customHeight="1">
      <c r="R10204" s="156"/>
      <c r="V10204" s="156"/>
      <c r="W10204" s="115"/>
      <c r="X10204" s="156"/>
      <c r="Y10204" s="156"/>
    </row>
    <row r="10205" spans="18:25" ht="21" customHeight="1">
      <c r="R10205" s="156"/>
      <c r="V10205" s="156"/>
      <c r="W10205" s="115"/>
      <c r="X10205" s="156"/>
      <c r="Y10205" s="156"/>
    </row>
    <row r="10206" spans="18:25" ht="21" customHeight="1">
      <c r="R10206" s="156"/>
      <c r="V10206" s="156"/>
      <c r="W10206" s="115"/>
      <c r="X10206" s="156"/>
      <c r="Y10206" s="156"/>
    </row>
    <row r="10207" spans="18:25" ht="21" customHeight="1">
      <c r="R10207" s="156"/>
      <c r="V10207" s="156"/>
      <c r="W10207" s="115"/>
      <c r="X10207" s="156"/>
      <c r="Y10207" s="156"/>
    </row>
    <row r="10208" spans="18:25" ht="21" customHeight="1">
      <c r="R10208" s="156"/>
      <c r="V10208" s="156"/>
      <c r="W10208" s="115"/>
      <c r="X10208" s="156"/>
      <c r="Y10208" s="156"/>
    </row>
    <row r="10209" spans="18:25" ht="21" customHeight="1">
      <c r="R10209" s="156"/>
      <c r="V10209" s="156"/>
      <c r="W10209" s="115"/>
      <c r="X10209" s="156"/>
      <c r="Y10209" s="156"/>
    </row>
    <row r="10210" spans="18:25" ht="21" customHeight="1">
      <c r="R10210" s="156"/>
      <c r="V10210" s="156"/>
      <c r="W10210" s="115"/>
      <c r="X10210" s="156"/>
      <c r="Y10210" s="156"/>
    </row>
    <row r="10211" spans="18:25" ht="21" customHeight="1">
      <c r="R10211" s="156"/>
      <c r="V10211" s="156"/>
      <c r="W10211" s="115"/>
      <c r="X10211" s="156"/>
      <c r="Y10211" s="156"/>
    </row>
    <row r="10212" spans="18:25" ht="21" customHeight="1">
      <c r="R10212" s="156"/>
      <c r="V10212" s="156"/>
      <c r="W10212" s="115"/>
      <c r="X10212" s="156"/>
      <c r="Y10212" s="156"/>
    </row>
    <row r="10213" spans="18:25" ht="21" customHeight="1">
      <c r="R10213" s="156"/>
      <c r="V10213" s="156"/>
      <c r="W10213" s="115"/>
      <c r="X10213" s="156"/>
      <c r="Y10213" s="156"/>
    </row>
    <row r="10214" spans="18:25" ht="21" customHeight="1">
      <c r="R10214" s="156"/>
      <c r="V10214" s="156"/>
      <c r="W10214" s="115"/>
      <c r="X10214" s="156"/>
      <c r="Y10214" s="156"/>
    </row>
    <row r="10215" spans="18:25" ht="21" customHeight="1">
      <c r="R10215" s="156"/>
      <c r="V10215" s="156"/>
      <c r="W10215" s="115"/>
      <c r="X10215" s="156"/>
      <c r="Y10215" s="156"/>
    </row>
    <row r="10216" spans="18:25" ht="21" customHeight="1">
      <c r="R10216" s="156"/>
      <c r="V10216" s="156"/>
      <c r="W10216" s="115"/>
      <c r="X10216" s="156"/>
      <c r="Y10216" s="156"/>
    </row>
    <row r="10217" spans="18:25" ht="21" customHeight="1">
      <c r="R10217" s="156"/>
      <c r="V10217" s="156"/>
      <c r="W10217" s="115"/>
      <c r="X10217" s="156"/>
      <c r="Y10217" s="156"/>
    </row>
    <row r="10218" spans="18:25" ht="21" customHeight="1">
      <c r="R10218" s="156"/>
      <c r="V10218" s="156"/>
      <c r="W10218" s="115"/>
      <c r="X10218" s="156"/>
      <c r="Y10218" s="156"/>
    </row>
    <row r="10219" spans="18:25" ht="21" customHeight="1">
      <c r="R10219" s="156"/>
      <c r="V10219" s="156"/>
      <c r="W10219" s="115"/>
      <c r="X10219" s="156"/>
      <c r="Y10219" s="156"/>
    </row>
    <row r="10220" spans="18:25" ht="21" customHeight="1">
      <c r="R10220" s="156"/>
      <c r="V10220" s="156"/>
      <c r="W10220" s="115"/>
      <c r="X10220" s="156"/>
      <c r="Y10220" s="156"/>
    </row>
    <row r="10221" spans="18:25" ht="21" customHeight="1">
      <c r="R10221" s="156"/>
      <c r="V10221" s="156"/>
      <c r="W10221" s="115"/>
      <c r="X10221" s="156"/>
      <c r="Y10221" s="156"/>
    </row>
    <row r="10222" spans="18:25" ht="21" customHeight="1">
      <c r="R10222" s="156"/>
      <c r="V10222" s="156"/>
      <c r="W10222" s="115"/>
      <c r="X10222" s="156"/>
      <c r="Y10222" s="156"/>
    </row>
    <row r="10223" spans="18:25" ht="21" customHeight="1">
      <c r="R10223" s="156"/>
      <c r="V10223" s="156"/>
      <c r="W10223" s="115"/>
      <c r="X10223" s="156"/>
      <c r="Y10223" s="156"/>
    </row>
    <row r="10224" spans="18:25" ht="21" customHeight="1">
      <c r="R10224" s="156"/>
      <c r="V10224" s="156"/>
      <c r="W10224" s="115"/>
      <c r="X10224" s="156"/>
      <c r="Y10224" s="156"/>
    </row>
    <row r="10225" spans="18:25" ht="21" customHeight="1">
      <c r="R10225" s="156"/>
      <c r="V10225" s="156"/>
      <c r="W10225" s="115"/>
      <c r="X10225" s="156"/>
      <c r="Y10225" s="156"/>
    </row>
    <row r="10226" spans="18:25" ht="21" customHeight="1">
      <c r="R10226" s="156"/>
      <c r="V10226" s="156"/>
      <c r="W10226" s="115"/>
      <c r="X10226" s="156"/>
      <c r="Y10226" s="156"/>
    </row>
    <row r="10227" spans="18:25" ht="21" customHeight="1">
      <c r="R10227" s="156"/>
      <c r="V10227" s="156"/>
      <c r="W10227" s="115"/>
      <c r="X10227" s="156"/>
      <c r="Y10227" s="156"/>
    </row>
    <row r="10228" spans="18:25" ht="21" customHeight="1">
      <c r="R10228" s="156"/>
      <c r="V10228" s="156"/>
      <c r="W10228" s="115"/>
      <c r="X10228" s="156"/>
      <c r="Y10228" s="156"/>
    </row>
    <row r="10229" spans="18:25" ht="21" customHeight="1">
      <c r="R10229" s="156"/>
      <c r="V10229" s="156"/>
      <c r="W10229" s="115"/>
      <c r="X10229" s="156"/>
      <c r="Y10229" s="156"/>
    </row>
    <row r="10230" spans="18:25" ht="21" customHeight="1">
      <c r="R10230" s="156"/>
      <c r="V10230" s="156"/>
      <c r="W10230" s="115"/>
      <c r="X10230" s="156"/>
      <c r="Y10230" s="156"/>
    </row>
    <row r="10231" spans="18:25" ht="21" customHeight="1">
      <c r="R10231" s="156"/>
      <c r="V10231" s="156"/>
      <c r="W10231" s="115"/>
      <c r="X10231" s="156"/>
      <c r="Y10231" s="156"/>
    </row>
    <row r="10232" spans="18:25" ht="21" customHeight="1">
      <c r="R10232" s="156"/>
      <c r="V10232" s="156"/>
      <c r="W10232" s="115"/>
      <c r="X10232" s="156"/>
      <c r="Y10232" s="156"/>
    </row>
    <row r="10233" spans="18:25" ht="21" customHeight="1">
      <c r="R10233" s="156"/>
      <c r="V10233" s="156"/>
      <c r="W10233" s="115"/>
      <c r="X10233" s="156"/>
      <c r="Y10233" s="156"/>
    </row>
    <row r="10234" spans="18:25" ht="21" customHeight="1">
      <c r="R10234" s="156"/>
      <c r="V10234" s="156"/>
      <c r="W10234" s="115"/>
      <c r="X10234" s="156"/>
      <c r="Y10234" s="156"/>
    </row>
    <row r="10235" spans="18:25" ht="21" customHeight="1">
      <c r="R10235" s="156"/>
      <c r="V10235" s="156"/>
      <c r="W10235" s="115"/>
      <c r="X10235" s="156"/>
      <c r="Y10235" s="156"/>
    </row>
    <row r="10236" spans="18:25" ht="21" customHeight="1">
      <c r="R10236" s="156"/>
      <c r="V10236" s="156"/>
      <c r="W10236" s="115"/>
      <c r="X10236" s="156"/>
      <c r="Y10236" s="156"/>
    </row>
    <row r="10237" spans="18:25" ht="21" customHeight="1">
      <c r="R10237" s="156"/>
      <c r="V10237" s="156"/>
      <c r="W10237" s="115"/>
      <c r="X10237" s="156"/>
      <c r="Y10237" s="156"/>
    </row>
    <row r="10238" spans="18:25" ht="21" customHeight="1">
      <c r="R10238" s="156"/>
      <c r="V10238" s="156"/>
      <c r="W10238" s="115"/>
      <c r="X10238" s="156"/>
      <c r="Y10238" s="156"/>
    </row>
    <row r="10239" spans="18:25" ht="21" customHeight="1">
      <c r="R10239" s="156"/>
      <c r="V10239" s="156"/>
      <c r="W10239" s="115"/>
      <c r="X10239" s="156"/>
      <c r="Y10239" s="156"/>
    </row>
    <row r="10240" spans="18:25" ht="21" customHeight="1">
      <c r="R10240" s="156"/>
      <c r="V10240" s="156"/>
      <c r="W10240" s="115"/>
      <c r="X10240" s="156"/>
      <c r="Y10240" s="156"/>
    </row>
    <row r="10241" spans="18:25" ht="21" customHeight="1">
      <c r="R10241" s="156"/>
      <c r="V10241" s="156"/>
      <c r="W10241" s="115"/>
      <c r="X10241" s="156"/>
      <c r="Y10241" s="156"/>
    </row>
    <row r="10242" spans="18:25" ht="21" customHeight="1">
      <c r="R10242" s="156"/>
      <c r="V10242" s="156"/>
      <c r="W10242" s="115"/>
      <c r="X10242" s="156"/>
      <c r="Y10242" s="156"/>
    </row>
    <row r="10243" spans="18:25" ht="21" customHeight="1">
      <c r="R10243" s="156"/>
      <c r="V10243" s="156"/>
      <c r="W10243" s="115"/>
      <c r="X10243" s="156"/>
      <c r="Y10243" s="156"/>
    </row>
    <row r="10244" spans="18:25" ht="21" customHeight="1">
      <c r="R10244" s="156"/>
      <c r="V10244" s="156"/>
      <c r="W10244" s="115"/>
      <c r="X10244" s="156"/>
      <c r="Y10244" s="156"/>
    </row>
    <row r="10245" spans="18:25" ht="21" customHeight="1">
      <c r="R10245" s="156"/>
      <c r="V10245" s="156"/>
      <c r="W10245" s="115"/>
      <c r="X10245" s="156"/>
      <c r="Y10245" s="156"/>
    </row>
    <row r="10246" spans="18:25" ht="21" customHeight="1">
      <c r="R10246" s="156"/>
      <c r="V10246" s="156"/>
      <c r="W10246" s="115"/>
      <c r="X10246" s="156"/>
      <c r="Y10246" s="156"/>
    </row>
    <row r="10247" spans="18:25" ht="21" customHeight="1">
      <c r="R10247" s="156"/>
      <c r="V10247" s="156"/>
      <c r="W10247" s="115"/>
      <c r="X10247" s="156"/>
      <c r="Y10247" s="156"/>
    </row>
    <row r="10248" spans="18:25" ht="21" customHeight="1">
      <c r="R10248" s="156"/>
      <c r="V10248" s="156"/>
      <c r="W10248" s="115"/>
      <c r="X10248" s="156"/>
      <c r="Y10248" s="156"/>
    </row>
    <row r="10249" spans="18:25" ht="21" customHeight="1">
      <c r="R10249" s="156"/>
      <c r="V10249" s="156"/>
      <c r="W10249" s="115"/>
      <c r="X10249" s="156"/>
      <c r="Y10249" s="156"/>
    </row>
    <row r="10250" spans="18:25" ht="21" customHeight="1">
      <c r="R10250" s="156"/>
      <c r="V10250" s="156"/>
      <c r="W10250" s="115"/>
      <c r="X10250" s="156"/>
      <c r="Y10250" s="156"/>
    </row>
    <row r="10251" spans="18:25" ht="21" customHeight="1">
      <c r="R10251" s="156"/>
      <c r="V10251" s="156"/>
      <c r="W10251" s="115"/>
      <c r="X10251" s="156"/>
      <c r="Y10251" s="156"/>
    </row>
    <row r="10252" spans="18:25" ht="21" customHeight="1">
      <c r="R10252" s="156"/>
      <c r="V10252" s="156"/>
      <c r="W10252" s="115"/>
      <c r="X10252" s="156"/>
      <c r="Y10252" s="156"/>
    </row>
    <row r="10253" spans="18:25" ht="21" customHeight="1">
      <c r="R10253" s="156"/>
      <c r="V10253" s="156"/>
      <c r="W10253" s="115"/>
      <c r="X10253" s="156"/>
      <c r="Y10253" s="156"/>
    </row>
    <row r="10254" spans="18:25" ht="21" customHeight="1">
      <c r="R10254" s="156"/>
      <c r="V10254" s="156"/>
      <c r="W10254" s="115"/>
      <c r="X10254" s="156"/>
      <c r="Y10254" s="156"/>
    </row>
    <row r="10255" spans="18:25" ht="21" customHeight="1">
      <c r="R10255" s="156"/>
      <c r="V10255" s="156"/>
      <c r="W10255" s="115"/>
      <c r="X10255" s="156"/>
      <c r="Y10255" s="156"/>
    </row>
    <row r="10256" spans="18:25" ht="21" customHeight="1">
      <c r="R10256" s="156"/>
      <c r="V10256" s="156"/>
      <c r="W10256" s="115"/>
      <c r="X10256" s="156"/>
      <c r="Y10256" s="156"/>
    </row>
    <row r="10257" spans="22:25" ht="21" customHeight="1">
      <c r="V10257" s="156"/>
      <c r="W10257" s="115"/>
      <c r="X10257" s="156"/>
      <c r="Y10257" s="156"/>
    </row>
    <row r="10258" spans="22:25" ht="21" customHeight="1">
      <c r="V10258" s="156"/>
      <c r="W10258" s="115"/>
      <c r="X10258" s="156"/>
      <c r="Y10258" s="156"/>
    </row>
    <row r="10259" spans="22:25" ht="21" customHeight="1">
      <c r="V10259" s="156"/>
      <c r="W10259" s="115"/>
      <c r="X10259" s="156"/>
      <c r="Y10259" s="156"/>
    </row>
    <row r="10260" spans="22:25" ht="21" customHeight="1">
      <c r="V10260" s="156"/>
      <c r="W10260" s="115"/>
      <c r="X10260" s="156"/>
      <c r="Y10260" s="156"/>
    </row>
    <row r="10261" spans="22:25" ht="21" customHeight="1">
      <c r="V10261" s="156"/>
      <c r="W10261" s="115"/>
      <c r="X10261" s="156"/>
      <c r="Y10261" s="156"/>
    </row>
    <row r="10262" spans="22:25" ht="21" customHeight="1">
      <c r="V10262" s="156"/>
      <c r="W10262" s="115"/>
      <c r="X10262" s="156"/>
      <c r="Y10262" s="156"/>
    </row>
    <row r="10263" spans="22:25" ht="21" customHeight="1">
      <c r="V10263" s="156"/>
      <c r="W10263" s="115"/>
      <c r="X10263" s="156"/>
      <c r="Y10263" s="156"/>
    </row>
    <row r="10264" spans="22:25" ht="21" customHeight="1">
      <c r="V10264" s="156"/>
      <c r="W10264" s="115"/>
      <c r="X10264" s="156"/>
      <c r="Y10264" s="156"/>
    </row>
    <row r="10265" spans="22:25" ht="21" customHeight="1">
      <c r="V10265" s="156"/>
      <c r="W10265" s="115"/>
      <c r="X10265" s="156"/>
      <c r="Y10265" s="156"/>
    </row>
    <row r="10266" spans="22:25" ht="21" customHeight="1">
      <c r="V10266" s="156"/>
      <c r="W10266" s="115"/>
      <c r="X10266" s="156"/>
      <c r="Y10266" s="156"/>
    </row>
    <row r="10267" spans="22:25" ht="21" customHeight="1">
      <c r="V10267" s="156"/>
      <c r="W10267" s="115"/>
      <c r="X10267" s="156"/>
      <c r="Y10267" s="156"/>
    </row>
    <row r="10268" spans="22:25" ht="21" customHeight="1">
      <c r="V10268" s="156"/>
      <c r="W10268" s="115"/>
      <c r="X10268" s="156"/>
      <c r="Y10268" s="156"/>
    </row>
    <row r="10269" spans="22:25" ht="21" customHeight="1">
      <c r="V10269" s="156"/>
      <c r="W10269" s="115"/>
      <c r="X10269" s="156"/>
      <c r="Y10269" s="156"/>
    </row>
    <row r="10270" spans="22:25" ht="21" customHeight="1">
      <c r="V10270" s="156"/>
      <c r="W10270" s="115"/>
      <c r="X10270" s="156"/>
      <c r="Y10270" s="156"/>
    </row>
    <row r="10271" spans="22:25" ht="21" customHeight="1">
      <c r="V10271" s="156"/>
      <c r="W10271" s="115"/>
      <c r="X10271" s="156"/>
      <c r="Y10271" s="156"/>
    </row>
    <row r="10272" spans="22:25" ht="21" customHeight="1">
      <c r="V10272" s="156"/>
      <c r="W10272" s="115"/>
      <c r="X10272" s="156"/>
      <c r="Y10272" s="156"/>
    </row>
    <row r="10273" spans="22:25" ht="21" customHeight="1">
      <c r="V10273" s="156"/>
      <c r="W10273" s="115"/>
      <c r="X10273" s="156"/>
      <c r="Y10273" s="156"/>
    </row>
    <row r="10274" spans="22:25" ht="21" customHeight="1">
      <c r="V10274" s="156"/>
      <c r="W10274" s="115"/>
      <c r="X10274" s="156"/>
      <c r="Y10274" s="156"/>
    </row>
    <row r="10275" spans="22:25" ht="21" customHeight="1">
      <c r="V10275" s="156"/>
      <c r="W10275" s="115"/>
      <c r="X10275" s="156"/>
      <c r="Y10275" s="156"/>
    </row>
    <row r="10276" spans="22:25" ht="21" customHeight="1">
      <c r="V10276" s="156"/>
      <c r="W10276" s="115"/>
      <c r="X10276" s="156"/>
      <c r="Y10276" s="156"/>
    </row>
    <row r="10277" spans="22:25" ht="21" customHeight="1">
      <c r="V10277" s="156"/>
      <c r="W10277" s="115"/>
      <c r="X10277" s="156"/>
      <c r="Y10277" s="156"/>
    </row>
    <row r="10278" spans="22:25" ht="21" customHeight="1">
      <c r="V10278" s="156"/>
      <c r="W10278" s="115"/>
      <c r="X10278" s="156"/>
      <c r="Y10278" s="156"/>
    </row>
    <row r="10279" spans="22:25" ht="21" customHeight="1">
      <c r="V10279" s="156"/>
      <c r="W10279" s="115"/>
      <c r="X10279" s="156"/>
      <c r="Y10279" s="156"/>
    </row>
    <row r="10280" spans="22:25" ht="21" customHeight="1">
      <c r="V10280" s="156"/>
      <c r="W10280" s="115"/>
      <c r="X10280" s="156"/>
      <c r="Y10280" s="156"/>
    </row>
    <row r="10281" spans="22:25" ht="21" customHeight="1">
      <c r="V10281" s="156"/>
      <c r="W10281" s="115"/>
      <c r="X10281" s="156"/>
      <c r="Y10281" s="156"/>
    </row>
    <row r="10282" spans="22:25" ht="21" customHeight="1">
      <c r="V10282" s="156"/>
      <c r="W10282" s="115"/>
      <c r="X10282" s="156"/>
      <c r="Y10282" s="156"/>
    </row>
    <row r="10283" spans="22:25" ht="21" customHeight="1">
      <c r="V10283" s="156"/>
      <c r="W10283" s="115"/>
      <c r="X10283" s="156"/>
      <c r="Y10283" s="156"/>
    </row>
    <row r="10284" spans="22:25" ht="21" customHeight="1">
      <c r="V10284" s="156"/>
      <c r="W10284" s="115"/>
      <c r="X10284" s="156"/>
      <c r="Y10284" s="156"/>
    </row>
    <row r="10285" spans="22:25" ht="21" customHeight="1">
      <c r="V10285" s="156"/>
      <c r="W10285" s="115"/>
      <c r="X10285" s="156"/>
      <c r="Y10285" s="156"/>
    </row>
    <row r="10286" spans="22:25" ht="21" customHeight="1">
      <c r="V10286" s="156"/>
      <c r="W10286" s="115"/>
      <c r="X10286" s="156"/>
      <c r="Y10286" s="156"/>
    </row>
    <row r="10287" spans="22:25" ht="21" customHeight="1">
      <c r="V10287" s="156"/>
      <c r="W10287" s="115"/>
      <c r="X10287" s="156"/>
      <c r="Y10287" s="156"/>
    </row>
    <row r="10288" spans="22:25" ht="21" customHeight="1">
      <c r="V10288" s="156"/>
      <c r="W10288" s="115"/>
      <c r="X10288" s="156"/>
      <c r="Y10288" s="156"/>
    </row>
    <row r="10289" spans="22:25" ht="21" customHeight="1">
      <c r="V10289" s="156"/>
      <c r="W10289" s="115"/>
      <c r="X10289" s="156"/>
      <c r="Y10289" s="156"/>
    </row>
    <row r="10290" spans="22:25" ht="21" customHeight="1">
      <c r="V10290" s="156"/>
      <c r="W10290" s="115"/>
      <c r="X10290" s="156"/>
      <c r="Y10290" s="156"/>
    </row>
    <row r="10291" spans="22:25" ht="21" customHeight="1">
      <c r="V10291" s="156"/>
      <c r="W10291" s="115"/>
      <c r="X10291" s="156"/>
      <c r="Y10291" s="156"/>
    </row>
    <row r="10292" spans="22:25" ht="21" customHeight="1">
      <c r="V10292" s="156"/>
      <c r="W10292" s="115"/>
      <c r="X10292" s="156"/>
      <c r="Y10292" s="156"/>
    </row>
    <row r="10293" spans="22:25" ht="21" customHeight="1">
      <c r="V10293" s="156"/>
      <c r="W10293" s="115"/>
      <c r="X10293" s="156"/>
      <c r="Y10293" s="156"/>
    </row>
    <row r="10294" spans="22:25" ht="21" customHeight="1">
      <c r="V10294" s="156"/>
      <c r="W10294" s="115"/>
      <c r="X10294" s="156"/>
      <c r="Y10294" s="156"/>
    </row>
    <row r="10295" spans="22:25" ht="21" customHeight="1">
      <c r="V10295" s="156"/>
      <c r="W10295" s="115"/>
      <c r="X10295" s="156"/>
      <c r="Y10295" s="156"/>
    </row>
    <row r="10296" spans="22:25" ht="21" customHeight="1">
      <c r="V10296" s="156"/>
      <c r="W10296" s="115"/>
      <c r="X10296" s="156"/>
      <c r="Y10296" s="156"/>
    </row>
    <row r="10297" spans="22:25" ht="21" customHeight="1">
      <c r="V10297" s="156"/>
      <c r="W10297" s="115"/>
      <c r="X10297" s="156"/>
      <c r="Y10297" s="156"/>
    </row>
    <row r="10298" spans="22:25" ht="21" customHeight="1">
      <c r="V10298" s="156"/>
      <c r="W10298" s="115"/>
      <c r="X10298" s="156"/>
      <c r="Y10298" s="156"/>
    </row>
    <row r="10299" spans="22:25" ht="21" customHeight="1">
      <c r="V10299" s="156"/>
      <c r="W10299" s="115"/>
      <c r="X10299" s="156"/>
      <c r="Y10299" s="156"/>
    </row>
    <row r="10300" spans="22:25" ht="21" customHeight="1">
      <c r="V10300" s="156"/>
      <c r="W10300" s="115"/>
      <c r="X10300" s="156"/>
      <c r="Y10300" s="156"/>
    </row>
    <row r="10301" spans="22:25" ht="21" customHeight="1">
      <c r="V10301" s="156"/>
      <c r="W10301" s="115"/>
      <c r="X10301" s="156"/>
      <c r="Y10301" s="156"/>
    </row>
    <row r="10302" spans="22:25" ht="21" customHeight="1">
      <c r="V10302" s="156"/>
      <c r="W10302" s="115"/>
      <c r="X10302" s="156"/>
      <c r="Y10302" s="156"/>
    </row>
    <row r="10303" spans="22:25" ht="21" customHeight="1">
      <c r="V10303" s="156"/>
      <c r="W10303" s="115"/>
      <c r="X10303" s="156"/>
      <c r="Y10303" s="156"/>
    </row>
    <row r="10304" spans="22:25" ht="21" customHeight="1">
      <c r="V10304" s="156"/>
      <c r="W10304" s="115"/>
      <c r="X10304" s="156"/>
      <c r="Y10304" s="156"/>
    </row>
    <row r="10305" spans="22:25" ht="21" customHeight="1">
      <c r="V10305" s="156"/>
      <c r="W10305" s="115"/>
      <c r="X10305" s="156"/>
      <c r="Y10305" s="156"/>
    </row>
    <row r="10306" spans="22:25" ht="21" customHeight="1">
      <c r="V10306" s="156"/>
      <c r="W10306" s="115"/>
      <c r="X10306" s="156"/>
      <c r="Y10306" s="156"/>
    </row>
    <row r="10307" spans="22:25" ht="21" customHeight="1">
      <c r="V10307" s="156"/>
      <c r="W10307" s="115"/>
      <c r="X10307" s="156"/>
      <c r="Y10307" s="156"/>
    </row>
    <row r="10308" spans="22:25" ht="21" customHeight="1">
      <c r="V10308" s="156"/>
      <c r="W10308" s="115"/>
      <c r="X10308" s="156"/>
      <c r="Y10308" s="156"/>
    </row>
    <row r="10309" spans="22:25" ht="21" customHeight="1">
      <c r="V10309" s="156"/>
      <c r="W10309" s="115"/>
      <c r="X10309" s="156"/>
      <c r="Y10309" s="156"/>
    </row>
    <row r="10310" spans="22:25" ht="21" customHeight="1">
      <c r="V10310" s="156"/>
      <c r="W10310" s="115"/>
      <c r="X10310" s="156"/>
      <c r="Y10310" s="156"/>
    </row>
    <row r="10311" spans="22:25" ht="21" customHeight="1">
      <c r="V10311" s="156"/>
      <c r="W10311" s="115"/>
      <c r="X10311" s="156"/>
      <c r="Y10311" s="156"/>
    </row>
    <row r="10312" spans="22:25" ht="21" customHeight="1">
      <c r="V10312" s="156"/>
      <c r="W10312" s="115"/>
      <c r="X10312" s="156"/>
      <c r="Y10312" s="156"/>
    </row>
    <row r="10313" spans="22:25" ht="21" customHeight="1">
      <c r="V10313" s="156"/>
      <c r="W10313" s="115"/>
      <c r="X10313" s="156"/>
      <c r="Y10313" s="156"/>
    </row>
    <row r="10314" spans="22:25" ht="21" customHeight="1">
      <c r="V10314" s="156"/>
      <c r="W10314" s="115"/>
      <c r="X10314" s="156"/>
      <c r="Y10314" s="156"/>
    </row>
    <row r="10315" spans="22:25" ht="21" customHeight="1">
      <c r="V10315" s="156"/>
      <c r="W10315" s="115"/>
      <c r="X10315" s="156"/>
      <c r="Y10315" s="156"/>
    </row>
    <row r="10316" spans="22:25" ht="21" customHeight="1">
      <c r="V10316" s="156"/>
      <c r="W10316" s="115"/>
      <c r="X10316" s="156"/>
      <c r="Y10316" s="156"/>
    </row>
    <row r="10317" spans="22:25" ht="21" customHeight="1">
      <c r="V10317" s="156"/>
      <c r="W10317" s="115"/>
      <c r="X10317" s="156"/>
      <c r="Y10317" s="156"/>
    </row>
    <row r="10318" spans="22:25" ht="21" customHeight="1">
      <c r="V10318" s="156"/>
      <c r="W10318" s="115"/>
      <c r="X10318" s="156"/>
      <c r="Y10318" s="156"/>
    </row>
    <row r="10319" spans="22:25" ht="21" customHeight="1">
      <c r="V10319" s="156"/>
      <c r="W10319" s="115"/>
      <c r="X10319" s="156"/>
      <c r="Y10319" s="156"/>
    </row>
    <row r="10320" spans="22:25" ht="21" customHeight="1">
      <c r="V10320" s="156"/>
      <c r="W10320" s="115"/>
      <c r="X10320" s="156"/>
      <c r="Y10320" s="156"/>
    </row>
    <row r="10321" spans="22:25" ht="21" customHeight="1">
      <c r="V10321" s="156"/>
      <c r="W10321" s="115"/>
      <c r="X10321" s="156"/>
      <c r="Y10321" s="156"/>
    </row>
    <row r="10322" spans="22:25" ht="21" customHeight="1">
      <c r="V10322" s="156"/>
      <c r="W10322" s="115"/>
      <c r="X10322" s="156"/>
      <c r="Y10322" s="156"/>
    </row>
    <row r="10323" spans="22:25" ht="21" customHeight="1">
      <c r="V10323" s="156"/>
      <c r="W10323" s="115"/>
      <c r="X10323" s="156"/>
      <c r="Y10323" s="156"/>
    </row>
    <row r="10324" spans="22:25" ht="21" customHeight="1">
      <c r="V10324" s="156"/>
      <c r="W10324" s="115"/>
      <c r="X10324" s="156"/>
      <c r="Y10324" s="156"/>
    </row>
    <row r="10325" spans="22:25" ht="21" customHeight="1">
      <c r="V10325" s="156"/>
      <c r="W10325" s="115"/>
      <c r="X10325" s="156"/>
      <c r="Y10325" s="156"/>
    </row>
    <row r="10326" spans="22:25" ht="21" customHeight="1">
      <c r="V10326" s="14"/>
      <c r="W10326" s="115"/>
      <c r="X10326" s="156"/>
      <c r="Y10326" s="156"/>
    </row>
    <row r="10327" spans="22:25" ht="21" customHeight="1">
      <c r="V10327" s="14"/>
      <c r="W10327" s="115"/>
      <c r="X10327" s="156"/>
      <c r="Y10327" s="156"/>
    </row>
    <row r="10328" spans="22:25" ht="21" customHeight="1">
      <c r="V10328" s="14"/>
      <c r="W10328" s="115"/>
      <c r="X10328" s="156"/>
      <c r="Y10328" s="156"/>
    </row>
    <row r="10329" spans="22:25" ht="21" customHeight="1">
      <c r="V10329" s="14"/>
      <c r="W10329" s="115"/>
    </row>
    <row r="10330" spans="22:25" ht="21" customHeight="1">
      <c r="W10330" s="115"/>
    </row>
    <row r="10331" spans="22:25" ht="21" customHeight="1">
      <c r="W10331" s="115"/>
    </row>
  </sheetData>
  <mergeCells count="2">
    <mergeCell ref="V1:AB1"/>
    <mergeCell ref="I1:U1"/>
  </mergeCells>
  <phoneticPr fontId="15" type="noConversion"/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6796-1BA7-4581-A4E5-F9959A1E0857}">
  <dimension ref="A1:V15"/>
  <sheetViews>
    <sheetView workbookViewId="0">
      <selection activeCell="E6" sqref="E6:E7"/>
    </sheetView>
  </sheetViews>
  <sheetFormatPr defaultRowHeight="13.5"/>
  <cols>
    <col min="1" max="1" width="11.375" bestFit="1" customWidth="1"/>
    <col min="2" max="2" width="16.5" bestFit="1" customWidth="1"/>
    <col min="3" max="3" width="34.5" bestFit="1" customWidth="1"/>
    <col min="4" max="4" width="12" bestFit="1" customWidth="1"/>
    <col min="5" max="5" width="30.875" bestFit="1" customWidth="1"/>
    <col min="6" max="6" width="19.125" bestFit="1" customWidth="1"/>
    <col min="7" max="8" width="25" bestFit="1" customWidth="1"/>
    <col min="9" max="9" width="32.125" bestFit="1" customWidth="1"/>
    <col min="10" max="10" width="19.125" bestFit="1" customWidth="1"/>
    <col min="11" max="12" width="21.5" bestFit="1" customWidth="1"/>
    <col min="13" max="13" width="19.125" bestFit="1" customWidth="1"/>
    <col min="14" max="14" width="18" bestFit="1" customWidth="1"/>
    <col min="15" max="15" width="22.625" bestFit="1" customWidth="1"/>
    <col min="16" max="16" width="26.125" bestFit="1" customWidth="1"/>
    <col min="17" max="18" width="27.375" bestFit="1" customWidth="1"/>
    <col min="19" max="19" width="25" bestFit="1" customWidth="1"/>
    <col min="20" max="20" width="15.625" bestFit="1" customWidth="1"/>
    <col min="21" max="21" width="21.5" bestFit="1" customWidth="1"/>
    <col min="22" max="22" width="27.375" bestFit="1" customWidth="1"/>
  </cols>
  <sheetData>
    <row r="1" spans="1:22">
      <c r="A1" s="89" t="s">
        <v>5</v>
      </c>
      <c r="B1" s="10">
        <v>2024</v>
      </c>
    </row>
    <row r="2" spans="1:22">
      <c r="A2" s="89" t="s">
        <v>3</v>
      </c>
      <c r="B2" t="s">
        <v>90</v>
      </c>
    </row>
    <row r="3" spans="1:22">
      <c r="A3" s="89" t="s">
        <v>24</v>
      </c>
      <c r="B3" s="10">
        <v>5</v>
      </c>
    </row>
    <row r="5" spans="1:22">
      <c r="A5" s="89" t="s">
        <v>91</v>
      </c>
      <c r="B5" t="s">
        <v>92</v>
      </c>
      <c r="C5" t="s">
        <v>97</v>
      </c>
      <c r="D5" t="s">
        <v>257</v>
      </c>
      <c r="E5" t="s">
        <v>98</v>
      </c>
      <c r="F5" t="s">
        <v>263</v>
      </c>
      <c r="G5" t="s">
        <v>259</v>
      </c>
      <c r="H5" t="s">
        <v>260</v>
      </c>
      <c r="I5" t="s">
        <v>258</v>
      </c>
      <c r="J5" t="s">
        <v>101</v>
      </c>
      <c r="K5" t="s">
        <v>264</v>
      </c>
      <c r="L5" t="s">
        <v>271</v>
      </c>
      <c r="M5" t="s">
        <v>272</v>
      </c>
      <c r="N5" t="s">
        <v>265</v>
      </c>
      <c r="O5" t="s">
        <v>270</v>
      </c>
      <c r="P5" t="s">
        <v>269</v>
      </c>
      <c r="Q5" t="s">
        <v>268</v>
      </c>
      <c r="R5" t="s">
        <v>267</v>
      </c>
      <c r="S5" t="s">
        <v>266</v>
      </c>
      <c r="T5" t="s">
        <v>262</v>
      </c>
      <c r="U5" t="s">
        <v>261</v>
      </c>
      <c r="V5" t="s">
        <v>256</v>
      </c>
    </row>
    <row r="6" spans="1:22">
      <c r="A6" s="10" t="s">
        <v>234</v>
      </c>
      <c r="B6">
        <v>26311</v>
      </c>
      <c r="C6">
        <v>44</v>
      </c>
      <c r="E6">
        <v>44</v>
      </c>
    </row>
    <row r="7" spans="1:22">
      <c r="A7" s="10" t="s">
        <v>233</v>
      </c>
      <c r="B7">
        <v>23867</v>
      </c>
      <c r="C7">
        <v>74</v>
      </c>
      <c r="D7">
        <v>19</v>
      </c>
      <c r="E7">
        <v>31</v>
      </c>
      <c r="F7">
        <v>17</v>
      </c>
      <c r="G7">
        <v>7</v>
      </c>
    </row>
    <row r="8" spans="1:22">
      <c r="A8" s="10" t="s">
        <v>289</v>
      </c>
      <c r="B8">
        <v>9112</v>
      </c>
      <c r="C8">
        <v>8</v>
      </c>
      <c r="D8">
        <v>8</v>
      </c>
    </row>
    <row r="9" spans="1:22">
      <c r="A9" s="10" t="s">
        <v>211</v>
      </c>
      <c r="B9">
        <v>29255</v>
      </c>
      <c r="C9">
        <v>3</v>
      </c>
      <c r="H9">
        <v>3</v>
      </c>
    </row>
    <row r="10" spans="1:22">
      <c r="A10" s="10" t="s">
        <v>282</v>
      </c>
      <c r="B10">
        <v>30941</v>
      </c>
      <c r="C10">
        <v>20</v>
      </c>
      <c r="D10">
        <v>20</v>
      </c>
    </row>
    <row r="11" spans="1:22">
      <c r="A11" s="10" t="s">
        <v>213</v>
      </c>
      <c r="B11">
        <v>10052</v>
      </c>
      <c r="C11">
        <v>0</v>
      </c>
    </row>
    <row r="12" spans="1:22">
      <c r="A12" s="10" t="s">
        <v>290</v>
      </c>
      <c r="B12">
        <v>6666</v>
      </c>
      <c r="C12">
        <v>0</v>
      </c>
    </row>
    <row r="13" spans="1:22">
      <c r="A13" s="10" t="s">
        <v>210</v>
      </c>
      <c r="B13">
        <v>10481</v>
      </c>
      <c r="C13">
        <v>0</v>
      </c>
    </row>
    <row r="14" spans="1:22">
      <c r="A14" s="10" t="s">
        <v>200</v>
      </c>
      <c r="B14">
        <v>28949</v>
      </c>
      <c r="C14">
        <v>38</v>
      </c>
      <c r="D14">
        <v>32</v>
      </c>
      <c r="G14">
        <v>6</v>
      </c>
    </row>
    <row r="15" spans="1:22">
      <c r="A15" s="10" t="s">
        <v>94</v>
      </c>
      <c r="B15">
        <v>175634</v>
      </c>
      <c r="C15">
        <v>187</v>
      </c>
      <c r="D15">
        <v>79</v>
      </c>
      <c r="E15">
        <v>75</v>
      </c>
      <c r="F15">
        <v>17</v>
      </c>
      <c r="G15">
        <v>13</v>
      </c>
      <c r="H15">
        <v>3</v>
      </c>
    </row>
  </sheetData>
  <phoneticPr fontId="1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D770-3BFD-460C-9F56-E417E3F437EE}">
  <dimension ref="C6:N46"/>
  <sheetViews>
    <sheetView topLeftCell="A28" workbookViewId="0">
      <selection activeCell="I42" sqref="I42:J45"/>
    </sheetView>
  </sheetViews>
  <sheetFormatPr defaultRowHeight="13.5"/>
  <sheetData>
    <row r="6" spans="5:10">
      <c r="E6" s="150" t="s">
        <v>278</v>
      </c>
      <c r="F6" t="s">
        <v>274</v>
      </c>
      <c r="G6" s="151">
        <v>322</v>
      </c>
      <c r="H6" s="150" t="s">
        <v>278</v>
      </c>
      <c r="I6" t="s">
        <v>275</v>
      </c>
      <c r="J6" s="151">
        <v>107</v>
      </c>
    </row>
    <row r="7" spans="5:10">
      <c r="E7" s="150" t="s">
        <v>278</v>
      </c>
      <c r="F7" t="s">
        <v>275</v>
      </c>
      <c r="G7" s="151">
        <v>222</v>
      </c>
      <c r="H7" s="150" t="s">
        <v>278</v>
      </c>
      <c r="I7" t="s">
        <v>274</v>
      </c>
      <c r="J7" s="151">
        <v>90</v>
      </c>
    </row>
    <row r="8" spans="5:10">
      <c r="H8" s="150" t="s">
        <v>278</v>
      </c>
      <c r="I8" t="s">
        <v>276</v>
      </c>
      <c r="J8" s="151">
        <v>15</v>
      </c>
    </row>
    <row r="11" spans="5:10">
      <c r="F11" s="150" t="s">
        <v>278</v>
      </c>
      <c r="G11" t="s">
        <v>276</v>
      </c>
      <c r="H11" s="151">
        <v>205</v>
      </c>
    </row>
    <row r="12" spans="5:10">
      <c r="F12" s="150" t="s">
        <v>278</v>
      </c>
      <c r="G12" t="s">
        <v>279</v>
      </c>
      <c r="H12" s="151">
        <v>168</v>
      </c>
    </row>
    <row r="13" spans="5:10">
      <c r="F13" s="150" t="s">
        <v>278</v>
      </c>
      <c r="G13" t="s">
        <v>275</v>
      </c>
      <c r="H13" s="151">
        <v>150</v>
      </c>
    </row>
    <row r="14" spans="5:10">
      <c r="F14" s="150" t="s">
        <v>278</v>
      </c>
      <c r="G14" t="s">
        <v>274</v>
      </c>
      <c r="H14" s="151">
        <v>77</v>
      </c>
    </row>
    <row r="15" spans="5:10">
      <c r="F15" s="150" t="s">
        <v>278</v>
      </c>
      <c r="G15" t="s">
        <v>277</v>
      </c>
      <c r="H15" s="151">
        <v>38</v>
      </c>
    </row>
    <row r="19" spans="3:14">
      <c r="J19" s="150" t="s">
        <v>278</v>
      </c>
      <c r="K19" t="s">
        <v>275</v>
      </c>
      <c r="L19" s="151">
        <v>144</v>
      </c>
    </row>
    <row r="20" spans="3:14">
      <c r="F20" s="150" t="s">
        <v>278</v>
      </c>
      <c r="G20" t="s">
        <v>279</v>
      </c>
      <c r="H20" s="151">
        <v>284</v>
      </c>
      <c r="J20" s="150" t="s">
        <v>278</v>
      </c>
      <c r="K20" t="s">
        <v>274</v>
      </c>
      <c r="L20" s="151">
        <v>26</v>
      </c>
    </row>
    <row r="21" spans="3:14">
      <c r="F21" s="150" t="s">
        <v>278</v>
      </c>
      <c r="G21" t="s">
        <v>240</v>
      </c>
      <c r="H21" s="151">
        <v>182</v>
      </c>
      <c r="J21" s="150" t="s">
        <v>278</v>
      </c>
      <c r="K21" t="s">
        <v>277</v>
      </c>
      <c r="L21" s="151">
        <v>10</v>
      </c>
    </row>
    <row r="22" spans="3:14">
      <c r="F22" s="150" t="s">
        <v>278</v>
      </c>
      <c r="G22" t="s">
        <v>277</v>
      </c>
      <c r="H22" s="151">
        <v>33</v>
      </c>
      <c r="J22" s="150" t="s">
        <v>278</v>
      </c>
      <c r="K22" t="s">
        <v>279</v>
      </c>
      <c r="L22" s="151">
        <v>4</v>
      </c>
    </row>
    <row r="23" spans="3:14">
      <c r="F23" s="150" t="s">
        <v>278</v>
      </c>
      <c r="G23" t="s">
        <v>274</v>
      </c>
      <c r="H23" s="151">
        <v>24</v>
      </c>
    </row>
    <row r="24" spans="3:14">
      <c r="F24" s="150" t="s">
        <v>278</v>
      </c>
      <c r="G24" t="s">
        <v>275</v>
      </c>
      <c r="H24" s="151">
        <v>18</v>
      </c>
    </row>
    <row r="28" spans="3:14">
      <c r="L28" s="150" t="s">
        <v>278</v>
      </c>
      <c r="M28" t="s">
        <v>275</v>
      </c>
      <c r="N28" s="151">
        <v>370</v>
      </c>
    </row>
    <row r="29" spans="3:14">
      <c r="C29" s="150" t="s">
        <v>278</v>
      </c>
      <c r="D29" t="s">
        <v>274</v>
      </c>
      <c r="E29" s="151">
        <v>195</v>
      </c>
      <c r="H29" s="150" t="s">
        <v>278</v>
      </c>
      <c r="I29" t="s">
        <v>275</v>
      </c>
      <c r="J29" s="151">
        <v>215</v>
      </c>
      <c r="L29" s="150" t="s">
        <v>278</v>
      </c>
      <c r="M29" t="s">
        <v>274</v>
      </c>
      <c r="N29" s="151">
        <v>238</v>
      </c>
    </row>
    <row r="30" spans="3:14">
      <c r="C30" s="150" t="s">
        <v>278</v>
      </c>
      <c r="D30" t="s">
        <v>275</v>
      </c>
      <c r="E30" s="151">
        <v>172</v>
      </c>
      <c r="H30" s="150" t="s">
        <v>278</v>
      </c>
      <c r="I30" t="s">
        <v>240</v>
      </c>
      <c r="J30" s="151">
        <v>208</v>
      </c>
      <c r="L30" s="150" t="s">
        <v>278</v>
      </c>
      <c r="M30" t="s">
        <v>276</v>
      </c>
      <c r="N30" s="151">
        <v>138</v>
      </c>
    </row>
    <row r="31" spans="3:14">
      <c r="C31" s="150" t="s">
        <v>278</v>
      </c>
      <c r="D31" t="s">
        <v>276</v>
      </c>
      <c r="E31" s="151">
        <v>138</v>
      </c>
      <c r="H31" s="150" t="s">
        <v>278</v>
      </c>
      <c r="I31" t="s">
        <v>274</v>
      </c>
      <c r="J31" s="151">
        <v>59</v>
      </c>
      <c r="L31" s="150" t="s">
        <v>278</v>
      </c>
      <c r="M31" t="s">
        <v>240</v>
      </c>
      <c r="N31" s="151">
        <v>113</v>
      </c>
    </row>
    <row r="32" spans="3:14">
      <c r="C32" s="150" t="s">
        <v>278</v>
      </c>
      <c r="D32" t="s">
        <v>240</v>
      </c>
      <c r="E32" s="151">
        <v>53</v>
      </c>
      <c r="H32" s="150" t="s">
        <v>278</v>
      </c>
      <c r="I32" t="s">
        <v>279</v>
      </c>
      <c r="J32" s="151">
        <v>36</v>
      </c>
      <c r="L32" s="150" t="s">
        <v>278</v>
      </c>
      <c r="M32" t="s">
        <v>279</v>
      </c>
      <c r="N32" s="151">
        <v>51</v>
      </c>
    </row>
    <row r="33" spans="3:14">
      <c r="C33" s="150" t="s">
        <v>278</v>
      </c>
      <c r="D33" t="s">
        <v>279</v>
      </c>
      <c r="E33" s="151">
        <v>51</v>
      </c>
      <c r="H33" s="150" t="s">
        <v>278</v>
      </c>
      <c r="I33" t="s">
        <v>276</v>
      </c>
      <c r="J33" s="151">
        <v>20</v>
      </c>
    </row>
    <row r="36" spans="3:14">
      <c r="C36" s="150" t="s">
        <v>278</v>
      </c>
      <c r="D36" t="s">
        <v>274</v>
      </c>
      <c r="E36" s="151">
        <v>168</v>
      </c>
      <c r="H36" s="150" t="s">
        <v>278</v>
      </c>
      <c r="I36" t="s">
        <v>276</v>
      </c>
      <c r="J36" s="151">
        <v>131</v>
      </c>
      <c r="L36" s="150" t="s">
        <v>278</v>
      </c>
      <c r="M36" t="s">
        <v>276</v>
      </c>
      <c r="N36" s="151">
        <v>138</v>
      </c>
    </row>
    <row r="37" spans="3:14">
      <c r="C37" s="150" t="s">
        <v>278</v>
      </c>
      <c r="D37" t="s">
        <v>240</v>
      </c>
      <c r="E37" s="151">
        <v>47</v>
      </c>
      <c r="H37" s="150" t="s">
        <v>278</v>
      </c>
      <c r="I37" t="s">
        <v>277</v>
      </c>
      <c r="J37" s="151">
        <v>130</v>
      </c>
      <c r="L37" s="150" t="s">
        <v>278</v>
      </c>
      <c r="M37" t="s">
        <v>274</v>
      </c>
      <c r="N37" s="151">
        <v>33</v>
      </c>
    </row>
    <row r="38" spans="3:14">
      <c r="C38" s="150" t="s">
        <v>278</v>
      </c>
      <c r="D38" t="s">
        <v>276</v>
      </c>
      <c r="E38" s="151">
        <v>42</v>
      </c>
      <c r="H38" s="150" t="s">
        <v>278</v>
      </c>
      <c r="I38" t="s">
        <v>240</v>
      </c>
      <c r="J38" s="151">
        <v>61</v>
      </c>
      <c r="L38" s="150" t="s">
        <v>278</v>
      </c>
      <c r="M38" t="s">
        <v>275</v>
      </c>
      <c r="N38" s="151">
        <v>27</v>
      </c>
    </row>
    <row r="39" spans="3:14">
      <c r="C39" s="150" t="s">
        <v>278</v>
      </c>
      <c r="D39" t="s">
        <v>34</v>
      </c>
      <c r="E39" s="151">
        <v>10</v>
      </c>
      <c r="H39" s="150" t="s">
        <v>278</v>
      </c>
      <c r="I39" t="s">
        <v>274</v>
      </c>
      <c r="J39" s="151">
        <v>57</v>
      </c>
      <c r="L39" s="150" t="s">
        <v>278</v>
      </c>
      <c r="M39" t="s">
        <v>279</v>
      </c>
      <c r="N39" s="151">
        <v>4</v>
      </c>
    </row>
    <row r="42" spans="3:14">
      <c r="C42" s="150" t="s">
        <v>278</v>
      </c>
      <c r="D42" t="s">
        <v>274</v>
      </c>
      <c r="E42" s="151">
        <v>217</v>
      </c>
      <c r="H42" s="150" t="s">
        <v>278</v>
      </c>
      <c r="I42" t="s">
        <v>274</v>
      </c>
      <c r="J42" s="151">
        <v>75</v>
      </c>
    </row>
    <row r="43" spans="3:14">
      <c r="C43" s="150" t="s">
        <v>278</v>
      </c>
      <c r="D43" t="s">
        <v>275</v>
      </c>
      <c r="E43" s="151">
        <v>121</v>
      </c>
      <c r="H43" s="150" t="s">
        <v>278</v>
      </c>
      <c r="I43" t="s">
        <v>276</v>
      </c>
      <c r="J43" s="151">
        <v>17</v>
      </c>
    </row>
    <row r="44" spans="3:14">
      <c r="C44" s="150" t="s">
        <v>278</v>
      </c>
      <c r="D44" t="s">
        <v>240</v>
      </c>
      <c r="E44" s="151">
        <v>53</v>
      </c>
      <c r="H44" s="150" t="s">
        <v>278</v>
      </c>
      <c r="I44" t="s">
        <v>275</v>
      </c>
      <c r="J44" s="151">
        <v>13</v>
      </c>
    </row>
    <row r="45" spans="3:14">
      <c r="C45" s="150" t="s">
        <v>278</v>
      </c>
      <c r="D45" t="s">
        <v>279</v>
      </c>
      <c r="E45" s="151">
        <v>38</v>
      </c>
      <c r="H45" s="150" t="s">
        <v>278</v>
      </c>
      <c r="I45" t="s">
        <v>277</v>
      </c>
      <c r="J45" s="151">
        <v>3</v>
      </c>
    </row>
    <row r="46" spans="3:14">
      <c r="C46" s="150" t="s">
        <v>260</v>
      </c>
      <c r="E46" s="151">
        <v>22</v>
      </c>
    </row>
  </sheetData>
  <phoneticPr fontId="1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AG10"/>
  <sheetViews>
    <sheetView topLeftCell="A11" workbookViewId="0">
      <selection activeCell="F23" sqref="F23"/>
    </sheetView>
  </sheetViews>
  <sheetFormatPr defaultColWidth="9" defaultRowHeight="13.5"/>
  <cols>
    <col min="1" max="1" width="15.25" customWidth="1"/>
    <col min="2" max="2" width="20.375" customWidth="1"/>
    <col min="3" max="32" width="6.25" customWidth="1"/>
    <col min="33" max="33" width="14.5" customWidth="1"/>
    <col min="34" max="34" width="6.25" customWidth="1"/>
    <col min="35" max="35" width="9.625" customWidth="1"/>
    <col min="36" max="36" width="15.75" customWidth="1"/>
    <col min="37" max="38" width="6.25" customWidth="1"/>
    <col min="39" max="39" width="10.75" customWidth="1"/>
    <col min="40" max="40" width="9.375" customWidth="1"/>
    <col min="41" max="41" width="6.25" customWidth="1"/>
    <col min="42" max="42" width="9.625" customWidth="1"/>
    <col min="43" max="43" width="14.375" customWidth="1"/>
    <col min="44" max="44" width="12.75" customWidth="1"/>
    <col min="45" max="45" width="6.25" customWidth="1"/>
    <col min="46" max="46" width="18.25" customWidth="1"/>
    <col min="47" max="47" width="15.25" customWidth="1"/>
    <col min="48" max="48" width="20.75" customWidth="1"/>
    <col min="49" max="49" width="10.375" customWidth="1"/>
    <col min="50" max="50" width="6.25" customWidth="1"/>
    <col min="51" max="51" width="9.625" customWidth="1"/>
    <col min="52" max="52" width="15.75" customWidth="1"/>
    <col min="53" max="53" width="15.25" customWidth="1"/>
    <col min="54" max="54" width="9.625" customWidth="1"/>
    <col min="55" max="55" width="20.75" customWidth="1"/>
    <col min="56" max="56" width="19" customWidth="1"/>
    <col min="57" max="57" width="24.375" customWidth="1"/>
    <col min="58" max="58" width="15.25" customWidth="1"/>
    <col min="59" max="59" width="6.25" customWidth="1"/>
    <col min="60" max="60" width="9.625" customWidth="1"/>
    <col min="61" max="61" width="20.75" customWidth="1"/>
    <col min="62" max="62" width="12.75" customWidth="1"/>
    <col min="63" max="63" width="9.625" customWidth="1"/>
    <col min="64" max="64" width="18.25" customWidth="1"/>
    <col min="65" max="65" width="6.25" customWidth="1"/>
    <col min="66" max="66" width="9.625" customWidth="1"/>
    <col min="67" max="67" width="10.75" customWidth="1"/>
    <col min="68" max="68" width="15.25" customWidth="1"/>
    <col min="69" max="69" width="6.25" customWidth="1"/>
    <col min="70" max="70" width="20.75" customWidth="1"/>
    <col min="71" max="71" width="10.375" customWidth="1"/>
    <col min="72" max="72" width="15.75" customWidth="1"/>
    <col min="73" max="73" width="12.75" customWidth="1"/>
    <col min="74" max="74" width="18.25" customWidth="1"/>
    <col min="75" max="75" width="22.75" customWidth="1"/>
    <col min="76" max="76" width="6.25" customWidth="1"/>
    <col min="77" max="77" width="28.25" customWidth="1"/>
    <col min="78" max="78" width="22.75" customWidth="1"/>
    <col min="79" max="79" width="28.25" customWidth="1"/>
    <col min="80" max="80" width="12.75" customWidth="1"/>
    <col min="81" max="81" width="18.25" customWidth="1"/>
    <col min="82" max="82" width="8.25" customWidth="1"/>
    <col min="83" max="83" width="13.25" customWidth="1"/>
    <col min="84" max="84" width="7.125" customWidth="1"/>
    <col min="85" max="85" width="12" customWidth="1"/>
    <col min="86" max="86" width="15.25" customWidth="1"/>
    <col min="87" max="87" width="20.75" customWidth="1"/>
    <col min="88" max="88" width="11.625" customWidth="1"/>
    <col min="89" max="89" width="17" customWidth="1"/>
    <col min="90" max="90" width="11.625" customWidth="1"/>
    <col min="91" max="91" width="17" customWidth="1"/>
    <col min="92" max="92" width="12.75" customWidth="1"/>
    <col min="93" max="93" width="18.25" customWidth="1"/>
    <col min="94" max="94" width="15.25" customWidth="1"/>
    <col min="95" max="95" width="20.75" customWidth="1"/>
    <col min="96" max="96" width="20.25" customWidth="1"/>
    <col min="97" max="97" width="25.75" customWidth="1"/>
    <col min="98" max="98" width="15.25" customWidth="1"/>
    <col min="99" max="99" width="20.75" customWidth="1"/>
    <col min="100" max="100" width="21.375" customWidth="1"/>
    <col min="101" max="101" width="27" customWidth="1"/>
    <col min="102" max="102" width="12.75" customWidth="1"/>
    <col min="103" max="103" width="18.25" customWidth="1"/>
    <col min="104" max="104" width="11.625" customWidth="1"/>
    <col min="105" max="121" width="6.25" customWidth="1"/>
    <col min="122" max="122" width="9.625" customWidth="1"/>
    <col min="123" max="123" width="17" customWidth="1"/>
    <col min="124" max="124" width="14.375" customWidth="1"/>
  </cols>
  <sheetData>
    <row r="1" spans="1:33" hidden="1">
      <c r="A1" t="s">
        <v>23</v>
      </c>
      <c r="B1" t="s">
        <v>24</v>
      </c>
      <c r="C1" t="s">
        <v>3</v>
      </c>
      <c r="D1" t="s">
        <v>5</v>
      </c>
      <c r="E1" t="s">
        <v>0</v>
      </c>
      <c r="F1" t="s">
        <v>25</v>
      </c>
      <c r="G1" t="s">
        <v>26</v>
      </c>
      <c r="H1" t="s">
        <v>27</v>
      </c>
      <c r="I1" t="s">
        <v>28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41</v>
      </c>
      <c r="Z1" t="s">
        <v>42</v>
      </c>
      <c r="AA1" t="s">
        <v>86</v>
      </c>
      <c r="AB1" t="s">
        <v>87</v>
      </c>
      <c r="AC1" t="s">
        <v>43</v>
      </c>
      <c r="AD1" t="s">
        <v>44</v>
      </c>
    </row>
    <row r="2" spans="1:33" hidden="1">
      <c r="A2" t="s">
        <v>88</v>
      </c>
      <c r="B2">
        <v>25</v>
      </c>
      <c r="C2">
        <v>6</v>
      </c>
      <c r="D2">
        <v>2015</v>
      </c>
      <c r="F2" s="42">
        <v>42172</v>
      </c>
      <c r="G2" t="s">
        <v>66</v>
      </c>
      <c r="H2">
        <v>2200</v>
      </c>
      <c r="I2">
        <v>5.5</v>
      </c>
      <c r="Y2">
        <v>0</v>
      </c>
      <c r="Z2">
        <v>0</v>
      </c>
      <c r="AB2">
        <v>0</v>
      </c>
      <c r="AC2">
        <v>2200</v>
      </c>
      <c r="AD2">
        <v>2200</v>
      </c>
    </row>
    <row r="3" spans="1:33" hidden="1">
      <c r="A3" t="s">
        <v>88</v>
      </c>
      <c r="B3">
        <v>25</v>
      </c>
      <c r="C3">
        <v>6</v>
      </c>
      <c r="D3">
        <v>2015</v>
      </c>
      <c r="F3" s="42">
        <v>42173</v>
      </c>
      <c r="G3" t="s">
        <v>66</v>
      </c>
      <c r="H3">
        <v>4200</v>
      </c>
      <c r="I3">
        <v>11</v>
      </c>
      <c r="Y3">
        <v>0</v>
      </c>
      <c r="Z3">
        <v>0</v>
      </c>
      <c r="AA3">
        <v>75</v>
      </c>
      <c r="AB3">
        <v>75</v>
      </c>
      <c r="AC3">
        <v>4400</v>
      </c>
      <c r="AD3">
        <v>4400</v>
      </c>
    </row>
    <row r="4" spans="1:33" hidden="1">
      <c r="A4" t="s">
        <v>88</v>
      </c>
      <c r="B4">
        <v>25</v>
      </c>
      <c r="C4">
        <v>6</v>
      </c>
      <c r="D4">
        <v>2015</v>
      </c>
      <c r="F4" s="42">
        <v>42174</v>
      </c>
      <c r="G4" t="s">
        <v>66</v>
      </c>
      <c r="H4">
        <v>2200</v>
      </c>
      <c r="I4">
        <v>5.5</v>
      </c>
      <c r="Y4">
        <v>0</v>
      </c>
      <c r="Z4">
        <v>0</v>
      </c>
      <c r="AB4">
        <v>0</v>
      </c>
      <c r="AC4">
        <v>2200</v>
      </c>
      <c r="AD4">
        <v>2200</v>
      </c>
    </row>
    <row r="6" spans="1:33">
      <c r="A6" t="s">
        <v>24</v>
      </c>
      <c r="B6" t="s">
        <v>1</v>
      </c>
    </row>
    <row r="8" spans="1:33">
      <c r="A8" t="s">
        <v>7</v>
      </c>
      <c r="B8" t="s">
        <v>89</v>
      </c>
    </row>
    <row r="9" spans="1:33">
      <c r="A9" t="s">
        <v>6</v>
      </c>
      <c r="B9" t="s">
        <v>2</v>
      </c>
      <c r="C9">
        <v>1601</v>
      </c>
      <c r="D9">
        <v>1602</v>
      </c>
      <c r="E9">
        <v>1603</v>
      </c>
      <c r="F9">
        <v>1604</v>
      </c>
      <c r="G9">
        <v>1605</v>
      </c>
      <c r="H9">
        <v>1606</v>
      </c>
      <c r="I9">
        <v>1607</v>
      </c>
      <c r="J9">
        <v>1608</v>
      </c>
      <c r="K9">
        <v>1609</v>
      </c>
      <c r="L9">
        <v>1610</v>
      </c>
      <c r="M9">
        <v>1611</v>
      </c>
      <c r="N9">
        <v>1612</v>
      </c>
      <c r="O9">
        <v>1613</v>
      </c>
      <c r="P9">
        <v>1614</v>
      </c>
      <c r="Q9">
        <v>1615</v>
      </c>
      <c r="R9">
        <v>1616</v>
      </c>
      <c r="S9">
        <v>1617</v>
      </c>
      <c r="T9">
        <v>1618</v>
      </c>
      <c r="U9">
        <v>1619</v>
      </c>
      <c r="V9">
        <v>1620</v>
      </c>
      <c r="W9">
        <v>1621</v>
      </c>
      <c r="X9">
        <v>1622</v>
      </c>
      <c r="Y9">
        <v>1623</v>
      </c>
      <c r="Z9">
        <v>1624</v>
      </c>
      <c r="AA9">
        <v>1625</v>
      </c>
      <c r="AB9">
        <v>1626</v>
      </c>
      <c r="AC9">
        <v>1627</v>
      </c>
      <c r="AD9">
        <v>1628</v>
      </c>
      <c r="AE9">
        <v>1629</v>
      </c>
      <c r="AF9">
        <v>1630</v>
      </c>
      <c r="AG9" t="s">
        <v>9</v>
      </c>
    </row>
    <row r="10" spans="1:33">
      <c r="A10" s="10" t="s">
        <v>9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</row>
  </sheetData>
  <phoneticPr fontId="15" type="noConversion"/>
  <conditionalFormatting sqref="A10">
    <cfRule type="cellIs" dxfId="43" priority="5" operator="equal">
      <formula>0</formula>
    </cfRule>
    <cfRule type="cellIs" dxfId="42" priority="6" operator="equal">
      <formula>0</formula>
    </cfRule>
  </conditionalFormatting>
  <conditionalFormatting sqref="A11:A45">
    <cfRule type="cellIs" dxfId="41" priority="1" operator="equal">
      <formula>0</formula>
    </cfRule>
    <cfRule type="cellIs" dxfId="40" priority="2" operator="equal">
      <formula>0</formula>
    </cfRule>
  </conditionalFormatting>
  <pageMargins left="0.69930555555555596" right="0.69930555555555596" top="0.75" bottom="0.75" header="0.3" footer="0.3"/>
  <pageSetup paperSize="9" orientation="portrait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theme="7" tint="0.39991454817346722"/>
  </sheetPr>
  <dimension ref="A1:B26"/>
  <sheetViews>
    <sheetView topLeftCell="A4" workbookViewId="0">
      <selection activeCell="C14" sqref="C14"/>
    </sheetView>
  </sheetViews>
  <sheetFormatPr defaultColWidth="9" defaultRowHeight="13.5"/>
  <cols>
    <col min="1" max="1" width="10.25" bestFit="1" customWidth="1"/>
    <col min="2" max="2" width="16.5" bestFit="1" customWidth="1"/>
    <col min="3" max="3" width="32.625" customWidth="1"/>
    <col min="4" max="5" width="38.75" customWidth="1"/>
    <col min="6" max="6" width="35.125" customWidth="1"/>
    <col min="7" max="7" width="78.875" customWidth="1"/>
  </cols>
  <sheetData>
    <row r="1" spans="1:2">
      <c r="A1" s="89" t="s">
        <v>24</v>
      </c>
      <c r="B1" t="s">
        <v>90</v>
      </c>
    </row>
    <row r="2" spans="1:2">
      <c r="A2" s="89" t="s">
        <v>3</v>
      </c>
      <c r="B2" t="s">
        <v>90</v>
      </c>
    </row>
    <row r="3" spans="1:2">
      <c r="A3" s="89" t="s">
        <v>5</v>
      </c>
      <c r="B3" t="s">
        <v>90</v>
      </c>
    </row>
    <row r="5" spans="1:2" ht="56.25" customHeight="1">
      <c r="A5" s="89" t="s">
        <v>91</v>
      </c>
      <c r="B5" t="s">
        <v>92</v>
      </c>
    </row>
    <row r="6" spans="1:2">
      <c r="A6" s="10" t="s">
        <v>51</v>
      </c>
      <c r="B6">
        <v>13738</v>
      </c>
    </row>
    <row r="7" spans="1:2">
      <c r="A7" s="10" t="s">
        <v>64</v>
      </c>
      <c r="B7">
        <v>308366</v>
      </c>
    </row>
    <row r="8" spans="1:2">
      <c r="A8" s="10" t="s">
        <v>206</v>
      </c>
      <c r="B8">
        <v>107862</v>
      </c>
    </row>
    <row r="9" spans="1:2">
      <c r="A9" s="10" t="s">
        <v>208</v>
      </c>
      <c r="B9">
        <v>15000</v>
      </c>
    </row>
    <row r="10" spans="1:2">
      <c r="A10" s="10" t="s">
        <v>213</v>
      </c>
      <c r="B10">
        <v>0</v>
      </c>
    </row>
    <row r="11" spans="1:2">
      <c r="A11" s="10" t="s">
        <v>210</v>
      </c>
      <c r="B11">
        <v>0</v>
      </c>
    </row>
    <row r="12" spans="1:2">
      <c r="A12" s="10" t="s">
        <v>211</v>
      </c>
      <c r="B12">
        <v>103433</v>
      </c>
    </row>
    <row r="13" spans="1:2">
      <c r="A13" s="10" t="s">
        <v>200</v>
      </c>
      <c r="B13">
        <v>109639</v>
      </c>
    </row>
    <row r="14" spans="1:2">
      <c r="A14" s="10" t="s">
        <v>196</v>
      </c>
      <c r="B14">
        <v>83974</v>
      </c>
    </row>
    <row r="15" spans="1:2">
      <c r="A15" s="10" t="s">
        <v>202</v>
      </c>
      <c r="B15">
        <v>91596</v>
      </c>
    </row>
    <row r="16" spans="1:2">
      <c r="A16" s="10" t="s">
        <v>203</v>
      </c>
      <c r="B16">
        <v>175045</v>
      </c>
    </row>
    <row r="17" spans="1:2">
      <c r="A17" s="10" t="s">
        <v>197</v>
      </c>
      <c r="B17">
        <v>173941</v>
      </c>
    </row>
    <row r="18" spans="1:2">
      <c r="A18" s="10" t="s">
        <v>209</v>
      </c>
      <c r="B18">
        <v>26356</v>
      </c>
    </row>
    <row r="19" spans="1:2">
      <c r="A19" s="10" t="s">
        <v>212</v>
      </c>
      <c r="B19">
        <v>26440</v>
      </c>
    </row>
    <row r="20" spans="1:2">
      <c r="A20" s="10" t="s">
        <v>204</v>
      </c>
      <c r="B20">
        <v>191577</v>
      </c>
    </row>
    <row r="21" spans="1:2">
      <c r="A21" s="10" t="s">
        <v>207</v>
      </c>
      <c r="B21">
        <v>43690</v>
      </c>
    </row>
    <row r="22" spans="1:2">
      <c r="A22" s="10" t="s">
        <v>199</v>
      </c>
      <c r="B22">
        <v>43171</v>
      </c>
    </row>
    <row r="23" spans="1:2">
      <c r="A23" s="10" t="s">
        <v>179</v>
      </c>
      <c r="B23">
        <v>0</v>
      </c>
    </row>
    <row r="24" spans="1:2">
      <c r="A24" s="10" t="s">
        <v>177</v>
      </c>
      <c r="B24">
        <v>0</v>
      </c>
    </row>
    <row r="25" spans="1:2">
      <c r="A25" s="10" t="s">
        <v>205</v>
      </c>
      <c r="B25">
        <v>0</v>
      </c>
    </row>
    <row r="26" spans="1:2">
      <c r="A26" s="10" t="s">
        <v>94</v>
      </c>
      <c r="B26">
        <v>1513828</v>
      </c>
    </row>
  </sheetData>
  <phoneticPr fontId="15" type="noConversion"/>
  <pageMargins left="0.69930555555555596" right="0.69930555555555596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A1:DT1686"/>
  <sheetViews>
    <sheetView topLeftCell="C1" zoomScale="80" zoomScaleNormal="80" workbookViewId="0">
      <selection activeCell="H55" sqref="H55"/>
    </sheetView>
  </sheetViews>
  <sheetFormatPr defaultColWidth="9" defaultRowHeight="13.5"/>
  <cols>
    <col min="1" max="1" width="6.375" style="28" customWidth="1"/>
    <col min="2" max="2" width="13.875" style="28" bestFit="1" customWidth="1"/>
    <col min="3" max="3" width="16.5" style="28" bestFit="1" customWidth="1"/>
    <col min="4" max="4" width="19.125" style="28" bestFit="1" customWidth="1"/>
    <col min="5" max="5" width="9.25" style="28" customWidth="1"/>
    <col min="6" max="6" width="12" style="28" customWidth="1"/>
    <col min="7" max="7" width="4.375" style="28" customWidth="1"/>
    <col min="8" max="8" width="28.25" style="28" customWidth="1"/>
    <col min="9" max="9" width="10.875" style="28" customWidth="1"/>
    <col min="10" max="10" width="17.75" style="28" customWidth="1"/>
    <col min="11" max="11" width="15.25" style="28" customWidth="1"/>
    <col min="12" max="12" width="12.625" style="28" customWidth="1"/>
    <col min="13" max="13" width="15.25" style="28" customWidth="1"/>
    <col min="14" max="14" width="14" style="28" customWidth="1"/>
    <col min="15" max="15" width="20.25" style="28" customWidth="1"/>
    <col min="16" max="16" width="17.75" style="28" customWidth="1"/>
    <col min="17" max="17" width="14" style="28" customWidth="1"/>
    <col min="18" max="18" width="12.625" style="28" customWidth="1"/>
    <col min="19" max="21" width="24" style="28" customWidth="1"/>
    <col min="22" max="22" width="8.25" style="28" customWidth="1"/>
    <col min="23" max="23" width="7.625" style="28" customWidth="1"/>
    <col min="24" max="24" width="13.125" style="28" customWidth="1"/>
    <col min="25" max="33" width="9.375" style="28" customWidth="1"/>
    <col min="34" max="34" width="9.25" style="28" customWidth="1"/>
    <col min="35" max="59" width="9.375" style="28" customWidth="1"/>
    <col min="60" max="75" width="10.375" style="28" customWidth="1"/>
    <col min="76" max="81" width="9.375" style="28" customWidth="1"/>
    <col min="82" max="98" width="10.375" style="28" customWidth="1"/>
    <col min="99" max="105" width="9.375" style="28" customWidth="1"/>
    <col min="106" max="122" width="10.375" style="28" customWidth="1"/>
    <col min="123" max="123" width="7.125" style="28" customWidth="1"/>
    <col min="124" max="124" width="12.75" style="28" customWidth="1"/>
    <col min="125" max="16384" width="9" style="28"/>
  </cols>
  <sheetData>
    <row r="1" spans="1:124" s="26" customFormat="1" ht="26.25" customHeight="1">
      <c r="A1" s="29"/>
      <c r="B1" s="176" t="s">
        <v>95</v>
      </c>
      <c r="C1" s="176"/>
      <c r="D1" s="176"/>
      <c r="E1" s="176"/>
      <c r="F1" s="176"/>
      <c r="G1" s="30"/>
    </row>
    <row r="2" spans="1:124" s="26" customFormat="1" ht="26.25" customHeight="1">
      <c r="A2" s="31"/>
      <c r="B2" s="32"/>
      <c r="C2" s="32"/>
      <c r="D2" s="32"/>
      <c r="E2" s="32"/>
      <c r="F2"/>
      <c r="G2" s="33"/>
    </row>
    <row r="3" spans="1:124" s="26" customFormat="1" ht="27" customHeight="1">
      <c r="A3" s="31"/>
      <c r="C3" s="32"/>
      <c r="D3" s="32"/>
      <c r="E3" s="32"/>
      <c r="F3" s="27"/>
      <c r="G3" s="33"/>
    </row>
    <row r="4" spans="1:124">
      <c r="A4" s="34"/>
      <c r="B4"/>
      <c r="C4"/>
      <c r="G4" s="35"/>
      <c r="I4" t="s">
        <v>24</v>
      </c>
      <c r="J4" s="10">
        <v>4</v>
      </c>
    </row>
    <row r="5" spans="1:124" ht="14.25" thickBot="1">
      <c r="A5" s="34"/>
      <c r="B5"/>
      <c r="C5"/>
      <c r="G5" s="35"/>
      <c r="H5"/>
      <c r="I5" t="s">
        <v>3</v>
      </c>
      <c r="J5" t="s">
        <v>90</v>
      </c>
    </row>
    <row r="6" spans="1:124" ht="14.25" thickBot="1">
      <c r="A6" s="34"/>
      <c r="B6" s="90" t="s">
        <v>3</v>
      </c>
      <c r="C6" s="91" t="s">
        <v>90</v>
      </c>
      <c r="G6" s="35"/>
      <c r="H6"/>
      <c r="I6" t="s">
        <v>5</v>
      </c>
      <c r="J6" t="s">
        <v>90</v>
      </c>
    </row>
    <row r="7" spans="1:124" ht="14.25" thickBot="1">
      <c r="A7" s="34"/>
      <c r="B7" s="90" t="s">
        <v>5</v>
      </c>
      <c r="C7" s="91" t="s">
        <v>90</v>
      </c>
      <c r="G7" s="35"/>
      <c r="H7"/>
    </row>
    <row r="8" spans="1:124" s="27" customFormat="1" ht="41.25" thickBot="1">
      <c r="A8" s="36"/>
      <c r="G8" s="37"/>
      <c r="H8"/>
      <c r="I8" t="s">
        <v>91</v>
      </c>
      <c r="J8" s="9" t="s">
        <v>96</v>
      </c>
      <c r="K8" s="9" t="s">
        <v>97</v>
      </c>
      <c r="L8" s="9" t="s">
        <v>98</v>
      </c>
      <c r="M8" s="9" t="s">
        <v>99</v>
      </c>
      <c r="N8" s="9" t="s">
        <v>100</v>
      </c>
      <c r="O8" s="9" t="s">
        <v>101</v>
      </c>
      <c r="P8" s="9" t="s">
        <v>102</v>
      </c>
      <c r="Q8" s="9" t="s">
        <v>103</v>
      </c>
      <c r="R8" s="9" t="s">
        <v>104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</row>
    <row r="9" spans="1:124" s="27" customFormat="1" ht="14.25" thickBot="1">
      <c r="A9" s="36"/>
      <c r="B9" s="92" t="s">
        <v>91</v>
      </c>
      <c r="C9" s="93" t="s">
        <v>105</v>
      </c>
      <c r="D9" s="94" t="s">
        <v>106</v>
      </c>
      <c r="E9"/>
      <c r="F9"/>
      <c r="G9" s="37"/>
      <c r="H9"/>
      <c r="I9" s="40">
        <v>1601</v>
      </c>
      <c r="J9" s="41">
        <v>33183.170758827597</v>
      </c>
      <c r="K9" s="41">
        <v>688</v>
      </c>
      <c r="L9" s="41">
        <v>688</v>
      </c>
      <c r="M9" s="14"/>
      <c r="N9" s="14"/>
      <c r="O9" s="14"/>
      <c r="P9" s="14"/>
      <c r="Q9" s="14"/>
      <c r="R9" s="14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</row>
    <row r="10" spans="1:124" s="27" customFormat="1">
      <c r="A10" s="36"/>
      <c r="B10" s="95" t="s">
        <v>215</v>
      </c>
      <c r="C10" s="96">
        <v>221956</v>
      </c>
      <c r="D10" s="94">
        <v>14615.509380237525</v>
      </c>
      <c r="E10"/>
      <c r="F10"/>
      <c r="G10" s="37"/>
      <c r="H10"/>
      <c r="I10" s="40">
        <v>1602</v>
      </c>
      <c r="J10" s="41">
        <v>52849.5672281839</v>
      </c>
      <c r="K10" s="41">
        <v>1122</v>
      </c>
      <c r="L10" s="41">
        <v>1122</v>
      </c>
      <c r="M10" s="14"/>
      <c r="N10" s="14"/>
      <c r="O10" s="14"/>
      <c r="P10" s="14"/>
      <c r="Q10" s="14"/>
      <c r="R10" s="14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</row>
    <row r="11" spans="1:124" s="27" customFormat="1">
      <c r="A11" s="36"/>
      <c r="B11" s="95" t="s">
        <v>216</v>
      </c>
      <c r="C11" s="95">
        <v>862178</v>
      </c>
      <c r="D11" s="97">
        <v>4104.7208349088014</v>
      </c>
      <c r="E11"/>
      <c r="F11"/>
      <c r="G11" s="37"/>
      <c r="H11"/>
      <c r="I11" s="40">
        <v>1603</v>
      </c>
      <c r="J11" s="41">
        <v>29389.255291379599</v>
      </c>
      <c r="K11" s="41">
        <v>773</v>
      </c>
      <c r="L11" s="41">
        <v>773</v>
      </c>
      <c r="M11" s="14"/>
      <c r="N11" s="14"/>
      <c r="O11" s="14"/>
      <c r="P11" s="14"/>
      <c r="Q11" s="14"/>
      <c r="R11" s="14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</row>
    <row r="12" spans="1:124" s="27" customFormat="1">
      <c r="A12" s="36"/>
      <c r="B12" s="95" t="s">
        <v>217</v>
      </c>
      <c r="C12" s="95">
        <v>1076004</v>
      </c>
      <c r="D12" s="97">
        <v>1036.2415009609631</v>
      </c>
      <c r="E12"/>
      <c r="F12"/>
      <c r="G12" s="37"/>
      <c r="H12"/>
      <c r="I12" s="40">
        <v>1604</v>
      </c>
      <c r="J12" s="41">
        <v>24477.207569790498</v>
      </c>
      <c r="K12" s="41">
        <v>447</v>
      </c>
      <c r="L12" s="41">
        <v>444</v>
      </c>
      <c r="M12" s="14"/>
      <c r="N12" s="14"/>
      <c r="O12" s="14"/>
      <c r="P12" s="14">
        <v>3</v>
      </c>
      <c r="Q12" s="14"/>
      <c r="R12" s="14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</row>
    <row r="13" spans="1:124" s="27" customFormat="1">
      <c r="A13" s="36"/>
      <c r="B13" s="95" t="s">
        <v>175</v>
      </c>
      <c r="C13" s="95">
        <v>1272961</v>
      </c>
      <c r="D13" s="97">
        <v>884.5518440863467</v>
      </c>
      <c r="E13"/>
      <c r="F13"/>
      <c r="G13" s="37"/>
      <c r="H13"/>
      <c r="I13" s="40">
        <v>1605</v>
      </c>
      <c r="J13" s="41">
        <v>32736.012525161699</v>
      </c>
      <c r="K13" s="41">
        <v>683</v>
      </c>
      <c r="L13" s="41">
        <v>670</v>
      </c>
      <c r="M13" s="14"/>
      <c r="N13" s="14">
        <v>13</v>
      </c>
      <c r="O13" s="14"/>
      <c r="P13" s="14"/>
      <c r="Q13" s="14"/>
      <c r="R13" s="14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</row>
    <row r="14" spans="1:124" s="27" customFormat="1">
      <c r="A14" s="36"/>
      <c r="B14" s="95" t="s">
        <v>181</v>
      </c>
      <c r="C14" s="95">
        <v>1016670</v>
      </c>
      <c r="D14" s="97">
        <v>554.75227950072292</v>
      </c>
      <c r="E14"/>
      <c r="F14"/>
      <c r="G14" s="37"/>
      <c r="H14"/>
      <c r="I14" s="40">
        <v>1606</v>
      </c>
      <c r="J14" s="41">
        <v>54698.550708814299</v>
      </c>
      <c r="K14" s="41">
        <v>1445</v>
      </c>
      <c r="L14" s="41">
        <v>1106</v>
      </c>
      <c r="M14" s="14"/>
      <c r="N14" s="14"/>
      <c r="O14" s="14">
        <v>1</v>
      </c>
      <c r="P14" s="14">
        <v>338</v>
      </c>
      <c r="Q14" s="14"/>
      <c r="R14" s="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</row>
    <row r="15" spans="1:124" s="27" customFormat="1">
      <c r="A15" s="36"/>
      <c r="B15" s="95" t="s">
        <v>218</v>
      </c>
      <c r="C15" s="95">
        <v>1227940</v>
      </c>
      <c r="D15" s="97">
        <v>520.38373210417456</v>
      </c>
      <c r="E15"/>
      <c r="F15"/>
      <c r="G15" s="37"/>
      <c r="H15"/>
      <c r="I15" s="40">
        <v>1607</v>
      </c>
      <c r="J15" s="41">
        <v>63945.846645403602</v>
      </c>
      <c r="K15" s="41">
        <v>1342</v>
      </c>
      <c r="L15" s="41">
        <v>1342</v>
      </c>
      <c r="M15" s="14"/>
      <c r="N15" s="14"/>
      <c r="O15" s="14"/>
      <c r="P15" s="14"/>
      <c r="Q15" s="14"/>
      <c r="R15" s="14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</row>
    <row r="16" spans="1:124" s="27" customFormat="1">
      <c r="A16" s="36"/>
      <c r="B16" s="95" t="s">
        <v>219</v>
      </c>
      <c r="C16" s="95">
        <v>2058718</v>
      </c>
      <c r="D16" s="97">
        <v>462.4237025177805</v>
      </c>
      <c r="E16"/>
      <c r="F16"/>
      <c r="G16" s="37"/>
      <c r="H16"/>
      <c r="I16" s="40">
        <v>1608</v>
      </c>
      <c r="J16" s="41">
        <v>111087.035659621</v>
      </c>
      <c r="K16" s="41">
        <v>2339</v>
      </c>
      <c r="L16" s="41">
        <v>1955</v>
      </c>
      <c r="M16" s="14"/>
      <c r="N16" s="14"/>
      <c r="O16" s="14"/>
      <c r="P16" s="14">
        <v>384</v>
      </c>
      <c r="Q16" s="14"/>
      <c r="R16" s="14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</row>
    <row r="17" spans="1:124" s="27" customFormat="1">
      <c r="A17" s="36"/>
      <c r="B17" s="95" t="s">
        <v>220</v>
      </c>
      <c r="C17" s="95">
        <v>2081163</v>
      </c>
      <c r="D17" s="97">
        <v>106.19062514565172</v>
      </c>
      <c r="E17"/>
      <c r="F17"/>
      <c r="G17" s="37"/>
      <c r="H17"/>
      <c r="I17" s="40">
        <v>1609</v>
      </c>
      <c r="J17" s="41">
        <v>39557.5939480815</v>
      </c>
      <c r="K17" s="41">
        <v>436</v>
      </c>
      <c r="L17" s="41">
        <v>436</v>
      </c>
      <c r="M17" s="14"/>
      <c r="N17" s="14"/>
      <c r="O17" s="14"/>
      <c r="P17" s="14"/>
      <c r="Q17" s="14"/>
      <c r="R17" s="14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</row>
    <row r="18" spans="1:124" s="27" customFormat="1" ht="14.25" thickBot="1">
      <c r="A18" s="36"/>
      <c r="B18" s="95" t="s">
        <v>93</v>
      </c>
      <c r="C18" s="95">
        <v>0</v>
      </c>
      <c r="D18" s="97">
        <v>0</v>
      </c>
      <c r="E18"/>
      <c r="F18"/>
      <c r="G18" s="37"/>
      <c r="H18"/>
      <c r="I18" s="40">
        <v>1610</v>
      </c>
      <c r="J18" s="41">
        <v>20619.035040323401</v>
      </c>
      <c r="K18" s="41">
        <v>347</v>
      </c>
      <c r="L18" s="41">
        <v>179</v>
      </c>
      <c r="M18" s="14"/>
      <c r="N18" s="14"/>
      <c r="O18" s="14"/>
      <c r="P18" s="14">
        <v>168</v>
      </c>
      <c r="Q18" s="14"/>
      <c r="R18" s="14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</row>
    <row r="19" spans="1:124" s="27" customFormat="1" ht="14.25" thickBot="1">
      <c r="A19" s="36"/>
      <c r="B19" s="98" t="s">
        <v>107</v>
      </c>
      <c r="C19" s="99">
        <v>9817590</v>
      </c>
      <c r="D19" s="100">
        <v>1161.1811045276895</v>
      </c>
      <c r="E19"/>
      <c r="F19"/>
      <c r="G19" s="37"/>
      <c r="H19"/>
      <c r="I19" s="40">
        <v>1611</v>
      </c>
      <c r="J19" s="41">
        <v>33512.225963564502</v>
      </c>
      <c r="K19" s="41">
        <v>993</v>
      </c>
      <c r="L19" s="41">
        <v>771</v>
      </c>
      <c r="M19" s="14"/>
      <c r="N19" s="14"/>
      <c r="O19" s="14"/>
      <c r="P19" s="14">
        <v>222</v>
      </c>
      <c r="Q19" s="14"/>
      <c r="R19" s="14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</row>
    <row r="20" spans="1:124" s="27" customFormat="1">
      <c r="A20" s="36"/>
      <c r="B20"/>
      <c r="C20"/>
      <c r="D20"/>
      <c r="E20"/>
      <c r="F20"/>
      <c r="G20" s="37"/>
      <c r="H20"/>
      <c r="I20" s="40">
        <v>1612</v>
      </c>
      <c r="J20" s="41">
        <v>39575.2836702309</v>
      </c>
      <c r="K20" s="41">
        <v>422</v>
      </c>
      <c r="L20" s="41">
        <v>422</v>
      </c>
      <c r="M20" s="14"/>
      <c r="N20" s="14"/>
      <c r="O20" s="14"/>
      <c r="P20" s="14"/>
      <c r="Q20" s="14"/>
      <c r="R20" s="14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</row>
    <row r="21" spans="1:124" s="27" customFormat="1">
      <c r="A21" s="36"/>
      <c r="B21"/>
      <c r="C21"/>
      <c r="D21"/>
      <c r="E21"/>
      <c r="F21"/>
      <c r="G21" s="37"/>
      <c r="H21"/>
      <c r="I21" s="40">
        <v>1613</v>
      </c>
      <c r="J21" s="41">
        <v>85677.341618204897</v>
      </c>
      <c r="K21" s="41">
        <v>1556</v>
      </c>
      <c r="L21" s="41">
        <v>1477</v>
      </c>
      <c r="M21" s="14"/>
      <c r="N21" s="14"/>
      <c r="O21" s="14"/>
      <c r="P21" s="14">
        <v>64</v>
      </c>
      <c r="Q21" s="14">
        <v>15</v>
      </c>
      <c r="R21" s="14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</row>
    <row r="22" spans="1:124" s="27" customFormat="1">
      <c r="A22" s="36"/>
      <c r="B22"/>
      <c r="C22"/>
      <c r="D22"/>
      <c r="E22"/>
      <c r="F22"/>
      <c r="G22" s="37"/>
      <c r="H22"/>
      <c r="I22" s="40">
        <v>1614</v>
      </c>
      <c r="J22" s="41">
        <v>64021.696588645798</v>
      </c>
      <c r="K22" s="41">
        <v>1302</v>
      </c>
      <c r="L22" s="41">
        <v>1302</v>
      </c>
      <c r="M22" s="14"/>
      <c r="N22" s="14"/>
      <c r="O22" s="14"/>
      <c r="P22" s="14"/>
      <c r="Q22" s="14"/>
      <c r="R22" s="14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</row>
    <row r="23" spans="1:124" s="27" customFormat="1">
      <c r="A23" s="36"/>
      <c r="B23"/>
      <c r="C23"/>
      <c r="D23"/>
      <c r="E23"/>
      <c r="F23"/>
      <c r="G23" s="37"/>
      <c r="H23"/>
      <c r="I23" s="40">
        <v>1615</v>
      </c>
      <c r="J23" s="41">
        <v>16372.990525552699</v>
      </c>
      <c r="K23" s="41">
        <v>758</v>
      </c>
      <c r="L23" s="41">
        <v>370</v>
      </c>
      <c r="M23" s="14"/>
      <c r="N23" s="14"/>
      <c r="O23" s="14"/>
      <c r="P23" s="14">
        <v>388</v>
      </c>
      <c r="Q23" s="14"/>
      <c r="R23" s="14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</row>
    <row r="24" spans="1:124" s="27" customFormat="1">
      <c r="A24" s="36"/>
      <c r="B24"/>
      <c r="C24"/>
      <c r="D24"/>
      <c r="E24"/>
      <c r="F24"/>
      <c r="G24" s="37"/>
      <c r="H24"/>
      <c r="I24" s="40">
        <v>1616</v>
      </c>
      <c r="J24" s="41">
        <v>62655.0791186141</v>
      </c>
      <c r="K24" s="41">
        <v>1561</v>
      </c>
      <c r="L24" s="41">
        <v>1249</v>
      </c>
      <c r="M24" s="14"/>
      <c r="N24" s="14"/>
      <c r="O24" s="14"/>
      <c r="P24" s="14">
        <v>312</v>
      </c>
      <c r="Q24" s="14"/>
      <c r="R24" s="1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</row>
    <row r="25" spans="1:124" s="27" customFormat="1">
      <c r="A25" s="36"/>
      <c r="B25"/>
      <c r="C25"/>
      <c r="D25"/>
      <c r="E25"/>
      <c r="F25"/>
      <c r="G25" s="37"/>
      <c r="H25"/>
      <c r="I25" s="40">
        <v>1617</v>
      </c>
      <c r="J25" s="41">
        <v>37751.020429037198</v>
      </c>
      <c r="K25" s="41">
        <v>700</v>
      </c>
      <c r="L25" s="41">
        <v>700</v>
      </c>
      <c r="M25" s="14"/>
      <c r="N25" s="14"/>
      <c r="O25" s="14"/>
      <c r="P25" s="14"/>
      <c r="Q25" s="14"/>
      <c r="R25" s="14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</row>
    <row r="26" spans="1:124" s="27" customFormat="1">
      <c r="A26" s="36"/>
      <c r="B26"/>
      <c r="C26"/>
      <c r="D26"/>
      <c r="E26"/>
      <c r="F26"/>
      <c r="G26" s="37"/>
      <c r="H26"/>
      <c r="I26" s="40">
        <v>1618</v>
      </c>
      <c r="J26" s="41">
        <v>58118.860518469701</v>
      </c>
      <c r="K26" s="41">
        <v>1182</v>
      </c>
      <c r="L26" s="41">
        <v>1164</v>
      </c>
      <c r="M26" s="14"/>
      <c r="N26" s="14"/>
      <c r="O26" s="14"/>
      <c r="P26" s="14">
        <v>18</v>
      </c>
      <c r="Q26" s="14"/>
      <c r="R26" s="14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</row>
    <row r="27" spans="1:124" s="27" customFormat="1">
      <c r="A27" s="36"/>
      <c r="B27"/>
      <c r="C27"/>
      <c r="D27"/>
      <c r="E27"/>
      <c r="F27"/>
      <c r="G27" s="37"/>
      <c r="H27"/>
      <c r="I27" s="40">
        <v>1620</v>
      </c>
      <c r="J27" s="41">
        <v>3163.4018737072602</v>
      </c>
      <c r="K27" s="41">
        <v>26</v>
      </c>
      <c r="L27" s="41">
        <v>26</v>
      </c>
      <c r="M27" s="14"/>
      <c r="N27" s="14"/>
      <c r="O27" s="14"/>
      <c r="P27" s="14"/>
      <c r="Q27" s="14"/>
      <c r="R27" s="14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</row>
    <row r="28" spans="1:124" s="27" customFormat="1">
      <c r="A28" s="36"/>
      <c r="B28"/>
      <c r="C28"/>
      <c r="D28"/>
      <c r="E28"/>
      <c r="F28"/>
      <c r="G28" s="37"/>
      <c r="H28"/>
      <c r="I28" s="40">
        <v>1621</v>
      </c>
      <c r="J28" s="41">
        <v>3647.7331943720701</v>
      </c>
      <c r="K28" s="41">
        <v>35</v>
      </c>
      <c r="L28" s="41">
        <v>35</v>
      </c>
      <c r="M28" s="14"/>
      <c r="N28" s="14"/>
      <c r="O28" s="14"/>
      <c r="P28" s="14"/>
      <c r="Q28" s="14"/>
      <c r="R28" s="14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</row>
    <row r="29" spans="1:124">
      <c r="A29" s="34"/>
      <c r="B29"/>
      <c r="C29"/>
      <c r="D29"/>
      <c r="E29"/>
      <c r="F29"/>
      <c r="G29" s="35"/>
      <c r="H29"/>
      <c r="I29" s="40">
        <v>1622</v>
      </c>
      <c r="J29" s="41">
        <v>1690.3073286051999</v>
      </c>
      <c r="K29" s="41">
        <v>25</v>
      </c>
      <c r="L29" s="41">
        <v>25</v>
      </c>
      <c r="M29" s="14"/>
      <c r="N29" s="14"/>
      <c r="O29" s="14"/>
      <c r="P29" s="14"/>
      <c r="Q29" s="14"/>
      <c r="R29" s="14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</row>
    <row r="30" spans="1:124">
      <c r="A30" s="34"/>
      <c r="B30"/>
      <c r="C30"/>
      <c r="D30"/>
      <c r="E30"/>
      <c r="F30"/>
      <c r="G30" s="35"/>
      <c r="H30"/>
      <c r="I30" s="40">
        <v>1623</v>
      </c>
      <c r="J30" s="41">
        <v>3370.8775391228601</v>
      </c>
      <c r="K30" s="41">
        <v>45</v>
      </c>
      <c r="L30" s="41">
        <v>45</v>
      </c>
      <c r="M30" s="14"/>
      <c r="N30" s="14"/>
      <c r="O30" s="14"/>
      <c r="P30" s="14"/>
      <c r="Q30" s="14"/>
      <c r="R30" s="14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</row>
    <row r="31" spans="1:124">
      <c r="A31" s="38"/>
      <c r="B31"/>
      <c r="C31"/>
      <c r="D31"/>
      <c r="E31"/>
      <c r="F31"/>
      <c r="G31" s="39"/>
      <c r="H31"/>
      <c r="I31" s="40">
        <v>1624</v>
      </c>
      <c r="J31" s="41">
        <v>39638.988131898703</v>
      </c>
      <c r="K31" s="41">
        <v>306</v>
      </c>
      <c r="L31" s="41">
        <v>306</v>
      </c>
      <c r="M31" s="14"/>
      <c r="N31" s="14"/>
      <c r="O31" s="14"/>
      <c r="P31" s="14"/>
      <c r="Q31" s="14"/>
      <c r="R31" s="14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</row>
    <row r="32" spans="1:124">
      <c r="B32"/>
      <c r="C32"/>
      <c r="D32"/>
      <c r="E32"/>
      <c r="F32"/>
      <c r="H32"/>
      <c r="I32" s="40">
        <v>1626</v>
      </c>
      <c r="J32" s="41">
        <v>16238.247283937801</v>
      </c>
      <c r="K32" s="41">
        <v>364</v>
      </c>
      <c r="L32" s="41">
        <v>364</v>
      </c>
      <c r="M32" s="14"/>
      <c r="N32" s="14"/>
      <c r="O32" s="14"/>
      <c r="P32" s="14"/>
      <c r="Q32" s="14"/>
      <c r="R32" s="14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</row>
    <row r="33" spans="2:124">
      <c r="B33"/>
      <c r="C33"/>
      <c r="D33"/>
      <c r="E33"/>
      <c r="F33"/>
      <c r="H33"/>
      <c r="I33" s="40">
        <v>1627</v>
      </c>
      <c r="J33" s="41">
        <v>12433.8593121581</v>
      </c>
      <c r="K33" s="41">
        <v>321</v>
      </c>
      <c r="L33" s="41">
        <v>321</v>
      </c>
      <c r="M33" s="14"/>
      <c r="N33" s="14"/>
      <c r="O33" s="14"/>
      <c r="P33" s="14"/>
      <c r="Q33" s="14"/>
      <c r="R33" s="14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</row>
    <row r="34" spans="2:124">
      <c r="B34"/>
      <c r="C34"/>
      <c r="D34"/>
      <c r="E34"/>
      <c r="F34"/>
      <c r="H34"/>
      <c r="I34" s="40">
        <v>1628</v>
      </c>
      <c r="J34" s="41">
        <v>0</v>
      </c>
      <c r="K34" s="41">
        <v>0</v>
      </c>
      <c r="L34" s="41">
        <v>0</v>
      </c>
      <c r="M34" s="14"/>
      <c r="N34" s="14"/>
      <c r="O34" s="14"/>
      <c r="P34" s="14"/>
      <c r="Q34" s="14"/>
      <c r="R34" s="1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</row>
    <row r="35" spans="2:124">
      <c r="B35"/>
      <c r="C35"/>
      <c r="D35"/>
      <c r="E35"/>
      <c r="F35"/>
      <c r="H35"/>
      <c r="I35" s="40">
        <v>1629</v>
      </c>
      <c r="J35" s="41">
        <v>4796.0803222906097</v>
      </c>
      <c r="K35" s="41">
        <v>102</v>
      </c>
      <c r="L35" s="41">
        <v>102</v>
      </c>
      <c r="M35" s="14"/>
      <c r="N35" s="14"/>
      <c r="O35" s="14"/>
      <c r="P35" s="14"/>
      <c r="Q35" s="14"/>
      <c r="R35" s="14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</row>
    <row r="36" spans="2:124">
      <c r="B36"/>
      <c r="C36"/>
      <c r="D36"/>
      <c r="E36"/>
      <c r="F36"/>
      <c r="H36"/>
      <c r="I36" s="40" t="s">
        <v>53</v>
      </c>
      <c r="J36" s="41">
        <v>631885.15863384295</v>
      </c>
      <c r="K36" s="41">
        <v>3428</v>
      </c>
      <c r="L36" s="41">
        <v>3317</v>
      </c>
      <c r="M36" s="14"/>
      <c r="N36" s="14"/>
      <c r="O36" s="14"/>
      <c r="P36" s="14">
        <v>111</v>
      </c>
      <c r="Q36" s="14"/>
      <c r="R36" s="14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</row>
    <row r="37" spans="2:124">
      <c r="B37"/>
      <c r="C37"/>
      <c r="D37"/>
      <c r="E37"/>
      <c r="F37"/>
      <c r="H37"/>
      <c r="I37" s="40" t="s">
        <v>94</v>
      </c>
      <c r="J37" s="41">
        <v>1577092.42742784</v>
      </c>
      <c r="K37" s="14">
        <v>22748</v>
      </c>
      <c r="L37" s="14">
        <v>20711</v>
      </c>
      <c r="M37" s="14"/>
      <c r="N37" s="14">
        <v>13</v>
      </c>
      <c r="O37" s="14">
        <v>1</v>
      </c>
      <c r="P37" s="14">
        <v>2008</v>
      </c>
      <c r="Q37" s="14">
        <v>15</v>
      </c>
      <c r="R37" s="14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</row>
    <row r="38" spans="2:124">
      <c r="B38"/>
      <c r="C38"/>
      <c r="D38"/>
      <c r="E38"/>
      <c r="F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</row>
    <row r="39" spans="2:124">
      <c r="B39"/>
      <c r="C39"/>
      <c r="D39"/>
      <c r="E39"/>
      <c r="F39"/>
      <c r="H39" s="13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</row>
    <row r="40" spans="2:124">
      <c r="B40"/>
      <c r="C40"/>
      <c r="D40"/>
      <c r="E40"/>
      <c r="F40"/>
      <c r="H40" s="13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</row>
    <row r="41" spans="2:124">
      <c r="B41"/>
      <c r="C41"/>
      <c r="D41"/>
      <c r="E41"/>
      <c r="F41"/>
      <c r="H41" s="13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</row>
    <row r="42" spans="2:124">
      <c r="B42"/>
      <c r="C42"/>
      <c r="D42"/>
      <c r="E42"/>
      <c r="F42"/>
      <c r="H42" s="13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</row>
    <row r="43" spans="2:124">
      <c r="B43"/>
      <c r="C43"/>
      <c r="D43"/>
      <c r="E43"/>
      <c r="F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</row>
    <row r="44" spans="2:124">
      <c r="B44"/>
      <c r="C44"/>
      <c r="D44"/>
      <c r="E44"/>
      <c r="F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</row>
    <row r="45" spans="2:124">
      <c r="B45"/>
      <c r="C45"/>
      <c r="D45"/>
      <c r="E45"/>
      <c r="F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</row>
    <row r="46" spans="2:124">
      <c r="B46"/>
      <c r="C46"/>
      <c r="D46"/>
      <c r="E46"/>
      <c r="F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</row>
    <row r="47" spans="2:124">
      <c r="B47"/>
      <c r="C47"/>
      <c r="D47"/>
      <c r="E47"/>
      <c r="F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</row>
    <row r="48" spans="2:124">
      <c r="B48"/>
      <c r="C48"/>
      <c r="D48"/>
      <c r="E48"/>
      <c r="F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</row>
    <row r="49" spans="2:124">
      <c r="B49"/>
      <c r="C49"/>
      <c r="D49"/>
      <c r="E49"/>
      <c r="F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</row>
    <row r="50" spans="2:124">
      <c r="B50"/>
      <c r="C50"/>
      <c r="D50"/>
      <c r="E50"/>
      <c r="F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</row>
    <row r="51" spans="2:124">
      <c r="B51"/>
      <c r="C51"/>
      <c r="D51"/>
      <c r="E51"/>
      <c r="F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</row>
    <row r="52" spans="2:124">
      <c r="B52"/>
      <c r="C52"/>
      <c r="D52"/>
      <c r="E52"/>
      <c r="F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</row>
    <row r="53" spans="2:124">
      <c r="B53"/>
      <c r="C53"/>
      <c r="D53"/>
      <c r="E53"/>
      <c r="F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</row>
    <row r="54" spans="2:124">
      <c r="B54"/>
      <c r="C54"/>
      <c r="D54"/>
      <c r="E54"/>
      <c r="F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</row>
    <row r="55" spans="2:124">
      <c r="B55"/>
      <c r="C55"/>
      <c r="D55"/>
      <c r="E55"/>
      <c r="F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</row>
    <row r="56" spans="2:124">
      <c r="B56"/>
      <c r="C56"/>
      <c r="D56"/>
      <c r="E56"/>
      <c r="F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</row>
    <row r="57" spans="2:124">
      <c r="B57"/>
      <c r="C57"/>
      <c r="D57"/>
      <c r="E57"/>
      <c r="F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</row>
    <row r="58" spans="2:124">
      <c r="B58"/>
      <c r="C58"/>
      <c r="D58"/>
      <c r="E58"/>
      <c r="F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</row>
    <row r="59" spans="2:124">
      <c r="B59"/>
      <c r="C59"/>
      <c r="D59"/>
      <c r="E59"/>
      <c r="F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</row>
    <row r="60" spans="2:124">
      <c r="B60"/>
      <c r="C60"/>
      <c r="D60"/>
      <c r="E60"/>
      <c r="F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</row>
    <row r="61" spans="2:124">
      <c r="B61"/>
      <c r="C61"/>
      <c r="D61"/>
      <c r="E61"/>
      <c r="F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</row>
    <row r="62" spans="2:124">
      <c r="B62"/>
      <c r="C62"/>
      <c r="D62"/>
      <c r="E62"/>
      <c r="F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</row>
    <row r="63" spans="2:124">
      <c r="B63"/>
      <c r="C63"/>
      <c r="D63"/>
      <c r="E63"/>
      <c r="F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</row>
    <row r="64" spans="2:124">
      <c r="B64"/>
      <c r="C64"/>
      <c r="D64"/>
      <c r="E64"/>
      <c r="F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</row>
    <row r="65" spans="2:124">
      <c r="B65"/>
      <c r="C65"/>
      <c r="D65"/>
      <c r="E65"/>
      <c r="F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</row>
    <row r="66" spans="2:124">
      <c r="B66"/>
      <c r="C66"/>
      <c r="D66"/>
      <c r="E66"/>
      <c r="F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</row>
    <row r="67" spans="2:124">
      <c r="B67"/>
      <c r="C67"/>
      <c r="D67"/>
      <c r="E67"/>
      <c r="F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</row>
    <row r="68" spans="2:124">
      <c r="B68"/>
      <c r="C68"/>
      <c r="D68"/>
      <c r="E68"/>
      <c r="F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</row>
    <row r="69" spans="2:124">
      <c r="B69"/>
      <c r="C69"/>
      <c r="D69"/>
      <c r="E69"/>
      <c r="F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</row>
    <row r="70" spans="2:124">
      <c r="B70"/>
      <c r="C70"/>
      <c r="D70"/>
      <c r="E70"/>
      <c r="F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</row>
    <row r="71" spans="2:124">
      <c r="B71"/>
      <c r="C71"/>
      <c r="D71"/>
      <c r="E71"/>
      <c r="F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</row>
    <row r="72" spans="2:124">
      <c r="B72"/>
      <c r="C72"/>
      <c r="D72"/>
      <c r="E72"/>
      <c r="F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</row>
    <row r="73" spans="2:124">
      <c r="B73"/>
      <c r="C73"/>
      <c r="D73"/>
      <c r="E73"/>
      <c r="F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</row>
    <row r="74" spans="2:124">
      <c r="B74"/>
      <c r="C74"/>
      <c r="D74"/>
      <c r="E74"/>
      <c r="F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</row>
    <row r="75" spans="2:124">
      <c r="B75"/>
      <c r="C75"/>
      <c r="D75"/>
      <c r="E75"/>
      <c r="F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</row>
    <row r="76" spans="2:124">
      <c r="B76"/>
      <c r="C76"/>
      <c r="D76"/>
      <c r="E76"/>
      <c r="F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</row>
    <row r="77" spans="2:124">
      <c r="B77"/>
      <c r="C77"/>
      <c r="D77"/>
      <c r="E77"/>
      <c r="F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</row>
    <row r="78" spans="2:124">
      <c r="B78"/>
      <c r="C78"/>
      <c r="D78"/>
      <c r="E78"/>
      <c r="F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</row>
    <row r="79" spans="2:124">
      <c r="B79"/>
      <c r="C79"/>
      <c r="D79"/>
      <c r="E79"/>
      <c r="F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</row>
    <row r="80" spans="2:124">
      <c r="B80"/>
      <c r="C80"/>
      <c r="D80"/>
      <c r="E80"/>
      <c r="F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</row>
    <row r="81" spans="2:124">
      <c r="B81"/>
      <c r="C81"/>
      <c r="D81"/>
      <c r="E81"/>
      <c r="F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</row>
    <row r="82" spans="2:124">
      <c r="B82"/>
      <c r="C82"/>
      <c r="D82"/>
      <c r="E82"/>
      <c r="F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</row>
    <row r="83" spans="2:124">
      <c r="B83"/>
      <c r="C83"/>
      <c r="D83"/>
      <c r="E83"/>
      <c r="F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</row>
    <row r="84" spans="2:124">
      <c r="B84"/>
      <c r="C84"/>
      <c r="D84"/>
      <c r="E84"/>
      <c r="F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</row>
    <row r="85" spans="2:124">
      <c r="B85"/>
      <c r="C85"/>
      <c r="D85"/>
      <c r="E85"/>
      <c r="F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</row>
    <row r="86" spans="2:124">
      <c r="B86"/>
      <c r="C86"/>
      <c r="D86"/>
      <c r="E86"/>
      <c r="F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</row>
    <row r="87" spans="2:124">
      <c r="B87"/>
      <c r="C87"/>
      <c r="D87"/>
      <c r="E87"/>
      <c r="F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</row>
    <row r="88" spans="2:124">
      <c r="B88"/>
      <c r="C88"/>
      <c r="D88"/>
      <c r="E88"/>
      <c r="F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</row>
    <row r="89" spans="2:124">
      <c r="B89"/>
      <c r="C89"/>
      <c r="D89"/>
      <c r="E89"/>
      <c r="F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</row>
    <row r="90" spans="2:124">
      <c r="B90"/>
      <c r="C90"/>
      <c r="D90"/>
      <c r="E90"/>
      <c r="F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</row>
    <row r="91" spans="2:124">
      <c r="B91"/>
      <c r="C91"/>
      <c r="D91"/>
      <c r="E91"/>
      <c r="F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</row>
    <row r="92" spans="2:124">
      <c r="B92"/>
      <c r="C92"/>
      <c r="D92"/>
      <c r="E92"/>
      <c r="F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</row>
    <row r="93" spans="2:124">
      <c r="B93"/>
      <c r="C93"/>
      <c r="D93"/>
      <c r="E93"/>
      <c r="F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</row>
    <row r="94" spans="2:124">
      <c r="B94"/>
      <c r="C94"/>
      <c r="D94"/>
      <c r="E94"/>
      <c r="F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</row>
    <row r="95" spans="2:124">
      <c r="B95"/>
      <c r="C95"/>
      <c r="D95"/>
      <c r="E95"/>
      <c r="F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</row>
    <row r="96" spans="2:124">
      <c r="B96"/>
      <c r="C96"/>
      <c r="D96"/>
      <c r="E96"/>
      <c r="F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</row>
    <row r="97" spans="2:124">
      <c r="B97"/>
      <c r="C97"/>
      <c r="D97"/>
      <c r="E97"/>
      <c r="F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</row>
    <row r="98" spans="2:124">
      <c r="B98"/>
      <c r="C98"/>
      <c r="D98"/>
      <c r="E98"/>
      <c r="F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2:124">
      <c r="B99"/>
      <c r="C99"/>
      <c r="D99"/>
      <c r="E99"/>
      <c r="F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2:124">
      <c r="B100"/>
      <c r="C100"/>
      <c r="D100"/>
      <c r="E100"/>
      <c r="F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2:124">
      <c r="B101"/>
      <c r="C101"/>
      <c r="D101"/>
      <c r="E101"/>
      <c r="F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2:124">
      <c r="B102"/>
      <c r="C102"/>
      <c r="D102"/>
      <c r="E102"/>
      <c r="F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2:124">
      <c r="B103"/>
      <c r="C103"/>
      <c r="D103"/>
      <c r="E103"/>
      <c r="F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2:124">
      <c r="B104"/>
      <c r="C104"/>
      <c r="D104"/>
      <c r="E104"/>
      <c r="F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2:124">
      <c r="B105"/>
      <c r="C105"/>
      <c r="D105"/>
      <c r="E105"/>
      <c r="F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2:124">
      <c r="B106"/>
      <c r="C106"/>
      <c r="D106"/>
      <c r="E106"/>
      <c r="F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2:124">
      <c r="B107"/>
      <c r="C107"/>
      <c r="D107"/>
      <c r="E107"/>
      <c r="F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2:124">
      <c r="B108"/>
      <c r="C108"/>
      <c r="D108"/>
      <c r="E108"/>
      <c r="F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2:124">
      <c r="B109"/>
      <c r="C109"/>
      <c r="D109"/>
      <c r="E109"/>
      <c r="F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2:124">
      <c r="B110"/>
      <c r="C110"/>
      <c r="D110"/>
      <c r="E110"/>
      <c r="F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2:124">
      <c r="B111"/>
      <c r="C111"/>
      <c r="D111"/>
      <c r="E111"/>
      <c r="F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2:124">
      <c r="B112"/>
      <c r="C112"/>
      <c r="D112"/>
      <c r="E112"/>
      <c r="F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2:124">
      <c r="B113"/>
      <c r="C113"/>
      <c r="D113"/>
      <c r="E113"/>
      <c r="F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2:124">
      <c r="B114"/>
      <c r="C114"/>
      <c r="D114"/>
      <c r="E114"/>
      <c r="F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2:124">
      <c r="B115"/>
      <c r="C115"/>
      <c r="D115"/>
      <c r="E115"/>
      <c r="F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2:124">
      <c r="B116"/>
      <c r="C116"/>
      <c r="D116"/>
      <c r="E116"/>
      <c r="F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2:124">
      <c r="B117"/>
      <c r="C117"/>
      <c r="D117"/>
      <c r="E117"/>
      <c r="F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2:124">
      <c r="B118"/>
      <c r="C118"/>
      <c r="D118"/>
      <c r="E118"/>
      <c r="F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2:124">
      <c r="B119"/>
      <c r="C119"/>
      <c r="D119"/>
      <c r="E119"/>
      <c r="F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2:124">
      <c r="B120"/>
      <c r="C120"/>
      <c r="D120"/>
      <c r="E120"/>
      <c r="F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2:124">
      <c r="B121"/>
      <c r="C121"/>
      <c r="D121"/>
      <c r="E121"/>
      <c r="F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2:124">
      <c r="B122"/>
      <c r="C122"/>
      <c r="D122"/>
      <c r="E122"/>
      <c r="F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2:124">
      <c r="B123"/>
      <c r="C123"/>
      <c r="D123"/>
      <c r="E123"/>
      <c r="F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2:124">
      <c r="B124"/>
      <c r="C124"/>
      <c r="D124"/>
      <c r="E124"/>
      <c r="F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2:124">
      <c r="B125"/>
      <c r="C125"/>
      <c r="D125"/>
      <c r="E125"/>
      <c r="F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2:124">
      <c r="B126"/>
      <c r="C126"/>
      <c r="D126"/>
      <c r="E126"/>
      <c r="F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2:124">
      <c r="B127"/>
      <c r="C127"/>
      <c r="D127"/>
      <c r="E127"/>
      <c r="F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2:124">
      <c r="B128"/>
      <c r="C128"/>
      <c r="D128"/>
      <c r="E128"/>
      <c r="F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2:124">
      <c r="B129"/>
      <c r="C129"/>
      <c r="D129"/>
      <c r="E129"/>
      <c r="F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2:124">
      <c r="B130"/>
      <c r="C130"/>
      <c r="D130"/>
      <c r="E130"/>
      <c r="F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2:124">
      <c r="B131"/>
      <c r="C131"/>
      <c r="D131"/>
      <c r="E131"/>
      <c r="F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2:124">
      <c r="B132"/>
      <c r="C132"/>
      <c r="D132"/>
      <c r="E132"/>
      <c r="F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2:124">
      <c r="B133"/>
      <c r="C133"/>
      <c r="D133"/>
      <c r="E133"/>
      <c r="F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2:124">
      <c r="B134"/>
      <c r="C134"/>
      <c r="D134"/>
      <c r="E134"/>
      <c r="F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2:124">
      <c r="B135"/>
      <c r="C135"/>
      <c r="D135"/>
      <c r="E135"/>
      <c r="F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2:124">
      <c r="B136"/>
      <c r="C136"/>
      <c r="D136"/>
      <c r="E136"/>
      <c r="F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2:124">
      <c r="B137"/>
      <c r="C137"/>
      <c r="D137"/>
      <c r="E137"/>
      <c r="F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2:124">
      <c r="B138"/>
      <c r="C138"/>
      <c r="D138"/>
      <c r="E138"/>
      <c r="F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2:124">
      <c r="B139"/>
      <c r="C139"/>
      <c r="D139"/>
      <c r="E139"/>
      <c r="F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2:124">
      <c r="B140"/>
      <c r="C140"/>
      <c r="D140"/>
      <c r="E140"/>
      <c r="F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2:124">
      <c r="B141"/>
      <c r="C141"/>
      <c r="D141"/>
      <c r="E141"/>
      <c r="F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2:124">
      <c r="B142"/>
      <c r="C142"/>
      <c r="D142"/>
      <c r="E142"/>
      <c r="F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2:124">
      <c r="B143"/>
      <c r="C143"/>
      <c r="D143"/>
      <c r="E143"/>
      <c r="F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2:124">
      <c r="B144"/>
      <c r="C144"/>
      <c r="D144"/>
      <c r="E144"/>
      <c r="F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2:124">
      <c r="B145"/>
      <c r="C145"/>
      <c r="D145"/>
      <c r="E145"/>
      <c r="F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2:124">
      <c r="B146"/>
      <c r="C146"/>
      <c r="D146"/>
      <c r="E146"/>
      <c r="F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2:124">
      <c r="B147"/>
      <c r="C147"/>
      <c r="D147"/>
      <c r="E147"/>
      <c r="F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2:124">
      <c r="B148"/>
      <c r="C148"/>
      <c r="D148"/>
      <c r="E148"/>
      <c r="F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49" spans="2:124">
      <c r="B149"/>
      <c r="C149"/>
      <c r="D149"/>
      <c r="E149"/>
      <c r="F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</row>
    <row r="150" spans="2:124">
      <c r="B150"/>
      <c r="C150"/>
      <c r="D150"/>
      <c r="E150"/>
      <c r="F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1" spans="2:124">
      <c r="B151"/>
      <c r="C151"/>
      <c r="D151"/>
      <c r="E151"/>
      <c r="F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</row>
    <row r="152" spans="2:124">
      <c r="B152"/>
      <c r="C152"/>
      <c r="D152"/>
      <c r="E152"/>
      <c r="F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2:124">
      <c r="B153"/>
      <c r="C153"/>
      <c r="D153"/>
      <c r="E153"/>
      <c r="F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2:124">
      <c r="B154"/>
      <c r="C154"/>
      <c r="D154"/>
      <c r="E154"/>
      <c r="F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2:124">
      <c r="B155"/>
      <c r="C155"/>
      <c r="D155"/>
      <c r="E155"/>
      <c r="F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</row>
    <row r="156" spans="2:124">
      <c r="B156"/>
      <c r="C156"/>
      <c r="D156"/>
      <c r="E156"/>
      <c r="F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</row>
    <row r="157" spans="2:124">
      <c r="B157"/>
      <c r="C157"/>
      <c r="D157"/>
      <c r="E157"/>
      <c r="F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</row>
    <row r="158" spans="2:124">
      <c r="B158"/>
      <c r="C158"/>
      <c r="D158"/>
      <c r="E158"/>
      <c r="F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</row>
    <row r="159" spans="2:124">
      <c r="B159"/>
      <c r="C159"/>
      <c r="D159"/>
      <c r="E159"/>
      <c r="F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2:124">
      <c r="B160"/>
      <c r="C160"/>
      <c r="D160"/>
      <c r="E160"/>
      <c r="F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2:124">
      <c r="B161"/>
      <c r="C161"/>
      <c r="D161"/>
      <c r="E161"/>
      <c r="F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2:124">
      <c r="B162"/>
      <c r="C162"/>
      <c r="D162"/>
      <c r="E162"/>
      <c r="F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2:124">
      <c r="B163"/>
      <c r="C163"/>
      <c r="D163"/>
      <c r="E163"/>
      <c r="F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2:124">
      <c r="B164"/>
      <c r="C164"/>
      <c r="D164"/>
      <c r="E164"/>
      <c r="F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</row>
    <row r="165" spans="2:124">
      <c r="B165"/>
      <c r="C165"/>
      <c r="D165"/>
      <c r="E165"/>
      <c r="F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</row>
    <row r="166" spans="2:124">
      <c r="B166"/>
      <c r="C166"/>
      <c r="D166"/>
      <c r="E166"/>
      <c r="F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</row>
    <row r="167" spans="2:124">
      <c r="B167"/>
      <c r="C167"/>
      <c r="D167"/>
      <c r="E167"/>
      <c r="F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</row>
    <row r="168" spans="2:124">
      <c r="B168"/>
      <c r="C168"/>
      <c r="D168"/>
      <c r="E168"/>
      <c r="F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</row>
    <row r="169" spans="2:124">
      <c r="B169"/>
      <c r="C169"/>
      <c r="D169"/>
      <c r="E169"/>
      <c r="F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2:124">
      <c r="B170"/>
      <c r="C170"/>
      <c r="D170"/>
      <c r="E170"/>
      <c r="F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2:124">
      <c r="B171"/>
      <c r="C171"/>
      <c r="D171"/>
      <c r="E171"/>
      <c r="F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2:124"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2:124"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2:124"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</row>
    <row r="175" spans="2:124"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</row>
    <row r="176" spans="2:124"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</row>
    <row r="177" spans="9:124"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</row>
    <row r="178" spans="9:124"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</row>
    <row r="179" spans="9:124"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</row>
    <row r="180" spans="9:124"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</row>
    <row r="181" spans="9:124"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</row>
    <row r="182" spans="9:124"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</row>
    <row r="183" spans="9:124"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</row>
    <row r="184" spans="9:124"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</row>
    <row r="185" spans="9:124"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</row>
    <row r="186" spans="9:124"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</row>
    <row r="187" spans="9:124"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</row>
    <row r="188" spans="9:124"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</row>
    <row r="189" spans="9:124"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</row>
    <row r="190" spans="9:124"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</row>
    <row r="191" spans="9:124"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</row>
    <row r="192" spans="9:124"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</row>
    <row r="193" spans="9:124"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</row>
    <row r="194" spans="9:124"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</row>
    <row r="195" spans="9:124"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</row>
    <row r="196" spans="9:124"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</row>
    <row r="197" spans="9:124"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</row>
    <row r="198" spans="9:124"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</row>
    <row r="199" spans="9:124"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</row>
    <row r="200" spans="9:124"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</row>
    <row r="201" spans="9:124"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</row>
    <row r="202" spans="9:124"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</row>
    <row r="203" spans="9:124"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</row>
    <row r="204" spans="9:124"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</row>
    <row r="205" spans="9:124"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</row>
    <row r="206" spans="9:124"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</row>
    <row r="207" spans="9:124"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</row>
    <row r="208" spans="9:124"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</row>
    <row r="209" spans="9:124"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</row>
    <row r="210" spans="9:124"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</row>
    <row r="211" spans="9:124"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</row>
    <row r="212" spans="9:124"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</row>
    <row r="213" spans="9:124"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</row>
    <row r="214" spans="9:124"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</row>
    <row r="215" spans="9:124"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</row>
    <row r="216" spans="9:124"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</row>
    <row r="217" spans="9:124"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</row>
    <row r="218" spans="9:124"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</row>
    <row r="219" spans="9:124"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</row>
    <row r="220" spans="9:124"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</row>
    <row r="221" spans="9:124"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</row>
    <row r="222" spans="9:124"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</row>
    <row r="223" spans="9:124"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</row>
    <row r="224" spans="9:124"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</row>
    <row r="225" spans="9:124"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</row>
    <row r="226" spans="9:124"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</row>
    <row r="227" spans="9:124"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</row>
    <row r="228" spans="9:124"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</row>
    <row r="229" spans="9:124"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</row>
    <row r="230" spans="9:124"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</row>
    <row r="231" spans="9:124"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</row>
    <row r="232" spans="9:124"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</row>
    <row r="233" spans="9:124"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</row>
    <row r="234" spans="9:124"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</row>
    <row r="235" spans="9:124"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</row>
    <row r="236" spans="9:124"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</row>
    <row r="237" spans="9:124"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</row>
    <row r="238" spans="9:124"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</row>
    <row r="239" spans="9:124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</row>
    <row r="240" spans="9:124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</row>
    <row r="241" spans="9:124"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</row>
    <row r="242" spans="9:124"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</row>
    <row r="243" spans="9:124"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</row>
    <row r="244" spans="9:124"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</row>
    <row r="245" spans="9:124"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</row>
    <row r="246" spans="9:124"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</row>
    <row r="247" spans="9:124"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</row>
    <row r="248" spans="9:124"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</row>
    <row r="249" spans="9:124"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</row>
    <row r="250" spans="9:124"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</row>
    <row r="251" spans="9:124"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</row>
    <row r="252" spans="9:124"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</row>
    <row r="253" spans="9:124"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</row>
    <row r="254" spans="9:124"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</row>
    <row r="255" spans="9:124"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</row>
    <row r="256" spans="9:124"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</row>
    <row r="257" spans="9:124"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</row>
    <row r="258" spans="9:124"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</row>
    <row r="259" spans="9:124"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</row>
    <row r="260" spans="9:124"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</row>
    <row r="261" spans="9:124"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</row>
    <row r="262" spans="9:124"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</row>
    <row r="263" spans="9:124"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</row>
    <row r="264" spans="9:124"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</row>
    <row r="265" spans="9:124"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</row>
    <row r="266" spans="9:124"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</row>
    <row r="267" spans="9:124"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</row>
    <row r="268" spans="9:124"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</row>
    <row r="269" spans="9:124"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</row>
    <row r="270" spans="9:124"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</row>
    <row r="271" spans="9:124"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</row>
    <row r="272" spans="9:124"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</row>
    <row r="273" spans="9:124"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</row>
    <row r="274" spans="9:124"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</row>
    <row r="275" spans="9:124"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</row>
    <row r="276" spans="9:124"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</row>
    <row r="277" spans="9:124"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</row>
    <row r="278" spans="9:124"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</row>
    <row r="279" spans="9:124"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</row>
    <row r="280" spans="9:124"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</row>
    <row r="281" spans="9:124"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</row>
    <row r="282" spans="9:124"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</row>
    <row r="283" spans="9:124"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</row>
    <row r="284" spans="9:124"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</row>
    <row r="285" spans="9:124"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</row>
    <row r="286" spans="9:124"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</row>
    <row r="287" spans="9:124"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</row>
    <row r="288" spans="9:124"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</row>
    <row r="289" spans="9:124"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</row>
    <row r="290" spans="9:124"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</row>
    <row r="291" spans="9:124"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</row>
    <row r="292" spans="9:124"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</row>
    <row r="293" spans="9:124"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</row>
    <row r="294" spans="9:124"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</row>
    <row r="295" spans="9:124"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</row>
    <row r="296" spans="9:124"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</row>
    <row r="297" spans="9:124"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</row>
    <row r="298" spans="9:124"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</row>
    <row r="299" spans="9:124"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</row>
    <row r="300" spans="9:124"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</row>
    <row r="301" spans="9:124"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</row>
    <row r="302" spans="9:124"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</row>
    <row r="303" spans="9:124"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</row>
    <row r="304" spans="9:124"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9:24"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9:24"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9:24"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9:24"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9:24"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9:24"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9:24"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9:24"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9:24"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9:24"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9:24"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9:24"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9:24"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9:24"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9:24"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9:24"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9:24"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9:24"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9:24"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9:24"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9:24"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9:24"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9:24"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9:24"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9:24"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9:24"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9:24"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9:24"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9:24"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9:24"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9:24"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9:24"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9:24"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9:24"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9:24"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9:24"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9:24"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9:24"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9:24"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9:24"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9:24"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9:24"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9:24"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9:24"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9:24"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9:24"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9:24"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9:24"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9:24"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9:24"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9:24"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9:24"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9:24"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9:24"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9:24"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9:24"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9:24"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9:24"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9:24"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9:24"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9:24"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9:24"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9:24"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9:24"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9:24"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9:24"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9:24"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9:24"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9:24"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9:24"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9:24"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9:24"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9:24"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9:24"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9:24"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9:24"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9:24"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9:24"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9:24"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9:24"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9:24"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9:24"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9:24"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9:24"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9:24"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9:24"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9:24"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9:24"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9:24"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9:24"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9:24"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9:24"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9:24"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9:24"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9:24"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9:24"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9:24"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9:24"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9:24"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9:24"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9:24"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9:24"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9:24"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9:24"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9:24"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9:24"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9:24"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9:24"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9:24"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9:24"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9:24"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9:24"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9:24"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9:24"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9:24"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9:24"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9:24"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9:24"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9:24"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9:24"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9:24"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9:24"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9:24"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9:24"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9:24"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9:24"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9:24"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9:24"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9:24"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9:24"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9:24"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9:24"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9:24"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9:24"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9:24"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9:24"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9:24"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9:24"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9:24"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9:24"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9:24"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9:24"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9:24"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9:24"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9:24"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9:24"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9:24"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9:24"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9:24"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9:24"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9:24"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9:24"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9:24"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9:24"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9:24"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9:24"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9:24"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9:24"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9:24"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9:24"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9:24"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9:24"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9:24"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9:24"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9:24"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9:24"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9:24"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9:24"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9:24"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9:24"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9:24"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9:24"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9:24"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9:24"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9:24"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9:24"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9:24"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9:24"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9:24"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9:24"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9:24"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9:24"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9:24"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9:24"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9:24"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9:24"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9:24"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9:24"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9:24"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9:24"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9:24"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9:24"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9:24"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9:24"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9:24"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9:24"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9:24"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9:24"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9:24"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9:24"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9:24"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9:24"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9:24"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9:24"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9:24"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9:24"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9:24"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9:24"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9:24"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9:24"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9:24"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9:24"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9:24"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9:24"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9:24"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9:24"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9:24"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9:24"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9:24"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9:24"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9:24"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9:24"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9:24"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9:24"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9:24"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9:24"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9:24"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9:24"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9:24"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9:24"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9:24"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9:24"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9:24"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9:24"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9:24"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9:24"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9:24"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9:24"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9:24"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9:24"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9:24"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9:24"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9:24"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9:24"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9:24">
      <c r="I549"/>
      <c r="J549"/>
      <c r="K549"/>
      <c r="L549"/>
      <c r="M549"/>
      <c r="N549"/>
      <c r="O549"/>
      <c r="Q549"/>
      <c r="R549"/>
      <c r="S549"/>
      <c r="T549"/>
      <c r="U549"/>
      <c r="V549"/>
      <c r="W549"/>
      <c r="X549"/>
    </row>
    <row r="550" spans="9:24">
      <c r="I550"/>
      <c r="J550"/>
      <c r="K550"/>
      <c r="L550"/>
      <c r="M550"/>
      <c r="N550"/>
      <c r="O550"/>
      <c r="Q550"/>
      <c r="R550"/>
      <c r="S550"/>
      <c r="T550"/>
      <c r="U550"/>
      <c r="V550"/>
      <c r="W550"/>
      <c r="X550"/>
    </row>
    <row r="551" spans="9:24">
      <c r="I551"/>
      <c r="J551"/>
      <c r="K551"/>
      <c r="L551"/>
      <c r="M551"/>
      <c r="N551"/>
      <c r="O551"/>
      <c r="Q551"/>
      <c r="R551"/>
      <c r="S551"/>
      <c r="T551"/>
      <c r="U551"/>
      <c r="V551"/>
      <c r="W551"/>
      <c r="X551"/>
    </row>
    <row r="552" spans="9:24">
      <c r="I552"/>
      <c r="J552"/>
      <c r="K552"/>
      <c r="L552"/>
      <c r="M552"/>
      <c r="N552"/>
      <c r="O552"/>
      <c r="Q552"/>
      <c r="R552"/>
      <c r="S552"/>
      <c r="T552"/>
      <c r="U552"/>
      <c r="V552"/>
      <c r="W552"/>
      <c r="X552"/>
    </row>
    <row r="553" spans="9:24">
      <c r="I553"/>
      <c r="J553"/>
      <c r="K553"/>
      <c r="L553"/>
      <c r="M553"/>
      <c r="N553"/>
      <c r="O553"/>
      <c r="Q553"/>
      <c r="R553"/>
      <c r="S553"/>
      <c r="T553"/>
      <c r="U553"/>
      <c r="V553"/>
      <c r="W553"/>
      <c r="X553"/>
    </row>
    <row r="554" spans="9:24">
      <c r="I554"/>
      <c r="J554"/>
      <c r="K554"/>
      <c r="L554"/>
      <c r="M554"/>
      <c r="N554"/>
      <c r="O554"/>
      <c r="Q554"/>
      <c r="R554"/>
      <c r="S554"/>
      <c r="T554"/>
      <c r="U554"/>
      <c r="V554"/>
      <c r="W554"/>
      <c r="X554"/>
    </row>
    <row r="555" spans="9:24">
      <c r="I555"/>
      <c r="J555"/>
      <c r="K555"/>
      <c r="L555"/>
      <c r="M555"/>
      <c r="N555"/>
      <c r="O555"/>
      <c r="Q555"/>
      <c r="R555"/>
      <c r="S555"/>
      <c r="T555"/>
      <c r="U555"/>
      <c r="V555"/>
      <c r="W555"/>
      <c r="X555"/>
    </row>
    <row r="556" spans="9:24">
      <c r="I556"/>
      <c r="J556"/>
      <c r="K556"/>
      <c r="L556"/>
      <c r="M556"/>
      <c r="N556"/>
      <c r="O556"/>
      <c r="Q556"/>
      <c r="R556"/>
      <c r="S556"/>
      <c r="T556"/>
      <c r="U556"/>
      <c r="V556"/>
      <c r="W556"/>
      <c r="X556"/>
    </row>
    <row r="557" spans="9:24">
      <c r="I557"/>
      <c r="J557"/>
      <c r="K557"/>
      <c r="L557"/>
      <c r="M557"/>
      <c r="N557"/>
      <c r="O557"/>
      <c r="Q557"/>
      <c r="R557"/>
      <c r="S557"/>
      <c r="T557"/>
      <c r="U557"/>
      <c r="V557"/>
      <c r="W557"/>
      <c r="X557"/>
    </row>
    <row r="558" spans="9:24">
      <c r="I558"/>
      <c r="J558"/>
      <c r="K558"/>
      <c r="L558"/>
      <c r="M558"/>
      <c r="N558"/>
      <c r="O558"/>
      <c r="Q558"/>
      <c r="R558"/>
      <c r="S558"/>
      <c r="T558"/>
      <c r="U558"/>
      <c r="V558"/>
      <c r="W558"/>
      <c r="X558"/>
    </row>
    <row r="559" spans="9:24">
      <c r="I559"/>
      <c r="J559"/>
      <c r="K559"/>
      <c r="L559"/>
      <c r="M559"/>
      <c r="N559"/>
      <c r="O559"/>
      <c r="Q559"/>
      <c r="R559"/>
      <c r="S559"/>
      <c r="T559"/>
      <c r="U559"/>
      <c r="V559"/>
      <c r="W559"/>
      <c r="X559"/>
    </row>
    <row r="560" spans="9:24">
      <c r="I560"/>
      <c r="J560"/>
      <c r="K560"/>
      <c r="L560"/>
      <c r="M560"/>
      <c r="N560"/>
      <c r="O560"/>
      <c r="Q560"/>
      <c r="R560"/>
      <c r="S560"/>
      <c r="T560"/>
      <c r="U560"/>
      <c r="V560"/>
      <c r="W560"/>
      <c r="X560"/>
    </row>
    <row r="561" spans="9:24">
      <c r="I561"/>
      <c r="J561"/>
      <c r="K561"/>
      <c r="L561"/>
      <c r="M561"/>
      <c r="N561"/>
      <c r="O561"/>
      <c r="Q561"/>
      <c r="R561"/>
      <c r="S561"/>
      <c r="T561"/>
      <c r="U561"/>
      <c r="V561"/>
      <c r="W561"/>
      <c r="X561"/>
    </row>
    <row r="562" spans="9:24">
      <c r="I562"/>
      <c r="J562"/>
      <c r="K562"/>
      <c r="L562"/>
      <c r="M562"/>
      <c r="N562"/>
      <c r="O562"/>
      <c r="Q562"/>
      <c r="R562"/>
      <c r="S562"/>
      <c r="T562"/>
      <c r="U562"/>
      <c r="V562"/>
      <c r="W562"/>
      <c r="X562"/>
    </row>
    <row r="563" spans="9:24">
      <c r="I563"/>
      <c r="J563"/>
      <c r="K563"/>
      <c r="L563"/>
      <c r="M563"/>
      <c r="N563"/>
      <c r="O563"/>
      <c r="Q563"/>
      <c r="R563"/>
      <c r="S563"/>
      <c r="T563"/>
      <c r="U563"/>
      <c r="V563"/>
      <c r="W563"/>
      <c r="X563"/>
    </row>
    <row r="564" spans="9:24">
      <c r="I564"/>
      <c r="J564"/>
      <c r="K564"/>
      <c r="L564"/>
      <c r="M564"/>
      <c r="N564"/>
      <c r="O564"/>
      <c r="Q564"/>
      <c r="R564"/>
      <c r="S564"/>
      <c r="T564"/>
      <c r="U564"/>
      <c r="V564"/>
      <c r="W564"/>
      <c r="X564"/>
    </row>
    <row r="565" spans="9:24">
      <c r="I565"/>
      <c r="J565"/>
      <c r="K565"/>
      <c r="L565"/>
      <c r="M565"/>
      <c r="N565"/>
      <c r="O565"/>
      <c r="Q565"/>
      <c r="R565"/>
      <c r="S565"/>
      <c r="T565"/>
      <c r="U565"/>
      <c r="V565"/>
      <c r="W565"/>
      <c r="X565"/>
    </row>
    <row r="566" spans="9:24">
      <c r="I566"/>
      <c r="J566"/>
      <c r="K566"/>
      <c r="L566"/>
      <c r="M566"/>
      <c r="N566"/>
      <c r="O566"/>
      <c r="Q566"/>
      <c r="R566"/>
      <c r="S566"/>
      <c r="T566"/>
      <c r="U566"/>
      <c r="V566"/>
      <c r="W566"/>
      <c r="X566"/>
    </row>
    <row r="567" spans="9:24">
      <c r="I567"/>
      <c r="J567"/>
      <c r="K567"/>
      <c r="L567"/>
      <c r="M567"/>
      <c r="N567"/>
      <c r="O567"/>
      <c r="Q567"/>
      <c r="R567"/>
      <c r="S567"/>
      <c r="T567"/>
      <c r="U567"/>
      <c r="V567"/>
      <c r="W567"/>
      <c r="X567"/>
    </row>
    <row r="568" spans="9:24">
      <c r="I568"/>
      <c r="J568"/>
      <c r="K568"/>
      <c r="L568"/>
      <c r="M568"/>
      <c r="N568"/>
      <c r="O568"/>
      <c r="Q568"/>
      <c r="R568"/>
      <c r="S568"/>
      <c r="T568"/>
      <c r="U568"/>
      <c r="V568"/>
      <c r="W568"/>
      <c r="X568"/>
    </row>
    <row r="569" spans="9:24">
      <c r="I569"/>
      <c r="J569"/>
      <c r="K569"/>
      <c r="L569"/>
      <c r="M569"/>
      <c r="N569"/>
      <c r="O569"/>
      <c r="Q569"/>
      <c r="R569"/>
      <c r="S569"/>
      <c r="T569"/>
      <c r="U569"/>
      <c r="V569"/>
      <c r="W569"/>
      <c r="X569"/>
    </row>
    <row r="570" spans="9:24">
      <c r="I570"/>
      <c r="J570"/>
      <c r="K570"/>
      <c r="L570"/>
      <c r="M570"/>
      <c r="N570"/>
      <c r="O570"/>
      <c r="Q570"/>
      <c r="R570"/>
      <c r="S570"/>
      <c r="T570"/>
      <c r="U570"/>
      <c r="V570"/>
      <c r="W570"/>
      <c r="X570"/>
    </row>
    <row r="571" spans="9:24">
      <c r="I571"/>
      <c r="J571"/>
      <c r="K571"/>
      <c r="L571"/>
      <c r="M571"/>
      <c r="N571"/>
      <c r="O571"/>
      <c r="Q571"/>
      <c r="R571"/>
      <c r="S571"/>
      <c r="T571"/>
      <c r="U571"/>
      <c r="V571"/>
      <c r="W571"/>
      <c r="X571"/>
    </row>
    <row r="572" spans="9:24">
      <c r="I572"/>
      <c r="J572"/>
      <c r="K572"/>
      <c r="L572"/>
      <c r="M572"/>
      <c r="N572"/>
      <c r="O572"/>
      <c r="Q572"/>
      <c r="R572"/>
      <c r="S572"/>
      <c r="T572"/>
      <c r="U572"/>
      <c r="V572"/>
      <c r="W572"/>
      <c r="X572"/>
    </row>
    <row r="573" spans="9:24">
      <c r="I573"/>
      <c r="J573"/>
      <c r="K573"/>
      <c r="L573"/>
      <c r="M573"/>
      <c r="N573"/>
      <c r="O573"/>
      <c r="Q573"/>
      <c r="R573"/>
      <c r="S573"/>
      <c r="T573"/>
      <c r="U573"/>
      <c r="V573"/>
      <c r="W573"/>
      <c r="X573"/>
    </row>
    <row r="574" spans="9:24">
      <c r="I574"/>
      <c r="J574"/>
      <c r="K574"/>
      <c r="L574"/>
      <c r="M574"/>
      <c r="N574"/>
      <c r="O574"/>
      <c r="Q574"/>
      <c r="R574"/>
      <c r="S574"/>
      <c r="T574"/>
      <c r="U574"/>
      <c r="V574"/>
      <c r="W574"/>
      <c r="X574"/>
    </row>
    <row r="575" spans="9:24">
      <c r="I575"/>
      <c r="J575"/>
      <c r="K575"/>
      <c r="L575"/>
      <c r="M575"/>
      <c r="N575"/>
      <c r="O575"/>
      <c r="Q575"/>
      <c r="R575"/>
      <c r="S575"/>
      <c r="T575"/>
      <c r="U575"/>
      <c r="V575"/>
      <c r="W575"/>
      <c r="X575"/>
    </row>
    <row r="576" spans="9:24">
      <c r="I576"/>
      <c r="J576"/>
      <c r="K576"/>
      <c r="L576"/>
      <c r="M576"/>
      <c r="N576"/>
      <c r="O576"/>
      <c r="Q576"/>
      <c r="R576"/>
      <c r="S576"/>
      <c r="T576"/>
      <c r="U576"/>
      <c r="V576"/>
      <c r="W576"/>
      <c r="X576"/>
    </row>
    <row r="577" spans="9:24">
      <c r="I577"/>
      <c r="J577"/>
      <c r="K577"/>
      <c r="L577"/>
      <c r="M577"/>
      <c r="N577"/>
      <c r="O577"/>
      <c r="Q577"/>
      <c r="R577"/>
      <c r="S577"/>
      <c r="T577"/>
      <c r="U577"/>
      <c r="V577"/>
      <c r="W577"/>
      <c r="X577"/>
    </row>
    <row r="578" spans="9:24">
      <c r="I578"/>
      <c r="J578"/>
      <c r="K578"/>
      <c r="L578"/>
      <c r="M578"/>
      <c r="N578"/>
      <c r="Q578"/>
      <c r="R578"/>
      <c r="S578"/>
      <c r="T578"/>
      <c r="U578"/>
      <c r="V578"/>
      <c r="W578"/>
      <c r="X578"/>
    </row>
    <row r="579" spans="9:24">
      <c r="I579"/>
      <c r="J579"/>
      <c r="K579"/>
      <c r="L579"/>
      <c r="M579"/>
      <c r="N579"/>
      <c r="Q579"/>
      <c r="R579"/>
      <c r="S579"/>
      <c r="T579"/>
      <c r="U579"/>
      <c r="V579"/>
      <c r="W579"/>
      <c r="X579"/>
    </row>
    <row r="580" spans="9:24">
      <c r="I580"/>
      <c r="J580"/>
      <c r="K580"/>
      <c r="L580"/>
      <c r="M580"/>
      <c r="N580"/>
      <c r="Q580"/>
      <c r="R580"/>
      <c r="S580"/>
      <c r="T580"/>
      <c r="U580"/>
      <c r="V580"/>
      <c r="W580"/>
      <c r="X580"/>
    </row>
    <row r="581" spans="9:24">
      <c r="I581"/>
      <c r="J581"/>
      <c r="K581"/>
      <c r="L581"/>
      <c r="M581"/>
      <c r="N581"/>
      <c r="Q581"/>
      <c r="R581"/>
      <c r="S581"/>
      <c r="T581"/>
      <c r="U581"/>
      <c r="V581"/>
      <c r="W581"/>
      <c r="X581"/>
    </row>
    <row r="582" spans="9:24">
      <c r="I582"/>
      <c r="J582"/>
      <c r="K582"/>
      <c r="L582"/>
      <c r="M582"/>
      <c r="N582"/>
      <c r="Q582"/>
      <c r="R582"/>
      <c r="S582"/>
      <c r="T582"/>
      <c r="U582"/>
      <c r="V582"/>
      <c r="W582"/>
      <c r="X582"/>
    </row>
    <row r="583" spans="9:24">
      <c r="I583"/>
      <c r="J583"/>
      <c r="K583"/>
      <c r="L583"/>
      <c r="M583"/>
      <c r="N583"/>
      <c r="Q583"/>
      <c r="R583"/>
      <c r="S583"/>
      <c r="T583"/>
      <c r="U583"/>
      <c r="V583"/>
      <c r="W583"/>
      <c r="X583"/>
    </row>
    <row r="584" spans="9:24">
      <c r="I584"/>
      <c r="J584"/>
      <c r="K584"/>
      <c r="L584"/>
      <c r="M584"/>
      <c r="N584"/>
      <c r="Q584"/>
      <c r="R584"/>
      <c r="S584"/>
      <c r="T584"/>
      <c r="U584"/>
      <c r="V584"/>
      <c r="W584"/>
      <c r="X584"/>
    </row>
    <row r="585" spans="9:24">
      <c r="I585"/>
      <c r="J585"/>
      <c r="K585"/>
      <c r="L585"/>
      <c r="M585"/>
      <c r="N585"/>
      <c r="Q585"/>
      <c r="R585"/>
      <c r="S585"/>
      <c r="T585"/>
      <c r="U585"/>
      <c r="V585"/>
      <c r="W585"/>
      <c r="X585"/>
    </row>
    <row r="586" spans="9:24">
      <c r="I586"/>
      <c r="J586"/>
      <c r="K586"/>
      <c r="L586"/>
      <c r="M586"/>
      <c r="N586"/>
      <c r="Q586"/>
      <c r="R586"/>
      <c r="S586"/>
      <c r="T586"/>
      <c r="U586"/>
      <c r="V586"/>
      <c r="W586"/>
      <c r="X586"/>
    </row>
    <row r="587" spans="9:24">
      <c r="I587"/>
      <c r="J587"/>
      <c r="K587"/>
      <c r="L587"/>
      <c r="M587"/>
      <c r="N587"/>
      <c r="Q587"/>
      <c r="R587"/>
      <c r="S587"/>
      <c r="T587"/>
      <c r="U587"/>
      <c r="V587"/>
      <c r="W587"/>
      <c r="X587"/>
    </row>
    <row r="588" spans="9:24">
      <c r="I588"/>
      <c r="J588"/>
      <c r="K588"/>
      <c r="L588"/>
      <c r="M588"/>
      <c r="N588"/>
      <c r="Q588"/>
      <c r="R588"/>
      <c r="S588"/>
      <c r="T588"/>
      <c r="U588"/>
      <c r="V588"/>
      <c r="W588"/>
      <c r="X588"/>
    </row>
    <row r="589" spans="9:24">
      <c r="I589"/>
      <c r="J589"/>
      <c r="K589"/>
      <c r="L589"/>
      <c r="M589"/>
      <c r="N589"/>
      <c r="Q589"/>
      <c r="R589"/>
      <c r="S589"/>
      <c r="T589"/>
      <c r="U589"/>
      <c r="V589"/>
      <c r="W589"/>
      <c r="X589"/>
    </row>
    <row r="590" spans="9:24">
      <c r="I590"/>
      <c r="J590"/>
      <c r="K590"/>
      <c r="L590"/>
      <c r="M590"/>
      <c r="N590"/>
      <c r="Q590"/>
      <c r="R590"/>
      <c r="S590"/>
      <c r="T590"/>
      <c r="U590"/>
      <c r="V590"/>
      <c r="W590"/>
      <c r="X590"/>
    </row>
    <row r="591" spans="9:24">
      <c r="I591"/>
      <c r="J591"/>
      <c r="K591"/>
      <c r="L591"/>
      <c r="M591"/>
      <c r="N591"/>
      <c r="Q591"/>
      <c r="R591"/>
      <c r="S591"/>
      <c r="T591"/>
      <c r="U591"/>
      <c r="V591"/>
      <c r="W591"/>
      <c r="X591"/>
    </row>
    <row r="592" spans="9:24">
      <c r="I592"/>
      <c r="J592"/>
      <c r="K592"/>
      <c r="L592"/>
      <c r="M592"/>
      <c r="N592"/>
      <c r="Q592"/>
      <c r="R592"/>
      <c r="S592"/>
      <c r="T592"/>
      <c r="U592"/>
      <c r="V592"/>
      <c r="W592"/>
      <c r="X592"/>
    </row>
    <row r="593" spans="9:24">
      <c r="I593"/>
      <c r="J593"/>
      <c r="K593"/>
      <c r="L593"/>
      <c r="M593"/>
      <c r="N593"/>
      <c r="Q593"/>
      <c r="R593"/>
      <c r="S593"/>
      <c r="T593"/>
      <c r="U593"/>
      <c r="V593"/>
      <c r="W593"/>
      <c r="X593"/>
    </row>
    <row r="594" spans="9:24">
      <c r="I594"/>
      <c r="J594"/>
      <c r="K594"/>
      <c r="L594"/>
      <c r="M594"/>
      <c r="N594"/>
      <c r="Q594"/>
      <c r="R594"/>
      <c r="S594"/>
      <c r="T594"/>
      <c r="U594"/>
      <c r="V594"/>
      <c r="W594"/>
      <c r="X594"/>
    </row>
    <row r="595" spans="9:24">
      <c r="I595"/>
      <c r="J595"/>
      <c r="K595"/>
      <c r="L595"/>
      <c r="M595"/>
      <c r="N595"/>
      <c r="Q595"/>
      <c r="R595"/>
      <c r="S595"/>
      <c r="T595"/>
      <c r="U595"/>
      <c r="V595"/>
      <c r="W595"/>
      <c r="X595"/>
    </row>
    <row r="596" spans="9:24">
      <c r="I596"/>
      <c r="J596"/>
      <c r="K596"/>
      <c r="L596"/>
      <c r="M596"/>
      <c r="N596"/>
      <c r="Q596"/>
      <c r="R596"/>
      <c r="S596"/>
      <c r="T596"/>
      <c r="U596"/>
      <c r="V596"/>
      <c r="W596"/>
      <c r="X596"/>
    </row>
    <row r="597" spans="9:24">
      <c r="I597"/>
      <c r="J597"/>
      <c r="K597"/>
      <c r="L597"/>
      <c r="M597"/>
      <c r="N597"/>
      <c r="Q597"/>
      <c r="R597"/>
      <c r="S597"/>
      <c r="T597"/>
      <c r="U597"/>
      <c r="V597"/>
      <c r="W597"/>
      <c r="X597"/>
    </row>
    <row r="598" spans="9:24">
      <c r="I598"/>
      <c r="J598"/>
      <c r="K598"/>
      <c r="L598"/>
      <c r="M598"/>
      <c r="N598"/>
      <c r="Q598"/>
      <c r="R598"/>
      <c r="S598"/>
      <c r="T598"/>
      <c r="U598"/>
      <c r="V598"/>
      <c r="W598"/>
      <c r="X598"/>
    </row>
    <row r="599" spans="9:24">
      <c r="I599"/>
      <c r="J599"/>
      <c r="K599"/>
      <c r="L599"/>
      <c r="M599"/>
      <c r="N599"/>
      <c r="Q599"/>
      <c r="R599"/>
      <c r="S599"/>
      <c r="T599"/>
      <c r="U599"/>
      <c r="V599"/>
      <c r="W599"/>
      <c r="X599"/>
    </row>
    <row r="600" spans="9:24">
      <c r="I600"/>
      <c r="J600"/>
      <c r="K600"/>
      <c r="L600"/>
      <c r="M600"/>
      <c r="N600"/>
      <c r="Q600"/>
      <c r="R600"/>
      <c r="S600"/>
      <c r="T600"/>
      <c r="U600"/>
      <c r="V600"/>
      <c r="W600"/>
      <c r="X600"/>
    </row>
    <row r="601" spans="9:24">
      <c r="I601"/>
      <c r="J601"/>
      <c r="K601"/>
      <c r="L601"/>
      <c r="M601"/>
      <c r="N601"/>
      <c r="Q601"/>
      <c r="R601"/>
      <c r="S601"/>
      <c r="T601"/>
      <c r="U601"/>
      <c r="V601"/>
      <c r="W601"/>
      <c r="X601"/>
    </row>
    <row r="602" spans="9:24">
      <c r="I602"/>
      <c r="J602"/>
      <c r="K602"/>
      <c r="L602"/>
      <c r="M602"/>
      <c r="N602"/>
      <c r="Q602"/>
      <c r="R602"/>
      <c r="S602"/>
      <c r="T602"/>
      <c r="U602"/>
      <c r="V602"/>
      <c r="W602"/>
      <c r="X602"/>
    </row>
    <row r="603" spans="9:24">
      <c r="I603"/>
      <c r="J603"/>
      <c r="K603"/>
      <c r="L603"/>
      <c r="M603"/>
      <c r="N603"/>
      <c r="Q603"/>
      <c r="R603"/>
      <c r="S603"/>
      <c r="T603"/>
      <c r="U603"/>
      <c r="V603"/>
      <c r="W603"/>
      <c r="X603"/>
    </row>
    <row r="604" spans="9:24">
      <c r="I604"/>
      <c r="J604"/>
      <c r="K604"/>
      <c r="L604"/>
      <c r="M604"/>
      <c r="N604"/>
      <c r="Q604"/>
      <c r="R604"/>
      <c r="S604"/>
      <c r="T604"/>
      <c r="U604"/>
      <c r="V604"/>
      <c r="W604"/>
      <c r="X604"/>
    </row>
    <row r="605" spans="9:24">
      <c r="I605"/>
      <c r="J605"/>
      <c r="K605"/>
      <c r="L605"/>
      <c r="M605"/>
      <c r="N605"/>
      <c r="Q605"/>
      <c r="R605"/>
      <c r="S605"/>
      <c r="T605"/>
      <c r="U605"/>
      <c r="V605"/>
      <c r="W605"/>
      <c r="X605"/>
    </row>
    <row r="606" spans="9:24">
      <c r="I606"/>
      <c r="J606"/>
      <c r="K606"/>
      <c r="L606"/>
      <c r="M606"/>
      <c r="N606"/>
      <c r="Q606"/>
      <c r="R606"/>
      <c r="S606"/>
      <c r="T606"/>
      <c r="U606"/>
      <c r="V606"/>
      <c r="W606"/>
      <c r="X606"/>
    </row>
    <row r="607" spans="9:24">
      <c r="I607"/>
      <c r="J607"/>
      <c r="K607"/>
      <c r="L607"/>
      <c r="M607"/>
      <c r="Q607"/>
      <c r="R607"/>
      <c r="S607"/>
      <c r="T607"/>
      <c r="U607"/>
      <c r="V607"/>
      <c r="W607"/>
      <c r="X607"/>
    </row>
    <row r="608" spans="9:24">
      <c r="I608"/>
      <c r="J608"/>
      <c r="K608"/>
      <c r="L608"/>
      <c r="M608"/>
      <c r="Q608"/>
      <c r="R608"/>
      <c r="S608"/>
      <c r="T608"/>
      <c r="U608"/>
      <c r="V608"/>
      <c r="W608"/>
      <c r="X608"/>
    </row>
    <row r="609" spans="9:24">
      <c r="I609"/>
      <c r="J609"/>
      <c r="K609"/>
      <c r="L609"/>
      <c r="M609"/>
      <c r="Q609"/>
      <c r="R609"/>
      <c r="S609"/>
      <c r="T609"/>
      <c r="U609"/>
      <c r="V609"/>
      <c r="W609"/>
      <c r="X609"/>
    </row>
    <row r="610" spans="9:24">
      <c r="I610"/>
      <c r="J610"/>
      <c r="K610"/>
      <c r="L610"/>
      <c r="M610"/>
      <c r="Q610"/>
      <c r="R610"/>
      <c r="S610"/>
      <c r="T610"/>
      <c r="U610"/>
      <c r="V610"/>
      <c r="W610"/>
      <c r="X610"/>
    </row>
    <row r="611" spans="9:24">
      <c r="I611"/>
      <c r="J611"/>
      <c r="K611"/>
      <c r="L611"/>
      <c r="M611"/>
      <c r="Q611"/>
      <c r="R611"/>
      <c r="S611"/>
      <c r="T611"/>
      <c r="U611"/>
      <c r="V611"/>
      <c r="W611"/>
      <c r="X611"/>
    </row>
    <row r="612" spans="9:24">
      <c r="I612"/>
      <c r="J612"/>
      <c r="K612"/>
      <c r="L612"/>
      <c r="M612"/>
      <c r="Q612"/>
      <c r="R612"/>
      <c r="S612"/>
      <c r="T612"/>
      <c r="U612"/>
      <c r="V612"/>
      <c r="W612"/>
      <c r="X612"/>
    </row>
    <row r="613" spans="9:24">
      <c r="I613"/>
      <c r="J613"/>
      <c r="K613"/>
      <c r="L613"/>
      <c r="M613"/>
      <c r="Q613"/>
      <c r="R613"/>
      <c r="S613"/>
      <c r="T613"/>
      <c r="U613"/>
      <c r="V613"/>
      <c r="W613"/>
      <c r="X613"/>
    </row>
    <row r="614" spans="9:24">
      <c r="I614"/>
      <c r="J614"/>
      <c r="K614"/>
      <c r="L614"/>
      <c r="M614"/>
      <c r="Q614"/>
      <c r="R614"/>
      <c r="S614"/>
      <c r="T614"/>
      <c r="U614"/>
      <c r="V614"/>
      <c r="W614"/>
      <c r="X614"/>
    </row>
    <row r="615" spans="9:24">
      <c r="I615"/>
      <c r="J615"/>
      <c r="K615"/>
      <c r="L615"/>
      <c r="M615"/>
      <c r="Q615"/>
      <c r="R615"/>
      <c r="S615"/>
      <c r="T615"/>
      <c r="U615"/>
      <c r="V615"/>
      <c r="W615"/>
      <c r="X615"/>
    </row>
    <row r="616" spans="9:24">
      <c r="I616"/>
      <c r="J616"/>
      <c r="K616"/>
      <c r="L616"/>
      <c r="M616"/>
      <c r="Q616"/>
      <c r="R616"/>
      <c r="S616"/>
      <c r="T616"/>
      <c r="U616"/>
      <c r="V616"/>
      <c r="W616"/>
      <c r="X616"/>
    </row>
    <row r="617" spans="9:24">
      <c r="I617"/>
      <c r="J617"/>
      <c r="K617"/>
      <c r="L617"/>
      <c r="M617"/>
      <c r="Q617"/>
      <c r="R617"/>
      <c r="S617"/>
      <c r="T617"/>
      <c r="U617"/>
      <c r="V617"/>
      <c r="W617"/>
      <c r="X617"/>
    </row>
    <row r="618" spans="9:24">
      <c r="I618"/>
      <c r="J618"/>
      <c r="K618"/>
      <c r="L618"/>
      <c r="M618"/>
      <c r="Q618"/>
      <c r="R618"/>
      <c r="S618"/>
      <c r="T618"/>
      <c r="U618"/>
      <c r="V618"/>
      <c r="W618"/>
      <c r="X618"/>
    </row>
    <row r="619" spans="9:24">
      <c r="I619"/>
      <c r="J619"/>
      <c r="K619"/>
      <c r="L619"/>
      <c r="M619"/>
      <c r="Q619"/>
      <c r="R619"/>
      <c r="S619"/>
      <c r="T619"/>
      <c r="U619"/>
      <c r="V619"/>
      <c r="W619"/>
      <c r="X619"/>
    </row>
    <row r="620" spans="9:24">
      <c r="I620"/>
      <c r="J620"/>
      <c r="K620"/>
      <c r="L620"/>
      <c r="M620"/>
      <c r="Q620"/>
      <c r="R620"/>
      <c r="S620"/>
      <c r="T620"/>
      <c r="U620"/>
      <c r="V620"/>
      <c r="W620"/>
      <c r="X620"/>
    </row>
    <row r="621" spans="9:24">
      <c r="I621"/>
      <c r="J621"/>
      <c r="K621"/>
      <c r="L621"/>
      <c r="M621"/>
      <c r="Q621"/>
      <c r="R621"/>
      <c r="S621"/>
      <c r="T621"/>
      <c r="U621"/>
      <c r="V621"/>
      <c r="W621"/>
      <c r="X621"/>
    </row>
    <row r="622" spans="9:24">
      <c r="I622"/>
      <c r="J622"/>
      <c r="K622"/>
      <c r="L622"/>
      <c r="M622"/>
      <c r="Q622"/>
      <c r="R622"/>
      <c r="S622"/>
      <c r="T622"/>
      <c r="U622"/>
      <c r="V622"/>
      <c r="W622"/>
      <c r="X622"/>
    </row>
    <row r="623" spans="9:24">
      <c r="I623"/>
      <c r="J623"/>
      <c r="K623"/>
      <c r="L623"/>
      <c r="M623"/>
      <c r="Q623"/>
      <c r="R623"/>
      <c r="S623"/>
      <c r="T623"/>
      <c r="U623"/>
      <c r="V623"/>
      <c r="W623"/>
      <c r="X623"/>
    </row>
    <row r="624" spans="9:24">
      <c r="I624"/>
      <c r="J624"/>
      <c r="K624"/>
      <c r="L624"/>
      <c r="M624"/>
      <c r="Q624"/>
      <c r="R624"/>
      <c r="S624"/>
      <c r="T624"/>
      <c r="U624"/>
      <c r="V624"/>
      <c r="W624"/>
      <c r="X624"/>
    </row>
    <row r="625" spans="9:24">
      <c r="I625"/>
      <c r="J625"/>
      <c r="K625"/>
      <c r="L625"/>
      <c r="M625"/>
      <c r="Q625"/>
      <c r="R625"/>
      <c r="S625"/>
      <c r="T625"/>
      <c r="U625"/>
      <c r="V625"/>
      <c r="W625"/>
      <c r="X625"/>
    </row>
    <row r="626" spans="9:24">
      <c r="I626"/>
      <c r="J626"/>
      <c r="K626"/>
      <c r="L626"/>
      <c r="M626"/>
      <c r="Q626"/>
      <c r="R626"/>
      <c r="S626"/>
      <c r="T626"/>
      <c r="U626"/>
      <c r="V626"/>
      <c r="W626"/>
      <c r="X626"/>
    </row>
    <row r="627" spans="9:24">
      <c r="I627"/>
      <c r="J627"/>
      <c r="K627"/>
      <c r="L627"/>
      <c r="M627"/>
      <c r="Q627"/>
      <c r="R627"/>
      <c r="S627"/>
      <c r="T627"/>
      <c r="U627"/>
      <c r="V627"/>
      <c r="W627"/>
      <c r="X627"/>
    </row>
    <row r="628" spans="9:24">
      <c r="I628"/>
      <c r="J628"/>
      <c r="K628"/>
      <c r="L628"/>
      <c r="M628"/>
      <c r="Q628"/>
      <c r="R628"/>
      <c r="S628"/>
      <c r="T628"/>
      <c r="U628"/>
      <c r="V628"/>
      <c r="W628"/>
      <c r="X628"/>
    </row>
    <row r="629" spans="9:24">
      <c r="I629"/>
      <c r="J629"/>
      <c r="K629"/>
      <c r="L629"/>
      <c r="M629"/>
      <c r="Q629"/>
      <c r="R629"/>
      <c r="S629"/>
      <c r="T629"/>
      <c r="U629"/>
      <c r="V629"/>
      <c r="W629"/>
      <c r="X629"/>
    </row>
    <row r="630" spans="9:24">
      <c r="I630"/>
      <c r="J630"/>
      <c r="K630"/>
      <c r="L630"/>
      <c r="M630"/>
      <c r="Q630"/>
      <c r="R630"/>
      <c r="S630"/>
      <c r="T630"/>
      <c r="U630"/>
      <c r="V630"/>
      <c r="W630"/>
      <c r="X630"/>
    </row>
    <row r="631" spans="9:24">
      <c r="I631"/>
      <c r="J631"/>
      <c r="K631"/>
      <c r="L631"/>
      <c r="M631"/>
      <c r="Q631"/>
      <c r="R631"/>
      <c r="S631"/>
      <c r="T631"/>
      <c r="U631"/>
      <c r="V631"/>
      <c r="W631"/>
      <c r="X631"/>
    </row>
    <row r="632" spans="9:24">
      <c r="I632"/>
      <c r="J632"/>
      <c r="K632"/>
      <c r="L632"/>
      <c r="M632"/>
      <c r="Q632"/>
      <c r="R632"/>
      <c r="S632"/>
      <c r="T632"/>
      <c r="U632"/>
      <c r="V632"/>
      <c r="W632"/>
      <c r="X632"/>
    </row>
    <row r="633" spans="9:24">
      <c r="I633"/>
      <c r="J633"/>
      <c r="K633"/>
      <c r="L633"/>
      <c r="M633"/>
      <c r="Q633"/>
      <c r="R633"/>
      <c r="S633"/>
      <c r="T633"/>
      <c r="U633"/>
      <c r="V633"/>
      <c r="W633"/>
      <c r="X633"/>
    </row>
    <row r="634" spans="9:24">
      <c r="I634"/>
      <c r="J634"/>
      <c r="K634"/>
      <c r="L634"/>
      <c r="M634"/>
      <c r="Q634"/>
      <c r="R634"/>
      <c r="S634"/>
      <c r="T634"/>
      <c r="U634"/>
      <c r="V634"/>
      <c r="W634"/>
      <c r="X634"/>
    </row>
    <row r="635" spans="9:24">
      <c r="I635"/>
      <c r="J635"/>
      <c r="K635"/>
      <c r="L635"/>
      <c r="M635"/>
      <c r="Q635"/>
      <c r="R635"/>
      <c r="S635"/>
      <c r="T635"/>
      <c r="U635"/>
      <c r="V635"/>
      <c r="W635"/>
      <c r="X635"/>
    </row>
    <row r="636" spans="9:24">
      <c r="I636"/>
      <c r="Q636"/>
      <c r="R636"/>
      <c r="S636"/>
      <c r="T636"/>
      <c r="U636"/>
      <c r="V636"/>
      <c r="W636"/>
      <c r="X636"/>
    </row>
    <row r="637" spans="9:24">
      <c r="I637"/>
      <c r="Q637"/>
      <c r="R637"/>
      <c r="S637"/>
      <c r="T637"/>
      <c r="U637"/>
      <c r="V637"/>
      <c r="W637"/>
      <c r="X637"/>
    </row>
    <row r="638" spans="9:24">
      <c r="I638"/>
      <c r="Q638"/>
      <c r="R638"/>
      <c r="S638"/>
      <c r="T638"/>
      <c r="U638"/>
      <c r="V638"/>
      <c r="W638"/>
      <c r="X638"/>
    </row>
    <row r="639" spans="9:24">
      <c r="I639"/>
      <c r="Q639"/>
      <c r="R639"/>
      <c r="S639"/>
      <c r="T639"/>
      <c r="U639"/>
      <c r="V639"/>
      <c r="W639"/>
      <c r="X639"/>
    </row>
    <row r="640" spans="9:24">
      <c r="I640"/>
      <c r="Q640"/>
      <c r="R640"/>
      <c r="S640"/>
      <c r="T640"/>
      <c r="U640"/>
      <c r="V640"/>
      <c r="W640"/>
      <c r="X640"/>
    </row>
    <row r="641" spans="9:24">
      <c r="I641"/>
      <c r="Q641"/>
      <c r="R641"/>
      <c r="S641"/>
      <c r="T641"/>
      <c r="U641"/>
      <c r="V641"/>
      <c r="W641"/>
      <c r="X641"/>
    </row>
    <row r="642" spans="9:24">
      <c r="I642"/>
      <c r="Q642"/>
      <c r="R642"/>
      <c r="S642"/>
      <c r="T642"/>
      <c r="U642"/>
      <c r="V642"/>
      <c r="W642"/>
      <c r="X642"/>
    </row>
    <row r="643" spans="9:24">
      <c r="I643"/>
      <c r="Q643"/>
      <c r="R643"/>
      <c r="S643"/>
      <c r="T643"/>
      <c r="U643"/>
      <c r="V643"/>
      <c r="W643"/>
      <c r="X643"/>
    </row>
    <row r="644" spans="9:24">
      <c r="I644"/>
      <c r="Q644"/>
      <c r="R644"/>
      <c r="S644"/>
      <c r="T644"/>
      <c r="U644"/>
      <c r="V644"/>
      <c r="W644"/>
      <c r="X644"/>
    </row>
    <row r="645" spans="9:24">
      <c r="I645"/>
      <c r="Q645"/>
      <c r="R645"/>
      <c r="S645"/>
      <c r="T645"/>
      <c r="U645"/>
      <c r="V645"/>
      <c r="W645"/>
      <c r="X645"/>
    </row>
    <row r="646" spans="9:24">
      <c r="I646"/>
      <c r="Q646"/>
      <c r="R646"/>
      <c r="S646"/>
      <c r="T646"/>
      <c r="U646"/>
      <c r="V646"/>
      <c r="W646"/>
      <c r="X646"/>
    </row>
    <row r="647" spans="9:24">
      <c r="I647"/>
      <c r="Q647"/>
      <c r="R647"/>
      <c r="S647"/>
      <c r="T647"/>
      <c r="U647"/>
      <c r="V647"/>
      <c r="W647"/>
      <c r="X647"/>
    </row>
    <row r="648" spans="9:24">
      <c r="I648"/>
      <c r="Q648"/>
      <c r="R648"/>
      <c r="S648"/>
      <c r="T648"/>
      <c r="U648"/>
      <c r="V648"/>
      <c r="W648"/>
      <c r="X648"/>
    </row>
    <row r="649" spans="9:24">
      <c r="I649"/>
      <c r="Q649"/>
      <c r="R649"/>
      <c r="S649"/>
      <c r="T649"/>
      <c r="U649"/>
      <c r="V649"/>
      <c r="W649"/>
      <c r="X649"/>
    </row>
    <row r="650" spans="9:24">
      <c r="I650"/>
      <c r="Q650"/>
      <c r="R650"/>
      <c r="S650"/>
      <c r="T650"/>
      <c r="U650"/>
      <c r="V650"/>
      <c r="W650"/>
      <c r="X650"/>
    </row>
    <row r="651" spans="9:24">
      <c r="I651"/>
      <c r="Q651"/>
      <c r="R651"/>
      <c r="S651"/>
      <c r="T651"/>
      <c r="U651"/>
      <c r="V651"/>
      <c r="W651"/>
      <c r="X651"/>
    </row>
    <row r="652" spans="9:24">
      <c r="I652"/>
      <c r="Q652"/>
      <c r="R652"/>
      <c r="S652"/>
      <c r="T652"/>
      <c r="U652"/>
      <c r="V652"/>
      <c r="W652"/>
      <c r="X652"/>
    </row>
    <row r="653" spans="9:24">
      <c r="I653"/>
      <c r="Q653"/>
      <c r="R653"/>
      <c r="S653"/>
      <c r="T653"/>
      <c r="U653"/>
      <c r="V653"/>
      <c r="W653"/>
      <c r="X653"/>
    </row>
    <row r="654" spans="9:24">
      <c r="I654"/>
      <c r="Q654"/>
      <c r="R654"/>
      <c r="S654"/>
      <c r="T654"/>
      <c r="U654"/>
      <c r="V654"/>
      <c r="W654"/>
      <c r="X654"/>
    </row>
    <row r="655" spans="9:24">
      <c r="I655"/>
      <c r="Q655"/>
      <c r="R655"/>
      <c r="S655"/>
      <c r="T655"/>
      <c r="U655"/>
      <c r="V655"/>
      <c r="W655"/>
      <c r="X655"/>
    </row>
    <row r="656" spans="9:24">
      <c r="I656"/>
      <c r="Q656"/>
      <c r="R656"/>
      <c r="S656"/>
      <c r="T656"/>
      <c r="U656"/>
      <c r="V656"/>
      <c r="W656"/>
      <c r="X656"/>
    </row>
    <row r="657" spans="9:24">
      <c r="I657"/>
      <c r="Q657"/>
      <c r="R657"/>
      <c r="S657"/>
      <c r="T657"/>
      <c r="U657"/>
      <c r="V657"/>
      <c r="W657"/>
      <c r="X657"/>
    </row>
    <row r="658" spans="9:24">
      <c r="I658"/>
      <c r="Q658"/>
      <c r="R658"/>
      <c r="S658"/>
      <c r="T658"/>
      <c r="U658"/>
      <c r="V658"/>
      <c r="W658"/>
      <c r="X658"/>
    </row>
    <row r="659" spans="9:24">
      <c r="I659"/>
      <c r="Q659"/>
      <c r="R659"/>
      <c r="S659"/>
      <c r="T659"/>
      <c r="U659"/>
      <c r="V659"/>
      <c r="W659"/>
      <c r="X659"/>
    </row>
    <row r="660" spans="9:24">
      <c r="I660"/>
      <c r="Q660"/>
      <c r="R660"/>
      <c r="S660"/>
      <c r="T660"/>
      <c r="U660"/>
      <c r="V660"/>
      <c r="W660"/>
      <c r="X660"/>
    </row>
    <row r="661" spans="9:24">
      <c r="I661"/>
      <c r="Q661"/>
      <c r="R661"/>
      <c r="S661"/>
      <c r="T661"/>
      <c r="U661"/>
      <c r="V661"/>
      <c r="W661"/>
      <c r="X661"/>
    </row>
    <row r="662" spans="9:24">
      <c r="I662"/>
      <c r="Q662"/>
      <c r="R662"/>
      <c r="S662"/>
      <c r="T662"/>
      <c r="U662"/>
      <c r="V662"/>
      <c r="W662"/>
      <c r="X662"/>
    </row>
    <row r="663" spans="9:24">
      <c r="I663"/>
      <c r="Q663"/>
      <c r="R663"/>
      <c r="S663"/>
      <c r="T663"/>
      <c r="U663"/>
      <c r="V663"/>
      <c r="W663"/>
      <c r="X663"/>
    </row>
    <row r="664" spans="9:24">
      <c r="I664"/>
      <c r="Q664"/>
      <c r="R664"/>
      <c r="S664"/>
      <c r="T664"/>
      <c r="U664"/>
      <c r="V664"/>
      <c r="W664"/>
      <c r="X664"/>
    </row>
    <row r="665" spans="9:24">
      <c r="I665"/>
      <c r="Q665"/>
      <c r="R665"/>
      <c r="S665"/>
      <c r="T665"/>
      <c r="U665"/>
      <c r="V665"/>
      <c r="W665"/>
      <c r="X665"/>
    </row>
    <row r="666" spans="9:24">
      <c r="I666"/>
      <c r="Q666"/>
      <c r="R666"/>
      <c r="S666"/>
      <c r="T666"/>
      <c r="U666"/>
      <c r="V666"/>
      <c r="W666"/>
      <c r="X666"/>
    </row>
    <row r="667" spans="9:24">
      <c r="I667"/>
      <c r="Q667"/>
      <c r="R667"/>
      <c r="S667"/>
      <c r="T667"/>
      <c r="U667"/>
      <c r="V667"/>
      <c r="W667"/>
      <c r="X667"/>
    </row>
    <row r="668" spans="9:24">
      <c r="I668"/>
      <c r="Q668"/>
      <c r="R668"/>
      <c r="S668"/>
      <c r="T668"/>
      <c r="U668"/>
      <c r="V668"/>
      <c r="W668"/>
      <c r="X668"/>
    </row>
    <row r="669" spans="9:24">
      <c r="I669"/>
      <c r="Q669"/>
      <c r="R669"/>
      <c r="S669"/>
      <c r="T669"/>
      <c r="U669"/>
      <c r="V669"/>
      <c r="W669"/>
      <c r="X669"/>
    </row>
    <row r="670" spans="9:24">
      <c r="I670"/>
      <c r="Q670"/>
      <c r="R670"/>
      <c r="S670"/>
      <c r="T670"/>
      <c r="U670"/>
      <c r="V670"/>
      <c r="W670"/>
      <c r="X670"/>
    </row>
    <row r="671" spans="9:24">
      <c r="I671"/>
      <c r="Q671"/>
      <c r="R671"/>
      <c r="S671"/>
      <c r="T671"/>
      <c r="U671"/>
      <c r="V671"/>
      <c r="W671"/>
      <c r="X671"/>
    </row>
    <row r="672" spans="9:24">
      <c r="I672"/>
      <c r="Q672"/>
      <c r="R672"/>
      <c r="S672"/>
      <c r="T672"/>
      <c r="U672"/>
      <c r="V672"/>
      <c r="W672"/>
      <c r="X672"/>
    </row>
    <row r="673" spans="9:24">
      <c r="I673"/>
      <c r="Q673"/>
      <c r="R673"/>
      <c r="S673"/>
      <c r="T673"/>
      <c r="U673"/>
      <c r="V673"/>
      <c r="W673"/>
      <c r="X673"/>
    </row>
    <row r="674" spans="9:24">
      <c r="I674"/>
      <c r="Q674"/>
      <c r="R674"/>
      <c r="S674"/>
      <c r="T674"/>
      <c r="U674"/>
      <c r="V674"/>
      <c r="W674"/>
      <c r="X674"/>
    </row>
    <row r="675" spans="9:24">
      <c r="I675"/>
      <c r="Q675"/>
      <c r="R675"/>
      <c r="S675"/>
      <c r="T675"/>
      <c r="U675"/>
      <c r="V675"/>
      <c r="W675"/>
      <c r="X675"/>
    </row>
    <row r="676" spans="9:24">
      <c r="I676"/>
      <c r="Q676"/>
      <c r="R676"/>
      <c r="S676"/>
      <c r="T676"/>
      <c r="U676"/>
      <c r="V676"/>
      <c r="W676"/>
      <c r="X676"/>
    </row>
    <row r="677" spans="9:24">
      <c r="I677"/>
      <c r="Q677"/>
      <c r="R677"/>
      <c r="S677"/>
      <c r="T677"/>
      <c r="U677"/>
      <c r="V677"/>
      <c r="W677"/>
      <c r="X677"/>
    </row>
    <row r="678" spans="9:24">
      <c r="I678"/>
      <c r="Q678"/>
      <c r="R678"/>
      <c r="S678"/>
      <c r="T678"/>
      <c r="U678"/>
      <c r="V678"/>
      <c r="W678"/>
      <c r="X678"/>
    </row>
    <row r="679" spans="9:24">
      <c r="I679"/>
      <c r="Q679"/>
      <c r="R679"/>
      <c r="S679"/>
      <c r="T679"/>
      <c r="U679"/>
      <c r="V679"/>
      <c r="W679"/>
      <c r="X679"/>
    </row>
    <row r="680" spans="9:24">
      <c r="I680"/>
      <c r="Q680"/>
      <c r="R680"/>
      <c r="S680"/>
      <c r="T680"/>
      <c r="U680"/>
      <c r="V680"/>
      <c r="W680"/>
      <c r="X680"/>
    </row>
    <row r="681" spans="9:24">
      <c r="I681"/>
      <c r="Q681"/>
      <c r="R681"/>
      <c r="S681"/>
      <c r="T681"/>
      <c r="U681"/>
      <c r="V681"/>
      <c r="W681"/>
      <c r="X681"/>
    </row>
    <row r="682" spans="9:24">
      <c r="I682"/>
      <c r="Q682"/>
      <c r="R682"/>
      <c r="S682"/>
      <c r="T682"/>
      <c r="U682"/>
      <c r="V682"/>
      <c r="W682"/>
      <c r="X682"/>
    </row>
    <row r="683" spans="9:24">
      <c r="I683"/>
      <c r="Q683"/>
      <c r="R683"/>
      <c r="S683"/>
      <c r="T683"/>
      <c r="U683"/>
      <c r="V683"/>
      <c r="W683"/>
      <c r="X683"/>
    </row>
    <row r="684" spans="9:24">
      <c r="I684"/>
      <c r="Q684"/>
      <c r="R684"/>
      <c r="S684"/>
      <c r="T684"/>
      <c r="U684"/>
      <c r="V684"/>
      <c r="W684"/>
      <c r="X684"/>
    </row>
    <row r="685" spans="9:24">
      <c r="I685"/>
      <c r="Q685"/>
      <c r="R685"/>
      <c r="S685"/>
      <c r="T685"/>
      <c r="U685"/>
      <c r="V685"/>
      <c r="W685"/>
      <c r="X685"/>
    </row>
    <row r="686" spans="9:24">
      <c r="I686"/>
      <c r="Q686"/>
      <c r="R686"/>
      <c r="S686"/>
      <c r="T686"/>
      <c r="U686"/>
      <c r="V686"/>
      <c r="W686"/>
      <c r="X686"/>
    </row>
    <row r="687" spans="9:24">
      <c r="I687"/>
      <c r="Q687"/>
      <c r="R687"/>
      <c r="S687"/>
      <c r="T687"/>
      <c r="U687"/>
      <c r="V687"/>
      <c r="W687"/>
      <c r="X687"/>
    </row>
    <row r="688" spans="9:24">
      <c r="I688"/>
      <c r="Q688"/>
      <c r="R688"/>
      <c r="S688"/>
      <c r="T688"/>
      <c r="U688"/>
      <c r="V688"/>
      <c r="W688"/>
      <c r="X688"/>
    </row>
    <row r="689" spans="9:24">
      <c r="I689"/>
      <c r="Q689"/>
      <c r="R689"/>
      <c r="S689"/>
      <c r="T689"/>
      <c r="U689"/>
      <c r="V689"/>
      <c r="W689"/>
      <c r="X689"/>
    </row>
    <row r="690" spans="9:24">
      <c r="I690"/>
      <c r="Q690"/>
      <c r="R690"/>
      <c r="S690"/>
      <c r="T690"/>
      <c r="U690"/>
      <c r="V690"/>
      <c r="W690"/>
      <c r="X690"/>
    </row>
    <row r="691" spans="9:24">
      <c r="I691"/>
      <c r="Q691"/>
      <c r="R691"/>
      <c r="S691"/>
      <c r="T691"/>
      <c r="U691"/>
      <c r="V691"/>
      <c r="W691"/>
      <c r="X691"/>
    </row>
    <row r="692" spans="9:24">
      <c r="I692"/>
      <c r="Q692"/>
      <c r="R692"/>
      <c r="S692"/>
      <c r="T692"/>
      <c r="U692"/>
      <c r="V692"/>
      <c r="W692"/>
      <c r="X692"/>
    </row>
    <row r="693" spans="9:24">
      <c r="I693"/>
      <c r="Q693"/>
      <c r="R693"/>
      <c r="S693"/>
      <c r="T693"/>
      <c r="U693"/>
      <c r="V693"/>
      <c r="W693"/>
      <c r="X693"/>
    </row>
    <row r="694" spans="9:24">
      <c r="I694"/>
      <c r="Q694"/>
      <c r="R694"/>
      <c r="S694"/>
      <c r="T694"/>
      <c r="U694"/>
      <c r="V694"/>
      <c r="W694"/>
      <c r="X694"/>
    </row>
    <row r="695" spans="9:24">
      <c r="I695"/>
      <c r="Q695"/>
      <c r="R695"/>
      <c r="S695"/>
      <c r="T695"/>
      <c r="U695"/>
      <c r="V695"/>
      <c r="W695"/>
      <c r="X695"/>
    </row>
    <row r="696" spans="9:24">
      <c r="I696"/>
      <c r="Q696"/>
      <c r="R696"/>
      <c r="S696"/>
      <c r="T696"/>
      <c r="U696"/>
      <c r="V696"/>
      <c r="W696"/>
      <c r="X696"/>
    </row>
    <row r="697" spans="9:24">
      <c r="I697"/>
      <c r="Q697"/>
      <c r="R697"/>
      <c r="S697"/>
      <c r="T697"/>
      <c r="U697"/>
      <c r="V697"/>
      <c r="W697"/>
      <c r="X697"/>
    </row>
    <row r="698" spans="9:24">
      <c r="I698"/>
      <c r="Q698"/>
      <c r="R698"/>
      <c r="S698"/>
      <c r="T698"/>
      <c r="U698"/>
      <c r="V698"/>
      <c r="W698"/>
      <c r="X698"/>
    </row>
    <row r="699" spans="9:24">
      <c r="I699"/>
      <c r="Q699"/>
      <c r="R699"/>
      <c r="S699"/>
      <c r="T699"/>
      <c r="U699"/>
      <c r="V699"/>
      <c r="W699"/>
      <c r="X699"/>
    </row>
    <row r="700" spans="9:24">
      <c r="I700"/>
      <c r="Q700"/>
      <c r="R700"/>
      <c r="S700"/>
      <c r="T700"/>
      <c r="U700"/>
      <c r="V700"/>
      <c r="W700"/>
      <c r="X700"/>
    </row>
    <row r="701" spans="9:24">
      <c r="I701"/>
      <c r="Q701"/>
      <c r="R701"/>
      <c r="S701"/>
      <c r="T701"/>
      <c r="U701"/>
      <c r="V701"/>
      <c r="W701"/>
      <c r="X701"/>
    </row>
    <row r="702" spans="9:24">
      <c r="I702"/>
      <c r="Q702"/>
      <c r="R702"/>
      <c r="S702"/>
      <c r="T702"/>
      <c r="U702"/>
      <c r="V702"/>
      <c r="W702"/>
      <c r="X702"/>
    </row>
    <row r="703" spans="9:24">
      <c r="I703"/>
      <c r="Q703"/>
      <c r="R703"/>
      <c r="S703"/>
      <c r="T703"/>
      <c r="U703"/>
      <c r="V703"/>
      <c r="W703"/>
      <c r="X703"/>
    </row>
    <row r="704" spans="9:24">
      <c r="I704"/>
      <c r="Q704"/>
      <c r="R704"/>
      <c r="S704"/>
      <c r="T704"/>
      <c r="U704"/>
      <c r="V704"/>
      <c r="W704"/>
      <c r="X704"/>
    </row>
    <row r="705" spans="9:24">
      <c r="I705"/>
      <c r="Q705"/>
      <c r="R705"/>
      <c r="S705"/>
      <c r="T705"/>
      <c r="U705"/>
      <c r="V705"/>
      <c r="W705"/>
      <c r="X705"/>
    </row>
    <row r="706" spans="9:24">
      <c r="I706"/>
      <c r="Q706"/>
      <c r="R706"/>
      <c r="S706"/>
      <c r="T706"/>
      <c r="U706"/>
      <c r="V706"/>
      <c r="W706"/>
      <c r="X706"/>
    </row>
    <row r="707" spans="9:24">
      <c r="I707"/>
      <c r="Q707"/>
      <c r="R707"/>
      <c r="S707"/>
      <c r="T707"/>
      <c r="U707"/>
      <c r="V707"/>
      <c r="W707"/>
      <c r="X707"/>
    </row>
    <row r="708" spans="9:24">
      <c r="I708"/>
      <c r="Q708"/>
      <c r="R708"/>
      <c r="S708"/>
      <c r="T708"/>
      <c r="U708"/>
      <c r="V708"/>
      <c r="W708"/>
      <c r="X708"/>
    </row>
    <row r="709" spans="9:24">
      <c r="I709"/>
      <c r="Q709"/>
      <c r="R709"/>
      <c r="S709"/>
      <c r="T709"/>
      <c r="U709"/>
      <c r="V709"/>
      <c r="W709"/>
      <c r="X709"/>
    </row>
    <row r="710" spans="9:24">
      <c r="I710"/>
      <c r="Q710"/>
      <c r="R710"/>
      <c r="S710"/>
      <c r="T710"/>
      <c r="U710"/>
      <c r="V710"/>
      <c r="W710"/>
      <c r="X710"/>
    </row>
    <row r="711" spans="9:24">
      <c r="I711"/>
      <c r="Q711"/>
      <c r="R711"/>
      <c r="S711"/>
      <c r="T711"/>
      <c r="U711"/>
      <c r="V711"/>
      <c r="W711"/>
      <c r="X711"/>
    </row>
    <row r="712" spans="9:24">
      <c r="I712"/>
      <c r="Q712"/>
      <c r="R712"/>
      <c r="S712"/>
      <c r="T712"/>
      <c r="U712"/>
      <c r="V712"/>
      <c r="W712"/>
      <c r="X712"/>
    </row>
    <row r="713" spans="9:24">
      <c r="I713"/>
      <c r="Q713"/>
      <c r="R713"/>
      <c r="S713"/>
      <c r="T713"/>
      <c r="U713"/>
      <c r="V713"/>
      <c r="W713"/>
      <c r="X713"/>
    </row>
    <row r="714" spans="9:24">
      <c r="I714"/>
      <c r="Q714"/>
      <c r="R714"/>
      <c r="S714"/>
      <c r="T714"/>
      <c r="U714"/>
      <c r="V714"/>
      <c r="W714"/>
      <c r="X714"/>
    </row>
    <row r="715" spans="9:24">
      <c r="I715"/>
      <c r="Q715"/>
      <c r="R715"/>
      <c r="S715"/>
      <c r="T715"/>
      <c r="U715"/>
      <c r="V715"/>
      <c r="W715"/>
      <c r="X715"/>
    </row>
    <row r="716" spans="9:24">
      <c r="I716"/>
      <c r="Q716"/>
      <c r="R716"/>
      <c r="S716"/>
      <c r="T716"/>
      <c r="U716"/>
      <c r="V716"/>
      <c r="W716"/>
      <c r="X716"/>
    </row>
    <row r="717" spans="9:24">
      <c r="I717"/>
      <c r="Q717"/>
      <c r="R717"/>
      <c r="S717"/>
      <c r="T717"/>
      <c r="U717"/>
      <c r="V717"/>
      <c r="W717"/>
      <c r="X717"/>
    </row>
    <row r="718" spans="9:24">
      <c r="I718"/>
      <c r="Q718"/>
      <c r="R718"/>
      <c r="S718"/>
      <c r="T718"/>
      <c r="U718"/>
      <c r="V718"/>
      <c r="W718"/>
      <c r="X718"/>
    </row>
    <row r="719" spans="9:24">
      <c r="I719"/>
      <c r="Q719"/>
      <c r="R719"/>
      <c r="S719"/>
      <c r="T719"/>
      <c r="U719"/>
      <c r="V719"/>
      <c r="W719"/>
      <c r="X719"/>
    </row>
    <row r="720" spans="9:24">
      <c r="I720"/>
      <c r="Q720"/>
      <c r="R720"/>
      <c r="S720"/>
      <c r="T720"/>
      <c r="U720"/>
      <c r="V720"/>
      <c r="W720"/>
      <c r="X720"/>
    </row>
    <row r="721" spans="9:24">
      <c r="I721"/>
      <c r="Q721"/>
      <c r="R721"/>
      <c r="S721"/>
      <c r="T721"/>
      <c r="U721"/>
      <c r="V721"/>
      <c r="W721"/>
      <c r="X721"/>
    </row>
    <row r="722" spans="9:24">
      <c r="I722"/>
      <c r="Q722"/>
      <c r="R722"/>
      <c r="S722"/>
      <c r="T722"/>
      <c r="U722"/>
      <c r="V722"/>
      <c r="W722"/>
      <c r="X722"/>
    </row>
    <row r="723" spans="9:24">
      <c r="I723"/>
      <c r="Q723"/>
      <c r="R723"/>
      <c r="S723"/>
      <c r="T723"/>
      <c r="U723"/>
      <c r="V723"/>
      <c r="W723"/>
      <c r="X723"/>
    </row>
    <row r="724" spans="9:24">
      <c r="I724"/>
      <c r="Q724"/>
      <c r="R724"/>
      <c r="S724"/>
      <c r="T724"/>
      <c r="U724"/>
      <c r="V724"/>
      <c r="W724"/>
      <c r="X724"/>
    </row>
    <row r="725" spans="9:24">
      <c r="I725"/>
      <c r="Q725"/>
      <c r="R725"/>
      <c r="S725"/>
      <c r="T725"/>
      <c r="U725"/>
      <c r="V725"/>
      <c r="W725"/>
      <c r="X725"/>
    </row>
    <row r="726" spans="9:24">
      <c r="I726"/>
      <c r="Q726"/>
      <c r="R726"/>
      <c r="S726"/>
      <c r="T726"/>
      <c r="U726"/>
      <c r="V726"/>
      <c r="W726"/>
      <c r="X726"/>
    </row>
    <row r="727" spans="9:24">
      <c r="I727"/>
      <c r="Q727"/>
      <c r="R727"/>
      <c r="S727"/>
      <c r="T727"/>
      <c r="U727"/>
      <c r="V727"/>
      <c r="W727"/>
      <c r="X727"/>
    </row>
    <row r="728" spans="9:24">
      <c r="I728"/>
      <c r="Q728"/>
      <c r="R728"/>
      <c r="S728"/>
      <c r="T728"/>
      <c r="U728"/>
      <c r="V728"/>
      <c r="W728"/>
      <c r="X728"/>
    </row>
    <row r="729" spans="9:24">
      <c r="I729"/>
      <c r="Q729"/>
      <c r="R729"/>
      <c r="S729"/>
      <c r="T729"/>
      <c r="U729"/>
      <c r="V729"/>
      <c r="W729"/>
      <c r="X729"/>
    </row>
    <row r="730" spans="9:24">
      <c r="I730"/>
      <c r="Q730"/>
      <c r="R730"/>
      <c r="S730"/>
      <c r="T730"/>
      <c r="U730"/>
      <c r="V730"/>
      <c r="W730"/>
      <c r="X730"/>
    </row>
    <row r="731" spans="9:24">
      <c r="I731"/>
      <c r="Q731"/>
      <c r="R731"/>
      <c r="S731"/>
      <c r="T731"/>
      <c r="U731"/>
      <c r="V731"/>
      <c r="W731"/>
      <c r="X731"/>
    </row>
    <row r="732" spans="9:24">
      <c r="I732"/>
      <c r="Q732"/>
      <c r="R732"/>
      <c r="S732"/>
      <c r="T732"/>
      <c r="U732"/>
      <c r="V732"/>
      <c r="W732"/>
      <c r="X732"/>
    </row>
    <row r="733" spans="9:24">
      <c r="I733"/>
      <c r="Q733"/>
      <c r="R733"/>
      <c r="S733"/>
      <c r="T733"/>
      <c r="U733"/>
      <c r="V733"/>
      <c r="W733"/>
      <c r="X733"/>
    </row>
    <row r="734" spans="9:24">
      <c r="I734"/>
      <c r="Q734"/>
      <c r="R734"/>
      <c r="S734"/>
      <c r="T734"/>
      <c r="U734"/>
      <c r="V734"/>
      <c r="W734"/>
      <c r="X734"/>
    </row>
    <row r="735" spans="9:24">
      <c r="I735"/>
      <c r="Q735"/>
      <c r="R735"/>
      <c r="S735"/>
      <c r="T735"/>
      <c r="U735"/>
      <c r="V735"/>
      <c r="W735"/>
      <c r="X735"/>
    </row>
    <row r="736" spans="9:24">
      <c r="I736"/>
      <c r="Q736"/>
      <c r="R736"/>
      <c r="S736"/>
      <c r="T736"/>
      <c r="U736"/>
      <c r="V736"/>
      <c r="W736"/>
      <c r="X736"/>
    </row>
    <row r="737" spans="9:24">
      <c r="I737"/>
      <c r="Q737"/>
      <c r="R737"/>
      <c r="S737"/>
      <c r="T737"/>
      <c r="U737"/>
      <c r="V737"/>
      <c r="W737"/>
      <c r="X737"/>
    </row>
    <row r="738" spans="9:24">
      <c r="I738"/>
      <c r="Q738"/>
      <c r="R738"/>
      <c r="S738"/>
      <c r="T738"/>
      <c r="U738"/>
      <c r="V738"/>
      <c r="W738"/>
      <c r="X738"/>
    </row>
    <row r="739" spans="9:24">
      <c r="I739"/>
      <c r="Q739"/>
      <c r="R739"/>
      <c r="S739"/>
      <c r="T739"/>
      <c r="U739"/>
      <c r="V739"/>
      <c r="W739"/>
      <c r="X739"/>
    </row>
    <row r="740" spans="9:24">
      <c r="I740"/>
      <c r="Q740"/>
      <c r="R740"/>
      <c r="S740"/>
      <c r="T740"/>
      <c r="U740"/>
      <c r="V740"/>
      <c r="W740"/>
      <c r="X740"/>
    </row>
    <row r="741" spans="9:24">
      <c r="I741"/>
      <c r="Q741"/>
      <c r="R741"/>
      <c r="S741"/>
      <c r="T741"/>
      <c r="U741"/>
      <c r="V741"/>
      <c r="W741"/>
      <c r="X741"/>
    </row>
    <row r="742" spans="9:24">
      <c r="I742"/>
      <c r="Q742"/>
      <c r="R742"/>
      <c r="S742"/>
      <c r="T742"/>
      <c r="U742"/>
      <c r="V742"/>
      <c r="W742"/>
      <c r="X742"/>
    </row>
    <row r="743" spans="9:24">
      <c r="I743"/>
      <c r="Q743"/>
      <c r="R743"/>
      <c r="S743"/>
      <c r="T743"/>
      <c r="U743"/>
      <c r="V743"/>
      <c r="W743"/>
      <c r="X743"/>
    </row>
    <row r="744" spans="9:24">
      <c r="I744"/>
      <c r="Q744"/>
      <c r="R744"/>
      <c r="S744"/>
      <c r="T744"/>
      <c r="U744"/>
      <c r="V744"/>
      <c r="W744"/>
      <c r="X744"/>
    </row>
    <row r="745" spans="9:24">
      <c r="I745"/>
      <c r="Q745"/>
      <c r="R745"/>
      <c r="S745"/>
      <c r="T745"/>
      <c r="U745"/>
      <c r="V745"/>
      <c r="W745"/>
      <c r="X745"/>
    </row>
    <row r="746" spans="9:24">
      <c r="I746"/>
      <c r="Q746"/>
      <c r="R746"/>
      <c r="S746"/>
      <c r="T746"/>
      <c r="U746"/>
      <c r="V746"/>
      <c r="W746"/>
      <c r="X746"/>
    </row>
    <row r="747" spans="9:24">
      <c r="I747"/>
      <c r="Q747"/>
      <c r="R747"/>
      <c r="S747"/>
      <c r="T747"/>
      <c r="U747"/>
      <c r="V747"/>
      <c r="W747"/>
      <c r="X747"/>
    </row>
    <row r="748" spans="9:24">
      <c r="I748"/>
      <c r="Q748"/>
      <c r="R748"/>
      <c r="S748"/>
      <c r="T748"/>
      <c r="U748"/>
      <c r="V748"/>
      <c r="W748"/>
      <c r="X748"/>
    </row>
    <row r="749" spans="9:24">
      <c r="I749"/>
      <c r="Q749"/>
      <c r="R749"/>
      <c r="S749"/>
      <c r="T749"/>
      <c r="U749"/>
      <c r="V749"/>
      <c r="W749"/>
      <c r="X749"/>
    </row>
    <row r="750" spans="9:24">
      <c r="I750"/>
      <c r="Q750"/>
      <c r="R750"/>
      <c r="S750"/>
      <c r="T750"/>
      <c r="U750"/>
      <c r="V750"/>
      <c r="W750"/>
      <c r="X750"/>
    </row>
    <row r="751" spans="9:24">
      <c r="I751"/>
      <c r="Q751"/>
      <c r="R751"/>
      <c r="S751"/>
      <c r="T751"/>
      <c r="U751"/>
      <c r="V751"/>
      <c r="W751"/>
      <c r="X751"/>
    </row>
    <row r="752" spans="9:24">
      <c r="I752"/>
      <c r="Q752"/>
      <c r="R752"/>
      <c r="S752"/>
      <c r="T752"/>
      <c r="U752"/>
      <c r="V752"/>
      <c r="W752"/>
      <c r="X752"/>
    </row>
    <row r="753" spans="9:24">
      <c r="I753"/>
      <c r="Q753"/>
      <c r="R753"/>
      <c r="S753"/>
      <c r="T753"/>
      <c r="U753"/>
      <c r="V753"/>
      <c r="W753"/>
      <c r="X753"/>
    </row>
    <row r="754" spans="9:24">
      <c r="I754"/>
      <c r="Q754"/>
      <c r="R754"/>
      <c r="S754"/>
      <c r="T754"/>
      <c r="U754"/>
      <c r="V754"/>
      <c r="W754"/>
      <c r="X754"/>
    </row>
    <row r="755" spans="9:24">
      <c r="I755"/>
      <c r="Q755"/>
      <c r="R755"/>
      <c r="S755"/>
      <c r="T755"/>
      <c r="U755"/>
      <c r="V755"/>
      <c r="W755"/>
      <c r="X755"/>
    </row>
    <row r="756" spans="9:24">
      <c r="I756"/>
      <c r="Q756"/>
      <c r="R756"/>
      <c r="S756"/>
      <c r="T756"/>
      <c r="U756"/>
      <c r="V756"/>
      <c r="W756"/>
      <c r="X756"/>
    </row>
    <row r="757" spans="9:24">
      <c r="I757"/>
      <c r="Q757"/>
      <c r="R757"/>
      <c r="S757"/>
      <c r="T757"/>
      <c r="U757"/>
      <c r="V757"/>
      <c r="W757"/>
      <c r="X757"/>
    </row>
    <row r="758" spans="9:24">
      <c r="I758"/>
      <c r="Q758"/>
      <c r="R758"/>
      <c r="S758"/>
      <c r="T758"/>
      <c r="U758"/>
      <c r="V758"/>
      <c r="W758"/>
      <c r="X758"/>
    </row>
    <row r="759" spans="9:24">
      <c r="I759"/>
      <c r="Q759"/>
      <c r="R759"/>
      <c r="S759"/>
      <c r="T759"/>
      <c r="U759"/>
      <c r="V759"/>
      <c r="W759"/>
      <c r="X759"/>
    </row>
    <row r="760" spans="9:24">
      <c r="I760"/>
      <c r="Q760"/>
      <c r="R760"/>
      <c r="S760"/>
      <c r="T760"/>
      <c r="U760"/>
      <c r="V760"/>
      <c r="W760"/>
      <c r="X760"/>
    </row>
    <row r="761" spans="9:24">
      <c r="I761"/>
      <c r="Q761"/>
      <c r="R761"/>
      <c r="S761"/>
      <c r="T761"/>
      <c r="U761"/>
      <c r="V761"/>
      <c r="W761"/>
      <c r="X761"/>
    </row>
    <row r="762" spans="9:24">
      <c r="I762"/>
      <c r="Q762"/>
      <c r="R762"/>
      <c r="S762"/>
      <c r="T762"/>
      <c r="U762"/>
      <c r="V762"/>
      <c r="W762"/>
      <c r="X762"/>
    </row>
    <row r="763" spans="9:24">
      <c r="I763"/>
      <c r="Q763"/>
      <c r="R763"/>
      <c r="S763"/>
      <c r="T763"/>
      <c r="U763"/>
      <c r="V763"/>
      <c r="W763"/>
      <c r="X763"/>
    </row>
    <row r="764" spans="9:24">
      <c r="I764"/>
      <c r="Q764"/>
      <c r="R764"/>
      <c r="S764"/>
      <c r="T764"/>
      <c r="U764"/>
      <c r="V764"/>
      <c r="W764"/>
      <c r="X764"/>
    </row>
    <row r="765" spans="9:24">
      <c r="I765"/>
      <c r="Q765"/>
      <c r="R765"/>
      <c r="S765"/>
      <c r="T765"/>
      <c r="U765"/>
      <c r="V765"/>
      <c r="W765"/>
      <c r="X765"/>
    </row>
    <row r="766" spans="9:24">
      <c r="I766"/>
      <c r="Q766"/>
      <c r="R766"/>
      <c r="S766"/>
      <c r="T766"/>
      <c r="U766"/>
      <c r="V766"/>
      <c r="W766"/>
      <c r="X766"/>
    </row>
    <row r="767" spans="9:24">
      <c r="I767"/>
      <c r="Q767"/>
      <c r="R767"/>
      <c r="S767"/>
      <c r="T767"/>
      <c r="U767"/>
      <c r="V767"/>
      <c r="W767"/>
      <c r="X767"/>
    </row>
    <row r="768" spans="9:24">
      <c r="I768"/>
      <c r="Q768"/>
      <c r="R768"/>
      <c r="S768"/>
      <c r="T768"/>
      <c r="U768"/>
      <c r="V768"/>
      <c r="W768"/>
      <c r="X768"/>
    </row>
    <row r="769" spans="9:24">
      <c r="I769"/>
      <c r="Q769"/>
      <c r="R769"/>
      <c r="S769"/>
      <c r="T769"/>
      <c r="U769"/>
      <c r="V769"/>
      <c r="W769"/>
      <c r="X769"/>
    </row>
    <row r="770" spans="9:24">
      <c r="I770"/>
      <c r="Q770"/>
      <c r="R770"/>
      <c r="S770"/>
      <c r="T770"/>
      <c r="U770"/>
      <c r="V770"/>
      <c r="W770"/>
      <c r="X770"/>
    </row>
    <row r="771" spans="9:24">
      <c r="I771"/>
      <c r="Q771"/>
      <c r="R771"/>
      <c r="S771"/>
      <c r="T771"/>
      <c r="U771"/>
      <c r="V771"/>
      <c r="W771"/>
      <c r="X771"/>
    </row>
    <row r="772" spans="9:24">
      <c r="I772"/>
      <c r="Q772"/>
      <c r="R772"/>
      <c r="S772"/>
      <c r="T772"/>
      <c r="U772"/>
      <c r="V772"/>
      <c r="W772"/>
      <c r="X772"/>
    </row>
    <row r="773" spans="9:24">
      <c r="I773"/>
      <c r="Q773"/>
      <c r="R773"/>
      <c r="S773"/>
      <c r="T773"/>
      <c r="U773"/>
      <c r="V773"/>
      <c r="W773"/>
      <c r="X773"/>
    </row>
    <row r="774" spans="9:24">
      <c r="I774"/>
      <c r="Q774"/>
      <c r="R774"/>
      <c r="S774"/>
      <c r="T774"/>
      <c r="U774"/>
      <c r="V774"/>
      <c r="W774"/>
      <c r="X774"/>
    </row>
    <row r="775" spans="9:24">
      <c r="I775"/>
      <c r="Q775"/>
      <c r="R775"/>
      <c r="S775"/>
      <c r="T775"/>
      <c r="U775"/>
      <c r="V775"/>
      <c r="W775"/>
      <c r="X775"/>
    </row>
    <row r="776" spans="9:24">
      <c r="I776"/>
      <c r="Q776"/>
      <c r="R776"/>
      <c r="S776"/>
      <c r="T776"/>
      <c r="U776"/>
      <c r="V776"/>
      <c r="W776"/>
      <c r="X776"/>
    </row>
    <row r="777" spans="9:24">
      <c r="I777"/>
      <c r="Q777"/>
      <c r="R777"/>
      <c r="S777"/>
      <c r="T777"/>
      <c r="U777"/>
      <c r="V777"/>
      <c r="W777"/>
      <c r="X777"/>
    </row>
    <row r="778" spans="9:24">
      <c r="I778"/>
      <c r="Q778"/>
      <c r="R778"/>
      <c r="S778"/>
      <c r="T778"/>
      <c r="U778"/>
      <c r="V778"/>
      <c r="W778"/>
      <c r="X778"/>
    </row>
    <row r="779" spans="9:24">
      <c r="I779"/>
      <c r="Q779"/>
      <c r="R779"/>
      <c r="S779"/>
      <c r="T779"/>
      <c r="U779"/>
      <c r="V779"/>
      <c r="W779"/>
      <c r="X779"/>
    </row>
    <row r="780" spans="9:24">
      <c r="I780"/>
      <c r="Q780"/>
      <c r="R780"/>
      <c r="S780"/>
      <c r="T780"/>
      <c r="U780"/>
      <c r="V780"/>
      <c r="W780"/>
      <c r="X780"/>
    </row>
    <row r="781" spans="9:24">
      <c r="I781"/>
      <c r="Q781"/>
      <c r="R781"/>
      <c r="S781"/>
      <c r="T781"/>
      <c r="U781"/>
      <c r="V781"/>
      <c r="W781"/>
      <c r="X781"/>
    </row>
    <row r="782" spans="9:24">
      <c r="I782"/>
      <c r="Q782"/>
      <c r="R782"/>
      <c r="S782"/>
      <c r="T782"/>
      <c r="U782"/>
      <c r="V782"/>
      <c r="W782"/>
      <c r="X782"/>
    </row>
    <row r="783" spans="9:24">
      <c r="I783"/>
      <c r="Q783"/>
      <c r="R783"/>
      <c r="S783"/>
      <c r="T783"/>
      <c r="U783"/>
      <c r="V783"/>
      <c r="W783"/>
      <c r="X783"/>
    </row>
    <row r="784" spans="9:24">
      <c r="I784"/>
      <c r="Q784"/>
      <c r="R784"/>
      <c r="S784"/>
      <c r="T784"/>
      <c r="U784"/>
      <c r="V784"/>
      <c r="W784"/>
      <c r="X784"/>
    </row>
    <row r="785" spans="9:24">
      <c r="I785"/>
      <c r="Q785"/>
      <c r="R785"/>
      <c r="S785"/>
      <c r="T785"/>
      <c r="U785"/>
      <c r="V785"/>
      <c r="W785"/>
      <c r="X785"/>
    </row>
    <row r="786" spans="9:24">
      <c r="I786"/>
      <c r="Q786"/>
      <c r="R786"/>
      <c r="S786"/>
      <c r="T786"/>
      <c r="U786"/>
      <c r="V786"/>
      <c r="W786"/>
      <c r="X786"/>
    </row>
    <row r="787" spans="9:24">
      <c r="I787"/>
      <c r="Q787"/>
      <c r="R787"/>
      <c r="S787"/>
      <c r="T787"/>
      <c r="U787"/>
      <c r="V787"/>
      <c r="W787"/>
      <c r="X787"/>
    </row>
    <row r="788" spans="9:24">
      <c r="I788"/>
      <c r="Q788"/>
      <c r="R788"/>
      <c r="S788"/>
      <c r="T788"/>
      <c r="U788"/>
      <c r="V788"/>
      <c r="W788"/>
      <c r="X788"/>
    </row>
    <row r="789" spans="9:24">
      <c r="I789"/>
      <c r="Q789"/>
      <c r="R789"/>
      <c r="S789"/>
      <c r="T789"/>
      <c r="U789"/>
      <c r="V789"/>
      <c r="W789"/>
      <c r="X789"/>
    </row>
    <row r="790" spans="9:24">
      <c r="I790"/>
      <c r="Q790"/>
      <c r="R790"/>
      <c r="S790"/>
      <c r="T790"/>
      <c r="U790"/>
      <c r="V790"/>
      <c r="W790"/>
      <c r="X790"/>
    </row>
    <row r="791" spans="9:24">
      <c r="I791"/>
      <c r="Q791"/>
      <c r="R791"/>
      <c r="S791"/>
      <c r="T791"/>
      <c r="U791"/>
      <c r="V791"/>
      <c r="W791"/>
      <c r="X791"/>
    </row>
    <row r="792" spans="9:24">
      <c r="I792"/>
      <c r="Q792"/>
      <c r="R792"/>
      <c r="S792"/>
      <c r="T792"/>
      <c r="U792"/>
      <c r="V792"/>
      <c r="W792"/>
      <c r="X792"/>
    </row>
    <row r="793" spans="9:24">
      <c r="I793"/>
      <c r="Q793"/>
      <c r="R793"/>
      <c r="S793"/>
      <c r="T793"/>
      <c r="U793"/>
      <c r="V793"/>
      <c r="W793"/>
      <c r="X793"/>
    </row>
    <row r="794" spans="9:24">
      <c r="I794"/>
      <c r="Q794"/>
      <c r="R794"/>
      <c r="S794"/>
      <c r="T794"/>
      <c r="U794"/>
      <c r="V794"/>
      <c r="W794"/>
      <c r="X794"/>
    </row>
    <row r="795" spans="9:24">
      <c r="I795"/>
      <c r="Q795"/>
      <c r="R795"/>
      <c r="S795"/>
      <c r="T795"/>
      <c r="U795"/>
      <c r="V795"/>
      <c r="W795"/>
      <c r="X795"/>
    </row>
    <row r="796" spans="9:24">
      <c r="I796"/>
      <c r="Q796"/>
      <c r="R796"/>
      <c r="S796"/>
      <c r="T796"/>
      <c r="U796"/>
      <c r="V796"/>
      <c r="W796"/>
      <c r="X796"/>
    </row>
    <row r="797" spans="9:24">
      <c r="I797"/>
      <c r="Q797"/>
      <c r="R797"/>
      <c r="S797"/>
      <c r="T797"/>
      <c r="U797"/>
      <c r="V797"/>
      <c r="W797"/>
      <c r="X797"/>
    </row>
    <row r="798" spans="9:24">
      <c r="I798"/>
      <c r="Q798"/>
      <c r="R798"/>
      <c r="S798"/>
      <c r="T798"/>
      <c r="U798"/>
      <c r="V798"/>
      <c r="W798"/>
      <c r="X798"/>
    </row>
    <row r="799" spans="9:24">
      <c r="I799"/>
      <c r="Q799"/>
      <c r="R799"/>
      <c r="S799"/>
      <c r="T799"/>
      <c r="U799"/>
      <c r="V799"/>
      <c r="W799"/>
      <c r="X799"/>
    </row>
    <row r="800" spans="9:24">
      <c r="I800"/>
      <c r="Q800"/>
      <c r="R800"/>
      <c r="S800"/>
      <c r="T800"/>
      <c r="U800"/>
      <c r="V800"/>
      <c r="W800"/>
      <c r="X800"/>
    </row>
    <row r="801" spans="9:24">
      <c r="I801"/>
      <c r="Q801"/>
      <c r="R801"/>
      <c r="S801"/>
      <c r="T801"/>
      <c r="U801"/>
      <c r="V801"/>
      <c r="W801"/>
      <c r="X801"/>
    </row>
    <row r="802" spans="9:24">
      <c r="I802"/>
      <c r="Q802"/>
      <c r="R802"/>
      <c r="S802"/>
      <c r="T802"/>
      <c r="U802"/>
      <c r="V802"/>
      <c r="W802"/>
      <c r="X802"/>
    </row>
    <row r="803" spans="9:24">
      <c r="I803"/>
      <c r="Q803"/>
      <c r="R803"/>
      <c r="S803"/>
      <c r="T803"/>
      <c r="U803"/>
      <c r="V803"/>
      <c r="W803"/>
      <c r="X803"/>
    </row>
    <row r="804" spans="9:24">
      <c r="I804"/>
      <c r="Q804"/>
      <c r="R804"/>
      <c r="S804"/>
      <c r="T804"/>
      <c r="U804"/>
      <c r="V804"/>
      <c r="W804"/>
      <c r="X804"/>
    </row>
    <row r="805" spans="9:24">
      <c r="I805"/>
      <c r="Q805"/>
      <c r="R805"/>
      <c r="S805"/>
      <c r="T805"/>
      <c r="U805"/>
      <c r="V805"/>
      <c r="W805"/>
      <c r="X805"/>
    </row>
    <row r="806" spans="9:24">
      <c r="I806"/>
      <c r="Q806"/>
      <c r="R806"/>
      <c r="S806"/>
      <c r="T806"/>
      <c r="U806"/>
      <c r="V806"/>
      <c r="W806"/>
      <c r="X806"/>
    </row>
    <row r="807" spans="9:24">
      <c r="I807"/>
      <c r="Q807"/>
      <c r="R807"/>
      <c r="S807"/>
      <c r="T807"/>
      <c r="U807"/>
      <c r="V807"/>
      <c r="W807"/>
      <c r="X807"/>
    </row>
    <row r="808" spans="9:24">
      <c r="I808"/>
      <c r="Q808"/>
      <c r="R808"/>
      <c r="S808"/>
      <c r="T808"/>
      <c r="U808"/>
      <c r="V808"/>
      <c r="W808"/>
      <c r="X808"/>
    </row>
    <row r="809" spans="9:24">
      <c r="I809"/>
      <c r="Q809"/>
      <c r="R809"/>
      <c r="S809"/>
      <c r="T809"/>
      <c r="U809"/>
      <c r="V809"/>
      <c r="W809"/>
      <c r="X809"/>
    </row>
    <row r="810" spans="9:24">
      <c r="I810"/>
      <c r="Q810"/>
      <c r="R810"/>
      <c r="S810"/>
      <c r="T810"/>
      <c r="U810"/>
      <c r="V810"/>
      <c r="W810"/>
      <c r="X810"/>
    </row>
    <row r="811" spans="9:24">
      <c r="I811"/>
      <c r="Q811"/>
      <c r="R811"/>
      <c r="S811"/>
      <c r="T811"/>
      <c r="U811"/>
      <c r="V811"/>
      <c r="W811"/>
      <c r="X811"/>
    </row>
    <row r="812" spans="9:24">
      <c r="I812"/>
      <c r="Q812"/>
      <c r="R812"/>
      <c r="S812"/>
      <c r="T812"/>
      <c r="U812"/>
      <c r="V812"/>
      <c r="W812"/>
      <c r="X812"/>
    </row>
    <row r="813" spans="9:24">
      <c r="I813"/>
      <c r="Q813"/>
      <c r="R813"/>
      <c r="S813"/>
      <c r="T813"/>
      <c r="U813"/>
      <c r="V813"/>
      <c r="W813"/>
      <c r="X813"/>
    </row>
    <row r="814" spans="9:24">
      <c r="I814"/>
      <c r="Q814"/>
      <c r="R814"/>
      <c r="S814"/>
      <c r="T814"/>
      <c r="U814"/>
      <c r="V814"/>
      <c r="W814"/>
      <c r="X814"/>
    </row>
    <row r="815" spans="9:24">
      <c r="I815"/>
      <c r="Q815"/>
      <c r="R815"/>
      <c r="S815"/>
      <c r="T815"/>
      <c r="U815"/>
      <c r="V815"/>
      <c r="W815"/>
      <c r="X815"/>
    </row>
    <row r="816" spans="9:24">
      <c r="I816"/>
      <c r="Q816"/>
      <c r="R816"/>
      <c r="S816"/>
      <c r="T816"/>
      <c r="U816"/>
      <c r="V816"/>
      <c r="W816"/>
      <c r="X816"/>
    </row>
    <row r="817" spans="9:24">
      <c r="I817"/>
      <c r="Q817"/>
      <c r="R817"/>
      <c r="S817"/>
      <c r="T817"/>
      <c r="U817"/>
      <c r="V817"/>
      <c r="W817"/>
      <c r="X817"/>
    </row>
    <row r="818" spans="9:24">
      <c r="I818"/>
      <c r="Q818"/>
      <c r="R818"/>
      <c r="S818"/>
      <c r="T818"/>
      <c r="U818"/>
      <c r="V818"/>
      <c r="W818"/>
      <c r="X818"/>
    </row>
    <row r="819" spans="9:24">
      <c r="I819"/>
      <c r="Q819"/>
      <c r="R819"/>
      <c r="S819"/>
      <c r="T819"/>
      <c r="U819"/>
      <c r="V819"/>
      <c r="W819"/>
      <c r="X819"/>
    </row>
    <row r="820" spans="9:24">
      <c r="I820"/>
      <c r="Q820"/>
      <c r="R820"/>
      <c r="S820"/>
      <c r="T820"/>
      <c r="U820"/>
      <c r="V820"/>
      <c r="W820"/>
      <c r="X820"/>
    </row>
    <row r="821" spans="9:24">
      <c r="I821"/>
      <c r="Q821"/>
      <c r="R821"/>
      <c r="S821"/>
      <c r="T821"/>
      <c r="U821"/>
      <c r="V821"/>
      <c r="W821"/>
      <c r="X821"/>
    </row>
    <row r="822" spans="9:24">
      <c r="I822"/>
      <c r="Q822"/>
      <c r="R822"/>
      <c r="S822"/>
      <c r="T822"/>
      <c r="U822"/>
      <c r="V822"/>
      <c r="W822"/>
      <c r="X822"/>
    </row>
    <row r="823" spans="9:24">
      <c r="I823"/>
      <c r="Q823"/>
      <c r="R823"/>
      <c r="S823"/>
      <c r="T823"/>
      <c r="U823"/>
      <c r="V823"/>
      <c r="W823"/>
      <c r="X823"/>
    </row>
    <row r="824" spans="9:24">
      <c r="I824"/>
      <c r="Q824"/>
      <c r="R824"/>
      <c r="S824"/>
      <c r="T824"/>
      <c r="U824"/>
      <c r="V824"/>
      <c r="W824"/>
      <c r="X824"/>
    </row>
    <row r="825" spans="9:24">
      <c r="I825"/>
      <c r="Q825"/>
      <c r="R825"/>
      <c r="S825"/>
      <c r="T825"/>
      <c r="U825"/>
      <c r="V825"/>
      <c r="W825"/>
      <c r="X825"/>
    </row>
    <row r="826" spans="9:24">
      <c r="I826"/>
      <c r="Q826"/>
      <c r="R826"/>
      <c r="S826"/>
      <c r="T826"/>
      <c r="U826"/>
      <c r="V826"/>
      <c r="W826"/>
      <c r="X826"/>
    </row>
    <row r="827" spans="9:24">
      <c r="I827"/>
      <c r="Q827"/>
      <c r="R827"/>
      <c r="S827"/>
      <c r="T827"/>
      <c r="U827"/>
      <c r="V827"/>
      <c r="W827"/>
      <c r="X827"/>
    </row>
    <row r="828" spans="9:24">
      <c r="I828"/>
      <c r="Q828"/>
      <c r="R828"/>
      <c r="S828"/>
      <c r="T828"/>
      <c r="U828"/>
      <c r="V828"/>
      <c r="W828"/>
      <c r="X828"/>
    </row>
    <row r="829" spans="9:24">
      <c r="I829"/>
      <c r="Q829"/>
      <c r="R829"/>
      <c r="S829"/>
      <c r="T829"/>
      <c r="U829"/>
      <c r="V829"/>
      <c r="W829"/>
      <c r="X829"/>
    </row>
    <row r="830" spans="9:24">
      <c r="I830"/>
      <c r="Q830"/>
      <c r="R830"/>
      <c r="S830"/>
      <c r="T830"/>
      <c r="U830"/>
      <c r="V830"/>
      <c r="W830"/>
      <c r="X830"/>
    </row>
    <row r="831" spans="9:24">
      <c r="I831"/>
      <c r="Q831"/>
      <c r="R831"/>
      <c r="S831"/>
      <c r="T831"/>
      <c r="U831"/>
      <c r="V831"/>
      <c r="W831"/>
      <c r="X831"/>
    </row>
    <row r="832" spans="9:24">
      <c r="I832"/>
      <c r="Q832"/>
      <c r="R832"/>
      <c r="S832"/>
      <c r="T832"/>
      <c r="U832"/>
      <c r="V832"/>
      <c r="W832"/>
      <c r="X832"/>
    </row>
    <row r="833" spans="9:24">
      <c r="I833"/>
      <c r="Q833"/>
      <c r="R833"/>
      <c r="S833"/>
      <c r="T833"/>
      <c r="U833"/>
      <c r="V833"/>
      <c r="W833"/>
      <c r="X833"/>
    </row>
    <row r="834" spans="9:24">
      <c r="I834"/>
      <c r="Q834"/>
      <c r="R834"/>
      <c r="S834"/>
      <c r="T834"/>
      <c r="U834"/>
      <c r="V834"/>
      <c r="W834"/>
      <c r="X834"/>
    </row>
    <row r="835" spans="9:24">
      <c r="I835"/>
      <c r="Q835"/>
      <c r="R835"/>
      <c r="S835"/>
      <c r="T835"/>
      <c r="U835"/>
      <c r="V835"/>
      <c r="W835"/>
      <c r="X835"/>
    </row>
    <row r="836" spans="9:24">
      <c r="I836"/>
      <c r="Q836"/>
      <c r="R836"/>
      <c r="S836"/>
      <c r="T836"/>
      <c r="U836"/>
      <c r="V836"/>
      <c r="W836"/>
      <c r="X836"/>
    </row>
    <row r="837" spans="9:24">
      <c r="I837"/>
      <c r="Q837"/>
      <c r="R837"/>
      <c r="S837"/>
      <c r="T837"/>
      <c r="U837"/>
      <c r="V837"/>
      <c r="W837"/>
      <c r="X837"/>
    </row>
    <row r="838" spans="9:24">
      <c r="I838"/>
      <c r="Q838"/>
      <c r="R838"/>
      <c r="S838"/>
      <c r="T838"/>
      <c r="U838"/>
      <c r="V838"/>
      <c r="W838"/>
      <c r="X838"/>
    </row>
    <row r="839" spans="9:24">
      <c r="I839"/>
      <c r="Q839"/>
      <c r="R839"/>
      <c r="S839"/>
      <c r="T839"/>
      <c r="U839"/>
      <c r="V839"/>
      <c r="W839"/>
      <c r="X839"/>
    </row>
    <row r="840" spans="9:24">
      <c r="I840"/>
      <c r="Q840"/>
      <c r="R840"/>
      <c r="S840"/>
      <c r="T840"/>
      <c r="U840"/>
      <c r="V840"/>
      <c r="W840"/>
      <c r="X840"/>
    </row>
    <row r="841" spans="9:24">
      <c r="I841"/>
      <c r="Q841"/>
      <c r="R841"/>
      <c r="S841"/>
      <c r="T841"/>
      <c r="U841"/>
      <c r="V841"/>
      <c r="W841"/>
      <c r="X841"/>
    </row>
    <row r="842" spans="9:24">
      <c r="I842"/>
      <c r="Q842"/>
      <c r="R842"/>
      <c r="S842"/>
      <c r="T842"/>
      <c r="U842"/>
      <c r="V842"/>
      <c r="W842"/>
      <c r="X842"/>
    </row>
    <row r="843" spans="9:24">
      <c r="I843"/>
      <c r="Q843"/>
      <c r="R843"/>
      <c r="S843"/>
      <c r="T843"/>
      <c r="U843"/>
      <c r="V843"/>
      <c r="W843"/>
      <c r="X843"/>
    </row>
    <row r="844" spans="9:24">
      <c r="I844"/>
      <c r="Q844"/>
      <c r="R844"/>
      <c r="S844"/>
      <c r="T844"/>
      <c r="U844"/>
      <c r="V844"/>
      <c r="W844"/>
      <c r="X844"/>
    </row>
    <row r="845" spans="9:24">
      <c r="I845"/>
      <c r="Q845"/>
      <c r="R845"/>
      <c r="S845"/>
      <c r="T845"/>
      <c r="U845"/>
      <c r="V845"/>
      <c r="W845"/>
      <c r="X845"/>
    </row>
    <row r="846" spans="9:24">
      <c r="I846"/>
      <c r="Q846"/>
      <c r="R846"/>
      <c r="S846"/>
      <c r="T846"/>
      <c r="U846"/>
      <c r="V846"/>
      <c r="W846"/>
      <c r="X846"/>
    </row>
    <row r="847" spans="9:24">
      <c r="I847"/>
      <c r="Q847"/>
      <c r="R847"/>
      <c r="S847"/>
      <c r="T847"/>
      <c r="U847"/>
      <c r="V847"/>
      <c r="W847"/>
      <c r="X847"/>
    </row>
    <row r="848" spans="9:24">
      <c r="I848"/>
      <c r="Q848"/>
      <c r="R848"/>
      <c r="S848"/>
      <c r="T848"/>
      <c r="U848"/>
      <c r="V848"/>
      <c r="W848"/>
      <c r="X848"/>
    </row>
    <row r="849" spans="9:24">
      <c r="I849"/>
      <c r="Q849"/>
      <c r="R849"/>
      <c r="S849"/>
      <c r="T849"/>
      <c r="U849"/>
      <c r="V849"/>
      <c r="W849"/>
      <c r="X849"/>
    </row>
    <row r="850" spans="9:24">
      <c r="I850"/>
      <c r="Q850"/>
      <c r="R850"/>
      <c r="S850"/>
      <c r="T850"/>
      <c r="U850"/>
      <c r="V850"/>
      <c r="W850"/>
      <c r="X850"/>
    </row>
    <row r="851" spans="9:24">
      <c r="I851"/>
      <c r="Q851"/>
      <c r="R851"/>
      <c r="S851"/>
      <c r="T851"/>
      <c r="U851"/>
      <c r="V851"/>
      <c r="W851"/>
      <c r="X851"/>
    </row>
    <row r="852" spans="9:24">
      <c r="I852"/>
      <c r="Q852"/>
      <c r="R852"/>
      <c r="S852"/>
      <c r="T852"/>
      <c r="U852"/>
      <c r="V852"/>
      <c r="W852"/>
      <c r="X852"/>
    </row>
    <row r="853" spans="9:24">
      <c r="I853"/>
      <c r="Q853"/>
      <c r="R853"/>
      <c r="S853"/>
      <c r="T853"/>
      <c r="U853"/>
      <c r="V853"/>
      <c r="W853"/>
      <c r="X853"/>
    </row>
    <row r="854" spans="9:24">
      <c r="I854"/>
      <c r="Q854"/>
      <c r="R854"/>
      <c r="S854"/>
      <c r="T854"/>
      <c r="U854"/>
      <c r="V854"/>
      <c r="W854"/>
      <c r="X854"/>
    </row>
    <row r="855" spans="9:24">
      <c r="I855"/>
      <c r="Q855"/>
      <c r="R855"/>
      <c r="S855"/>
      <c r="T855"/>
      <c r="U855"/>
      <c r="V855"/>
      <c r="W855"/>
      <c r="X855"/>
    </row>
    <row r="856" spans="9:24">
      <c r="I856"/>
      <c r="Q856"/>
      <c r="R856"/>
      <c r="S856"/>
      <c r="T856"/>
      <c r="U856"/>
      <c r="V856"/>
      <c r="W856"/>
      <c r="X856"/>
    </row>
    <row r="857" spans="9:24">
      <c r="I857"/>
      <c r="Q857"/>
      <c r="R857"/>
      <c r="S857"/>
      <c r="T857"/>
      <c r="U857"/>
      <c r="V857"/>
      <c r="W857"/>
      <c r="X857"/>
    </row>
    <row r="858" spans="9:24">
      <c r="I858"/>
      <c r="Q858"/>
      <c r="R858"/>
      <c r="S858"/>
      <c r="T858"/>
      <c r="U858"/>
      <c r="V858"/>
      <c r="W858"/>
      <c r="X858"/>
    </row>
    <row r="859" spans="9:24">
      <c r="I859"/>
      <c r="Q859"/>
      <c r="R859"/>
      <c r="S859"/>
      <c r="T859"/>
      <c r="U859"/>
      <c r="V859"/>
      <c r="W859"/>
      <c r="X859"/>
    </row>
    <row r="860" spans="9:24">
      <c r="I860"/>
      <c r="Q860"/>
      <c r="R860"/>
      <c r="S860"/>
      <c r="T860"/>
      <c r="U860"/>
      <c r="V860"/>
      <c r="W860"/>
      <c r="X860"/>
    </row>
    <row r="861" spans="9:24">
      <c r="I861"/>
      <c r="Q861"/>
      <c r="R861"/>
      <c r="S861"/>
      <c r="T861"/>
      <c r="U861"/>
      <c r="V861"/>
      <c r="W861"/>
      <c r="X861"/>
    </row>
    <row r="862" spans="9:24">
      <c r="I862"/>
      <c r="Q862"/>
      <c r="R862"/>
      <c r="S862"/>
      <c r="T862"/>
      <c r="U862"/>
      <c r="V862"/>
      <c r="W862"/>
      <c r="X862"/>
    </row>
    <row r="863" spans="9:24">
      <c r="I863"/>
      <c r="Q863"/>
      <c r="R863"/>
      <c r="S863"/>
      <c r="T863"/>
      <c r="U863"/>
      <c r="V863"/>
      <c r="W863"/>
      <c r="X863"/>
    </row>
    <row r="864" spans="9:24">
      <c r="I864"/>
      <c r="Q864"/>
      <c r="R864"/>
      <c r="S864"/>
      <c r="T864"/>
      <c r="U864"/>
      <c r="V864"/>
      <c r="W864"/>
      <c r="X864"/>
    </row>
    <row r="865" spans="9:24">
      <c r="I865"/>
      <c r="Q865"/>
      <c r="R865"/>
      <c r="S865"/>
      <c r="T865"/>
      <c r="U865"/>
      <c r="V865"/>
      <c r="W865"/>
      <c r="X865"/>
    </row>
    <row r="866" spans="9:24">
      <c r="I866"/>
      <c r="Q866"/>
      <c r="R866"/>
      <c r="S866"/>
      <c r="T866"/>
      <c r="U866"/>
      <c r="V866"/>
      <c r="W866"/>
      <c r="X866"/>
    </row>
    <row r="867" spans="9:24">
      <c r="I867"/>
      <c r="Q867"/>
      <c r="R867"/>
      <c r="S867"/>
      <c r="T867"/>
      <c r="U867"/>
      <c r="V867"/>
      <c r="W867"/>
      <c r="X867"/>
    </row>
    <row r="868" spans="9:24">
      <c r="I868"/>
      <c r="Q868"/>
      <c r="R868"/>
      <c r="S868"/>
      <c r="T868"/>
      <c r="U868"/>
      <c r="V868"/>
      <c r="W868"/>
      <c r="X868"/>
    </row>
    <row r="869" spans="9:24">
      <c r="I869"/>
      <c r="Q869"/>
      <c r="R869"/>
      <c r="S869"/>
      <c r="T869"/>
      <c r="U869"/>
      <c r="V869"/>
      <c r="W869"/>
      <c r="X869"/>
    </row>
    <row r="870" spans="9:24">
      <c r="I870"/>
      <c r="Q870"/>
      <c r="R870"/>
      <c r="S870"/>
      <c r="T870"/>
      <c r="U870"/>
      <c r="V870"/>
      <c r="W870"/>
      <c r="X870"/>
    </row>
    <row r="871" spans="9:24">
      <c r="I871"/>
      <c r="Q871"/>
      <c r="R871"/>
      <c r="S871"/>
      <c r="T871"/>
      <c r="U871"/>
      <c r="V871"/>
      <c r="W871"/>
      <c r="X871"/>
    </row>
    <row r="872" spans="9:24">
      <c r="I872"/>
      <c r="Q872"/>
      <c r="R872"/>
      <c r="S872"/>
      <c r="T872"/>
      <c r="U872"/>
      <c r="V872"/>
      <c r="W872"/>
      <c r="X872"/>
    </row>
    <row r="873" spans="9:24">
      <c r="I873"/>
      <c r="Q873"/>
      <c r="R873"/>
      <c r="S873"/>
      <c r="T873"/>
      <c r="U873"/>
      <c r="V873"/>
      <c r="W873"/>
      <c r="X873"/>
    </row>
    <row r="874" spans="9:24">
      <c r="I874"/>
      <c r="Q874"/>
      <c r="R874"/>
      <c r="S874"/>
      <c r="T874"/>
      <c r="U874"/>
      <c r="V874"/>
      <c r="W874"/>
      <c r="X874"/>
    </row>
    <row r="875" spans="9:24">
      <c r="I875"/>
      <c r="Q875"/>
      <c r="R875"/>
      <c r="S875"/>
      <c r="T875"/>
      <c r="U875"/>
      <c r="V875"/>
      <c r="W875"/>
      <c r="X875"/>
    </row>
    <row r="876" spans="9:24">
      <c r="I876"/>
      <c r="Q876"/>
      <c r="R876"/>
      <c r="S876"/>
      <c r="T876"/>
      <c r="U876"/>
      <c r="V876"/>
      <c r="W876"/>
      <c r="X876"/>
    </row>
    <row r="877" spans="9:24">
      <c r="I877"/>
      <c r="Q877"/>
      <c r="R877"/>
      <c r="S877"/>
      <c r="T877"/>
      <c r="U877"/>
      <c r="V877"/>
      <c r="W877"/>
      <c r="X877"/>
    </row>
    <row r="878" spans="9:24">
      <c r="I878"/>
      <c r="Q878"/>
      <c r="R878"/>
      <c r="S878"/>
      <c r="T878"/>
      <c r="U878"/>
      <c r="V878"/>
      <c r="W878"/>
      <c r="X878"/>
    </row>
    <row r="879" spans="9:24">
      <c r="I879"/>
      <c r="Q879"/>
      <c r="R879"/>
      <c r="S879"/>
      <c r="T879"/>
      <c r="U879"/>
      <c r="V879"/>
      <c r="W879"/>
      <c r="X879"/>
    </row>
    <row r="880" spans="9:24">
      <c r="I880"/>
      <c r="Q880"/>
      <c r="R880"/>
      <c r="S880"/>
      <c r="T880"/>
      <c r="U880"/>
      <c r="V880"/>
      <c r="W880"/>
      <c r="X880"/>
    </row>
    <row r="881" spans="9:24">
      <c r="I881"/>
      <c r="Q881"/>
      <c r="R881"/>
      <c r="S881"/>
      <c r="T881"/>
      <c r="U881"/>
      <c r="V881"/>
      <c r="W881"/>
      <c r="X881"/>
    </row>
    <row r="882" spans="9:24">
      <c r="I882"/>
      <c r="Q882"/>
      <c r="R882"/>
      <c r="S882"/>
      <c r="T882"/>
      <c r="U882"/>
      <c r="V882"/>
      <c r="W882"/>
      <c r="X882"/>
    </row>
    <row r="883" spans="9:24">
      <c r="I883"/>
      <c r="Q883"/>
      <c r="R883"/>
      <c r="S883"/>
      <c r="T883"/>
      <c r="U883"/>
      <c r="V883"/>
      <c r="W883"/>
      <c r="X883"/>
    </row>
    <row r="884" spans="9:24">
      <c r="I884"/>
      <c r="Q884"/>
      <c r="R884"/>
      <c r="S884"/>
      <c r="T884"/>
      <c r="U884"/>
      <c r="V884"/>
      <c r="W884"/>
      <c r="X884"/>
    </row>
    <row r="885" spans="9:24">
      <c r="I885"/>
      <c r="Q885"/>
      <c r="R885"/>
      <c r="S885"/>
      <c r="T885"/>
      <c r="U885"/>
      <c r="V885"/>
      <c r="W885"/>
      <c r="X885"/>
    </row>
    <row r="886" spans="9:24">
      <c r="I886"/>
      <c r="Q886"/>
      <c r="R886"/>
      <c r="S886"/>
      <c r="T886"/>
      <c r="U886"/>
      <c r="V886"/>
      <c r="W886"/>
      <c r="X886"/>
    </row>
    <row r="887" spans="9:24">
      <c r="I887"/>
      <c r="Q887"/>
      <c r="R887"/>
      <c r="S887"/>
      <c r="T887"/>
      <c r="U887"/>
      <c r="V887"/>
      <c r="W887"/>
      <c r="X887"/>
    </row>
    <row r="888" spans="9:24">
      <c r="I888"/>
      <c r="Q888"/>
      <c r="R888"/>
      <c r="S888"/>
      <c r="T888"/>
      <c r="U888"/>
      <c r="V888"/>
      <c r="W888"/>
      <c r="X888"/>
    </row>
    <row r="889" spans="9:24">
      <c r="I889"/>
      <c r="Q889"/>
      <c r="R889"/>
      <c r="S889"/>
      <c r="T889"/>
      <c r="U889"/>
      <c r="V889"/>
      <c r="W889"/>
      <c r="X889"/>
    </row>
    <row r="890" spans="9:24">
      <c r="I890"/>
      <c r="Q890"/>
      <c r="R890"/>
      <c r="S890"/>
      <c r="T890"/>
      <c r="U890"/>
      <c r="V890"/>
      <c r="W890"/>
      <c r="X890"/>
    </row>
    <row r="891" spans="9:24">
      <c r="I891"/>
      <c r="Q891"/>
      <c r="R891"/>
      <c r="S891"/>
      <c r="T891"/>
      <c r="U891"/>
      <c r="V891"/>
      <c r="W891"/>
      <c r="X891"/>
    </row>
    <row r="892" spans="9:24">
      <c r="I892"/>
      <c r="Q892"/>
      <c r="R892"/>
      <c r="S892"/>
      <c r="T892"/>
      <c r="U892"/>
      <c r="V892"/>
      <c r="W892"/>
      <c r="X892"/>
    </row>
    <row r="893" spans="9:24">
      <c r="I893"/>
      <c r="Q893"/>
      <c r="R893"/>
      <c r="S893"/>
      <c r="T893"/>
      <c r="U893"/>
      <c r="V893"/>
      <c r="W893"/>
      <c r="X893"/>
    </row>
    <row r="894" spans="9:24">
      <c r="I894"/>
      <c r="Q894"/>
      <c r="R894"/>
      <c r="S894"/>
      <c r="T894"/>
      <c r="U894"/>
      <c r="V894"/>
      <c r="W894"/>
      <c r="X894"/>
    </row>
    <row r="895" spans="9:24">
      <c r="I895"/>
      <c r="Q895"/>
      <c r="R895"/>
      <c r="S895"/>
      <c r="T895"/>
      <c r="U895"/>
      <c r="V895"/>
      <c r="W895"/>
      <c r="X895"/>
    </row>
    <row r="896" spans="9:24">
      <c r="I896"/>
      <c r="Q896"/>
      <c r="R896"/>
      <c r="S896"/>
      <c r="T896"/>
      <c r="U896"/>
      <c r="V896"/>
      <c r="W896"/>
      <c r="X896"/>
    </row>
    <row r="897" spans="9:24">
      <c r="I897"/>
      <c r="Q897"/>
      <c r="R897"/>
      <c r="S897"/>
      <c r="T897"/>
      <c r="U897"/>
      <c r="V897"/>
      <c r="W897"/>
      <c r="X897"/>
    </row>
    <row r="898" spans="9:24">
      <c r="I898"/>
      <c r="Q898"/>
      <c r="R898"/>
      <c r="S898"/>
      <c r="T898"/>
      <c r="U898"/>
      <c r="V898"/>
      <c r="W898"/>
      <c r="X898"/>
    </row>
    <row r="899" spans="9:24">
      <c r="I899"/>
      <c r="Q899"/>
      <c r="R899"/>
      <c r="S899"/>
      <c r="T899"/>
      <c r="U899"/>
      <c r="V899"/>
      <c r="W899"/>
      <c r="X899"/>
    </row>
    <row r="900" spans="9:24">
      <c r="I900"/>
      <c r="Q900"/>
      <c r="R900"/>
      <c r="S900"/>
      <c r="T900"/>
      <c r="U900"/>
      <c r="V900"/>
      <c r="W900"/>
      <c r="X900"/>
    </row>
    <row r="901" spans="9:24">
      <c r="I901"/>
      <c r="Q901"/>
      <c r="R901"/>
      <c r="S901"/>
      <c r="T901"/>
      <c r="U901"/>
      <c r="V901"/>
      <c r="W901"/>
      <c r="X901"/>
    </row>
    <row r="902" spans="9:24">
      <c r="I902"/>
      <c r="Q902"/>
      <c r="R902"/>
      <c r="S902"/>
      <c r="T902"/>
      <c r="U902"/>
      <c r="V902"/>
      <c r="W902"/>
      <c r="X902"/>
    </row>
    <row r="903" spans="9:24">
      <c r="I903"/>
      <c r="Q903"/>
      <c r="R903"/>
      <c r="S903"/>
      <c r="T903"/>
      <c r="U903"/>
      <c r="V903"/>
      <c r="W903"/>
      <c r="X903"/>
    </row>
    <row r="904" spans="9:24">
      <c r="I904"/>
      <c r="Q904"/>
      <c r="R904"/>
      <c r="S904"/>
      <c r="T904"/>
      <c r="U904"/>
      <c r="V904"/>
      <c r="W904"/>
      <c r="X904"/>
    </row>
    <row r="905" spans="9:24">
      <c r="I905"/>
      <c r="Q905"/>
      <c r="R905"/>
      <c r="S905"/>
      <c r="T905"/>
      <c r="U905"/>
      <c r="V905"/>
      <c r="W905"/>
      <c r="X905"/>
    </row>
    <row r="906" spans="9:24">
      <c r="I906"/>
      <c r="Q906"/>
      <c r="R906"/>
      <c r="S906"/>
      <c r="T906"/>
      <c r="U906"/>
      <c r="V906"/>
      <c r="W906"/>
      <c r="X906"/>
    </row>
    <row r="907" spans="9:24">
      <c r="I907"/>
      <c r="Q907"/>
      <c r="R907"/>
      <c r="S907"/>
      <c r="T907"/>
      <c r="U907"/>
      <c r="V907"/>
      <c r="W907"/>
      <c r="X907"/>
    </row>
    <row r="908" spans="9:24">
      <c r="I908"/>
      <c r="Q908"/>
      <c r="R908"/>
      <c r="S908"/>
      <c r="T908"/>
      <c r="U908"/>
      <c r="V908"/>
      <c r="W908"/>
      <c r="X908"/>
    </row>
    <row r="909" spans="9:24">
      <c r="I909"/>
      <c r="Q909"/>
      <c r="R909"/>
      <c r="S909"/>
      <c r="T909"/>
      <c r="U909"/>
      <c r="V909"/>
      <c r="W909"/>
      <c r="X909"/>
    </row>
    <row r="910" spans="9:24">
      <c r="I910"/>
      <c r="Q910"/>
      <c r="R910"/>
      <c r="S910"/>
      <c r="T910"/>
      <c r="U910"/>
      <c r="V910"/>
      <c r="W910"/>
      <c r="X910"/>
    </row>
    <row r="911" spans="9:24">
      <c r="I911"/>
      <c r="Q911"/>
      <c r="R911"/>
      <c r="S911"/>
      <c r="T911"/>
      <c r="U911"/>
      <c r="V911"/>
      <c r="W911"/>
      <c r="X911"/>
    </row>
    <row r="912" spans="9:24">
      <c r="I912"/>
      <c r="Q912"/>
      <c r="R912"/>
      <c r="S912"/>
      <c r="T912"/>
      <c r="U912"/>
      <c r="V912"/>
      <c r="W912"/>
      <c r="X912"/>
    </row>
    <row r="913" spans="9:24">
      <c r="I913"/>
      <c r="Q913"/>
      <c r="R913"/>
      <c r="S913"/>
      <c r="T913"/>
      <c r="U913"/>
      <c r="V913"/>
      <c r="W913"/>
      <c r="X913"/>
    </row>
    <row r="914" spans="9:24">
      <c r="I914"/>
      <c r="Q914"/>
      <c r="R914"/>
      <c r="S914"/>
      <c r="T914"/>
      <c r="U914"/>
      <c r="V914"/>
      <c r="W914"/>
      <c r="X914"/>
    </row>
    <row r="915" spans="9:24">
      <c r="I915"/>
      <c r="Q915"/>
      <c r="R915"/>
      <c r="S915"/>
      <c r="T915"/>
      <c r="U915"/>
      <c r="V915"/>
      <c r="W915"/>
      <c r="X915"/>
    </row>
    <row r="916" spans="9:24">
      <c r="I916"/>
      <c r="Q916"/>
      <c r="R916"/>
      <c r="S916"/>
      <c r="T916"/>
      <c r="U916"/>
      <c r="V916"/>
      <c r="W916"/>
      <c r="X916"/>
    </row>
    <row r="917" spans="9:24">
      <c r="I917"/>
      <c r="Q917"/>
      <c r="R917"/>
      <c r="S917"/>
      <c r="T917"/>
      <c r="U917"/>
      <c r="V917"/>
      <c r="W917"/>
      <c r="X917"/>
    </row>
    <row r="918" spans="9:24">
      <c r="I918"/>
      <c r="Q918"/>
      <c r="R918"/>
      <c r="S918"/>
      <c r="T918"/>
      <c r="U918"/>
      <c r="V918"/>
      <c r="W918"/>
      <c r="X918"/>
    </row>
    <row r="919" spans="9:24">
      <c r="I919"/>
      <c r="Q919"/>
      <c r="R919"/>
      <c r="S919"/>
      <c r="T919"/>
      <c r="U919"/>
      <c r="V919"/>
      <c r="W919"/>
      <c r="X919"/>
    </row>
    <row r="920" spans="9:24">
      <c r="I920"/>
      <c r="Q920"/>
      <c r="R920"/>
      <c r="S920"/>
      <c r="T920"/>
      <c r="U920"/>
      <c r="V920"/>
      <c r="W920"/>
      <c r="X920"/>
    </row>
    <row r="921" spans="9:24">
      <c r="I921"/>
      <c r="Q921"/>
      <c r="R921"/>
      <c r="S921"/>
      <c r="T921"/>
      <c r="U921"/>
      <c r="V921"/>
      <c r="W921"/>
      <c r="X921"/>
    </row>
    <row r="922" spans="9:24">
      <c r="I922"/>
      <c r="Q922"/>
      <c r="R922"/>
      <c r="S922"/>
      <c r="T922"/>
      <c r="U922"/>
      <c r="V922"/>
      <c r="W922"/>
      <c r="X922"/>
    </row>
    <row r="923" spans="9:24">
      <c r="I923"/>
      <c r="Q923"/>
      <c r="R923"/>
      <c r="S923"/>
      <c r="T923"/>
      <c r="U923"/>
      <c r="V923"/>
      <c r="W923"/>
      <c r="X923"/>
    </row>
    <row r="924" spans="9:24">
      <c r="I924"/>
      <c r="Q924"/>
      <c r="R924"/>
      <c r="S924"/>
      <c r="T924"/>
      <c r="U924"/>
      <c r="V924"/>
      <c r="W924"/>
      <c r="X924"/>
    </row>
    <row r="925" spans="9:24">
      <c r="I925"/>
      <c r="Q925"/>
      <c r="R925"/>
      <c r="S925"/>
      <c r="T925"/>
      <c r="U925"/>
      <c r="V925"/>
      <c r="W925"/>
      <c r="X925"/>
    </row>
    <row r="926" spans="9:24">
      <c r="I926"/>
      <c r="Q926"/>
      <c r="R926"/>
      <c r="S926"/>
      <c r="T926"/>
      <c r="U926"/>
      <c r="V926"/>
      <c r="W926"/>
      <c r="X926"/>
    </row>
    <row r="927" spans="9:24">
      <c r="I927"/>
      <c r="Q927"/>
      <c r="R927"/>
      <c r="S927"/>
      <c r="T927"/>
      <c r="U927"/>
      <c r="V927"/>
      <c r="W927"/>
      <c r="X927"/>
    </row>
    <row r="928" spans="9:24">
      <c r="I928"/>
      <c r="Q928"/>
      <c r="R928"/>
      <c r="S928"/>
      <c r="T928"/>
      <c r="U928"/>
      <c r="V928"/>
      <c r="W928"/>
      <c r="X928"/>
    </row>
    <row r="929" spans="9:24">
      <c r="I929"/>
      <c r="Q929"/>
      <c r="R929"/>
      <c r="S929"/>
      <c r="T929"/>
      <c r="U929"/>
      <c r="V929"/>
      <c r="W929"/>
      <c r="X929"/>
    </row>
    <row r="930" spans="9:24">
      <c r="I930"/>
      <c r="Q930"/>
      <c r="R930"/>
      <c r="S930"/>
      <c r="T930"/>
      <c r="U930"/>
      <c r="V930"/>
      <c r="W930"/>
      <c r="X930"/>
    </row>
    <row r="931" spans="9:24">
      <c r="I931"/>
      <c r="Q931"/>
      <c r="R931"/>
      <c r="S931"/>
      <c r="T931"/>
      <c r="U931"/>
      <c r="V931"/>
      <c r="W931"/>
      <c r="X931"/>
    </row>
    <row r="932" spans="9:24">
      <c r="I932"/>
      <c r="Q932"/>
      <c r="R932"/>
      <c r="S932"/>
      <c r="T932"/>
      <c r="U932"/>
      <c r="V932"/>
      <c r="W932"/>
      <c r="X932"/>
    </row>
    <row r="933" spans="9:24">
      <c r="I933"/>
      <c r="Q933"/>
      <c r="R933"/>
      <c r="S933"/>
      <c r="T933"/>
      <c r="U933"/>
      <c r="V933"/>
      <c r="W933"/>
      <c r="X933"/>
    </row>
    <row r="934" spans="9:24">
      <c r="I934"/>
      <c r="Q934"/>
      <c r="R934"/>
      <c r="S934"/>
      <c r="T934"/>
      <c r="U934"/>
      <c r="V934"/>
      <c r="W934"/>
      <c r="X934"/>
    </row>
    <row r="935" spans="9:24">
      <c r="I935"/>
      <c r="Q935"/>
      <c r="R935"/>
      <c r="S935"/>
      <c r="T935"/>
      <c r="U935"/>
      <c r="V935"/>
      <c r="W935"/>
      <c r="X935"/>
    </row>
    <row r="936" spans="9:24">
      <c r="I936"/>
      <c r="Q936"/>
      <c r="R936"/>
      <c r="S936"/>
      <c r="T936"/>
      <c r="U936"/>
      <c r="V936"/>
      <c r="W936"/>
      <c r="X936"/>
    </row>
    <row r="937" spans="9:24">
      <c r="I937"/>
      <c r="Q937"/>
      <c r="R937"/>
      <c r="S937"/>
      <c r="T937"/>
      <c r="U937"/>
      <c r="V937"/>
      <c r="W937"/>
      <c r="X937"/>
    </row>
    <row r="938" spans="9:24">
      <c r="I938"/>
      <c r="Q938"/>
      <c r="R938"/>
      <c r="S938"/>
      <c r="T938"/>
      <c r="U938"/>
      <c r="V938"/>
      <c r="W938"/>
      <c r="X938"/>
    </row>
    <row r="939" spans="9:24">
      <c r="I939"/>
      <c r="Q939"/>
      <c r="R939"/>
      <c r="S939"/>
      <c r="T939"/>
      <c r="U939"/>
      <c r="V939"/>
      <c r="W939"/>
      <c r="X939"/>
    </row>
    <row r="940" spans="9:24">
      <c r="I940"/>
      <c r="Q940"/>
      <c r="R940"/>
      <c r="S940"/>
      <c r="T940"/>
      <c r="U940"/>
      <c r="V940"/>
      <c r="W940"/>
      <c r="X940"/>
    </row>
    <row r="941" spans="9:24">
      <c r="I941"/>
      <c r="Q941"/>
      <c r="R941"/>
      <c r="S941"/>
      <c r="T941"/>
      <c r="U941"/>
      <c r="V941"/>
      <c r="W941"/>
      <c r="X941"/>
    </row>
    <row r="942" spans="9:24">
      <c r="I942"/>
      <c r="Q942"/>
      <c r="R942"/>
      <c r="S942"/>
      <c r="T942"/>
      <c r="U942"/>
      <c r="V942"/>
      <c r="W942"/>
      <c r="X942"/>
    </row>
    <row r="943" spans="9:24">
      <c r="I943"/>
      <c r="Q943"/>
      <c r="R943"/>
      <c r="S943"/>
      <c r="T943"/>
      <c r="U943"/>
      <c r="V943"/>
      <c r="W943"/>
      <c r="X943"/>
    </row>
    <row r="944" spans="9:24">
      <c r="I944"/>
      <c r="Q944"/>
      <c r="R944"/>
      <c r="S944"/>
      <c r="T944"/>
      <c r="U944"/>
      <c r="V944"/>
      <c r="W944"/>
      <c r="X944"/>
    </row>
    <row r="945" spans="9:24">
      <c r="I945"/>
      <c r="Q945"/>
      <c r="R945"/>
      <c r="S945"/>
      <c r="T945"/>
      <c r="U945"/>
      <c r="V945"/>
      <c r="W945"/>
      <c r="X945"/>
    </row>
    <row r="946" spans="9:24">
      <c r="I946"/>
      <c r="Q946"/>
      <c r="R946"/>
      <c r="S946"/>
      <c r="T946"/>
      <c r="U946"/>
      <c r="V946"/>
      <c r="W946"/>
      <c r="X946"/>
    </row>
    <row r="947" spans="9:24">
      <c r="I947"/>
      <c r="Q947"/>
      <c r="R947"/>
      <c r="S947"/>
      <c r="T947"/>
      <c r="U947"/>
      <c r="V947"/>
      <c r="W947"/>
      <c r="X947"/>
    </row>
    <row r="948" spans="9:24">
      <c r="I948"/>
      <c r="Q948"/>
      <c r="R948"/>
      <c r="S948"/>
      <c r="T948"/>
      <c r="U948"/>
      <c r="V948"/>
      <c r="W948"/>
      <c r="X948"/>
    </row>
    <row r="949" spans="9:24">
      <c r="I949"/>
      <c r="Q949"/>
      <c r="R949"/>
      <c r="S949"/>
      <c r="T949"/>
      <c r="U949"/>
      <c r="V949"/>
      <c r="W949"/>
      <c r="X949"/>
    </row>
    <row r="950" spans="9:24">
      <c r="I950"/>
      <c r="Q950"/>
      <c r="R950"/>
      <c r="S950"/>
      <c r="T950"/>
      <c r="U950"/>
      <c r="V950"/>
      <c r="W950"/>
      <c r="X950"/>
    </row>
    <row r="951" spans="9:24">
      <c r="I951"/>
      <c r="Q951"/>
      <c r="R951"/>
      <c r="S951"/>
      <c r="T951"/>
      <c r="U951"/>
      <c r="V951"/>
      <c r="W951"/>
      <c r="X951"/>
    </row>
    <row r="952" spans="9:24">
      <c r="I952"/>
      <c r="Q952"/>
      <c r="R952"/>
      <c r="S952"/>
      <c r="T952"/>
      <c r="U952"/>
      <c r="V952"/>
      <c r="W952"/>
      <c r="X952"/>
    </row>
    <row r="953" spans="9:24">
      <c r="I953"/>
      <c r="Q953"/>
      <c r="R953"/>
      <c r="S953"/>
      <c r="T953"/>
      <c r="U953"/>
      <c r="V953"/>
      <c r="W953"/>
      <c r="X953"/>
    </row>
    <row r="954" spans="9:24">
      <c r="I954"/>
      <c r="Q954"/>
      <c r="R954"/>
      <c r="S954"/>
      <c r="T954"/>
      <c r="U954"/>
      <c r="V954"/>
      <c r="W954"/>
      <c r="X954"/>
    </row>
    <row r="955" spans="9:24">
      <c r="I955"/>
      <c r="Q955"/>
      <c r="R955"/>
      <c r="S955"/>
      <c r="T955"/>
      <c r="U955"/>
      <c r="V955"/>
      <c r="W955"/>
      <c r="X955"/>
    </row>
    <row r="956" spans="9:24">
      <c r="I956"/>
      <c r="Q956"/>
      <c r="R956"/>
      <c r="S956"/>
      <c r="T956"/>
      <c r="U956"/>
      <c r="V956"/>
      <c r="W956"/>
      <c r="X956"/>
    </row>
    <row r="957" spans="9:24">
      <c r="I957"/>
      <c r="Q957"/>
      <c r="R957"/>
      <c r="S957"/>
      <c r="T957"/>
      <c r="U957"/>
      <c r="V957"/>
      <c r="W957"/>
      <c r="X957"/>
    </row>
    <row r="958" spans="9:24">
      <c r="I958"/>
      <c r="Q958"/>
      <c r="R958"/>
      <c r="S958"/>
      <c r="T958"/>
      <c r="U958"/>
      <c r="V958"/>
      <c r="W958"/>
      <c r="X958"/>
    </row>
    <row r="959" spans="9:24">
      <c r="I959"/>
      <c r="Q959"/>
      <c r="R959"/>
      <c r="S959"/>
      <c r="T959"/>
      <c r="U959"/>
      <c r="V959"/>
      <c r="W959"/>
      <c r="X959"/>
    </row>
    <row r="960" spans="9:24">
      <c r="I960"/>
      <c r="Q960"/>
      <c r="R960"/>
      <c r="S960"/>
      <c r="T960"/>
      <c r="U960"/>
      <c r="V960"/>
      <c r="W960"/>
      <c r="X960"/>
    </row>
    <row r="961" spans="9:24">
      <c r="I961"/>
      <c r="Q961"/>
      <c r="R961"/>
      <c r="S961"/>
      <c r="T961"/>
      <c r="U961"/>
      <c r="V961"/>
      <c r="W961"/>
      <c r="X961"/>
    </row>
    <row r="962" spans="9:24">
      <c r="I962"/>
      <c r="Q962"/>
      <c r="R962"/>
      <c r="S962"/>
      <c r="T962"/>
      <c r="U962"/>
      <c r="V962"/>
      <c r="W962"/>
      <c r="X962"/>
    </row>
    <row r="963" spans="9:24">
      <c r="I963"/>
      <c r="Q963"/>
      <c r="R963"/>
      <c r="S963"/>
      <c r="T963"/>
      <c r="U963"/>
      <c r="V963"/>
      <c r="W963"/>
      <c r="X963"/>
    </row>
    <row r="964" spans="9:24">
      <c r="I964"/>
      <c r="Q964"/>
      <c r="R964"/>
      <c r="S964"/>
      <c r="T964"/>
      <c r="U964"/>
      <c r="V964"/>
      <c r="W964"/>
      <c r="X964"/>
    </row>
    <row r="965" spans="9:24">
      <c r="I965"/>
      <c r="Q965"/>
      <c r="R965"/>
      <c r="S965"/>
      <c r="T965"/>
      <c r="U965"/>
      <c r="V965"/>
      <c r="W965"/>
      <c r="X965"/>
    </row>
    <row r="966" spans="9:24">
      <c r="I966"/>
      <c r="Q966"/>
      <c r="R966"/>
      <c r="S966"/>
      <c r="T966"/>
      <c r="U966"/>
      <c r="V966"/>
      <c r="W966"/>
      <c r="X966"/>
    </row>
    <row r="967" spans="9:24">
      <c r="I967"/>
      <c r="Q967"/>
      <c r="R967"/>
      <c r="S967"/>
      <c r="T967"/>
      <c r="U967"/>
      <c r="V967"/>
      <c r="W967"/>
      <c r="X967"/>
    </row>
    <row r="968" spans="9:24">
      <c r="I968"/>
      <c r="Q968"/>
      <c r="R968"/>
      <c r="S968"/>
      <c r="T968"/>
      <c r="U968"/>
      <c r="V968"/>
      <c r="W968"/>
      <c r="X968"/>
    </row>
    <row r="969" spans="9:24">
      <c r="I969"/>
      <c r="Q969"/>
      <c r="R969"/>
      <c r="S969"/>
      <c r="T969"/>
      <c r="U969"/>
      <c r="V969"/>
      <c r="W969"/>
      <c r="X969"/>
    </row>
    <row r="970" spans="9:24">
      <c r="I970"/>
      <c r="Q970"/>
      <c r="R970"/>
      <c r="S970"/>
      <c r="T970"/>
      <c r="U970"/>
      <c r="V970"/>
      <c r="W970"/>
      <c r="X970"/>
    </row>
    <row r="971" spans="9:24">
      <c r="I971"/>
      <c r="Q971"/>
      <c r="R971"/>
      <c r="S971"/>
      <c r="T971"/>
      <c r="U971"/>
      <c r="V971"/>
      <c r="W971"/>
      <c r="X971"/>
    </row>
    <row r="972" spans="9:24">
      <c r="I972"/>
      <c r="Q972"/>
      <c r="R972"/>
      <c r="S972"/>
      <c r="T972"/>
      <c r="U972"/>
      <c r="V972"/>
      <c r="W972"/>
      <c r="X972"/>
    </row>
    <row r="973" spans="9:24">
      <c r="I973"/>
      <c r="Q973"/>
      <c r="R973"/>
      <c r="S973"/>
      <c r="T973"/>
      <c r="U973"/>
      <c r="V973"/>
      <c r="W973"/>
      <c r="X973"/>
    </row>
    <row r="974" spans="9:24">
      <c r="I974"/>
      <c r="Q974"/>
      <c r="R974"/>
      <c r="S974"/>
      <c r="T974"/>
      <c r="U974"/>
      <c r="V974"/>
      <c r="W974"/>
      <c r="X974"/>
    </row>
    <row r="975" spans="9:24">
      <c r="I975"/>
      <c r="Q975"/>
      <c r="R975"/>
      <c r="S975"/>
      <c r="T975"/>
      <c r="U975"/>
      <c r="V975"/>
      <c r="W975"/>
      <c r="X975"/>
    </row>
    <row r="976" spans="9:24">
      <c r="I976"/>
      <c r="Q976"/>
      <c r="R976"/>
      <c r="S976"/>
      <c r="T976"/>
      <c r="U976"/>
      <c r="V976"/>
      <c r="W976"/>
      <c r="X976"/>
    </row>
    <row r="977" spans="9:24">
      <c r="I977"/>
      <c r="Q977"/>
      <c r="R977"/>
      <c r="S977"/>
      <c r="T977"/>
      <c r="U977"/>
      <c r="V977"/>
      <c r="W977"/>
      <c r="X977"/>
    </row>
    <row r="978" spans="9:24">
      <c r="I978"/>
      <c r="Q978"/>
      <c r="R978"/>
      <c r="S978"/>
      <c r="T978"/>
      <c r="U978"/>
      <c r="V978"/>
      <c r="W978"/>
      <c r="X978"/>
    </row>
    <row r="979" spans="9:24">
      <c r="I979"/>
      <c r="Q979"/>
      <c r="R979"/>
      <c r="S979"/>
      <c r="T979"/>
      <c r="U979"/>
      <c r="V979"/>
      <c r="W979"/>
      <c r="X979"/>
    </row>
    <row r="980" spans="9:24">
      <c r="I980"/>
      <c r="Q980"/>
      <c r="R980"/>
      <c r="S980"/>
      <c r="T980"/>
      <c r="U980"/>
      <c r="V980"/>
      <c r="W980"/>
      <c r="X980"/>
    </row>
    <row r="981" spans="9:24">
      <c r="I981"/>
      <c r="Q981"/>
      <c r="R981"/>
      <c r="S981"/>
      <c r="T981"/>
      <c r="U981"/>
      <c r="V981"/>
      <c r="W981"/>
      <c r="X981"/>
    </row>
    <row r="982" spans="9:24">
      <c r="I982"/>
      <c r="Q982"/>
      <c r="R982"/>
      <c r="S982"/>
      <c r="T982"/>
      <c r="U982"/>
      <c r="V982"/>
      <c r="W982"/>
      <c r="X982"/>
    </row>
    <row r="983" spans="9:24">
      <c r="I983"/>
      <c r="Q983"/>
      <c r="R983"/>
      <c r="S983"/>
      <c r="T983"/>
      <c r="U983"/>
      <c r="V983"/>
      <c r="W983"/>
      <c r="X983"/>
    </row>
    <row r="984" spans="9:24">
      <c r="I984"/>
      <c r="Q984"/>
      <c r="R984"/>
      <c r="S984"/>
      <c r="T984"/>
      <c r="U984"/>
      <c r="V984"/>
      <c r="W984"/>
      <c r="X984"/>
    </row>
    <row r="985" spans="9:24">
      <c r="I985"/>
      <c r="Q985"/>
      <c r="R985"/>
      <c r="S985"/>
      <c r="T985"/>
      <c r="U985"/>
      <c r="V985"/>
      <c r="W985"/>
      <c r="X985"/>
    </row>
    <row r="986" spans="9:24">
      <c r="I986"/>
      <c r="Q986"/>
      <c r="R986"/>
      <c r="S986"/>
      <c r="T986"/>
      <c r="U986"/>
      <c r="V986"/>
      <c r="W986"/>
      <c r="X986"/>
    </row>
    <row r="987" spans="9:24">
      <c r="I987"/>
      <c r="Q987"/>
      <c r="R987"/>
      <c r="S987"/>
      <c r="T987"/>
      <c r="U987"/>
      <c r="V987"/>
      <c r="W987"/>
      <c r="X987"/>
    </row>
    <row r="988" spans="9:24">
      <c r="I988"/>
      <c r="Q988"/>
      <c r="R988"/>
      <c r="S988"/>
      <c r="T988"/>
      <c r="U988"/>
      <c r="V988"/>
      <c r="W988"/>
      <c r="X988"/>
    </row>
    <row r="989" spans="9:24">
      <c r="I989"/>
      <c r="Q989"/>
      <c r="R989"/>
      <c r="S989"/>
      <c r="T989"/>
      <c r="U989"/>
      <c r="V989"/>
      <c r="W989"/>
      <c r="X989"/>
    </row>
    <row r="990" spans="9:24">
      <c r="I990"/>
      <c r="Q990"/>
      <c r="R990"/>
      <c r="S990"/>
      <c r="T990"/>
      <c r="U990"/>
      <c r="V990"/>
      <c r="W990"/>
      <c r="X990"/>
    </row>
    <row r="991" spans="9:24">
      <c r="I991"/>
      <c r="Q991"/>
      <c r="R991"/>
      <c r="S991"/>
      <c r="T991"/>
      <c r="U991"/>
      <c r="V991"/>
      <c r="W991"/>
      <c r="X991"/>
    </row>
    <row r="992" spans="9:24">
      <c r="I992"/>
      <c r="Q992"/>
      <c r="R992"/>
      <c r="S992"/>
      <c r="T992"/>
      <c r="U992"/>
      <c r="V992"/>
      <c r="W992"/>
      <c r="X992"/>
    </row>
    <row r="993" spans="9:24">
      <c r="I993"/>
      <c r="Q993"/>
      <c r="R993"/>
      <c r="S993"/>
      <c r="T993"/>
      <c r="U993"/>
      <c r="V993"/>
      <c r="W993"/>
      <c r="X993"/>
    </row>
    <row r="994" spans="9:24">
      <c r="I994"/>
      <c r="Q994"/>
      <c r="R994"/>
      <c r="S994"/>
      <c r="T994"/>
      <c r="U994"/>
      <c r="V994"/>
      <c r="W994"/>
      <c r="X994"/>
    </row>
    <row r="995" spans="9:24">
      <c r="I995"/>
      <c r="Q995"/>
      <c r="R995"/>
      <c r="S995"/>
      <c r="T995"/>
      <c r="U995"/>
      <c r="V995"/>
      <c r="W995"/>
      <c r="X995"/>
    </row>
    <row r="996" spans="9:24">
      <c r="I996"/>
      <c r="Q996"/>
      <c r="R996"/>
      <c r="S996"/>
      <c r="T996"/>
      <c r="U996"/>
      <c r="V996"/>
      <c r="W996"/>
      <c r="X996"/>
    </row>
    <row r="997" spans="9:24">
      <c r="I997"/>
      <c r="Q997"/>
      <c r="R997"/>
      <c r="S997"/>
      <c r="T997"/>
      <c r="U997"/>
      <c r="V997"/>
      <c r="W997"/>
      <c r="X997"/>
    </row>
    <row r="998" spans="9:24">
      <c r="I998"/>
      <c r="Q998"/>
      <c r="R998"/>
      <c r="S998"/>
      <c r="T998"/>
      <c r="U998"/>
      <c r="V998"/>
      <c r="W998"/>
      <c r="X998"/>
    </row>
    <row r="999" spans="9:24">
      <c r="I999"/>
      <c r="Q999"/>
      <c r="R999"/>
      <c r="S999"/>
      <c r="T999"/>
      <c r="U999"/>
      <c r="V999"/>
      <c r="W999"/>
      <c r="X999"/>
    </row>
    <row r="1000" spans="9:24">
      <c r="I1000"/>
      <c r="Q1000"/>
      <c r="R1000"/>
      <c r="S1000"/>
      <c r="T1000"/>
      <c r="U1000"/>
      <c r="V1000"/>
      <c r="W1000"/>
      <c r="X1000"/>
    </row>
    <row r="1001" spans="9:24">
      <c r="I1001"/>
      <c r="Q1001"/>
      <c r="R1001"/>
      <c r="S1001"/>
      <c r="T1001"/>
      <c r="U1001"/>
      <c r="V1001"/>
      <c r="W1001"/>
      <c r="X1001"/>
    </row>
    <row r="1002" spans="9:24">
      <c r="I1002"/>
      <c r="Q1002"/>
      <c r="R1002"/>
      <c r="S1002"/>
      <c r="T1002"/>
      <c r="U1002"/>
      <c r="V1002"/>
      <c r="W1002"/>
      <c r="X1002"/>
    </row>
    <row r="1003" spans="9:24">
      <c r="I1003"/>
      <c r="Q1003"/>
      <c r="R1003"/>
      <c r="S1003"/>
      <c r="T1003"/>
      <c r="U1003"/>
      <c r="V1003"/>
      <c r="W1003"/>
      <c r="X1003"/>
    </row>
    <row r="1004" spans="9:24">
      <c r="I1004"/>
      <c r="Q1004"/>
      <c r="R1004"/>
      <c r="S1004"/>
      <c r="T1004"/>
      <c r="U1004"/>
      <c r="V1004"/>
      <c r="W1004"/>
      <c r="X1004"/>
    </row>
    <row r="1005" spans="9:24">
      <c r="I1005"/>
      <c r="Q1005"/>
      <c r="R1005"/>
      <c r="S1005"/>
      <c r="T1005"/>
      <c r="U1005"/>
      <c r="V1005"/>
      <c r="W1005"/>
      <c r="X1005"/>
    </row>
    <row r="1006" spans="9:24">
      <c r="I1006"/>
      <c r="Q1006"/>
      <c r="R1006"/>
      <c r="S1006"/>
      <c r="T1006"/>
      <c r="U1006"/>
      <c r="V1006"/>
      <c r="W1006"/>
      <c r="X1006"/>
    </row>
    <row r="1007" spans="9:24">
      <c r="I1007"/>
      <c r="Q1007"/>
      <c r="R1007"/>
      <c r="S1007"/>
      <c r="T1007"/>
      <c r="U1007"/>
      <c r="V1007"/>
      <c r="W1007"/>
      <c r="X1007"/>
    </row>
    <row r="1008" spans="9:24">
      <c r="I1008"/>
      <c r="Q1008"/>
      <c r="R1008"/>
      <c r="S1008"/>
      <c r="T1008"/>
      <c r="U1008"/>
      <c r="V1008"/>
      <c r="W1008"/>
      <c r="X1008"/>
    </row>
    <row r="1009" spans="9:24">
      <c r="I1009"/>
      <c r="Q1009"/>
      <c r="R1009"/>
      <c r="S1009"/>
      <c r="T1009"/>
      <c r="U1009"/>
      <c r="V1009"/>
      <c r="W1009"/>
      <c r="X1009"/>
    </row>
    <row r="1010" spans="9:24">
      <c r="I1010"/>
      <c r="Q1010"/>
      <c r="R1010"/>
      <c r="S1010"/>
      <c r="T1010"/>
      <c r="U1010"/>
      <c r="V1010"/>
      <c r="W1010"/>
      <c r="X1010"/>
    </row>
    <row r="1011" spans="9:24">
      <c r="I1011"/>
      <c r="Q1011"/>
      <c r="R1011"/>
      <c r="S1011"/>
      <c r="T1011"/>
      <c r="U1011"/>
      <c r="V1011"/>
      <c r="W1011"/>
      <c r="X1011"/>
    </row>
    <row r="1012" spans="9:24">
      <c r="I1012"/>
      <c r="Q1012"/>
      <c r="R1012"/>
      <c r="S1012"/>
      <c r="T1012"/>
      <c r="U1012"/>
      <c r="V1012"/>
      <c r="W1012"/>
      <c r="X1012"/>
    </row>
    <row r="1013" spans="9:24">
      <c r="I1013"/>
      <c r="Q1013"/>
      <c r="R1013"/>
      <c r="S1013"/>
      <c r="T1013"/>
      <c r="U1013"/>
      <c r="V1013"/>
      <c r="W1013"/>
      <c r="X1013"/>
    </row>
    <row r="1014" spans="9:24">
      <c r="I1014"/>
      <c r="Q1014"/>
      <c r="R1014"/>
      <c r="S1014"/>
      <c r="T1014"/>
      <c r="U1014"/>
      <c r="V1014"/>
      <c r="W1014"/>
      <c r="X1014"/>
    </row>
    <row r="1015" spans="9:24">
      <c r="I1015"/>
      <c r="Q1015"/>
      <c r="R1015"/>
      <c r="S1015"/>
      <c r="T1015"/>
      <c r="U1015"/>
      <c r="V1015"/>
      <c r="W1015"/>
      <c r="X1015"/>
    </row>
    <row r="1016" spans="9:24">
      <c r="I1016"/>
      <c r="Q1016"/>
      <c r="R1016"/>
      <c r="S1016"/>
      <c r="T1016"/>
      <c r="U1016"/>
      <c r="V1016"/>
      <c r="W1016"/>
      <c r="X1016"/>
    </row>
    <row r="1017" spans="9:24">
      <c r="I1017"/>
      <c r="Q1017"/>
      <c r="R1017"/>
      <c r="S1017"/>
      <c r="T1017"/>
      <c r="U1017"/>
      <c r="V1017"/>
      <c r="W1017"/>
      <c r="X1017"/>
    </row>
    <row r="1018" spans="9:24">
      <c r="I1018"/>
      <c r="Q1018"/>
      <c r="R1018"/>
      <c r="S1018"/>
      <c r="T1018"/>
      <c r="U1018"/>
      <c r="V1018"/>
      <c r="W1018"/>
      <c r="X1018"/>
    </row>
    <row r="1019" spans="9:24">
      <c r="I1019"/>
      <c r="Q1019"/>
      <c r="R1019"/>
      <c r="S1019"/>
      <c r="T1019"/>
      <c r="U1019"/>
      <c r="V1019"/>
      <c r="W1019"/>
      <c r="X1019"/>
    </row>
    <row r="1020" spans="9:24">
      <c r="I1020"/>
      <c r="Q1020"/>
      <c r="R1020"/>
      <c r="S1020"/>
      <c r="T1020"/>
      <c r="U1020"/>
      <c r="V1020"/>
      <c r="W1020"/>
      <c r="X1020"/>
    </row>
    <row r="1021" spans="9:24">
      <c r="I1021"/>
      <c r="Q1021"/>
      <c r="R1021"/>
      <c r="S1021"/>
      <c r="T1021"/>
      <c r="U1021"/>
      <c r="V1021"/>
      <c r="W1021"/>
      <c r="X1021"/>
    </row>
    <row r="1022" spans="9:24">
      <c r="I1022"/>
      <c r="Q1022"/>
      <c r="R1022"/>
      <c r="S1022"/>
      <c r="T1022"/>
      <c r="U1022"/>
      <c r="V1022"/>
      <c r="W1022"/>
      <c r="X1022"/>
    </row>
    <row r="1023" spans="9:24">
      <c r="I1023"/>
      <c r="Q1023"/>
      <c r="R1023"/>
      <c r="S1023"/>
      <c r="T1023"/>
      <c r="U1023"/>
      <c r="V1023"/>
      <c r="W1023"/>
      <c r="X1023"/>
    </row>
    <row r="1024" spans="9:24">
      <c r="I1024"/>
      <c r="Q1024"/>
      <c r="R1024"/>
      <c r="S1024"/>
      <c r="T1024"/>
      <c r="U1024"/>
      <c r="V1024"/>
      <c r="W1024"/>
      <c r="X1024"/>
    </row>
    <row r="1025" spans="9:24">
      <c r="I1025"/>
      <c r="Q1025"/>
      <c r="R1025"/>
      <c r="S1025"/>
      <c r="T1025"/>
      <c r="U1025"/>
      <c r="V1025"/>
      <c r="W1025"/>
      <c r="X1025"/>
    </row>
    <row r="1026" spans="9:24">
      <c r="I1026"/>
      <c r="Q1026"/>
      <c r="R1026"/>
      <c r="S1026"/>
      <c r="T1026"/>
      <c r="U1026"/>
      <c r="V1026"/>
      <c r="W1026"/>
      <c r="X1026"/>
    </row>
    <row r="1027" spans="9:24">
      <c r="I1027"/>
      <c r="Q1027"/>
      <c r="R1027"/>
      <c r="S1027"/>
      <c r="T1027"/>
      <c r="U1027"/>
      <c r="V1027"/>
      <c r="W1027"/>
      <c r="X1027"/>
    </row>
    <row r="1028" spans="9:24">
      <c r="I1028"/>
      <c r="Q1028"/>
      <c r="R1028"/>
      <c r="S1028"/>
      <c r="T1028"/>
      <c r="U1028"/>
      <c r="V1028"/>
      <c r="W1028"/>
      <c r="X1028"/>
    </row>
    <row r="1029" spans="9:24">
      <c r="I1029"/>
      <c r="Q1029"/>
      <c r="R1029"/>
      <c r="S1029"/>
      <c r="T1029"/>
      <c r="U1029"/>
      <c r="V1029"/>
      <c r="W1029"/>
      <c r="X1029"/>
    </row>
    <row r="1030" spans="9:24">
      <c r="I1030"/>
      <c r="Q1030"/>
      <c r="R1030"/>
      <c r="S1030"/>
      <c r="T1030"/>
      <c r="U1030"/>
      <c r="V1030"/>
      <c r="W1030"/>
      <c r="X1030"/>
    </row>
    <row r="1031" spans="9:24">
      <c r="I1031"/>
      <c r="Q1031"/>
      <c r="R1031"/>
      <c r="S1031"/>
      <c r="T1031"/>
      <c r="U1031"/>
      <c r="V1031"/>
      <c r="W1031"/>
      <c r="X1031"/>
    </row>
    <row r="1032" spans="9:24">
      <c r="I1032"/>
      <c r="Q1032"/>
      <c r="R1032"/>
      <c r="S1032"/>
      <c r="T1032"/>
      <c r="U1032"/>
      <c r="V1032"/>
      <c r="W1032"/>
      <c r="X1032"/>
    </row>
    <row r="1033" spans="9:24">
      <c r="I1033"/>
      <c r="Q1033"/>
      <c r="R1033"/>
      <c r="S1033"/>
      <c r="T1033"/>
      <c r="U1033"/>
      <c r="V1033"/>
      <c r="W1033"/>
      <c r="X1033"/>
    </row>
    <row r="1034" spans="9:24">
      <c r="I1034"/>
      <c r="Q1034"/>
      <c r="R1034"/>
      <c r="S1034"/>
      <c r="T1034"/>
      <c r="U1034"/>
      <c r="V1034"/>
      <c r="W1034"/>
      <c r="X1034"/>
    </row>
    <row r="1035" spans="9:24">
      <c r="I1035"/>
      <c r="Q1035"/>
      <c r="R1035"/>
      <c r="S1035"/>
      <c r="T1035"/>
      <c r="U1035"/>
      <c r="V1035"/>
      <c r="W1035"/>
      <c r="X1035"/>
    </row>
    <row r="1036" spans="9:24">
      <c r="I1036"/>
      <c r="Q1036"/>
      <c r="R1036"/>
      <c r="S1036"/>
      <c r="T1036"/>
      <c r="U1036"/>
      <c r="V1036"/>
      <c r="W1036"/>
      <c r="X1036"/>
    </row>
    <row r="1037" spans="9:24">
      <c r="I1037"/>
      <c r="Q1037"/>
      <c r="R1037"/>
      <c r="S1037"/>
      <c r="T1037"/>
      <c r="U1037"/>
      <c r="V1037"/>
      <c r="W1037"/>
      <c r="X1037"/>
    </row>
    <row r="1038" spans="9:24">
      <c r="I1038"/>
      <c r="Q1038"/>
      <c r="R1038"/>
      <c r="S1038"/>
      <c r="T1038"/>
      <c r="U1038"/>
      <c r="V1038"/>
      <c r="W1038"/>
      <c r="X1038"/>
    </row>
    <row r="1039" spans="9:24">
      <c r="I1039"/>
      <c r="Q1039"/>
      <c r="R1039"/>
      <c r="S1039"/>
      <c r="T1039"/>
      <c r="U1039"/>
      <c r="V1039"/>
      <c r="W1039"/>
      <c r="X1039"/>
    </row>
    <row r="1040" spans="9:24">
      <c r="I1040"/>
      <c r="Q1040"/>
      <c r="R1040"/>
      <c r="S1040"/>
      <c r="T1040"/>
      <c r="U1040"/>
      <c r="V1040"/>
      <c r="W1040"/>
      <c r="X1040"/>
    </row>
    <row r="1041" spans="9:24">
      <c r="I1041"/>
      <c r="Q1041"/>
      <c r="R1041"/>
      <c r="S1041"/>
      <c r="T1041"/>
      <c r="U1041"/>
      <c r="V1041"/>
      <c r="W1041"/>
      <c r="X1041"/>
    </row>
    <row r="1042" spans="9:24">
      <c r="I1042"/>
      <c r="Q1042"/>
      <c r="R1042"/>
      <c r="S1042"/>
      <c r="T1042"/>
      <c r="U1042"/>
      <c r="V1042"/>
      <c r="W1042"/>
      <c r="X1042"/>
    </row>
    <row r="1043" spans="9:24">
      <c r="I1043"/>
      <c r="Q1043"/>
      <c r="R1043"/>
      <c r="S1043"/>
      <c r="T1043"/>
      <c r="U1043"/>
      <c r="V1043"/>
      <c r="W1043"/>
      <c r="X1043"/>
    </row>
    <row r="1044" spans="9:24">
      <c r="I1044"/>
      <c r="Q1044"/>
      <c r="R1044"/>
      <c r="S1044"/>
      <c r="T1044"/>
      <c r="U1044"/>
      <c r="V1044"/>
      <c r="W1044"/>
      <c r="X1044"/>
    </row>
    <row r="1045" spans="9:24">
      <c r="I1045"/>
      <c r="Q1045"/>
      <c r="R1045"/>
      <c r="S1045"/>
      <c r="T1045"/>
      <c r="U1045"/>
      <c r="V1045"/>
      <c r="W1045"/>
      <c r="X1045"/>
    </row>
    <row r="1046" spans="9:24">
      <c r="I1046"/>
      <c r="Q1046"/>
      <c r="R1046"/>
      <c r="S1046"/>
      <c r="T1046"/>
      <c r="U1046"/>
      <c r="V1046"/>
      <c r="W1046"/>
      <c r="X1046"/>
    </row>
    <row r="1047" spans="9:24">
      <c r="I1047"/>
      <c r="Q1047"/>
      <c r="R1047"/>
      <c r="S1047"/>
      <c r="T1047"/>
      <c r="U1047"/>
      <c r="V1047"/>
      <c r="W1047"/>
      <c r="X1047"/>
    </row>
    <row r="1048" spans="9:24">
      <c r="I1048"/>
      <c r="Q1048"/>
      <c r="R1048"/>
      <c r="S1048"/>
      <c r="T1048"/>
      <c r="U1048"/>
      <c r="V1048"/>
      <c r="W1048"/>
      <c r="X1048"/>
    </row>
    <row r="1049" spans="9:24">
      <c r="I1049"/>
      <c r="Q1049"/>
      <c r="R1049"/>
      <c r="S1049"/>
      <c r="T1049"/>
      <c r="U1049"/>
      <c r="V1049"/>
      <c r="W1049"/>
      <c r="X1049"/>
    </row>
    <row r="1050" spans="9:24">
      <c r="I1050"/>
      <c r="Q1050"/>
      <c r="R1050"/>
      <c r="S1050"/>
      <c r="T1050"/>
      <c r="U1050"/>
      <c r="V1050"/>
      <c r="W1050"/>
      <c r="X1050"/>
    </row>
    <row r="1051" spans="9:24">
      <c r="I1051"/>
      <c r="Q1051"/>
      <c r="R1051"/>
      <c r="S1051"/>
      <c r="T1051"/>
      <c r="U1051"/>
      <c r="V1051"/>
      <c r="W1051"/>
      <c r="X1051"/>
    </row>
    <row r="1052" spans="9:24">
      <c r="I1052"/>
      <c r="Q1052"/>
      <c r="R1052"/>
      <c r="S1052"/>
      <c r="T1052"/>
      <c r="U1052"/>
      <c r="V1052"/>
      <c r="W1052"/>
      <c r="X1052"/>
    </row>
    <row r="1053" spans="9:24">
      <c r="I1053"/>
      <c r="Q1053"/>
      <c r="R1053"/>
      <c r="S1053"/>
      <c r="T1053"/>
      <c r="U1053"/>
      <c r="V1053"/>
      <c r="W1053"/>
      <c r="X1053"/>
    </row>
    <row r="1054" spans="9:24">
      <c r="I1054"/>
      <c r="Q1054"/>
      <c r="R1054"/>
      <c r="S1054"/>
      <c r="T1054"/>
      <c r="U1054"/>
      <c r="V1054"/>
      <c r="W1054"/>
      <c r="X1054"/>
    </row>
    <row r="1055" spans="9:24">
      <c r="I1055"/>
      <c r="Q1055"/>
      <c r="R1055"/>
      <c r="S1055"/>
      <c r="T1055"/>
      <c r="U1055"/>
      <c r="V1055"/>
      <c r="W1055"/>
      <c r="X1055"/>
    </row>
    <row r="1056" spans="9:24">
      <c r="I1056"/>
      <c r="Q1056"/>
      <c r="R1056"/>
      <c r="S1056"/>
      <c r="T1056"/>
      <c r="U1056"/>
      <c r="V1056"/>
      <c r="W1056"/>
      <c r="X1056"/>
    </row>
    <row r="1057" spans="9:24">
      <c r="I1057"/>
      <c r="Q1057"/>
      <c r="R1057"/>
      <c r="S1057"/>
      <c r="T1057"/>
      <c r="U1057"/>
      <c r="V1057"/>
      <c r="W1057"/>
      <c r="X1057"/>
    </row>
    <row r="1058" spans="9:24">
      <c r="I1058"/>
      <c r="Q1058"/>
      <c r="R1058"/>
      <c r="S1058"/>
      <c r="T1058"/>
      <c r="U1058"/>
      <c r="V1058"/>
      <c r="W1058"/>
      <c r="X1058"/>
    </row>
    <row r="1059" spans="9:24">
      <c r="I1059"/>
      <c r="Q1059"/>
      <c r="R1059"/>
      <c r="S1059"/>
      <c r="T1059"/>
      <c r="U1059"/>
      <c r="V1059"/>
      <c r="W1059"/>
      <c r="X1059"/>
    </row>
    <row r="1060" spans="9:24">
      <c r="I1060"/>
      <c r="Q1060"/>
      <c r="R1060"/>
      <c r="S1060"/>
      <c r="T1060"/>
      <c r="U1060"/>
      <c r="V1060"/>
      <c r="W1060"/>
      <c r="X1060"/>
    </row>
    <row r="1061" spans="9:24">
      <c r="I1061"/>
      <c r="Q1061"/>
      <c r="R1061"/>
      <c r="S1061"/>
      <c r="T1061"/>
      <c r="U1061"/>
      <c r="V1061"/>
      <c r="W1061"/>
      <c r="X1061"/>
    </row>
    <row r="1062" spans="9:24">
      <c r="I1062"/>
      <c r="Q1062"/>
      <c r="R1062"/>
      <c r="S1062"/>
      <c r="T1062"/>
      <c r="U1062"/>
      <c r="V1062"/>
      <c r="W1062"/>
      <c r="X1062"/>
    </row>
    <row r="1063" spans="9:24">
      <c r="I1063"/>
      <c r="Q1063"/>
      <c r="R1063"/>
      <c r="S1063"/>
      <c r="T1063"/>
      <c r="U1063"/>
      <c r="V1063"/>
      <c r="W1063"/>
      <c r="X1063"/>
    </row>
    <row r="1064" spans="9:24">
      <c r="I1064"/>
      <c r="Q1064"/>
      <c r="R1064"/>
      <c r="S1064"/>
      <c r="T1064"/>
      <c r="U1064"/>
      <c r="V1064"/>
      <c r="W1064"/>
      <c r="X1064"/>
    </row>
    <row r="1065" spans="9:24">
      <c r="I1065"/>
      <c r="Q1065"/>
      <c r="R1065"/>
      <c r="S1065"/>
      <c r="T1065"/>
      <c r="U1065"/>
      <c r="V1065"/>
      <c r="W1065"/>
      <c r="X1065"/>
    </row>
    <row r="1066" spans="9:24">
      <c r="I1066"/>
      <c r="Q1066"/>
      <c r="R1066"/>
      <c r="S1066"/>
      <c r="T1066"/>
      <c r="U1066"/>
      <c r="V1066"/>
      <c r="W1066"/>
      <c r="X1066"/>
    </row>
    <row r="1067" spans="9:24">
      <c r="I1067"/>
      <c r="Q1067"/>
      <c r="R1067"/>
      <c r="S1067"/>
      <c r="T1067"/>
      <c r="U1067"/>
      <c r="V1067"/>
      <c r="W1067"/>
      <c r="X1067"/>
    </row>
    <row r="1068" spans="9:24">
      <c r="I1068"/>
      <c r="Q1068"/>
      <c r="R1068"/>
      <c r="S1068"/>
      <c r="T1068"/>
      <c r="U1068"/>
      <c r="V1068"/>
      <c r="W1068"/>
      <c r="X1068"/>
    </row>
    <row r="1069" spans="9:24">
      <c r="I1069"/>
      <c r="Q1069"/>
      <c r="R1069"/>
      <c r="S1069"/>
      <c r="T1069"/>
      <c r="U1069"/>
      <c r="V1069"/>
      <c r="W1069"/>
      <c r="X1069"/>
    </row>
    <row r="1070" spans="9:24">
      <c r="I1070"/>
      <c r="Q1070"/>
      <c r="R1070"/>
      <c r="S1070"/>
      <c r="T1070"/>
      <c r="U1070"/>
      <c r="V1070"/>
      <c r="W1070"/>
      <c r="X1070"/>
    </row>
    <row r="1071" spans="9:24">
      <c r="I1071"/>
      <c r="Q1071"/>
      <c r="R1071"/>
      <c r="S1071"/>
      <c r="T1071"/>
      <c r="U1071"/>
      <c r="V1071"/>
      <c r="W1071"/>
      <c r="X1071"/>
    </row>
    <row r="1072" spans="9:24">
      <c r="I1072"/>
      <c r="Q1072"/>
      <c r="R1072"/>
      <c r="S1072"/>
      <c r="T1072"/>
      <c r="U1072"/>
      <c r="V1072"/>
      <c r="W1072"/>
      <c r="X1072"/>
    </row>
    <row r="1073" spans="17:24">
      <c r="Q1073"/>
      <c r="R1073"/>
      <c r="S1073"/>
      <c r="T1073"/>
      <c r="U1073"/>
      <c r="V1073"/>
      <c r="W1073"/>
      <c r="X1073"/>
    </row>
    <row r="1074" spans="17:24">
      <c r="Q1074"/>
      <c r="R1074"/>
      <c r="S1074"/>
      <c r="T1074"/>
      <c r="U1074"/>
      <c r="V1074"/>
      <c r="W1074"/>
      <c r="X1074"/>
    </row>
    <row r="1075" spans="17:24">
      <c r="Q1075"/>
      <c r="R1075"/>
      <c r="S1075"/>
      <c r="T1075"/>
      <c r="U1075"/>
      <c r="V1075"/>
      <c r="W1075"/>
      <c r="X1075"/>
    </row>
    <row r="1076" spans="17:24">
      <c r="Q1076"/>
      <c r="R1076"/>
      <c r="S1076"/>
      <c r="T1076"/>
      <c r="U1076"/>
      <c r="V1076"/>
      <c r="W1076"/>
      <c r="X1076"/>
    </row>
    <row r="1077" spans="17:24">
      <c r="Q1077"/>
      <c r="R1077"/>
      <c r="S1077"/>
      <c r="T1077"/>
      <c r="U1077"/>
      <c r="V1077"/>
      <c r="W1077"/>
      <c r="X1077"/>
    </row>
    <row r="1078" spans="17:24">
      <c r="Q1078"/>
      <c r="R1078"/>
      <c r="S1078"/>
      <c r="T1078"/>
      <c r="U1078"/>
      <c r="V1078"/>
      <c r="W1078"/>
      <c r="X1078"/>
    </row>
    <row r="1079" spans="17:24">
      <c r="Q1079"/>
      <c r="R1079"/>
      <c r="S1079"/>
      <c r="T1079"/>
      <c r="U1079"/>
      <c r="V1079"/>
      <c r="W1079"/>
      <c r="X1079"/>
    </row>
    <row r="1080" spans="17:24">
      <c r="Q1080"/>
      <c r="R1080"/>
      <c r="S1080"/>
      <c r="T1080"/>
      <c r="U1080"/>
      <c r="V1080"/>
      <c r="W1080"/>
      <c r="X1080"/>
    </row>
    <row r="1081" spans="17:24">
      <c r="Q1081"/>
      <c r="R1081"/>
      <c r="S1081"/>
      <c r="T1081"/>
      <c r="U1081"/>
      <c r="V1081"/>
      <c r="W1081"/>
      <c r="X1081"/>
    </row>
    <row r="1082" spans="17:24">
      <c r="Q1082"/>
      <c r="R1082"/>
      <c r="S1082"/>
      <c r="T1082"/>
      <c r="U1082"/>
      <c r="V1082"/>
      <c r="W1082"/>
      <c r="X1082"/>
    </row>
    <row r="1083" spans="17:24">
      <c r="Q1083"/>
      <c r="R1083"/>
      <c r="S1083"/>
      <c r="T1083"/>
      <c r="U1083"/>
      <c r="V1083"/>
      <c r="W1083"/>
      <c r="X1083"/>
    </row>
    <row r="1084" spans="17:24">
      <c r="Q1084"/>
      <c r="R1084"/>
      <c r="S1084"/>
      <c r="T1084"/>
      <c r="U1084"/>
      <c r="V1084"/>
      <c r="W1084"/>
      <c r="X1084"/>
    </row>
    <row r="1085" spans="17:24">
      <c r="Q1085"/>
      <c r="R1085"/>
      <c r="S1085"/>
      <c r="T1085"/>
      <c r="U1085"/>
      <c r="V1085"/>
      <c r="W1085"/>
      <c r="X1085"/>
    </row>
    <row r="1086" spans="17:24">
      <c r="Q1086"/>
      <c r="R1086"/>
      <c r="S1086"/>
      <c r="T1086"/>
      <c r="U1086"/>
      <c r="V1086"/>
      <c r="W1086"/>
      <c r="X1086"/>
    </row>
    <row r="1087" spans="17:24">
      <c r="Q1087"/>
      <c r="R1087"/>
      <c r="S1087"/>
      <c r="T1087"/>
      <c r="U1087"/>
      <c r="V1087"/>
      <c r="W1087"/>
      <c r="X1087"/>
    </row>
    <row r="1088" spans="17:24">
      <c r="Q1088"/>
      <c r="R1088"/>
      <c r="S1088"/>
      <c r="T1088"/>
      <c r="U1088"/>
      <c r="V1088"/>
      <c r="W1088"/>
      <c r="X1088"/>
    </row>
    <row r="1089" spans="17:24">
      <c r="Q1089"/>
      <c r="R1089"/>
      <c r="S1089"/>
      <c r="T1089"/>
      <c r="U1089"/>
      <c r="V1089"/>
      <c r="W1089"/>
      <c r="X1089"/>
    </row>
    <row r="1090" spans="17:24">
      <c r="Q1090"/>
      <c r="R1090"/>
      <c r="S1090"/>
      <c r="T1090"/>
      <c r="U1090"/>
      <c r="V1090"/>
      <c r="W1090"/>
      <c r="X1090"/>
    </row>
    <row r="1091" spans="17:24">
      <c r="Q1091"/>
      <c r="R1091"/>
      <c r="S1091"/>
      <c r="T1091"/>
      <c r="U1091"/>
      <c r="V1091"/>
      <c r="W1091"/>
      <c r="X1091"/>
    </row>
    <row r="1092" spans="17:24">
      <c r="Q1092"/>
      <c r="R1092"/>
      <c r="S1092"/>
      <c r="T1092"/>
      <c r="U1092"/>
      <c r="V1092"/>
      <c r="W1092"/>
      <c r="X1092"/>
    </row>
    <row r="1093" spans="17:24">
      <c r="Q1093"/>
      <c r="R1093"/>
      <c r="S1093"/>
      <c r="T1093"/>
      <c r="U1093"/>
      <c r="V1093"/>
      <c r="W1093"/>
      <c r="X1093"/>
    </row>
    <row r="1094" spans="17:24">
      <c r="Q1094"/>
      <c r="R1094"/>
      <c r="S1094"/>
      <c r="T1094"/>
      <c r="U1094"/>
      <c r="V1094"/>
      <c r="W1094"/>
      <c r="X1094"/>
    </row>
    <row r="1095" spans="17:24">
      <c r="Q1095"/>
      <c r="R1095"/>
      <c r="S1095"/>
      <c r="T1095"/>
      <c r="U1095"/>
      <c r="V1095"/>
      <c r="W1095"/>
      <c r="X1095"/>
    </row>
    <row r="1096" spans="17:24">
      <c r="Q1096"/>
      <c r="R1096"/>
      <c r="S1096"/>
      <c r="T1096"/>
      <c r="U1096"/>
      <c r="V1096"/>
      <c r="W1096"/>
      <c r="X1096"/>
    </row>
    <row r="1097" spans="17:24">
      <c r="Q1097"/>
      <c r="R1097"/>
      <c r="S1097"/>
      <c r="T1097"/>
      <c r="U1097"/>
      <c r="V1097"/>
      <c r="W1097"/>
      <c r="X1097"/>
    </row>
    <row r="1098" spans="17:24">
      <c r="Q1098"/>
      <c r="R1098"/>
      <c r="S1098"/>
      <c r="T1098"/>
      <c r="U1098"/>
      <c r="V1098"/>
      <c r="W1098"/>
      <c r="X1098"/>
    </row>
    <row r="1099" spans="17:24">
      <c r="Q1099"/>
      <c r="R1099"/>
      <c r="S1099"/>
      <c r="T1099"/>
      <c r="U1099"/>
      <c r="V1099"/>
      <c r="W1099"/>
      <c r="X1099"/>
    </row>
    <row r="1100" spans="17:24">
      <c r="Q1100"/>
      <c r="R1100"/>
      <c r="S1100"/>
      <c r="T1100"/>
      <c r="U1100"/>
      <c r="V1100"/>
      <c r="W1100"/>
      <c r="X1100"/>
    </row>
    <row r="1101" spans="17:24">
      <c r="Q1101"/>
      <c r="R1101"/>
      <c r="S1101"/>
      <c r="T1101"/>
      <c r="U1101"/>
      <c r="V1101"/>
      <c r="W1101"/>
      <c r="X1101"/>
    </row>
    <row r="1102" spans="17:24">
      <c r="Q1102"/>
      <c r="R1102"/>
      <c r="S1102"/>
      <c r="T1102"/>
      <c r="U1102"/>
      <c r="V1102"/>
      <c r="W1102"/>
      <c r="X1102"/>
    </row>
    <row r="1103" spans="17:24">
      <c r="Q1103"/>
      <c r="R1103"/>
      <c r="S1103"/>
      <c r="T1103"/>
      <c r="U1103"/>
      <c r="V1103"/>
      <c r="W1103"/>
      <c r="X1103"/>
    </row>
    <row r="1104" spans="17:24">
      <c r="Q1104"/>
      <c r="R1104"/>
      <c r="S1104"/>
      <c r="T1104"/>
      <c r="U1104"/>
      <c r="V1104"/>
      <c r="W1104"/>
      <c r="X1104"/>
    </row>
    <row r="1105" spans="17:24">
      <c r="Q1105"/>
      <c r="R1105"/>
      <c r="S1105"/>
      <c r="T1105"/>
      <c r="U1105"/>
      <c r="V1105"/>
      <c r="W1105"/>
      <c r="X1105"/>
    </row>
    <row r="1106" spans="17:24">
      <c r="Q1106"/>
      <c r="R1106"/>
      <c r="S1106"/>
      <c r="T1106"/>
      <c r="U1106"/>
      <c r="V1106"/>
      <c r="W1106"/>
      <c r="X1106"/>
    </row>
    <row r="1107" spans="17:24">
      <c r="Q1107"/>
      <c r="R1107"/>
      <c r="S1107"/>
      <c r="T1107"/>
      <c r="U1107"/>
      <c r="V1107"/>
      <c r="W1107"/>
      <c r="X1107"/>
    </row>
    <row r="1108" spans="17:24">
      <c r="Q1108"/>
      <c r="R1108"/>
      <c r="S1108"/>
      <c r="T1108"/>
      <c r="U1108"/>
      <c r="V1108"/>
      <c r="W1108"/>
      <c r="X1108"/>
    </row>
    <row r="1109" spans="17:24">
      <c r="Q1109"/>
      <c r="R1109"/>
      <c r="S1109"/>
      <c r="T1109"/>
      <c r="U1109"/>
      <c r="V1109"/>
      <c r="W1109"/>
      <c r="X1109"/>
    </row>
    <row r="1110" spans="17:24">
      <c r="Q1110"/>
      <c r="R1110"/>
      <c r="S1110"/>
      <c r="T1110"/>
      <c r="U1110"/>
      <c r="V1110"/>
      <c r="W1110"/>
      <c r="X1110"/>
    </row>
    <row r="1111" spans="17:24">
      <c r="Q1111"/>
      <c r="R1111"/>
      <c r="S1111"/>
      <c r="T1111"/>
      <c r="U1111"/>
      <c r="V1111"/>
      <c r="W1111"/>
      <c r="X1111"/>
    </row>
    <row r="1112" spans="17:24">
      <c r="Q1112"/>
      <c r="R1112"/>
      <c r="S1112"/>
      <c r="T1112"/>
      <c r="U1112"/>
      <c r="V1112"/>
      <c r="W1112"/>
      <c r="X1112"/>
    </row>
    <row r="1113" spans="17:24">
      <c r="Q1113"/>
      <c r="R1113"/>
      <c r="S1113"/>
      <c r="T1113"/>
      <c r="U1113"/>
      <c r="V1113"/>
      <c r="W1113"/>
      <c r="X1113"/>
    </row>
    <row r="1114" spans="17:24">
      <c r="Q1114"/>
      <c r="R1114"/>
      <c r="S1114"/>
      <c r="T1114"/>
      <c r="U1114"/>
      <c r="V1114"/>
      <c r="W1114"/>
      <c r="X1114"/>
    </row>
    <row r="1115" spans="17:24">
      <c r="Q1115"/>
      <c r="R1115"/>
      <c r="S1115"/>
      <c r="T1115"/>
      <c r="U1115"/>
      <c r="V1115"/>
      <c r="W1115"/>
      <c r="X1115"/>
    </row>
    <row r="1116" spans="17:24">
      <c r="Q1116"/>
      <c r="R1116"/>
      <c r="S1116"/>
      <c r="T1116"/>
      <c r="U1116"/>
      <c r="V1116"/>
      <c r="W1116"/>
      <c r="X1116"/>
    </row>
    <row r="1117" spans="17:24">
      <c r="Q1117"/>
      <c r="R1117"/>
      <c r="S1117"/>
      <c r="T1117"/>
      <c r="U1117"/>
      <c r="V1117"/>
      <c r="W1117"/>
      <c r="X1117"/>
    </row>
    <row r="1118" spans="17:24">
      <c r="Q1118"/>
      <c r="R1118"/>
      <c r="S1118"/>
      <c r="T1118"/>
      <c r="U1118"/>
      <c r="V1118"/>
      <c r="W1118"/>
      <c r="X1118"/>
    </row>
    <row r="1119" spans="17:24">
      <c r="Q1119"/>
      <c r="R1119"/>
      <c r="S1119"/>
      <c r="T1119"/>
      <c r="U1119"/>
      <c r="V1119"/>
      <c r="W1119"/>
      <c r="X1119"/>
    </row>
    <row r="1120" spans="17:24">
      <c r="Q1120"/>
      <c r="R1120"/>
      <c r="S1120"/>
      <c r="T1120"/>
      <c r="U1120"/>
      <c r="V1120"/>
      <c r="W1120"/>
      <c r="X1120"/>
    </row>
    <row r="1121" spans="17:24">
      <c r="Q1121"/>
      <c r="R1121"/>
      <c r="S1121"/>
      <c r="T1121"/>
      <c r="U1121"/>
      <c r="V1121"/>
      <c r="W1121"/>
      <c r="X1121"/>
    </row>
    <row r="1122" spans="17:24">
      <c r="Q1122"/>
      <c r="R1122"/>
      <c r="S1122"/>
      <c r="T1122"/>
      <c r="U1122"/>
      <c r="V1122"/>
      <c r="W1122"/>
      <c r="X1122"/>
    </row>
    <row r="1123" spans="17:24">
      <c r="Q1123"/>
      <c r="R1123"/>
      <c r="S1123"/>
      <c r="T1123"/>
      <c r="U1123"/>
      <c r="V1123"/>
      <c r="W1123"/>
      <c r="X1123"/>
    </row>
    <row r="1124" spans="17:24">
      <c r="Q1124"/>
      <c r="R1124"/>
      <c r="S1124"/>
      <c r="T1124"/>
      <c r="U1124"/>
      <c r="V1124"/>
      <c r="W1124"/>
      <c r="X1124"/>
    </row>
    <row r="1125" spans="17:24">
      <c r="Q1125"/>
      <c r="R1125"/>
      <c r="S1125"/>
      <c r="T1125"/>
      <c r="U1125"/>
      <c r="V1125"/>
      <c r="W1125"/>
      <c r="X1125"/>
    </row>
    <row r="1126" spans="17:24">
      <c r="Q1126"/>
      <c r="R1126"/>
      <c r="S1126"/>
      <c r="T1126"/>
      <c r="U1126"/>
      <c r="V1126"/>
      <c r="W1126"/>
      <c r="X1126"/>
    </row>
    <row r="1127" spans="17:24">
      <c r="Q1127"/>
      <c r="R1127"/>
      <c r="S1127"/>
      <c r="T1127"/>
      <c r="U1127"/>
      <c r="V1127"/>
      <c r="W1127"/>
      <c r="X1127"/>
    </row>
    <row r="1128" spans="17:24">
      <c r="Q1128"/>
      <c r="R1128"/>
      <c r="S1128"/>
      <c r="T1128"/>
      <c r="U1128"/>
      <c r="V1128"/>
      <c r="W1128"/>
      <c r="X1128"/>
    </row>
    <row r="1129" spans="17:24">
      <c r="Q1129"/>
      <c r="R1129"/>
      <c r="S1129"/>
      <c r="T1129"/>
      <c r="U1129"/>
      <c r="V1129"/>
      <c r="W1129"/>
      <c r="X1129"/>
    </row>
    <row r="1130" spans="17:24">
      <c r="Q1130"/>
      <c r="R1130"/>
      <c r="S1130"/>
      <c r="T1130"/>
      <c r="U1130"/>
      <c r="V1130"/>
      <c r="W1130"/>
      <c r="X1130"/>
    </row>
    <row r="1131" spans="17:24">
      <c r="Q1131"/>
      <c r="R1131"/>
      <c r="S1131"/>
      <c r="T1131"/>
      <c r="U1131"/>
      <c r="V1131"/>
      <c r="W1131"/>
      <c r="X1131"/>
    </row>
    <row r="1132" spans="17:24">
      <c r="Q1132"/>
      <c r="R1132"/>
      <c r="S1132"/>
      <c r="T1132"/>
      <c r="U1132"/>
      <c r="V1132"/>
      <c r="W1132"/>
      <c r="X1132"/>
    </row>
    <row r="1133" spans="17:24">
      <c r="Q1133"/>
      <c r="R1133"/>
      <c r="S1133"/>
      <c r="T1133"/>
      <c r="U1133"/>
      <c r="V1133"/>
      <c r="W1133"/>
      <c r="X1133"/>
    </row>
    <row r="1134" spans="17:24">
      <c r="Q1134"/>
      <c r="R1134"/>
      <c r="S1134"/>
      <c r="T1134"/>
      <c r="U1134"/>
      <c r="V1134"/>
      <c r="W1134"/>
      <c r="X1134"/>
    </row>
    <row r="1135" spans="17:24">
      <c r="Q1135"/>
      <c r="R1135"/>
      <c r="S1135"/>
      <c r="T1135"/>
      <c r="U1135"/>
      <c r="V1135"/>
      <c r="W1135"/>
      <c r="X1135"/>
    </row>
    <row r="1136" spans="17:24">
      <c r="Q1136"/>
      <c r="R1136"/>
      <c r="S1136"/>
      <c r="T1136"/>
      <c r="U1136"/>
      <c r="V1136"/>
      <c r="W1136"/>
      <c r="X1136"/>
    </row>
    <row r="1137" spans="17:24">
      <c r="Q1137"/>
      <c r="R1137"/>
      <c r="S1137"/>
      <c r="T1137"/>
      <c r="U1137"/>
      <c r="V1137"/>
      <c r="W1137"/>
      <c r="X1137"/>
    </row>
    <row r="1138" spans="17:24">
      <c r="Q1138"/>
      <c r="R1138"/>
      <c r="S1138"/>
      <c r="T1138"/>
      <c r="U1138"/>
      <c r="V1138"/>
      <c r="W1138"/>
      <c r="X1138"/>
    </row>
    <row r="1139" spans="17:24">
      <c r="Q1139"/>
      <c r="R1139"/>
      <c r="S1139"/>
      <c r="T1139"/>
      <c r="U1139"/>
      <c r="V1139"/>
      <c r="W1139"/>
      <c r="X1139"/>
    </row>
    <row r="1140" spans="17:24">
      <c r="Q1140"/>
      <c r="R1140"/>
      <c r="S1140"/>
      <c r="T1140"/>
      <c r="U1140"/>
      <c r="V1140"/>
      <c r="W1140"/>
      <c r="X1140"/>
    </row>
    <row r="1141" spans="17:24">
      <c r="Q1141"/>
      <c r="R1141"/>
      <c r="S1141"/>
      <c r="T1141"/>
      <c r="U1141"/>
      <c r="V1141"/>
      <c r="W1141"/>
      <c r="X1141"/>
    </row>
    <row r="1142" spans="17:24">
      <c r="Q1142"/>
      <c r="R1142"/>
      <c r="S1142"/>
      <c r="T1142"/>
      <c r="U1142"/>
      <c r="V1142"/>
      <c r="W1142"/>
      <c r="X1142"/>
    </row>
    <row r="1143" spans="17:24">
      <c r="Q1143"/>
      <c r="R1143"/>
      <c r="S1143"/>
      <c r="T1143"/>
      <c r="U1143"/>
      <c r="V1143"/>
      <c r="W1143"/>
      <c r="X1143"/>
    </row>
    <row r="1144" spans="17:24">
      <c r="Q1144"/>
      <c r="R1144"/>
      <c r="S1144"/>
      <c r="T1144"/>
      <c r="U1144"/>
      <c r="V1144"/>
      <c r="W1144"/>
      <c r="X1144"/>
    </row>
    <row r="1145" spans="17:24">
      <c r="Q1145"/>
      <c r="R1145"/>
      <c r="S1145"/>
      <c r="T1145"/>
      <c r="U1145"/>
      <c r="V1145"/>
      <c r="W1145"/>
      <c r="X1145"/>
    </row>
    <row r="1146" spans="17:24">
      <c r="Q1146"/>
      <c r="R1146"/>
      <c r="S1146"/>
      <c r="T1146"/>
      <c r="U1146"/>
      <c r="V1146"/>
      <c r="W1146"/>
      <c r="X1146"/>
    </row>
    <row r="1147" spans="17:24">
      <c r="Q1147"/>
      <c r="R1147"/>
      <c r="S1147"/>
      <c r="T1147"/>
      <c r="U1147"/>
      <c r="V1147"/>
      <c r="W1147"/>
      <c r="X1147"/>
    </row>
    <row r="1148" spans="17:24">
      <c r="Q1148"/>
      <c r="R1148"/>
      <c r="S1148"/>
      <c r="T1148"/>
      <c r="U1148"/>
      <c r="V1148"/>
      <c r="W1148"/>
      <c r="X1148"/>
    </row>
    <row r="1149" spans="17:24">
      <c r="Q1149"/>
      <c r="R1149"/>
      <c r="S1149"/>
      <c r="T1149"/>
      <c r="U1149"/>
      <c r="V1149"/>
      <c r="W1149"/>
      <c r="X1149"/>
    </row>
    <row r="1150" spans="17:24">
      <c r="Q1150"/>
      <c r="R1150"/>
      <c r="S1150"/>
      <c r="T1150"/>
      <c r="U1150"/>
      <c r="V1150"/>
      <c r="W1150"/>
      <c r="X1150"/>
    </row>
    <row r="1151" spans="17:24">
      <c r="Q1151"/>
      <c r="R1151"/>
      <c r="S1151"/>
      <c r="T1151"/>
      <c r="U1151"/>
      <c r="V1151"/>
      <c r="W1151"/>
      <c r="X1151"/>
    </row>
    <row r="1152" spans="17:24">
      <c r="Q1152"/>
      <c r="R1152"/>
      <c r="S1152"/>
      <c r="T1152"/>
      <c r="U1152"/>
      <c r="V1152"/>
      <c r="W1152"/>
      <c r="X1152"/>
    </row>
    <row r="1153" spans="17:24">
      <c r="Q1153"/>
      <c r="R1153"/>
      <c r="S1153"/>
      <c r="T1153"/>
      <c r="U1153"/>
      <c r="V1153"/>
      <c r="W1153"/>
      <c r="X1153"/>
    </row>
    <row r="1154" spans="17:24">
      <c r="Q1154"/>
      <c r="R1154"/>
      <c r="S1154"/>
      <c r="T1154"/>
      <c r="U1154"/>
      <c r="V1154"/>
      <c r="W1154"/>
      <c r="X1154"/>
    </row>
    <row r="1155" spans="17:24">
      <c r="Q1155"/>
      <c r="R1155"/>
      <c r="S1155"/>
      <c r="T1155"/>
      <c r="U1155"/>
      <c r="V1155"/>
      <c r="W1155"/>
      <c r="X1155"/>
    </row>
    <row r="1156" spans="17:24">
      <c r="Q1156"/>
      <c r="R1156"/>
      <c r="S1156"/>
      <c r="T1156"/>
      <c r="U1156"/>
      <c r="V1156"/>
      <c r="W1156"/>
      <c r="X1156"/>
    </row>
    <row r="1157" spans="17:24">
      <c r="Q1157"/>
      <c r="R1157"/>
      <c r="S1157"/>
      <c r="T1157"/>
      <c r="U1157"/>
      <c r="V1157"/>
      <c r="W1157"/>
      <c r="X1157"/>
    </row>
    <row r="1158" spans="17:24">
      <c r="Q1158"/>
      <c r="R1158"/>
      <c r="S1158"/>
      <c r="T1158"/>
      <c r="U1158"/>
      <c r="V1158"/>
      <c r="W1158"/>
      <c r="X1158"/>
    </row>
    <row r="1159" spans="17:24">
      <c r="Q1159"/>
      <c r="R1159"/>
      <c r="S1159"/>
      <c r="T1159"/>
      <c r="U1159"/>
      <c r="V1159"/>
      <c r="W1159"/>
      <c r="X1159"/>
    </row>
    <row r="1160" spans="17:24">
      <c r="Q1160"/>
      <c r="R1160"/>
      <c r="S1160"/>
      <c r="T1160"/>
      <c r="U1160"/>
      <c r="V1160"/>
      <c r="W1160"/>
      <c r="X1160"/>
    </row>
    <row r="1161" spans="17:24">
      <c r="Q1161"/>
      <c r="R1161"/>
      <c r="S1161"/>
      <c r="T1161"/>
      <c r="U1161"/>
      <c r="V1161"/>
      <c r="W1161"/>
      <c r="X1161"/>
    </row>
    <row r="1162" spans="17:24">
      <c r="Q1162"/>
      <c r="R1162"/>
      <c r="S1162"/>
      <c r="T1162"/>
      <c r="U1162"/>
      <c r="V1162"/>
      <c r="W1162"/>
      <c r="X1162"/>
    </row>
    <row r="1163" spans="17:24">
      <c r="Q1163"/>
      <c r="R1163"/>
      <c r="S1163"/>
      <c r="T1163"/>
      <c r="U1163"/>
      <c r="V1163"/>
      <c r="W1163"/>
      <c r="X1163"/>
    </row>
    <row r="1164" spans="17:24">
      <c r="Q1164"/>
      <c r="R1164"/>
      <c r="S1164"/>
      <c r="T1164"/>
      <c r="U1164"/>
      <c r="V1164"/>
      <c r="W1164"/>
      <c r="X1164"/>
    </row>
    <row r="1165" spans="17:24">
      <c r="Q1165"/>
      <c r="R1165"/>
      <c r="S1165"/>
      <c r="T1165"/>
      <c r="U1165"/>
      <c r="V1165"/>
      <c r="W1165"/>
      <c r="X1165"/>
    </row>
    <row r="1166" spans="17:24">
      <c r="Q1166"/>
      <c r="R1166"/>
      <c r="S1166"/>
      <c r="T1166"/>
      <c r="U1166"/>
      <c r="V1166"/>
      <c r="W1166"/>
      <c r="X1166"/>
    </row>
    <row r="1167" spans="17:24">
      <c r="Q1167"/>
      <c r="R1167"/>
      <c r="S1167"/>
      <c r="T1167"/>
      <c r="U1167"/>
      <c r="V1167"/>
      <c r="W1167"/>
      <c r="X1167"/>
    </row>
    <row r="1168" spans="17:24">
      <c r="Q1168"/>
      <c r="R1168"/>
      <c r="S1168"/>
      <c r="T1168"/>
      <c r="U1168"/>
      <c r="V1168"/>
      <c r="W1168"/>
      <c r="X1168"/>
    </row>
    <row r="1169" spans="17:24">
      <c r="Q1169"/>
      <c r="R1169"/>
      <c r="S1169"/>
      <c r="T1169"/>
      <c r="U1169"/>
      <c r="V1169"/>
      <c r="W1169"/>
      <c r="X1169"/>
    </row>
    <row r="1170" spans="17:24">
      <c r="Q1170"/>
      <c r="R1170"/>
      <c r="S1170"/>
      <c r="T1170"/>
      <c r="U1170"/>
      <c r="V1170"/>
      <c r="W1170"/>
      <c r="X1170"/>
    </row>
    <row r="1171" spans="17:24">
      <c r="Q1171"/>
      <c r="R1171"/>
      <c r="S1171"/>
      <c r="T1171"/>
      <c r="U1171"/>
      <c r="V1171"/>
      <c r="W1171"/>
      <c r="X1171"/>
    </row>
    <row r="1172" spans="17:24">
      <c r="Q1172"/>
      <c r="R1172"/>
      <c r="S1172"/>
      <c r="T1172"/>
      <c r="U1172"/>
      <c r="V1172"/>
      <c r="W1172"/>
      <c r="X1172"/>
    </row>
    <row r="1173" spans="17:24">
      <c r="Q1173"/>
      <c r="R1173"/>
      <c r="S1173"/>
      <c r="T1173"/>
      <c r="U1173"/>
      <c r="V1173"/>
      <c r="W1173"/>
      <c r="X1173"/>
    </row>
    <row r="1174" spans="17:24">
      <c r="Q1174"/>
      <c r="R1174"/>
      <c r="S1174"/>
      <c r="T1174"/>
      <c r="U1174"/>
      <c r="V1174"/>
      <c r="W1174"/>
      <c r="X1174"/>
    </row>
    <row r="1175" spans="17:24">
      <c r="Q1175"/>
      <c r="R1175"/>
      <c r="S1175"/>
      <c r="T1175"/>
      <c r="U1175"/>
      <c r="V1175"/>
      <c r="W1175"/>
      <c r="X1175"/>
    </row>
    <row r="1176" spans="17:24">
      <c r="Q1176"/>
      <c r="R1176"/>
      <c r="S1176"/>
      <c r="T1176"/>
      <c r="U1176"/>
      <c r="V1176"/>
      <c r="W1176"/>
      <c r="X1176"/>
    </row>
    <row r="1177" spans="17:24">
      <c r="Q1177"/>
      <c r="R1177"/>
      <c r="S1177"/>
      <c r="T1177"/>
      <c r="U1177"/>
      <c r="V1177"/>
      <c r="W1177"/>
      <c r="X1177"/>
    </row>
    <row r="1178" spans="17:24">
      <c r="Q1178"/>
      <c r="R1178"/>
      <c r="S1178"/>
      <c r="T1178"/>
      <c r="U1178"/>
      <c r="V1178"/>
      <c r="W1178"/>
      <c r="X1178"/>
    </row>
    <row r="1179" spans="17:24">
      <c r="Q1179"/>
      <c r="R1179"/>
      <c r="S1179"/>
      <c r="T1179"/>
      <c r="U1179"/>
      <c r="V1179"/>
      <c r="W1179"/>
      <c r="X1179"/>
    </row>
    <row r="1180" spans="17:24">
      <c r="Q1180"/>
      <c r="R1180"/>
      <c r="S1180"/>
      <c r="T1180"/>
      <c r="U1180"/>
      <c r="V1180"/>
      <c r="W1180"/>
      <c r="X1180"/>
    </row>
    <row r="1181" spans="17:24">
      <c r="Q1181"/>
      <c r="R1181"/>
      <c r="S1181"/>
      <c r="T1181"/>
      <c r="U1181"/>
      <c r="V1181"/>
      <c r="W1181"/>
      <c r="X1181"/>
    </row>
    <row r="1182" spans="17:24">
      <c r="Q1182"/>
      <c r="R1182"/>
      <c r="S1182"/>
      <c r="T1182"/>
      <c r="U1182"/>
      <c r="V1182"/>
      <c r="W1182"/>
      <c r="X1182"/>
    </row>
    <row r="1183" spans="17:24">
      <c r="Q1183"/>
      <c r="R1183"/>
      <c r="S1183"/>
      <c r="T1183"/>
      <c r="U1183"/>
      <c r="V1183"/>
      <c r="W1183"/>
      <c r="X1183"/>
    </row>
    <row r="1184" spans="17:24">
      <c r="Q1184"/>
      <c r="R1184"/>
      <c r="S1184"/>
      <c r="T1184"/>
      <c r="U1184"/>
      <c r="V1184"/>
      <c r="W1184"/>
      <c r="X1184"/>
    </row>
    <row r="1185" spans="17:24">
      <c r="Q1185"/>
      <c r="R1185"/>
      <c r="S1185"/>
      <c r="T1185"/>
      <c r="U1185"/>
      <c r="V1185"/>
      <c r="W1185"/>
      <c r="X1185"/>
    </row>
    <row r="1186" spans="17:24">
      <c r="Q1186"/>
      <c r="R1186"/>
      <c r="S1186"/>
      <c r="T1186"/>
      <c r="U1186"/>
      <c r="V1186"/>
      <c r="W1186"/>
      <c r="X1186"/>
    </row>
    <row r="1187" spans="17:24">
      <c r="Q1187"/>
      <c r="R1187"/>
      <c r="S1187"/>
      <c r="T1187"/>
      <c r="U1187"/>
      <c r="V1187"/>
      <c r="W1187"/>
      <c r="X1187"/>
    </row>
    <row r="1188" spans="17:24">
      <c r="Q1188"/>
      <c r="R1188"/>
      <c r="S1188"/>
      <c r="T1188"/>
      <c r="U1188"/>
      <c r="V1188"/>
      <c r="W1188"/>
      <c r="X1188"/>
    </row>
    <row r="1189" spans="17:24">
      <c r="Q1189"/>
      <c r="R1189"/>
      <c r="S1189"/>
      <c r="T1189"/>
      <c r="U1189"/>
      <c r="V1189"/>
      <c r="W1189"/>
      <c r="X1189"/>
    </row>
    <row r="1190" spans="17:24">
      <c r="Q1190"/>
      <c r="R1190"/>
      <c r="S1190"/>
      <c r="T1190"/>
      <c r="U1190"/>
      <c r="V1190"/>
      <c r="W1190"/>
      <c r="X1190"/>
    </row>
    <row r="1191" spans="17:24">
      <c r="Q1191"/>
      <c r="R1191"/>
      <c r="S1191"/>
      <c r="T1191"/>
      <c r="U1191"/>
      <c r="V1191"/>
      <c r="W1191"/>
      <c r="X1191"/>
    </row>
    <row r="1192" spans="17:24">
      <c r="Q1192"/>
      <c r="R1192"/>
      <c r="S1192"/>
      <c r="T1192"/>
      <c r="U1192"/>
      <c r="V1192"/>
      <c r="W1192"/>
      <c r="X1192"/>
    </row>
    <row r="1193" spans="17:24">
      <c r="Q1193"/>
      <c r="R1193"/>
      <c r="S1193"/>
      <c r="T1193"/>
      <c r="U1193"/>
      <c r="V1193"/>
      <c r="W1193"/>
      <c r="X1193"/>
    </row>
    <row r="1194" spans="17:24">
      <c r="Q1194"/>
      <c r="R1194"/>
      <c r="S1194"/>
      <c r="T1194"/>
      <c r="U1194"/>
      <c r="V1194"/>
      <c r="W1194"/>
      <c r="X1194"/>
    </row>
    <row r="1195" spans="17:24">
      <c r="Q1195"/>
      <c r="R1195"/>
      <c r="S1195"/>
      <c r="T1195"/>
      <c r="U1195"/>
      <c r="V1195"/>
      <c r="W1195"/>
      <c r="X1195"/>
    </row>
    <row r="1196" spans="17:24">
      <c r="Q1196"/>
      <c r="R1196"/>
      <c r="S1196"/>
      <c r="T1196"/>
      <c r="U1196"/>
      <c r="V1196"/>
      <c r="W1196"/>
      <c r="X1196"/>
    </row>
    <row r="1197" spans="17:24">
      <c r="Q1197"/>
      <c r="R1197"/>
      <c r="S1197"/>
      <c r="T1197"/>
      <c r="U1197"/>
      <c r="V1197"/>
      <c r="W1197"/>
      <c r="X1197"/>
    </row>
    <row r="1198" spans="17:24">
      <c r="Q1198"/>
      <c r="R1198"/>
      <c r="S1198"/>
      <c r="T1198"/>
      <c r="U1198"/>
      <c r="V1198"/>
      <c r="W1198"/>
      <c r="X1198"/>
    </row>
    <row r="1199" spans="17:24">
      <c r="Q1199"/>
      <c r="R1199"/>
      <c r="S1199"/>
      <c r="T1199"/>
      <c r="U1199"/>
      <c r="V1199"/>
      <c r="W1199"/>
      <c r="X1199"/>
    </row>
    <row r="1200" spans="17:24">
      <c r="Q1200"/>
      <c r="R1200"/>
      <c r="S1200"/>
      <c r="T1200"/>
      <c r="U1200"/>
      <c r="V1200"/>
      <c r="W1200"/>
      <c r="X1200"/>
    </row>
    <row r="1201" spans="17:24">
      <c r="Q1201"/>
      <c r="R1201"/>
      <c r="S1201"/>
      <c r="T1201"/>
      <c r="U1201"/>
      <c r="V1201"/>
      <c r="W1201"/>
      <c r="X1201"/>
    </row>
    <row r="1202" spans="17:24">
      <c r="Q1202"/>
      <c r="R1202"/>
      <c r="S1202"/>
      <c r="T1202"/>
      <c r="U1202"/>
      <c r="V1202"/>
      <c r="W1202"/>
      <c r="X1202"/>
    </row>
    <row r="1203" spans="17:24">
      <c r="Q1203"/>
      <c r="R1203"/>
      <c r="S1203"/>
      <c r="T1203"/>
      <c r="U1203"/>
      <c r="V1203"/>
      <c r="W1203"/>
      <c r="X1203"/>
    </row>
    <row r="1204" spans="17:24">
      <c r="Q1204"/>
      <c r="R1204"/>
      <c r="S1204"/>
      <c r="T1204"/>
      <c r="U1204"/>
      <c r="V1204"/>
      <c r="W1204"/>
      <c r="X1204"/>
    </row>
    <row r="1205" spans="17:24">
      <c r="Q1205"/>
      <c r="R1205"/>
      <c r="S1205"/>
      <c r="T1205"/>
      <c r="U1205"/>
      <c r="V1205"/>
      <c r="W1205"/>
      <c r="X1205"/>
    </row>
    <row r="1206" spans="17:24">
      <c r="Q1206"/>
      <c r="R1206"/>
      <c r="S1206"/>
      <c r="T1206"/>
      <c r="U1206"/>
      <c r="V1206"/>
      <c r="W1206"/>
      <c r="X1206"/>
    </row>
    <row r="1207" spans="17:24">
      <c r="Q1207"/>
      <c r="R1207"/>
      <c r="S1207"/>
      <c r="T1207"/>
      <c r="U1207"/>
      <c r="V1207"/>
      <c r="W1207"/>
      <c r="X1207"/>
    </row>
    <row r="1208" spans="17:24">
      <c r="Q1208"/>
      <c r="R1208"/>
      <c r="S1208"/>
      <c r="T1208"/>
      <c r="U1208"/>
      <c r="V1208"/>
      <c r="W1208"/>
      <c r="X1208"/>
    </row>
    <row r="1209" spans="17:24">
      <c r="Q1209"/>
      <c r="R1209"/>
      <c r="S1209"/>
      <c r="T1209"/>
      <c r="U1209"/>
      <c r="V1209"/>
      <c r="W1209"/>
      <c r="X1209"/>
    </row>
    <row r="1210" spans="17:24">
      <c r="Q1210"/>
      <c r="R1210"/>
      <c r="S1210"/>
      <c r="T1210"/>
      <c r="U1210"/>
      <c r="V1210"/>
      <c r="W1210"/>
      <c r="X1210"/>
    </row>
    <row r="1211" spans="17:24">
      <c r="Q1211"/>
      <c r="R1211"/>
      <c r="S1211"/>
      <c r="T1211"/>
      <c r="U1211"/>
      <c r="V1211"/>
      <c r="W1211"/>
      <c r="X1211"/>
    </row>
    <row r="1212" spans="17:24">
      <c r="Q1212"/>
      <c r="R1212"/>
      <c r="S1212"/>
      <c r="T1212"/>
      <c r="U1212"/>
      <c r="V1212"/>
      <c r="W1212"/>
      <c r="X1212"/>
    </row>
    <row r="1213" spans="17:24">
      <c r="Q1213"/>
      <c r="R1213"/>
      <c r="S1213"/>
      <c r="T1213"/>
      <c r="U1213"/>
      <c r="V1213"/>
      <c r="W1213"/>
      <c r="X1213"/>
    </row>
    <row r="1214" spans="17:24">
      <c r="Q1214"/>
      <c r="R1214"/>
      <c r="S1214"/>
      <c r="T1214"/>
      <c r="U1214"/>
      <c r="V1214"/>
      <c r="W1214"/>
      <c r="X1214"/>
    </row>
    <row r="1215" spans="17:24">
      <c r="Q1215"/>
      <c r="R1215"/>
      <c r="S1215"/>
      <c r="T1215"/>
      <c r="U1215"/>
      <c r="V1215"/>
      <c r="W1215"/>
      <c r="X1215"/>
    </row>
    <row r="1216" spans="17:24">
      <c r="Q1216"/>
      <c r="R1216"/>
      <c r="S1216"/>
      <c r="T1216"/>
      <c r="U1216"/>
      <c r="V1216"/>
      <c r="W1216"/>
      <c r="X1216"/>
    </row>
    <row r="1217" spans="17:24">
      <c r="Q1217"/>
      <c r="R1217"/>
      <c r="S1217"/>
      <c r="T1217"/>
      <c r="U1217"/>
      <c r="V1217"/>
      <c r="W1217"/>
      <c r="X1217"/>
    </row>
    <row r="1218" spans="17:24">
      <c r="Q1218"/>
      <c r="R1218"/>
      <c r="S1218"/>
      <c r="T1218"/>
      <c r="U1218"/>
      <c r="V1218"/>
      <c r="W1218"/>
      <c r="X1218"/>
    </row>
    <row r="1219" spans="17:24">
      <c r="Q1219"/>
      <c r="R1219"/>
      <c r="S1219"/>
      <c r="T1219"/>
      <c r="U1219"/>
      <c r="V1219"/>
      <c r="W1219"/>
      <c r="X1219"/>
    </row>
    <row r="1220" spans="17:24">
      <c r="Q1220"/>
      <c r="R1220"/>
      <c r="S1220"/>
      <c r="T1220"/>
      <c r="U1220"/>
      <c r="V1220"/>
      <c r="W1220"/>
      <c r="X1220"/>
    </row>
    <row r="1221" spans="17:24">
      <c r="Q1221"/>
      <c r="R1221"/>
      <c r="S1221"/>
      <c r="T1221"/>
      <c r="U1221"/>
      <c r="V1221"/>
      <c r="W1221"/>
      <c r="X1221"/>
    </row>
    <row r="1222" spans="17:24">
      <c r="Q1222"/>
      <c r="R1222"/>
      <c r="S1222"/>
      <c r="T1222"/>
      <c r="U1222"/>
      <c r="V1222"/>
      <c r="W1222"/>
      <c r="X1222"/>
    </row>
    <row r="1223" spans="17:24">
      <c r="Q1223"/>
      <c r="R1223"/>
      <c r="S1223"/>
      <c r="T1223"/>
      <c r="U1223"/>
      <c r="V1223"/>
      <c r="W1223"/>
      <c r="X1223"/>
    </row>
    <row r="1224" spans="17:24">
      <c r="Q1224"/>
      <c r="R1224"/>
      <c r="S1224"/>
      <c r="T1224"/>
      <c r="U1224"/>
      <c r="V1224"/>
      <c r="W1224"/>
      <c r="X1224"/>
    </row>
    <row r="1225" spans="17:24">
      <c r="Q1225"/>
      <c r="R1225"/>
      <c r="S1225"/>
      <c r="T1225"/>
      <c r="U1225"/>
      <c r="V1225"/>
      <c r="W1225"/>
      <c r="X1225"/>
    </row>
    <row r="1226" spans="17:24">
      <c r="Q1226"/>
      <c r="R1226"/>
      <c r="S1226"/>
      <c r="T1226"/>
      <c r="U1226"/>
      <c r="V1226"/>
      <c r="W1226"/>
      <c r="X1226"/>
    </row>
    <row r="1227" spans="17:24">
      <c r="Q1227"/>
      <c r="R1227"/>
      <c r="S1227"/>
      <c r="T1227"/>
      <c r="U1227"/>
      <c r="V1227"/>
      <c r="W1227"/>
      <c r="X1227"/>
    </row>
    <row r="1228" spans="17:24">
      <c r="Q1228"/>
      <c r="R1228"/>
      <c r="S1228"/>
      <c r="T1228"/>
      <c r="U1228"/>
      <c r="V1228"/>
      <c r="W1228"/>
      <c r="X1228"/>
    </row>
    <row r="1229" spans="17:24">
      <c r="Q1229"/>
      <c r="R1229"/>
      <c r="S1229"/>
      <c r="T1229"/>
      <c r="U1229"/>
      <c r="V1229"/>
      <c r="W1229"/>
      <c r="X1229"/>
    </row>
    <row r="1230" spans="17:24">
      <c r="Q1230"/>
      <c r="R1230"/>
      <c r="S1230"/>
      <c r="T1230"/>
      <c r="U1230"/>
      <c r="V1230"/>
      <c r="W1230"/>
      <c r="X1230"/>
    </row>
    <row r="1231" spans="17:24">
      <c r="Q1231"/>
      <c r="R1231"/>
      <c r="S1231"/>
      <c r="T1231"/>
      <c r="U1231"/>
      <c r="V1231"/>
      <c r="W1231"/>
      <c r="X1231"/>
    </row>
    <row r="1232" spans="17:24">
      <c r="Q1232"/>
      <c r="R1232"/>
      <c r="S1232"/>
      <c r="T1232"/>
      <c r="U1232"/>
      <c r="V1232"/>
      <c r="W1232"/>
      <c r="X1232"/>
    </row>
    <row r="1233" spans="17:24">
      <c r="Q1233"/>
      <c r="R1233"/>
      <c r="S1233"/>
      <c r="T1233"/>
      <c r="U1233"/>
      <c r="V1233"/>
      <c r="W1233"/>
      <c r="X1233"/>
    </row>
    <row r="1234" spans="17:24">
      <c r="Q1234"/>
      <c r="R1234"/>
      <c r="S1234"/>
      <c r="T1234"/>
      <c r="U1234"/>
      <c r="V1234"/>
      <c r="W1234"/>
      <c r="X1234"/>
    </row>
    <row r="1235" spans="17:24">
      <c r="Q1235"/>
      <c r="R1235"/>
      <c r="S1235"/>
      <c r="T1235"/>
      <c r="U1235"/>
      <c r="V1235"/>
      <c r="W1235"/>
      <c r="X1235"/>
    </row>
    <row r="1236" spans="17:24">
      <c r="Q1236"/>
      <c r="R1236"/>
      <c r="S1236"/>
      <c r="T1236"/>
      <c r="U1236"/>
      <c r="V1236"/>
      <c r="W1236"/>
      <c r="X1236"/>
    </row>
    <row r="1237" spans="17:24">
      <c r="Q1237"/>
      <c r="R1237"/>
      <c r="S1237"/>
      <c r="T1237"/>
      <c r="U1237"/>
      <c r="V1237"/>
      <c r="W1237"/>
      <c r="X1237"/>
    </row>
    <row r="1238" spans="17:24">
      <c r="Q1238"/>
      <c r="R1238"/>
      <c r="S1238"/>
      <c r="T1238"/>
      <c r="U1238"/>
      <c r="V1238"/>
      <c r="W1238"/>
      <c r="X1238"/>
    </row>
    <row r="1239" spans="17:24">
      <c r="Q1239"/>
      <c r="R1239"/>
      <c r="S1239"/>
      <c r="T1239"/>
      <c r="U1239"/>
      <c r="V1239"/>
      <c r="W1239"/>
      <c r="X1239"/>
    </row>
    <row r="1240" spans="17:24">
      <c r="Q1240"/>
      <c r="R1240"/>
      <c r="S1240"/>
      <c r="T1240"/>
      <c r="U1240"/>
      <c r="V1240"/>
      <c r="W1240"/>
      <c r="X1240"/>
    </row>
    <row r="1241" spans="17:24">
      <c r="Q1241"/>
      <c r="R1241"/>
      <c r="S1241"/>
      <c r="T1241"/>
      <c r="U1241"/>
      <c r="V1241"/>
      <c r="W1241"/>
      <c r="X1241"/>
    </row>
    <row r="1242" spans="17:24">
      <c r="Q1242"/>
      <c r="R1242"/>
      <c r="S1242"/>
      <c r="T1242"/>
      <c r="U1242"/>
      <c r="V1242"/>
      <c r="W1242"/>
      <c r="X1242"/>
    </row>
    <row r="1243" spans="17:24">
      <c r="Q1243"/>
      <c r="R1243"/>
      <c r="S1243"/>
      <c r="T1243"/>
      <c r="U1243"/>
      <c r="V1243"/>
      <c r="W1243"/>
      <c r="X1243"/>
    </row>
    <row r="1244" spans="17:24">
      <c r="Q1244"/>
      <c r="R1244"/>
      <c r="S1244"/>
      <c r="T1244"/>
      <c r="U1244"/>
      <c r="V1244"/>
      <c r="W1244"/>
      <c r="X1244"/>
    </row>
    <row r="1245" spans="17:24">
      <c r="Q1245"/>
      <c r="R1245"/>
      <c r="S1245"/>
      <c r="T1245"/>
      <c r="U1245"/>
      <c r="V1245"/>
      <c r="W1245"/>
      <c r="X1245"/>
    </row>
    <row r="1246" spans="17:24">
      <c r="Q1246"/>
      <c r="R1246"/>
      <c r="S1246"/>
      <c r="T1246"/>
      <c r="U1246"/>
      <c r="V1246"/>
      <c r="W1246"/>
      <c r="X1246"/>
    </row>
    <row r="1247" spans="17:24">
      <c r="Q1247"/>
      <c r="R1247"/>
      <c r="S1247"/>
      <c r="T1247"/>
      <c r="U1247"/>
      <c r="V1247"/>
      <c r="W1247"/>
      <c r="X1247"/>
    </row>
    <row r="1248" spans="17:24">
      <c r="Q1248"/>
      <c r="R1248"/>
      <c r="S1248"/>
      <c r="T1248"/>
      <c r="U1248"/>
      <c r="V1248"/>
      <c r="W1248"/>
      <c r="X1248"/>
    </row>
    <row r="1249" spans="17:24">
      <c r="Q1249"/>
      <c r="R1249"/>
      <c r="S1249"/>
      <c r="T1249"/>
      <c r="U1249"/>
      <c r="V1249"/>
      <c r="W1249"/>
      <c r="X1249"/>
    </row>
    <row r="1250" spans="17:24">
      <c r="Q1250"/>
      <c r="R1250"/>
      <c r="S1250"/>
      <c r="T1250"/>
      <c r="U1250"/>
      <c r="V1250"/>
      <c r="W1250"/>
      <c r="X1250"/>
    </row>
    <row r="1251" spans="17:24">
      <c r="Q1251"/>
      <c r="R1251"/>
      <c r="S1251"/>
      <c r="T1251"/>
      <c r="U1251"/>
      <c r="V1251"/>
      <c r="W1251"/>
      <c r="X1251"/>
    </row>
    <row r="1252" spans="17:24">
      <c r="Q1252"/>
      <c r="R1252"/>
      <c r="S1252"/>
      <c r="T1252"/>
      <c r="U1252"/>
      <c r="V1252"/>
      <c r="W1252"/>
      <c r="X1252"/>
    </row>
    <row r="1253" spans="17:24">
      <c r="Q1253"/>
      <c r="R1253"/>
      <c r="S1253"/>
      <c r="T1253"/>
      <c r="U1253"/>
      <c r="V1253"/>
      <c r="W1253"/>
      <c r="X1253"/>
    </row>
    <row r="1254" spans="17:24">
      <c r="Q1254"/>
      <c r="R1254"/>
      <c r="S1254"/>
      <c r="T1254"/>
      <c r="U1254"/>
      <c r="V1254"/>
      <c r="W1254"/>
      <c r="X1254"/>
    </row>
    <row r="1255" spans="17:24">
      <c r="Q1255"/>
      <c r="R1255"/>
      <c r="S1255"/>
      <c r="T1255"/>
      <c r="U1255"/>
      <c r="V1255"/>
      <c r="W1255"/>
      <c r="X1255"/>
    </row>
    <row r="1256" spans="17:24">
      <c r="Q1256"/>
      <c r="R1256"/>
      <c r="S1256"/>
      <c r="T1256"/>
      <c r="U1256"/>
      <c r="V1256"/>
      <c r="W1256"/>
      <c r="X1256"/>
    </row>
    <row r="1257" spans="17:24">
      <c r="Q1257"/>
      <c r="R1257"/>
      <c r="S1257"/>
      <c r="T1257"/>
      <c r="U1257"/>
      <c r="V1257"/>
      <c r="W1257"/>
      <c r="X1257"/>
    </row>
    <row r="1258" spans="17:24">
      <c r="Q1258"/>
      <c r="R1258"/>
      <c r="S1258"/>
      <c r="T1258"/>
      <c r="U1258"/>
      <c r="V1258"/>
      <c r="W1258"/>
      <c r="X1258"/>
    </row>
    <row r="1259" spans="17:24">
      <c r="Q1259"/>
      <c r="R1259"/>
      <c r="S1259"/>
      <c r="T1259"/>
      <c r="U1259"/>
      <c r="V1259"/>
      <c r="W1259"/>
      <c r="X1259"/>
    </row>
    <row r="1260" spans="17:24">
      <c r="Q1260"/>
      <c r="R1260"/>
      <c r="S1260"/>
      <c r="T1260"/>
      <c r="U1260"/>
      <c r="V1260"/>
      <c r="W1260"/>
      <c r="X1260"/>
    </row>
    <row r="1261" spans="17:24">
      <c r="Q1261"/>
      <c r="R1261"/>
      <c r="S1261"/>
      <c r="T1261"/>
      <c r="U1261"/>
      <c r="V1261"/>
      <c r="W1261"/>
      <c r="X1261"/>
    </row>
    <row r="1262" spans="17:24">
      <c r="Q1262"/>
      <c r="R1262"/>
      <c r="S1262"/>
      <c r="T1262"/>
      <c r="U1262"/>
      <c r="V1262"/>
      <c r="W1262"/>
      <c r="X1262"/>
    </row>
    <row r="1263" spans="17:24">
      <c r="Q1263"/>
      <c r="R1263"/>
      <c r="S1263"/>
      <c r="T1263"/>
      <c r="U1263"/>
      <c r="V1263"/>
      <c r="W1263"/>
      <c r="X1263"/>
    </row>
    <row r="1264" spans="17:24">
      <c r="Q1264"/>
      <c r="R1264"/>
      <c r="S1264"/>
      <c r="T1264"/>
      <c r="U1264"/>
      <c r="V1264"/>
      <c r="W1264"/>
      <c r="X1264"/>
    </row>
    <row r="1265" spans="17:24">
      <c r="Q1265"/>
      <c r="R1265"/>
      <c r="S1265"/>
      <c r="T1265"/>
      <c r="U1265"/>
      <c r="V1265"/>
      <c r="W1265"/>
      <c r="X1265"/>
    </row>
    <row r="1266" spans="17:24">
      <c r="Q1266"/>
      <c r="R1266"/>
      <c r="S1266"/>
      <c r="T1266"/>
      <c r="U1266"/>
      <c r="V1266"/>
      <c r="W1266"/>
      <c r="X1266"/>
    </row>
    <row r="1267" spans="17:24">
      <c r="Q1267"/>
      <c r="R1267"/>
      <c r="S1267"/>
      <c r="T1267"/>
      <c r="U1267"/>
      <c r="V1267"/>
      <c r="W1267"/>
      <c r="X1267"/>
    </row>
    <row r="1268" spans="17:24">
      <c r="Q1268"/>
      <c r="R1268"/>
      <c r="S1268"/>
      <c r="T1268"/>
      <c r="U1268"/>
      <c r="V1268"/>
      <c r="W1268"/>
      <c r="X1268"/>
    </row>
    <row r="1269" spans="17:24">
      <c r="Q1269"/>
      <c r="R1269"/>
      <c r="S1269"/>
      <c r="T1269"/>
      <c r="U1269"/>
      <c r="V1269"/>
      <c r="W1269"/>
      <c r="X1269"/>
    </row>
    <row r="1270" spans="17:24">
      <c r="Q1270"/>
      <c r="R1270"/>
      <c r="S1270"/>
      <c r="T1270"/>
      <c r="U1270"/>
      <c r="V1270"/>
      <c r="W1270"/>
      <c r="X1270"/>
    </row>
    <row r="1271" spans="17:24">
      <c r="Q1271"/>
      <c r="R1271"/>
      <c r="S1271"/>
      <c r="T1271"/>
      <c r="U1271"/>
      <c r="V1271"/>
      <c r="W1271"/>
      <c r="X1271"/>
    </row>
    <row r="1272" spans="17:24">
      <c r="Q1272"/>
      <c r="R1272"/>
      <c r="S1272"/>
      <c r="T1272"/>
      <c r="U1272"/>
      <c r="V1272"/>
      <c r="W1272"/>
      <c r="X1272"/>
    </row>
    <row r="1273" spans="17:24">
      <c r="Q1273"/>
      <c r="R1273"/>
      <c r="S1273"/>
      <c r="T1273"/>
      <c r="U1273"/>
      <c r="V1273"/>
      <c r="W1273"/>
      <c r="X1273"/>
    </row>
    <row r="1274" spans="17:24">
      <c r="Q1274"/>
      <c r="R1274"/>
      <c r="S1274"/>
      <c r="T1274"/>
      <c r="U1274"/>
      <c r="V1274"/>
      <c r="W1274"/>
      <c r="X1274"/>
    </row>
    <row r="1275" spans="17:24">
      <c r="Q1275"/>
      <c r="R1275"/>
      <c r="S1275"/>
      <c r="T1275"/>
      <c r="U1275"/>
      <c r="V1275"/>
      <c r="W1275"/>
      <c r="X1275"/>
    </row>
    <row r="1276" spans="17:24">
      <c r="Q1276"/>
      <c r="R1276"/>
      <c r="S1276"/>
      <c r="T1276"/>
      <c r="U1276"/>
      <c r="V1276"/>
      <c r="W1276"/>
      <c r="X1276"/>
    </row>
    <row r="1277" spans="17:24">
      <c r="Q1277"/>
      <c r="R1277"/>
      <c r="S1277"/>
      <c r="T1277"/>
      <c r="U1277"/>
      <c r="V1277"/>
      <c r="W1277"/>
      <c r="X1277"/>
    </row>
    <row r="1278" spans="17:24">
      <c r="Q1278"/>
      <c r="R1278"/>
      <c r="S1278"/>
      <c r="T1278"/>
      <c r="U1278"/>
      <c r="V1278"/>
      <c r="W1278"/>
      <c r="X1278"/>
    </row>
    <row r="1279" spans="17:24">
      <c r="Q1279"/>
      <c r="R1279"/>
      <c r="S1279"/>
      <c r="T1279"/>
      <c r="U1279"/>
      <c r="V1279"/>
      <c r="W1279"/>
      <c r="X1279"/>
    </row>
    <row r="1280" spans="17:24">
      <c r="Q1280"/>
      <c r="R1280"/>
      <c r="S1280"/>
      <c r="T1280"/>
      <c r="U1280"/>
      <c r="V1280"/>
      <c r="W1280"/>
      <c r="X1280"/>
    </row>
    <row r="1281" spans="17:24">
      <c r="Q1281"/>
      <c r="R1281"/>
      <c r="S1281"/>
      <c r="T1281"/>
      <c r="U1281"/>
      <c r="V1281"/>
      <c r="W1281"/>
      <c r="X1281"/>
    </row>
    <row r="1282" spans="17:24">
      <c r="Q1282"/>
      <c r="R1282"/>
      <c r="S1282"/>
      <c r="T1282"/>
      <c r="U1282"/>
      <c r="V1282"/>
      <c r="W1282"/>
      <c r="X1282"/>
    </row>
    <row r="1283" spans="17:24">
      <c r="Q1283"/>
      <c r="R1283"/>
      <c r="S1283"/>
      <c r="T1283"/>
      <c r="U1283"/>
      <c r="V1283"/>
      <c r="W1283"/>
      <c r="X1283"/>
    </row>
    <row r="1284" spans="17:24">
      <c r="Q1284"/>
      <c r="R1284"/>
      <c r="S1284"/>
      <c r="T1284"/>
      <c r="U1284"/>
      <c r="V1284"/>
      <c r="W1284"/>
      <c r="X1284"/>
    </row>
    <row r="1285" spans="17:24">
      <c r="Q1285"/>
      <c r="R1285"/>
      <c r="S1285"/>
      <c r="T1285"/>
      <c r="U1285"/>
      <c r="V1285"/>
      <c r="W1285"/>
      <c r="X1285"/>
    </row>
    <row r="1286" spans="17:24">
      <c r="Q1286"/>
      <c r="R1286"/>
      <c r="S1286"/>
      <c r="T1286"/>
      <c r="U1286"/>
      <c r="V1286"/>
      <c r="W1286"/>
      <c r="X1286"/>
    </row>
    <row r="1287" spans="17:24">
      <c r="Q1287"/>
      <c r="R1287"/>
      <c r="S1287"/>
      <c r="T1287"/>
      <c r="U1287"/>
      <c r="V1287"/>
      <c r="W1287"/>
      <c r="X1287"/>
    </row>
    <row r="1288" spans="17:24">
      <c r="Q1288"/>
      <c r="R1288"/>
      <c r="S1288"/>
      <c r="T1288"/>
      <c r="U1288"/>
      <c r="V1288"/>
      <c r="W1288"/>
      <c r="X1288"/>
    </row>
    <row r="1289" spans="17:24">
      <c r="Q1289"/>
      <c r="R1289"/>
      <c r="S1289"/>
      <c r="T1289"/>
      <c r="U1289"/>
      <c r="V1289"/>
      <c r="W1289"/>
      <c r="X1289"/>
    </row>
    <row r="1290" spans="17:24">
      <c r="Q1290"/>
      <c r="R1290"/>
      <c r="S1290"/>
      <c r="T1290"/>
      <c r="U1290"/>
      <c r="V1290"/>
      <c r="W1290"/>
      <c r="X1290"/>
    </row>
    <row r="1291" spans="17:24">
      <c r="Q1291"/>
      <c r="R1291"/>
      <c r="S1291"/>
      <c r="T1291"/>
      <c r="U1291"/>
      <c r="V1291"/>
      <c r="W1291"/>
      <c r="X1291"/>
    </row>
    <row r="1292" spans="17:24">
      <c r="Q1292"/>
      <c r="R1292"/>
      <c r="S1292"/>
      <c r="T1292"/>
      <c r="U1292"/>
      <c r="V1292"/>
      <c r="W1292"/>
      <c r="X1292"/>
    </row>
    <row r="1293" spans="17:24">
      <c r="Q1293"/>
      <c r="R1293"/>
      <c r="S1293"/>
      <c r="T1293"/>
      <c r="U1293"/>
      <c r="V1293"/>
      <c r="W1293"/>
      <c r="X1293"/>
    </row>
    <row r="1294" spans="17:24">
      <c r="Q1294"/>
      <c r="R1294"/>
      <c r="S1294"/>
      <c r="T1294"/>
      <c r="U1294"/>
      <c r="V1294"/>
      <c r="W1294"/>
      <c r="X1294"/>
    </row>
    <row r="1295" spans="17:24">
      <c r="Q1295"/>
      <c r="R1295"/>
      <c r="S1295"/>
      <c r="T1295"/>
      <c r="U1295"/>
      <c r="V1295"/>
      <c r="W1295"/>
      <c r="X1295"/>
    </row>
    <row r="1296" spans="17:24">
      <c r="Q1296"/>
      <c r="R1296"/>
      <c r="S1296"/>
      <c r="T1296"/>
      <c r="U1296"/>
      <c r="V1296"/>
      <c r="W1296"/>
      <c r="X1296"/>
    </row>
    <row r="1297" spans="17:24">
      <c r="Q1297"/>
      <c r="R1297"/>
      <c r="S1297"/>
      <c r="T1297"/>
      <c r="U1297"/>
      <c r="V1297"/>
      <c r="W1297"/>
      <c r="X1297"/>
    </row>
    <row r="1298" spans="17:24">
      <c r="Q1298"/>
      <c r="R1298"/>
      <c r="S1298"/>
      <c r="T1298"/>
      <c r="U1298"/>
      <c r="V1298"/>
      <c r="W1298"/>
      <c r="X1298"/>
    </row>
    <row r="1299" spans="17:24">
      <c r="Q1299"/>
      <c r="R1299"/>
      <c r="S1299"/>
      <c r="T1299"/>
      <c r="U1299"/>
      <c r="V1299"/>
      <c r="W1299"/>
      <c r="X1299"/>
    </row>
    <row r="1300" spans="17:24">
      <c r="Q1300"/>
      <c r="R1300"/>
      <c r="S1300"/>
      <c r="T1300"/>
      <c r="U1300"/>
      <c r="V1300"/>
      <c r="W1300"/>
      <c r="X1300"/>
    </row>
    <row r="1301" spans="17:24">
      <c r="Q1301"/>
      <c r="R1301"/>
      <c r="S1301"/>
      <c r="T1301"/>
      <c r="U1301"/>
      <c r="V1301"/>
      <c r="W1301"/>
      <c r="X1301"/>
    </row>
    <row r="1302" spans="17:24">
      <c r="Q1302"/>
      <c r="R1302"/>
      <c r="S1302"/>
      <c r="T1302"/>
      <c r="U1302"/>
      <c r="V1302"/>
      <c r="W1302"/>
      <c r="X1302"/>
    </row>
    <row r="1303" spans="17:24">
      <c r="Q1303"/>
      <c r="R1303"/>
      <c r="S1303"/>
      <c r="T1303"/>
      <c r="U1303"/>
      <c r="V1303"/>
      <c r="W1303"/>
      <c r="X1303"/>
    </row>
    <row r="1304" spans="17:24">
      <c r="Q1304"/>
      <c r="R1304"/>
      <c r="S1304"/>
      <c r="T1304"/>
      <c r="U1304"/>
      <c r="V1304"/>
      <c r="W1304"/>
      <c r="X1304"/>
    </row>
    <row r="1305" spans="17:24">
      <c r="Q1305"/>
      <c r="R1305"/>
      <c r="S1305"/>
      <c r="T1305"/>
      <c r="U1305"/>
      <c r="V1305"/>
      <c r="W1305"/>
      <c r="X1305"/>
    </row>
    <row r="1306" spans="17:24">
      <c r="Q1306"/>
      <c r="R1306"/>
      <c r="S1306"/>
      <c r="T1306"/>
      <c r="U1306"/>
      <c r="V1306"/>
      <c r="W1306"/>
      <c r="X1306"/>
    </row>
    <row r="1307" spans="17:24">
      <c r="Q1307"/>
      <c r="R1307"/>
      <c r="S1307"/>
      <c r="T1307"/>
      <c r="U1307"/>
      <c r="V1307"/>
      <c r="W1307"/>
      <c r="X1307"/>
    </row>
    <row r="1308" spans="17:24">
      <c r="Q1308"/>
      <c r="R1308"/>
      <c r="S1308"/>
      <c r="T1308"/>
      <c r="U1308"/>
      <c r="V1308"/>
      <c r="W1308"/>
      <c r="X1308"/>
    </row>
    <row r="1309" spans="17:24">
      <c r="Q1309"/>
      <c r="R1309"/>
      <c r="S1309"/>
      <c r="T1309"/>
      <c r="U1309"/>
      <c r="V1309"/>
      <c r="W1309"/>
      <c r="X1309"/>
    </row>
    <row r="1310" spans="17:24">
      <c r="Q1310"/>
      <c r="R1310"/>
      <c r="S1310"/>
      <c r="T1310"/>
      <c r="U1310"/>
      <c r="V1310"/>
      <c r="W1310"/>
      <c r="X1310"/>
    </row>
    <row r="1311" spans="17:24">
      <c r="Q1311"/>
      <c r="R1311"/>
      <c r="S1311"/>
      <c r="T1311"/>
      <c r="U1311"/>
      <c r="V1311"/>
      <c r="W1311"/>
      <c r="X1311"/>
    </row>
    <row r="1312" spans="17:24">
      <c r="Q1312"/>
      <c r="R1312"/>
      <c r="S1312"/>
      <c r="T1312"/>
      <c r="U1312"/>
      <c r="V1312"/>
      <c r="W1312"/>
      <c r="X1312"/>
    </row>
    <row r="1313" spans="17:24">
      <c r="Q1313"/>
      <c r="R1313"/>
      <c r="S1313"/>
      <c r="T1313"/>
      <c r="U1313"/>
      <c r="V1313"/>
      <c r="W1313"/>
      <c r="X1313"/>
    </row>
    <row r="1314" spans="17:24">
      <c r="Q1314"/>
      <c r="R1314"/>
      <c r="S1314"/>
      <c r="T1314"/>
      <c r="U1314"/>
      <c r="V1314"/>
      <c r="W1314"/>
      <c r="X1314"/>
    </row>
    <row r="1315" spans="17:24">
      <c r="Q1315"/>
      <c r="R1315"/>
      <c r="S1315"/>
      <c r="T1315"/>
      <c r="U1315"/>
      <c r="V1315"/>
      <c r="W1315"/>
      <c r="X1315"/>
    </row>
    <row r="1316" spans="17:24">
      <c r="Q1316"/>
      <c r="R1316"/>
      <c r="S1316"/>
      <c r="T1316"/>
      <c r="U1316"/>
      <c r="V1316"/>
      <c r="W1316"/>
      <c r="X1316"/>
    </row>
    <row r="1317" spans="17:24">
      <c r="Q1317"/>
      <c r="R1317"/>
      <c r="S1317"/>
      <c r="T1317"/>
      <c r="U1317"/>
      <c r="V1317"/>
      <c r="W1317"/>
      <c r="X1317"/>
    </row>
    <row r="1318" spans="17:24">
      <c r="Q1318"/>
      <c r="R1318"/>
      <c r="S1318"/>
      <c r="T1318"/>
      <c r="U1318"/>
      <c r="V1318"/>
      <c r="W1318"/>
      <c r="X1318"/>
    </row>
    <row r="1319" spans="17:24">
      <c r="Q1319"/>
      <c r="R1319"/>
      <c r="S1319"/>
      <c r="T1319"/>
      <c r="U1319"/>
      <c r="V1319"/>
      <c r="W1319"/>
      <c r="X1319"/>
    </row>
    <row r="1320" spans="17:24">
      <c r="Q1320"/>
      <c r="R1320"/>
      <c r="S1320"/>
      <c r="T1320"/>
      <c r="U1320"/>
      <c r="V1320"/>
      <c r="W1320"/>
      <c r="X1320"/>
    </row>
    <row r="1321" spans="17:24">
      <c r="Q1321"/>
      <c r="R1321"/>
      <c r="S1321"/>
      <c r="T1321"/>
      <c r="U1321"/>
      <c r="V1321"/>
      <c r="W1321"/>
      <c r="X1321"/>
    </row>
    <row r="1322" spans="17:24">
      <c r="Q1322"/>
      <c r="R1322"/>
      <c r="S1322"/>
      <c r="T1322"/>
      <c r="U1322"/>
      <c r="V1322"/>
      <c r="W1322"/>
      <c r="X1322"/>
    </row>
    <row r="1323" spans="17:24">
      <c r="Q1323"/>
      <c r="R1323"/>
      <c r="S1323"/>
      <c r="T1323"/>
      <c r="U1323"/>
      <c r="V1323"/>
      <c r="W1323"/>
      <c r="X1323"/>
    </row>
    <row r="1324" spans="17:24">
      <c r="Q1324"/>
      <c r="R1324"/>
      <c r="S1324"/>
      <c r="T1324"/>
      <c r="U1324"/>
      <c r="V1324"/>
      <c r="W1324"/>
      <c r="X1324"/>
    </row>
    <row r="1325" spans="17:24">
      <c r="Q1325"/>
      <c r="R1325"/>
      <c r="S1325"/>
      <c r="T1325"/>
      <c r="U1325"/>
      <c r="V1325"/>
      <c r="W1325"/>
      <c r="X1325"/>
    </row>
    <row r="1326" spans="17:24">
      <c r="Q1326"/>
      <c r="R1326"/>
      <c r="S1326"/>
      <c r="T1326"/>
      <c r="U1326"/>
      <c r="V1326"/>
      <c r="W1326"/>
      <c r="X1326"/>
    </row>
    <row r="1327" spans="17:24">
      <c r="Q1327"/>
      <c r="R1327"/>
      <c r="S1327"/>
      <c r="T1327"/>
      <c r="U1327"/>
      <c r="V1327"/>
      <c r="W1327"/>
      <c r="X1327"/>
    </row>
    <row r="1328" spans="17:24">
      <c r="Q1328"/>
      <c r="R1328"/>
      <c r="S1328"/>
      <c r="T1328"/>
      <c r="U1328"/>
      <c r="V1328"/>
      <c r="W1328"/>
      <c r="X1328"/>
    </row>
    <row r="1329" spans="17:24">
      <c r="Q1329"/>
      <c r="R1329"/>
      <c r="S1329"/>
      <c r="T1329"/>
      <c r="U1329"/>
      <c r="V1329"/>
      <c r="W1329"/>
      <c r="X1329"/>
    </row>
    <row r="1330" spans="17:24">
      <c r="Q1330"/>
      <c r="R1330"/>
      <c r="S1330"/>
      <c r="T1330"/>
      <c r="U1330"/>
      <c r="V1330"/>
      <c r="W1330"/>
      <c r="X1330"/>
    </row>
    <row r="1331" spans="17:24">
      <c r="Q1331"/>
      <c r="R1331"/>
      <c r="S1331"/>
      <c r="T1331"/>
      <c r="U1331"/>
      <c r="V1331"/>
      <c r="W1331"/>
      <c r="X1331"/>
    </row>
    <row r="1332" spans="17:24">
      <c r="Q1332"/>
      <c r="R1332"/>
      <c r="S1332"/>
      <c r="T1332"/>
      <c r="U1332"/>
      <c r="V1332"/>
      <c r="W1332"/>
      <c r="X1332"/>
    </row>
    <row r="1333" spans="17:24">
      <c r="Q1333"/>
      <c r="R1333"/>
      <c r="S1333"/>
      <c r="T1333"/>
      <c r="U1333"/>
      <c r="V1333"/>
      <c r="W1333"/>
      <c r="X1333"/>
    </row>
    <row r="1334" spans="17:24">
      <c r="Q1334"/>
      <c r="R1334"/>
      <c r="S1334"/>
      <c r="T1334"/>
      <c r="U1334"/>
      <c r="V1334"/>
      <c r="W1334"/>
      <c r="X1334"/>
    </row>
    <row r="1335" spans="17:24">
      <c r="Q1335"/>
      <c r="R1335"/>
      <c r="S1335"/>
      <c r="T1335"/>
      <c r="U1335"/>
      <c r="V1335"/>
      <c r="W1335"/>
      <c r="X1335"/>
    </row>
    <row r="1336" spans="17:24">
      <c r="Q1336"/>
      <c r="R1336"/>
      <c r="S1336"/>
      <c r="T1336"/>
      <c r="U1336"/>
      <c r="V1336"/>
      <c r="W1336"/>
      <c r="X1336"/>
    </row>
    <row r="1337" spans="17:24">
      <c r="Q1337"/>
      <c r="R1337"/>
      <c r="S1337"/>
      <c r="T1337"/>
      <c r="U1337"/>
      <c r="V1337"/>
      <c r="W1337"/>
      <c r="X1337"/>
    </row>
    <row r="1338" spans="17:24">
      <c r="Q1338"/>
      <c r="R1338"/>
      <c r="S1338"/>
      <c r="T1338"/>
      <c r="U1338"/>
      <c r="V1338"/>
      <c r="W1338"/>
      <c r="X1338"/>
    </row>
    <row r="1339" spans="17:24">
      <c r="Q1339"/>
      <c r="R1339"/>
      <c r="S1339"/>
      <c r="T1339"/>
      <c r="U1339"/>
      <c r="V1339"/>
      <c r="W1339"/>
      <c r="X1339"/>
    </row>
    <row r="1340" spans="17:24">
      <c r="Q1340"/>
      <c r="R1340"/>
      <c r="S1340"/>
      <c r="T1340"/>
      <c r="U1340"/>
      <c r="V1340"/>
      <c r="W1340"/>
      <c r="X1340"/>
    </row>
    <row r="1341" spans="17:24">
      <c r="Q1341"/>
      <c r="R1341"/>
      <c r="S1341"/>
      <c r="T1341"/>
      <c r="U1341"/>
      <c r="V1341"/>
      <c r="W1341"/>
      <c r="X1341"/>
    </row>
    <row r="1342" spans="17:24">
      <c r="Q1342"/>
      <c r="R1342"/>
      <c r="S1342"/>
      <c r="T1342"/>
      <c r="U1342"/>
      <c r="V1342"/>
      <c r="W1342"/>
      <c r="X1342"/>
    </row>
    <row r="1343" spans="17:24">
      <c r="Q1343"/>
      <c r="R1343"/>
      <c r="S1343"/>
      <c r="T1343"/>
      <c r="U1343"/>
      <c r="V1343"/>
      <c r="W1343"/>
      <c r="X1343"/>
    </row>
    <row r="1344" spans="17:24">
      <c r="Q1344"/>
      <c r="R1344"/>
      <c r="S1344"/>
      <c r="T1344"/>
      <c r="U1344"/>
      <c r="V1344"/>
      <c r="W1344"/>
      <c r="X1344"/>
    </row>
    <row r="1345" spans="17:24">
      <c r="Q1345"/>
      <c r="R1345"/>
      <c r="S1345"/>
      <c r="T1345"/>
      <c r="U1345"/>
      <c r="V1345"/>
      <c r="W1345"/>
      <c r="X1345"/>
    </row>
    <row r="1346" spans="17:24">
      <c r="Q1346"/>
      <c r="R1346"/>
      <c r="S1346"/>
      <c r="T1346"/>
      <c r="U1346"/>
      <c r="V1346"/>
      <c r="W1346"/>
      <c r="X1346"/>
    </row>
    <row r="1347" spans="17:24">
      <c r="Q1347"/>
      <c r="R1347"/>
      <c r="S1347"/>
      <c r="T1347"/>
      <c r="U1347"/>
      <c r="V1347"/>
      <c r="W1347"/>
      <c r="X1347"/>
    </row>
    <row r="1348" spans="17:24">
      <c r="Q1348"/>
      <c r="R1348"/>
      <c r="S1348"/>
      <c r="T1348"/>
      <c r="U1348"/>
      <c r="V1348"/>
      <c r="W1348"/>
      <c r="X1348"/>
    </row>
    <row r="1349" spans="17:24">
      <c r="Q1349"/>
      <c r="R1349"/>
      <c r="S1349"/>
      <c r="T1349"/>
      <c r="U1349"/>
      <c r="V1349"/>
      <c r="W1349"/>
      <c r="X1349"/>
    </row>
    <row r="1350" spans="17:24">
      <c r="Q1350"/>
      <c r="R1350"/>
      <c r="S1350"/>
      <c r="T1350"/>
      <c r="U1350"/>
      <c r="V1350"/>
      <c r="W1350"/>
      <c r="X1350"/>
    </row>
    <row r="1351" spans="17:24">
      <c r="Q1351"/>
      <c r="R1351"/>
      <c r="S1351"/>
      <c r="T1351"/>
      <c r="U1351"/>
      <c r="V1351"/>
      <c r="W1351"/>
      <c r="X1351"/>
    </row>
    <row r="1352" spans="17:24">
      <c r="Q1352"/>
      <c r="R1352"/>
      <c r="S1352"/>
      <c r="T1352"/>
      <c r="U1352"/>
      <c r="V1352"/>
      <c r="W1352"/>
      <c r="X1352"/>
    </row>
    <row r="1353" spans="17:24">
      <c r="Q1353"/>
      <c r="R1353"/>
      <c r="S1353"/>
      <c r="T1353"/>
      <c r="U1353"/>
      <c r="V1353"/>
      <c r="W1353"/>
      <c r="X1353"/>
    </row>
    <row r="1354" spans="17:24">
      <c r="Q1354"/>
      <c r="R1354"/>
      <c r="S1354"/>
      <c r="T1354"/>
      <c r="U1354"/>
      <c r="V1354"/>
      <c r="W1354"/>
      <c r="X1354"/>
    </row>
    <row r="1355" spans="17:24">
      <c r="Q1355"/>
      <c r="R1355"/>
      <c r="S1355"/>
      <c r="T1355"/>
      <c r="U1355"/>
      <c r="V1355"/>
      <c r="W1355"/>
      <c r="X1355"/>
    </row>
    <row r="1356" spans="17:24">
      <c r="Q1356"/>
      <c r="R1356"/>
      <c r="S1356"/>
      <c r="T1356"/>
      <c r="U1356"/>
      <c r="V1356"/>
      <c r="W1356"/>
      <c r="X1356"/>
    </row>
    <row r="1357" spans="17:24">
      <c r="Q1357"/>
      <c r="R1357"/>
      <c r="S1357"/>
      <c r="T1357"/>
      <c r="U1357"/>
      <c r="V1357"/>
      <c r="W1357"/>
      <c r="X1357"/>
    </row>
    <row r="1358" spans="17:24">
      <c r="Q1358"/>
      <c r="R1358"/>
      <c r="S1358"/>
      <c r="T1358"/>
      <c r="U1358"/>
      <c r="V1358"/>
      <c r="W1358"/>
      <c r="X1358"/>
    </row>
    <row r="1359" spans="17:24">
      <c r="Q1359"/>
      <c r="R1359"/>
      <c r="S1359"/>
      <c r="T1359"/>
      <c r="U1359"/>
      <c r="V1359"/>
      <c r="W1359"/>
      <c r="X1359"/>
    </row>
    <row r="1360" spans="17:24">
      <c r="Q1360"/>
      <c r="R1360"/>
      <c r="S1360"/>
      <c r="T1360"/>
      <c r="U1360"/>
      <c r="V1360"/>
      <c r="W1360"/>
      <c r="X1360"/>
    </row>
    <row r="1361" spans="17:24">
      <c r="Q1361"/>
      <c r="R1361"/>
      <c r="S1361"/>
      <c r="T1361"/>
      <c r="U1361"/>
      <c r="V1361"/>
      <c r="W1361"/>
      <c r="X1361"/>
    </row>
    <row r="1362" spans="17:24">
      <c r="Q1362"/>
      <c r="R1362"/>
      <c r="S1362"/>
      <c r="T1362"/>
      <c r="U1362"/>
      <c r="V1362"/>
      <c r="W1362"/>
      <c r="X1362"/>
    </row>
    <row r="1363" spans="17:24">
      <c r="Q1363"/>
      <c r="R1363"/>
      <c r="S1363"/>
      <c r="T1363"/>
      <c r="U1363"/>
      <c r="V1363"/>
      <c r="W1363"/>
      <c r="X1363"/>
    </row>
    <row r="1364" spans="17:24">
      <c r="Q1364"/>
      <c r="R1364"/>
      <c r="S1364"/>
      <c r="T1364"/>
      <c r="U1364"/>
      <c r="V1364"/>
      <c r="W1364"/>
      <c r="X1364"/>
    </row>
    <row r="1365" spans="17:24">
      <c r="Q1365"/>
      <c r="R1365"/>
      <c r="S1365"/>
      <c r="T1365"/>
      <c r="U1365"/>
      <c r="V1365"/>
      <c r="W1365"/>
      <c r="X1365"/>
    </row>
    <row r="1366" spans="17:24">
      <c r="Q1366"/>
      <c r="R1366"/>
      <c r="S1366"/>
      <c r="T1366"/>
      <c r="U1366"/>
      <c r="V1366"/>
      <c r="W1366"/>
      <c r="X1366"/>
    </row>
    <row r="1367" spans="17:24">
      <c r="Q1367"/>
      <c r="R1367"/>
      <c r="S1367"/>
      <c r="T1367"/>
      <c r="U1367"/>
      <c r="V1367"/>
      <c r="W1367"/>
      <c r="X1367"/>
    </row>
    <row r="1368" spans="17:24">
      <c r="Q1368"/>
      <c r="R1368"/>
      <c r="S1368"/>
      <c r="T1368"/>
      <c r="U1368"/>
      <c r="V1368"/>
      <c r="W1368"/>
      <c r="X1368"/>
    </row>
    <row r="1369" spans="17:24">
      <c r="Q1369"/>
      <c r="R1369"/>
      <c r="S1369"/>
      <c r="T1369"/>
      <c r="U1369"/>
      <c r="V1369"/>
      <c r="W1369"/>
      <c r="X1369"/>
    </row>
    <row r="1370" spans="17:24">
      <c r="Q1370"/>
      <c r="R1370"/>
      <c r="S1370"/>
      <c r="T1370"/>
      <c r="U1370"/>
      <c r="V1370"/>
      <c r="W1370"/>
      <c r="X1370"/>
    </row>
    <row r="1371" spans="17:24">
      <c r="Q1371"/>
      <c r="R1371"/>
      <c r="S1371"/>
      <c r="T1371"/>
      <c r="U1371"/>
      <c r="V1371"/>
      <c r="W1371"/>
      <c r="X1371"/>
    </row>
    <row r="1372" spans="17:24">
      <c r="Q1372"/>
      <c r="R1372"/>
      <c r="S1372"/>
      <c r="T1372"/>
      <c r="U1372"/>
      <c r="V1372"/>
      <c r="W1372"/>
      <c r="X1372"/>
    </row>
    <row r="1373" spans="17:24">
      <c r="Q1373"/>
      <c r="R1373"/>
      <c r="S1373"/>
      <c r="T1373"/>
      <c r="U1373"/>
      <c r="V1373"/>
      <c r="W1373"/>
      <c r="X1373"/>
    </row>
    <row r="1374" spans="17:24">
      <c r="Q1374"/>
      <c r="R1374"/>
      <c r="S1374"/>
      <c r="T1374"/>
      <c r="U1374"/>
      <c r="V1374"/>
      <c r="W1374"/>
      <c r="X1374"/>
    </row>
    <row r="1375" spans="17:24">
      <c r="Q1375"/>
      <c r="R1375"/>
      <c r="S1375"/>
      <c r="T1375"/>
      <c r="U1375"/>
      <c r="V1375"/>
      <c r="W1375"/>
      <c r="X1375"/>
    </row>
    <row r="1376" spans="17:24">
      <c r="Q1376"/>
      <c r="R1376"/>
      <c r="S1376"/>
      <c r="T1376"/>
      <c r="U1376"/>
      <c r="V1376"/>
      <c r="W1376"/>
      <c r="X1376"/>
    </row>
    <row r="1377" spans="17:24">
      <c r="Q1377"/>
      <c r="R1377"/>
      <c r="S1377"/>
      <c r="T1377"/>
      <c r="U1377"/>
      <c r="V1377"/>
      <c r="W1377"/>
      <c r="X1377"/>
    </row>
    <row r="1378" spans="17:24">
      <c r="Q1378"/>
      <c r="R1378"/>
      <c r="S1378"/>
      <c r="T1378"/>
      <c r="U1378"/>
      <c r="V1378"/>
      <c r="W1378"/>
      <c r="X1378"/>
    </row>
    <row r="1379" spans="17:24">
      <c r="Q1379"/>
      <c r="R1379"/>
      <c r="S1379"/>
      <c r="T1379"/>
      <c r="U1379"/>
      <c r="V1379"/>
      <c r="W1379"/>
      <c r="X1379"/>
    </row>
    <row r="1380" spans="17:24">
      <c r="Q1380"/>
      <c r="R1380"/>
      <c r="S1380"/>
      <c r="T1380"/>
      <c r="U1380"/>
      <c r="V1380"/>
      <c r="W1380"/>
      <c r="X1380"/>
    </row>
    <row r="1381" spans="17:24">
      <c r="Q1381"/>
      <c r="R1381"/>
      <c r="S1381"/>
      <c r="T1381"/>
      <c r="U1381"/>
      <c r="V1381"/>
      <c r="W1381"/>
      <c r="X1381"/>
    </row>
    <row r="1382" spans="17:24">
      <c r="Q1382"/>
      <c r="R1382"/>
      <c r="S1382"/>
      <c r="T1382"/>
      <c r="U1382"/>
      <c r="V1382"/>
      <c r="W1382"/>
      <c r="X1382"/>
    </row>
    <row r="1383" spans="17:24">
      <c r="Q1383"/>
      <c r="R1383"/>
      <c r="S1383"/>
      <c r="T1383"/>
      <c r="U1383"/>
      <c r="V1383"/>
      <c r="W1383"/>
      <c r="X1383"/>
    </row>
    <row r="1384" spans="17:24">
      <c r="Q1384"/>
      <c r="R1384"/>
      <c r="S1384"/>
      <c r="T1384"/>
      <c r="U1384"/>
      <c r="V1384"/>
      <c r="W1384"/>
      <c r="X1384"/>
    </row>
    <row r="1385" spans="17:24">
      <c r="Q1385"/>
      <c r="R1385"/>
      <c r="S1385"/>
      <c r="T1385"/>
      <c r="U1385"/>
      <c r="V1385"/>
      <c r="W1385"/>
      <c r="X1385"/>
    </row>
    <row r="1386" spans="17:24">
      <c r="Q1386"/>
      <c r="R1386"/>
      <c r="S1386"/>
      <c r="T1386"/>
      <c r="U1386"/>
      <c r="V1386"/>
      <c r="W1386"/>
      <c r="X1386"/>
    </row>
    <row r="1387" spans="17:24">
      <c r="Q1387"/>
      <c r="R1387"/>
      <c r="S1387"/>
      <c r="T1387"/>
      <c r="U1387"/>
      <c r="V1387"/>
      <c r="W1387"/>
      <c r="X1387"/>
    </row>
    <row r="1388" spans="17:24">
      <c r="Q1388"/>
      <c r="R1388"/>
      <c r="S1388"/>
      <c r="T1388"/>
      <c r="U1388"/>
      <c r="V1388"/>
      <c r="W1388"/>
      <c r="X1388"/>
    </row>
    <row r="1389" spans="17:24">
      <c r="Q1389"/>
      <c r="R1389"/>
      <c r="S1389"/>
      <c r="T1389"/>
      <c r="U1389"/>
      <c r="V1389"/>
      <c r="W1389"/>
      <c r="X1389"/>
    </row>
    <row r="1390" spans="17:24">
      <c r="Q1390"/>
      <c r="R1390"/>
      <c r="S1390"/>
      <c r="T1390"/>
      <c r="U1390"/>
      <c r="V1390"/>
      <c r="W1390"/>
      <c r="X1390"/>
    </row>
    <row r="1391" spans="17:24">
      <c r="Q1391"/>
      <c r="R1391"/>
      <c r="S1391"/>
      <c r="T1391"/>
      <c r="U1391"/>
      <c r="V1391"/>
      <c r="W1391"/>
      <c r="X1391"/>
    </row>
    <row r="1392" spans="17:24">
      <c r="Q1392"/>
      <c r="R1392"/>
      <c r="S1392"/>
      <c r="T1392"/>
      <c r="U1392"/>
      <c r="V1392"/>
      <c r="W1392"/>
      <c r="X1392"/>
    </row>
    <row r="1393" spans="17:24">
      <c r="Q1393"/>
      <c r="R1393"/>
      <c r="S1393"/>
      <c r="T1393"/>
      <c r="U1393"/>
      <c r="V1393"/>
      <c r="W1393"/>
      <c r="X1393"/>
    </row>
    <row r="1394" spans="17:24">
      <c r="Q1394"/>
      <c r="R1394"/>
      <c r="S1394"/>
      <c r="T1394"/>
      <c r="U1394"/>
      <c r="V1394"/>
      <c r="W1394"/>
      <c r="X1394"/>
    </row>
    <row r="1395" spans="17:24">
      <c r="Q1395"/>
      <c r="R1395"/>
      <c r="S1395"/>
      <c r="T1395"/>
      <c r="U1395"/>
      <c r="V1395"/>
      <c r="W1395"/>
      <c r="X1395"/>
    </row>
    <row r="1396" spans="17:24">
      <c r="Q1396"/>
      <c r="R1396"/>
      <c r="S1396"/>
      <c r="T1396"/>
      <c r="U1396"/>
      <c r="V1396"/>
      <c r="W1396"/>
      <c r="X1396"/>
    </row>
    <row r="1397" spans="17:24">
      <c r="Q1397"/>
      <c r="R1397"/>
      <c r="S1397"/>
      <c r="T1397"/>
      <c r="U1397"/>
      <c r="V1397"/>
      <c r="W1397"/>
      <c r="X1397"/>
    </row>
    <row r="1398" spans="17:24">
      <c r="Q1398"/>
      <c r="R1398"/>
      <c r="S1398"/>
      <c r="T1398"/>
      <c r="U1398"/>
      <c r="V1398"/>
      <c r="W1398"/>
      <c r="X1398"/>
    </row>
    <row r="1399" spans="17:24">
      <c r="Q1399"/>
      <c r="R1399"/>
      <c r="S1399"/>
      <c r="T1399"/>
      <c r="U1399"/>
      <c r="V1399"/>
      <c r="W1399"/>
      <c r="X1399"/>
    </row>
    <row r="1400" spans="17:24">
      <c r="Q1400"/>
      <c r="R1400"/>
      <c r="S1400"/>
      <c r="T1400"/>
      <c r="U1400"/>
      <c r="V1400"/>
      <c r="W1400"/>
      <c r="X1400"/>
    </row>
    <row r="1401" spans="17:24">
      <c r="Q1401"/>
      <c r="R1401"/>
      <c r="S1401"/>
      <c r="T1401"/>
      <c r="U1401"/>
      <c r="V1401"/>
      <c r="W1401"/>
      <c r="X1401"/>
    </row>
    <row r="1402" spans="17:24">
      <c r="Q1402"/>
      <c r="R1402"/>
      <c r="S1402"/>
      <c r="T1402"/>
      <c r="U1402"/>
      <c r="V1402"/>
      <c r="W1402"/>
      <c r="X1402"/>
    </row>
    <row r="1403" spans="17:24">
      <c r="Q1403"/>
      <c r="R1403"/>
      <c r="S1403"/>
      <c r="T1403"/>
      <c r="U1403"/>
      <c r="V1403"/>
      <c r="W1403"/>
      <c r="X1403"/>
    </row>
    <row r="1404" spans="17:24">
      <c r="Q1404"/>
      <c r="R1404"/>
      <c r="S1404"/>
      <c r="T1404"/>
      <c r="U1404"/>
      <c r="V1404"/>
      <c r="W1404"/>
      <c r="X1404"/>
    </row>
    <row r="1405" spans="17:24">
      <c r="Q1405"/>
      <c r="R1405"/>
      <c r="S1405"/>
      <c r="T1405"/>
      <c r="U1405"/>
      <c r="V1405"/>
      <c r="W1405"/>
      <c r="X1405"/>
    </row>
    <row r="1406" spans="17:24">
      <c r="Q1406"/>
      <c r="R1406"/>
      <c r="S1406"/>
      <c r="T1406"/>
      <c r="U1406"/>
      <c r="V1406"/>
      <c r="W1406"/>
      <c r="X1406"/>
    </row>
    <row r="1407" spans="17:24">
      <c r="Q1407"/>
      <c r="R1407"/>
      <c r="S1407"/>
      <c r="T1407"/>
      <c r="U1407"/>
      <c r="V1407"/>
      <c r="W1407"/>
      <c r="X1407"/>
    </row>
    <row r="1408" spans="17:24">
      <c r="Q1408"/>
      <c r="R1408"/>
      <c r="S1408"/>
      <c r="T1408"/>
      <c r="U1408"/>
      <c r="V1408"/>
      <c r="W1408"/>
      <c r="X1408"/>
    </row>
    <row r="1409" spans="17:24">
      <c r="Q1409"/>
      <c r="R1409"/>
      <c r="S1409"/>
      <c r="T1409"/>
      <c r="U1409"/>
      <c r="V1409"/>
      <c r="W1409"/>
      <c r="X1409"/>
    </row>
    <row r="1410" spans="17:24">
      <c r="Q1410"/>
      <c r="R1410"/>
      <c r="S1410"/>
      <c r="T1410"/>
      <c r="U1410"/>
      <c r="V1410"/>
      <c r="W1410"/>
      <c r="X1410"/>
    </row>
    <row r="1411" spans="17:24">
      <c r="Q1411"/>
      <c r="R1411"/>
      <c r="S1411"/>
      <c r="T1411"/>
      <c r="U1411"/>
      <c r="V1411"/>
      <c r="W1411"/>
      <c r="X1411"/>
    </row>
    <row r="1412" spans="17:24">
      <c r="Q1412"/>
      <c r="R1412"/>
      <c r="S1412"/>
      <c r="T1412"/>
      <c r="U1412"/>
      <c r="V1412"/>
      <c r="W1412"/>
      <c r="X1412"/>
    </row>
    <row r="1413" spans="17:24">
      <c r="Q1413"/>
      <c r="R1413"/>
      <c r="S1413"/>
      <c r="T1413"/>
      <c r="U1413"/>
      <c r="V1413"/>
      <c r="W1413"/>
      <c r="X1413"/>
    </row>
    <row r="1414" spans="17:24">
      <c r="Q1414"/>
      <c r="R1414"/>
      <c r="S1414"/>
      <c r="T1414"/>
      <c r="U1414"/>
      <c r="V1414"/>
      <c r="W1414"/>
      <c r="X1414"/>
    </row>
    <row r="1415" spans="17:24">
      <c r="Q1415"/>
      <c r="R1415"/>
      <c r="S1415"/>
      <c r="T1415"/>
      <c r="U1415"/>
      <c r="V1415"/>
      <c r="W1415"/>
      <c r="X1415"/>
    </row>
    <row r="1416" spans="17:24">
      <c r="Q1416"/>
      <c r="R1416"/>
      <c r="S1416"/>
      <c r="T1416"/>
      <c r="U1416"/>
      <c r="V1416"/>
      <c r="W1416"/>
      <c r="X1416"/>
    </row>
    <row r="1417" spans="17:24">
      <c r="Q1417"/>
      <c r="R1417"/>
      <c r="S1417"/>
      <c r="T1417"/>
      <c r="U1417"/>
      <c r="V1417"/>
      <c r="W1417"/>
      <c r="X1417"/>
    </row>
    <row r="1418" spans="17:24">
      <c r="Q1418"/>
      <c r="R1418"/>
      <c r="S1418"/>
      <c r="T1418"/>
      <c r="U1418"/>
      <c r="V1418"/>
      <c r="W1418"/>
      <c r="X1418"/>
    </row>
    <row r="1419" spans="17:24">
      <c r="Q1419"/>
      <c r="R1419"/>
      <c r="S1419"/>
      <c r="T1419"/>
      <c r="U1419"/>
      <c r="V1419"/>
      <c r="W1419"/>
      <c r="X1419"/>
    </row>
    <row r="1420" spans="17:24">
      <c r="Q1420"/>
      <c r="R1420"/>
      <c r="S1420"/>
      <c r="T1420"/>
      <c r="U1420"/>
      <c r="V1420"/>
      <c r="W1420"/>
      <c r="X1420"/>
    </row>
    <row r="1421" spans="17:24">
      <c r="Q1421"/>
      <c r="R1421"/>
      <c r="S1421"/>
      <c r="T1421"/>
      <c r="U1421"/>
      <c r="V1421"/>
      <c r="W1421"/>
      <c r="X1421"/>
    </row>
    <row r="1422" spans="17:24">
      <c r="Q1422"/>
      <c r="R1422"/>
      <c r="S1422"/>
      <c r="T1422"/>
      <c r="U1422"/>
      <c r="V1422"/>
      <c r="W1422"/>
      <c r="X1422"/>
    </row>
    <row r="1423" spans="17:24">
      <c r="Q1423"/>
      <c r="R1423"/>
      <c r="S1423"/>
      <c r="T1423"/>
      <c r="U1423"/>
      <c r="V1423"/>
      <c r="W1423"/>
      <c r="X1423"/>
    </row>
    <row r="1424" spans="17:24">
      <c r="Q1424"/>
      <c r="R1424"/>
      <c r="S1424"/>
      <c r="T1424"/>
      <c r="U1424"/>
      <c r="V1424"/>
      <c r="W1424"/>
      <c r="X1424"/>
    </row>
    <row r="1425" spans="17:24">
      <c r="Q1425"/>
      <c r="R1425"/>
      <c r="S1425"/>
      <c r="T1425"/>
      <c r="U1425"/>
      <c r="V1425"/>
      <c r="W1425"/>
      <c r="X1425"/>
    </row>
    <row r="1426" spans="17:24">
      <c r="Q1426"/>
      <c r="R1426"/>
      <c r="S1426"/>
      <c r="T1426"/>
      <c r="U1426"/>
      <c r="V1426"/>
      <c r="W1426"/>
      <c r="X1426"/>
    </row>
    <row r="1427" spans="17:24">
      <c r="Q1427"/>
      <c r="R1427"/>
      <c r="S1427"/>
      <c r="T1427"/>
      <c r="U1427"/>
      <c r="V1427"/>
      <c r="W1427"/>
      <c r="X1427"/>
    </row>
    <row r="1428" spans="17:24">
      <c r="Q1428"/>
      <c r="R1428"/>
      <c r="S1428"/>
      <c r="T1428"/>
      <c r="U1428"/>
      <c r="V1428"/>
      <c r="W1428"/>
      <c r="X1428"/>
    </row>
    <row r="1429" spans="17:24">
      <c r="Q1429"/>
      <c r="R1429"/>
      <c r="S1429"/>
      <c r="T1429"/>
      <c r="U1429"/>
      <c r="V1429"/>
      <c r="W1429"/>
      <c r="X1429"/>
    </row>
    <row r="1430" spans="17:24">
      <c r="Q1430"/>
      <c r="R1430"/>
      <c r="S1430"/>
      <c r="T1430"/>
      <c r="U1430"/>
      <c r="V1430"/>
      <c r="W1430"/>
      <c r="X1430"/>
    </row>
    <row r="1431" spans="17:24">
      <c r="Q1431"/>
      <c r="R1431"/>
      <c r="S1431"/>
      <c r="T1431"/>
      <c r="U1431"/>
      <c r="V1431"/>
      <c r="W1431"/>
      <c r="X1431"/>
    </row>
    <row r="1432" spans="17:24">
      <c r="Q1432"/>
      <c r="R1432"/>
      <c r="S1432"/>
      <c r="T1432"/>
      <c r="U1432"/>
      <c r="V1432"/>
      <c r="W1432"/>
      <c r="X1432"/>
    </row>
    <row r="1433" spans="17:24">
      <c r="Q1433"/>
      <c r="R1433"/>
      <c r="S1433"/>
      <c r="T1433"/>
      <c r="U1433"/>
      <c r="V1433"/>
      <c r="W1433"/>
      <c r="X1433"/>
    </row>
    <row r="1434" spans="17:24">
      <c r="Q1434"/>
      <c r="R1434"/>
      <c r="S1434"/>
      <c r="T1434"/>
      <c r="U1434"/>
      <c r="V1434"/>
      <c r="W1434"/>
      <c r="X1434"/>
    </row>
    <row r="1435" spans="17:24">
      <c r="Q1435"/>
      <c r="R1435"/>
      <c r="S1435"/>
      <c r="T1435"/>
      <c r="U1435"/>
      <c r="V1435"/>
      <c r="W1435"/>
      <c r="X1435"/>
    </row>
    <row r="1436" spans="17:24">
      <c r="Q1436"/>
      <c r="R1436"/>
      <c r="S1436"/>
      <c r="T1436"/>
      <c r="U1436"/>
      <c r="V1436"/>
      <c r="W1436"/>
      <c r="X1436"/>
    </row>
    <row r="1437" spans="17:24">
      <c r="Q1437"/>
      <c r="R1437"/>
      <c r="S1437"/>
      <c r="T1437"/>
      <c r="U1437"/>
      <c r="V1437"/>
      <c r="W1437"/>
      <c r="X1437"/>
    </row>
    <row r="1438" spans="17:24">
      <c r="Q1438"/>
      <c r="R1438"/>
      <c r="S1438"/>
      <c r="T1438"/>
      <c r="U1438"/>
      <c r="V1438"/>
      <c r="W1438"/>
      <c r="X1438"/>
    </row>
    <row r="1439" spans="17:24">
      <c r="Q1439"/>
      <c r="R1439"/>
      <c r="S1439"/>
      <c r="T1439"/>
      <c r="U1439"/>
      <c r="V1439"/>
      <c r="W1439"/>
      <c r="X1439"/>
    </row>
    <row r="1440" spans="17:24">
      <c r="Q1440"/>
      <c r="R1440"/>
      <c r="S1440"/>
      <c r="T1440"/>
      <c r="U1440"/>
      <c r="V1440"/>
      <c r="W1440"/>
      <c r="X1440"/>
    </row>
    <row r="1441" spans="17:24">
      <c r="Q1441"/>
      <c r="R1441"/>
      <c r="S1441"/>
      <c r="T1441"/>
      <c r="U1441"/>
      <c r="V1441"/>
      <c r="W1441"/>
      <c r="X1441"/>
    </row>
    <row r="1442" spans="17:24">
      <c r="Q1442"/>
      <c r="R1442"/>
      <c r="S1442"/>
      <c r="T1442"/>
      <c r="U1442"/>
      <c r="V1442"/>
      <c r="W1442"/>
      <c r="X1442"/>
    </row>
    <row r="1443" spans="17:24">
      <c r="Q1443"/>
      <c r="R1443"/>
      <c r="S1443"/>
      <c r="T1443"/>
      <c r="U1443"/>
      <c r="V1443"/>
      <c r="W1443"/>
      <c r="X1443"/>
    </row>
    <row r="1444" spans="17:24">
      <c r="Q1444"/>
      <c r="R1444"/>
      <c r="S1444"/>
      <c r="T1444"/>
      <c r="U1444"/>
      <c r="V1444"/>
      <c r="W1444"/>
      <c r="X1444"/>
    </row>
    <row r="1445" spans="17:24">
      <c r="Q1445"/>
      <c r="R1445"/>
      <c r="S1445"/>
      <c r="T1445"/>
      <c r="U1445"/>
      <c r="V1445"/>
      <c r="W1445"/>
      <c r="X1445"/>
    </row>
    <row r="1446" spans="17:24">
      <c r="Q1446"/>
      <c r="R1446"/>
      <c r="S1446"/>
      <c r="T1446"/>
      <c r="U1446"/>
      <c r="V1446"/>
      <c r="W1446"/>
      <c r="X1446"/>
    </row>
    <row r="1447" spans="17:24">
      <c r="Q1447"/>
      <c r="R1447"/>
      <c r="S1447"/>
      <c r="T1447"/>
      <c r="U1447"/>
      <c r="V1447"/>
      <c r="W1447"/>
      <c r="X1447"/>
    </row>
    <row r="1448" spans="17:24">
      <c r="Q1448"/>
      <c r="R1448"/>
      <c r="S1448"/>
      <c r="T1448"/>
      <c r="U1448"/>
      <c r="V1448"/>
      <c r="W1448"/>
      <c r="X1448"/>
    </row>
    <row r="1449" spans="17:24">
      <c r="Q1449"/>
      <c r="R1449"/>
      <c r="S1449"/>
      <c r="T1449"/>
      <c r="U1449"/>
      <c r="V1449"/>
      <c r="W1449"/>
      <c r="X1449"/>
    </row>
    <row r="1450" spans="17:24">
      <c r="Q1450"/>
      <c r="R1450"/>
      <c r="S1450"/>
      <c r="T1450"/>
      <c r="U1450"/>
      <c r="V1450"/>
      <c r="W1450"/>
      <c r="X1450"/>
    </row>
    <row r="1451" spans="17:24">
      <c r="Q1451"/>
      <c r="R1451"/>
      <c r="S1451"/>
      <c r="T1451"/>
      <c r="U1451"/>
      <c r="V1451"/>
      <c r="W1451"/>
      <c r="X1451"/>
    </row>
    <row r="1452" spans="17:24">
      <c r="Q1452"/>
      <c r="R1452"/>
      <c r="S1452"/>
      <c r="T1452"/>
      <c r="U1452"/>
      <c r="V1452"/>
      <c r="W1452"/>
      <c r="X1452"/>
    </row>
    <row r="1453" spans="17:24">
      <c r="Q1453"/>
      <c r="R1453"/>
      <c r="S1453"/>
      <c r="T1453"/>
      <c r="U1453"/>
      <c r="V1453"/>
      <c r="W1453"/>
      <c r="X1453"/>
    </row>
    <row r="1454" spans="17:24">
      <c r="Q1454"/>
      <c r="R1454"/>
      <c r="S1454"/>
      <c r="T1454"/>
      <c r="U1454"/>
      <c r="V1454"/>
      <c r="W1454"/>
      <c r="X1454"/>
    </row>
    <row r="1455" spans="17:24">
      <c r="Q1455"/>
      <c r="R1455"/>
      <c r="S1455"/>
      <c r="T1455"/>
      <c r="U1455"/>
      <c r="V1455"/>
      <c r="W1455"/>
      <c r="X1455"/>
    </row>
    <row r="1456" spans="17:24">
      <c r="Q1456"/>
      <c r="R1456"/>
      <c r="S1456"/>
      <c r="T1456"/>
      <c r="U1456"/>
      <c r="V1456"/>
      <c r="W1456"/>
      <c r="X1456"/>
    </row>
    <row r="1457" spans="17:24">
      <c r="Q1457"/>
      <c r="R1457"/>
      <c r="S1457"/>
      <c r="T1457"/>
      <c r="U1457"/>
      <c r="V1457"/>
      <c r="W1457"/>
      <c r="X1457"/>
    </row>
    <row r="1458" spans="17:24">
      <c r="Q1458"/>
      <c r="R1458"/>
      <c r="S1458"/>
      <c r="T1458"/>
      <c r="U1458"/>
      <c r="V1458"/>
      <c r="W1458"/>
      <c r="X1458"/>
    </row>
    <row r="1459" spans="17:24">
      <c r="Q1459"/>
      <c r="R1459"/>
      <c r="S1459"/>
      <c r="T1459"/>
      <c r="U1459"/>
      <c r="V1459"/>
      <c r="W1459"/>
      <c r="X1459"/>
    </row>
    <row r="1460" spans="17:24">
      <c r="Q1460"/>
      <c r="R1460"/>
      <c r="S1460"/>
      <c r="T1460"/>
      <c r="U1460"/>
      <c r="V1460"/>
      <c r="W1460"/>
      <c r="X1460"/>
    </row>
    <row r="1461" spans="17:24">
      <c r="Q1461"/>
      <c r="R1461"/>
      <c r="S1461"/>
      <c r="T1461"/>
      <c r="U1461"/>
      <c r="V1461"/>
      <c r="W1461"/>
      <c r="X1461"/>
    </row>
    <row r="1462" spans="17:24">
      <c r="Q1462"/>
      <c r="R1462"/>
      <c r="S1462"/>
      <c r="T1462"/>
      <c r="U1462"/>
      <c r="V1462"/>
      <c r="W1462"/>
      <c r="X1462"/>
    </row>
    <row r="1463" spans="17:24">
      <c r="Q1463"/>
      <c r="R1463"/>
      <c r="S1463"/>
      <c r="T1463"/>
      <c r="U1463"/>
      <c r="V1463"/>
      <c r="W1463"/>
      <c r="X1463"/>
    </row>
    <row r="1464" spans="17:24">
      <c r="Q1464"/>
      <c r="R1464"/>
      <c r="S1464"/>
      <c r="T1464"/>
      <c r="U1464"/>
      <c r="V1464"/>
      <c r="W1464"/>
      <c r="X1464"/>
    </row>
    <row r="1465" spans="17:24">
      <c r="Q1465"/>
      <c r="R1465"/>
      <c r="S1465"/>
      <c r="T1465"/>
      <c r="U1465"/>
      <c r="V1465"/>
      <c r="W1465"/>
      <c r="X1465"/>
    </row>
    <row r="1466" spans="17:24">
      <c r="Q1466"/>
      <c r="R1466"/>
      <c r="S1466"/>
      <c r="T1466"/>
      <c r="U1466"/>
      <c r="V1466"/>
      <c r="W1466"/>
      <c r="X1466"/>
    </row>
    <row r="1467" spans="17:24">
      <c r="Q1467"/>
      <c r="R1467"/>
      <c r="S1467"/>
      <c r="T1467"/>
      <c r="U1467"/>
      <c r="V1467"/>
      <c r="W1467"/>
      <c r="X1467"/>
    </row>
    <row r="1468" spans="17:24">
      <c r="Q1468"/>
      <c r="R1468"/>
      <c r="S1468"/>
      <c r="T1468"/>
      <c r="U1468"/>
      <c r="V1468"/>
      <c r="W1468"/>
      <c r="X1468"/>
    </row>
    <row r="1469" spans="17:24">
      <c r="Q1469"/>
      <c r="R1469"/>
      <c r="S1469"/>
      <c r="T1469"/>
      <c r="U1469"/>
      <c r="V1469"/>
      <c r="W1469"/>
      <c r="X1469"/>
    </row>
    <row r="1470" spans="17:24">
      <c r="Q1470"/>
      <c r="R1470"/>
      <c r="S1470"/>
      <c r="T1470"/>
      <c r="U1470"/>
      <c r="V1470"/>
      <c r="W1470"/>
      <c r="X1470"/>
    </row>
    <row r="1471" spans="17:24">
      <c r="Q1471"/>
      <c r="R1471"/>
      <c r="S1471"/>
      <c r="T1471"/>
      <c r="U1471"/>
      <c r="V1471"/>
      <c r="W1471"/>
      <c r="X1471"/>
    </row>
    <row r="1472" spans="17:24">
      <c r="Q1472"/>
      <c r="R1472"/>
      <c r="S1472"/>
      <c r="T1472"/>
      <c r="U1472"/>
      <c r="V1472"/>
      <c r="W1472"/>
      <c r="X1472"/>
    </row>
    <row r="1473" spans="17:24">
      <c r="Q1473"/>
      <c r="R1473"/>
      <c r="S1473"/>
      <c r="T1473"/>
      <c r="U1473"/>
      <c r="V1473"/>
      <c r="W1473"/>
      <c r="X1473"/>
    </row>
    <row r="1474" spans="17:24">
      <c r="Q1474"/>
      <c r="R1474"/>
      <c r="S1474"/>
      <c r="T1474"/>
      <c r="U1474"/>
      <c r="V1474"/>
      <c r="W1474"/>
      <c r="X1474"/>
    </row>
    <row r="1475" spans="17:24">
      <c r="Q1475"/>
      <c r="R1475"/>
      <c r="S1475"/>
      <c r="T1475"/>
      <c r="U1475"/>
      <c r="V1475"/>
      <c r="W1475"/>
      <c r="X1475"/>
    </row>
    <row r="1476" spans="17:24">
      <c r="Q1476"/>
      <c r="R1476"/>
      <c r="S1476"/>
      <c r="T1476"/>
      <c r="U1476"/>
      <c r="V1476"/>
      <c r="W1476"/>
      <c r="X1476"/>
    </row>
    <row r="1477" spans="17:24">
      <c r="Q1477"/>
      <c r="R1477"/>
      <c r="S1477"/>
      <c r="T1477"/>
      <c r="U1477"/>
      <c r="V1477"/>
      <c r="W1477"/>
      <c r="X1477"/>
    </row>
    <row r="1478" spans="17:24">
      <c r="Q1478"/>
      <c r="R1478"/>
      <c r="S1478"/>
      <c r="T1478"/>
      <c r="U1478"/>
      <c r="V1478"/>
      <c r="W1478"/>
      <c r="X1478"/>
    </row>
    <row r="1479" spans="17:24">
      <c r="Q1479"/>
      <c r="R1479"/>
      <c r="S1479"/>
      <c r="T1479"/>
      <c r="U1479"/>
      <c r="V1479"/>
      <c r="W1479"/>
      <c r="X1479"/>
    </row>
    <row r="1480" spans="17:24">
      <c r="Q1480"/>
      <c r="R1480"/>
      <c r="S1480"/>
      <c r="T1480"/>
      <c r="U1480"/>
      <c r="V1480"/>
      <c r="W1480"/>
      <c r="X1480"/>
    </row>
    <row r="1481" spans="17:24">
      <c r="Q1481"/>
      <c r="R1481"/>
      <c r="S1481"/>
      <c r="T1481"/>
      <c r="U1481"/>
      <c r="V1481"/>
      <c r="W1481"/>
      <c r="X1481"/>
    </row>
    <row r="1482" spans="17:24">
      <c r="Q1482"/>
      <c r="R1482"/>
      <c r="S1482"/>
      <c r="T1482"/>
      <c r="U1482"/>
      <c r="V1482"/>
      <c r="W1482"/>
      <c r="X1482"/>
    </row>
    <row r="1483" spans="17:24">
      <c r="Q1483"/>
      <c r="R1483"/>
      <c r="S1483"/>
      <c r="T1483"/>
      <c r="U1483"/>
      <c r="V1483"/>
      <c r="W1483"/>
      <c r="X1483"/>
    </row>
    <row r="1484" spans="17:24">
      <c r="Q1484"/>
      <c r="R1484"/>
      <c r="S1484"/>
      <c r="T1484"/>
      <c r="U1484"/>
      <c r="V1484"/>
      <c r="W1484"/>
      <c r="X1484"/>
    </row>
    <row r="1485" spans="17:24">
      <c r="Q1485"/>
      <c r="R1485"/>
      <c r="S1485"/>
      <c r="T1485"/>
      <c r="U1485"/>
      <c r="V1485"/>
      <c r="W1485"/>
      <c r="X1485"/>
    </row>
    <row r="1486" spans="17:24">
      <c r="Q1486"/>
      <c r="R1486"/>
      <c r="S1486"/>
      <c r="T1486"/>
      <c r="U1486"/>
      <c r="V1486"/>
      <c r="W1486"/>
      <c r="X1486"/>
    </row>
    <row r="1487" spans="17:24">
      <c r="Q1487"/>
      <c r="R1487"/>
      <c r="S1487"/>
      <c r="T1487"/>
      <c r="U1487"/>
      <c r="V1487"/>
      <c r="W1487"/>
      <c r="X1487"/>
    </row>
    <row r="1488" spans="17:24">
      <c r="Q1488"/>
      <c r="R1488"/>
      <c r="S1488"/>
      <c r="T1488"/>
      <c r="U1488"/>
      <c r="V1488"/>
      <c r="W1488"/>
      <c r="X1488"/>
    </row>
    <row r="1489" spans="17:24">
      <c r="Q1489"/>
      <c r="R1489"/>
      <c r="S1489"/>
      <c r="T1489"/>
      <c r="U1489"/>
      <c r="V1489"/>
      <c r="W1489"/>
      <c r="X1489"/>
    </row>
    <row r="1490" spans="17:24">
      <c r="Q1490"/>
      <c r="R1490"/>
      <c r="S1490"/>
      <c r="T1490"/>
      <c r="U1490"/>
      <c r="V1490"/>
      <c r="W1490"/>
      <c r="X1490"/>
    </row>
    <row r="1491" spans="17:24">
      <c r="Q1491"/>
      <c r="R1491"/>
      <c r="S1491"/>
      <c r="T1491"/>
      <c r="U1491"/>
      <c r="V1491"/>
      <c r="W1491"/>
      <c r="X1491"/>
    </row>
    <row r="1492" spans="17:24">
      <c r="Q1492"/>
      <c r="R1492"/>
      <c r="S1492"/>
      <c r="T1492"/>
      <c r="U1492"/>
      <c r="V1492"/>
      <c r="W1492"/>
      <c r="X1492"/>
    </row>
    <row r="1493" spans="17:24">
      <c r="Q1493"/>
      <c r="R1493"/>
      <c r="S1493"/>
      <c r="T1493"/>
      <c r="U1493"/>
      <c r="V1493"/>
      <c r="W1493"/>
      <c r="X1493"/>
    </row>
    <row r="1494" spans="17:24">
      <c r="Q1494"/>
      <c r="R1494"/>
      <c r="S1494"/>
      <c r="T1494"/>
      <c r="U1494"/>
      <c r="V1494"/>
      <c r="W1494"/>
      <c r="X1494"/>
    </row>
    <row r="1495" spans="17:24">
      <c r="Q1495"/>
      <c r="R1495"/>
      <c r="S1495"/>
      <c r="T1495"/>
      <c r="U1495"/>
      <c r="V1495"/>
      <c r="W1495"/>
      <c r="X1495"/>
    </row>
    <row r="1496" spans="17:24">
      <c r="Q1496"/>
      <c r="R1496"/>
      <c r="S1496"/>
      <c r="T1496"/>
      <c r="U1496"/>
      <c r="V1496"/>
      <c r="W1496"/>
      <c r="X1496"/>
    </row>
    <row r="1497" spans="17:24">
      <c r="Q1497"/>
      <c r="R1497"/>
      <c r="S1497"/>
      <c r="T1497"/>
      <c r="U1497"/>
      <c r="V1497"/>
      <c r="W1497"/>
      <c r="X1497"/>
    </row>
    <row r="1498" spans="17:24">
      <c r="Q1498"/>
      <c r="R1498"/>
      <c r="S1498"/>
      <c r="T1498"/>
      <c r="U1498"/>
      <c r="V1498"/>
      <c r="W1498"/>
      <c r="X1498"/>
    </row>
    <row r="1499" spans="17:24">
      <c r="Q1499"/>
      <c r="R1499"/>
      <c r="S1499"/>
      <c r="T1499"/>
      <c r="U1499"/>
      <c r="V1499"/>
      <c r="W1499"/>
      <c r="X1499"/>
    </row>
    <row r="1500" spans="17:24">
      <c r="Q1500"/>
      <c r="R1500"/>
      <c r="S1500"/>
      <c r="T1500"/>
      <c r="U1500"/>
      <c r="V1500"/>
      <c r="W1500"/>
      <c r="X1500"/>
    </row>
    <row r="1501" spans="17:24">
      <c r="Q1501"/>
      <c r="R1501"/>
      <c r="S1501"/>
      <c r="T1501"/>
      <c r="U1501"/>
      <c r="V1501"/>
      <c r="W1501"/>
      <c r="X1501"/>
    </row>
    <row r="1502" spans="17:24">
      <c r="Q1502"/>
      <c r="R1502"/>
      <c r="S1502"/>
      <c r="T1502"/>
      <c r="U1502"/>
      <c r="V1502"/>
      <c r="W1502"/>
      <c r="X1502"/>
    </row>
    <row r="1503" spans="17:24">
      <c r="Q1503"/>
      <c r="R1503"/>
      <c r="S1503"/>
      <c r="T1503"/>
      <c r="U1503"/>
      <c r="V1503"/>
      <c r="W1503"/>
      <c r="X1503"/>
    </row>
    <row r="1504" spans="17:24">
      <c r="Q1504"/>
      <c r="R1504"/>
      <c r="S1504"/>
      <c r="T1504"/>
      <c r="U1504"/>
      <c r="V1504"/>
      <c r="W1504"/>
      <c r="X1504"/>
    </row>
    <row r="1505" spans="17:24">
      <c r="Q1505"/>
      <c r="R1505"/>
      <c r="S1505"/>
      <c r="T1505"/>
      <c r="U1505"/>
      <c r="V1505"/>
      <c r="W1505"/>
      <c r="X1505"/>
    </row>
    <row r="1506" spans="17:24">
      <c r="Q1506"/>
      <c r="R1506"/>
      <c r="S1506"/>
      <c r="T1506"/>
      <c r="U1506"/>
      <c r="V1506"/>
      <c r="W1506"/>
      <c r="X1506"/>
    </row>
    <row r="1507" spans="17:24">
      <c r="Q1507"/>
      <c r="R1507"/>
      <c r="S1507"/>
      <c r="T1507"/>
      <c r="U1507"/>
      <c r="V1507"/>
      <c r="W1507"/>
      <c r="X1507"/>
    </row>
    <row r="1508" spans="17:24">
      <c r="Q1508"/>
      <c r="R1508"/>
      <c r="S1508"/>
      <c r="T1508"/>
      <c r="U1508"/>
      <c r="V1508"/>
      <c r="W1508"/>
      <c r="X1508"/>
    </row>
    <row r="1509" spans="17:24">
      <c r="Q1509"/>
      <c r="R1509"/>
      <c r="S1509"/>
      <c r="T1509"/>
      <c r="U1509"/>
      <c r="V1509"/>
      <c r="W1509"/>
      <c r="X1509"/>
    </row>
    <row r="1510" spans="17:24">
      <c r="Q1510"/>
      <c r="R1510"/>
      <c r="S1510"/>
      <c r="T1510"/>
      <c r="U1510"/>
      <c r="V1510"/>
      <c r="W1510"/>
      <c r="X1510"/>
    </row>
    <row r="1511" spans="17:24">
      <c r="Q1511"/>
      <c r="R1511"/>
      <c r="S1511"/>
      <c r="T1511"/>
      <c r="U1511"/>
      <c r="V1511"/>
      <c r="W1511"/>
      <c r="X1511"/>
    </row>
    <row r="1512" spans="17:24">
      <c r="Q1512"/>
      <c r="R1512"/>
      <c r="S1512"/>
      <c r="T1512"/>
      <c r="U1512"/>
      <c r="V1512"/>
      <c r="W1512"/>
      <c r="X1512"/>
    </row>
    <row r="1513" spans="17:24">
      <c r="Q1513"/>
      <c r="R1513"/>
      <c r="S1513"/>
      <c r="T1513"/>
      <c r="U1513"/>
      <c r="V1513"/>
      <c r="W1513"/>
      <c r="X1513"/>
    </row>
    <row r="1514" spans="17:24">
      <c r="Q1514"/>
      <c r="R1514"/>
      <c r="S1514"/>
      <c r="T1514"/>
      <c r="U1514"/>
      <c r="V1514"/>
      <c r="W1514"/>
      <c r="X1514"/>
    </row>
    <row r="1515" spans="17:24">
      <c r="Q1515"/>
      <c r="R1515"/>
      <c r="S1515"/>
      <c r="T1515"/>
      <c r="U1515"/>
      <c r="V1515"/>
      <c r="W1515"/>
      <c r="X1515"/>
    </row>
    <row r="1516" spans="17:24">
      <c r="Q1516"/>
      <c r="R1516"/>
      <c r="S1516"/>
      <c r="T1516"/>
      <c r="U1516"/>
      <c r="V1516"/>
      <c r="W1516"/>
      <c r="X1516"/>
    </row>
    <row r="1517" spans="17:24">
      <c r="Q1517"/>
      <c r="R1517"/>
      <c r="S1517"/>
      <c r="T1517"/>
      <c r="U1517"/>
      <c r="V1517"/>
      <c r="W1517"/>
      <c r="X1517"/>
    </row>
    <row r="1518" spans="17:24">
      <c r="Q1518"/>
      <c r="R1518"/>
      <c r="S1518"/>
      <c r="T1518"/>
      <c r="U1518"/>
      <c r="V1518"/>
      <c r="W1518"/>
      <c r="X1518"/>
    </row>
    <row r="1519" spans="17:24">
      <c r="Q1519"/>
      <c r="R1519"/>
      <c r="S1519"/>
      <c r="T1519"/>
      <c r="U1519"/>
      <c r="V1519"/>
      <c r="W1519"/>
      <c r="X1519"/>
    </row>
    <row r="1520" spans="17:24">
      <c r="Q1520"/>
      <c r="R1520"/>
      <c r="S1520"/>
      <c r="T1520"/>
      <c r="U1520"/>
      <c r="V1520"/>
      <c r="W1520"/>
      <c r="X1520"/>
    </row>
    <row r="1521" spans="17:24">
      <c r="Q1521"/>
      <c r="R1521"/>
      <c r="S1521"/>
      <c r="T1521"/>
      <c r="U1521"/>
      <c r="V1521"/>
      <c r="W1521"/>
      <c r="X1521"/>
    </row>
    <row r="1522" spans="17:24">
      <c r="Q1522"/>
      <c r="R1522"/>
      <c r="S1522"/>
      <c r="T1522"/>
      <c r="U1522"/>
      <c r="V1522"/>
      <c r="W1522"/>
      <c r="X1522"/>
    </row>
    <row r="1523" spans="17:24">
      <c r="Q1523"/>
      <c r="R1523"/>
      <c r="S1523"/>
      <c r="T1523"/>
      <c r="U1523"/>
      <c r="V1523"/>
      <c r="W1523"/>
      <c r="X1523"/>
    </row>
    <row r="1524" spans="17:24">
      <c r="Q1524"/>
      <c r="R1524"/>
      <c r="S1524"/>
      <c r="T1524"/>
      <c r="U1524"/>
      <c r="V1524"/>
      <c r="W1524"/>
      <c r="X1524"/>
    </row>
    <row r="1525" spans="17:24">
      <c r="Q1525"/>
      <c r="R1525"/>
      <c r="S1525"/>
      <c r="T1525"/>
      <c r="U1525"/>
      <c r="V1525"/>
      <c r="W1525"/>
      <c r="X1525"/>
    </row>
    <row r="1526" spans="17:24">
      <c r="Q1526"/>
      <c r="R1526"/>
      <c r="S1526"/>
      <c r="T1526"/>
      <c r="U1526"/>
      <c r="V1526"/>
      <c r="W1526"/>
      <c r="X1526"/>
    </row>
    <row r="1527" spans="17:24">
      <c r="Q1527"/>
      <c r="R1527"/>
      <c r="S1527"/>
      <c r="T1527"/>
      <c r="U1527"/>
      <c r="V1527"/>
      <c r="W1527"/>
      <c r="X1527"/>
    </row>
    <row r="1528" spans="17:24">
      <c r="Q1528"/>
      <c r="R1528"/>
      <c r="S1528"/>
      <c r="T1528"/>
      <c r="U1528"/>
      <c r="V1528"/>
      <c r="W1528"/>
      <c r="X1528"/>
    </row>
    <row r="1529" spans="17:24">
      <c r="Q1529"/>
      <c r="R1529"/>
      <c r="S1529"/>
      <c r="T1529"/>
      <c r="U1529"/>
      <c r="V1529"/>
      <c r="W1529"/>
      <c r="X1529"/>
    </row>
    <row r="1530" spans="17:24">
      <c r="Q1530"/>
      <c r="R1530"/>
      <c r="S1530"/>
      <c r="T1530"/>
      <c r="U1530"/>
      <c r="V1530"/>
      <c r="W1530"/>
      <c r="X1530"/>
    </row>
    <row r="1531" spans="17:24">
      <c r="Q1531"/>
      <c r="R1531"/>
      <c r="S1531"/>
      <c r="T1531"/>
      <c r="U1531"/>
      <c r="V1531"/>
      <c r="W1531"/>
      <c r="X1531"/>
    </row>
    <row r="1532" spans="17:24">
      <c r="Q1532"/>
      <c r="R1532"/>
      <c r="S1532"/>
      <c r="T1532"/>
      <c r="U1532"/>
      <c r="V1532"/>
      <c r="W1532"/>
      <c r="X1532"/>
    </row>
    <row r="1533" spans="17:24">
      <c r="Q1533"/>
      <c r="R1533"/>
      <c r="S1533"/>
      <c r="T1533"/>
      <c r="U1533"/>
      <c r="V1533"/>
      <c r="W1533"/>
      <c r="X1533"/>
    </row>
    <row r="1534" spans="17:24">
      <c r="Q1534"/>
      <c r="R1534"/>
      <c r="S1534"/>
      <c r="T1534"/>
      <c r="U1534"/>
      <c r="V1534"/>
      <c r="W1534"/>
      <c r="X1534"/>
    </row>
    <row r="1535" spans="17:24">
      <c r="Q1535"/>
      <c r="R1535"/>
      <c r="S1535"/>
      <c r="T1535"/>
      <c r="U1535"/>
      <c r="V1535"/>
      <c r="W1535"/>
      <c r="X1535"/>
    </row>
    <row r="1536" spans="17:24">
      <c r="Q1536"/>
      <c r="R1536"/>
      <c r="S1536"/>
      <c r="T1536"/>
      <c r="U1536"/>
      <c r="V1536"/>
      <c r="W1536"/>
      <c r="X1536"/>
    </row>
    <row r="1537" spans="17:24">
      <c r="Q1537"/>
      <c r="R1537"/>
      <c r="S1537"/>
      <c r="T1537"/>
      <c r="U1537"/>
      <c r="V1537"/>
      <c r="W1537"/>
      <c r="X1537"/>
    </row>
    <row r="1538" spans="17:24">
      <c r="Q1538"/>
      <c r="R1538"/>
      <c r="S1538"/>
      <c r="T1538"/>
      <c r="U1538"/>
      <c r="V1538"/>
      <c r="W1538"/>
      <c r="X1538"/>
    </row>
    <row r="1539" spans="17:24">
      <c r="Q1539"/>
      <c r="R1539"/>
      <c r="S1539"/>
      <c r="T1539"/>
      <c r="U1539"/>
      <c r="V1539"/>
      <c r="W1539"/>
      <c r="X1539"/>
    </row>
    <row r="1540" spans="17:24">
      <c r="Q1540"/>
      <c r="R1540"/>
      <c r="S1540"/>
      <c r="T1540"/>
      <c r="U1540"/>
      <c r="V1540"/>
      <c r="W1540"/>
      <c r="X1540"/>
    </row>
    <row r="1541" spans="17:24">
      <c r="Q1541"/>
      <c r="R1541"/>
      <c r="S1541"/>
      <c r="T1541"/>
      <c r="U1541"/>
      <c r="V1541"/>
      <c r="W1541"/>
      <c r="X1541"/>
    </row>
    <row r="1542" spans="17:24">
      <c r="Q1542"/>
      <c r="R1542"/>
      <c r="S1542"/>
      <c r="T1542"/>
      <c r="U1542"/>
      <c r="V1542"/>
      <c r="W1542"/>
      <c r="X1542"/>
    </row>
    <row r="1543" spans="17:24">
      <c r="Q1543"/>
      <c r="R1543"/>
      <c r="S1543"/>
      <c r="T1543"/>
      <c r="U1543"/>
      <c r="V1543"/>
      <c r="W1543"/>
      <c r="X1543"/>
    </row>
    <row r="1544" spans="17:24">
      <c r="Q1544"/>
      <c r="R1544"/>
      <c r="S1544"/>
      <c r="T1544"/>
      <c r="U1544"/>
      <c r="V1544"/>
      <c r="W1544"/>
      <c r="X1544"/>
    </row>
    <row r="1545" spans="17:24">
      <c r="Q1545"/>
      <c r="R1545"/>
      <c r="S1545"/>
      <c r="T1545"/>
      <c r="U1545"/>
      <c r="V1545"/>
      <c r="W1545"/>
      <c r="X1545"/>
    </row>
    <row r="1546" spans="17:24">
      <c r="Q1546"/>
      <c r="R1546"/>
      <c r="S1546"/>
      <c r="T1546"/>
      <c r="U1546"/>
      <c r="V1546"/>
      <c r="W1546"/>
      <c r="X1546"/>
    </row>
    <row r="1547" spans="17:24">
      <c r="Q1547"/>
      <c r="R1547"/>
      <c r="S1547"/>
      <c r="T1547"/>
      <c r="U1547"/>
      <c r="V1547"/>
      <c r="W1547"/>
      <c r="X1547"/>
    </row>
    <row r="1548" spans="17:24">
      <c r="Q1548"/>
      <c r="R1548"/>
      <c r="S1548"/>
      <c r="T1548"/>
      <c r="U1548"/>
      <c r="V1548"/>
      <c r="W1548"/>
      <c r="X1548"/>
    </row>
    <row r="1549" spans="17:24">
      <c r="Q1549"/>
      <c r="R1549"/>
      <c r="S1549"/>
      <c r="T1549"/>
      <c r="U1549"/>
      <c r="V1549"/>
      <c r="W1549"/>
      <c r="X1549"/>
    </row>
    <row r="1550" spans="17:24">
      <c r="Q1550"/>
      <c r="R1550"/>
      <c r="S1550"/>
      <c r="T1550"/>
      <c r="U1550"/>
      <c r="V1550"/>
      <c r="W1550"/>
      <c r="X1550"/>
    </row>
    <row r="1551" spans="17:24">
      <c r="Q1551"/>
      <c r="R1551"/>
      <c r="S1551"/>
      <c r="T1551"/>
      <c r="U1551"/>
      <c r="V1551"/>
      <c r="W1551"/>
      <c r="X1551"/>
    </row>
    <row r="1552" spans="17:24">
      <c r="Q1552"/>
      <c r="R1552"/>
      <c r="S1552"/>
      <c r="T1552"/>
      <c r="U1552"/>
      <c r="V1552"/>
      <c r="W1552"/>
      <c r="X1552"/>
    </row>
    <row r="1553" spans="17:24">
      <c r="Q1553"/>
      <c r="R1553"/>
      <c r="S1553"/>
      <c r="T1553"/>
      <c r="U1553"/>
      <c r="V1553"/>
      <c r="W1553"/>
      <c r="X1553"/>
    </row>
    <row r="1554" spans="17:24">
      <c r="Q1554"/>
      <c r="R1554"/>
      <c r="S1554"/>
      <c r="T1554"/>
      <c r="U1554"/>
      <c r="V1554"/>
      <c r="W1554"/>
      <c r="X1554"/>
    </row>
    <row r="1555" spans="17:24">
      <c r="Q1555"/>
      <c r="R1555"/>
      <c r="S1555"/>
      <c r="T1555"/>
      <c r="U1555"/>
      <c r="V1555"/>
      <c r="W1555"/>
      <c r="X1555"/>
    </row>
    <row r="1556" spans="17:24">
      <c r="Q1556"/>
      <c r="R1556"/>
      <c r="S1556"/>
      <c r="T1556"/>
      <c r="U1556"/>
      <c r="V1556"/>
      <c r="W1556"/>
      <c r="X1556"/>
    </row>
    <row r="1557" spans="17:24">
      <c r="Q1557"/>
      <c r="R1557"/>
      <c r="S1557"/>
      <c r="T1557"/>
      <c r="U1557"/>
      <c r="V1557"/>
      <c r="W1557"/>
      <c r="X1557"/>
    </row>
    <row r="1558" spans="17:24">
      <c r="Q1558"/>
      <c r="R1558"/>
      <c r="S1558"/>
      <c r="T1558"/>
      <c r="U1558"/>
      <c r="V1558"/>
      <c r="W1558"/>
      <c r="X1558"/>
    </row>
    <row r="1559" spans="17:24">
      <c r="Q1559"/>
      <c r="R1559"/>
      <c r="S1559"/>
      <c r="T1559"/>
      <c r="U1559"/>
      <c r="V1559"/>
      <c r="W1559"/>
      <c r="X1559"/>
    </row>
    <row r="1560" spans="17:24">
      <c r="Q1560"/>
      <c r="R1560"/>
      <c r="S1560"/>
      <c r="T1560"/>
      <c r="U1560"/>
      <c r="V1560"/>
      <c r="W1560"/>
      <c r="X1560"/>
    </row>
    <row r="1561" spans="17:24">
      <c r="Q1561"/>
      <c r="R1561"/>
      <c r="S1561"/>
      <c r="T1561"/>
      <c r="U1561"/>
      <c r="V1561"/>
      <c r="W1561"/>
      <c r="X1561"/>
    </row>
    <row r="1562" spans="17:24">
      <c r="Q1562"/>
      <c r="R1562"/>
      <c r="S1562"/>
      <c r="T1562"/>
      <c r="U1562"/>
      <c r="V1562"/>
      <c r="W1562"/>
      <c r="X1562"/>
    </row>
    <row r="1563" spans="17:24">
      <c r="Q1563"/>
      <c r="R1563"/>
      <c r="S1563"/>
      <c r="T1563"/>
      <c r="U1563"/>
      <c r="V1563"/>
      <c r="W1563"/>
      <c r="X1563"/>
    </row>
    <row r="1564" spans="17:24">
      <c r="Q1564"/>
      <c r="R1564"/>
      <c r="S1564"/>
      <c r="T1564"/>
      <c r="U1564"/>
      <c r="V1564"/>
      <c r="W1564"/>
      <c r="X1564"/>
    </row>
    <row r="1565" spans="17:24">
      <c r="Q1565"/>
      <c r="R1565"/>
      <c r="S1565"/>
      <c r="T1565"/>
      <c r="U1565"/>
      <c r="V1565"/>
      <c r="W1565"/>
      <c r="X1565"/>
    </row>
    <row r="1566" spans="17:24">
      <c r="Q1566"/>
      <c r="R1566"/>
      <c r="S1566"/>
      <c r="T1566"/>
      <c r="U1566"/>
      <c r="V1566"/>
      <c r="W1566"/>
      <c r="X1566"/>
    </row>
    <row r="1567" spans="17:24">
      <c r="Q1567"/>
      <c r="R1567"/>
      <c r="S1567"/>
      <c r="T1567"/>
      <c r="U1567"/>
      <c r="V1567"/>
      <c r="W1567"/>
      <c r="X1567"/>
    </row>
    <row r="1568" spans="17:24">
      <c r="Q1568"/>
      <c r="R1568"/>
      <c r="S1568"/>
      <c r="T1568"/>
      <c r="U1568"/>
      <c r="V1568"/>
      <c r="W1568"/>
      <c r="X1568"/>
    </row>
    <row r="1569" spans="17:24">
      <c r="Q1569"/>
      <c r="R1569"/>
      <c r="S1569"/>
      <c r="T1569"/>
      <c r="U1569"/>
      <c r="V1569"/>
      <c r="W1569"/>
      <c r="X1569"/>
    </row>
    <row r="1570" spans="17:24">
      <c r="Q1570"/>
      <c r="R1570"/>
      <c r="S1570"/>
      <c r="T1570"/>
      <c r="U1570"/>
      <c r="V1570"/>
      <c r="W1570"/>
      <c r="X1570"/>
    </row>
    <row r="1571" spans="17:24">
      <c r="Q1571"/>
      <c r="R1571"/>
      <c r="S1571"/>
      <c r="T1571"/>
      <c r="U1571"/>
      <c r="V1571"/>
      <c r="W1571"/>
      <c r="X1571"/>
    </row>
    <row r="1572" spans="17:24">
      <c r="Q1572"/>
      <c r="R1572"/>
      <c r="S1572"/>
      <c r="T1572"/>
      <c r="U1572"/>
      <c r="V1572"/>
      <c r="W1572"/>
      <c r="X1572"/>
    </row>
    <row r="1573" spans="17:24">
      <c r="Q1573"/>
      <c r="R1573"/>
      <c r="S1573"/>
      <c r="T1573"/>
      <c r="U1573"/>
      <c r="V1573"/>
      <c r="W1573"/>
      <c r="X1573"/>
    </row>
    <row r="1574" spans="17:24">
      <c r="Q1574"/>
      <c r="R1574"/>
      <c r="S1574"/>
      <c r="T1574"/>
      <c r="U1574"/>
      <c r="V1574"/>
      <c r="W1574"/>
      <c r="X1574"/>
    </row>
    <row r="1575" spans="17:24">
      <c r="Q1575"/>
      <c r="R1575"/>
      <c r="S1575"/>
      <c r="T1575"/>
      <c r="U1575"/>
      <c r="V1575"/>
      <c r="W1575"/>
      <c r="X1575"/>
    </row>
    <row r="1576" spans="17:24">
      <c r="Q1576"/>
      <c r="R1576"/>
      <c r="S1576"/>
      <c r="T1576"/>
      <c r="U1576"/>
      <c r="V1576"/>
      <c r="W1576"/>
      <c r="X1576"/>
    </row>
    <row r="1577" spans="17:24">
      <c r="Q1577"/>
      <c r="R1577"/>
      <c r="S1577"/>
      <c r="T1577"/>
      <c r="U1577"/>
      <c r="V1577"/>
      <c r="W1577"/>
      <c r="X1577"/>
    </row>
    <row r="1578" spans="17:24">
      <c r="Q1578"/>
      <c r="R1578"/>
      <c r="S1578"/>
      <c r="T1578"/>
      <c r="U1578"/>
      <c r="V1578"/>
      <c r="W1578"/>
      <c r="X1578"/>
    </row>
    <row r="1579" spans="17:24">
      <c r="Q1579"/>
      <c r="R1579"/>
      <c r="S1579"/>
      <c r="T1579"/>
      <c r="U1579"/>
      <c r="V1579"/>
      <c r="W1579"/>
      <c r="X1579"/>
    </row>
    <row r="1580" spans="17:24">
      <c r="Q1580"/>
      <c r="R1580"/>
      <c r="S1580"/>
      <c r="T1580"/>
      <c r="U1580"/>
      <c r="V1580"/>
      <c r="W1580"/>
      <c r="X1580"/>
    </row>
    <row r="1581" spans="17:24">
      <c r="Q1581"/>
      <c r="R1581"/>
      <c r="S1581"/>
      <c r="T1581"/>
      <c r="U1581"/>
      <c r="V1581"/>
      <c r="W1581"/>
      <c r="X1581"/>
    </row>
    <row r="1582" spans="17:24">
      <c r="Q1582"/>
      <c r="R1582"/>
      <c r="S1582"/>
      <c r="T1582"/>
      <c r="U1582"/>
      <c r="V1582"/>
      <c r="W1582"/>
      <c r="X1582"/>
    </row>
    <row r="1583" spans="17:24">
      <c r="Q1583"/>
      <c r="R1583"/>
      <c r="S1583"/>
      <c r="T1583"/>
      <c r="U1583"/>
      <c r="V1583"/>
      <c r="W1583"/>
      <c r="X1583"/>
    </row>
    <row r="1584" spans="17:24">
      <c r="Q1584"/>
      <c r="R1584"/>
      <c r="S1584"/>
      <c r="T1584"/>
      <c r="U1584"/>
      <c r="V1584"/>
      <c r="W1584"/>
      <c r="X1584"/>
    </row>
    <row r="1585" spans="17:24">
      <c r="Q1585"/>
      <c r="R1585"/>
      <c r="S1585"/>
      <c r="T1585"/>
      <c r="U1585"/>
      <c r="V1585"/>
      <c r="W1585"/>
      <c r="X1585"/>
    </row>
    <row r="1586" spans="17:24">
      <c r="Q1586"/>
      <c r="R1586"/>
      <c r="S1586"/>
      <c r="T1586"/>
      <c r="U1586"/>
      <c r="V1586"/>
      <c r="W1586"/>
      <c r="X1586"/>
    </row>
    <row r="1587" spans="17:24">
      <c r="Q1587"/>
      <c r="R1587"/>
      <c r="S1587"/>
      <c r="T1587"/>
      <c r="U1587"/>
      <c r="V1587"/>
      <c r="W1587"/>
      <c r="X1587"/>
    </row>
    <row r="1588" spans="17:24">
      <c r="Q1588"/>
      <c r="R1588"/>
      <c r="S1588"/>
      <c r="T1588"/>
      <c r="U1588"/>
      <c r="V1588"/>
      <c r="W1588"/>
      <c r="X1588"/>
    </row>
    <row r="1589" spans="17:24">
      <c r="Q1589"/>
      <c r="R1589"/>
      <c r="S1589"/>
      <c r="T1589"/>
      <c r="U1589"/>
      <c r="V1589"/>
      <c r="W1589"/>
      <c r="X1589"/>
    </row>
    <row r="1590" spans="17:24">
      <c r="Q1590"/>
      <c r="R1590"/>
      <c r="S1590"/>
      <c r="T1590"/>
      <c r="U1590"/>
      <c r="V1590"/>
      <c r="W1590"/>
      <c r="X1590"/>
    </row>
    <row r="1591" spans="17:24">
      <c r="Q1591"/>
      <c r="R1591"/>
      <c r="S1591"/>
      <c r="T1591"/>
      <c r="U1591"/>
      <c r="V1591"/>
      <c r="W1591"/>
      <c r="X1591"/>
    </row>
    <row r="1592" spans="17:24">
      <c r="Q1592"/>
      <c r="R1592"/>
      <c r="S1592"/>
      <c r="T1592"/>
      <c r="U1592"/>
      <c r="V1592"/>
      <c r="W1592"/>
      <c r="X1592"/>
    </row>
    <row r="1593" spans="17:24">
      <c r="Q1593"/>
      <c r="R1593"/>
      <c r="S1593"/>
      <c r="T1593"/>
      <c r="U1593"/>
      <c r="V1593"/>
      <c r="W1593"/>
      <c r="X1593"/>
    </row>
    <row r="1594" spans="17:24">
      <c r="Q1594"/>
      <c r="R1594"/>
      <c r="S1594"/>
      <c r="T1594"/>
      <c r="U1594"/>
      <c r="V1594"/>
      <c r="W1594"/>
      <c r="X1594"/>
    </row>
    <row r="1595" spans="17:24">
      <c r="Q1595"/>
      <c r="R1595"/>
      <c r="S1595"/>
      <c r="T1595"/>
      <c r="U1595"/>
      <c r="V1595"/>
      <c r="W1595"/>
      <c r="X1595"/>
    </row>
    <row r="1596" spans="17:24">
      <c r="Q1596"/>
      <c r="R1596"/>
      <c r="S1596"/>
      <c r="T1596"/>
      <c r="U1596"/>
      <c r="V1596"/>
      <c r="W1596"/>
      <c r="X1596"/>
    </row>
    <row r="1597" spans="17:24">
      <c r="Q1597"/>
      <c r="R1597"/>
      <c r="S1597"/>
      <c r="T1597"/>
      <c r="U1597"/>
      <c r="V1597"/>
      <c r="W1597"/>
      <c r="X1597"/>
    </row>
    <row r="1598" spans="17:24">
      <c r="Q1598"/>
      <c r="R1598"/>
      <c r="S1598"/>
      <c r="T1598"/>
      <c r="U1598"/>
      <c r="V1598"/>
      <c r="W1598"/>
      <c r="X1598"/>
    </row>
    <row r="1599" spans="17:24">
      <c r="Q1599"/>
      <c r="R1599"/>
      <c r="S1599"/>
      <c r="T1599"/>
      <c r="U1599"/>
      <c r="V1599"/>
      <c r="W1599"/>
      <c r="X1599"/>
    </row>
    <row r="1600" spans="17:24">
      <c r="Q1600"/>
      <c r="R1600"/>
      <c r="S1600"/>
      <c r="T1600"/>
      <c r="U1600"/>
      <c r="V1600"/>
      <c r="W1600"/>
      <c r="X1600"/>
    </row>
    <row r="1601" spans="17:24">
      <c r="Q1601"/>
      <c r="R1601"/>
      <c r="S1601"/>
      <c r="T1601"/>
      <c r="U1601"/>
      <c r="V1601"/>
      <c r="W1601"/>
      <c r="X1601"/>
    </row>
    <row r="1602" spans="17:24">
      <c r="Q1602"/>
      <c r="R1602"/>
      <c r="S1602"/>
      <c r="T1602"/>
      <c r="U1602"/>
      <c r="V1602"/>
      <c r="W1602"/>
      <c r="X1602"/>
    </row>
    <row r="1603" spans="17:24">
      <c r="Q1603"/>
      <c r="R1603"/>
      <c r="S1603"/>
      <c r="T1603"/>
      <c r="U1603"/>
      <c r="V1603"/>
      <c r="W1603"/>
      <c r="X1603"/>
    </row>
    <row r="1604" spans="17:24">
      <c r="Q1604"/>
      <c r="R1604"/>
      <c r="S1604"/>
      <c r="T1604"/>
      <c r="U1604"/>
      <c r="V1604"/>
      <c r="W1604"/>
      <c r="X1604"/>
    </row>
    <row r="1605" spans="17:24">
      <c r="Q1605"/>
      <c r="R1605"/>
      <c r="S1605"/>
      <c r="T1605"/>
      <c r="U1605"/>
      <c r="V1605"/>
      <c r="W1605"/>
      <c r="X1605"/>
    </row>
    <row r="1606" spans="17:24">
      <c r="Q1606"/>
      <c r="R1606"/>
      <c r="S1606"/>
      <c r="T1606"/>
      <c r="U1606"/>
      <c r="V1606"/>
      <c r="W1606"/>
      <c r="X1606"/>
    </row>
    <row r="1607" spans="17:24">
      <c r="Q1607"/>
      <c r="R1607"/>
      <c r="S1607"/>
      <c r="T1607"/>
      <c r="U1607"/>
      <c r="V1607"/>
      <c r="W1607"/>
      <c r="X1607"/>
    </row>
    <row r="1608" spans="17:24">
      <c r="Q1608"/>
      <c r="R1608"/>
      <c r="S1608"/>
      <c r="T1608"/>
      <c r="U1608"/>
      <c r="V1608"/>
      <c r="W1608"/>
      <c r="X1608"/>
    </row>
    <row r="1609" spans="17:24">
      <c r="Q1609"/>
      <c r="R1609"/>
      <c r="S1609"/>
      <c r="T1609"/>
      <c r="U1609"/>
      <c r="V1609"/>
      <c r="W1609"/>
      <c r="X1609"/>
    </row>
    <row r="1610" spans="17:24">
      <c r="Q1610"/>
      <c r="R1610"/>
      <c r="S1610"/>
      <c r="T1610"/>
      <c r="U1610"/>
      <c r="V1610"/>
      <c r="W1610"/>
      <c r="X1610"/>
    </row>
    <row r="1611" spans="17:24">
      <c r="Q1611"/>
      <c r="R1611"/>
      <c r="S1611"/>
      <c r="T1611"/>
      <c r="U1611"/>
      <c r="V1611"/>
      <c r="W1611"/>
      <c r="X1611"/>
    </row>
    <row r="1612" spans="17:24">
      <c r="Q1612"/>
      <c r="R1612"/>
      <c r="S1612"/>
      <c r="T1612"/>
      <c r="U1612"/>
      <c r="V1612"/>
      <c r="W1612"/>
      <c r="X1612"/>
    </row>
    <row r="1613" spans="17:24">
      <c r="Q1613"/>
      <c r="R1613"/>
      <c r="S1613"/>
      <c r="T1613"/>
      <c r="U1613"/>
      <c r="V1613"/>
      <c r="W1613"/>
      <c r="X1613"/>
    </row>
    <row r="1614" spans="17:24">
      <c r="Q1614"/>
      <c r="R1614"/>
      <c r="S1614"/>
      <c r="T1614"/>
      <c r="U1614"/>
      <c r="V1614"/>
      <c r="W1614"/>
      <c r="X1614"/>
    </row>
    <row r="1615" spans="17:24">
      <c r="Q1615"/>
      <c r="R1615"/>
      <c r="S1615"/>
      <c r="T1615"/>
      <c r="U1615"/>
      <c r="V1615"/>
      <c r="W1615"/>
      <c r="X1615"/>
    </row>
    <row r="1616" spans="17:24">
      <c r="Q1616"/>
      <c r="R1616"/>
      <c r="S1616"/>
      <c r="T1616"/>
      <c r="U1616"/>
      <c r="V1616"/>
      <c r="W1616"/>
      <c r="X1616"/>
    </row>
    <row r="1617" spans="17:24">
      <c r="Q1617"/>
      <c r="R1617"/>
      <c r="S1617"/>
      <c r="T1617"/>
      <c r="U1617"/>
      <c r="V1617"/>
      <c r="W1617"/>
      <c r="X1617"/>
    </row>
    <row r="1618" spans="17:24">
      <c r="Q1618"/>
      <c r="R1618"/>
      <c r="S1618"/>
      <c r="T1618"/>
      <c r="U1618"/>
      <c r="V1618"/>
      <c r="W1618"/>
      <c r="X1618"/>
    </row>
    <row r="1619" spans="17:24">
      <c r="Q1619"/>
      <c r="R1619"/>
      <c r="S1619"/>
      <c r="T1619"/>
      <c r="U1619"/>
      <c r="V1619"/>
      <c r="W1619"/>
      <c r="X1619"/>
    </row>
    <row r="1620" spans="17:24">
      <c r="Q1620"/>
      <c r="R1620"/>
      <c r="S1620"/>
      <c r="T1620"/>
      <c r="U1620"/>
      <c r="V1620"/>
      <c r="W1620"/>
      <c r="X1620"/>
    </row>
    <row r="1621" spans="17:24">
      <c r="Q1621"/>
      <c r="R1621"/>
      <c r="S1621"/>
      <c r="T1621"/>
      <c r="U1621"/>
      <c r="V1621"/>
      <c r="W1621"/>
      <c r="X1621"/>
    </row>
    <row r="1622" spans="17:24">
      <c r="Q1622"/>
      <c r="R1622"/>
      <c r="S1622"/>
      <c r="T1622"/>
      <c r="U1622"/>
      <c r="V1622"/>
      <c r="W1622"/>
      <c r="X1622"/>
    </row>
    <row r="1623" spans="17:24">
      <c r="Q1623"/>
      <c r="R1623"/>
      <c r="S1623"/>
      <c r="T1623"/>
      <c r="U1623"/>
      <c r="V1623"/>
      <c r="W1623"/>
      <c r="X1623"/>
    </row>
    <row r="1624" spans="17:24">
      <c r="Q1624"/>
      <c r="R1624"/>
      <c r="S1624"/>
      <c r="T1624"/>
      <c r="U1624"/>
      <c r="V1624"/>
      <c r="W1624"/>
      <c r="X1624"/>
    </row>
    <row r="1625" spans="17:24">
      <c r="Q1625"/>
      <c r="R1625"/>
      <c r="S1625"/>
      <c r="T1625"/>
      <c r="U1625"/>
      <c r="V1625"/>
      <c r="W1625"/>
      <c r="X1625"/>
    </row>
    <row r="1626" spans="17:24">
      <c r="Q1626"/>
      <c r="R1626"/>
      <c r="S1626"/>
      <c r="T1626"/>
      <c r="U1626"/>
      <c r="V1626"/>
      <c r="W1626"/>
      <c r="X1626"/>
    </row>
    <row r="1627" spans="17:24">
      <c r="Q1627"/>
      <c r="R1627"/>
      <c r="S1627"/>
      <c r="T1627"/>
      <c r="U1627"/>
      <c r="V1627"/>
      <c r="W1627"/>
      <c r="X1627"/>
    </row>
    <row r="1628" spans="17:24">
      <c r="Q1628"/>
      <c r="R1628"/>
      <c r="S1628"/>
      <c r="T1628"/>
      <c r="U1628"/>
      <c r="V1628"/>
      <c r="W1628"/>
      <c r="X1628"/>
    </row>
    <row r="1629" spans="17:24">
      <c r="Q1629"/>
      <c r="R1629"/>
      <c r="S1629"/>
      <c r="T1629"/>
      <c r="U1629"/>
      <c r="V1629"/>
      <c r="W1629"/>
      <c r="X1629"/>
    </row>
    <row r="1630" spans="17:24">
      <c r="Q1630"/>
      <c r="R1630"/>
      <c r="S1630"/>
      <c r="T1630"/>
      <c r="U1630"/>
      <c r="V1630"/>
      <c r="W1630"/>
      <c r="X1630"/>
    </row>
    <row r="1631" spans="17:24">
      <c r="Q1631"/>
      <c r="R1631"/>
      <c r="S1631"/>
      <c r="T1631"/>
      <c r="U1631"/>
      <c r="V1631"/>
      <c r="W1631"/>
      <c r="X1631"/>
    </row>
    <row r="1632" spans="17:24">
      <c r="Q1632"/>
      <c r="R1632"/>
      <c r="S1632"/>
      <c r="T1632"/>
      <c r="U1632"/>
      <c r="V1632"/>
      <c r="W1632"/>
      <c r="X1632"/>
    </row>
    <row r="1633" spans="17:24">
      <c r="Q1633"/>
      <c r="R1633"/>
      <c r="S1633"/>
      <c r="T1633"/>
      <c r="U1633"/>
      <c r="V1633"/>
      <c r="W1633"/>
      <c r="X1633"/>
    </row>
    <row r="1634" spans="17:24">
      <c r="Q1634"/>
      <c r="R1634"/>
      <c r="S1634"/>
      <c r="T1634"/>
      <c r="U1634"/>
      <c r="V1634"/>
      <c r="W1634"/>
      <c r="X1634"/>
    </row>
    <row r="1635" spans="17:24">
      <c r="Q1635"/>
      <c r="R1635"/>
      <c r="S1635"/>
      <c r="T1635"/>
      <c r="U1635"/>
      <c r="V1635"/>
      <c r="W1635"/>
      <c r="X1635"/>
    </row>
    <row r="1636" spans="17:24">
      <c r="Q1636"/>
      <c r="R1636"/>
      <c r="S1636"/>
      <c r="T1636"/>
      <c r="U1636"/>
      <c r="V1636"/>
      <c r="W1636"/>
      <c r="X1636"/>
    </row>
    <row r="1637" spans="17:24">
      <c r="Q1637"/>
      <c r="R1637"/>
      <c r="S1637"/>
      <c r="T1637"/>
      <c r="U1637"/>
      <c r="V1637"/>
      <c r="W1637"/>
      <c r="X1637"/>
    </row>
    <row r="1638" spans="17:24">
      <c r="Q1638"/>
      <c r="R1638"/>
      <c r="S1638"/>
      <c r="T1638"/>
      <c r="U1638"/>
      <c r="V1638"/>
      <c r="W1638"/>
      <c r="X1638"/>
    </row>
    <row r="1639" spans="17:24">
      <c r="Q1639"/>
      <c r="R1639"/>
      <c r="S1639"/>
      <c r="T1639"/>
      <c r="U1639"/>
      <c r="V1639"/>
      <c r="W1639"/>
      <c r="X1639"/>
    </row>
    <row r="1640" spans="17:24">
      <c r="Q1640"/>
      <c r="R1640"/>
      <c r="S1640"/>
      <c r="T1640"/>
      <c r="U1640"/>
      <c r="V1640"/>
      <c r="W1640"/>
      <c r="X1640"/>
    </row>
    <row r="1641" spans="17:24">
      <c r="Q1641"/>
      <c r="R1641"/>
      <c r="S1641"/>
      <c r="T1641"/>
      <c r="U1641"/>
      <c r="V1641"/>
      <c r="W1641"/>
      <c r="X1641"/>
    </row>
    <row r="1642" spans="17:24">
      <c r="Q1642"/>
      <c r="R1642"/>
      <c r="S1642"/>
      <c r="T1642"/>
      <c r="U1642"/>
      <c r="V1642"/>
      <c r="W1642"/>
      <c r="X1642"/>
    </row>
    <row r="1643" spans="17:24">
      <c r="Q1643"/>
      <c r="R1643"/>
      <c r="S1643"/>
      <c r="T1643"/>
      <c r="U1643"/>
      <c r="V1643"/>
      <c r="W1643"/>
      <c r="X1643"/>
    </row>
    <row r="1644" spans="17:24">
      <c r="Q1644"/>
      <c r="R1644"/>
      <c r="S1644"/>
      <c r="T1644"/>
      <c r="U1644"/>
      <c r="V1644"/>
      <c r="W1644"/>
      <c r="X1644"/>
    </row>
    <row r="1645" spans="17:24">
      <c r="Q1645"/>
      <c r="R1645"/>
      <c r="S1645"/>
      <c r="T1645"/>
      <c r="U1645"/>
      <c r="V1645"/>
      <c r="W1645"/>
      <c r="X1645"/>
    </row>
    <row r="1646" spans="17:24">
      <c r="Q1646"/>
      <c r="R1646"/>
      <c r="S1646"/>
      <c r="T1646"/>
      <c r="U1646"/>
      <c r="V1646"/>
      <c r="W1646"/>
      <c r="X1646"/>
    </row>
    <row r="1647" spans="17:24">
      <c r="Q1647"/>
      <c r="R1647"/>
      <c r="S1647"/>
      <c r="T1647"/>
      <c r="U1647"/>
      <c r="V1647"/>
      <c r="W1647"/>
      <c r="X1647"/>
    </row>
    <row r="1648" spans="17:24">
      <c r="Q1648"/>
      <c r="R1648"/>
      <c r="S1648"/>
      <c r="T1648"/>
      <c r="U1648"/>
      <c r="V1648"/>
      <c r="W1648"/>
      <c r="X1648"/>
    </row>
    <row r="1649" spans="17:24">
      <c r="Q1649"/>
      <c r="R1649"/>
      <c r="S1649"/>
      <c r="T1649"/>
      <c r="U1649"/>
      <c r="V1649"/>
      <c r="W1649"/>
      <c r="X1649"/>
    </row>
    <row r="1650" spans="17:24">
      <c r="Q1650"/>
      <c r="R1650"/>
      <c r="S1650"/>
      <c r="T1650"/>
      <c r="U1650"/>
      <c r="V1650"/>
      <c r="W1650"/>
      <c r="X1650"/>
    </row>
    <row r="1651" spans="17:24">
      <c r="Q1651"/>
      <c r="R1651"/>
      <c r="S1651"/>
      <c r="T1651"/>
      <c r="U1651"/>
      <c r="V1651"/>
      <c r="W1651"/>
      <c r="X1651"/>
    </row>
    <row r="1652" spans="17:24">
      <c r="Q1652"/>
      <c r="R1652"/>
      <c r="S1652"/>
      <c r="T1652"/>
      <c r="U1652"/>
      <c r="V1652"/>
      <c r="W1652"/>
      <c r="X1652"/>
    </row>
    <row r="1653" spans="17:24">
      <c r="Q1653"/>
      <c r="R1653"/>
      <c r="S1653"/>
      <c r="T1653"/>
      <c r="U1653"/>
      <c r="V1653"/>
      <c r="W1653"/>
      <c r="X1653"/>
    </row>
    <row r="1654" spans="17:24">
      <c r="Q1654"/>
      <c r="R1654"/>
      <c r="S1654"/>
      <c r="T1654"/>
      <c r="U1654"/>
      <c r="V1654"/>
      <c r="W1654"/>
      <c r="X1654"/>
    </row>
    <row r="1655" spans="17:24">
      <c r="Q1655"/>
      <c r="R1655"/>
      <c r="S1655"/>
      <c r="T1655"/>
      <c r="U1655"/>
      <c r="V1655"/>
      <c r="W1655"/>
      <c r="X1655"/>
    </row>
    <row r="1656" spans="17:24">
      <c r="Q1656"/>
      <c r="R1656"/>
      <c r="S1656"/>
      <c r="T1656"/>
      <c r="U1656"/>
      <c r="V1656"/>
      <c r="W1656"/>
      <c r="X1656"/>
    </row>
    <row r="1657" spans="17:24">
      <c r="Q1657"/>
      <c r="R1657"/>
      <c r="S1657"/>
      <c r="T1657"/>
      <c r="U1657"/>
      <c r="V1657"/>
      <c r="W1657"/>
      <c r="X1657"/>
    </row>
    <row r="1658" spans="17:24">
      <c r="Q1658"/>
      <c r="R1658"/>
      <c r="S1658"/>
      <c r="T1658"/>
      <c r="U1658"/>
      <c r="V1658"/>
      <c r="W1658"/>
      <c r="X1658"/>
    </row>
    <row r="1659" spans="17:24">
      <c r="Q1659"/>
      <c r="R1659"/>
      <c r="S1659"/>
      <c r="T1659"/>
      <c r="U1659"/>
      <c r="V1659"/>
      <c r="W1659"/>
      <c r="X1659"/>
    </row>
    <row r="1660" spans="17:24">
      <c r="Q1660"/>
      <c r="R1660"/>
      <c r="S1660"/>
      <c r="T1660"/>
      <c r="U1660"/>
      <c r="V1660"/>
      <c r="W1660"/>
      <c r="X1660"/>
    </row>
    <row r="1661" spans="17:24">
      <c r="Q1661"/>
      <c r="R1661"/>
      <c r="S1661"/>
      <c r="T1661"/>
      <c r="U1661"/>
      <c r="V1661"/>
      <c r="W1661"/>
      <c r="X1661"/>
    </row>
    <row r="1662" spans="17:24">
      <c r="Q1662"/>
      <c r="R1662"/>
      <c r="S1662"/>
      <c r="T1662"/>
      <c r="U1662"/>
      <c r="V1662"/>
      <c r="W1662"/>
      <c r="X1662"/>
    </row>
    <row r="1663" spans="17:24">
      <c r="Q1663"/>
      <c r="R1663"/>
      <c r="S1663"/>
      <c r="T1663"/>
      <c r="U1663"/>
      <c r="V1663"/>
      <c r="W1663"/>
      <c r="X1663"/>
    </row>
    <row r="1664" spans="17:24">
      <c r="Q1664"/>
      <c r="R1664"/>
      <c r="S1664"/>
      <c r="T1664"/>
      <c r="U1664"/>
      <c r="V1664"/>
      <c r="W1664"/>
      <c r="X1664"/>
    </row>
    <row r="1665" spans="17:24">
      <c r="Q1665"/>
      <c r="R1665"/>
      <c r="S1665"/>
      <c r="T1665"/>
      <c r="U1665"/>
      <c r="V1665"/>
      <c r="W1665"/>
      <c r="X1665"/>
    </row>
    <row r="1666" spans="17:24">
      <c r="Q1666"/>
      <c r="R1666"/>
      <c r="S1666"/>
      <c r="T1666"/>
      <c r="U1666"/>
      <c r="V1666"/>
      <c r="W1666"/>
      <c r="X1666"/>
    </row>
    <row r="1667" spans="17:24">
      <c r="Q1667"/>
      <c r="R1667"/>
      <c r="S1667"/>
      <c r="T1667"/>
      <c r="U1667"/>
      <c r="V1667"/>
      <c r="W1667"/>
      <c r="X1667"/>
    </row>
    <row r="1668" spans="17:24">
      <c r="Q1668"/>
      <c r="R1668"/>
      <c r="S1668"/>
      <c r="T1668"/>
      <c r="U1668"/>
      <c r="V1668"/>
      <c r="W1668"/>
      <c r="X1668"/>
    </row>
    <row r="1669" spans="17:24">
      <c r="Q1669"/>
      <c r="R1669"/>
      <c r="S1669"/>
      <c r="T1669"/>
      <c r="U1669"/>
      <c r="V1669"/>
      <c r="W1669"/>
      <c r="X1669"/>
    </row>
    <row r="1670" spans="17:24">
      <c r="Q1670"/>
      <c r="R1670"/>
      <c r="S1670"/>
      <c r="T1670"/>
      <c r="U1670"/>
      <c r="V1670"/>
      <c r="W1670"/>
      <c r="X1670"/>
    </row>
    <row r="1671" spans="17:24">
      <c r="Q1671"/>
      <c r="R1671"/>
      <c r="S1671"/>
      <c r="T1671"/>
      <c r="U1671"/>
      <c r="V1671"/>
      <c r="W1671"/>
      <c r="X1671"/>
    </row>
    <row r="1672" spans="17:24">
      <c r="Q1672"/>
      <c r="R1672"/>
      <c r="S1672"/>
      <c r="T1672"/>
      <c r="U1672"/>
      <c r="V1672"/>
      <c r="W1672"/>
      <c r="X1672"/>
    </row>
    <row r="1673" spans="17:24">
      <c r="Q1673"/>
      <c r="R1673"/>
      <c r="S1673"/>
      <c r="T1673"/>
      <c r="U1673"/>
      <c r="V1673"/>
      <c r="W1673"/>
      <c r="X1673"/>
    </row>
    <row r="1674" spans="17:24">
      <c r="Q1674"/>
      <c r="R1674"/>
      <c r="S1674"/>
      <c r="T1674"/>
      <c r="U1674"/>
      <c r="V1674"/>
      <c r="W1674"/>
      <c r="X1674"/>
    </row>
    <row r="1675" spans="17:24">
      <c r="Q1675"/>
      <c r="R1675"/>
      <c r="S1675"/>
      <c r="T1675"/>
      <c r="U1675"/>
      <c r="V1675"/>
      <c r="W1675"/>
      <c r="X1675"/>
    </row>
    <row r="1676" spans="17:24">
      <c r="Q1676"/>
      <c r="R1676"/>
      <c r="S1676"/>
      <c r="T1676"/>
      <c r="U1676"/>
      <c r="V1676"/>
      <c r="W1676"/>
      <c r="X1676"/>
    </row>
    <row r="1677" spans="17:24">
      <c r="Q1677"/>
      <c r="R1677"/>
      <c r="S1677"/>
      <c r="T1677"/>
      <c r="U1677"/>
      <c r="V1677"/>
      <c r="W1677"/>
      <c r="X1677"/>
    </row>
    <row r="1678" spans="17:24">
      <c r="Q1678"/>
      <c r="R1678"/>
      <c r="S1678"/>
      <c r="T1678"/>
      <c r="U1678"/>
      <c r="V1678"/>
      <c r="W1678"/>
      <c r="X1678"/>
    </row>
    <row r="1679" spans="17:24">
      <c r="Q1679"/>
      <c r="R1679"/>
      <c r="S1679"/>
      <c r="T1679"/>
      <c r="U1679"/>
      <c r="V1679"/>
      <c r="W1679"/>
      <c r="X1679"/>
    </row>
    <row r="1680" spans="17:24">
      <c r="Q1680"/>
      <c r="R1680"/>
      <c r="S1680"/>
      <c r="T1680"/>
      <c r="U1680"/>
      <c r="V1680"/>
      <c r="W1680"/>
      <c r="X1680"/>
    </row>
    <row r="1681" spans="17:24">
      <c r="Q1681"/>
      <c r="R1681"/>
      <c r="S1681"/>
      <c r="T1681"/>
      <c r="U1681"/>
      <c r="V1681"/>
      <c r="W1681"/>
      <c r="X1681"/>
    </row>
    <row r="1682" spans="17:24">
      <c r="Q1682"/>
      <c r="R1682"/>
      <c r="S1682"/>
      <c r="T1682"/>
      <c r="U1682"/>
      <c r="V1682"/>
      <c r="W1682"/>
      <c r="X1682"/>
    </row>
    <row r="1683" spans="17:24">
      <c r="Q1683"/>
      <c r="R1683"/>
      <c r="S1683"/>
      <c r="T1683"/>
      <c r="U1683"/>
      <c r="V1683"/>
      <c r="W1683"/>
      <c r="X1683"/>
    </row>
    <row r="1684" spans="17:24">
      <c r="Q1684"/>
      <c r="R1684"/>
      <c r="S1684"/>
      <c r="T1684"/>
      <c r="U1684"/>
      <c r="V1684"/>
      <c r="W1684"/>
      <c r="X1684"/>
    </row>
    <row r="1685" spans="17:24">
      <c r="Q1685"/>
      <c r="R1685"/>
      <c r="S1685"/>
      <c r="T1685"/>
      <c r="U1685"/>
      <c r="V1685"/>
      <c r="W1685"/>
      <c r="X1685"/>
    </row>
    <row r="1686" spans="17:24">
      <c r="Q1686"/>
      <c r="R1686"/>
      <c r="S1686"/>
      <c r="T1686"/>
      <c r="U1686"/>
      <c r="V1686"/>
      <c r="W1686"/>
      <c r="X1686"/>
    </row>
  </sheetData>
  <mergeCells count="1">
    <mergeCell ref="B1:F1"/>
  </mergeCells>
  <phoneticPr fontId="15" type="noConversion"/>
  <conditionalFormatting sqref="J9:J36">
    <cfRule type="top10" dxfId="37" priority="3" rank="3"/>
  </conditionalFormatting>
  <conditionalFormatting sqref="L9:L36">
    <cfRule type="top10" dxfId="36" priority="1" rank="3"/>
  </conditionalFormatting>
  <conditionalFormatting sqref="K9:L36">
    <cfRule type="top10" dxfId="35" priority="2" rank="3"/>
  </conditionalFormatting>
  <pageMargins left="0.69930555555555596" right="0.69930555555555596" top="0.75" bottom="0.75" header="0.3" footer="0.3"/>
  <pageSetup paperSize="9" fitToWidth="0" orientation="portrait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2EB9-384D-440C-B6BD-AF01920DA259}">
  <dimension ref="B1:R60"/>
  <sheetViews>
    <sheetView topLeftCell="A24" workbookViewId="0">
      <selection activeCell="L26" sqref="L26:M26"/>
    </sheetView>
  </sheetViews>
  <sheetFormatPr defaultRowHeight="19.899999999999999" customHeight="1"/>
  <cols>
    <col min="1" max="1" width="8.75" style="132"/>
    <col min="2" max="2" width="15.875" style="132" customWidth="1"/>
    <col min="3" max="3" width="27.25" style="132" customWidth="1"/>
    <col min="4" max="4" width="17.5" style="132" customWidth="1"/>
    <col min="5" max="5" width="13.875" style="132" customWidth="1"/>
    <col min="6" max="6" width="9.875" style="132" customWidth="1"/>
    <col min="7" max="8" width="8.75" style="132"/>
    <col min="9" max="9" width="11" style="132" customWidth="1"/>
    <col min="10" max="11" width="10.875" style="132" customWidth="1"/>
    <col min="12" max="12" width="8.5" style="132" customWidth="1"/>
    <col min="13" max="256" width="8.75" style="132"/>
    <col min="257" max="257" width="15.625" style="132" customWidth="1"/>
    <col min="258" max="259" width="8.75" style="132"/>
    <col min="260" max="260" width="9.875" style="132" customWidth="1"/>
    <col min="261" max="512" width="8.75" style="132"/>
    <col min="513" max="513" width="15.625" style="132" customWidth="1"/>
    <col min="514" max="515" width="8.75" style="132"/>
    <col min="516" max="516" width="9.875" style="132" customWidth="1"/>
    <col min="517" max="768" width="8.75" style="132"/>
    <col min="769" max="769" width="15.625" style="132" customWidth="1"/>
    <col min="770" max="771" width="8.75" style="132"/>
    <col min="772" max="772" width="9.875" style="132" customWidth="1"/>
    <col min="773" max="1024" width="8.75" style="132"/>
    <col min="1025" max="1025" width="15.625" style="132" customWidth="1"/>
    <col min="1026" max="1027" width="8.75" style="132"/>
    <col min="1028" max="1028" width="9.875" style="132" customWidth="1"/>
    <col min="1029" max="1280" width="8.75" style="132"/>
    <col min="1281" max="1281" width="15.625" style="132" customWidth="1"/>
    <col min="1282" max="1283" width="8.75" style="132"/>
    <col min="1284" max="1284" width="9.875" style="132" customWidth="1"/>
    <col min="1285" max="1536" width="8.75" style="132"/>
    <col min="1537" max="1537" width="15.625" style="132" customWidth="1"/>
    <col min="1538" max="1539" width="8.75" style="132"/>
    <col min="1540" max="1540" width="9.875" style="132" customWidth="1"/>
    <col min="1541" max="1792" width="8.75" style="132"/>
    <col min="1793" max="1793" width="15.625" style="132" customWidth="1"/>
    <col min="1794" max="1795" width="8.75" style="132"/>
    <col min="1796" max="1796" width="9.875" style="132" customWidth="1"/>
    <col min="1797" max="2048" width="8.75" style="132"/>
    <col min="2049" max="2049" width="15.625" style="132" customWidth="1"/>
    <col min="2050" max="2051" width="8.75" style="132"/>
    <col min="2052" max="2052" width="9.875" style="132" customWidth="1"/>
    <col min="2053" max="2304" width="8.75" style="132"/>
    <col min="2305" max="2305" width="15.625" style="132" customWidth="1"/>
    <col min="2306" max="2307" width="8.75" style="132"/>
    <col min="2308" max="2308" width="9.875" style="132" customWidth="1"/>
    <col min="2309" max="2560" width="8.75" style="132"/>
    <col min="2561" max="2561" width="15.625" style="132" customWidth="1"/>
    <col min="2562" max="2563" width="8.75" style="132"/>
    <col min="2564" max="2564" width="9.875" style="132" customWidth="1"/>
    <col min="2565" max="2816" width="8.75" style="132"/>
    <col min="2817" max="2817" width="15.625" style="132" customWidth="1"/>
    <col min="2818" max="2819" width="8.75" style="132"/>
    <col min="2820" max="2820" width="9.875" style="132" customWidth="1"/>
    <col min="2821" max="3072" width="8.75" style="132"/>
    <col min="3073" max="3073" width="15.625" style="132" customWidth="1"/>
    <col min="3074" max="3075" width="8.75" style="132"/>
    <col min="3076" max="3076" width="9.875" style="132" customWidth="1"/>
    <col min="3077" max="3328" width="8.75" style="132"/>
    <col min="3329" max="3329" width="15.625" style="132" customWidth="1"/>
    <col min="3330" max="3331" width="8.75" style="132"/>
    <col min="3332" max="3332" width="9.875" style="132" customWidth="1"/>
    <col min="3333" max="3584" width="8.75" style="132"/>
    <col min="3585" max="3585" width="15.625" style="132" customWidth="1"/>
    <col min="3586" max="3587" width="8.75" style="132"/>
    <col min="3588" max="3588" width="9.875" style="132" customWidth="1"/>
    <col min="3589" max="3840" width="8.75" style="132"/>
    <col min="3841" max="3841" width="15.625" style="132" customWidth="1"/>
    <col min="3842" max="3843" width="8.75" style="132"/>
    <col min="3844" max="3844" width="9.875" style="132" customWidth="1"/>
    <col min="3845" max="4096" width="8.75" style="132"/>
    <col min="4097" max="4097" width="15.625" style="132" customWidth="1"/>
    <col min="4098" max="4099" width="8.75" style="132"/>
    <col min="4100" max="4100" width="9.875" style="132" customWidth="1"/>
    <col min="4101" max="4352" width="8.75" style="132"/>
    <col min="4353" max="4353" width="15.625" style="132" customWidth="1"/>
    <col min="4354" max="4355" width="8.75" style="132"/>
    <col min="4356" max="4356" width="9.875" style="132" customWidth="1"/>
    <col min="4357" max="4608" width="8.75" style="132"/>
    <col min="4609" max="4609" width="15.625" style="132" customWidth="1"/>
    <col min="4610" max="4611" width="8.75" style="132"/>
    <col min="4612" max="4612" width="9.875" style="132" customWidth="1"/>
    <col min="4613" max="4864" width="8.75" style="132"/>
    <col min="4865" max="4865" width="15.625" style="132" customWidth="1"/>
    <col min="4866" max="4867" width="8.75" style="132"/>
    <col min="4868" max="4868" width="9.875" style="132" customWidth="1"/>
    <col min="4869" max="5120" width="8.75" style="132"/>
    <col min="5121" max="5121" width="15.625" style="132" customWidth="1"/>
    <col min="5122" max="5123" width="8.75" style="132"/>
    <col min="5124" max="5124" width="9.875" style="132" customWidth="1"/>
    <col min="5125" max="5376" width="8.75" style="132"/>
    <col min="5377" max="5377" width="15.625" style="132" customWidth="1"/>
    <col min="5378" max="5379" width="8.75" style="132"/>
    <col min="5380" max="5380" width="9.875" style="132" customWidth="1"/>
    <col min="5381" max="5632" width="8.75" style="132"/>
    <col min="5633" max="5633" width="15.625" style="132" customWidth="1"/>
    <col min="5634" max="5635" width="8.75" style="132"/>
    <col min="5636" max="5636" width="9.875" style="132" customWidth="1"/>
    <col min="5637" max="5888" width="8.75" style="132"/>
    <col min="5889" max="5889" width="15.625" style="132" customWidth="1"/>
    <col min="5890" max="5891" width="8.75" style="132"/>
    <col min="5892" max="5892" width="9.875" style="132" customWidth="1"/>
    <col min="5893" max="6144" width="8.75" style="132"/>
    <col min="6145" max="6145" width="15.625" style="132" customWidth="1"/>
    <col min="6146" max="6147" width="8.75" style="132"/>
    <col min="6148" max="6148" width="9.875" style="132" customWidth="1"/>
    <col min="6149" max="6400" width="8.75" style="132"/>
    <col min="6401" max="6401" width="15.625" style="132" customWidth="1"/>
    <col min="6402" max="6403" width="8.75" style="132"/>
    <col min="6404" max="6404" width="9.875" style="132" customWidth="1"/>
    <col min="6405" max="6656" width="8.75" style="132"/>
    <col min="6657" max="6657" width="15.625" style="132" customWidth="1"/>
    <col min="6658" max="6659" width="8.75" style="132"/>
    <col min="6660" max="6660" width="9.875" style="132" customWidth="1"/>
    <col min="6661" max="6912" width="8.75" style="132"/>
    <col min="6913" max="6913" width="15.625" style="132" customWidth="1"/>
    <col min="6914" max="6915" width="8.75" style="132"/>
    <col min="6916" max="6916" width="9.875" style="132" customWidth="1"/>
    <col min="6917" max="7168" width="8.75" style="132"/>
    <col min="7169" max="7169" width="15.625" style="132" customWidth="1"/>
    <col min="7170" max="7171" width="8.75" style="132"/>
    <col min="7172" max="7172" width="9.875" style="132" customWidth="1"/>
    <col min="7173" max="7424" width="8.75" style="132"/>
    <col min="7425" max="7425" width="15.625" style="132" customWidth="1"/>
    <col min="7426" max="7427" width="8.75" style="132"/>
    <col min="7428" max="7428" width="9.875" style="132" customWidth="1"/>
    <col min="7429" max="7680" width="8.75" style="132"/>
    <col min="7681" max="7681" width="15.625" style="132" customWidth="1"/>
    <col min="7682" max="7683" width="8.75" style="132"/>
    <col min="7684" max="7684" width="9.875" style="132" customWidth="1"/>
    <col min="7685" max="7936" width="8.75" style="132"/>
    <col min="7937" max="7937" width="15.625" style="132" customWidth="1"/>
    <col min="7938" max="7939" width="8.75" style="132"/>
    <col min="7940" max="7940" width="9.875" style="132" customWidth="1"/>
    <col min="7941" max="8192" width="8.75" style="132"/>
    <col min="8193" max="8193" width="15.625" style="132" customWidth="1"/>
    <col min="8194" max="8195" width="8.75" style="132"/>
    <col min="8196" max="8196" width="9.875" style="132" customWidth="1"/>
    <col min="8197" max="8448" width="8.75" style="132"/>
    <col min="8449" max="8449" width="15.625" style="132" customWidth="1"/>
    <col min="8450" max="8451" width="8.75" style="132"/>
    <col min="8452" max="8452" width="9.875" style="132" customWidth="1"/>
    <col min="8453" max="8704" width="8.75" style="132"/>
    <col min="8705" max="8705" width="15.625" style="132" customWidth="1"/>
    <col min="8706" max="8707" width="8.75" style="132"/>
    <col min="8708" max="8708" width="9.875" style="132" customWidth="1"/>
    <col min="8709" max="8960" width="8.75" style="132"/>
    <col min="8961" max="8961" width="15.625" style="132" customWidth="1"/>
    <col min="8962" max="8963" width="8.75" style="132"/>
    <col min="8964" max="8964" width="9.875" style="132" customWidth="1"/>
    <col min="8965" max="9216" width="8.75" style="132"/>
    <col min="9217" max="9217" width="15.625" style="132" customWidth="1"/>
    <col min="9218" max="9219" width="8.75" style="132"/>
    <col min="9220" max="9220" width="9.875" style="132" customWidth="1"/>
    <col min="9221" max="9472" width="8.75" style="132"/>
    <col min="9473" max="9473" width="15.625" style="132" customWidth="1"/>
    <col min="9474" max="9475" width="8.75" style="132"/>
    <col min="9476" max="9476" width="9.875" style="132" customWidth="1"/>
    <col min="9477" max="9728" width="8.75" style="132"/>
    <col min="9729" max="9729" width="15.625" style="132" customWidth="1"/>
    <col min="9730" max="9731" width="8.75" style="132"/>
    <col min="9732" max="9732" width="9.875" style="132" customWidth="1"/>
    <col min="9733" max="9984" width="8.75" style="132"/>
    <col min="9985" max="9985" width="15.625" style="132" customWidth="1"/>
    <col min="9986" max="9987" width="8.75" style="132"/>
    <col min="9988" max="9988" width="9.875" style="132" customWidth="1"/>
    <col min="9989" max="10240" width="8.75" style="132"/>
    <col min="10241" max="10241" width="15.625" style="132" customWidth="1"/>
    <col min="10242" max="10243" width="8.75" style="132"/>
    <col min="10244" max="10244" width="9.875" style="132" customWidth="1"/>
    <col min="10245" max="10496" width="8.75" style="132"/>
    <col min="10497" max="10497" width="15.625" style="132" customWidth="1"/>
    <col min="10498" max="10499" width="8.75" style="132"/>
    <col min="10500" max="10500" width="9.875" style="132" customWidth="1"/>
    <col min="10501" max="10752" width="8.75" style="132"/>
    <col min="10753" max="10753" width="15.625" style="132" customWidth="1"/>
    <col min="10754" max="10755" width="8.75" style="132"/>
    <col min="10756" max="10756" width="9.875" style="132" customWidth="1"/>
    <col min="10757" max="11008" width="8.75" style="132"/>
    <col min="11009" max="11009" width="15.625" style="132" customWidth="1"/>
    <col min="11010" max="11011" width="8.75" style="132"/>
    <col min="11012" max="11012" width="9.875" style="132" customWidth="1"/>
    <col min="11013" max="11264" width="8.75" style="132"/>
    <col min="11265" max="11265" width="15.625" style="132" customWidth="1"/>
    <col min="11266" max="11267" width="8.75" style="132"/>
    <col min="11268" max="11268" width="9.875" style="132" customWidth="1"/>
    <col min="11269" max="11520" width="8.75" style="132"/>
    <col min="11521" max="11521" width="15.625" style="132" customWidth="1"/>
    <col min="11522" max="11523" width="8.75" style="132"/>
    <col min="11524" max="11524" width="9.875" style="132" customWidth="1"/>
    <col min="11525" max="11776" width="8.75" style="132"/>
    <col min="11777" max="11777" width="15.625" style="132" customWidth="1"/>
    <col min="11778" max="11779" width="8.75" style="132"/>
    <col min="11780" max="11780" width="9.875" style="132" customWidth="1"/>
    <col min="11781" max="12032" width="8.75" style="132"/>
    <col min="12033" max="12033" width="15.625" style="132" customWidth="1"/>
    <col min="12034" max="12035" width="8.75" style="132"/>
    <col min="12036" max="12036" width="9.875" style="132" customWidth="1"/>
    <col min="12037" max="12288" width="8.75" style="132"/>
    <col min="12289" max="12289" width="15.625" style="132" customWidth="1"/>
    <col min="12290" max="12291" width="8.75" style="132"/>
    <col min="12292" max="12292" width="9.875" style="132" customWidth="1"/>
    <col min="12293" max="12544" width="8.75" style="132"/>
    <col min="12545" max="12545" width="15.625" style="132" customWidth="1"/>
    <col min="12546" max="12547" width="8.75" style="132"/>
    <col min="12548" max="12548" width="9.875" style="132" customWidth="1"/>
    <col min="12549" max="12800" width="8.75" style="132"/>
    <col min="12801" max="12801" width="15.625" style="132" customWidth="1"/>
    <col min="12802" max="12803" width="8.75" style="132"/>
    <col min="12804" max="12804" width="9.875" style="132" customWidth="1"/>
    <col min="12805" max="13056" width="8.75" style="132"/>
    <col min="13057" max="13057" width="15.625" style="132" customWidth="1"/>
    <col min="13058" max="13059" width="8.75" style="132"/>
    <col min="13060" max="13060" width="9.875" style="132" customWidth="1"/>
    <col min="13061" max="13312" width="8.75" style="132"/>
    <col min="13313" max="13313" width="15.625" style="132" customWidth="1"/>
    <col min="13314" max="13315" width="8.75" style="132"/>
    <col min="13316" max="13316" width="9.875" style="132" customWidth="1"/>
    <col min="13317" max="13568" width="8.75" style="132"/>
    <col min="13569" max="13569" width="15.625" style="132" customWidth="1"/>
    <col min="13570" max="13571" width="8.75" style="132"/>
    <col min="13572" max="13572" width="9.875" style="132" customWidth="1"/>
    <col min="13573" max="13824" width="8.75" style="132"/>
    <col min="13825" max="13825" width="15.625" style="132" customWidth="1"/>
    <col min="13826" max="13827" width="8.75" style="132"/>
    <col min="13828" max="13828" width="9.875" style="132" customWidth="1"/>
    <col min="13829" max="14080" width="8.75" style="132"/>
    <col min="14081" max="14081" width="15.625" style="132" customWidth="1"/>
    <col min="14082" max="14083" width="8.75" style="132"/>
    <col min="14084" max="14084" width="9.875" style="132" customWidth="1"/>
    <col min="14085" max="14336" width="8.75" style="132"/>
    <col min="14337" max="14337" width="15.625" style="132" customWidth="1"/>
    <col min="14338" max="14339" width="8.75" style="132"/>
    <col min="14340" max="14340" width="9.875" style="132" customWidth="1"/>
    <col min="14341" max="14592" width="8.75" style="132"/>
    <col min="14593" max="14593" width="15.625" style="132" customWidth="1"/>
    <col min="14594" max="14595" width="8.75" style="132"/>
    <col min="14596" max="14596" width="9.875" style="132" customWidth="1"/>
    <col min="14597" max="14848" width="8.75" style="132"/>
    <col min="14849" max="14849" width="15.625" style="132" customWidth="1"/>
    <col min="14850" max="14851" width="8.75" style="132"/>
    <col min="14852" max="14852" width="9.875" style="132" customWidth="1"/>
    <col min="14853" max="15104" width="8.75" style="132"/>
    <col min="15105" max="15105" width="15.625" style="132" customWidth="1"/>
    <col min="15106" max="15107" width="8.75" style="132"/>
    <col min="15108" max="15108" width="9.875" style="132" customWidth="1"/>
    <col min="15109" max="15360" width="8.75" style="132"/>
    <col min="15361" max="15361" width="15.625" style="132" customWidth="1"/>
    <col min="15362" max="15363" width="8.75" style="132"/>
    <col min="15364" max="15364" width="9.875" style="132" customWidth="1"/>
    <col min="15365" max="15616" width="8.75" style="132"/>
    <col min="15617" max="15617" width="15.625" style="132" customWidth="1"/>
    <col min="15618" max="15619" width="8.75" style="132"/>
    <col min="15620" max="15620" width="9.875" style="132" customWidth="1"/>
    <col min="15621" max="15872" width="8.75" style="132"/>
    <col min="15873" max="15873" width="15.625" style="132" customWidth="1"/>
    <col min="15874" max="15875" width="8.75" style="132"/>
    <col min="15876" max="15876" width="9.875" style="132" customWidth="1"/>
    <col min="15877" max="16128" width="8.75" style="132"/>
    <col min="16129" max="16129" width="15.625" style="132" customWidth="1"/>
    <col min="16130" max="16131" width="8.75" style="132"/>
    <col min="16132" max="16132" width="9.875" style="132" customWidth="1"/>
    <col min="16133" max="16384" width="8.75" style="132"/>
  </cols>
  <sheetData>
    <row r="1" spans="2:18" ht="16.5">
      <c r="B1" s="128" t="s">
        <v>241</v>
      </c>
      <c r="C1" s="129" t="s">
        <v>273</v>
      </c>
      <c r="D1" s="129" t="s">
        <v>242</v>
      </c>
      <c r="E1" s="130" t="s">
        <v>243</v>
      </c>
      <c r="F1" s="129" t="s">
        <v>244</v>
      </c>
      <c r="G1" s="131">
        <v>0.8</v>
      </c>
    </row>
    <row r="2" spans="2:18" ht="12.75">
      <c r="B2" s="129">
        <v>1</v>
      </c>
      <c r="C2" s="129" t="s">
        <v>274</v>
      </c>
      <c r="D2" s="129">
        <v>75</v>
      </c>
      <c r="E2" s="133">
        <f t="shared" ref="E2:E7" si="0">D2/$D$9</f>
        <v>0.69444444444444442</v>
      </c>
      <c r="F2" s="134">
        <f>E2</f>
        <v>0.69444444444444442</v>
      </c>
      <c r="G2" s="131">
        <v>0.8</v>
      </c>
    </row>
    <row r="3" spans="2:18" ht="12.75">
      <c r="B3" s="129">
        <v>2</v>
      </c>
      <c r="C3" s="129" t="s">
        <v>276</v>
      </c>
      <c r="D3" s="129">
        <v>17</v>
      </c>
      <c r="E3" s="133">
        <f t="shared" si="0"/>
        <v>0.15740740740740741</v>
      </c>
      <c r="F3" s="134">
        <f>E3+F2</f>
        <v>0.85185185185185186</v>
      </c>
      <c r="G3" s="131">
        <v>0.8</v>
      </c>
    </row>
    <row r="4" spans="2:18" ht="12.75">
      <c r="B4" s="129">
        <v>3</v>
      </c>
      <c r="C4" s="129" t="s">
        <v>275</v>
      </c>
      <c r="D4" s="129">
        <v>13</v>
      </c>
      <c r="E4" s="133">
        <f t="shared" si="0"/>
        <v>0.12037037037037036</v>
      </c>
      <c r="F4" s="134">
        <f>E4+F3</f>
        <v>0.97222222222222221</v>
      </c>
      <c r="G4" s="131">
        <v>0.8</v>
      </c>
    </row>
    <row r="5" spans="2:18" ht="12.75">
      <c r="B5" s="129">
        <v>4</v>
      </c>
      <c r="C5" s="129" t="s">
        <v>277</v>
      </c>
      <c r="D5" s="129">
        <v>3</v>
      </c>
      <c r="E5" s="133">
        <f t="shared" si="0"/>
        <v>2.7777777777777776E-2</v>
      </c>
      <c r="F5" s="134">
        <f t="shared" ref="F5:F8" si="1">E5+F4</f>
        <v>1</v>
      </c>
      <c r="G5" s="131">
        <v>0.8</v>
      </c>
    </row>
    <row r="6" spans="2:18" ht="12.75">
      <c r="B6" s="129">
        <v>5</v>
      </c>
      <c r="C6" s="129"/>
      <c r="D6" s="129"/>
      <c r="E6" s="133">
        <f t="shared" si="0"/>
        <v>0</v>
      </c>
      <c r="F6" s="134">
        <f t="shared" si="1"/>
        <v>1</v>
      </c>
      <c r="G6" s="131">
        <v>0.8</v>
      </c>
    </row>
    <row r="7" spans="2:18" ht="12.75">
      <c r="B7" s="129">
        <v>6</v>
      </c>
      <c r="C7" s="135"/>
      <c r="D7" s="129"/>
      <c r="E7" s="133">
        <f t="shared" si="0"/>
        <v>0</v>
      </c>
      <c r="F7" s="134">
        <f t="shared" si="1"/>
        <v>1</v>
      </c>
      <c r="G7" s="131">
        <v>0.8</v>
      </c>
    </row>
    <row r="8" spans="2:18" ht="12.75">
      <c r="B8" s="129">
        <v>7</v>
      </c>
      <c r="C8" s="135"/>
      <c r="D8" s="129"/>
      <c r="E8" s="133">
        <f>D8/$D$9</f>
        <v>0</v>
      </c>
      <c r="F8" s="134">
        <f t="shared" si="1"/>
        <v>1</v>
      </c>
      <c r="G8" s="131">
        <v>0.8</v>
      </c>
    </row>
    <row r="9" spans="2:18" ht="12.75">
      <c r="B9" s="177" t="s">
        <v>245</v>
      </c>
      <c r="C9" s="178"/>
      <c r="D9" s="129">
        <f>SUM(D2:D8)</f>
        <v>108</v>
      </c>
      <c r="E9" s="131"/>
      <c r="F9" s="129"/>
      <c r="G9" s="129"/>
    </row>
    <row r="14" spans="2:18" ht="12.75"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</row>
    <row r="16" spans="2:18" ht="12.75">
      <c r="D16" s="136"/>
    </row>
    <row r="17" spans="2:17" ht="12.75">
      <c r="D17" s="136"/>
    </row>
    <row r="18" spans="2:17" ht="12.75">
      <c r="D18" s="136"/>
    </row>
    <row r="19" spans="2:17" ht="12.75">
      <c r="D19" s="136"/>
    </row>
    <row r="21" spans="2:17" ht="12.75">
      <c r="C21" s="136"/>
      <c r="D21" s="136"/>
      <c r="E21" s="136"/>
      <c r="F21" s="136"/>
      <c r="G21" s="136"/>
      <c r="H21" s="136"/>
      <c r="I21" s="136"/>
      <c r="J21" s="136"/>
      <c r="K21" s="136"/>
      <c r="L21" s="136" t="s">
        <v>280</v>
      </c>
      <c r="M21" s="136"/>
      <c r="N21" s="136"/>
      <c r="O21" s="136"/>
      <c r="P21" s="136"/>
      <c r="Q21" s="136"/>
    </row>
    <row r="23" spans="2:17" ht="12.75">
      <c r="D23" s="136"/>
    </row>
    <row r="26" spans="2:17" ht="12.75">
      <c r="B26" s="137" t="s">
        <v>246</v>
      </c>
      <c r="C26" s="137" t="s">
        <v>247</v>
      </c>
      <c r="D26" s="179" t="s">
        <v>283</v>
      </c>
      <c r="E26" s="180"/>
      <c r="F26" s="181"/>
      <c r="G26" s="179" t="s">
        <v>249</v>
      </c>
      <c r="H26" s="180"/>
      <c r="I26" s="181"/>
      <c r="J26" s="137" t="s">
        <v>250</v>
      </c>
      <c r="K26" s="137" t="s">
        <v>251</v>
      </c>
      <c r="L26" s="179" t="s">
        <v>252</v>
      </c>
      <c r="M26" s="181"/>
      <c r="N26" s="136"/>
      <c r="O26" s="136"/>
      <c r="P26" s="136"/>
    </row>
    <row r="27" spans="2:17" ht="59.45" customHeight="1">
      <c r="B27" s="138">
        <v>1</v>
      </c>
      <c r="C27" s="152" t="s">
        <v>306</v>
      </c>
      <c r="D27" s="182" t="s">
        <v>308</v>
      </c>
      <c r="E27" s="183"/>
      <c r="F27" s="184"/>
      <c r="G27" s="182" t="s">
        <v>307</v>
      </c>
      <c r="H27" s="183"/>
      <c r="I27" s="184"/>
      <c r="J27" s="140" t="s">
        <v>295</v>
      </c>
      <c r="K27" s="148">
        <v>45324</v>
      </c>
      <c r="L27" s="185"/>
      <c r="M27" s="186"/>
    </row>
    <row r="28" spans="2:17" ht="13.5">
      <c r="B28" s="141">
        <v>2</v>
      </c>
      <c r="C28" s="142"/>
      <c r="D28" s="187"/>
      <c r="E28" s="188"/>
      <c r="F28" s="189"/>
      <c r="G28" s="190"/>
      <c r="H28" s="191"/>
      <c r="I28" s="192"/>
      <c r="J28" s="143"/>
      <c r="K28" s="143"/>
      <c r="L28" s="193"/>
      <c r="M28" s="194"/>
    </row>
    <row r="29" spans="2:17" ht="13.5">
      <c r="B29" s="138">
        <v>3</v>
      </c>
      <c r="C29" s="140"/>
      <c r="D29" s="185"/>
      <c r="E29" s="195"/>
      <c r="F29" s="186"/>
      <c r="G29" s="185"/>
      <c r="H29" s="195"/>
      <c r="I29" s="186"/>
      <c r="J29" s="140"/>
      <c r="K29" s="140"/>
      <c r="L29" s="185"/>
      <c r="M29" s="186"/>
    </row>
    <row r="30" spans="2:17" ht="13.5">
      <c r="B30" s="141">
        <v>4</v>
      </c>
      <c r="C30" s="143"/>
      <c r="D30" s="193"/>
      <c r="E30" s="196"/>
      <c r="F30" s="194"/>
      <c r="G30" s="193"/>
      <c r="H30" s="196"/>
      <c r="I30" s="194"/>
      <c r="J30" s="143"/>
      <c r="K30" s="143"/>
      <c r="L30" s="193"/>
      <c r="M30" s="194"/>
    </row>
    <row r="31" spans="2:17" ht="13.5">
      <c r="B31" s="138">
        <v>5</v>
      </c>
      <c r="C31" s="140"/>
      <c r="D31" s="185"/>
      <c r="E31" s="195"/>
      <c r="F31" s="186"/>
      <c r="G31" s="185"/>
      <c r="H31" s="195"/>
      <c r="I31" s="186"/>
      <c r="J31" s="140"/>
      <c r="K31" s="140"/>
      <c r="L31" s="185"/>
      <c r="M31" s="186"/>
    </row>
    <row r="32" spans="2:17" ht="13.5">
      <c r="B32" s="141">
        <v>6</v>
      </c>
      <c r="C32" s="143"/>
      <c r="D32" s="193"/>
      <c r="E32" s="196"/>
      <c r="F32" s="194"/>
      <c r="G32" s="193"/>
      <c r="H32" s="196"/>
      <c r="I32" s="194"/>
      <c r="J32" s="143"/>
      <c r="K32" s="143"/>
      <c r="L32" s="193"/>
      <c r="M32" s="194"/>
    </row>
    <row r="34" spans="2:5" ht="12.75">
      <c r="B34" s="144" t="s">
        <v>91</v>
      </c>
      <c r="C34" s="145" t="s">
        <v>174</v>
      </c>
      <c r="D34" s="145" t="s">
        <v>253</v>
      </c>
      <c r="E34" s="146" t="s">
        <v>254</v>
      </c>
    </row>
    <row r="35" spans="2:5" ht="12.75">
      <c r="B35" s="146" t="s">
        <v>302</v>
      </c>
      <c r="C35" s="146">
        <v>26311</v>
      </c>
      <c r="D35" s="146">
        <v>44</v>
      </c>
      <c r="E35" s="147">
        <f>D35/C35</f>
        <v>1.6723043593934097E-3</v>
      </c>
    </row>
    <row r="36" spans="2:5" ht="12.75">
      <c r="B36" s="146" t="s">
        <v>233</v>
      </c>
      <c r="C36" s="146">
        <v>23867</v>
      </c>
      <c r="D36" s="146">
        <v>31</v>
      </c>
      <c r="E36" s="147">
        <f t="shared" ref="E36:E50" si="2">D36/C36</f>
        <v>1.2988645409980307E-3</v>
      </c>
    </row>
    <row r="37" spans="2:5" ht="12.75">
      <c r="B37" s="146"/>
      <c r="C37" s="146"/>
      <c r="D37" s="146"/>
      <c r="E37" s="147" t="e">
        <f t="shared" si="2"/>
        <v>#DIV/0!</v>
      </c>
    </row>
    <row r="38" spans="2:5" ht="12.75">
      <c r="B38" s="146"/>
      <c r="C38" s="146"/>
      <c r="D38" s="146"/>
      <c r="E38" s="147" t="e">
        <f t="shared" si="2"/>
        <v>#DIV/0!</v>
      </c>
    </row>
    <row r="39" spans="2:5" ht="12.75">
      <c r="B39" s="146"/>
      <c r="C39" s="146"/>
      <c r="D39" s="146"/>
      <c r="E39" s="147" t="e">
        <f t="shared" si="2"/>
        <v>#DIV/0!</v>
      </c>
    </row>
    <row r="40" spans="2:5" ht="12.75">
      <c r="B40" s="146"/>
      <c r="C40" s="146"/>
      <c r="D40" s="146"/>
      <c r="E40" s="147" t="e">
        <f t="shared" si="2"/>
        <v>#DIV/0!</v>
      </c>
    </row>
    <row r="41" spans="2:5" ht="12.75">
      <c r="B41" s="146"/>
      <c r="C41" s="146"/>
      <c r="D41" s="146"/>
      <c r="E41" s="147" t="e">
        <f t="shared" si="2"/>
        <v>#DIV/0!</v>
      </c>
    </row>
    <row r="42" spans="2:5" ht="12.75">
      <c r="B42" s="146"/>
      <c r="C42" s="146"/>
      <c r="D42" s="146"/>
      <c r="E42" s="147" t="e">
        <f t="shared" si="2"/>
        <v>#DIV/0!</v>
      </c>
    </row>
    <row r="43" spans="2:5" ht="12.75">
      <c r="B43" s="146"/>
      <c r="C43" s="146"/>
      <c r="D43" s="146"/>
      <c r="E43" s="147" t="e">
        <f t="shared" si="2"/>
        <v>#DIV/0!</v>
      </c>
    </row>
    <row r="44" spans="2:5" ht="12.75">
      <c r="B44" s="146"/>
      <c r="C44" s="146"/>
      <c r="D44" s="146"/>
      <c r="E44" s="147" t="e">
        <f t="shared" si="2"/>
        <v>#DIV/0!</v>
      </c>
    </row>
    <row r="45" spans="2:5" ht="12.75">
      <c r="B45" s="146"/>
      <c r="C45" s="146"/>
      <c r="D45" s="146"/>
      <c r="E45" s="147" t="e">
        <f t="shared" si="2"/>
        <v>#DIV/0!</v>
      </c>
    </row>
    <row r="46" spans="2:5" ht="12.75">
      <c r="B46" s="146"/>
      <c r="C46" s="146"/>
      <c r="D46" s="146"/>
      <c r="E46" s="147" t="e">
        <f t="shared" si="2"/>
        <v>#DIV/0!</v>
      </c>
    </row>
    <row r="47" spans="2:5" ht="12.75">
      <c r="B47" s="146"/>
      <c r="C47" s="146"/>
      <c r="D47" s="146"/>
      <c r="E47" s="147" t="e">
        <f t="shared" si="2"/>
        <v>#DIV/0!</v>
      </c>
    </row>
    <row r="48" spans="2:5" ht="12.75">
      <c r="B48" s="146"/>
      <c r="C48" s="146"/>
      <c r="D48" s="146"/>
      <c r="E48" s="147" t="e">
        <f t="shared" si="2"/>
        <v>#DIV/0!</v>
      </c>
    </row>
    <row r="49" spans="2:13" ht="12.75">
      <c r="B49" s="146"/>
      <c r="C49" s="146"/>
      <c r="D49" s="146"/>
      <c r="E49" s="147" t="e">
        <f t="shared" si="2"/>
        <v>#DIV/0!</v>
      </c>
    </row>
    <row r="50" spans="2:13" ht="12.75">
      <c r="B50" s="146"/>
      <c r="C50" s="146"/>
      <c r="D50" s="146"/>
      <c r="E50" s="147" t="e">
        <f t="shared" si="2"/>
        <v>#DIV/0!</v>
      </c>
    </row>
    <row r="51" spans="2:13" ht="12.75">
      <c r="B51" s="146"/>
      <c r="C51" s="146"/>
      <c r="D51" s="146"/>
      <c r="E51" s="147"/>
    </row>
    <row r="52" spans="2:13" ht="12.75">
      <c r="B52" s="146"/>
      <c r="C52" s="146"/>
      <c r="D52" s="146"/>
      <c r="E52" s="147"/>
    </row>
    <row r="54" spans="2:13" ht="12.75">
      <c r="B54" s="137" t="s">
        <v>246</v>
      </c>
      <c r="C54" s="137" t="s">
        <v>255</v>
      </c>
      <c r="D54" s="179" t="s">
        <v>248</v>
      </c>
      <c r="E54" s="180"/>
      <c r="F54" s="181"/>
      <c r="G54" s="179" t="s">
        <v>249</v>
      </c>
      <c r="H54" s="180"/>
      <c r="I54" s="181"/>
      <c r="J54" s="137" t="s">
        <v>250</v>
      </c>
      <c r="K54" s="137" t="s">
        <v>251</v>
      </c>
      <c r="L54" s="179" t="s">
        <v>252</v>
      </c>
      <c r="M54" s="181"/>
    </row>
    <row r="55" spans="2:13" ht="13.5">
      <c r="B55" s="138">
        <v>1</v>
      </c>
      <c r="C55" s="139"/>
      <c r="D55" s="197"/>
      <c r="E55" s="183"/>
      <c r="F55" s="184"/>
      <c r="G55" s="182"/>
      <c r="H55" s="198"/>
      <c r="I55" s="199"/>
      <c r="J55" s="140"/>
      <c r="K55" s="148"/>
      <c r="L55" s="200"/>
      <c r="M55" s="201"/>
    </row>
    <row r="56" spans="2:13" ht="13.5">
      <c r="B56" s="141">
        <v>2</v>
      </c>
      <c r="C56" s="149"/>
      <c r="D56" s="193"/>
      <c r="E56" s="196"/>
      <c r="F56" s="194"/>
      <c r="G56" s="193"/>
      <c r="H56" s="196"/>
      <c r="I56" s="194"/>
      <c r="J56" s="143"/>
      <c r="K56" s="143"/>
      <c r="L56" s="193"/>
      <c r="M56" s="194"/>
    </row>
    <row r="57" spans="2:13" ht="13.5">
      <c r="B57" s="138">
        <v>3</v>
      </c>
      <c r="C57" s="140"/>
      <c r="D57" s="185"/>
      <c r="E57" s="195"/>
      <c r="F57" s="186"/>
      <c r="G57" s="185"/>
      <c r="H57" s="195"/>
      <c r="I57" s="186"/>
      <c r="J57" s="140"/>
      <c r="K57" s="140"/>
      <c r="L57" s="185"/>
      <c r="M57" s="186"/>
    </row>
    <row r="58" spans="2:13" ht="13.5">
      <c r="B58" s="141">
        <v>4</v>
      </c>
      <c r="C58" s="143"/>
      <c r="D58" s="193"/>
      <c r="E58" s="196"/>
      <c r="F58" s="194"/>
      <c r="G58" s="193"/>
      <c r="H58" s="196"/>
      <c r="I58" s="194"/>
      <c r="J58" s="143"/>
      <c r="K58" s="143"/>
      <c r="L58" s="193"/>
      <c r="M58" s="194"/>
    </row>
    <row r="59" spans="2:13" ht="13.5">
      <c r="B59" s="138">
        <v>5</v>
      </c>
      <c r="C59" s="140"/>
      <c r="D59" s="185"/>
      <c r="E59" s="195"/>
      <c r="F59" s="186"/>
      <c r="G59" s="185"/>
      <c r="H59" s="195"/>
      <c r="I59" s="186"/>
      <c r="J59" s="140"/>
      <c r="K59" s="140"/>
      <c r="L59" s="185"/>
      <c r="M59" s="186"/>
    </row>
    <row r="60" spans="2:13" ht="13.5">
      <c r="B60" s="141">
        <v>6</v>
      </c>
      <c r="C60" s="143"/>
      <c r="D60" s="193"/>
      <c r="E60" s="196"/>
      <c r="F60" s="194"/>
      <c r="G60" s="193"/>
      <c r="H60" s="196"/>
      <c r="I60" s="194"/>
      <c r="J60" s="143"/>
      <c r="K60" s="143"/>
      <c r="L60" s="193"/>
      <c r="M60" s="194"/>
    </row>
  </sheetData>
  <mergeCells count="43">
    <mergeCell ref="D59:F59"/>
    <mergeCell ref="G59:I59"/>
    <mergeCell ref="L59:M59"/>
    <mergeCell ref="D60:F60"/>
    <mergeCell ref="G60:I60"/>
    <mergeCell ref="L60:M60"/>
    <mergeCell ref="D57:F57"/>
    <mergeCell ref="G57:I57"/>
    <mergeCell ref="L57:M57"/>
    <mergeCell ref="D58:F58"/>
    <mergeCell ref="G58:I58"/>
    <mergeCell ref="L58:M58"/>
    <mergeCell ref="D55:F55"/>
    <mergeCell ref="G55:I55"/>
    <mergeCell ref="L55:M55"/>
    <mergeCell ref="D56:F56"/>
    <mergeCell ref="G56:I56"/>
    <mergeCell ref="L56:M56"/>
    <mergeCell ref="D32:F32"/>
    <mergeCell ref="G32:I32"/>
    <mergeCell ref="L32:M32"/>
    <mergeCell ref="D54:F54"/>
    <mergeCell ref="G54:I54"/>
    <mergeCell ref="L54:M54"/>
    <mergeCell ref="D30:F30"/>
    <mergeCell ref="G30:I30"/>
    <mergeCell ref="L30:M30"/>
    <mergeCell ref="D31:F31"/>
    <mergeCell ref="G31:I31"/>
    <mergeCell ref="L31:M31"/>
    <mergeCell ref="D28:F28"/>
    <mergeCell ref="G28:I28"/>
    <mergeCell ref="L28:M28"/>
    <mergeCell ref="D29:F29"/>
    <mergeCell ref="G29:I29"/>
    <mergeCell ref="L29:M29"/>
    <mergeCell ref="B9:C9"/>
    <mergeCell ref="D26:F26"/>
    <mergeCell ref="G26:I26"/>
    <mergeCell ref="L26:M26"/>
    <mergeCell ref="D27:F27"/>
    <mergeCell ref="G27:I27"/>
    <mergeCell ref="L27:M27"/>
  </mergeCells>
  <phoneticPr fontId="15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EF19-8BF3-4A09-A3CA-ED84E1C8B90E}">
  <dimension ref="B1:R60"/>
  <sheetViews>
    <sheetView topLeftCell="A33" workbookViewId="0">
      <selection activeCell="D27" sqref="D27:F27"/>
    </sheetView>
  </sheetViews>
  <sheetFormatPr defaultRowHeight="19.899999999999999" customHeight="1"/>
  <cols>
    <col min="1" max="1" width="8.75" style="132"/>
    <col min="2" max="2" width="15.875" style="132" customWidth="1"/>
    <col min="3" max="3" width="27.25" style="132" customWidth="1"/>
    <col min="4" max="4" width="17.5" style="132" customWidth="1"/>
    <col min="5" max="5" width="13.875" style="132" customWidth="1"/>
    <col min="6" max="6" width="9.875" style="132" customWidth="1"/>
    <col min="7" max="8" width="8.75" style="132"/>
    <col min="9" max="9" width="11" style="132" customWidth="1"/>
    <col min="10" max="11" width="10.875" style="132" customWidth="1"/>
    <col min="12" max="12" width="8.5" style="132" customWidth="1"/>
    <col min="13" max="256" width="8.75" style="132"/>
    <col min="257" max="257" width="15.625" style="132" customWidth="1"/>
    <col min="258" max="259" width="8.75" style="132"/>
    <col min="260" max="260" width="9.875" style="132" customWidth="1"/>
    <col min="261" max="512" width="8.75" style="132"/>
    <col min="513" max="513" width="15.625" style="132" customWidth="1"/>
    <col min="514" max="515" width="8.75" style="132"/>
    <col min="516" max="516" width="9.875" style="132" customWidth="1"/>
    <col min="517" max="768" width="8.75" style="132"/>
    <col min="769" max="769" width="15.625" style="132" customWidth="1"/>
    <col min="770" max="771" width="8.75" style="132"/>
    <col min="772" max="772" width="9.875" style="132" customWidth="1"/>
    <col min="773" max="1024" width="8.75" style="132"/>
    <col min="1025" max="1025" width="15.625" style="132" customWidth="1"/>
    <col min="1026" max="1027" width="8.75" style="132"/>
    <col min="1028" max="1028" width="9.875" style="132" customWidth="1"/>
    <col min="1029" max="1280" width="8.75" style="132"/>
    <col min="1281" max="1281" width="15.625" style="132" customWidth="1"/>
    <col min="1282" max="1283" width="8.75" style="132"/>
    <col min="1284" max="1284" width="9.875" style="132" customWidth="1"/>
    <col min="1285" max="1536" width="8.75" style="132"/>
    <col min="1537" max="1537" width="15.625" style="132" customWidth="1"/>
    <col min="1538" max="1539" width="8.75" style="132"/>
    <col min="1540" max="1540" width="9.875" style="132" customWidth="1"/>
    <col min="1541" max="1792" width="8.75" style="132"/>
    <col min="1793" max="1793" width="15.625" style="132" customWidth="1"/>
    <col min="1794" max="1795" width="8.75" style="132"/>
    <col min="1796" max="1796" width="9.875" style="132" customWidth="1"/>
    <col min="1797" max="2048" width="8.75" style="132"/>
    <col min="2049" max="2049" width="15.625" style="132" customWidth="1"/>
    <col min="2050" max="2051" width="8.75" style="132"/>
    <col min="2052" max="2052" width="9.875" style="132" customWidth="1"/>
    <col min="2053" max="2304" width="8.75" style="132"/>
    <col min="2305" max="2305" width="15.625" style="132" customWidth="1"/>
    <col min="2306" max="2307" width="8.75" style="132"/>
    <col min="2308" max="2308" width="9.875" style="132" customWidth="1"/>
    <col min="2309" max="2560" width="8.75" style="132"/>
    <col min="2561" max="2561" width="15.625" style="132" customWidth="1"/>
    <col min="2562" max="2563" width="8.75" style="132"/>
    <col min="2564" max="2564" width="9.875" style="132" customWidth="1"/>
    <col min="2565" max="2816" width="8.75" style="132"/>
    <col min="2817" max="2817" width="15.625" style="132" customWidth="1"/>
    <col min="2818" max="2819" width="8.75" style="132"/>
    <col min="2820" max="2820" width="9.875" style="132" customWidth="1"/>
    <col min="2821" max="3072" width="8.75" style="132"/>
    <col min="3073" max="3073" width="15.625" style="132" customWidth="1"/>
    <col min="3074" max="3075" width="8.75" style="132"/>
    <col min="3076" max="3076" width="9.875" style="132" customWidth="1"/>
    <col min="3077" max="3328" width="8.75" style="132"/>
    <col min="3329" max="3329" width="15.625" style="132" customWidth="1"/>
    <col min="3330" max="3331" width="8.75" style="132"/>
    <col min="3332" max="3332" width="9.875" style="132" customWidth="1"/>
    <col min="3333" max="3584" width="8.75" style="132"/>
    <col min="3585" max="3585" width="15.625" style="132" customWidth="1"/>
    <col min="3586" max="3587" width="8.75" style="132"/>
    <col min="3588" max="3588" width="9.875" style="132" customWidth="1"/>
    <col min="3589" max="3840" width="8.75" style="132"/>
    <col min="3841" max="3841" width="15.625" style="132" customWidth="1"/>
    <col min="3842" max="3843" width="8.75" style="132"/>
    <col min="3844" max="3844" width="9.875" style="132" customWidth="1"/>
    <col min="3845" max="4096" width="8.75" style="132"/>
    <col min="4097" max="4097" width="15.625" style="132" customWidth="1"/>
    <col min="4098" max="4099" width="8.75" style="132"/>
    <col min="4100" max="4100" width="9.875" style="132" customWidth="1"/>
    <col min="4101" max="4352" width="8.75" style="132"/>
    <col min="4353" max="4353" width="15.625" style="132" customWidth="1"/>
    <col min="4354" max="4355" width="8.75" style="132"/>
    <col min="4356" max="4356" width="9.875" style="132" customWidth="1"/>
    <col min="4357" max="4608" width="8.75" style="132"/>
    <col min="4609" max="4609" width="15.625" style="132" customWidth="1"/>
    <col min="4610" max="4611" width="8.75" style="132"/>
    <col min="4612" max="4612" width="9.875" style="132" customWidth="1"/>
    <col min="4613" max="4864" width="8.75" style="132"/>
    <col min="4865" max="4865" width="15.625" style="132" customWidth="1"/>
    <col min="4866" max="4867" width="8.75" style="132"/>
    <col min="4868" max="4868" width="9.875" style="132" customWidth="1"/>
    <col min="4869" max="5120" width="8.75" style="132"/>
    <col min="5121" max="5121" width="15.625" style="132" customWidth="1"/>
    <col min="5122" max="5123" width="8.75" style="132"/>
    <col min="5124" max="5124" width="9.875" style="132" customWidth="1"/>
    <col min="5125" max="5376" width="8.75" style="132"/>
    <col min="5377" max="5377" width="15.625" style="132" customWidth="1"/>
    <col min="5378" max="5379" width="8.75" style="132"/>
    <col min="5380" max="5380" width="9.875" style="132" customWidth="1"/>
    <col min="5381" max="5632" width="8.75" style="132"/>
    <col min="5633" max="5633" width="15.625" style="132" customWidth="1"/>
    <col min="5634" max="5635" width="8.75" style="132"/>
    <col min="5636" max="5636" width="9.875" style="132" customWidth="1"/>
    <col min="5637" max="5888" width="8.75" style="132"/>
    <col min="5889" max="5889" width="15.625" style="132" customWidth="1"/>
    <col min="5890" max="5891" width="8.75" style="132"/>
    <col min="5892" max="5892" width="9.875" style="132" customWidth="1"/>
    <col min="5893" max="6144" width="8.75" style="132"/>
    <col min="6145" max="6145" width="15.625" style="132" customWidth="1"/>
    <col min="6146" max="6147" width="8.75" style="132"/>
    <col min="6148" max="6148" width="9.875" style="132" customWidth="1"/>
    <col min="6149" max="6400" width="8.75" style="132"/>
    <col min="6401" max="6401" width="15.625" style="132" customWidth="1"/>
    <col min="6402" max="6403" width="8.75" style="132"/>
    <col min="6404" max="6404" width="9.875" style="132" customWidth="1"/>
    <col min="6405" max="6656" width="8.75" style="132"/>
    <col min="6657" max="6657" width="15.625" style="132" customWidth="1"/>
    <col min="6658" max="6659" width="8.75" style="132"/>
    <col min="6660" max="6660" width="9.875" style="132" customWidth="1"/>
    <col min="6661" max="6912" width="8.75" style="132"/>
    <col min="6913" max="6913" width="15.625" style="132" customWidth="1"/>
    <col min="6914" max="6915" width="8.75" style="132"/>
    <col min="6916" max="6916" width="9.875" style="132" customWidth="1"/>
    <col min="6917" max="7168" width="8.75" style="132"/>
    <col min="7169" max="7169" width="15.625" style="132" customWidth="1"/>
    <col min="7170" max="7171" width="8.75" style="132"/>
    <col min="7172" max="7172" width="9.875" style="132" customWidth="1"/>
    <col min="7173" max="7424" width="8.75" style="132"/>
    <col min="7425" max="7425" width="15.625" style="132" customWidth="1"/>
    <col min="7426" max="7427" width="8.75" style="132"/>
    <col min="7428" max="7428" width="9.875" style="132" customWidth="1"/>
    <col min="7429" max="7680" width="8.75" style="132"/>
    <col min="7681" max="7681" width="15.625" style="132" customWidth="1"/>
    <col min="7682" max="7683" width="8.75" style="132"/>
    <col min="7684" max="7684" width="9.875" style="132" customWidth="1"/>
    <col min="7685" max="7936" width="8.75" style="132"/>
    <col min="7937" max="7937" width="15.625" style="132" customWidth="1"/>
    <col min="7938" max="7939" width="8.75" style="132"/>
    <col min="7940" max="7940" width="9.875" style="132" customWidth="1"/>
    <col min="7941" max="8192" width="8.75" style="132"/>
    <col min="8193" max="8193" width="15.625" style="132" customWidth="1"/>
    <col min="8194" max="8195" width="8.75" style="132"/>
    <col min="8196" max="8196" width="9.875" style="132" customWidth="1"/>
    <col min="8197" max="8448" width="8.75" style="132"/>
    <col min="8449" max="8449" width="15.625" style="132" customWidth="1"/>
    <col min="8450" max="8451" width="8.75" style="132"/>
    <col min="8452" max="8452" width="9.875" style="132" customWidth="1"/>
    <col min="8453" max="8704" width="8.75" style="132"/>
    <col min="8705" max="8705" width="15.625" style="132" customWidth="1"/>
    <col min="8706" max="8707" width="8.75" style="132"/>
    <col min="8708" max="8708" width="9.875" style="132" customWidth="1"/>
    <col min="8709" max="8960" width="8.75" style="132"/>
    <col min="8961" max="8961" width="15.625" style="132" customWidth="1"/>
    <col min="8962" max="8963" width="8.75" style="132"/>
    <col min="8964" max="8964" width="9.875" style="132" customWidth="1"/>
    <col min="8965" max="9216" width="8.75" style="132"/>
    <col min="9217" max="9217" width="15.625" style="132" customWidth="1"/>
    <col min="9218" max="9219" width="8.75" style="132"/>
    <col min="9220" max="9220" width="9.875" style="132" customWidth="1"/>
    <col min="9221" max="9472" width="8.75" style="132"/>
    <col min="9473" max="9473" width="15.625" style="132" customWidth="1"/>
    <col min="9474" max="9475" width="8.75" style="132"/>
    <col min="9476" max="9476" width="9.875" style="132" customWidth="1"/>
    <col min="9477" max="9728" width="8.75" style="132"/>
    <col min="9729" max="9729" width="15.625" style="132" customWidth="1"/>
    <col min="9730" max="9731" width="8.75" style="132"/>
    <col min="9732" max="9732" width="9.875" style="132" customWidth="1"/>
    <col min="9733" max="9984" width="8.75" style="132"/>
    <col min="9985" max="9985" width="15.625" style="132" customWidth="1"/>
    <col min="9986" max="9987" width="8.75" style="132"/>
    <col min="9988" max="9988" width="9.875" style="132" customWidth="1"/>
    <col min="9989" max="10240" width="8.75" style="132"/>
    <col min="10241" max="10241" width="15.625" style="132" customWidth="1"/>
    <col min="10242" max="10243" width="8.75" style="132"/>
    <col min="10244" max="10244" width="9.875" style="132" customWidth="1"/>
    <col min="10245" max="10496" width="8.75" style="132"/>
    <col min="10497" max="10497" width="15.625" style="132" customWidth="1"/>
    <col min="10498" max="10499" width="8.75" style="132"/>
    <col min="10500" max="10500" width="9.875" style="132" customWidth="1"/>
    <col min="10501" max="10752" width="8.75" style="132"/>
    <col min="10753" max="10753" width="15.625" style="132" customWidth="1"/>
    <col min="10754" max="10755" width="8.75" style="132"/>
    <col min="10756" max="10756" width="9.875" style="132" customWidth="1"/>
    <col min="10757" max="11008" width="8.75" style="132"/>
    <col min="11009" max="11009" width="15.625" style="132" customWidth="1"/>
    <col min="11010" max="11011" width="8.75" style="132"/>
    <col min="11012" max="11012" width="9.875" style="132" customWidth="1"/>
    <col min="11013" max="11264" width="8.75" style="132"/>
    <col min="11265" max="11265" width="15.625" style="132" customWidth="1"/>
    <col min="11266" max="11267" width="8.75" style="132"/>
    <col min="11268" max="11268" width="9.875" style="132" customWidth="1"/>
    <col min="11269" max="11520" width="8.75" style="132"/>
    <col min="11521" max="11521" width="15.625" style="132" customWidth="1"/>
    <col min="11522" max="11523" width="8.75" style="132"/>
    <col min="11524" max="11524" width="9.875" style="132" customWidth="1"/>
    <col min="11525" max="11776" width="8.75" style="132"/>
    <col min="11777" max="11777" width="15.625" style="132" customWidth="1"/>
    <col min="11778" max="11779" width="8.75" style="132"/>
    <col min="11780" max="11780" width="9.875" style="132" customWidth="1"/>
    <col min="11781" max="12032" width="8.75" style="132"/>
    <col min="12033" max="12033" width="15.625" style="132" customWidth="1"/>
    <col min="12034" max="12035" width="8.75" style="132"/>
    <col min="12036" max="12036" width="9.875" style="132" customWidth="1"/>
    <col min="12037" max="12288" width="8.75" style="132"/>
    <col min="12289" max="12289" width="15.625" style="132" customWidth="1"/>
    <col min="12290" max="12291" width="8.75" style="132"/>
    <col min="12292" max="12292" width="9.875" style="132" customWidth="1"/>
    <col min="12293" max="12544" width="8.75" style="132"/>
    <col min="12545" max="12545" width="15.625" style="132" customWidth="1"/>
    <col min="12546" max="12547" width="8.75" style="132"/>
    <col min="12548" max="12548" width="9.875" style="132" customWidth="1"/>
    <col min="12549" max="12800" width="8.75" style="132"/>
    <col min="12801" max="12801" width="15.625" style="132" customWidth="1"/>
    <col min="12802" max="12803" width="8.75" style="132"/>
    <col min="12804" max="12804" width="9.875" style="132" customWidth="1"/>
    <col min="12805" max="13056" width="8.75" style="132"/>
    <col min="13057" max="13057" width="15.625" style="132" customWidth="1"/>
    <col min="13058" max="13059" width="8.75" style="132"/>
    <col min="13060" max="13060" width="9.875" style="132" customWidth="1"/>
    <col min="13061" max="13312" width="8.75" style="132"/>
    <col min="13313" max="13313" width="15.625" style="132" customWidth="1"/>
    <col min="13314" max="13315" width="8.75" style="132"/>
    <col min="13316" max="13316" width="9.875" style="132" customWidth="1"/>
    <col min="13317" max="13568" width="8.75" style="132"/>
    <col min="13569" max="13569" width="15.625" style="132" customWidth="1"/>
    <col min="13570" max="13571" width="8.75" style="132"/>
    <col min="13572" max="13572" width="9.875" style="132" customWidth="1"/>
    <col min="13573" max="13824" width="8.75" style="132"/>
    <col min="13825" max="13825" width="15.625" style="132" customWidth="1"/>
    <col min="13826" max="13827" width="8.75" style="132"/>
    <col min="13828" max="13828" width="9.875" style="132" customWidth="1"/>
    <col min="13829" max="14080" width="8.75" style="132"/>
    <col min="14081" max="14081" width="15.625" style="132" customWidth="1"/>
    <col min="14082" max="14083" width="8.75" style="132"/>
    <col min="14084" max="14084" width="9.875" style="132" customWidth="1"/>
    <col min="14085" max="14336" width="8.75" style="132"/>
    <col min="14337" max="14337" width="15.625" style="132" customWidth="1"/>
    <col min="14338" max="14339" width="8.75" style="132"/>
    <col min="14340" max="14340" width="9.875" style="132" customWidth="1"/>
    <col min="14341" max="14592" width="8.75" style="132"/>
    <col min="14593" max="14593" width="15.625" style="132" customWidth="1"/>
    <col min="14594" max="14595" width="8.75" style="132"/>
    <col min="14596" max="14596" width="9.875" style="132" customWidth="1"/>
    <col min="14597" max="14848" width="8.75" style="132"/>
    <col min="14849" max="14849" width="15.625" style="132" customWidth="1"/>
    <col min="14850" max="14851" width="8.75" style="132"/>
    <col min="14852" max="14852" width="9.875" style="132" customWidth="1"/>
    <col min="14853" max="15104" width="8.75" style="132"/>
    <col min="15105" max="15105" width="15.625" style="132" customWidth="1"/>
    <col min="15106" max="15107" width="8.75" style="132"/>
    <col min="15108" max="15108" width="9.875" style="132" customWidth="1"/>
    <col min="15109" max="15360" width="8.75" style="132"/>
    <col min="15361" max="15361" width="15.625" style="132" customWidth="1"/>
    <col min="15362" max="15363" width="8.75" style="132"/>
    <col min="15364" max="15364" width="9.875" style="132" customWidth="1"/>
    <col min="15365" max="15616" width="8.75" style="132"/>
    <col min="15617" max="15617" width="15.625" style="132" customWidth="1"/>
    <col min="15618" max="15619" width="8.75" style="132"/>
    <col min="15620" max="15620" width="9.875" style="132" customWidth="1"/>
    <col min="15621" max="15872" width="8.75" style="132"/>
    <col min="15873" max="15873" width="15.625" style="132" customWidth="1"/>
    <col min="15874" max="15875" width="8.75" style="132"/>
    <col min="15876" max="15876" width="9.875" style="132" customWidth="1"/>
    <col min="15877" max="16128" width="8.75" style="132"/>
    <col min="16129" max="16129" width="15.625" style="132" customWidth="1"/>
    <col min="16130" max="16131" width="8.75" style="132"/>
    <col min="16132" max="16132" width="9.875" style="132" customWidth="1"/>
    <col min="16133" max="16384" width="8.75" style="132"/>
  </cols>
  <sheetData>
    <row r="1" spans="2:18" ht="16.5">
      <c r="B1" s="128" t="s">
        <v>241</v>
      </c>
      <c r="C1" s="129" t="s">
        <v>273</v>
      </c>
      <c r="D1" s="129" t="s">
        <v>242</v>
      </c>
      <c r="E1" s="130" t="s">
        <v>243</v>
      </c>
      <c r="F1" s="129" t="s">
        <v>244</v>
      </c>
      <c r="G1" s="131">
        <v>0.8</v>
      </c>
    </row>
    <row r="2" spans="2:18" ht="12.75">
      <c r="B2" s="129">
        <v>1</v>
      </c>
      <c r="C2" s="129" t="s">
        <v>274</v>
      </c>
      <c r="D2" s="129">
        <v>217</v>
      </c>
      <c r="E2" s="133">
        <f t="shared" ref="E2:E7" si="0">D2/$D$9</f>
        <v>0.48115299334811529</v>
      </c>
      <c r="F2" s="134">
        <f>E2</f>
        <v>0.48115299334811529</v>
      </c>
      <c r="G2" s="131">
        <v>0.8</v>
      </c>
    </row>
    <row r="3" spans="2:18" ht="12.75">
      <c r="B3" s="129">
        <v>2</v>
      </c>
      <c r="C3" s="129" t="s">
        <v>275</v>
      </c>
      <c r="D3" s="129">
        <v>121</v>
      </c>
      <c r="E3" s="133">
        <f t="shared" si="0"/>
        <v>0.26829268292682928</v>
      </c>
      <c r="F3" s="134">
        <f>E3+F2</f>
        <v>0.74944567627494463</v>
      </c>
      <c r="G3" s="131">
        <v>0.8</v>
      </c>
    </row>
    <row r="4" spans="2:18" ht="12.75">
      <c r="B4" s="129">
        <v>3</v>
      </c>
      <c r="C4" s="129" t="s">
        <v>240</v>
      </c>
      <c r="D4" s="129">
        <v>53</v>
      </c>
      <c r="E4" s="133">
        <f t="shared" si="0"/>
        <v>0.11751662971175167</v>
      </c>
      <c r="F4" s="134">
        <f>E4+F3</f>
        <v>0.86696230598669632</v>
      </c>
      <c r="G4" s="131">
        <v>0.8</v>
      </c>
    </row>
    <row r="5" spans="2:18" ht="12.75">
      <c r="B5" s="129">
        <v>4</v>
      </c>
      <c r="C5" s="129" t="s">
        <v>279</v>
      </c>
      <c r="D5" s="129">
        <v>38</v>
      </c>
      <c r="E5" s="133">
        <f t="shared" si="0"/>
        <v>8.4257206208425722E-2</v>
      </c>
      <c r="F5" s="134">
        <f t="shared" ref="F5:F8" si="1">E5+F4</f>
        <v>0.95121951219512202</v>
      </c>
      <c r="G5" s="131">
        <v>0.8</v>
      </c>
    </row>
    <row r="6" spans="2:18" ht="12.75">
      <c r="B6" s="129">
        <v>5</v>
      </c>
      <c r="C6" s="129"/>
      <c r="D6" s="129">
        <v>22</v>
      </c>
      <c r="E6" s="133">
        <f t="shared" si="0"/>
        <v>4.878048780487805E-2</v>
      </c>
      <c r="F6" s="134">
        <f t="shared" si="1"/>
        <v>1</v>
      </c>
      <c r="G6" s="131">
        <v>0.8</v>
      </c>
    </row>
    <row r="7" spans="2:18" ht="12.75">
      <c r="B7" s="129">
        <v>6</v>
      </c>
      <c r="C7" s="135"/>
      <c r="D7" s="129"/>
      <c r="E7" s="133">
        <f t="shared" si="0"/>
        <v>0</v>
      </c>
      <c r="F7" s="134">
        <f t="shared" si="1"/>
        <v>1</v>
      </c>
      <c r="G7" s="131">
        <v>0.8</v>
      </c>
    </row>
    <row r="8" spans="2:18" ht="12.75">
      <c r="B8" s="129">
        <v>7</v>
      </c>
      <c r="C8" s="135"/>
      <c r="D8" s="129"/>
      <c r="E8" s="133">
        <f>D8/$D$9</f>
        <v>0</v>
      </c>
      <c r="F8" s="134">
        <f t="shared" si="1"/>
        <v>1</v>
      </c>
      <c r="G8" s="131">
        <v>0.8</v>
      </c>
    </row>
    <row r="9" spans="2:18" ht="12.75">
      <c r="B9" s="177" t="s">
        <v>245</v>
      </c>
      <c r="C9" s="178"/>
      <c r="D9" s="129">
        <f>SUM(D2:D8)</f>
        <v>451</v>
      </c>
      <c r="E9" s="131"/>
      <c r="F9" s="129"/>
      <c r="G9" s="129"/>
    </row>
    <row r="14" spans="2:18" ht="12.75"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</row>
    <row r="16" spans="2:18" ht="12.75">
      <c r="D16" s="136"/>
    </row>
    <row r="17" spans="2:17" ht="12.75">
      <c r="D17" s="136"/>
    </row>
    <row r="18" spans="2:17" ht="12.75">
      <c r="D18" s="136"/>
    </row>
    <row r="19" spans="2:17" ht="12.75">
      <c r="D19" s="136"/>
    </row>
    <row r="21" spans="2:17" ht="12.75">
      <c r="C21" s="136"/>
      <c r="D21" s="136"/>
      <c r="E21" s="136"/>
      <c r="F21" s="136"/>
      <c r="G21" s="136"/>
      <c r="H21" s="136"/>
      <c r="I21" s="136"/>
      <c r="J21" s="136"/>
      <c r="K21" s="136"/>
      <c r="L21" s="136" t="s">
        <v>280</v>
      </c>
      <c r="M21" s="136"/>
      <c r="N21" s="136"/>
      <c r="O21" s="136"/>
      <c r="P21" s="136"/>
      <c r="Q21" s="136"/>
    </row>
    <row r="23" spans="2:17" ht="12.75">
      <c r="D23" s="136"/>
    </row>
    <row r="26" spans="2:17" ht="12.75">
      <c r="B26" s="137" t="s">
        <v>246</v>
      </c>
      <c r="C26" s="137" t="s">
        <v>247</v>
      </c>
      <c r="D26" s="179" t="s">
        <v>283</v>
      </c>
      <c r="E26" s="180"/>
      <c r="F26" s="181"/>
      <c r="G26" s="179" t="s">
        <v>249</v>
      </c>
      <c r="H26" s="180"/>
      <c r="I26" s="181"/>
      <c r="J26" s="137" t="s">
        <v>250</v>
      </c>
      <c r="K26" s="137" t="s">
        <v>251</v>
      </c>
      <c r="L26" s="179" t="s">
        <v>252</v>
      </c>
      <c r="M26" s="181"/>
      <c r="N26" s="136"/>
      <c r="O26" s="136"/>
      <c r="P26" s="136"/>
    </row>
    <row r="27" spans="2:17" ht="59.45" customHeight="1">
      <c r="B27" s="138">
        <v>1</v>
      </c>
      <c r="C27" s="152" t="s">
        <v>303</v>
      </c>
      <c r="D27" s="182" t="s">
        <v>304</v>
      </c>
      <c r="E27" s="183"/>
      <c r="F27" s="184"/>
      <c r="G27" s="182" t="s">
        <v>305</v>
      </c>
      <c r="H27" s="183"/>
      <c r="I27" s="184"/>
      <c r="J27" s="140" t="s">
        <v>295</v>
      </c>
      <c r="K27" s="148">
        <v>45317</v>
      </c>
      <c r="L27" s="185"/>
      <c r="M27" s="186"/>
    </row>
    <row r="28" spans="2:17" ht="13.5">
      <c r="B28" s="141">
        <v>2</v>
      </c>
      <c r="C28" s="142"/>
      <c r="D28" s="187"/>
      <c r="E28" s="188"/>
      <c r="F28" s="189"/>
      <c r="G28" s="190"/>
      <c r="H28" s="191"/>
      <c r="I28" s="192"/>
      <c r="J28" s="143"/>
      <c r="K28" s="143"/>
      <c r="L28" s="193"/>
      <c r="M28" s="194"/>
    </row>
    <row r="29" spans="2:17" ht="13.5">
      <c r="B29" s="138">
        <v>3</v>
      </c>
      <c r="C29" s="140"/>
      <c r="D29" s="185"/>
      <c r="E29" s="195"/>
      <c r="F29" s="186"/>
      <c r="G29" s="185"/>
      <c r="H29" s="195"/>
      <c r="I29" s="186"/>
      <c r="J29" s="140"/>
      <c r="K29" s="140"/>
      <c r="L29" s="185"/>
      <c r="M29" s="186"/>
    </row>
    <row r="30" spans="2:17" ht="13.5">
      <c r="B30" s="141">
        <v>4</v>
      </c>
      <c r="C30" s="143"/>
      <c r="D30" s="193"/>
      <c r="E30" s="196"/>
      <c r="F30" s="194"/>
      <c r="G30" s="193"/>
      <c r="H30" s="196"/>
      <c r="I30" s="194"/>
      <c r="J30" s="143"/>
      <c r="K30" s="143"/>
      <c r="L30" s="193"/>
      <c r="M30" s="194"/>
    </row>
    <row r="31" spans="2:17" ht="13.5">
      <c r="B31" s="138">
        <v>5</v>
      </c>
      <c r="C31" s="140"/>
      <c r="D31" s="185"/>
      <c r="E31" s="195"/>
      <c r="F31" s="186"/>
      <c r="G31" s="185"/>
      <c r="H31" s="195"/>
      <c r="I31" s="186"/>
      <c r="J31" s="140"/>
      <c r="K31" s="140"/>
      <c r="L31" s="185"/>
      <c r="M31" s="186"/>
    </row>
    <row r="32" spans="2:17" ht="13.5">
      <c r="B32" s="141">
        <v>6</v>
      </c>
      <c r="C32" s="143"/>
      <c r="D32" s="193"/>
      <c r="E32" s="196"/>
      <c r="F32" s="194"/>
      <c r="G32" s="193"/>
      <c r="H32" s="196"/>
      <c r="I32" s="194"/>
      <c r="J32" s="143"/>
      <c r="K32" s="143"/>
      <c r="L32" s="193"/>
      <c r="M32" s="194"/>
    </row>
    <row r="34" spans="2:5" ht="12.75">
      <c r="B34" s="144" t="s">
        <v>91</v>
      </c>
      <c r="C34" s="145" t="s">
        <v>174</v>
      </c>
      <c r="D34" s="145" t="s">
        <v>253</v>
      </c>
      <c r="E34" s="146" t="s">
        <v>254</v>
      </c>
    </row>
    <row r="35" spans="2:5" ht="12.75">
      <c r="B35" s="146" t="s">
        <v>301</v>
      </c>
      <c r="C35" s="146">
        <v>33499</v>
      </c>
      <c r="D35" s="146">
        <v>117</v>
      </c>
      <c r="E35" s="147">
        <f>D35/C35</f>
        <v>3.4926415713901907E-3</v>
      </c>
    </row>
    <row r="36" spans="2:5" ht="12.75">
      <c r="B36" s="146" t="s">
        <v>302</v>
      </c>
      <c r="C36" s="146">
        <v>4567</v>
      </c>
      <c r="D36" s="146">
        <v>81</v>
      </c>
      <c r="E36" s="147">
        <f t="shared" ref="E36:E50" si="2">D36/C36</f>
        <v>1.77359316838187E-2</v>
      </c>
    </row>
    <row r="37" spans="2:5" ht="12.75">
      <c r="B37" s="146" t="s">
        <v>200</v>
      </c>
      <c r="C37" s="146">
        <v>33052</v>
      </c>
      <c r="D37" s="146">
        <v>13</v>
      </c>
      <c r="E37" s="147">
        <f t="shared" si="2"/>
        <v>3.9331961757231029E-4</v>
      </c>
    </row>
    <row r="38" spans="2:5" ht="12.75">
      <c r="B38" s="146" t="s">
        <v>289</v>
      </c>
      <c r="C38" s="146">
        <v>31234</v>
      </c>
      <c r="D38" s="146">
        <v>6</v>
      </c>
      <c r="E38" s="147">
        <f t="shared" si="2"/>
        <v>1.9209835435743102E-4</v>
      </c>
    </row>
    <row r="39" spans="2:5" ht="12.75">
      <c r="B39" s="146"/>
      <c r="C39" s="146"/>
      <c r="D39" s="146"/>
      <c r="E39" s="147" t="e">
        <f t="shared" si="2"/>
        <v>#DIV/0!</v>
      </c>
    </row>
    <row r="40" spans="2:5" ht="12.75">
      <c r="B40" s="146"/>
      <c r="C40" s="146"/>
      <c r="D40" s="146"/>
      <c r="E40" s="147" t="e">
        <f t="shared" si="2"/>
        <v>#DIV/0!</v>
      </c>
    </row>
    <row r="41" spans="2:5" ht="12.75">
      <c r="B41" s="146"/>
      <c r="C41" s="146"/>
      <c r="D41" s="146"/>
      <c r="E41" s="147" t="e">
        <f t="shared" si="2"/>
        <v>#DIV/0!</v>
      </c>
    </row>
    <row r="42" spans="2:5" ht="12.75">
      <c r="B42" s="146"/>
      <c r="C42" s="146"/>
      <c r="D42" s="146"/>
      <c r="E42" s="147" t="e">
        <f t="shared" si="2"/>
        <v>#DIV/0!</v>
      </c>
    </row>
    <row r="43" spans="2:5" ht="12.75">
      <c r="B43" s="146"/>
      <c r="C43" s="146"/>
      <c r="D43" s="146"/>
      <c r="E43" s="147" t="e">
        <f t="shared" si="2"/>
        <v>#DIV/0!</v>
      </c>
    </row>
    <row r="44" spans="2:5" ht="12.75">
      <c r="B44" s="146"/>
      <c r="C44" s="146"/>
      <c r="D44" s="146"/>
      <c r="E44" s="147" t="e">
        <f t="shared" si="2"/>
        <v>#DIV/0!</v>
      </c>
    </row>
    <row r="45" spans="2:5" ht="12.75">
      <c r="B45" s="146"/>
      <c r="C45" s="146"/>
      <c r="D45" s="146"/>
      <c r="E45" s="147" t="e">
        <f t="shared" si="2"/>
        <v>#DIV/0!</v>
      </c>
    </row>
    <row r="46" spans="2:5" ht="12.75">
      <c r="B46" s="146"/>
      <c r="C46" s="146"/>
      <c r="D46" s="146"/>
      <c r="E46" s="147" t="e">
        <f t="shared" si="2"/>
        <v>#DIV/0!</v>
      </c>
    </row>
    <row r="47" spans="2:5" ht="12.75">
      <c r="B47" s="146"/>
      <c r="C47" s="146"/>
      <c r="D47" s="146"/>
      <c r="E47" s="147" t="e">
        <f t="shared" si="2"/>
        <v>#DIV/0!</v>
      </c>
    </row>
    <row r="48" spans="2:5" ht="12.75">
      <c r="B48" s="146"/>
      <c r="C48" s="146"/>
      <c r="D48" s="146"/>
      <c r="E48" s="147" t="e">
        <f t="shared" si="2"/>
        <v>#DIV/0!</v>
      </c>
    </row>
    <row r="49" spans="2:13" ht="12.75">
      <c r="B49" s="146"/>
      <c r="C49" s="146"/>
      <c r="D49" s="146"/>
      <c r="E49" s="147" t="e">
        <f t="shared" si="2"/>
        <v>#DIV/0!</v>
      </c>
    </row>
    <row r="50" spans="2:13" ht="12.75">
      <c r="B50" s="146"/>
      <c r="C50" s="146"/>
      <c r="D50" s="146"/>
      <c r="E50" s="147" t="e">
        <f t="shared" si="2"/>
        <v>#DIV/0!</v>
      </c>
    </row>
    <row r="51" spans="2:13" ht="12.75">
      <c r="B51" s="146"/>
      <c r="C51" s="146"/>
      <c r="D51" s="146"/>
      <c r="E51" s="147"/>
    </row>
    <row r="52" spans="2:13" ht="12.75">
      <c r="B52" s="146"/>
      <c r="C52" s="146"/>
      <c r="D52" s="146"/>
      <c r="E52" s="147"/>
    </row>
    <row r="54" spans="2:13" ht="12.75">
      <c r="B54" s="137" t="s">
        <v>246</v>
      </c>
      <c r="C54" s="137" t="s">
        <v>255</v>
      </c>
      <c r="D54" s="179" t="s">
        <v>248</v>
      </c>
      <c r="E54" s="180"/>
      <c r="F54" s="181"/>
      <c r="G54" s="179" t="s">
        <v>249</v>
      </c>
      <c r="H54" s="180"/>
      <c r="I54" s="181"/>
      <c r="J54" s="137" t="s">
        <v>250</v>
      </c>
      <c r="K54" s="137" t="s">
        <v>251</v>
      </c>
      <c r="L54" s="179" t="s">
        <v>252</v>
      </c>
      <c r="M54" s="181"/>
    </row>
    <row r="55" spans="2:13" ht="13.5">
      <c r="B55" s="138">
        <v>1</v>
      </c>
      <c r="C55" s="139"/>
      <c r="D55" s="197"/>
      <c r="E55" s="183"/>
      <c r="F55" s="184"/>
      <c r="G55" s="182"/>
      <c r="H55" s="198"/>
      <c r="I55" s="199"/>
      <c r="J55" s="140"/>
      <c r="K55" s="148"/>
      <c r="L55" s="200"/>
      <c r="M55" s="201"/>
    </row>
    <row r="56" spans="2:13" ht="13.5">
      <c r="B56" s="141">
        <v>2</v>
      </c>
      <c r="C56" s="149"/>
      <c r="D56" s="193"/>
      <c r="E56" s="196"/>
      <c r="F56" s="194"/>
      <c r="G56" s="193"/>
      <c r="H56" s="196"/>
      <c r="I56" s="194"/>
      <c r="J56" s="143"/>
      <c r="K56" s="143"/>
      <c r="L56" s="193"/>
      <c r="M56" s="194"/>
    </row>
    <row r="57" spans="2:13" ht="13.5">
      <c r="B57" s="138">
        <v>3</v>
      </c>
      <c r="C57" s="140"/>
      <c r="D57" s="185"/>
      <c r="E57" s="195"/>
      <c r="F57" s="186"/>
      <c r="G57" s="185"/>
      <c r="H57" s="195"/>
      <c r="I57" s="186"/>
      <c r="J57" s="140"/>
      <c r="K57" s="140"/>
      <c r="L57" s="185"/>
      <c r="M57" s="186"/>
    </row>
    <row r="58" spans="2:13" ht="13.5">
      <c r="B58" s="141">
        <v>4</v>
      </c>
      <c r="C58" s="143"/>
      <c r="D58" s="193"/>
      <c r="E58" s="196"/>
      <c r="F58" s="194"/>
      <c r="G58" s="193"/>
      <c r="H58" s="196"/>
      <c r="I58" s="194"/>
      <c r="J58" s="143"/>
      <c r="K58" s="143"/>
      <c r="L58" s="193"/>
      <c r="M58" s="194"/>
    </row>
    <row r="59" spans="2:13" ht="13.5">
      <c r="B59" s="138">
        <v>5</v>
      </c>
      <c r="C59" s="140"/>
      <c r="D59" s="185"/>
      <c r="E59" s="195"/>
      <c r="F59" s="186"/>
      <c r="G59" s="185"/>
      <c r="H59" s="195"/>
      <c r="I59" s="186"/>
      <c r="J59" s="140"/>
      <c r="K59" s="140"/>
      <c r="L59" s="185"/>
      <c r="M59" s="186"/>
    </row>
    <row r="60" spans="2:13" ht="13.5">
      <c r="B60" s="141">
        <v>6</v>
      </c>
      <c r="C60" s="143"/>
      <c r="D60" s="193"/>
      <c r="E60" s="196"/>
      <c r="F60" s="194"/>
      <c r="G60" s="193"/>
      <c r="H60" s="196"/>
      <c r="I60" s="194"/>
      <c r="J60" s="143"/>
      <c r="K60" s="143"/>
      <c r="L60" s="193"/>
      <c r="M60" s="194"/>
    </row>
  </sheetData>
  <mergeCells count="43">
    <mergeCell ref="D59:F59"/>
    <mergeCell ref="G59:I59"/>
    <mergeCell ref="L59:M59"/>
    <mergeCell ref="D60:F60"/>
    <mergeCell ref="G60:I60"/>
    <mergeCell ref="L60:M60"/>
    <mergeCell ref="D57:F57"/>
    <mergeCell ref="G57:I57"/>
    <mergeCell ref="L57:M57"/>
    <mergeCell ref="D58:F58"/>
    <mergeCell ref="G58:I58"/>
    <mergeCell ref="L58:M58"/>
    <mergeCell ref="D55:F55"/>
    <mergeCell ref="G55:I55"/>
    <mergeCell ref="L55:M55"/>
    <mergeCell ref="D56:F56"/>
    <mergeCell ref="G56:I56"/>
    <mergeCell ref="L56:M56"/>
    <mergeCell ref="D32:F32"/>
    <mergeCell ref="G32:I32"/>
    <mergeCell ref="L32:M32"/>
    <mergeCell ref="D54:F54"/>
    <mergeCell ref="G54:I54"/>
    <mergeCell ref="L54:M54"/>
    <mergeCell ref="D30:F30"/>
    <mergeCell ref="G30:I30"/>
    <mergeCell ref="L30:M30"/>
    <mergeCell ref="D31:F31"/>
    <mergeCell ref="G31:I31"/>
    <mergeCell ref="L31:M31"/>
    <mergeCell ref="D28:F28"/>
    <mergeCell ref="G28:I28"/>
    <mergeCell ref="L28:M28"/>
    <mergeCell ref="D29:F29"/>
    <mergeCell ref="G29:I29"/>
    <mergeCell ref="L29:M29"/>
    <mergeCell ref="B9:C9"/>
    <mergeCell ref="D26:F26"/>
    <mergeCell ref="G26:I26"/>
    <mergeCell ref="L26:M26"/>
    <mergeCell ref="D27:F27"/>
    <mergeCell ref="G27:I27"/>
    <mergeCell ref="L27:M27"/>
  </mergeCells>
  <phoneticPr fontId="15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E74E-321A-4750-869A-2189C4DCE9C6}">
  <dimension ref="B1:R60"/>
  <sheetViews>
    <sheetView topLeftCell="A23" workbookViewId="0">
      <selection activeCell="G32" sqref="G32:I32"/>
    </sheetView>
  </sheetViews>
  <sheetFormatPr defaultRowHeight="19.899999999999999" customHeight="1"/>
  <cols>
    <col min="1" max="1" width="8.75" style="132"/>
    <col min="2" max="2" width="15.875" style="132" customWidth="1"/>
    <col min="3" max="3" width="27.25" style="132" customWidth="1"/>
    <col min="4" max="4" width="17.5" style="132" customWidth="1"/>
    <col min="5" max="5" width="13.875" style="132" customWidth="1"/>
    <col min="6" max="6" width="9.875" style="132" customWidth="1"/>
    <col min="7" max="8" width="8.75" style="132"/>
    <col min="9" max="9" width="11" style="132" customWidth="1"/>
    <col min="10" max="11" width="10.875" style="132" customWidth="1"/>
    <col min="12" max="12" width="8.5" style="132" customWidth="1"/>
    <col min="13" max="256" width="8.75" style="132"/>
    <col min="257" max="257" width="15.625" style="132" customWidth="1"/>
    <col min="258" max="259" width="8.75" style="132"/>
    <col min="260" max="260" width="9.875" style="132" customWidth="1"/>
    <col min="261" max="512" width="8.75" style="132"/>
    <col min="513" max="513" width="15.625" style="132" customWidth="1"/>
    <col min="514" max="515" width="8.75" style="132"/>
    <col min="516" max="516" width="9.875" style="132" customWidth="1"/>
    <col min="517" max="768" width="8.75" style="132"/>
    <col min="769" max="769" width="15.625" style="132" customWidth="1"/>
    <col min="770" max="771" width="8.75" style="132"/>
    <col min="772" max="772" width="9.875" style="132" customWidth="1"/>
    <col min="773" max="1024" width="8.75" style="132"/>
    <col min="1025" max="1025" width="15.625" style="132" customWidth="1"/>
    <col min="1026" max="1027" width="8.75" style="132"/>
    <col min="1028" max="1028" width="9.875" style="132" customWidth="1"/>
    <col min="1029" max="1280" width="8.75" style="132"/>
    <col min="1281" max="1281" width="15.625" style="132" customWidth="1"/>
    <col min="1282" max="1283" width="8.75" style="132"/>
    <col min="1284" max="1284" width="9.875" style="132" customWidth="1"/>
    <col min="1285" max="1536" width="8.75" style="132"/>
    <col min="1537" max="1537" width="15.625" style="132" customWidth="1"/>
    <col min="1538" max="1539" width="8.75" style="132"/>
    <col min="1540" max="1540" width="9.875" style="132" customWidth="1"/>
    <col min="1541" max="1792" width="8.75" style="132"/>
    <col min="1793" max="1793" width="15.625" style="132" customWidth="1"/>
    <col min="1794" max="1795" width="8.75" style="132"/>
    <col min="1796" max="1796" width="9.875" style="132" customWidth="1"/>
    <col min="1797" max="2048" width="8.75" style="132"/>
    <col min="2049" max="2049" width="15.625" style="132" customWidth="1"/>
    <col min="2050" max="2051" width="8.75" style="132"/>
    <col min="2052" max="2052" width="9.875" style="132" customWidth="1"/>
    <col min="2053" max="2304" width="8.75" style="132"/>
    <col min="2305" max="2305" width="15.625" style="132" customWidth="1"/>
    <col min="2306" max="2307" width="8.75" style="132"/>
    <col min="2308" max="2308" width="9.875" style="132" customWidth="1"/>
    <col min="2309" max="2560" width="8.75" style="132"/>
    <col min="2561" max="2561" width="15.625" style="132" customWidth="1"/>
    <col min="2562" max="2563" width="8.75" style="132"/>
    <col min="2564" max="2564" width="9.875" style="132" customWidth="1"/>
    <col min="2565" max="2816" width="8.75" style="132"/>
    <col min="2817" max="2817" width="15.625" style="132" customWidth="1"/>
    <col min="2818" max="2819" width="8.75" style="132"/>
    <col min="2820" max="2820" width="9.875" style="132" customWidth="1"/>
    <col min="2821" max="3072" width="8.75" style="132"/>
    <col min="3073" max="3073" width="15.625" style="132" customWidth="1"/>
    <col min="3074" max="3075" width="8.75" style="132"/>
    <col min="3076" max="3076" width="9.875" style="132" customWidth="1"/>
    <col min="3077" max="3328" width="8.75" style="132"/>
    <col min="3329" max="3329" width="15.625" style="132" customWidth="1"/>
    <col min="3330" max="3331" width="8.75" style="132"/>
    <col min="3332" max="3332" width="9.875" style="132" customWidth="1"/>
    <col min="3333" max="3584" width="8.75" style="132"/>
    <col min="3585" max="3585" width="15.625" style="132" customWidth="1"/>
    <col min="3586" max="3587" width="8.75" style="132"/>
    <col min="3588" max="3588" width="9.875" style="132" customWidth="1"/>
    <col min="3589" max="3840" width="8.75" style="132"/>
    <col min="3841" max="3841" width="15.625" style="132" customWidth="1"/>
    <col min="3842" max="3843" width="8.75" style="132"/>
    <col min="3844" max="3844" width="9.875" style="132" customWidth="1"/>
    <col min="3845" max="4096" width="8.75" style="132"/>
    <col min="4097" max="4097" width="15.625" style="132" customWidth="1"/>
    <col min="4098" max="4099" width="8.75" style="132"/>
    <col min="4100" max="4100" width="9.875" style="132" customWidth="1"/>
    <col min="4101" max="4352" width="8.75" style="132"/>
    <col min="4353" max="4353" width="15.625" style="132" customWidth="1"/>
    <col min="4354" max="4355" width="8.75" style="132"/>
    <col min="4356" max="4356" width="9.875" style="132" customWidth="1"/>
    <col min="4357" max="4608" width="8.75" style="132"/>
    <col min="4609" max="4609" width="15.625" style="132" customWidth="1"/>
    <col min="4610" max="4611" width="8.75" style="132"/>
    <col min="4612" max="4612" width="9.875" style="132" customWidth="1"/>
    <col min="4613" max="4864" width="8.75" style="132"/>
    <col min="4865" max="4865" width="15.625" style="132" customWidth="1"/>
    <col min="4866" max="4867" width="8.75" style="132"/>
    <col min="4868" max="4868" width="9.875" style="132" customWidth="1"/>
    <col min="4869" max="5120" width="8.75" style="132"/>
    <col min="5121" max="5121" width="15.625" style="132" customWidth="1"/>
    <col min="5122" max="5123" width="8.75" style="132"/>
    <col min="5124" max="5124" width="9.875" style="132" customWidth="1"/>
    <col min="5125" max="5376" width="8.75" style="132"/>
    <col min="5377" max="5377" width="15.625" style="132" customWidth="1"/>
    <col min="5378" max="5379" width="8.75" style="132"/>
    <col min="5380" max="5380" width="9.875" style="132" customWidth="1"/>
    <col min="5381" max="5632" width="8.75" style="132"/>
    <col min="5633" max="5633" width="15.625" style="132" customWidth="1"/>
    <col min="5634" max="5635" width="8.75" style="132"/>
    <col min="5636" max="5636" width="9.875" style="132" customWidth="1"/>
    <col min="5637" max="5888" width="8.75" style="132"/>
    <col min="5889" max="5889" width="15.625" style="132" customWidth="1"/>
    <col min="5890" max="5891" width="8.75" style="132"/>
    <col min="5892" max="5892" width="9.875" style="132" customWidth="1"/>
    <col min="5893" max="6144" width="8.75" style="132"/>
    <col min="6145" max="6145" width="15.625" style="132" customWidth="1"/>
    <col min="6146" max="6147" width="8.75" style="132"/>
    <col min="6148" max="6148" width="9.875" style="132" customWidth="1"/>
    <col min="6149" max="6400" width="8.75" style="132"/>
    <col min="6401" max="6401" width="15.625" style="132" customWidth="1"/>
    <col min="6402" max="6403" width="8.75" style="132"/>
    <col min="6404" max="6404" width="9.875" style="132" customWidth="1"/>
    <col min="6405" max="6656" width="8.75" style="132"/>
    <col min="6657" max="6657" width="15.625" style="132" customWidth="1"/>
    <col min="6658" max="6659" width="8.75" style="132"/>
    <col min="6660" max="6660" width="9.875" style="132" customWidth="1"/>
    <col min="6661" max="6912" width="8.75" style="132"/>
    <col min="6913" max="6913" width="15.625" style="132" customWidth="1"/>
    <col min="6914" max="6915" width="8.75" style="132"/>
    <col min="6916" max="6916" width="9.875" style="132" customWidth="1"/>
    <col min="6917" max="7168" width="8.75" style="132"/>
    <col min="7169" max="7169" width="15.625" style="132" customWidth="1"/>
    <col min="7170" max="7171" width="8.75" style="132"/>
    <col min="7172" max="7172" width="9.875" style="132" customWidth="1"/>
    <col min="7173" max="7424" width="8.75" style="132"/>
    <col min="7425" max="7425" width="15.625" style="132" customWidth="1"/>
    <col min="7426" max="7427" width="8.75" style="132"/>
    <col min="7428" max="7428" width="9.875" style="132" customWidth="1"/>
    <col min="7429" max="7680" width="8.75" style="132"/>
    <col min="7681" max="7681" width="15.625" style="132" customWidth="1"/>
    <col min="7682" max="7683" width="8.75" style="132"/>
    <col min="7684" max="7684" width="9.875" style="132" customWidth="1"/>
    <col min="7685" max="7936" width="8.75" style="132"/>
    <col min="7937" max="7937" width="15.625" style="132" customWidth="1"/>
    <col min="7938" max="7939" width="8.75" style="132"/>
    <col min="7940" max="7940" width="9.875" style="132" customWidth="1"/>
    <col min="7941" max="8192" width="8.75" style="132"/>
    <col min="8193" max="8193" width="15.625" style="132" customWidth="1"/>
    <col min="8194" max="8195" width="8.75" style="132"/>
    <col min="8196" max="8196" width="9.875" style="132" customWidth="1"/>
    <col min="8197" max="8448" width="8.75" style="132"/>
    <col min="8449" max="8449" width="15.625" style="132" customWidth="1"/>
    <col min="8450" max="8451" width="8.75" style="132"/>
    <col min="8452" max="8452" width="9.875" style="132" customWidth="1"/>
    <col min="8453" max="8704" width="8.75" style="132"/>
    <col min="8705" max="8705" width="15.625" style="132" customWidth="1"/>
    <col min="8706" max="8707" width="8.75" style="132"/>
    <col min="8708" max="8708" width="9.875" style="132" customWidth="1"/>
    <col min="8709" max="8960" width="8.75" style="132"/>
    <col min="8961" max="8961" width="15.625" style="132" customWidth="1"/>
    <col min="8962" max="8963" width="8.75" style="132"/>
    <col min="8964" max="8964" width="9.875" style="132" customWidth="1"/>
    <col min="8965" max="9216" width="8.75" style="132"/>
    <col min="9217" max="9217" width="15.625" style="132" customWidth="1"/>
    <col min="9218" max="9219" width="8.75" style="132"/>
    <col min="9220" max="9220" width="9.875" style="132" customWidth="1"/>
    <col min="9221" max="9472" width="8.75" style="132"/>
    <col min="9473" max="9473" width="15.625" style="132" customWidth="1"/>
    <col min="9474" max="9475" width="8.75" style="132"/>
    <col min="9476" max="9476" width="9.875" style="132" customWidth="1"/>
    <col min="9477" max="9728" width="8.75" style="132"/>
    <col min="9729" max="9729" width="15.625" style="132" customWidth="1"/>
    <col min="9730" max="9731" width="8.75" style="132"/>
    <col min="9732" max="9732" width="9.875" style="132" customWidth="1"/>
    <col min="9733" max="9984" width="8.75" style="132"/>
    <col min="9985" max="9985" width="15.625" style="132" customWidth="1"/>
    <col min="9986" max="9987" width="8.75" style="132"/>
    <col min="9988" max="9988" width="9.875" style="132" customWidth="1"/>
    <col min="9989" max="10240" width="8.75" style="132"/>
    <col min="10241" max="10241" width="15.625" style="132" customWidth="1"/>
    <col min="10242" max="10243" width="8.75" style="132"/>
    <col min="10244" max="10244" width="9.875" style="132" customWidth="1"/>
    <col min="10245" max="10496" width="8.75" style="132"/>
    <col min="10497" max="10497" width="15.625" style="132" customWidth="1"/>
    <col min="10498" max="10499" width="8.75" style="132"/>
    <col min="10500" max="10500" width="9.875" style="132" customWidth="1"/>
    <col min="10501" max="10752" width="8.75" style="132"/>
    <col min="10753" max="10753" width="15.625" style="132" customWidth="1"/>
    <col min="10754" max="10755" width="8.75" style="132"/>
    <col min="10756" max="10756" width="9.875" style="132" customWidth="1"/>
    <col min="10757" max="11008" width="8.75" style="132"/>
    <col min="11009" max="11009" width="15.625" style="132" customWidth="1"/>
    <col min="11010" max="11011" width="8.75" style="132"/>
    <col min="11012" max="11012" width="9.875" style="132" customWidth="1"/>
    <col min="11013" max="11264" width="8.75" style="132"/>
    <col min="11265" max="11265" width="15.625" style="132" customWidth="1"/>
    <col min="11266" max="11267" width="8.75" style="132"/>
    <col min="11268" max="11268" width="9.875" style="132" customWidth="1"/>
    <col min="11269" max="11520" width="8.75" style="132"/>
    <col min="11521" max="11521" width="15.625" style="132" customWidth="1"/>
    <col min="11522" max="11523" width="8.75" style="132"/>
    <col min="11524" max="11524" width="9.875" style="132" customWidth="1"/>
    <col min="11525" max="11776" width="8.75" style="132"/>
    <col min="11777" max="11777" width="15.625" style="132" customWidth="1"/>
    <col min="11778" max="11779" width="8.75" style="132"/>
    <col min="11780" max="11780" width="9.875" style="132" customWidth="1"/>
    <col min="11781" max="12032" width="8.75" style="132"/>
    <col min="12033" max="12033" width="15.625" style="132" customWidth="1"/>
    <col min="12034" max="12035" width="8.75" style="132"/>
    <col min="12036" max="12036" width="9.875" style="132" customWidth="1"/>
    <col min="12037" max="12288" width="8.75" style="132"/>
    <col min="12289" max="12289" width="15.625" style="132" customWidth="1"/>
    <col min="12290" max="12291" width="8.75" style="132"/>
    <col min="12292" max="12292" width="9.875" style="132" customWidth="1"/>
    <col min="12293" max="12544" width="8.75" style="132"/>
    <col min="12545" max="12545" width="15.625" style="132" customWidth="1"/>
    <col min="12546" max="12547" width="8.75" style="132"/>
    <col min="12548" max="12548" width="9.875" style="132" customWidth="1"/>
    <col min="12549" max="12800" width="8.75" style="132"/>
    <col min="12801" max="12801" width="15.625" style="132" customWidth="1"/>
    <col min="12802" max="12803" width="8.75" style="132"/>
    <col min="12804" max="12804" width="9.875" style="132" customWidth="1"/>
    <col min="12805" max="13056" width="8.75" style="132"/>
    <col min="13057" max="13057" width="15.625" style="132" customWidth="1"/>
    <col min="13058" max="13059" width="8.75" style="132"/>
    <col min="13060" max="13060" width="9.875" style="132" customWidth="1"/>
    <col min="13061" max="13312" width="8.75" style="132"/>
    <col min="13313" max="13313" width="15.625" style="132" customWidth="1"/>
    <col min="13314" max="13315" width="8.75" style="132"/>
    <col min="13316" max="13316" width="9.875" style="132" customWidth="1"/>
    <col min="13317" max="13568" width="8.75" style="132"/>
    <col min="13569" max="13569" width="15.625" style="132" customWidth="1"/>
    <col min="13570" max="13571" width="8.75" style="132"/>
    <col min="13572" max="13572" width="9.875" style="132" customWidth="1"/>
    <col min="13573" max="13824" width="8.75" style="132"/>
    <col min="13825" max="13825" width="15.625" style="132" customWidth="1"/>
    <col min="13826" max="13827" width="8.75" style="132"/>
    <col min="13828" max="13828" width="9.875" style="132" customWidth="1"/>
    <col min="13829" max="14080" width="8.75" style="132"/>
    <col min="14081" max="14081" width="15.625" style="132" customWidth="1"/>
    <col min="14082" max="14083" width="8.75" style="132"/>
    <col min="14084" max="14084" width="9.875" style="132" customWidth="1"/>
    <col min="14085" max="14336" width="8.75" style="132"/>
    <col min="14337" max="14337" width="15.625" style="132" customWidth="1"/>
    <col min="14338" max="14339" width="8.75" style="132"/>
    <col min="14340" max="14340" width="9.875" style="132" customWidth="1"/>
    <col min="14341" max="14592" width="8.75" style="132"/>
    <col min="14593" max="14593" width="15.625" style="132" customWidth="1"/>
    <col min="14594" max="14595" width="8.75" style="132"/>
    <col min="14596" max="14596" width="9.875" style="132" customWidth="1"/>
    <col min="14597" max="14848" width="8.75" style="132"/>
    <col min="14849" max="14849" width="15.625" style="132" customWidth="1"/>
    <col min="14850" max="14851" width="8.75" style="132"/>
    <col min="14852" max="14852" width="9.875" style="132" customWidth="1"/>
    <col min="14853" max="15104" width="8.75" style="132"/>
    <col min="15105" max="15105" width="15.625" style="132" customWidth="1"/>
    <col min="15106" max="15107" width="8.75" style="132"/>
    <col min="15108" max="15108" width="9.875" style="132" customWidth="1"/>
    <col min="15109" max="15360" width="8.75" style="132"/>
    <col min="15361" max="15361" width="15.625" style="132" customWidth="1"/>
    <col min="15362" max="15363" width="8.75" style="132"/>
    <col min="15364" max="15364" width="9.875" style="132" customWidth="1"/>
    <col min="15365" max="15616" width="8.75" style="132"/>
    <col min="15617" max="15617" width="15.625" style="132" customWidth="1"/>
    <col min="15618" max="15619" width="8.75" style="132"/>
    <col min="15620" max="15620" width="9.875" style="132" customWidth="1"/>
    <col min="15621" max="15872" width="8.75" style="132"/>
    <col min="15873" max="15873" width="15.625" style="132" customWidth="1"/>
    <col min="15874" max="15875" width="8.75" style="132"/>
    <col min="15876" max="15876" width="9.875" style="132" customWidth="1"/>
    <col min="15877" max="16128" width="8.75" style="132"/>
    <col min="16129" max="16129" width="15.625" style="132" customWidth="1"/>
    <col min="16130" max="16131" width="8.75" style="132"/>
    <col min="16132" max="16132" width="9.875" style="132" customWidth="1"/>
    <col min="16133" max="16384" width="8.75" style="132"/>
  </cols>
  <sheetData>
    <row r="1" spans="2:18" ht="16.5">
      <c r="B1" s="128" t="s">
        <v>241</v>
      </c>
      <c r="C1" s="129" t="s">
        <v>273</v>
      </c>
      <c r="D1" s="129" t="s">
        <v>242</v>
      </c>
      <c r="E1" s="130" t="s">
        <v>243</v>
      </c>
      <c r="F1" s="129" t="s">
        <v>244</v>
      </c>
      <c r="G1" s="131">
        <v>0.8</v>
      </c>
    </row>
    <row r="2" spans="2:18" ht="12.75">
      <c r="B2" s="129">
        <v>1</v>
      </c>
      <c r="C2" s="129" t="s">
        <v>276</v>
      </c>
      <c r="D2" s="129">
        <v>138</v>
      </c>
      <c r="E2" s="133">
        <f t="shared" ref="E2:E7" si="0">D2/$D$9</f>
        <v>0.68316831683168322</v>
      </c>
      <c r="F2" s="134">
        <f>E2</f>
        <v>0.68316831683168322</v>
      </c>
      <c r="G2" s="131">
        <v>0.8</v>
      </c>
    </row>
    <row r="3" spans="2:18" ht="12.75">
      <c r="B3" s="129">
        <v>2</v>
      </c>
      <c r="C3" s="129" t="s">
        <v>274</v>
      </c>
      <c r="D3" s="129">
        <v>33</v>
      </c>
      <c r="E3" s="133">
        <f t="shared" si="0"/>
        <v>0.16336633663366337</v>
      </c>
      <c r="F3" s="134">
        <f>E3+F2</f>
        <v>0.84653465346534662</v>
      </c>
      <c r="G3" s="131">
        <v>0.8</v>
      </c>
    </row>
    <row r="4" spans="2:18" ht="12.75">
      <c r="B4" s="129">
        <v>3</v>
      </c>
      <c r="C4" s="129" t="s">
        <v>275</v>
      </c>
      <c r="D4" s="129">
        <v>27</v>
      </c>
      <c r="E4" s="133">
        <f t="shared" si="0"/>
        <v>0.13366336633663367</v>
      </c>
      <c r="F4" s="134">
        <f>E4+F3</f>
        <v>0.98019801980198029</v>
      </c>
      <c r="G4" s="131">
        <v>0.8</v>
      </c>
    </row>
    <row r="5" spans="2:18" ht="12.75">
      <c r="B5" s="129">
        <v>4</v>
      </c>
      <c r="C5" s="129" t="s">
        <v>279</v>
      </c>
      <c r="D5" s="129">
        <v>4</v>
      </c>
      <c r="E5" s="133">
        <f t="shared" si="0"/>
        <v>1.9801980198019802E-2</v>
      </c>
      <c r="F5" s="134">
        <f t="shared" ref="F5:F8" si="1">E5+F4</f>
        <v>1</v>
      </c>
      <c r="G5" s="131">
        <v>0.8</v>
      </c>
    </row>
    <row r="6" spans="2:18" ht="12.75">
      <c r="B6" s="129">
        <v>5</v>
      </c>
      <c r="C6" s="129"/>
      <c r="D6" s="129"/>
      <c r="E6" s="133">
        <f t="shared" si="0"/>
        <v>0</v>
      </c>
      <c r="F6" s="134">
        <f t="shared" si="1"/>
        <v>1</v>
      </c>
      <c r="G6" s="131">
        <v>0.8</v>
      </c>
    </row>
    <row r="7" spans="2:18" ht="12.75">
      <c r="B7" s="129">
        <v>6</v>
      </c>
      <c r="C7" s="135"/>
      <c r="D7" s="129"/>
      <c r="E7" s="133">
        <f t="shared" si="0"/>
        <v>0</v>
      </c>
      <c r="F7" s="134">
        <f t="shared" si="1"/>
        <v>1</v>
      </c>
      <c r="G7" s="131">
        <v>0.8</v>
      </c>
    </row>
    <row r="8" spans="2:18" ht="12.75">
      <c r="B8" s="129">
        <v>7</v>
      </c>
      <c r="C8" s="135"/>
      <c r="D8" s="129"/>
      <c r="E8" s="133">
        <f>D8/$D$9</f>
        <v>0</v>
      </c>
      <c r="F8" s="134">
        <f t="shared" si="1"/>
        <v>1</v>
      </c>
      <c r="G8" s="131">
        <v>0.8</v>
      </c>
    </row>
    <row r="9" spans="2:18" ht="12.75">
      <c r="B9" s="177" t="s">
        <v>245</v>
      </c>
      <c r="C9" s="178"/>
      <c r="D9" s="129">
        <f>SUM(D2:D8)</f>
        <v>202</v>
      </c>
      <c r="E9" s="131"/>
      <c r="F9" s="129"/>
      <c r="G9" s="129"/>
    </row>
    <row r="14" spans="2:18" ht="12.75"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</row>
    <row r="16" spans="2:18" ht="12.75">
      <c r="D16" s="136"/>
    </row>
    <row r="17" spans="2:17" ht="12.75">
      <c r="D17" s="136"/>
    </row>
    <row r="18" spans="2:17" ht="12.75">
      <c r="D18" s="136"/>
    </row>
    <row r="19" spans="2:17" ht="12.75">
      <c r="D19" s="136"/>
    </row>
    <row r="21" spans="2:17" ht="12.75">
      <c r="C21" s="136"/>
      <c r="D21" s="136"/>
      <c r="E21" s="136"/>
      <c r="F21" s="136"/>
      <c r="G21" s="136"/>
      <c r="H21" s="136"/>
      <c r="I21" s="136"/>
      <c r="J21" s="136"/>
      <c r="K21" s="136"/>
      <c r="L21" s="136" t="s">
        <v>280</v>
      </c>
      <c r="M21" s="136"/>
      <c r="N21" s="136"/>
      <c r="O21" s="136"/>
      <c r="P21" s="136"/>
      <c r="Q21" s="136"/>
    </row>
    <row r="23" spans="2:17" ht="12.75">
      <c r="D23" s="136"/>
    </row>
    <row r="26" spans="2:17" ht="12.75">
      <c r="B26" s="137" t="s">
        <v>246</v>
      </c>
      <c r="C26" s="137" t="s">
        <v>247</v>
      </c>
      <c r="D26" s="179" t="s">
        <v>283</v>
      </c>
      <c r="E26" s="180"/>
      <c r="F26" s="181"/>
      <c r="G26" s="179" t="s">
        <v>249</v>
      </c>
      <c r="H26" s="180"/>
      <c r="I26" s="181"/>
      <c r="J26" s="137" t="s">
        <v>250</v>
      </c>
      <c r="K26" s="137" t="s">
        <v>251</v>
      </c>
      <c r="L26" s="179" t="s">
        <v>252</v>
      </c>
      <c r="M26" s="181"/>
      <c r="N26" s="136"/>
      <c r="O26" s="136"/>
      <c r="P26" s="136"/>
    </row>
    <row r="27" spans="2:17" ht="59.45" customHeight="1">
      <c r="B27" s="138">
        <v>1</v>
      </c>
      <c r="C27" s="162" t="s">
        <v>297</v>
      </c>
      <c r="D27" s="182" t="s">
        <v>298</v>
      </c>
      <c r="E27" s="183"/>
      <c r="F27" s="184"/>
      <c r="G27" s="182" t="s">
        <v>299</v>
      </c>
      <c r="H27" s="183"/>
      <c r="I27" s="184"/>
      <c r="J27" s="140" t="s">
        <v>300</v>
      </c>
      <c r="K27" s="148">
        <v>45310</v>
      </c>
      <c r="L27" s="185"/>
      <c r="M27" s="186"/>
    </row>
    <row r="28" spans="2:17" ht="13.5">
      <c r="B28" s="141">
        <v>2</v>
      </c>
      <c r="C28" s="142"/>
      <c r="D28" s="187"/>
      <c r="E28" s="188"/>
      <c r="F28" s="189"/>
      <c r="G28" s="190"/>
      <c r="H28" s="191"/>
      <c r="I28" s="192"/>
      <c r="J28" s="143"/>
      <c r="K28" s="143"/>
      <c r="L28" s="193"/>
      <c r="M28" s="194"/>
    </row>
    <row r="29" spans="2:17" ht="13.5">
      <c r="B29" s="138">
        <v>3</v>
      </c>
      <c r="C29" s="140"/>
      <c r="D29" s="185"/>
      <c r="E29" s="195"/>
      <c r="F29" s="186"/>
      <c r="G29" s="185"/>
      <c r="H29" s="195"/>
      <c r="I29" s="186"/>
      <c r="J29" s="140"/>
      <c r="K29" s="140"/>
      <c r="L29" s="185"/>
      <c r="M29" s="186"/>
    </row>
    <row r="30" spans="2:17" ht="13.5">
      <c r="B30" s="141">
        <v>4</v>
      </c>
      <c r="C30" s="143"/>
      <c r="D30" s="193"/>
      <c r="E30" s="196"/>
      <c r="F30" s="194"/>
      <c r="G30" s="193"/>
      <c r="H30" s="196"/>
      <c r="I30" s="194"/>
      <c r="J30" s="143"/>
      <c r="K30" s="143"/>
      <c r="L30" s="193"/>
      <c r="M30" s="194"/>
    </row>
    <row r="31" spans="2:17" ht="13.5">
      <c r="B31" s="138">
        <v>5</v>
      </c>
      <c r="C31" s="140"/>
      <c r="D31" s="185"/>
      <c r="E31" s="195"/>
      <c r="F31" s="186"/>
      <c r="G31" s="185"/>
      <c r="H31" s="195"/>
      <c r="I31" s="186"/>
      <c r="J31" s="140"/>
      <c r="K31" s="140"/>
      <c r="L31" s="185"/>
      <c r="M31" s="186"/>
    </row>
    <row r="32" spans="2:17" ht="13.5">
      <c r="B32" s="141">
        <v>6</v>
      </c>
      <c r="C32" s="143"/>
      <c r="D32" s="193"/>
      <c r="E32" s="196"/>
      <c r="F32" s="194"/>
      <c r="G32" s="193"/>
      <c r="H32" s="196"/>
      <c r="I32" s="194"/>
      <c r="J32" s="143"/>
      <c r="K32" s="143"/>
      <c r="L32" s="193"/>
      <c r="M32" s="194"/>
    </row>
    <row r="34" spans="2:5" ht="12.75">
      <c r="B34" s="144" t="s">
        <v>91</v>
      </c>
      <c r="C34" s="145" t="s">
        <v>174</v>
      </c>
      <c r="D34" s="145" t="s">
        <v>253</v>
      </c>
      <c r="E34" s="146" t="s">
        <v>254</v>
      </c>
    </row>
    <row r="35" spans="2:5" ht="12.75">
      <c r="B35" s="146" t="s">
        <v>296</v>
      </c>
      <c r="C35" s="146">
        <v>45531</v>
      </c>
      <c r="D35" s="146">
        <v>86</v>
      </c>
      <c r="E35" s="147">
        <f>D35/C35</f>
        <v>1.8888229997144803E-3</v>
      </c>
    </row>
    <row r="36" spans="2:5" ht="12.75">
      <c r="B36" s="146" t="s">
        <v>282</v>
      </c>
      <c r="C36" s="146">
        <v>47325</v>
      </c>
      <c r="D36" s="146">
        <v>52</v>
      </c>
      <c r="E36" s="147">
        <f t="shared" ref="E36:E50" si="2">D36/C36</f>
        <v>1.09878499735869E-3</v>
      </c>
    </row>
    <row r="37" spans="2:5" ht="12.75">
      <c r="B37" s="146"/>
      <c r="C37" s="146"/>
      <c r="D37" s="146"/>
      <c r="E37" s="147" t="e">
        <f t="shared" si="2"/>
        <v>#DIV/0!</v>
      </c>
    </row>
    <row r="38" spans="2:5" ht="12.75">
      <c r="B38" s="146"/>
      <c r="C38" s="146"/>
      <c r="D38" s="146"/>
      <c r="E38" s="147" t="e">
        <f t="shared" si="2"/>
        <v>#DIV/0!</v>
      </c>
    </row>
    <row r="39" spans="2:5" ht="12.75">
      <c r="B39" s="146"/>
      <c r="C39" s="146"/>
      <c r="D39" s="146"/>
      <c r="E39" s="147" t="e">
        <f t="shared" si="2"/>
        <v>#DIV/0!</v>
      </c>
    </row>
    <row r="40" spans="2:5" ht="12.75">
      <c r="B40" s="146"/>
      <c r="C40" s="146"/>
      <c r="D40" s="146"/>
      <c r="E40" s="147" t="e">
        <f t="shared" si="2"/>
        <v>#DIV/0!</v>
      </c>
    </row>
    <row r="41" spans="2:5" ht="12.75">
      <c r="B41" s="146"/>
      <c r="C41" s="146"/>
      <c r="D41" s="146"/>
      <c r="E41" s="147" t="e">
        <f t="shared" si="2"/>
        <v>#DIV/0!</v>
      </c>
    </row>
    <row r="42" spans="2:5" ht="12.75">
      <c r="B42" s="146"/>
      <c r="C42" s="146"/>
      <c r="D42" s="146"/>
      <c r="E42" s="147" t="e">
        <f t="shared" si="2"/>
        <v>#DIV/0!</v>
      </c>
    </row>
    <row r="43" spans="2:5" ht="12.75">
      <c r="B43" s="146"/>
      <c r="C43" s="146"/>
      <c r="D43" s="146"/>
      <c r="E43" s="147" t="e">
        <f t="shared" si="2"/>
        <v>#DIV/0!</v>
      </c>
    </row>
    <row r="44" spans="2:5" ht="12.75">
      <c r="B44" s="146"/>
      <c r="C44" s="146"/>
      <c r="D44" s="146"/>
      <c r="E44" s="147" t="e">
        <f t="shared" si="2"/>
        <v>#DIV/0!</v>
      </c>
    </row>
    <row r="45" spans="2:5" ht="12.75">
      <c r="B45" s="146"/>
      <c r="C45" s="146"/>
      <c r="D45" s="146"/>
      <c r="E45" s="147" t="e">
        <f t="shared" si="2"/>
        <v>#DIV/0!</v>
      </c>
    </row>
    <row r="46" spans="2:5" ht="12.75">
      <c r="B46" s="146"/>
      <c r="C46" s="146"/>
      <c r="D46" s="146"/>
      <c r="E46" s="147" t="e">
        <f t="shared" si="2"/>
        <v>#DIV/0!</v>
      </c>
    </row>
    <row r="47" spans="2:5" ht="12.75">
      <c r="B47" s="146"/>
      <c r="C47" s="146"/>
      <c r="D47" s="146"/>
      <c r="E47" s="147" t="e">
        <f t="shared" si="2"/>
        <v>#DIV/0!</v>
      </c>
    </row>
    <row r="48" spans="2:5" ht="12.75">
      <c r="B48" s="146"/>
      <c r="C48" s="146"/>
      <c r="D48" s="146"/>
      <c r="E48" s="147" t="e">
        <f t="shared" si="2"/>
        <v>#DIV/0!</v>
      </c>
    </row>
    <row r="49" spans="2:13" ht="12.75">
      <c r="B49" s="146"/>
      <c r="C49" s="146"/>
      <c r="D49" s="146"/>
      <c r="E49" s="147" t="e">
        <f t="shared" si="2"/>
        <v>#DIV/0!</v>
      </c>
    </row>
    <row r="50" spans="2:13" ht="12.75">
      <c r="B50" s="146"/>
      <c r="C50" s="146"/>
      <c r="D50" s="146"/>
      <c r="E50" s="147" t="e">
        <f t="shared" si="2"/>
        <v>#DIV/0!</v>
      </c>
    </row>
    <row r="51" spans="2:13" ht="12.75">
      <c r="B51" s="146"/>
      <c r="C51" s="146"/>
      <c r="D51" s="146"/>
      <c r="E51" s="147"/>
    </row>
    <row r="52" spans="2:13" ht="12.75">
      <c r="B52" s="146"/>
      <c r="C52" s="146"/>
      <c r="D52" s="146"/>
      <c r="E52" s="147"/>
    </row>
    <row r="54" spans="2:13" ht="12.75">
      <c r="B54" s="137" t="s">
        <v>246</v>
      </c>
      <c r="C54" s="137" t="s">
        <v>255</v>
      </c>
      <c r="D54" s="179" t="s">
        <v>248</v>
      </c>
      <c r="E54" s="180"/>
      <c r="F54" s="181"/>
      <c r="G54" s="179" t="s">
        <v>249</v>
      </c>
      <c r="H54" s="180"/>
      <c r="I54" s="181"/>
      <c r="J54" s="137" t="s">
        <v>250</v>
      </c>
      <c r="K54" s="137" t="s">
        <v>251</v>
      </c>
      <c r="L54" s="179" t="s">
        <v>252</v>
      </c>
      <c r="M54" s="181"/>
    </row>
    <row r="55" spans="2:13" ht="13.5">
      <c r="B55" s="138">
        <v>1</v>
      </c>
      <c r="C55" s="139"/>
      <c r="D55" s="197"/>
      <c r="E55" s="183"/>
      <c r="F55" s="184"/>
      <c r="G55" s="182"/>
      <c r="H55" s="198"/>
      <c r="I55" s="199"/>
      <c r="J55" s="140"/>
      <c r="K55" s="148"/>
      <c r="L55" s="200"/>
      <c r="M55" s="201"/>
    </row>
    <row r="56" spans="2:13" ht="13.5">
      <c r="B56" s="141">
        <v>2</v>
      </c>
      <c r="C56" s="149"/>
      <c r="D56" s="193"/>
      <c r="E56" s="196"/>
      <c r="F56" s="194"/>
      <c r="G56" s="193"/>
      <c r="H56" s="196"/>
      <c r="I56" s="194"/>
      <c r="J56" s="143"/>
      <c r="K56" s="143"/>
      <c r="L56" s="193"/>
      <c r="M56" s="194"/>
    </row>
    <row r="57" spans="2:13" ht="13.5">
      <c r="B57" s="138">
        <v>3</v>
      </c>
      <c r="C57" s="140"/>
      <c r="D57" s="185"/>
      <c r="E57" s="195"/>
      <c r="F57" s="186"/>
      <c r="G57" s="185"/>
      <c r="H57" s="195"/>
      <c r="I57" s="186"/>
      <c r="J57" s="140"/>
      <c r="K57" s="140"/>
      <c r="L57" s="185"/>
      <c r="M57" s="186"/>
    </row>
    <row r="58" spans="2:13" ht="13.5">
      <c r="B58" s="141">
        <v>4</v>
      </c>
      <c r="C58" s="143"/>
      <c r="D58" s="193"/>
      <c r="E58" s="196"/>
      <c r="F58" s="194"/>
      <c r="G58" s="193"/>
      <c r="H58" s="196"/>
      <c r="I58" s="194"/>
      <c r="J58" s="143"/>
      <c r="K58" s="143"/>
      <c r="L58" s="193"/>
      <c r="M58" s="194"/>
    </row>
    <row r="59" spans="2:13" ht="13.5">
      <c r="B59" s="138">
        <v>5</v>
      </c>
      <c r="C59" s="140"/>
      <c r="D59" s="185"/>
      <c r="E59" s="195"/>
      <c r="F59" s="186"/>
      <c r="G59" s="185"/>
      <c r="H59" s="195"/>
      <c r="I59" s="186"/>
      <c r="J59" s="140"/>
      <c r="K59" s="140"/>
      <c r="L59" s="185"/>
      <c r="M59" s="186"/>
    </row>
    <row r="60" spans="2:13" ht="13.5">
      <c r="B60" s="141">
        <v>6</v>
      </c>
      <c r="C60" s="143"/>
      <c r="D60" s="193"/>
      <c r="E60" s="196"/>
      <c r="F60" s="194"/>
      <c r="G60" s="193"/>
      <c r="H60" s="196"/>
      <c r="I60" s="194"/>
      <c r="J60" s="143"/>
      <c r="K60" s="143"/>
      <c r="L60" s="193"/>
      <c r="M60" s="194"/>
    </row>
  </sheetData>
  <mergeCells count="43">
    <mergeCell ref="D59:F59"/>
    <mergeCell ref="G59:I59"/>
    <mergeCell ref="L59:M59"/>
    <mergeCell ref="D60:F60"/>
    <mergeCell ref="G60:I60"/>
    <mergeCell ref="L60:M60"/>
    <mergeCell ref="D57:F57"/>
    <mergeCell ref="G57:I57"/>
    <mergeCell ref="L57:M57"/>
    <mergeCell ref="D58:F58"/>
    <mergeCell ref="G58:I58"/>
    <mergeCell ref="L58:M58"/>
    <mergeCell ref="D55:F55"/>
    <mergeCell ref="G55:I55"/>
    <mergeCell ref="L55:M55"/>
    <mergeCell ref="D56:F56"/>
    <mergeCell ref="G56:I56"/>
    <mergeCell ref="L56:M56"/>
    <mergeCell ref="D32:F32"/>
    <mergeCell ref="G32:I32"/>
    <mergeCell ref="L32:M32"/>
    <mergeCell ref="D54:F54"/>
    <mergeCell ref="G54:I54"/>
    <mergeCell ref="L54:M54"/>
    <mergeCell ref="D30:F30"/>
    <mergeCell ref="G30:I30"/>
    <mergeCell ref="L30:M30"/>
    <mergeCell ref="D31:F31"/>
    <mergeCell ref="G31:I31"/>
    <mergeCell ref="L31:M31"/>
    <mergeCell ref="D28:F28"/>
    <mergeCell ref="G28:I28"/>
    <mergeCell ref="L28:M28"/>
    <mergeCell ref="D29:F29"/>
    <mergeCell ref="G29:I29"/>
    <mergeCell ref="L29:M29"/>
    <mergeCell ref="B9:C9"/>
    <mergeCell ref="D26:F26"/>
    <mergeCell ref="G26:I26"/>
    <mergeCell ref="L26:M26"/>
    <mergeCell ref="D27:F27"/>
    <mergeCell ref="G27:I27"/>
    <mergeCell ref="L27:M27"/>
  </mergeCells>
  <phoneticPr fontId="15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580B7-181B-494A-BE28-F192C76B012F}">
  <dimension ref="B1:R60"/>
  <sheetViews>
    <sheetView topLeftCell="A16" workbookViewId="0">
      <selection activeCell="K27" sqref="K27"/>
    </sheetView>
  </sheetViews>
  <sheetFormatPr defaultRowHeight="19.899999999999999" customHeight="1"/>
  <cols>
    <col min="1" max="1" width="8.75" style="132"/>
    <col min="2" max="2" width="15.875" style="132" customWidth="1"/>
    <col min="3" max="3" width="27.25" style="132" customWidth="1"/>
    <col min="4" max="4" width="17.5" style="132" customWidth="1"/>
    <col min="5" max="5" width="13.875" style="132" customWidth="1"/>
    <col min="6" max="6" width="9.875" style="132" customWidth="1"/>
    <col min="7" max="8" width="8.75" style="132"/>
    <col min="9" max="9" width="11" style="132" customWidth="1"/>
    <col min="10" max="11" width="10.875" style="132" customWidth="1"/>
    <col min="12" max="12" width="8.5" style="132" customWidth="1"/>
    <col min="13" max="256" width="8.75" style="132"/>
    <col min="257" max="257" width="15.625" style="132" customWidth="1"/>
    <col min="258" max="259" width="8.75" style="132"/>
    <col min="260" max="260" width="9.875" style="132" customWidth="1"/>
    <col min="261" max="512" width="8.75" style="132"/>
    <col min="513" max="513" width="15.625" style="132" customWidth="1"/>
    <col min="514" max="515" width="8.75" style="132"/>
    <col min="516" max="516" width="9.875" style="132" customWidth="1"/>
    <col min="517" max="768" width="8.75" style="132"/>
    <col min="769" max="769" width="15.625" style="132" customWidth="1"/>
    <col min="770" max="771" width="8.75" style="132"/>
    <col min="772" max="772" width="9.875" style="132" customWidth="1"/>
    <col min="773" max="1024" width="8.75" style="132"/>
    <col min="1025" max="1025" width="15.625" style="132" customWidth="1"/>
    <col min="1026" max="1027" width="8.75" style="132"/>
    <col min="1028" max="1028" width="9.875" style="132" customWidth="1"/>
    <col min="1029" max="1280" width="8.75" style="132"/>
    <col min="1281" max="1281" width="15.625" style="132" customWidth="1"/>
    <col min="1282" max="1283" width="8.75" style="132"/>
    <col min="1284" max="1284" width="9.875" style="132" customWidth="1"/>
    <col min="1285" max="1536" width="8.75" style="132"/>
    <col min="1537" max="1537" width="15.625" style="132" customWidth="1"/>
    <col min="1538" max="1539" width="8.75" style="132"/>
    <col min="1540" max="1540" width="9.875" style="132" customWidth="1"/>
    <col min="1541" max="1792" width="8.75" style="132"/>
    <col min="1793" max="1793" width="15.625" style="132" customWidth="1"/>
    <col min="1794" max="1795" width="8.75" style="132"/>
    <col min="1796" max="1796" width="9.875" style="132" customWidth="1"/>
    <col min="1797" max="2048" width="8.75" style="132"/>
    <col min="2049" max="2049" width="15.625" style="132" customWidth="1"/>
    <col min="2050" max="2051" width="8.75" style="132"/>
    <col min="2052" max="2052" width="9.875" style="132" customWidth="1"/>
    <col min="2053" max="2304" width="8.75" style="132"/>
    <col min="2305" max="2305" width="15.625" style="132" customWidth="1"/>
    <col min="2306" max="2307" width="8.75" style="132"/>
    <col min="2308" max="2308" width="9.875" style="132" customWidth="1"/>
    <col min="2309" max="2560" width="8.75" style="132"/>
    <col min="2561" max="2561" width="15.625" style="132" customWidth="1"/>
    <col min="2562" max="2563" width="8.75" style="132"/>
    <col min="2564" max="2564" width="9.875" style="132" customWidth="1"/>
    <col min="2565" max="2816" width="8.75" style="132"/>
    <col min="2817" max="2817" width="15.625" style="132" customWidth="1"/>
    <col min="2818" max="2819" width="8.75" style="132"/>
    <col min="2820" max="2820" width="9.875" style="132" customWidth="1"/>
    <col min="2821" max="3072" width="8.75" style="132"/>
    <col min="3073" max="3073" width="15.625" style="132" customWidth="1"/>
    <col min="3074" max="3075" width="8.75" style="132"/>
    <col min="3076" max="3076" width="9.875" style="132" customWidth="1"/>
    <col min="3077" max="3328" width="8.75" style="132"/>
    <col min="3329" max="3329" width="15.625" style="132" customWidth="1"/>
    <col min="3330" max="3331" width="8.75" style="132"/>
    <col min="3332" max="3332" width="9.875" style="132" customWidth="1"/>
    <col min="3333" max="3584" width="8.75" style="132"/>
    <col min="3585" max="3585" width="15.625" style="132" customWidth="1"/>
    <col min="3586" max="3587" width="8.75" style="132"/>
    <col min="3588" max="3588" width="9.875" style="132" customWidth="1"/>
    <col min="3589" max="3840" width="8.75" style="132"/>
    <col min="3841" max="3841" width="15.625" style="132" customWidth="1"/>
    <col min="3842" max="3843" width="8.75" style="132"/>
    <col min="3844" max="3844" width="9.875" style="132" customWidth="1"/>
    <col min="3845" max="4096" width="8.75" style="132"/>
    <col min="4097" max="4097" width="15.625" style="132" customWidth="1"/>
    <col min="4098" max="4099" width="8.75" style="132"/>
    <col min="4100" max="4100" width="9.875" style="132" customWidth="1"/>
    <col min="4101" max="4352" width="8.75" style="132"/>
    <col min="4353" max="4353" width="15.625" style="132" customWidth="1"/>
    <col min="4354" max="4355" width="8.75" style="132"/>
    <col min="4356" max="4356" width="9.875" style="132" customWidth="1"/>
    <col min="4357" max="4608" width="8.75" style="132"/>
    <col min="4609" max="4609" width="15.625" style="132" customWidth="1"/>
    <col min="4610" max="4611" width="8.75" style="132"/>
    <col min="4612" max="4612" width="9.875" style="132" customWidth="1"/>
    <col min="4613" max="4864" width="8.75" style="132"/>
    <col min="4865" max="4865" width="15.625" style="132" customWidth="1"/>
    <col min="4866" max="4867" width="8.75" style="132"/>
    <col min="4868" max="4868" width="9.875" style="132" customWidth="1"/>
    <col min="4869" max="5120" width="8.75" style="132"/>
    <col min="5121" max="5121" width="15.625" style="132" customWidth="1"/>
    <col min="5122" max="5123" width="8.75" style="132"/>
    <col min="5124" max="5124" width="9.875" style="132" customWidth="1"/>
    <col min="5125" max="5376" width="8.75" style="132"/>
    <col min="5377" max="5377" width="15.625" style="132" customWidth="1"/>
    <col min="5378" max="5379" width="8.75" style="132"/>
    <col min="5380" max="5380" width="9.875" style="132" customWidth="1"/>
    <col min="5381" max="5632" width="8.75" style="132"/>
    <col min="5633" max="5633" width="15.625" style="132" customWidth="1"/>
    <col min="5634" max="5635" width="8.75" style="132"/>
    <col min="5636" max="5636" width="9.875" style="132" customWidth="1"/>
    <col min="5637" max="5888" width="8.75" style="132"/>
    <col min="5889" max="5889" width="15.625" style="132" customWidth="1"/>
    <col min="5890" max="5891" width="8.75" style="132"/>
    <col min="5892" max="5892" width="9.875" style="132" customWidth="1"/>
    <col min="5893" max="6144" width="8.75" style="132"/>
    <col min="6145" max="6145" width="15.625" style="132" customWidth="1"/>
    <col min="6146" max="6147" width="8.75" style="132"/>
    <col min="6148" max="6148" width="9.875" style="132" customWidth="1"/>
    <col min="6149" max="6400" width="8.75" style="132"/>
    <col min="6401" max="6401" width="15.625" style="132" customWidth="1"/>
    <col min="6402" max="6403" width="8.75" style="132"/>
    <col min="6404" max="6404" width="9.875" style="132" customWidth="1"/>
    <col min="6405" max="6656" width="8.75" style="132"/>
    <col min="6657" max="6657" width="15.625" style="132" customWidth="1"/>
    <col min="6658" max="6659" width="8.75" style="132"/>
    <col min="6660" max="6660" width="9.875" style="132" customWidth="1"/>
    <col min="6661" max="6912" width="8.75" style="132"/>
    <col min="6913" max="6913" width="15.625" style="132" customWidth="1"/>
    <col min="6914" max="6915" width="8.75" style="132"/>
    <col min="6916" max="6916" width="9.875" style="132" customWidth="1"/>
    <col min="6917" max="7168" width="8.75" style="132"/>
    <col min="7169" max="7169" width="15.625" style="132" customWidth="1"/>
    <col min="7170" max="7171" width="8.75" style="132"/>
    <col min="7172" max="7172" width="9.875" style="132" customWidth="1"/>
    <col min="7173" max="7424" width="8.75" style="132"/>
    <col min="7425" max="7425" width="15.625" style="132" customWidth="1"/>
    <col min="7426" max="7427" width="8.75" style="132"/>
    <col min="7428" max="7428" width="9.875" style="132" customWidth="1"/>
    <col min="7429" max="7680" width="8.75" style="132"/>
    <col min="7681" max="7681" width="15.625" style="132" customWidth="1"/>
    <col min="7682" max="7683" width="8.75" style="132"/>
    <col min="7684" max="7684" width="9.875" style="132" customWidth="1"/>
    <col min="7685" max="7936" width="8.75" style="132"/>
    <col min="7937" max="7937" width="15.625" style="132" customWidth="1"/>
    <col min="7938" max="7939" width="8.75" style="132"/>
    <col min="7940" max="7940" width="9.875" style="132" customWidth="1"/>
    <col min="7941" max="8192" width="8.75" style="132"/>
    <col min="8193" max="8193" width="15.625" style="132" customWidth="1"/>
    <col min="8194" max="8195" width="8.75" style="132"/>
    <col min="8196" max="8196" width="9.875" style="132" customWidth="1"/>
    <col min="8197" max="8448" width="8.75" style="132"/>
    <col min="8449" max="8449" width="15.625" style="132" customWidth="1"/>
    <col min="8450" max="8451" width="8.75" style="132"/>
    <col min="8452" max="8452" width="9.875" style="132" customWidth="1"/>
    <col min="8453" max="8704" width="8.75" style="132"/>
    <col min="8705" max="8705" width="15.625" style="132" customWidth="1"/>
    <col min="8706" max="8707" width="8.75" style="132"/>
    <col min="8708" max="8708" width="9.875" style="132" customWidth="1"/>
    <col min="8709" max="8960" width="8.75" style="132"/>
    <col min="8961" max="8961" width="15.625" style="132" customWidth="1"/>
    <col min="8962" max="8963" width="8.75" style="132"/>
    <col min="8964" max="8964" width="9.875" style="132" customWidth="1"/>
    <col min="8965" max="9216" width="8.75" style="132"/>
    <col min="9217" max="9217" width="15.625" style="132" customWidth="1"/>
    <col min="9218" max="9219" width="8.75" style="132"/>
    <col min="9220" max="9220" width="9.875" style="132" customWidth="1"/>
    <col min="9221" max="9472" width="8.75" style="132"/>
    <col min="9473" max="9473" width="15.625" style="132" customWidth="1"/>
    <col min="9474" max="9475" width="8.75" style="132"/>
    <col min="9476" max="9476" width="9.875" style="132" customWidth="1"/>
    <col min="9477" max="9728" width="8.75" style="132"/>
    <col min="9729" max="9729" width="15.625" style="132" customWidth="1"/>
    <col min="9730" max="9731" width="8.75" style="132"/>
    <col min="9732" max="9732" width="9.875" style="132" customWidth="1"/>
    <col min="9733" max="9984" width="8.75" style="132"/>
    <col min="9985" max="9985" width="15.625" style="132" customWidth="1"/>
    <col min="9986" max="9987" width="8.75" style="132"/>
    <col min="9988" max="9988" width="9.875" style="132" customWidth="1"/>
    <col min="9989" max="10240" width="8.75" style="132"/>
    <col min="10241" max="10241" width="15.625" style="132" customWidth="1"/>
    <col min="10242" max="10243" width="8.75" style="132"/>
    <col min="10244" max="10244" width="9.875" style="132" customWidth="1"/>
    <col min="10245" max="10496" width="8.75" style="132"/>
    <col min="10497" max="10497" width="15.625" style="132" customWidth="1"/>
    <col min="10498" max="10499" width="8.75" style="132"/>
    <col min="10500" max="10500" width="9.875" style="132" customWidth="1"/>
    <col min="10501" max="10752" width="8.75" style="132"/>
    <col min="10753" max="10753" width="15.625" style="132" customWidth="1"/>
    <col min="10754" max="10755" width="8.75" style="132"/>
    <col min="10756" max="10756" width="9.875" style="132" customWidth="1"/>
    <col min="10757" max="11008" width="8.75" style="132"/>
    <col min="11009" max="11009" width="15.625" style="132" customWidth="1"/>
    <col min="11010" max="11011" width="8.75" style="132"/>
    <col min="11012" max="11012" width="9.875" style="132" customWidth="1"/>
    <col min="11013" max="11264" width="8.75" style="132"/>
    <col min="11265" max="11265" width="15.625" style="132" customWidth="1"/>
    <col min="11266" max="11267" width="8.75" style="132"/>
    <col min="11268" max="11268" width="9.875" style="132" customWidth="1"/>
    <col min="11269" max="11520" width="8.75" style="132"/>
    <col min="11521" max="11521" width="15.625" style="132" customWidth="1"/>
    <col min="11522" max="11523" width="8.75" style="132"/>
    <col min="11524" max="11524" width="9.875" style="132" customWidth="1"/>
    <col min="11525" max="11776" width="8.75" style="132"/>
    <col min="11777" max="11777" width="15.625" style="132" customWidth="1"/>
    <col min="11778" max="11779" width="8.75" style="132"/>
    <col min="11780" max="11780" width="9.875" style="132" customWidth="1"/>
    <col min="11781" max="12032" width="8.75" style="132"/>
    <col min="12033" max="12033" width="15.625" style="132" customWidth="1"/>
    <col min="12034" max="12035" width="8.75" style="132"/>
    <col min="12036" max="12036" width="9.875" style="132" customWidth="1"/>
    <col min="12037" max="12288" width="8.75" style="132"/>
    <col min="12289" max="12289" width="15.625" style="132" customWidth="1"/>
    <col min="12290" max="12291" width="8.75" style="132"/>
    <col min="12292" max="12292" width="9.875" style="132" customWidth="1"/>
    <col min="12293" max="12544" width="8.75" style="132"/>
    <col min="12545" max="12545" width="15.625" style="132" customWidth="1"/>
    <col min="12546" max="12547" width="8.75" style="132"/>
    <col min="12548" max="12548" width="9.875" style="132" customWidth="1"/>
    <col min="12549" max="12800" width="8.75" style="132"/>
    <col min="12801" max="12801" width="15.625" style="132" customWidth="1"/>
    <col min="12802" max="12803" width="8.75" style="132"/>
    <col min="12804" max="12804" width="9.875" style="132" customWidth="1"/>
    <col min="12805" max="13056" width="8.75" style="132"/>
    <col min="13057" max="13057" width="15.625" style="132" customWidth="1"/>
    <col min="13058" max="13059" width="8.75" style="132"/>
    <col min="13060" max="13060" width="9.875" style="132" customWidth="1"/>
    <col min="13061" max="13312" width="8.75" style="132"/>
    <col min="13313" max="13313" width="15.625" style="132" customWidth="1"/>
    <col min="13314" max="13315" width="8.75" style="132"/>
    <col min="13316" max="13316" width="9.875" style="132" customWidth="1"/>
    <col min="13317" max="13568" width="8.75" style="132"/>
    <col min="13569" max="13569" width="15.625" style="132" customWidth="1"/>
    <col min="13570" max="13571" width="8.75" style="132"/>
    <col min="13572" max="13572" width="9.875" style="132" customWidth="1"/>
    <col min="13573" max="13824" width="8.75" style="132"/>
    <col min="13825" max="13825" width="15.625" style="132" customWidth="1"/>
    <col min="13826" max="13827" width="8.75" style="132"/>
    <col min="13828" max="13828" width="9.875" style="132" customWidth="1"/>
    <col min="13829" max="14080" width="8.75" style="132"/>
    <col min="14081" max="14081" width="15.625" style="132" customWidth="1"/>
    <col min="14082" max="14083" width="8.75" style="132"/>
    <col min="14084" max="14084" width="9.875" style="132" customWidth="1"/>
    <col min="14085" max="14336" width="8.75" style="132"/>
    <col min="14337" max="14337" width="15.625" style="132" customWidth="1"/>
    <col min="14338" max="14339" width="8.75" style="132"/>
    <col min="14340" max="14340" width="9.875" style="132" customWidth="1"/>
    <col min="14341" max="14592" width="8.75" style="132"/>
    <col min="14593" max="14593" width="15.625" style="132" customWidth="1"/>
    <col min="14594" max="14595" width="8.75" style="132"/>
    <col min="14596" max="14596" width="9.875" style="132" customWidth="1"/>
    <col min="14597" max="14848" width="8.75" style="132"/>
    <col min="14849" max="14849" width="15.625" style="132" customWidth="1"/>
    <col min="14850" max="14851" width="8.75" style="132"/>
    <col min="14852" max="14852" width="9.875" style="132" customWidth="1"/>
    <col min="14853" max="15104" width="8.75" style="132"/>
    <col min="15105" max="15105" width="15.625" style="132" customWidth="1"/>
    <col min="15106" max="15107" width="8.75" style="132"/>
    <col min="15108" max="15108" width="9.875" style="132" customWidth="1"/>
    <col min="15109" max="15360" width="8.75" style="132"/>
    <col min="15361" max="15361" width="15.625" style="132" customWidth="1"/>
    <col min="15362" max="15363" width="8.75" style="132"/>
    <col min="15364" max="15364" width="9.875" style="132" customWidth="1"/>
    <col min="15365" max="15616" width="8.75" style="132"/>
    <col min="15617" max="15617" width="15.625" style="132" customWidth="1"/>
    <col min="15618" max="15619" width="8.75" style="132"/>
    <col min="15620" max="15620" width="9.875" style="132" customWidth="1"/>
    <col min="15621" max="15872" width="8.75" style="132"/>
    <col min="15873" max="15873" width="15.625" style="132" customWidth="1"/>
    <col min="15874" max="15875" width="8.75" style="132"/>
    <col min="15876" max="15876" width="9.875" style="132" customWidth="1"/>
    <col min="15877" max="16128" width="8.75" style="132"/>
    <col min="16129" max="16129" width="15.625" style="132" customWidth="1"/>
    <col min="16130" max="16131" width="8.75" style="132"/>
    <col min="16132" max="16132" width="9.875" style="132" customWidth="1"/>
    <col min="16133" max="16384" width="8.75" style="132"/>
  </cols>
  <sheetData>
    <row r="1" spans="2:18" ht="16.5">
      <c r="B1" s="128" t="s">
        <v>241</v>
      </c>
      <c r="C1" s="129" t="s">
        <v>273</v>
      </c>
      <c r="D1" s="129" t="s">
        <v>242</v>
      </c>
      <c r="E1" s="130" t="s">
        <v>243</v>
      </c>
      <c r="F1" s="129" t="s">
        <v>244</v>
      </c>
      <c r="G1" s="131">
        <v>0.8</v>
      </c>
    </row>
    <row r="2" spans="2:18" ht="12.75">
      <c r="B2" s="129">
        <v>1</v>
      </c>
      <c r="C2" s="129" t="s">
        <v>276</v>
      </c>
      <c r="D2" s="129">
        <v>131</v>
      </c>
      <c r="E2" s="133">
        <f t="shared" ref="E2:E7" si="0">D2/$D$9</f>
        <v>0.34564643799472294</v>
      </c>
      <c r="F2" s="134">
        <f>E2</f>
        <v>0.34564643799472294</v>
      </c>
      <c r="G2" s="131">
        <v>0.8</v>
      </c>
    </row>
    <row r="3" spans="2:18" ht="12.75">
      <c r="B3" s="129">
        <v>2</v>
      </c>
      <c r="C3" s="129" t="s">
        <v>277</v>
      </c>
      <c r="D3" s="129">
        <v>130</v>
      </c>
      <c r="E3" s="133">
        <f t="shared" si="0"/>
        <v>0.34300791556728233</v>
      </c>
      <c r="F3" s="134">
        <f>E3+F2</f>
        <v>0.68865435356200533</v>
      </c>
      <c r="G3" s="131">
        <v>0.8</v>
      </c>
    </row>
    <row r="4" spans="2:18" ht="12.75">
      <c r="B4" s="129">
        <v>3</v>
      </c>
      <c r="C4" s="129" t="s">
        <v>240</v>
      </c>
      <c r="D4" s="129">
        <v>61</v>
      </c>
      <c r="E4" s="133">
        <f t="shared" si="0"/>
        <v>0.16094986807387862</v>
      </c>
      <c r="F4" s="134">
        <f>E4+F3</f>
        <v>0.84960422163588389</v>
      </c>
      <c r="G4" s="131">
        <v>0.8</v>
      </c>
    </row>
    <row r="5" spans="2:18" ht="12.75">
      <c r="B5" s="129">
        <v>4</v>
      </c>
      <c r="C5" s="129" t="s">
        <v>274</v>
      </c>
      <c r="D5" s="129">
        <v>57</v>
      </c>
      <c r="E5" s="133">
        <f t="shared" si="0"/>
        <v>0.15039577836411611</v>
      </c>
      <c r="F5" s="134">
        <f t="shared" ref="F5:F8" si="1">E5+F4</f>
        <v>1</v>
      </c>
      <c r="G5" s="131">
        <v>0.8</v>
      </c>
    </row>
    <row r="6" spans="2:18" ht="12.75">
      <c r="B6" s="129">
        <v>5</v>
      </c>
      <c r="C6" s="129"/>
      <c r="D6" s="129"/>
      <c r="E6" s="133">
        <f t="shared" si="0"/>
        <v>0</v>
      </c>
      <c r="F6" s="134">
        <f t="shared" si="1"/>
        <v>1</v>
      </c>
      <c r="G6" s="131">
        <v>0.8</v>
      </c>
    </row>
    <row r="7" spans="2:18" ht="12.75">
      <c r="B7" s="129">
        <v>6</v>
      </c>
      <c r="C7" s="135"/>
      <c r="D7" s="129"/>
      <c r="E7" s="133">
        <f t="shared" si="0"/>
        <v>0</v>
      </c>
      <c r="F7" s="134">
        <f t="shared" si="1"/>
        <v>1</v>
      </c>
      <c r="G7" s="131">
        <v>0.8</v>
      </c>
    </row>
    <row r="8" spans="2:18" ht="12.75">
      <c r="B8" s="129">
        <v>7</v>
      </c>
      <c r="C8" s="135"/>
      <c r="D8" s="129"/>
      <c r="E8" s="133">
        <f>D8/$D$9</f>
        <v>0</v>
      </c>
      <c r="F8" s="134">
        <f t="shared" si="1"/>
        <v>1</v>
      </c>
      <c r="G8" s="131">
        <v>0.8</v>
      </c>
    </row>
    <row r="9" spans="2:18" ht="12.75">
      <c r="B9" s="177" t="s">
        <v>245</v>
      </c>
      <c r="C9" s="178"/>
      <c r="D9" s="129">
        <f>SUM(D2:D8)</f>
        <v>379</v>
      </c>
      <c r="E9" s="131"/>
      <c r="F9" s="129"/>
      <c r="G9" s="129"/>
    </row>
    <row r="14" spans="2:18" ht="12.75"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</row>
    <row r="16" spans="2:18" ht="12.75">
      <c r="D16" s="136"/>
    </row>
    <row r="17" spans="2:17" ht="12.75">
      <c r="D17" s="136"/>
    </row>
    <row r="18" spans="2:17" ht="12.75">
      <c r="D18" s="136"/>
    </row>
    <row r="19" spans="2:17" ht="12.75">
      <c r="D19" s="136"/>
    </row>
    <row r="21" spans="2:17" ht="12.75">
      <c r="C21" s="136"/>
      <c r="D21" s="136"/>
      <c r="E21" s="136"/>
      <c r="F21" s="136"/>
      <c r="G21" s="136"/>
      <c r="H21" s="136"/>
      <c r="I21" s="136"/>
      <c r="J21" s="136"/>
      <c r="K21" s="136"/>
      <c r="L21" s="136" t="s">
        <v>280</v>
      </c>
      <c r="M21" s="136"/>
      <c r="N21" s="136"/>
      <c r="O21" s="136"/>
      <c r="P21" s="136"/>
      <c r="Q21" s="136"/>
    </row>
    <row r="23" spans="2:17" ht="12.75">
      <c r="D23" s="136"/>
    </row>
    <row r="26" spans="2:17" ht="12.75">
      <c r="B26" s="137" t="s">
        <v>246</v>
      </c>
      <c r="C26" s="137" t="s">
        <v>247</v>
      </c>
      <c r="D26" s="179" t="s">
        <v>283</v>
      </c>
      <c r="E26" s="180"/>
      <c r="F26" s="181"/>
      <c r="G26" s="179" t="s">
        <v>249</v>
      </c>
      <c r="H26" s="180"/>
      <c r="I26" s="181"/>
      <c r="J26" s="137" t="s">
        <v>250</v>
      </c>
      <c r="K26" s="137" t="s">
        <v>251</v>
      </c>
      <c r="L26" s="179" t="s">
        <v>252</v>
      </c>
      <c r="M26" s="181"/>
      <c r="N26" s="136"/>
      <c r="O26" s="136"/>
      <c r="P26" s="136"/>
    </row>
    <row r="27" spans="2:17" ht="59.45" customHeight="1">
      <c r="B27" s="138">
        <v>1</v>
      </c>
      <c r="C27" s="162" t="s">
        <v>292</v>
      </c>
      <c r="D27" s="182" t="s">
        <v>293</v>
      </c>
      <c r="E27" s="183"/>
      <c r="F27" s="184"/>
      <c r="G27" s="182" t="s">
        <v>294</v>
      </c>
      <c r="H27" s="183"/>
      <c r="I27" s="184"/>
      <c r="J27" s="140" t="s">
        <v>295</v>
      </c>
      <c r="K27" s="148">
        <v>45303</v>
      </c>
      <c r="L27" s="185"/>
      <c r="M27" s="186"/>
    </row>
    <row r="28" spans="2:17" ht="13.5">
      <c r="B28" s="141">
        <v>2</v>
      </c>
      <c r="C28" s="142"/>
      <c r="D28" s="187"/>
      <c r="E28" s="188"/>
      <c r="F28" s="189"/>
      <c r="G28" s="190"/>
      <c r="H28" s="191"/>
      <c r="I28" s="192"/>
      <c r="J28" s="143"/>
      <c r="K28" s="143"/>
      <c r="L28" s="193"/>
      <c r="M28" s="194"/>
    </row>
    <row r="29" spans="2:17" ht="13.5">
      <c r="B29" s="138">
        <v>3</v>
      </c>
      <c r="C29" s="140"/>
      <c r="D29" s="185"/>
      <c r="E29" s="195"/>
      <c r="F29" s="186"/>
      <c r="G29" s="185"/>
      <c r="H29" s="195"/>
      <c r="I29" s="186"/>
      <c r="J29" s="140"/>
      <c r="K29" s="140"/>
      <c r="L29" s="185"/>
      <c r="M29" s="186"/>
    </row>
    <row r="30" spans="2:17" ht="13.5">
      <c r="B30" s="141">
        <v>4</v>
      </c>
      <c r="C30" s="143"/>
      <c r="D30" s="193"/>
      <c r="E30" s="196"/>
      <c r="F30" s="194"/>
      <c r="G30" s="193"/>
      <c r="H30" s="196"/>
      <c r="I30" s="194"/>
      <c r="J30" s="143"/>
      <c r="K30" s="143"/>
      <c r="L30" s="193"/>
      <c r="M30" s="194"/>
    </row>
    <row r="31" spans="2:17" ht="13.5">
      <c r="B31" s="138">
        <v>5</v>
      </c>
      <c r="C31" s="140"/>
      <c r="D31" s="185"/>
      <c r="E31" s="195"/>
      <c r="F31" s="186"/>
      <c r="G31" s="185"/>
      <c r="H31" s="195"/>
      <c r="I31" s="186"/>
      <c r="J31" s="140"/>
      <c r="K31" s="140"/>
      <c r="L31" s="185"/>
      <c r="M31" s="186"/>
    </row>
    <row r="32" spans="2:17" ht="13.5">
      <c r="B32" s="141">
        <v>6</v>
      </c>
      <c r="C32" s="143"/>
      <c r="D32" s="193"/>
      <c r="E32" s="196"/>
      <c r="F32" s="194"/>
      <c r="G32" s="193"/>
      <c r="H32" s="196"/>
      <c r="I32" s="194"/>
      <c r="J32" s="143"/>
      <c r="K32" s="143"/>
      <c r="L32" s="193"/>
      <c r="M32" s="194"/>
    </row>
    <row r="34" spans="2:5" ht="12.75">
      <c r="B34" s="144" t="s">
        <v>91</v>
      </c>
      <c r="C34" s="145" t="s">
        <v>174</v>
      </c>
      <c r="D34" s="145" t="s">
        <v>253</v>
      </c>
      <c r="E34" s="146" t="s">
        <v>254</v>
      </c>
    </row>
    <row r="35" spans="2:5" ht="12.75">
      <c r="B35" s="146" t="s">
        <v>291</v>
      </c>
      <c r="C35" s="146">
        <v>25782</v>
      </c>
      <c r="D35" s="146">
        <v>71</v>
      </c>
      <c r="E35" s="147">
        <f>D35/C35</f>
        <v>2.7538592816693818E-3</v>
      </c>
    </row>
    <row r="36" spans="2:5" ht="12.75">
      <c r="B36" s="146" t="s">
        <v>282</v>
      </c>
      <c r="C36" s="146">
        <v>31042</v>
      </c>
      <c r="D36" s="146">
        <v>60</v>
      </c>
      <c r="E36" s="147">
        <f t="shared" ref="E36:E50" si="2">D36/C36</f>
        <v>1.9328651504413375E-3</v>
      </c>
    </row>
    <row r="37" spans="2:5" ht="12.75">
      <c r="B37" s="146"/>
      <c r="C37" s="146"/>
      <c r="D37" s="146"/>
      <c r="E37" s="147" t="e">
        <f t="shared" si="2"/>
        <v>#DIV/0!</v>
      </c>
    </row>
    <row r="38" spans="2:5" ht="12.75">
      <c r="B38" s="146"/>
      <c r="C38" s="146"/>
      <c r="D38" s="146"/>
      <c r="E38" s="147" t="e">
        <f t="shared" si="2"/>
        <v>#DIV/0!</v>
      </c>
    </row>
    <row r="39" spans="2:5" ht="12.75">
      <c r="B39" s="146"/>
      <c r="C39" s="146"/>
      <c r="D39" s="146"/>
      <c r="E39" s="147" t="e">
        <f t="shared" si="2"/>
        <v>#DIV/0!</v>
      </c>
    </row>
    <row r="40" spans="2:5" ht="12.75">
      <c r="B40" s="146"/>
      <c r="C40" s="146"/>
      <c r="D40" s="146"/>
      <c r="E40" s="147" t="e">
        <f t="shared" si="2"/>
        <v>#DIV/0!</v>
      </c>
    </row>
    <row r="41" spans="2:5" ht="12.75">
      <c r="B41" s="146"/>
      <c r="C41" s="146"/>
      <c r="D41" s="146"/>
      <c r="E41" s="147" t="e">
        <f t="shared" si="2"/>
        <v>#DIV/0!</v>
      </c>
    </row>
    <row r="42" spans="2:5" ht="12.75">
      <c r="B42" s="146"/>
      <c r="C42" s="146"/>
      <c r="D42" s="146"/>
      <c r="E42" s="147" t="e">
        <f t="shared" si="2"/>
        <v>#DIV/0!</v>
      </c>
    </row>
    <row r="43" spans="2:5" ht="12.75">
      <c r="B43" s="146"/>
      <c r="C43" s="146"/>
      <c r="D43" s="146"/>
      <c r="E43" s="147" t="e">
        <f t="shared" si="2"/>
        <v>#DIV/0!</v>
      </c>
    </row>
    <row r="44" spans="2:5" ht="12.75">
      <c r="B44" s="146"/>
      <c r="C44" s="146"/>
      <c r="D44" s="146"/>
      <c r="E44" s="147" t="e">
        <f t="shared" si="2"/>
        <v>#DIV/0!</v>
      </c>
    </row>
    <row r="45" spans="2:5" ht="12.75">
      <c r="B45" s="146"/>
      <c r="C45" s="146"/>
      <c r="D45" s="146"/>
      <c r="E45" s="147" t="e">
        <f t="shared" si="2"/>
        <v>#DIV/0!</v>
      </c>
    </row>
    <row r="46" spans="2:5" ht="12.75">
      <c r="B46" s="146"/>
      <c r="C46" s="146"/>
      <c r="D46" s="146"/>
      <c r="E46" s="147" t="e">
        <f t="shared" si="2"/>
        <v>#DIV/0!</v>
      </c>
    </row>
    <row r="47" spans="2:5" ht="12.75">
      <c r="B47" s="146"/>
      <c r="C47" s="146"/>
      <c r="D47" s="146"/>
      <c r="E47" s="147" t="e">
        <f t="shared" si="2"/>
        <v>#DIV/0!</v>
      </c>
    </row>
    <row r="48" spans="2:5" ht="12.75">
      <c r="B48" s="146"/>
      <c r="C48" s="146"/>
      <c r="D48" s="146"/>
      <c r="E48" s="147" t="e">
        <f t="shared" si="2"/>
        <v>#DIV/0!</v>
      </c>
    </row>
    <row r="49" spans="2:13" ht="12.75">
      <c r="B49" s="146"/>
      <c r="C49" s="146"/>
      <c r="D49" s="146"/>
      <c r="E49" s="147" t="e">
        <f t="shared" si="2"/>
        <v>#DIV/0!</v>
      </c>
    </row>
    <row r="50" spans="2:13" ht="12.75">
      <c r="B50" s="146"/>
      <c r="C50" s="146"/>
      <c r="D50" s="146"/>
      <c r="E50" s="147" t="e">
        <f t="shared" si="2"/>
        <v>#DIV/0!</v>
      </c>
    </row>
    <row r="51" spans="2:13" ht="12.75">
      <c r="B51" s="146"/>
      <c r="C51" s="146"/>
      <c r="D51" s="146"/>
      <c r="E51" s="147"/>
    </row>
    <row r="52" spans="2:13" ht="12.75">
      <c r="B52" s="146"/>
      <c r="C52" s="146"/>
      <c r="D52" s="146"/>
      <c r="E52" s="147"/>
    </row>
    <row r="54" spans="2:13" ht="12.75">
      <c r="B54" s="137" t="s">
        <v>246</v>
      </c>
      <c r="C54" s="137" t="s">
        <v>255</v>
      </c>
      <c r="D54" s="179" t="s">
        <v>248</v>
      </c>
      <c r="E54" s="180"/>
      <c r="F54" s="181"/>
      <c r="G54" s="179" t="s">
        <v>249</v>
      </c>
      <c r="H54" s="180"/>
      <c r="I54" s="181"/>
      <c r="J54" s="137" t="s">
        <v>250</v>
      </c>
      <c r="K54" s="137" t="s">
        <v>251</v>
      </c>
      <c r="L54" s="179" t="s">
        <v>252</v>
      </c>
      <c r="M54" s="181"/>
    </row>
    <row r="55" spans="2:13" ht="13.5">
      <c r="B55" s="138">
        <v>1</v>
      </c>
      <c r="C55" s="139"/>
      <c r="D55" s="197"/>
      <c r="E55" s="183"/>
      <c r="F55" s="184"/>
      <c r="G55" s="182"/>
      <c r="H55" s="198"/>
      <c r="I55" s="199"/>
      <c r="J55" s="140"/>
      <c r="K55" s="148"/>
      <c r="L55" s="200"/>
      <c r="M55" s="201"/>
    </row>
    <row r="56" spans="2:13" ht="13.5">
      <c r="B56" s="141">
        <v>2</v>
      </c>
      <c r="C56" s="149"/>
      <c r="D56" s="193"/>
      <c r="E56" s="196"/>
      <c r="F56" s="194"/>
      <c r="G56" s="193"/>
      <c r="H56" s="196"/>
      <c r="I56" s="194"/>
      <c r="J56" s="143"/>
      <c r="K56" s="143"/>
      <c r="L56" s="193"/>
      <c r="M56" s="194"/>
    </row>
    <row r="57" spans="2:13" ht="13.5">
      <c r="B57" s="138">
        <v>3</v>
      </c>
      <c r="C57" s="140"/>
      <c r="D57" s="185"/>
      <c r="E57" s="195"/>
      <c r="F57" s="186"/>
      <c r="G57" s="185"/>
      <c r="H57" s="195"/>
      <c r="I57" s="186"/>
      <c r="J57" s="140"/>
      <c r="K57" s="140"/>
      <c r="L57" s="185"/>
      <c r="M57" s="186"/>
    </row>
    <row r="58" spans="2:13" ht="13.5">
      <c r="B58" s="141">
        <v>4</v>
      </c>
      <c r="C58" s="143"/>
      <c r="D58" s="193"/>
      <c r="E58" s="196"/>
      <c r="F58" s="194"/>
      <c r="G58" s="193"/>
      <c r="H58" s="196"/>
      <c r="I58" s="194"/>
      <c r="J58" s="143"/>
      <c r="K58" s="143"/>
      <c r="L58" s="193"/>
      <c r="M58" s="194"/>
    </row>
    <row r="59" spans="2:13" ht="13.5">
      <c r="B59" s="138">
        <v>5</v>
      </c>
      <c r="C59" s="140"/>
      <c r="D59" s="185"/>
      <c r="E59" s="195"/>
      <c r="F59" s="186"/>
      <c r="G59" s="185"/>
      <c r="H59" s="195"/>
      <c r="I59" s="186"/>
      <c r="J59" s="140"/>
      <c r="K59" s="140"/>
      <c r="L59" s="185"/>
      <c r="M59" s="186"/>
    </row>
    <row r="60" spans="2:13" ht="13.5">
      <c r="B60" s="141">
        <v>6</v>
      </c>
      <c r="C60" s="143"/>
      <c r="D60" s="193"/>
      <c r="E60" s="196"/>
      <c r="F60" s="194"/>
      <c r="G60" s="193"/>
      <c r="H60" s="196"/>
      <c r="I60" s="194"/>
      <c r="J60" s="143"/>
      <c r="K60" s="143"/>
      <c r="L60" s="193"/>
      <c r="M60" s="194"/>
    </row>
  </sheetData>
  <mergeCells count="43">
    <mergeCell ref="D59:F59"/>
    <mergeCell ref="G59:I59"/>
    <mergeCell ref="L59:M59"/>
    <mergeCell ref="D60:F60"/>
    <mergeCell ref="G60:I60"/>
    <mergeCell ref="L60:M60"/>
    <mergeCell ref="D57:F57"/>
    <mergeCell ref="G57:I57"/>
    <mergeCell ref="L57:M57"/>
    <mergeCell ref="D58:F58"/>
    <mergeCell ref="G58:I58"/>
    <mergeCell ref="L58:M58"/>
    <mergeCell ref="D55:F55"/>
    <mergeCell ref="G55:I55"/>
    <mergeCell ref="L55:M55"/>
    <mergeCell ref="D56:F56"/>
    <mergeCell ref="G56:I56"/>
    <mergeCell ref="L56:M56"/>
    <mergeCell ref="D32:F32"/>
    <mergeCell ref="G32:I32"/>
    <mergeCell ref="L32:M32"/>
    <mergeCell ref="D54:F54"/>
    <mergeCell ref="G54:I54"/>
    <mergeCell ref="L54:M54"/>
    <mergeCell ref="D30:F30"/>
    <mergeCell ref="G30:I30"/>
    <mergeCell ref="L30:M30"/>
    <mergeCell ref="D31:F31"/>
    <mergeCell ref="G31:I31"/>
    <mergeCell ref="L31:M31"/>
    <mergeCell ref="D28:F28"/>
    <mergeCell ref="G28:I28"/>
    <mergeCell ref="L28:M28"/>
    <mergeCell ref="D29:F29"/>
    <mergeCell ref="G29:I29"/>
    <mergeCell ref="L29:M29"/>
    <mergeCell ref="B9:C9"/>
    <mergeCell ref="D26:F26"/>
    <mergeCell ref="G26:I26"/>
    <mergeCell ref="L26:M26"/>
    <mergeCell ref="D27:F27"/>
    <mergeCell ref="G27:I27"/>
    <mergeCell ref="L27:M27"/>
  </mergeCells>
  <phoneticPr fontId="15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D77-1F29-4E4B-8D15-E90D7C846CC3}">
  <dimension ref="B1:R60"/>
  <sheetViews>
    <sheetView topLeftCell="A24" workbookViewId="0">
      <selection activeCell="L23" sqref="L23"/>
    </sheetView>
  </sheetViews>
  <sheetFormatPr defaultRowHeight="19.899999999999999" customHeight="1"/>
  <cols>
    <col min="1" max="1" width="8.75" style="132"/>
    <col min="2" max="2" width="15.875" style="132" customWidth="1"/>
    <col min="3" max="3" width="27.25" style="132" customWidth="1"/>
    <col min="4" max="4" width="17.5" style="132" customWidth="1"/>
    <col min="5" max="5" width="13.875" style="132" customWidth="1"/>
    <col min="6" max="6" width="9.875" style="132" customWidth="1"/>
    <col min="7" max="8" width="8.75" style="132"/>
    <col min="9" max="9" width="11" style="132" customWidth="1"/>
    <col min="10" max="11" width="10.875" style="132" customWidth="1"/>
    <col min="12" max="12" width="8.5" style="132" customWidth="1"/>
    <col min="13" max="256" width="8.75" style="132"/>
    <col min="257" max="257" width="15.625" style="132" customWidth="1"/>
    <col min="258" max="259" width="8.75" style="132"/>
    <col min="260" max="260" width="9.875" style="132" customWidth="1"/>
    <col min="261" max="512" width="8.75" style="132"/>
    <col min="513" max="513" width="15.625" style="132" customWidth="1"/>
    <col min="514" max="515" width="8.75" style="132"/>
    <col min="516" max="516" width="9.875" style="132" customWidth="1"/>
    <col min="517" max="768" width="8.75" style="132"/>
    <col min="769" max="769" width="15.625" style="132" customWidth="1"/>
    <col min="770" max="771" width="8.75" style="132"/>
    <col min="772" max="772" width="9.875" style="132" customWidth="1"/>
    <col min="773" max="1024" width="8.75" style="132"/>
    <col min="1025" max="1025" width="15.625" style="132" customWidth="1"/>
    <col min="1026" max="1027" width="8.75" style="132"/>
    <col min="1028" max="1028" width="9.875" style="132" customWidth="1"/>
    <col min="1029" max="1280" width="8.75" style="132"/>
    <col min="1281" max="1281" width="15.625" style="132" customWidth="1"/>
    <col min="1282" max="1283" width="8.75" style="132"/>
    <col min="1284" max="1284" width="9.875" style="132" customWidth="1"/>
    <col min="1285" max="1536" width="8.75" style="132"/>
    <col min="1537" max="1537" width="15.625" style="132" customWidth="1"/>
    <col min="1538" max="1539" width="8.75" style="132"/>
    <col min="1540" max="1540" width="9.875" style="132" customWidth="1"/>
    <col min="1541" max="1792" width="8.75" style="132"/>
    <col min="1793" max="1793" width="15.625" style="132" customWidth="1"/>
    <col min="1794" max="1795" width="8.75" style="132"/>
    <col min="1796" max="1796" width="9.875" style="132" customWidth="1"/>
    <col min="1797" max="2048" width="8.75" style="132"/>
    <col min="2049" max="2049" width="15.625" style="132" customWidth="1"/>
    <col min="2050" max="2051" width="8.75" style="132"/>
    <col min="2052" max="2052" width="9.875" style="132" customWidth="1"/>
    <col min="2053" max="2304" width="8.75" style="132"/>
    <col min="2305" max="2305" width="15.625" style="132" customWidth="1"/>
    <col min="2306" max="2307" width="8.75" style="132"/>
    <col min="2308" max="2308" width="9.875" style="132" customWidth="1"/>
    <col min="2309" max="2560" width="8.75" style="132"/>
    <col min="2561" max="2561" width="15.625" style="132" customWidth="1"/>
    <col min="2562" max="2563" width="8.75" style="132"/>
    <col min="2564" max="2564" width="9.875" style="132" customWidth="1"/>
    <col min="2565" max="2816" width="8.75" style="132"/>
    <col min="2817" max="2817" width="15.625" style="132" customWidth="1"/>
    <col min="2818" max="2819" width="8.75" style="132"/>
    <col min="2820" max="2820" width="9.875" style="132" customWidth="1"/>
    <col min="2821" max="3072" width="8.75" style="132"/>
    <col min="3073" max="3073" width="15.625" style="132" customWidth="1"/>
    <col min="3074" max="3075" width="8.75" style="132"/>
    <col min="3076" max="3076" width="9.875" style="132" customWidth="1"/>
    <col min="3077" max="3328" width="8.75" style="132"/>
    <col min="3329" max="3329" width="15.625" style="132" customWidth="1"/>
    <col min="3330" max="3331" width="8.75" style="132"/>
    <col min="3332" max="3332" width="9.875" style="132" customWidth="1"/>
    <col min="3333" max="3584" width="8.75" style="132"/>
    <col min="3585" max="3585" width="15.625" style="132" customWidth="1"/>
    <col min="3586" max="3587" width="8.75" style="132"/>
    <col min="3588" max="3588" width="9.875" style="132" customWidth="1"/>
    <col min="3589" max="3840" width="8.75" style="132"/>
    <col min="3841" max="3841" width="15.625" style="132" customWidth="1"/>
    <col min="3842" max="3843" width="8.75" style="132"/>
    <col min="3844" max="3844" width="9.875" style="132" customWidth="1"/>
    <col min="3845" max="4096" width="8.75" style="132"/>
    <col min="4097" max="4097" width="15.625" style="132" customWidth="1"/>
    <col min="4098" max="4099" width="8.75" style="132"/>
    <col min="4100" max="4100" width="9.875" style="132" customWidth="1"/>
    <col min="4101" max="4352" width="8.75" style="132"/>
    <col min="4353" max="4353" width="15.625" style="132" customWidth="1"/>
    <col min="4354" max="4355" width="8.75" style="132"/>
    <col min="4356" max="4356" width="9.875" style="132" customWidth="1"/>
    <col min="4357" max="4608" width="8.75" style="132"/>
    <col min="4609" max="4609" width="15.625" style="132" customWidth="1"/>
    <col min="4610" max="4611" width="8.75" style="132"/>
    <col min="4612" max="4612" width="9.875" style="132" customWidth="1"/>
    <col min="4613" max="4864" width="8.75" style="132"/>
    <col min="4865" max="4865" width="15.625" style="132" customWidth="1"/>
    <col min="4866" max="4867" width="8.75" style="132"/>
    <col min="4868" max="4868" width="9.875" style="132" customWidth="1"/>
    <col min="4869" max="5120" width="8.75" style="132"/>
    <col min="5121" max="5121" width="15.625" style="132" customWidth="1"/>
    <col min="5122" max="5123" width="8.75" style="132"/>
    <col min="5124" max="5124" width="9.875" style="132" customWidth="1"/>
    <col min="5125" max="5376" width="8.75" style="132"/>
    <col min="5377" max="5377" width="15.625" style="132" customWidth="1"/>
    <col min="5378" max="5379" width="8.75" style="132"/>
    <col min="5380" max="5380" width="9.875" style="132" customWidth="1"/>
    <col min="5381" max="5632" width="8.75" style="132"/>
    <col min="5633" max="5633" width="15.625" style="132" customWidth="1"/>
    <col min="5634" max="5635" width="8.75" style="132"/>
    <col min="5636" max="5636" width="9.875" style="132" customWidth="1"/>
    <col min="5637" max="5888" width="8.75" style="132"/>
    <col min="5889" max="5889" width="15.625" style="132" customWidth="1"/>
    <col min="5890" max="5891" width="8.75" style="132"/>
    <col min="5892" max="5892" width="9.875" style="132" customWidth="1"/>
    <col min="5893" max="6144" width="8.75" style="132"/>
    <col min="6145" max="6145" width="15.625" style="132" customWidth="1"/>
    <col min="6146" max="6147" width="8.75" style="132"/>
    <col min="6148" max="6148" width="9.875" style="132" customWidth="1"/>
    <col min="6149" max="6400" width="8.75" style="132"/>
    <col min="6401" max="6401" width="15.625" style="132" customWidth="1"/>
    <col min="6402" max="6403" width="8.75" style="132"/>
    <col min="6404" max="6404" width="9.875" style="132" customWidth="1"/>
    <col min="6405" max="6656" width="8.75" style="132"/>
    <col min="6657" max="6657" width="15.625" style="132" customWidth="1"/>
    <col min="6658" max="6659" width="8.75" style="132"/>
    <col min="6660" max="6660" width="9.875" style="132" customWidth="1"/>
    <col min="6661" max="6912" width="8.75" style="132"/>
    <col min="6913" max="6913" width="15.625" style="132" customWidth="1"/>
    <col min="6914" max="6915" width="8.75" style="132"/>
    <col min="6916" max="6916" width="9.875" style="132" customWidth="1"/>
    <col min="6917" max="7168" width="8.75" style="132"/>
    <col min="7169" max="7169" width="15.625" style="132" customWidth="1"/>
    <col min="7170" max="7171" width="8.75" style="132"/>
    <col min="7172" max="7172" width="9.875" style="132" customWidth="1"/>
    <col min="7173" max="7424" width="8.75" style="132"/>
    <col min="7425" max="7425" width="15.625" style="132" customWidth="1"/>
    <col min="7426" max="7427" width="8.75" style="132"/>
    <col min="7428" max="7428" width="9.875" style="132" customWidth="1"/>
    <col min="7429" max="7680" width="8.75" style="132"/>
    <col min="7681" max="7681" width="15.625" style="132" customWidth="1"/>
    <col min="7682" max="7683" width="8.75" style="132"/>
    <col min="7684" max="7684" width="9.875" style="132" customWidth="1"/>
    <col min="7685" max="7936" width="8.75" style="132"/>
    <col min="7937" max="7937" width="15.625" style="132" customWidth="1"/>
    <col min="7938" max="7939" width="8.75" style="132"/>
    <col min="7940" max="7940" width="9.875" style="132" customWidth="1"/>
    <col min="7941" max="8192" width="8.75" style="132"/>
    <col min="8193" max="8193" width="15.625" style="132" customWidth="1"/>
    <col min="8194" max="8195" width="8.75" style="132"/>
    <col min="8196" max="8196" width="9.875" style="132" customWidth="1"/>
    <col min="8197" max="8448" width="8.75" style="132"/>
    <col min="8449" max="8449" width="15.625" style="132" customWidth="1"/>
    <col min="8450" max="8451" width="8.75" style="132"/>
    <col min="8452" max="8452" width="9.875" style="132" customWidth="1"/>
    <col min="8453" max="8704" width="8.75" style="132"/>
    <col min="8705" max="8705" width="15.625" style="132" customWidth="1"/>
    <col min="8706" max="8707" width="8.75" style="132"/>
    <col min="8708" max="8708" width="9.875" style="132" customWidth="1"/>
    <col min="8709" max="8960" width="8.75" style="132"/>
    <col min="8961" max="8961" width="15.625" style="132" customWidth="1"/>
    <col min="8962" max="8963" width="8.75" style="132"/>
    <col min="8964" max="8964" width="9.875" style="132" customWidth="1"/>
    <col min="8965" max="9216" width="8.75" style="132"/>
    <col min="9217" max="9217" width="15.625" style="132" customWidth="1"/>
    <col min="9218" max="9219" width="8.75" style="132"/>
    <col min="9220" max="9220" width="9.875" style="132" customWidth="1"/>
    <col min="9221" max="9472" width="8.75" style="132"/>
    <col min="9473" max="9473" width="15.625" style="132" customWidth="1"/>
    <col min="9474" max="9475" width="8.75" style="132"/>
    <col min="9476" max="9476" width="9.875" style="132" customWidth="1"/>
    <col min="9477" max="9728" width="8.75" style="132"/>
    <col min="9729" max="9729" width="15.625" style="132" customWidth="1"/>
    <col min="9730" max="9731" width="8.75" style="132"/>
    <col min="9732" max="9732" width="9.875" style="132" customWidth="1"/>
    <col min="9733" max="9984" width="8.75" style="132"/>
    <col min="9985" max="9985" width="15.625" style="132" customWidth="1"/>
    <col min="9986" max="9987" width="8.75" style="132"/>
    <col min="9988" max="9988" width="9.875" style="132" customWidth="1"/>
    <col min="9989" max="10240" width="8.75" style="132"/>
    <col min="10241" max="10241" width="15.625" style="132" customWidth="1"/>
    <col min="10242" max="10243" width="8.75" style="132"/>
    <col min="10244" max="10244" width="9.875" style="132" customWidth="1"/>
    <col min="10245" max="10496" width="8.75" style="132"/>
    <col min="10497" max="10497" width="15.625" style="132" customWidth="1"/>
    <col min="10498" max="10499" width="8.75" style="132"/>
    <col min="10500" max="10500" width="9.875" style="132" customWidth="1"/>
    <col min="10501" max="10752" width="8.75" style="132"/>
    <col min="10753" max="10753" width="15.625" style="132" customWidth="1"/>
    <col min="10754" max="10755" width="8.75" style="132"/>
    <col min="10756" max="10756" width="9.875" style="132" customWidth="1"/>
    <col min="10757" max="11008" width="8.75" style="132"/>
    <col min="11009" max="11009" width="15.625" style="132" customWidth="1"/>
    <col min="11010" max="11011" width="8.75" style="132"/>
    <col min="11012" max="11012" width="9.875" style="132" customWidth="1"/>
    <col min="11013" max="11264" width="8.75" style="132"/>
    <col min="11265" max="11265" width="15.625" style="132" customWidth="1"/>
    <col min="11266" max="11267" width="8.75" style="132"/>
    <col min="11268" max="11268" width="9.875" style="132" customWidth="1"/>
    <col min="11269" max="11520" width="8.75" style="132"/>
    <col min="11521" max="11521" width="15.625" style="132" customWidth="1"/>
    <col min="11522" max="11523" width="8.75" style="132"/>
    <col min="11524" max="11524" width="9.875" style="132" customWidth="1"/>
    <col min="11525" max="11776" width="8.75" style="132"/>
    <col min="11777" max="11777" width="15.625" style="132" customWidth="1"/>
    <col min="11778" max="11779" width="8.75" style="132"/>
    <col min="11780" max="11780" width="9.875" style="132" customWidth="1"/>
    <col min="11781" max="12032" width="8.75" style="132"/>
    <col min="12033" max="12033" width="15.625" style="132" customWidth="1"/>
    <col min="12034" max="12035" width="8.75" style="132"/>
    <col min="12036" max="12036" width="9.875" style="132" customWidth="1"/>
    <col min="12037" max="12288" width="8.75" style="132"/>
    <col min="12289" max="12289" width="15.625" style="132" customWidth="1"/>
    <col min="12290" max="12291" width="8.75" style="132"/>
    <col min="12292" max="12292" width="9.875" style="132" customWidth="1"/>
    <col min="12293" max="12544" width="8.75" style="132"/>
    <col min="12545" max="12545" width="15.625" style="132" customWidth="1"/>
    <col min="12546" max="12547" width="8.75" style="132"/>
    <col min="12548" max="12548" width="9.875" style="132" customWidth="1"/>
    <col min="12549" max="12800" width="8.75" style="132"/>
    <col min="12801" max="12801" width="15.625" style="132" customWidth="1"/>
    <col min="12802" max="12803" width="8.75" style="132"/>
    <col min="12804" max="12804" width="9.875" style="132" customWidth="1"/>
    <col min="12805" max="13056" width="8.75" style="132"/>
    <col min="13057" max="13057" width="15.625" style="132" customWidth="1"/>
    <col min="13058" max="13059" width="8.75" style="132"/>
    <col min="13060" max="13060" width="9.875" style="132" customWidth="1"/>
    <col min="13061" max="13312" width="8.75" style="132"/>
    <col min="13313" max="13313" width="15.625" style="132" customWidth="1"/>
    <col min="13314" max="13315" width="8.75" style="132"/>
    <col min="13316" max="13316" width="9.875" style="132" customWidth="1"/>
    <col min="13317" max="13568" width="8.75" style="132"/>
    <col min="13569" max="13569" width="15.625" style="132" customWidth="1"/>
    <col min="13570" max="13571" width="8.75" style="132"/>
    <col min="13572" max="13572" width="9.875" style="132" customWidth="1"/>
    <col min="13573" max="13824" width="8.75" style="132"/>
    <col min="13825" max="13825" width="15.625" style="132" customWidth="1"/>
    <col min="13826" max="13827" width="8.75" style="132"/>
    <col min="13828" max="13828" width="9.875" style="132" customWidth="1"/>
    <col min="13829" max="14080" width="8.75" style="132"/>
    <col min="14081" max="14081" width="15.625" style="132" customWidth="1"/>
    <col min="14082" max="14083" width="8.75" style="132"/>
    <col min="14084" max="14084" width="9.875" style="132" customWidth="1"/>
    <col min="14085" max="14336" width="8.75" style="132"/>
    <col min="14337" max="14337" width="15.625" style="132" customWidth="1"/>
    <col min="14338" max="14339" width="8.75" style="132"/>
    <col min="14340" max="14340" width="9.875" style="132" customWidth="1"/>
    <col min="14341" max="14592" width="8.75" style="132"/>
    <col min="14593" max="14593" width="15.625" style="132" customWidth="1"/>
    <col min="14594" max="14595" width="8.75" style="132"/>
    <col min="14596" max="14596" width="9.875" style="132" customWidth="1"/>
    <col min="14597" max="14848" width="8.75" style="132"/>
    <col min="14849" max="14849" width="15.625" style="132" customWidth="1"/>
    <col min="14850" max="14851" width="8.75" style="132"/>
    <col min="14852" max="14852" width="9.875" style="132" customWidth="1"/>
    <col min="14853" max="15104" width="8.75" style="132"/>
    <col min="15105" max="15105" width="15.625" style="132" customWidth="1"/>
    <col min="15106" max="15107" width="8.75" style="132"/>
    <col min="15108" max="15108" width="9.875" style="132" customWidth="1"/>
    <col min="15109" max="15360" width="8.75" style="132"/>
    <col min="15361" max="15361" width="15.625" style="132" customWidth="1"/>
    <col min="15362" max="15363" width="8.75" style="132"/>
    <col min="15364" max="15364" width="9.875" style="132" customWidth="1"/>
    <col min="15365" max="15616" width="8.75" style="132"/>
    <col min="15617" max="15617" width="15.625" style="132" customWidth="1"/>
    <col min="15618" max="15619" width="8.75" style="132"/>
    <col min="15620" max="15620" width="9.875" style="132" customWidth="1"/>
    <col min="15621" max="15872" width="8.75" style="132"/>
    <col min="15873" max="15873" width="15.625" style="132" customWidth="1"/>
    <col min="15874" max="15875" width="8.75" style="132"/>
    <col min="15876" max="15876" width="9.875" style="132" customWidth="1"/>
    <col min="15877" max="16128" width="8.75" style="132"/>
    <col min="16129" max="16129" width="15.625" style="132" customWidth="1"/>
    <col min="16130" max="16131" width="8.75" style="132"/>
    <col min="16132" max="16132" width="9.875" style="132" customWidth="1"/>
    <col min="16133" max="16384" width="8.75" style="132"/>
  </cols>
  <sheetData>
    <row r="1" spans="2:18" ht="16.5">
      <c r="B1" s="128" t="s">
        <v>241</v>
      </c>
      <c r="C1" s="129" t="s">
        <v>273</v>
      </c>
      <c r="D1" s="129" t="s">
        <v>242</v>
      </c>
      <c r="E1" s="130" t="s">
        <v>243</v>
      </c>
      <c r="F1" s="129" t="s">
        <v>244</v>
      </c>
      <c r="G1" s="131">
        <v>0.8</v>
      </c>
    </row>
    <row r="2" spans="2:18" ht="12.75">
      <c r="B2" s="129">
        <v>1</v>
      </c>
      <c r="C2" s="129" t="s">
        <v>274</v>
      </c>
      <c r="D2" s="129">
        <v>168</v>
      </c>
      <c r="E2" s="133">
        <f t="shared" ref="E2:E7" si="0">D2/$D$9</f>
        <v>0.76363636363636367</v>
      </c>
      <c r="F2" s="134">
        <f>E2</f>
        <v>0.76363636363636367</v>
      </c>
      <c r="G2" s="131">
        <v>0.8</v>
      </c>
    </row>
    <row r="3" spans="2:18" ht="12.75">
      <c r="B3" s="129">
        <v>2</v>
      </c>
      <c r="C3" s="129" t="s">
        <v>276</v>
      </c>
      <c r="D3" s="129">
        <v>42</v>
      </c>
      <c r="E3" s="133">
        <f t="shared" si="0"/>
        <v>0.19090909090909092</v>
      </c>
      <c r="F3" s="134">
        <f>E3+F2</f>
        <v>0.95454545454545459</v>
      </c>
      <c r="G3" s="131">
        <v>0.8</v>
      </c>
    </row>
    <row r="4" spans="2:18" ht="12.75">
      <c r="B4" s="129">
        <v>3</v>
      </c>
      <c r="C4" s="129" t="s">
        <v>34</v>
      </c>
      <c r="D4" s="129">
        <v>10</v>
      </c>
      <c r="E4" s="133">
        <f t="shared" si="0"/>
        <v>4.5454545454545456E-2</v>
      </c>
      <c r="F4" s="134">
        <f>E4+F3</f>
        <v>1</v>
      </c>
      <c r="G4" s="131">
        <v>0.8</v>
      </c>
    </row>
    <row r="5" spans="2:18" ht="12.75">
      <c r="B5" s="129">
        <v>4</v>
      </c>
      <c r="C5" s="129"/>
      <c r="D5" s="129"/>
      <c r="E5" s="133">
        <f t="shared" si="0"/>
        <v>0</v>
      </c>
      <c r="F5" s="134">
        <f t="shared" ref="F5:F8" si="1">E5+F4</f>
        <v>1</v>
      </c>
      <c r="G5" s="131">
        <v>0.8</v>
      </c>
    </row>
    <row r="6" spans="2:18" ht="12.75">
      <c r="B6" s="129">
        <v>5</v>
      </c>
      <c r="C6" s="129"/>
      <c r="D6" s="129"/>
      <c r="E6" s="133">
        <f t="shared" si="0"/>
        <v>0</v>
      </c>
      <c r="F6" s="134">
        <f t="shared" si="1"/>
        <v>1</v>
      </c>
      <c r="G6" s="131">
        <v>0.8</v>
      </c>
    </row>
    <row r="7" spans="2:18" ht="12.75">
      <c r="B7" s="129">
        <v>6</v>
      </c>
      <c r="C7" s="135"/>
      <c r="D7" s="129"/>
      <c r="E7" s="133">
        <f t="shared" si="0"/>
        <v>0</v>
      </c>
      <c r="F7" s="134">
        <f t="shared" si="1"/>
        <v>1</v>
      </c>
      <c r="G7" s="131">
        <v>0.8</v>
      </c>
    </row>
    <row r="8" spans="2:18" ht="12.75">
      <c r="B8" s="129">
        <v>7</v>
      </c>
      <c r="C8" s="135"/>
      <c r="D8" s="129"/>
      <c r="E8" s="133">
        <f>D8/$D$9</f>
        <v>0</v>
      </c>
      <c r="F8" s="134">
        <f t="shared" si="1"/>
        <v>1</v>
      </c>
      <c r="G8" s="131">
        <v>0.8</v>
      </c>
    </row>
    <row r="9" spans="2:18" ht="12.75">
      <c r="B9" s="177" t="s">
        <v>245</v>
      </c>
      <c r="C9" s="178"/>
      <c r="D9" s="129">
        <f>SUM(D2:D8)</f>
        <v>220</v>
      </c>
      <c r="E9" s="131"/>
      <c r="F9" s="129"/>
      <c r="G9" s="129"/>
    </row>
    <row r="14" spans="2:18" ht="12.75"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</row>
    <row r="16" spans="2:18" ht="12.75">
      <c r="D16" s="136"/>
    </row>
    <row r="17" spans="2:17" ht="12.75">
      <c r="D17" s="136"/>
    </row>
    <row r="18" spans="2:17" ht="12.75">
      <c r="D18" s="136"/>
    </row>
    <row r="19" spans="2:17" ht="12.75">
      <c r="D19" s="136"/>
    </row>
    <row r="21" spans="2:17" ht="12.75">
      <c r="C21" s="136"/>
      <c r="D21" s="136"/>
      <c r="E21" s="136"/>
      <c r="F21" s="136"/>
      <c r="G21" s="136"/>
      <c r="H21" s="136"/>
      <c r="I21" s="136"/>
      <c r="J21" s="136"/>
      <c r="K21" s="136"/>
      <c r="L21" s="136" t="s">
        <v>280</v>
      </c>
      <c r="M21" s="136"/>
      <c r="N21" s="136"/>
      <c r="O21" s="136"/>
      <c r="P21" s="136"/>
      <c r="Q21" s="136"/>
    </row>
    <row r="23" spans="2:17" ht="12.75">
      <c r="D23" s="136"/>
    </row>
    <row r="26" spans="2:17" ht="12.75">
      <c r="B26" s="137" t="s">
        <v>246</v>
      </c>
      <c r="C26" s="137" t="s">
        <v>247</v>
      </c>
      <c r="D26" s="179" t="s">
        <v>283</v>
      </c>
      <c r="E26" s="180"/>
      <c r="F26" s="181"/>
      <c r="G26" s="179" t="s">
        <v>249</v>
      </c>
      <c r="H26" s="180"/>
      <c r="I26" s="181"/>
      <c r="J26" s="137" t="s">
        <v>250</v>
      </c>
      <c r="K26" s="137" t="s">
        <v>251</v>
      </c>
      <c r="L26" s="179" t="s">
        <v>252</v>
      </c>
      <c r="M26" s="181"/>
      <c r="N26" s="136"/>
      <c r="O26" s="136"/>
      <c r="P26" s="136"/>
    </row>
    <row r="27" spans="2:17" ht="59.45" customHeight="1">
      <c r="B27" s="138">
        <v>1</v>
      </c>
      <c r="C27" s="152" t="s">
        <v>284</v>
      </c>
      <c r="D27" s="182" t="s">
        <v>285</v>
      </c>
      <c r="E27" s="183"/>
      <c r="F27" s="184"/>
      <c r="G27" s="182" t="s">
        <v>286</v>
      </c>
      <c r="H27" s="183"/>
      <c r="I27" s="184"/>
      <c r="J27" s="140" t="s">
        <v>287</v>
      </c>
      <c r="K27" s="148">
        <v>45297</v>
      </c>
      <c r="L27" s="185"/>
      <c r="M27" s="186"/>
    </row>
    <row r="28" spans="2:17" ht="13.5">
      <c r="B28" s="141">
        <v>2</v>
      </c>
      <c r="C28" s="142"/>
      <c r="D28" s="187"/>
      <c r="E28" s="188"/>
      <c r="F28" s="189"/>
      <c r="G28" s="190"/>
      <c r="H28" s="191"/>
      <c r="I28" s="192"/>
      <c r="J28" s="143"/>
      <c r="K28" s="143"/>
      <c r="L28" s="193"/>
      <c r="M28" s="194"/>
    </row>
    <row r="29" spans="2:17" ht="13.5">
      <c r="B29" s="138">
        <v>3</v>
      </c>
      <c r="C29" s="140"/>
      <c r="D29" s="185"/>
      <c r="E29" s="195"/>
      <c r="F29" s="186"/>
      <c r="G29" s="185"/>
      <c r="H29" s="195"/>
      <c r="I29" s="186"/>
      <c r="J29" s="140"/>
      <c r="K29" s="140"/>
      <c r="L29" s="185"/>
      <c r="M29" s="186"/>
    </row>
    <row r="30" spans="2:17" ht="13.5">
      <c r="B30" s="141">
        <v>4</v>
      </c>
      <c r="C30" s="143"/>
      <c r="D30" s="193"/>
      <c r="E30" s="196"/>
      <c r="F30" s="194"/>
      <c r="G30" s="193"/>
      <c r="H30" s="196"/>
      <c r="I30" s="194"/>
      <c r="J30" s="143"/>
      <c r="K30" s="143"/>
      <c r="L30" s="193"/>
      <c r="M30" s="194"/>
    </row>
    <row r="31" spans="2:17" ht="13.5">
      <c r="B31" s="138">
        <v>5</v>
      </c>
      <c r="C31" s="140"/>
      <c r="D31" s="185"/>
      <c r="E31" s="195"/>
      <c r="F31" s="186"/>
      <c r="G31" s="185"/>
      <c r="H31" s="195"/>
      <c r="I31" s="186"/>
      <c r="J31" s="140"/>
      <c r="K31" s="140"/>
      <c r="L31" s="185"/>
      <c r="M31" s="186"/>
    </row>
    <row r="32" spans="2:17" ht="13.5">
      <c r="B32" s="141">
        <v>6</v>
      </c>
      <c r="C32" s="143"/>
      <c r="D32" s="193"/>
      <c r="E32" s="196"/>
      <c r="F32" s="194"/>
      <c r="G32" s="193"/>
      <c r="H32" s="196"/>
      <c r="I32" s="194"/>
      <c r="J32" s="143"/>
      <c r="K32" s="143"/>
      <c r="L32" s="193"/>
      <c r="M32" s="194"/>
    </row>
    <row r="34" spans="2:5" ht="12.75">
      <c r="B34" s="144" t="s">
        <v>91</v>
      </c>
      <c r="C34" s="145" t="s">
        <v>174</v>
      </c>
      <c r="D34" s="145" t="s">
        <v>253</v>
      </c>
      <c r="E34" s="146" t="s">
        <v>254</v>
      </c>
    </row>
    <row r="35" spans="2:5" ht="12.75">
      <c r="B35" s="146" t="s">
        <v>211</v>
      </c>
      <c r="C35" s="146">
        <v>21401</v>
      </c>
      <c r="D35" s="146">
        <v>65</v>
      </c>
      <c r="E35" s="147">
        <f>D35/C35</f>
        <v>3.0372412504088594E-3</v>
      </c>
    </row>
    <row r="36" spans="2:5" ht="12.75">
      <c r="B36" s="146" t="s">
        <v>281</v>
      </c>
      <c r="C36" s="146">
        <v>8256</v>
      </c>
      <c r="D36" s="146">
        <v>54</v>
      </c>
      <c r="E36" s="147">
        <f t="shared" ref="E36:E50" si="2">D36/C36</f>
        <v>6.540697674418605E-3</v>
      </c>
    </row>
    <row r="37" spans="2:5" ht="12.75">
      <c r="B37" s="146" t="s">
        <v>282</v>
      </c>
      <c r="C37" s="146">
        <v>37201</v>
      </c>
      <c r="D37" s="146">
        <v>30</v>
      </c>
      <c r="E37" s="147">
        <f t="shared" si="2"/>
        <v>8.0642993467917531E-4</v>
      </c>
    </row>
    <row r="38" spans="2:5" ht="12.75">
      <c r="B38" s="146" t="s">
        <v>234</v>
      </c>
      <c r="C38" s="146">
        <v>12566</v>
      </c>
      <c r="D38" s="146">
        <v>12</v>
      </c>
      <c r="E38" s="147">
        <f t="shared" si="2"/>
        <v>9.5495782269616422E-4</v>
      </c>
    </row>
    <row r="39" spans="2:5" ht="12.75">
      <c r="B39" s="146" t="s">
        <v>213</v>
      </c>
      <c r="C39" s="146">
        <v>32850</v>
      </c>
      <c r="D39" s="146">
        <v>7</v>
      </c>
      <c r="E39" s="147">
        <f t="shared" si="2"/>
        <v>2.1308980213089802E-4</v>
      </c>
    </row>
    <row r="40" spans="2:5" ht="12.75">
      <c r="B40" s="146"/>
      <c r="C40" s="146"/>
      <c r="D40" s="146"/>
      <c r="E40" s="147" t="e">
        <f t="shared" si="2"/>
        <v>#DIV/0!</v>
      </c>
    </row>
    <row r="41" spans="2:5" ht="12.75">
      <c r="B41" s="146"/>
      <c r="C41" s="146"/>
      <c r="D41" s="146"/>
      <c r="E41" s="147" t="e">
        <f t="shared" si="2"/>
        <v>#DIV/0!</v>
      </c>
    </row>
    <row r="42" spans="2:5" ht="12.75">
      <c r="B42" s="146"/>
      <c r="C42" s="146"/>
      <c r="D42" s="146"/>
      <c r="E42" s="147" t="e">
        <f t="shared" si="2"/>
        <v>#DIV/0!</v>
      </c>
    </row>
    <row r="43" spans="2:5" ht="12.75">
      <c r="B43" s="146"/>
      <c r="C43" s="146"/>
      <c r="D43" s="146"/>
      <c r="E43" s="147" t="e">
        <f t="shared" si="2"/>
        <v>#DIV/0!</v>
      </c>
    </row>
    <row r="44" spans="2:5" ht="12.75">
      <c r="B44" s="146"/>
      <c r="C44" s="146"/>
      <c r="D44" s="146"/>
      <c r="E44" s="147" t="e">
        <f t="shared" si="2"/>
        <v>#DIV/0!</v>
      </c>
    </row>
    <row r="45" spans="2:5" ht="12.75">
      <c r="B45" s="146"/>
      <c r="C45" s="146"/>
      <c r="D45" s="146"/>
      <c r="E45" s="147" t="e">
        <f t="shared" si="2"/>
        <v>#DIV/0!</v>
      </c>
    </row>
    <row r="46" spans="2:5" ht="12.75">
      <c r="B46" s="146"/>
      <c r="C46" s="146"/>
      <c r="D46" s="146"/>
      <c r="E46" s="147" t="e">
        <f t="shared" si="2"/>
        <v>#DIV/0!</v>
      </c>
    </row>
    <row r="47" spans="2:5" ht="12.75">
      <c r="B47" s="146"/>
      <c r="C47" s="146"/>
      <c r="D47" s="146"/>
      <c r="E47" s="147" t="e">
        <f t="shared" si="2"/>
        <v>#DIV/0!</v>
      </c>
    </row>
    <row r="48" spans="2:5" ht="12.75">
      <c r="B48" s="146"/>
      <c r="C48" s="146"/>
      <c r="D48" s="146"/>
      <c r="E48" s="147" t="e">
        <f t="shared" si="2"/>
        <v>#DIV/0!</v>
      </c>
    </row>
    <row r="49" spans="2:13" ht="12.75">
      <c r="B49" s="146"/>
      <c r="C49" s="146"/>
      <c r="D49" s="146"/>
      <c r="E49" s="147" t="e">
        <f t="shared" si="2"/>
        <v>#DIV/0!</v>
      </c>
    </row>
    <row r="50" spans="2:13" ht="12.75">
      <c r="B50" s="146"/>
      <c r="C50" s="146"/>
      <c r="D50" s="146"/>
      <c r="E50" s="147" t="e">
        <f t="shared" si="2"/>
        <v>#DIV/0!</v>
      </c>
    </row>
    <row r="51" spans="2:13" ht="12.75">
      <c r="B51" s="146"/>
      <c r="C51" s="146"/>
      <c r="D51" s="146"/>
      <c r="E51" s="147"/>
    </row>
    <row r="52" spans="2:13" ht="12.75">
      <c r="B52" s="146"/>
      <c r="C52" s="146"/>
      <c r="D52" s="146"/>
      <c r="E52" s="147"/>
    </row>
    <row r="54" spans="2:13" ht="12.75">
      <c r="B54" s="137" t="s">
        <v>246</v>
      </c>
      <c r="C54" s="137" t="s">
        <v>255</v>
      </c>
      <c r="D54" s="179" t="s">
        <v>248</v>
      </c>
      <c r="E54" s="180"/>
      <c r="F54" s="181"/>
      <c r="G54" s="179" t="s">
        <v>249</v>
      </c>
      <c r="H54" s="180"/>
      <c r="I54" s="181"/>
      <c r="J54" s="137" t="s">
        <v>250</v>
      </c>
      <c r="K54" s="137" t="s">
        <v>251</v>
      </c>
      <c r="L54" s="179" t="s">
        <v>252</v>
      </c>
      <c r="M54" s="181"/>
    </row>
    <row r="55" spans="2:13" ht="13.5">
      <c r="B55" s="138">
        <v>1</v>
      </c>
      <c r="C55" s="139"/>
      <c r="D55" s="197"/>
      <c r="E55" s="183"/>
      <c r="F55" s="184"/>
      <c r="G55" s="182"/>
      <c r="H55" s="198"/>
      <c r="I55" s="199"/>
      <c r="J55" s="140"/>
      <c r="K55" s="148"/>
      <c r="L55" s="200"/>
      <c r="M55" s="201"/>
    </row>
    <row r="56" spans="2:13" ht="13.5">
      <c r="B56" s="141">
        <v>2</v>
      </c>
      <c r="C56" s="149"/>
      <c r="D56" s="193"/>
      <c r="E56" s="196"/>
      <c r="F56" s="194"/>
      <c r="G56" s="193"/>
      <c r="H56" s="196"/>
      <c r="I56" s="194"/>
      <c r="J56" s="143"/>
      <c r="K56" s="143"/>
      <c r="L56" s="193"/>
      <c r="M56" s="194"/>
    </row>
    <row r="57" spans="2:13" ht="13.5">
      <c r="B57" s="138">
        <v>3</v>
      </c>
      <c r="C57" s="140"/>
      <c r="D57" s="185"/>
      <c r="E57" s="195"/>
      <c r="F57" s="186"/>
      <c r="G57" s="185"/>
      <c r="H57" s="195"/>
      <c r="I57" s="186"/>
      <c r="J57" s="140"/>
      <c r="K57" s="140"/>
      <c r="L57" s="185"/>
      <c r="M57" s="186"/>
    </row>
    <row r="58" spans="2:13" ht="13.5">
      <c r="B58" s="141">
        <v>4</v>
      </c>
      <c r="C58" s="143"/>
      <c r="D58" s="193"/>
      <c r="E58" s="196"/>
      <c r="F58" s="194"/>
      <c r="G58" s="193"/>
      <c r="H58" s="196"/>
      <c r="I58" s="194"/>
      <c r="J58" s="143"/>
      <c r="K58" s="143"/>
      <c r="L58" s="193"/>
      <c r="M58" s="194"/>
    </row>
    <row r="59" spans="2:13" ht="13.5">
      <c r="B59" s="138">
        <v>5</v>
      </c>
      <c r="C59" s="140"/>
      <c r="D59" s="185"/>
      <c r="E59" s="195"/>
      <c r="F59" s="186"/>
      <c r="G59" s="185"/>
      <c r="H59" s="195"/>
      <c r="I59" s="186"/>
      <c r="J59" s="140"/>
      <c r="K59" s="140"/>
      <c r="L59" s="185"/>
      <c r="M59" s="186"/>
    </row>
    <row r="60" spans="2:13" ht="13.5">
      <c r="B60" s="141">
        <v>6</v>
      </c>
      <c r="C60" s="143"/>
      <c r="D60" s="193"/>
      <c r="E60" s="196"/>
      <c r="F60" s="194"/>
      <c r="G60" s="193"/>
      <c r="H60" s="196"/>
      <c r="I60" s="194"/>
      <c r="J60" s="143"/>
      <c r="K60" s="143"/>
      <c r="L60" s="193"/>
      <c r="M60" s="194"/>
    </row>
  </sheetData>
  <mergeCells count="43">
    <mergeCell ref="B9:C9"/>
    <mergeCell ref="D26:F26"/>
    <mergeCell ref="G26:I26"/>
    <mergeCell ref="L26:M26"/>
    <mergeCell ref="D27:F27"/>
    <mergeCell ref="G27:I27"/>
    <mergeCell ref="L27:M27"/>
    <mergeCell ref="D28:F28"/>
    <mergeCell ref="G28:I28"/>
    <mergeCell ref="L28:M28"/>
    <mergeCell ref="D29:F29"/>
    <mergeCell ref="G29:I29"/>
    <mergeCell ref="L29:M29"/>
    <mergeCell ref="D30:F30"/>
    <mergeCell ref="G30:I30"/>
    <mergeCell ref="L30:M30"/>
    <mergeCell ref="D31:F31"/>
    <mergeCell ref="G31:I31"/>
    <mergeCell ref="L31:M31"/>
    <mergeCell ref="D32:F32"/>
    <mergeCell ref="G32:I32"/>
    <mergeCell ref="L32:M32"/>
    <mergeCell ref="D54:F54"/>
    <mergeCell ref="G54:I54"/>
    <mergeCell ref="L54:M54"/>
    <mergeCell ref="D55:F55"/>
    <mergeCell ref="G55:I55"/>
    <mergeCell ref="L55:M55"/>
    <mergeCell ref="D56:F56"/>
    <mergeCell ref="G56:I56"/>
    <mergeCell ref="L56:M56"/>
    <mergeCell ref="D57:F57"/>
    <mergeCell ref="G57:I57"/>
    <mergeCell ref="L57:M57"/>
    <mergeCell ref="D58:F58"/>
    <mergeCell ref="G58:I58"/>
    <mergeCell ref="L58:M58"/>
    <mergeCell ref="D59:F59"/>
    <mergeCell ref="G59:I59"/>
    <mergeCell ref="L59:M59"/>
    <mergeCell ref="D60:F60"/>
    <mergeCell ref="G60:I60"/>
    <mergeCell ref="L60:M60"/>
  </mergeCells>
  <phoneticPr fontId="15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B2:J44"/>
  <sheetViews>
    <sheetView zoomScale="145" zoomScaleNormal="145" workbookViewId="0">
      <selection activeCell="J16" sqref="J16"/>
    </sheetView>
  </sheetViews>
  <sheetFormatPr defaultColWidth="9" defaultRowHeight="13.5"/>
  <cols>
    <col min="1" max="1" width="1.25" customWidth="1"/>
    <col min="2" max="2" width="14.875" customWidth="1"/>
    <col min="3" max="3" width="12" style="13" customWidth="1"/>
    <col min="5" max="5" width="10.375"/>
    <col min="6" max="6" width="9" style="13"/>
    <col min="7" max="7" width="11.5" style="13" customWidth="1"/>
    <col min="8" max="8" width="8.625" style="13" customWidth="1"/>
  </cols>
  <sheetData>
    <row r="2" spans="2:8" ht="18" customHeight="1">
      <c r="B2" s="14"/>
      <c r="C2" s="15" t="s">
        <v>108</v>
      </c>
      <c r="D2" s="15" t="s">
        <v>23</v>
      </c>
      <c r="E2" s="15" t="s">
        <v>109</v>
      </c>
      <c r="F2" s="15" t="s">
        <v>110</v>
      </c>
      <c r="G2" s="60" t="s">
        <v>142</v>
      </c>
      <c r="H2" s="15" t="s">
        <v>111</v>
      </c>
    </row>
    <row r="3" spans="2:8">
      <c r="B3" s="202" t="s">
        <v>141</v>
      </c>
      <c r="C3" s="16">
        <v>15</v>
      </c>
      <c r="D3" s="17" t="s">
        <v>112</v>
      </c>
      <c r="E3" s="18">
        <v>43321</v>
      </c>
      <c r="F3" s="16">
        <v>25703</v>
      </c>
      <c r="G3" s="16">
        <v>69</v>
      </c>
      <c r="H3" s="19">
        <f t="shared" ref="H3:H8" si="0">G3/F3*1000000</f>
        <v>2684.5115356184106</v>
      </c>
    </row>
    <row r="4" spans="2:8">
      <c r="B4" s="203"/>
      <c r="C4" s="16">
        <v>15</v>
      </c>
      <c r="D4" s="17" t="s">
        <v>112</v>
      </c>
      <c r="E4" s="20">
        <v>43322</v>
      </c>
      <c r="F4" s="16">
        <v>20428</v>
      </c>
      <c r="G4" s="16">
        <v>81</v>
      </c>
      <c r="H4" s="19">
        <f t="shared" si="0"/>
        <v>3965.1458782063833</v>
      </c>
    </row>
    <row r="5" spans="2:8">
      <c r="B5" s="203"/>
      <c r="C5" s="16">
        <v>15</v>
      </c>
      <c r="D5" s="17" t="s">
        <v>112</v>
      </c>
      <c r="E5" s="20">
        <v>43327</v>
      </c>
      <c r="F5" s="16">
        <v>27590</v>
      </c>
      <c r="G5" s="16">
        <v>87</v>
      </c>
      <c r="H5" s="19">
        <f t="shared" si="0"/>
        <v>3153.3164189923887</v>
      </c>
    </row>
    <row r="6" spans="2:8">
      <c r="B6" s="204" t="s">
        <v>113</v>
      </c>
      <c r="C6" s="21">
        <v>15</v>
      </c>
      <c r="D6" s="22" t="s">
        <v>112</v>
      </c>
      <c r="E6" s="23">
        <v>43328</v>
      </c>
      <c r="F6" s="24">
        <v>21336</v>
      </c>
      <c r="G6" s="24">
        <v>79</v>
      </c>
      <c r="H6" s="25">
        <f t="shared" si="0"/>
        <v>3702.6621672290962</v>
      </c>
    </row>
    <row r="7" spans="2:8">
      <c r="B7" s="205"/>
      <c r="C7" s="21">
        <v>15</v>
      </c>
      <c r="D7" s="22" t="s">
        <v>112</v>
      </c>
      <c r="E7" s="23">
        <v>43329</v>
      </c>
      <c r="F7" s="24">
        <v>20983</v>
      </c>
      <c r="G7" s="24">
        <v>145</v>
      </c>
      <c r="H7" s="25">
        <f t="shared" si="0"/>
        <v>6910.3560024781964</v>
      </c>
    </row>
    <row r="8" spans="2:8">
      <c r="B8" s="206"/>
      <c r="C8" s="21">
        <v>15</v>
      </c>
      <c r="D8" s="22" t="s">
        <v>112</v>
      </c>
      <c r="E8" s="23">
        <v>43331</v>
      </c>
      <c r="F8" s="24">
        <v>25734</v>
      </c>
      <c r="G8" s="24">
        <v>133</v>
      </c>
      <c r="H8" s="25">
        <f t="shared" si="0"/>
        <v>5168.2598896401651</v>
      </c>
    </row>
    <row r="16" spans="2:8">
      <c r="F16" s="83"/>
      <c r="H16" s="83"/>
    </row>
    <row r="17" spans="6:10">
      <c r="F17" s="83"/>
      <c r="H17" s="83"/>
      <c r="I17" s="88"/>
      <c r="J17" s="83"/>
    </row>
    <row r="18" spans="6:10">
      <c r="F18" s="83"/>
      <c r="H18" s="83"/>
      <c r="J18" s="83"/>
    </row>
    <row r="19" spans="6:10">
      <c r="F19" s="83"/>
      <c r="H19" s="83"/>
      <c r="I19" s="88"/>
      <c r="J19" s="83"/>
    </row>
    <row r="20" spans="6:10">
      <c r="F20" s="83"/>
      <c r="H20" s="83"/>
      <c r="I20" s="83"/>
      <c r="J20" s="83"/>
    </row>
    <row r="21" spans="6:10">
      <c r="F21" s="83"/>
      <c r="H21" s="83"/>
      <c r="I21" s="83"/>
      <c r="J21" s="83"/>
    </row>
    <row r="22" spans="6:10">
      <c r="F22" s="83"/>
      <c r="H22" s="83"/>
      <c r="I22" s="83"/>
      <c r="J22" s="83"/>
    </row>
    <row r="23" spans="6:10">
      <c r="F23" s="83"/>
      <c r="G23" s="83"/>
      <c r="H23" s="83"/>
      <c r="I23" s="83"/>
      <c r="J23" s="83"/>
    </row>
    <row r="24" spans="6:10">
      <c r="F24" s="83"/>
      <c r="G24" s="83"/>
      <c r="H24" s="83"/>
    </row>
    <row r="25" spans="6:10">
      <c r="F25" s="83"/>
      <c r="G25" s="83"/>
    </row>
    <row r="26" spans="6:10">
      <c r="F26" s="83"/>
      <c r="G26" s="83"/>
    </row>
    <row r="27" spans="6:10">
      <c r="G27" s="83"/>
    </row>
    <row r="28" spans="6:10">
      <c r="G28" s="83"/>
    </row>
    <row r="29" spans="6:10">
      <c r="G29" s="83"/>
    </row>
    <row r="30" spans="6:10">
      <c r="G30" s="83"/>
    </row>
    <row r="36" spans="6:6">
      <c r="F36" s="83"/>
    </row>
    <row r="37" spans="6:6">
      <c r="F37" s="83"/>
    </row>
    <row r="38" spans="6:6">
      <c r="F38" s="83"/>
    </row>
    <row r="39" spans="6:6">
      <c r="F39" s="83"/>
    </row>
    <row r="40" spans="6:6">
      <c r="F40" s="83"/>
    </row>
    <row r="41" spans="6:6">
      <c r="F41" s="83"/>
    </row>
    <row r="42" spans="6:6">
      <c r="F42" s="83"/>
    </row>
    <row r="43" spans="6:6">
      <c r="F43" s="83"/>
    </row>
    <row r="44" spans="6:6">
      <c r="F44" s="83"/>
    </row>
  </sheetData>
  <mergeCells count="2">
    <mergeCell ref="B3:B5"/>
    <mergeCell ref="B6:B8"/>
  </mergeCells>
  <phoneticPr fontId="15" type="noConversion"/>
  <pageMargins left="0.69930555555555596" right="0.69930555555555596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B1:J1"/>
  <sheetViews>
    <sheetView view="pageBreakPreview" zoomScale="85" zoomScaleNormal="55" zoomScaleSheetLayoutView="85" workbookViewId="0">
      <selection activeCell="M25" sqref="M25"/>
    </sheetView>
  </sheetViews>
  <sheetFormatPr defaultColWidth="9" defaultRowHeight="13.5"/>
  <cols>
    <col min="16" max="21" width="9" customWidth="1"/>
  </cols>
  <sheetData>
    <row r="1" spans="2:10" ht="42" customHeight="1">
      <c r="B1" s="207" t="s">
        <v>114</v>
      </c>
      <c r="C1" s="207"/>
      <c r="D1" s="207"/>
      <c r="E1" s="207"/>
      <c r="F1" s="207"/>
      <c r="G1" s="207"/>
      <c r="H1" s="207"/>
      <c r="I1" s="12" t="s">
        <v>115</v>
      </c>
      <c r="J1" s="12"/>
    </row>
  </sheetData>
  <mergeCells count="1">
    <mergeCell ref="B1:H1"/>
  </mergeCells>
  <phoneticPr fontId="15" type="noConversion"/>
  <pageMargins left="0.25" right="0.25" top="0.75" bottom="0.75" header="0.3" footer="0.3"/>
  <pageSetup paperSize="9" scale="7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DJ24"/>
  <sheetViews>
    <sheetView topLeftCell="C142" workbookViewId="0">
      <selection activeCell="Q9" sqref="Q9"/>
    </sheetView>
  </sheetViews>
  <sheetFormatPr defaultColWidth="13.25" defaultRowHeight="13.5"/>
  <cols>
    <col min="1" max="1" width="15.25" customWidth="1"/>
    <col min="2" max="2" width="30.75" customWidth="1"/>
    <col min="3" max="3" width="35.75" customWidth="1"/>
    <col min="4" max="5" width="32" customWidth="1"/>
    <col min="6" max="6" width="27" customWidth="1"/>
    <col min="7" max="7" width="28.25" customWidth="1"/>
    <col min="8" max="8" width="35.75" customWidth="1"/>
    <col min="9" max="9" width="33.25" customWidth="1"/>
    <col min="10" max="10" width="37" customWidth="1"/>
    <col min="11" max="11" width="35.75" customWidth="1"/>
    <col min="12" max="12" width="39.625" customWidth="1"/>
    <col min="13" max="13" width="42.75" customWidth="1"/>
    <col min="14" max="14" width="42.125" customWidth="1"/>
    <col min="15" max="15" width="35.875" customWidth="1"/>
    <col min="16" max="16" width="39.625" customWidth="1"/>
    <col min="17" max="17" width="42.125" customWidth="1"/>
    <col min="18" max="18" width="15.25" customWidth="1"/>
    <col min="19" max="19" width="33.25" customWidth="1"/>
    <col min="20" max="23" width="8.375" customWidth="1"/>
    <col min="24" max="24" width="9.625" customWidth="1"/>
    <col min="25" max="25" width="14.375" customWidth="1"/>
    <col min="26" max="26" width="6.25" customWidth="1"/>
    <col min="27" max="27" width="15.25" customWidth="1"/>
    <col min="28" max="31" width="23.25" customWidth="1"/>
    <col min="32" max="32" width="20.75" customWidth="1"/>
    <col min="33" max="34" width="6.25" customWidth="1"/>
    <col min="35" max="35" width="9.625" customWidth="1"/>
    <col min="36" max="36" width="12" customWidth="1"/>
    <col min="37" max="40" width="6.25" customWidth="1"/>
    <col min="41" max="41" width="9.625" customWidth="1"/>
    <col min="42" max="42" width="40.875" customWidth="1"/>
    <col min="43" max="43" width="47.125" customWidth="1"/>
    <col min="44" max="44" width="43.375" customWidth="1"/>
    <col min="45" max="45" width="49.625" customWidth="1"/>
    <col min="46" max="46" width="35.75" customWidth="1"/>
    <col min="55" max="55" width="33.25" customWidth="1"/>
    <col min="56" max="56" width="19" customWidth="1"/>
    <col min="57" max="57" width="14.5" customWidth="1"/>
    <col min="58" max="58" width="9.625" customWidth="1"/>
    <col min="59" max="66" width="14.5" customWidth="1"/>
    <col min="67" max="67" width="10.75" customWidth="1"/>
    <col min="68" max="68" width="13.25" customWidth="1"/>
    <col min="69" max="69" width="9.625" customWidth="1"/>
    <col min="70" max="71" width="14.5" customWidth="1"/>
    <col min="72" max="72" width="17" customWidth="1"/>
    <col min="73" max="78" width="14.5" customWidth="1"/>
    <col min="79" max="82" width="9.625" customWidth="1"/>
    <col min="83" max="83" width="13.25" customWidth="1"/>
    <col min="84" max="84" width="15.75" customWidth="1"/>
    <col min="85" max="85" width="17" customWidth="1"/>
    <col min="86" max="87" width="9.625" customWidth="1"/>
    <col min="88" max="88" width="14.5" customWidth="1"/>
    <col min="89" max="89" width="14.375" customWidth="1"/>
    <col min="90" max="90" width="18.25" customWidth="1"/>
    <col min="91" max="91" width="20.75" customWidth="1"/>
    <col min="92" max="92" width="17" customWidth="1"/>
    <col min="93" max="93" width="15.75" customWidth="1"/>
    <col min="94" max="95" width="14.375" customWidth="1"/>
    <col min="96" max="97" width="9.625" customWidth="1"/>
    <col min="98" max="98" width="19.375" customWidth="1"/>
    <col min="99" max="99" width="18.25" customWidth="1"/>
    <col min="100" max="101" width="14.375" customWidth="1"/>
    <col min="102" max="102" width="13.25" customWidth="1"/>
    <col min="103" max="105" width="9.625" customWidth="1"/>
    <col min="106" max="106" width="14.375" customWidth="1"/>
    <col min="107" max="108" width="9.625" customWidth="1"/>
    <col min="109" max="109" width="14.375" customWidth="1"/>
    <col min="110" max="110" width="13.25" customWidth="1"/>
    <col min="111" max="111" width="9.625" customWidth="1"/>
    <col min="112" max="112" width="14.375" customWidth="1"/>
    <col min="113" max="113" width="9.625" customWidth="1"/>
    <col min="114" max="114" width="14.375" customWidth="1"/>
  </cols>
  <sheetData>
    <row r="1" spans="1:114">
      <c r="A1" t="s">
        <v>24</v>
      </c>
      <c r="B1" t="s">
        <v>4</v>
      </c>
      <c r="R1" t="s">
        <v>26</v>
      </c>
      <c r="S1" t="s">
        <v>4</v>
      </c>
    </row>
    <row r="2" spans="1:114">
      <c r="A2" t="s">
        <v>3</v>
      </c>
      <c r="B2" s="10">
        <v>1</v>
      </c>
    </row>
    <row r="3" spans="1:114" s="9" customFormat="1">
      <c r="A3" t="s">
        <v>5</v>
      </c>
      <c r="B3" t="s">
        <v>4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 t="s">
        <v>6</v>
      </c>
      <c r="S3" t="s">
        <v>116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BC3" t="s">
        <v>116</v>
      </c>
      <c r="BD3" t="s">
        <v>89</v>
      </c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1:114">
      <c r="A4" t="s">
        <v>26</v>
      </c>
      <c r="B4" t="s">
        <v>4</v>
      </c>
      <c r="R4" s="11" t="s">
        <v>2</v>
      </c>
      <c r="S4">
        <v>0</v>
      </c>
      <c r="BC4" t="s">
        <v>6</v>
      </c>
      <c r="BD4" t="s">
        <v>51</v>
      </c>
      <c r="BE4" t="s">
        <v>45</v>
      </c>
      <c r="BF4" t="s">
        <v>2</v>
      </c>
      <c r="BG4" t="s">
        <v>59</v>
      </c>
      <c r="BH4" t="s">
        <v>58</v>
      </c>
      <c r="BI4" t="s">
        <v>46</v>
      </c>
      <c r="BJ4" t="s">
        <v>55</v>
      </c>
      <c r="BK4" t="s">
        <v>47</v>
      </c>
      <c r="BL4" t="s">
        <v>56</v>
      </c>
      <c r="BM4" t="s">
        <v>60</v>
      </c>
      <c r="BN4" t="s">
        <v>50</v>
      </c>
      <c r="BO4" t="s">
        <v>117</v>
      </c>
      <c r="BP4" t="s">
        <v>62</v>
      </c>
      <c r="BQ4" t="s">
        <v>118</v>
      </c>
      <c r="BR4" t="s">
        <v>63</v>
      </c>
      <c r="BS4" t="s">
        <v>54</v>
      </c>
      <c r="BT4" t="s">
        <v>57</v>
      </c>
      <c r="BU4" t="s">
        <v>61</v>
      </c>
      <c r="BV4" t="s">
        <v>119</v>
      </c>
      <c r="BW4" t="s">
        <v>120</v>
      </c>
      <c r="BX4" t="s">
        <v>49</v>
      </c>
      <c r="BY4" t="s">
        <v>48</v>
      </c>
      <c r="BZ4" t="s">
        <v>52</v>
      </c>
      <c r="CA4" t="s">
        <v>70</v>
      </c>
      <c r="CB4" t="s">
        <v>67</v>
      </c>
      <c r="CC4" t="s">
        <v>121</v>
      </c>
      <c r="CD4" t="s">
        <v>65</v>
      </c>
      <c r="CE4" t="s">
        <v>122</v>
      </c>
      <c r="CF4" t="s">
        <v>123</v>
      </c>
      <c r="CG4" t="s">
        <v>124</v>
      </c>
      <c r="CH4" t="s">
        <v>125</v>
      </c>
      <c r="CI4" t="s">
        <v>126</v>
      </c>
      <c r="CJ4" t="s">
        <v>9</v>
      </c>
    </row>
    <row r="5" spans="1:114">
      <c r="R5" s="11">
        <v>42373</v>
      </c>
      <c r="S5">
        <v>28228.228228228199</v>
      </c>
      <c r="BC5" s="10" t="s">
        <v>2</v>
      </c>
      <c r="BD5" t="e">
        <v>#DIV/0!</v>
      </c>
      <c r="BE5" t="e">
        <v>#DIV/0!</v>
      </c>
      <c r="BF5" t="e">
        <v>#DIV/0!</v>
      </c>
      <c r="BG5" t="e">
        <v>#DIV/0!</v>
      </c>
      <c r="BH5" t="e">
        <v>#DIV/0!</v>
      </c>
      <c r="BI5" t="e">
        <v>#DIV/0!</v>
      </c>
      <c r="BJ5" t="e">
        <v>#DIV/0!</v>
      </c>
      <c r="BK5" t="e">
        <v>#DIV/0!</v>
      </c>
      <c r="BL5" t="e">
        <v>#DIV/0!</v>
      </c>
      <c r="BM5" t="e">
        <v>#DIV/0!</v>
      </c>
      <c r="BN5" t="e">
        <v>#DIV/0!</v>
      </c>
      <c r="BO5" t="e">
        <v>#DIV/0!</v>
      </c>
      <c r="BP5" t="e">
        <v>#DIV/0!</v>
      </c>
      <c r="BQ5" t="e">
        <v>#DIV/0!</v>
      </c>
      <c r="BR5" t="e">
        <v>#DIV/0!</v>
      </c>
      <c r="BS5" t="e">
        <v>#DIV/0!</v>
      </c>
      <c r="BT5" t="e">
        <v>#DIV/0!</v>
      </c>
      <c r="BU5" t="e">
        <v>#DIV/0!</v>
      </c>
      <c r="BV5" t="e">
        <v>#DIV/0!</v>
      </c>
      <c r="BW5" t="e">
        <v>#DIV/0!</v>
      </c>
      <c r="BX5" t="e">
        <v>#DIV/0!</v>
      </c>
      <c r="BY5" t="e">
        <v>#DIV/0!</v>
      </c>
      <c r="BZ5" t="e">
        <v>#DIV/0!</v>
      </c>
      <c r="CA5" t="e">
        <v>#DIV/0!</v>
      </c>
      <c r="CB5" t="e">
        <v>#DIV/0!</v>
      </c>
      <c r="CC5" t="e">
        <v>#DIV/0!</v>
      </c>
      <c r="CD5" t="e">
        <v>#DIV/0!</v>
      </c>
      <c r="CE5" t="e">
        <v>#DIV/0!</v>
      </c>
      <c r="CF5" t="e">
        <v>#DIV/0!</v>
      </c>
      <c r="CG5" t="e">
        <v>#DIV/0!</v>
      </c>
      <c r="CH5" t="e">
        <v>#DIV/0!</v>
      </c>
      <c r="CI5" t="e">
        <v>#DIV/0!</v>
      </c>
      <c r="CJ5" t="e">
        <v>#DIV/0!</v>
      </c>
    </row>
    <row r="6" spans="1:114">
      <c r="A6" s="9" t="s">
        <v>6</v>
      </c>
      <c r="B6" t="s">
        <v>127</v>
      </c>
      <c r="C6" t="s">
        <v>128</v>
      </c>
      <c r="D6" t="s">
        <v>129</v>
      </c>
      <c r="E6" t="s">
        <v>130</v>
      </c>
      <c r="F6" t="s">
        <v>131</v>
      </c>
      <c r="G6" t="s">
        <v>132</v>
      </c>
      <c r="H6" t="s">
        <v>133</v>
      </c>
      <c r="I6" t="s">
        <v>116</v>
      </c>
      <c r="J6" t="s">
        <v>134</v>
      </c>
      <c r="R6" s="11">
        <v>42374</v>
      </c>
      <c r="S6">
        <v>22229.758254839398</v>
      </c>
      <c r="BC6" s="11">
        <v>42373</v>
      </c>
      <c r="BD6">
        <v>23199.8459761263</v>
      </c>
      <c r="BE6">
        <v>38931.469069685401</v>
      </c>
      <c r="BF6" t="e">
        <v>#DIV/0!</v>
      </c>
      <c r="BG6" t="e">
        <v>#DIV/0!</v>
      </c>
      <c r="BH6">
        <v>3795.18072289157</v>
      </c>
      <c r="BI6">
        <v>8707.8651685393306</v>
      </c>
      <c r="BJ6">
        <v>19364.770701669098</v>
      </c>
      <c r="BK6">
        <v>30731.7073170732</v>
      </c>
      <c r="BL6">
        <v>33457.827575474599</v>
      </c>
      <c r="BM6" t="e">
        <v>#DIV/0!</v>
      </c>
      <c r="BN6" t="e">
        <v>#DIV/0!</v>
      </c>
      <c r="BO6" t="e">
        <v>#DIV/0!</v>
      </c>
      <c r="BP6" t="e">
        <v>#DIV/0!</v>
      </c>
      <c r="BQ6" t="e">
        <v>#DIV/0!</v>
      </c>
      <c r="BR6">
        <v>22385.620915032701</v>
      </c>
      <c r="BS6" t="e">
        <v>#DIV/0!</v>
      </c>
      <c r="BT6">
        <v>31119.402985074601</v>
      </c>
      <c r="BU6">
        <v>14705.8823529412</v>
      </c>
      <c r="BV6" t="e">
        <v>#DIV/0!</v>
      </c>
      <c r="BW6">
        <v>4976.9585253456198</v>
      </c>
      <c r="BX6">
        <v>71416.666666666701</v>
      </c>
      <c r="BY6" t="e">
        <v>#DIV/0!</v>
      </c>
      <c r="BZ6" t="e">
        <v>#DIV/0!</v>
      </c>
      <c r="CA6" t="e">
        <v>#DIV/0!</v>
      </c>
      <c r="CB6" t="e">
        <v>#DIV/0!</v>
      </c>
      <c r="CC6" t="e">
        <v>#DIV/0!</v>
      </c>
      <c r="CD6" t="e">
        <v>#DIV/0!</v>
      </c>
      <c r="CE6" t="e">
        <v>#DIV/0!</v>
      </c>
      <c r="CF6" t="e">
        <v>#DIV/0!</v>
      </c>
      <c r="CG6" t="e">
        <v>#DIV/0!</v>
      </c>
      <c r="CH6" t="e">
        <v>#DIV/0!</v>
      </c>
      <c r="CI6" t="e">
        <v>#DIV/0!</v>
      </c>
      <c r="CJ6">
        <v>28228.228228228199</v>
      </c>
    </row>
    <row r="7" spans="1:114">
      <c r="A7" s="11">
        <v>42373</v>
      </c>
      <c r="B7">
        <v>2907.9712624016402</v>
      </c>
      <c r="C7">
        <v>266.08887368380999</v>
      </c>
      <c r="D7">
        <v>0</v>
      </c>
      <c r="E7">
        <v>0</v>
      </c>
      <c r="F7">
        <v>277.492682555974</v>
      </c>
      <c r="G7">
        <v>0</v>
      </c>
      <c r="H7">
        <v>0</v>
      </c>
      <c r="I7">
        <v>28228.228228228199</v>
      </c>
      <c r="J7">
        <v>0</v>
      </c>
      <c r="R7" s="11">
        <v>42375</v>
      </c>
      <c r="S7">
        <v>34988.634376639297</v>
      </c>
      <c r="BC7" s="11">
        <v>42374</v>
      </c>
      <c r="BD7">
        <v>9325.0444049733596</v>
      </c>
      <c r="BE7">
        <v>38330.1123154917</v>
      </c>
      <c r="BF7" t="e">
        <v>#DIV/0!</v>
      </c>
      <c r="BG7">
        <v>11190.4761904762</v>
      </c>
      <c r="BH7">
        <v>2238.26714801444</v>
      </c>
      <c r="BI7">
        <v>10795.4545454545</v>
      </c>
      <c r="BJ7">
        <v>6723.9285094568804</v>
      </c>
      <c r="BK7">
        <v>22655.172413793101</v>
      </c>
      <c r="BL7">
        <v>19776.876267748499</v>
      </c>
      <c r="BM7" t="e">
        <v>#DIV/0!</v>
      </c>
      <c r="BN7" t="e">
        <v>#DIV/0!</v>
      </c>
      <c r="BO7" t="e">
        <v>#DIV/0!</v>
      </c>
      <c r="BP7" t="e">
        <v>#DIV/0!</v>
      </c>
      <c r="BQ7" t="e">
        <v>#DIV/0!</v>
      </c>
      <c r="BR7">
        <v>11855.9051527588</v>
      </c>
      <c r="BS7" t="e">
        <v>#DIV/0!</v>
      </c>
      <c r="BT7">
        <v>32586.206896551699</v>
      </c>
      <c r="BU7">
        <v>7932.2638146167601</v>
      </c>
      <c r="BV7" t="e">
        <v>#DIV/0!</v>
      </c>
      <c r="BW7">
        <v>2781.9548872180499</v>
      </c>
      <c r="BX7">
        <v>26725.663716814201</v>
      </c>
      <c r="BY7" t="e">
        <v>#DIV/0!</v>
      </c>
      <c r="BZ7" t="e">
        <v>#DIV/0!</v>
      </c>
      <c r="CA7" t="e">
        <v>#DIV/0!</v>
      </c>
      <c r="CB7" t="e">
        <v>#DIV/0!</v>
      </c>
      <c r="CC7" t="e">
        <v>#DIV/0!</v>
      </c>
      <c r="CD7" t="e">
        <v>#DIV/0!</v>
      </c>
      <c r="CE7" t="e">
        <v>#DIV/0!</v>
      </c>
      <c r="CF7" t="e">
        <v>#DIV/0!</v>
      </c>
      <c r="CG7" t="e">
        <v>#DIV/0!</v>
      </c>
      <c r="CH7" t="e">
        <v>#DIV/0!</v>
      </c>
      <c r="CI7" t="e">
        <v>#DIV/0!</v>
      </c>
      <c r="CJ7">
        <v>22229.758254839398</v>
      </c>
    </row>
    <row r="8" spans="1:114">
      <c r="A8" s="11">
        <v>42374</v>
      </c>
      <c r="B8">
        <v>5422.4830612287296</v>
      </c>
      <c r="C8">
        <v>567.50939504882695</v>
      </c>
      <c r="D8">
        <v>0</v>
      </c>
      <c r="E8">
        <v>0</v>
      </c>
      <c r="F8">
        <v>193.783695870331</v>
      </c>
      <c r="G8">
        <v>0</v>
      </c>
      <c r="H8">
        <v>0</v>
      </c>
      <c r="I8">
        <v>22229.758254839398</v>
      </c>
      <c r="J8">
        <v>0</v>
      </c>
      <c r="R8" s="11">
        <v>42376</v>
      </c>
      <c r="S8">
        <v>30790.7021512104</v>
      </c>
      <c r="BC8" s="11">
        <v>42375</v>
      </c>
      <c r="BD8">
        <v>10915.8911020266</v>
      </c>
      <c r="BE8">
        <v>30488.926253842299</v>
      </c>
      <c r="BF8" t="e">
        <v>#DIV/0!</v>
      </c>
      <c r="BG8">
        <v>12698.4126984127</v>
      </c>
      <c r="BH8" t="e">
        <v>#DIV/0!</v>
      </c>
      <c r="BI8">
        <v>12911.676646706601</v>
      </c>
      <c r="BJ8">
        <v>14705.8823529412</v>
      </c>
      <c r="BK8">
        <v>146200</v>
      </c>
      <c r="BL8">
        <v>25758.129338692001</v>
      </c>
      <c r="BM8" t="e">
        <v>#DIV/0!</v>
      </c>
      <c r="BN8">
        <v>22727.272727272699</v>
      </c>
      <c r="BO8" t="e">
        <v>#DIV/0!</v>
      </c>
      <c r="BP8" t="e">
        <v>#DIV/0!</v>
      </c>
      <c r="BQ8" t="e">
        <v>#DIV/0!</v>
      </c>
      <c r="BR8">
        <v>12394.957983193301</v>
      </c>
      <c r="BS8" t="e">
        <v>#DIV/0!</v>
      </c>
      <c r="BT8">
        <v>8928.5714285714294</v>
      </c>
      <c r="BU8">
        <v>7812.5</v>
      </c>
      <c r="BV8" t="e">
        <v>#DIV/0!</v>
      </c>
      <c r="BW8" t="e">
        <v>#DIV/0!</v>
      </c>
      <c r="BX8">
        <v>36083.333333333299</v>
      </c>
      <c r="BY8" t="e">
        <v>#DIV/0!</v>
      </c>
      <c r="BZ8" t="e">
        <v>#DIV/0!</v>
      </c>
      <c r="CA8" t="e">
        <v>#DIV/0!</v>
      </c>
      <c r="CB8" t="e">
        <v>#DIV/0!</v>
      </c>
      <c r="CC8" t="e">
        <v>#DIV/0!</v>
      </c>
      <c r="CD8" t="e">
        <v>#DIV/0!</v>
      </c>
      <c r="CE8" t="e">
        <v>#DIV/0!</v>
      </c>
      <c r="CF8" t="e">
        <v>#DIV/0!</v>
      </c>
      <c r="CG8" t="e">
        <v>#DIV/0!</v>
      </c>
      <c r="CH8" t="e">
        <v>#DIV/0!</v>
      </c>
      <c r="CI8" t="e">
        <v>#DIV/0!</v>
      </c>
      <c r="CJ8">
        <v>34988.634376639297</v>
      </c>
    </row>
    <row r="9" spans="1:114">
      <c r="A9" s="11">
        <v>42375</v>
      </c>
      <c r="B9">
        <v>3204.2315090050702</v>
      </c>
      <c r="C9">
        <v>345.34009442210203</v>
      </c>
      <c r="D9">
        <v>5.2456723203357196</v>
      </c>
      <c r="E9">
        <v>0</v>
      </c>
      <c r="F9">
        <v>1009.79192166463</v>
      </c>
      <c r="G9">
        <v>0</v>
      </c>
      <c r="H9">
        <v>0</v>
      </c>
      <c r="I9">
        <v>34988.634376639297</v>
      </c>
      <c r="J9">
        <v>0</v>
      </c>
      <c r="R9" s="11">
        <v>42377</v>
      </c>
      <c r="S9">
        <v>15996.0597777857</v>
      </c>
      <c r="BC9" s="11">
        <v>42376</v>
      </c>
      <c r="BD9">
        <v>14165.15973478</v>
      </c>
      <c r="BE9">
        <v>29822.534915467801</v>
      </c>
      <c r="BF9" t="e">
        <v>#DIV/0!</v>
      </c>
      <c r="BG9">
        <v>6575.9637188208599</v>
      </c>
      <c r="BH9" t="e">
        <v>#DIV/0!</v>
      </c>
      <c r="BI9">
        <v>15951.694304253801</v>
      </c>
      <c r="BJ9">
        <v>3994.1902687000702</v>
      </c>
      <c r="BK9">
        <v>20364.583333333299</v>
      </c>
      <c r="BL9" t="e">
        <v>#DIV/0!</v>
      </c>
      <c r="BM9" t="e">
        <v>#DIV/0!</v>
      </c>
      <c r="BN9">
        <v>12575.7575757576</v>
      </c>
      <c r="BO9" t="e">
        <v>#DIV/0!</v>
      </c>
      <c r="BP9" t="e">
        <v>#DIV/0!</v>
      </c>
      <c r="BQ9" t="e">
        <v>#DIV/0!</v>
      </c>
      <c r="BR9" t="e">
        <v>#DIV/0!</v>
      </c>
      <c r="BS9" t="e">
        <v>#DIV/0!</v>
      </c>
      <c r="BT9">
        <v>8181.8181818181802</v>
      </c>
      <c r="BU9">
        <v>32770.515613652897</v>
      </c>
      <c r="BV9" t="e">
        <v>#DIV/0!</v>
      </c>
      <c r="BW9" t="e">
        <v>#DIV/0!</v>
      </c>
      <c r="BX9">
        <v>19583.333333333299</v>
      </c>
      <c r="BY9" t="e">
        <v>#DIV/0!</v>
      </c>
      <c r="BZ9" t="e">
        <v>#DIV/0!</v>
      </c>
      <c r="CA9" t="e">
        <v>#DIV/0!</v>
      </c>
      <c r="CB9" t="e">
        <v>#DIV/0!</v>
      </c>
      <c r="CC9" t="e">
        <v>#DIV/0!</v>
      </c>
      <c r="CD9" t="e">
        <v>#DIV/0!</v>
      </c>
      <c r="CE9" t="e">
        <v>#DIV/0!</v>
      </c>
      <c r="CF9" t="e">
        <v>#DIV/0!</v>
      </c>
      <c r="CG9" t="e">
        <v>#DIV/0!</v>
      </c>
      <c r="CH9" t="e">
        <v>#DIV/0!</v>
      </c>
      <c r="CI9" t="e">
        <v>#DIV/0!</v>
      </c>
      <c r="CJ9">
        <v>30790.7021512104</v>
      </c>
    </row>
    <row r="10" spans="1:114">
      <c r="A10" s="11">
        <v>42376</v>
      </c>
      <c r="B10">
        <v>3927.0417248183298</v>
      </c>
      <c r="C10">
        <v>861.44665287068699</v>
      </c>
      <c r="D10">
        <v>0</v>
      </c>
      <c r="E10">
        <v>2064.58443620963</v>
      </c>
      <c r="F10">
        <v>226.189903267722</v>
      </c>
      <c r="G10">
        <v>0</v>
      </c>
      <c r="H10">
        <v>0</v>
      </c>
      <c r="I10">
        <v>30790.7021512104</v>
      </c>
      <c r="J10">
        <v>0</v>
      </c>
      <c r="R10" s="11">
        <v>42378</v>
      </c>
      <c r="S10">
        <v>21530.303450956399</v>
      </c>
      <c r="BC10" s="11">
        <v>42377</v>
      </c>
      <c r="BD10">
        <v>6453.21419707123</v>
      </c>
      <c r="BE10">
        <v>21938.269443958201</v>
      </c>
      <c r="BF10" t="e">
        <v>#DIV/0!</v>
      </c>
      <c r="BG10" t="e">
        <v>#DIV/0!</v>
      </c>
      <c r="BH10" t="e">
        <v>#DIV/0!</v>
      </c>
      <c r="BI10">
        <v>7115.7495256167003</v>
      </c>
      <c r="BJ10">
        <v>16161.5407584354</v>
      </c>
      <c r="BK10">
        <v>5952.3809523809496</v>
      </c>
      <c r="BL10">
        <v>10154.061624649899</v>
      </c>
      <c r="BM10" t="e">
        <v>#DIV/0!</v>
      </c>
      <c r="BN10">
        <v>9287.9256965944296</v>
      </c>
      <c r="BO10" t="e">
        <v>#DIV/0!</v>
      </c>
      <c r="BP10" t="e">
        <v>#DIV/0!</v>
      </c>
      <c r="BQ10" t="e">
        <v>#DIV/0!</v>
      </c>
      <c r="BR10" t="e">
        <v>#DIV/0!</v>
      </c>
      <c r="BS10" t="e">
        <v>#DIV/0!</v>
      </c>
      <c r="BT10">
        <v>757.57575757575796</v>
      </c>
      <c r="BU10">
        <v>9112.6194067370507</v>
      </c>
      <c r="BV10" t="e">
        <v>#DIV/0!</v>
      </c>
      <c r="BW10" t="e">
        <v>#DIV/0!</v>
      </c>
      <c r="BX10">
        <v>11416.666666666701</v>
      </c>
      <c r="BY10">
        <v>75892.857142857101</v>
      </c>
      <c r="BZ10" t="e">
        <v>#DIV/0!</v>
      </c>
      <c r="CA10" t="e">
        <v>#DIV/0!</v>
      </c>
      <c r="CB10" t="e">
        <v>#DIV/0!</v>
      </c>
      <c r="CC10" t="e">
        <v>#DIV/0!</v>
      </c>
      <c r="CD10" t="e">
        <v>#DIV/0!</v>
      </c>
      <c r="CE10" t="e">
        <v>#DIV/0!</v>
      </c>
      <c r="CF10" t="e">
        <v>#DIV/0!</v>
      </c>
      <c r="CG10" t="e">
        <v>#DIV/0!</v>
      </c>
      <c r="CH10" t="e">
        <v>#DIV/0!</v>
      </c>
      <c r="CI10" t="e">
        <v>#DIV/0!</v>
      </c>
      <c r="CJ10">
        <v>15996.0597777857</v>
      </c>
    </row>
    <row r="11" spans="1:114">
      <c r="A11" s="11">
        <v>42377</v>
      </c>
      <c r="B11">
        <v>1757.12612260836</v>
      </c>
      <c r="C11">
        <v>323.91466401618698</v>
      </c>
      <c r="D11">
        <v>0</v>
      </c>
      <c r="E11">
        <v>124.24124099251</v>
      </c>
      <c r="F11">
        <v>621.20620496255003</v>
      </c>
      <c r="G11">
        <v>0</v>
      </c>
      <c r="H11">
        <v>0</v>
      </c>
      <c r="I11">
        <v>15996.0597777857</v>
      </c>
      <c r="J11">
        <v>0</v>
      </c>
      <c r="R11" s="11">
        <v>42380</v>
      </c>
      <c r="S11">
        <v>20934.766571820001</v>
      </c>
      <c r="BC11" s="11">
        <v>42378</v>
      </c>
      <c r="BD11" t="e">
        <v>#DIV/0!</v>
      </c>
      <c r="BE11">
        <v>16237.8124770911</v>
      </c>
      <c r="BF11" t="e">
        <v>#DIV/0!</v>
      </c>
      <c r="BG11">
        <v>1800.72028811525</v>
      </c>
      <c r="BH11" t="e">
        <v>#DIV/0!</v>
      </c>
      <c r="BI11" t="e">
        <v>#DIV/0!</v>
      </c>
      <c r="BJ11">
        <v>4708.7800637496402</v>
      </c>
      <c r="BK11">
        <v>37500</v>
      </c>
      <c r="BL11">
        <v>891.26559714794996</v>
      </c>
      <c r="BM11" t="e">
        <v>#DIV/0!</v>
      </c>
      <c r="BN11" t="e">
        <v>#DIV/0!</v>
      </c>
      <c r="BO11" t="e">
        <v>#DIV/0!</v>
      </c>
      <c r="BP11" t="e">
        <v>#DIV/0!</v>
      </c>
      <c r="BQ11" t="e">
        <v>#DIV/0!</v>
      </c>
      <c r="BR11" t="e">
        <v>#DIV/0!</v>
      </c>
      <c r="BS11" t="e">
        <v>#DIV/0!</v>
      </c>
      <c r="BT11">
        <v>3645.8333333333298</v>
      </c>
      <c r="BU11" t="e">
        <v>#DIV/0!</v>
      </c>
      <c r="BV11" t="e">
        <v>#DIV/0!</v>
      </c>
      <c r="BW11" t="e">
        <v>#DIV/0!</v>
      </c>
      <c r="BX11">
        <v>10222.222222222201</v>
      </c>
      <c r="BY11" t="e">
        <v>#DIV/0!</v>
      </c>
      <c r="BZ11" t="e">
        <v>#DIV/0!</v>
      </c>
      <c r="CA11" t="e">
        <v>#DIV/0!</v>
      </c>
      <c r="CB11" t="e">
        <v>#DIV/0!</v>
      </c>
      <c r="CC11" t="e">
        <v>#DIV/0!</v>
      </c>
      <c r="CD11" t="e">
        <v>#DIV/0!</v>
      </c>
      <c r="CE11" t="e">
        <v>#DIV/0!</v>
      </c>
      <c r="CF11" t="e">
        <v>#DIV/0!</v>
      </c>
      <c r="CG11" t="e">
        <v>#DIV/0!</v>
      </c>
      <c r="CH11" t="e">
        <v>#DIV/0!</v>
      </c>
      <c r="CI11" t="e">
        <v>#DIV/0!</v>
      </c>
      <c r="CJ11">
        <v>21530.303450956399</v>
      </c>
    </row>
    <row r="12" spans="1:114">
      <c r="A12" s="11">
        <v>42378</v>
      </c>
      <c r="B12">
        <v>1041.1171881507</v>
      </c>
      <c r="C12">
        <v>1526.97187595436</v>
      </c>
      <c r="D12">
        <v>0</v>
      </c>
      <c r="E12">
        <v>555.26250034703901</v>
      </c>
      <c r="F12">
        <v>3692.4956273078101</v>
      </c>
      <c r="G12">
        <v>0</v>
      </c>
      <c r="H12">
        <v>0</v>
      </c>
      <c r="I12">
        <v>21530.303450956399</v>
      </c>
      <c r="J12">
        <v>0</v>
      </c>
      <c r="R12" s="11">
        <v>42381</v>
      </c>
      <c r="S12">
        <v>21859.201180511202</v>
      </c>
      <c r="BC12" s="11">
        <v>42380</v>
      </c>
      <c r="BD12">
        <v>1926.50731359258</v>
      </c>
      <c r="BE12">
        <v>23687.083935049799</v>
      </c>
      <c r="BF12" t="e">
        <v>#DIV/0!</v>
      </c>
      <c r="BG12" t="e">
        <v>#DIV/0!</v>
      </c>
      <c r="BH12" t="e">
        <v>#DIV/0!</v>
      </c>
      <c r="BI12">
        <v>26550.3875968992</v>
      </c>
      <c r="BJ12">
        <v>7173.6011477761804</v>
      </c>
      <c r="BK12">
        <v>14733.333333333299</v>
      </c>
      <c r="BL12">
        <v>37515.006002401002</v>
      </c>
      <c r="BM12" t="e">
        <v>#DIV/0!</v>
      </c>
      <c r="BN12" t="e">
        <v>#DIV/0!</v>
      </c>
      <c r="BO12" t="e">
        <v>#DIV/0!</v>
      </c>
      <c r="BP12" t="e">
        <v>#DIV/0!</v>
      </c>
      <c r="BQ12" t="e">
        <v>#DIV/0!</v>
      </c>
      <c r="BR12" t="e">
        <v>#DIV/0!</v>
      </c>
      <c r="BS12" t="e">
        <v>#DIV/0!</v>
      </c>
      <c r="BT12">
        <v>16176.470588235299</v>
      </c>
      <c r="BU12">
        <v>717.36011477761804</v>
      </c>
      <c r="BV12" t="e">
        <v>#DIV/0!</v>
      </c>
      <c r="BW12" t="e">
        <v>#DIV/0!</v>
      </c>
      <c r="BX12">
        <v>32936.5079365079</v>
      </c>
      <c r="BY12" t="e">
        <v>#DIV/0!</v>
      </c>
      <c r="BZ12" t="e">
        <v>#DIV/0!</v>
      </c>
      <c r="CA12" t="e">
        <v>#DIV/0!</v>
      </c>
      <c r="CB12" t="e">
        <v>#DIV/0!</v>
      </c>
      <c r="CC12" t="e">
        <v>#DIV/0!</v>
      </c>
      <c r="CD12" t="e">
        <v>#DIV/0!</v>
      </c>
      <c r="CE12" t="e">
        <v>#DIV/0!</v>
      </c>
      <c r="CF12" t="e">
        <v>#DIV/0!</v>
      </c>
      <c r="CG12" t="e">
        <v>#DIV/0!</v>
      </c>
      <c r="CH12" t="e">
        <v>#DIV/0!</v>
      </c>
      <c r="CI12" t="e">
        <v>#DIV/0!</v>
      </c>
      <c r="CJ12">
        <v>20934.766571820001</v>
      </c>
    </row>
    <row r="13" spans="1:114">
      <c r="A13" s="11">
        <v>42380</v>
      </c>
      <c r="B13">
        <v>2824.3229002002299</v>
      </c>
      <c r="C13">
        <v>1059.1210875750901</v>
      </c>
      <c r="D13">
        <v>0</v>
      </c>
      <c r="E13">
        <v>147.539255980609</v>
      </c>
      <c r="F13">
        <v>948.46664558963005</v>
      </c>
      <c r="G13">
        <v>0</v>
      </c>
      <c r="H13">
        <v>0</v>
      </c>
      <c r="I13">
        <v>20934.766571820001</v>
      </c>
      <c r="J13">
        <v>0</v>
      </c>
      <c r="R13" s="11">
        <v>42382</v>
      </c>
      <c r="S13">
        <v>17049.529595409898</v>
      </c>
      <c r="BC13" s="11">
        <v>42381</v>
      </c>
      <c r="BD13">
        <v>1228.86562989957</v>
      </c>
      <c r="BE13">
        <v>23264.180357357</v>
      </c>
      <c r="BF13" t="e">
        <v>#DIV/0!</v>
      </c>
      <c r="BG13" t="e">
        <v>#DIV/0!</v>
      </c>
      <c r="BH13" t="e">
        <v>#DIV/0!</v>
      </c>
      <c r="BI13" t="e">
        <v>#DIV/0!</v>
      </c>
      <c r="BJ13">
        <v>2596.5073529411802</v>
      </c>
      <c r="BK13">
        <v>24722.222222222201</v>
      </c>
      <c r="BL13">
        <v>17545.304777594702</v>
      </c>
      <c r="BM13">
        <v>1360.73573573574</v>
      </c>
      <c r="BN13" t="e">
        <v>#DIV/0!</v>
      </c>
      <c r="BO13" t="e">
        <v>#DIV/0!</v>
      </c>
      <c r="BP13" t="e">
        <v>#DIV/0!</v>
      </c>
      <c r="BQ13" t="e">
        <v>#DIV/0!</v>
      </c>
      <c r="BR13" t="e">
        <v>#DIV/0!</v>
      </c>
      <c r="BS13" t="e">
        <v>#DIV/0!</v>
      </c>
      <c r="BT13" t="e">
        <v>#DIV/0!</v>
      </c>
      <c r="BU13">
        <v>15686.274509803899</v>
      </c>
      <c r="BV13" t="e">
        <v>#DIV/0!</v>
      </c>
      <c r="BW13" t="e">
        <v>#DIV/0!</v>
      </c>
      <c r="BX13">
        <v>28083.333333333299</v>
      </c>
      <c r="BY13">
        <v>11574.0740740741</v>
      </c>
      <c r="BZ13" t="e">
        <v>#DIV/0!</v>
      </c>
      <c r="CA13" t="e">
        <v>#DIV/0!</v>
      </c>
      <c r="CB13" t="e">
        <v>#DIV/0!</v>
      </c>
      <c r="CC13" t="e">
        <v>#DIV/0!</v>
      </c>
      <c r="CD13" t="e">
        <v>#DIV/0!</v>
      </c>
      <c r="CE13" t="e">
        <v>#DIV/0!</v>
      </c>
      <c r="CF13" t="e">
        <v>#DIV/0!</v>
      </c>
      <c r="CG13" t="e">
        <v>#DIV/0!</v>
      </c>
      <c r="CH13" t="e">
        <v>#DIV/0!</v>
      </c>
      <c r="CI13" t="e">
        <v>#DIV/0!</v>
      </c>
      <c r="CJ13">
        <v>21859.201180511202</v>
      </c>
    </row>
    <row r="14" spans="1:114">
      <c r="A14" s="11">
        <v>42381</v>
      </c>
      <c r="B14">
        <v>3496.8486794589999</v>
      </c>
      <c r="C14">
        <v>753.40721919993302</v>
      </c>
      <c r="D14">
        <v>0</v>
      </c>
      <c r="E14">
        <v>0</v>
      </c>
      <c r="F14">
        <v>2151.10750861222</v>
      </c>
      <c r="G14">
        <v>0</v>
      </c>
      <c r="H14">
        <v>0</v>
      </c>
      <c r="I14">
        <v>21859.201180511202</v>
      </c>
      <c r="J14">
        <v>0</v>
      </c>
      <c r="R14" s="11">
        <v>42383</v>
      </c>
      <c r="S14">
        <v>19878.366994719599</v>
      </c>
      <c r="BC14" s="11">
        <v>42382</v>
      </c>
      <c r="BD14">
        <v>1100.15174506829</v>
      </c>
      <c r="BE14">
        <v>19724.925551837401</v>
      </c>
      <c r="BF14" t="e">
        <v>#DIV/0!</v>
      </c>
      <c r="BG14" t="e">
        <v>#DIV/0!</v>
      </c>
      <c r="BH14" t="e">
        <v>#DIV/0!</v>
      </c>
      <c r="BI14" t="e">
        <v>#DIV/0!</v>
      </c>
      <c r="BJ14">
        <v>3930.4812834224599</v>
      </c>
      <c r="BK14">
        <v>9416.6666666666697</v>
      </c>
      <c r="BL14">
        <v>10061.919504644</v>
      </c>
      <c r="BM14">
        <v>6481.4814814814799</v>
      </c>
      <c r="BN14" t="e">
        <v>#DIV/0!</v>
      </c>
      <c r="BO14" t="e">
        <v>#DIV/0!</v>
      </c>
      <c r="BP14" t="e">
        <v>#DIV/0!</v>
      </c>
      <c r="BQ14" t="e">
        <v>#DIV/0!</v>
      </c>
      <c r="BR14" t="e">
        <v>#DIV/0!</v>
      </c>
      <c r="BS14" t="e">
        <v>#DIV/0!</v>
      </c>
      <c r="BT14" t="e">
        <v>#DIV/0!</v>
      </c>
      <c r="BU14">
        <v>2235.6844079042298</v>
      </c>
      <c r="BV14" t="e">
        <v>#DIV/0!</v>
      </c>
      <c r="BW14" t="e">
        <v>#DIV/0!</v>
      </c>
      <c r="BX14">
        <v>58333.333333333299</v>
      </c>
      <c r="BY14" t="e">
        <v>#DIV/0!</v>
      </c>
      <c r="BZ14" t="e">
        <v>#DIV/0!</v>
      </c>
      <c r="CA14" t="e">
        <v>#DIV/0!</v>
      </c>
      <c r="CB14" t="e">
        <v>#DIV/0!</v>
      </c>
      <c r="CC14" t="e">
        <v>#DIV/0!</v>
      </c>
      <c r="CD14" t="e">
        <v>#DIV/0!</v>
      </c>
      <c r="CE14" t="e">
        <v>#DIV/0!</v>
      </c>
      <c r="CF14" t="e">
        <v>#DIV/0!</v>
      </c>
      <c r="CG14" t="e">
        <v>#DIV/0!</v>
      </c>
      <c r="CH14" t="e">
        <v>#DIV/0!</v>
      </c>
      <c r="CI14" t="e">
        <v>#DIV/0!</v>
      </c>
      <c r="CJ14">
        <v>17049.529595409898</v>
      </c>
    </row>
    <row r="15" spans="1:114">
      <c r="A15" s="11">
        <v>42382</v>
      </c>
      <c r="B15">
        <v>1292.03054465679</v>
      </c>
      <c r="C15">
        <v>195.12298021347499</v>
      </c>
      <c r="D15">
        <v>0</v>
      </c>
      <c r="E15">
        <v>479.897059443952</v>
      </c>
      <c r="F15">
        <v>3512.21364384255</v>
      </c>
      <c r="G15">
        <v>0</v>
      </c>
      <c r="H15">
        <v>0</v>
      </c>
      <c r="I15">
        <v>17049.529595409898</v>
      </c>
      <c r="J15">
        <v>0</v>
      </c>
      <c r="R15" s="11">
        <v>42384</v>
      </c>
      <c r="S15">
        <v>12805.266510936501</v>
      </c>
      <c r="BC15" s="11">
        <v>42383</v>
      </c>
      <c r="BD15">
        <v>2589.5915128226502</v>
      </c>
      <c r="BE15">
        <v>17177.589852008499</v>
      </c>
      <c r="BF15" t="e">
        <v>#DIV/0!</v>
      </c>
      <c r="BG15" t="e">
        <v>#DIV/0!</v>
      </c>
      <c r="BH15" t="e">
        <v>#DIV/0!</v>
      </c>
      <c r="BI15" t="e">
        <v>#DIV/0!</v>
      </c>
      <c r="BJ15">
        <v>11462.151626229101</v>
      </c>
      <c r="BK15">
        <v>23405.797101449301</v>
      </c>
      <c r="BL15">
        <v>10416.666666666701</v>
      </c>
      <c r="BM15">
        <v>13091.985428051001</v>
      </c>
      <c r="BN15" t="e">
        <v>#DIV/0!</v>
      </c>
      <c r="BO15" t="e">
        <v>#DIV/0!</v>
      </c>
      <c r="BP15" t="e">
        <v>#DIV/0!</v>
      </c>
      <c r="BQ15" t="e">
        <v>#DIV/0!</v>
      </c>
      <c r="BR15" t="e">
        <v>#DIV/0!</v>
      </c>
      <c r="BS15" t="e">
        <v>#DIV/0!</v>
      </c>
      <c r="BT15" t="e">
        <v>#DIV/0!</v>
      </c>
      <c r="BU15">
        <v>12352.9411764706</v>
      </c>
      <c r="BV15" t="e">
        <v>#DIV/0!</v>
      </c>
      <c r="BW15" t="e">
        <v>#DIV/0!</v>
      </c>
      <c r="BX15">
        <v>52666.666666666701</v>
      </c>
      <c r="BY15" t="e">
        <v>#DIV/0!</v>
      </c>
      <c r="BZ15" t="e">
        <v>#DIV/0!</v>
      </c>
      <c r="CA15" t="e">
        <v>#DIV/0!</v>
      </c>
      <c r="CB15" t="e">
        <v>#DIV/0!</v>
      </c>
      <c r="CC15" t="e">
        <v>#DIV/0!</v>
      </c>
      <c r="CD15" t="e">
        <v>#DIV/0!</v>
      </c>
      <c r="CE15" t="e">
        <v>#DIV/0!</v>
      </c>
      <c r="CF15" t="e">
        <v>#DIV/0!</v>
      </c>
      <c r="CG15" t="e">
        <v>#DIV/0!</v>
      </c>
      <c r="CH15" t="e">
        <v>#DIV/0!</v>
      </c>
      <c r="CI15" t="e">
        <v>#DIV/0!</v>
      </c>
      <c r="CJ15">
        <v>19878.366994719599</v>
      </c>
    </row>
    <row r="16" spans="1:114">
      <c r="A16" s="11">
        <v>42383</v>
      </c>
      <c r="B16">
        <v>2373.0763699122699</v>
      </c>
      <c r="C16">
        <v>364.69355468348698</v>
      </c>
      <c r="D16">
        <v>0</v>
      </c>
      <c r="E16">
        <v>0</v>
      </c>
      <c r="F16">
        <v>1294.40529267942</v>
      </c>
      <c r="G16">
        <v>0</v>
      </c>
      <c r="H16">
        <v>0</v>
      </c>
      <c r="I16">
        <v>19878.366994719599</v>
      </c>
      <c r="J16">
        <v>0</v>
      </c>
      <c r="R16" s="11">
        <v>42385</v>
      </c>
      <c r="S16">
        <v>11819.341465359201</v>
      </c>
      <c r="BC16" s="11">
        <v>42384</v>
      </c>
      <c r="BD16">
        <v>861.57380815623196</v>
      </c>
      <c r="BE16">
        <v>15868.3514545989</v>
      </c>
      <c r="BF16" t="e">
        <v>#DIV/0!</v>
      </c>
      <c r="BG16">
        <v>4047.61904761905</v>
      </c>
      <c r="BH16" t="e">
        <v>#DIV/0!</v>
      </c>
      <c r="BI16" t="e">
        <v>#DIV/0!</v>
      </c>
      <c r="BJ16">
        <v>739.28043371118804</v>
      </c>
      <c r="BK16">
        <v>22807.017543859602</v>
      </c>
      <c r="BL16">
        <v>750.30012004801904</v>
      </c>
      <c r="BM16">
        <v>9755.2910052909992</v>
      </c>
      <c r="BN16" t="e">
        <v>#DIV/0!</v>
      </c>
      <c r="BO16" t="e">
        <v>#DIV/0!</v>
      </c>
      <c r="BP16" t="e">
        <v>#DIV/0!</v>
      </c>
      <c r="BQ16" t="e">
        <v>#DIV/0!</v>
      </c>
      <c r="BR16" t="e">
        <v>#DIV/0!</v>
      </c>
      <c r="BS16" t="e">
        <v>#DIV/0!</v>
      </c>
      <c r="BT16" t="e">
        <v>#DIV/0!</v>
      </c>
      <c r="BU16">
        <v>4497.5186104218401</v>
      </c>
      <c r="BV16" t="e">
        <v>#DIV/0!</v>
      </c>
      <c r="BW16" t="e">
        <v>#DIV/0!</v>
      </c>
      <c r="BX16">
        <v>4000</v>
      </c>
      <c r="BY16" t="e">
        <v>#DIV/0!</v>
      </c>
      <c r="BZ16" t="e">
        <v>#DIV/0!</v>
      </c>
      <c r="CA16" t="e">
        <v>#DIV/0!</v>
      </c>
      <c r="CB16" t="e">
        <v>#DIV/0!</v>
      </c>
      <c r="CC16" t="e">
        <v>#DIV/0!</v>
      </c>
      <c r="CD16" t="e">
        <v>#DIV/0!</v>
      </c>
      <c r="CE16" t="e">
        <v>#DIV/0!</v>
      </c>
      <c r="CF16" t="e">
        <v>#DIV/0!</v>
      </c>
      <c r="CG16" t="e">
        <v>#DIV/0!</v>
      </c>
      <c r="CH16" t="e">
        <v>#DIV/0!</v>
      </c>
      <c r="CI16" t="e">
        <v>#DIV/0!</v>
      </c>
      <c r="CJ16">
        <v>12805.266510936501</v>
      </c>
    </row>
    <row r="17" spans="1:88">
      <c r="A17" s="11">
        <v>42384</v>
      </c>
      <c r="B17">
        <v>4013.5909959651699</v>
      </c>
      <c r="C17">
        <v>265.44913994478702</v>
      </c>
      <c r="D17">
        <v>0</v>
      </c>
      <c r="E17">
        <v>0</v>
      </c>
      <c r="F17">
        <v>658.31386706307103</v>
      </c>
      <c r="G17">
        <v>0</v>
      </c>
      <c r="H17">
        <v>0</v>
      </c>
      <c r="I17">
        <v>12805.266510936501</v>
      </c>
      <c r="J17">
        <v>0</v>
      </c>
      <c r="R17" s="11">
        <v>42387</v>
      </c>
      <c r="S17">
        <v>19308.216157954001</v>
      </c>
      <c r="BC17" s="11">
        <v>42385</v>
      </c>
      <c r="BD17">
        <v>1969.3346462231</v>
      </c>
      <c r="BE17">
        <v>6128.5775571489903</v>
      </c>
      <c r="BF17" t="e">
        <v>#DIV/0!</v>
      </c>
      <c r="BG17">
        <v>4870.1298701298701</v>
      </c>
      <c r="BH17" t="e">
        <v>#DIV/0!</v>
      </c>
      <c r="BI17" t="e">
        <v>#DIV/0!</v>
      </c>
      <c r="BJ17">
        <v>19076.2436361406</v>
      </c>
      <c r="BK17">
        <v>2254.9019607843102</v>
      </c>
      <c r="BL17">
        <v>18637.157833430399</v>
      </c>
      <c r="BM17">
        <v>3106.7251461988299</v>
      </c>
      <c r="BN17" t="e">
        <v>#DIV/0!</v>
      </c>
      <c r="BO17" t="e">
        <v>#DIV/0!</v>
      </c>
      <c r="BP17" t="e">
        <v>#DIV/0!</v>
      </c>
      <c r="BQ17" t="e">
        <v>#DIV/0!</v>
      </c>
      <c r="BR17" t="e">
        <v>#DIV/0!</v>
      </c>
      <c r="BS17" t="e">
        <v>#DIV/0!</v>
      </c>
      <c r="BT17" t="e">
        <v>#DIV/0!</v>
      </c>
      <c r="BU17">
        <v>1354.6798029556701</v>
      </c>
      <c r="BV17" t="e">
        <v>#DIV/0!</v>
      </c>
      <c r="BW17" t="e">
        <v>#DIV/0!</v>
      </c>
      <c r="BX17">
        <v>5555.5555555555602</v>
      </c>
      <c r="BY17">
        <v>31001.984126984102</v>
      </c>
      <c r="BZ17" t="e">
        <v>#DIV/0!</v>
      </c>
      <c r="CA17" t="e">
        <v>#DIV/0!</v>
      </c>
      <c r="CB17" t="e">
        <v>#DIV/0!</v>
      </c>
      <c r="CC17" t="e">
        <v>#DIV/0!</v>
      </c>
      <c r="CD17" t="e">
        <v>#DIV/0!</v>
      </c>
      <c r="CE17" t="e">
        <v>#DIV/0!</v>
      </c>
      <c r="CF17" t="e">
        <v>#DIV/0!</v>
      </c>
      <c r="CG17" t="e">
        <v>#DIV/0!</v>
      </c>
      <c r="CH17" t="e">
        <v>#DIV/0!</v>
      </c>
      <c r="CI17" t="e">
        <v>#DIV/0!</v>
      </c>
      <c r="CJ17">
        <v>11819.341465359201</v>
      </c>
    </row>
    <row r="18" spans="1:88">
      <c r="A18" s="11">
        <v>42385</v>
      </c>
      <c r="B18">
        <v>2287.1322650083698</v>
      </c>
      <c r="C18">
        <v>134.537192059316</v>
      </c>
      <c r="D18">
        <v>0</v>
      </c>
      <c r="E18">
        <v>99.657179303196997</v>
      </c>
      <c r="F18">
        <v>548.114486167584</v>
      </c>
      <c r="G18">
        <v>0</v>
      </c>
      <c r="H18">
        <v>0</v>
      </c>
      <c r="I18">
        <v>11819.341465359201</v>
      </c>
      <c r="J18">
        <v>0</v>
      </c>
      <c r="R18" s="11">
        <v>42388</v>
      </c>
      <c r="S18">
        <v>9492.6859632741998</v>
      </c>
      <c r="BC18" s="11">
        <v>42387</v>
      </c>
      <c r="BD18" t="e">
        <v>#DIV/0!</v>
      </c>
      <c r="BE18">
        <v>26238.438098319999</v>
      </c>
      <c r="BF18" t="e">
        <v>#DIV/0!</v>
      </c>
      <c r="BG18">
        <v>69747.899159663895</v>
      </c>
      <c r="BH18" t="e">
        <v>#DIV/0!</v>
      </c>
      <c r="BI18" t="e">
        <v>#DIV/0!</v>
      </c>
      <c r="BJ18">
        <v>3397.3985633857501</v>
      </c>
      <c r="BK18">
        <v>8611.1111111111095</v>
      </c>
      <c r="BL18">
        <v>10844.878491937299</v>
      </c>
      <c r="BM18">
        <v>1942.09039548023</v>
      </c>
      <c r="BN18" t="e">
        <v>#DIV/0!</v>
      </c>
      <c r="BO18" t="e">
        <v>#DIV/0!</v>
      </c>
      <c r="BP18" t="e">
        <v>#DIV/0!</v>
      </c>
      <c r="BQ18" t="e">
        <v>#DIV/0!</v>
      </c>
      <c r="BR18" t="e">
        <v>#DIV/0!</v>
      </c>
      <c r="BS18">
        <v>18703.703703703701</v>
      </c>
      <c r="BT18" t="e">
        <v>#DIV/0!</v>
      </c>
      <c r="BU18">
        <v>15522.875816993501</v>
      </c>
      <c r="BV18" t="e">
        <v>#DIV/0!</v>
      </c>
      <c r="BW18" t="e">
        <v>#DIV/0!</v>
      </c>
      <c r="BX18">
        <v>25784.313725490199</v>
      </c>
      <c r="BY18" t="e">
        <v>#DIV/0!</v>
      </c>
      <c r="BZ18" t="e">
        <v>#DIV/0!</v>
      </c>
      <c r="CA18" t="e">
        <v>#DIV/0!</v>
      </c>
      <c r="CB18" t="e">
        <v>#DIV/0!</v>
      </c>
      <c r="CC18" t="e">
        <v>#DIV/0!</v>
      </c>
      <c r="CD18" t="e">
        <v>#DIV/0!</v>
      </c>
      <c r="CE18" t="e">
        <v>#DIV/0!</v>
      </c>
      <c r="CF18" t="e">
        <v>#DIV/0!</v>
      </c>
      <c r="CG18" t="e">
        <v>#DIV/0!</v>
      </c>
      <c r="CH18" t="e">
        <v>#DIV/0!</v>
      </c>
      <c r="CI18" t="e">
        <v>#DIV/0!</v>
      </c>
      <c r="CJ18">
        <v>19308.216157954001</v>
      </c>
    </row>
    <row r="19" spans="1:88">
      <c r="A19" s="11">
        <v>42387</v>
      </c>
      <c r="B19">
        <v>2787.7125079613902</v>
      </c>
      <c r="C19">
        <v>215.57003576502899</v>
      </c>
      <c r="D19">
        <v>0</v>
      </c>
      <c r="E19">
        <v>73.489784919896096</v>
      </c>
      <c r="F19">
        <v>426.24075253539797</v>
      </c>
      <c r="G19">
        <v>0</v>
      </c>
      <c r="H19">
        <v>0</v>
      </c>
      <c r="I19">
        <v>19308.216157954001</v>
      </c>
      <c r="J19">
        <v>0</v>
      </c>
      <c r="R19" s="11">
        <v>42389</v>
      </c>
      <c r="S19">
        <v>13214.5630839472</v>
      </c>
      <c r="BC19" s="11">
        <v>42388</v>
      </c>
      <c r="BD19">
        <v>4225.47873775061</v>
      </c>
      <c r="BE19">
        <v>9497.1605006340596</v>
      </c>
      <c r="BF19" t="e">
        <v>#DIV/0!</v>
      </c>
      <c r="BG19">
        <v>1247.1655328798199</v>
      </c>
      <c r="BH19" t="e">
        <v>#DIV/0!</v>
      </c>
      <c r="BI19" t="e">
        <v>#DIV/0!</v>
      </c>
      <c r="BJ19">
        <v>2609.4087825244201</v>
      </c>
      <c r="BK19">
        <v>4691.3580246913598</v>
      </c>
      <c r="BL19">
        <v>5993.5739001482898</v>
      </c>
      <c r="BM19">
        <v>21122.685185185201</v>
      </c>
      <c r="BN19" t="e">
        <v>#DIV/0!</v>
      </c>
      <c r="BO19" t="e">
        <v>#DIV/0!</v>
      </c>
      <c r="BP19" t="e">
        <v>#DIV/0!</v>
      </c>
      <c r="BQ19" t="e">
        <v>#DIV/0!</v>
      </c>
      <c r="BR19" t="e">
        <v>#DIV/0!</v>
      </c>
      <c r="BS19" t="e">
        <v>#DIV/0!</v>
      </c>
      <c r="BT19" t="e">
        <v>#DIV/0!</v>
      </c>
      <c r="BU19">
        <v>42647.058823529398</v>
      </c>
      <c r="BV19">
        <v>8457.1428571428605</v>
      </c>
      <c r="BW19" t="e">
        <v>#DIV/0!</v>
      </c>
      <c r="BX19">
        <v>18947.368421052601</v>
      </c>
      <c r="BY19" t="e">
        <v>#DIV/0!</v>
      </c>
      <c r="BZ19" t="e">
        <v>#DIV/0!</v>
      </c>
      <c r="CA19" t="e">
        <v>#DIV/0!</v>
      </c>
      <c r="CB19" t="e">
        <v>#DIV/0!</v>
      </c>
      <c r="CC19" t="e">
        <v>#DIV/0!</v>
      </c>
      <c r="CD19" t="e">
        <v>#DIV/0!</v>
      </c>
      <c r="CE19" t="e">
        <v>#DIV/0!</v>
      </c>
      <c r="CF19" t="e">
        <v>#DIV/0!</v>
      </c>
      <c r="CG19" t="e">
        <v>#DIV/0!</v>
      </c>
      <c r="CH19" t="e">
        <v>#DIV/0!</v>
      </c>
      <c r="CI19" t="e">
        <v>#DIV/0!</v>
      </c>
      <c r="CJ19">
        <v>9492.6859632741998</v>
      </c>
    </row>
    <row r="20" spans="1:88">
      <c r="A20" s="11">
        <v>42388</v>
      </c>
      <c r="B20">
        <v>1049.42261805007</v>
      </c>
      <c r="C20">
        <v>115.715801990312</v>
      </c>
      <c r="D20">
        <v>0</v>
      </c>
      <c r="E20">
        <v>0</v>
      </c>
      <c r="F20">
        <v>770.10861324586801</v>
      </c>
      <c r="G20">
        <v>0</v>
      </c>
      <c r="H20">
        <v>0</v>
      </c>
      <c r="I20">
        <v>9492.6859632741998</v>
      </c>
      <c r="J20">
        <v>0</v>
      </c>
      <c r="R20" s="11">
        <v>42390</v>
      </c>
      <c r="S20">
        <v>16256.4415513968</v>
      </c>
      <c r="BC20" s="11">
        <v>42389</v>
      </c>
      <c r="BD20">
        <v>3577.4975404704401</v>
      </c>
      <c r="BE20">
        <v>20793.545621078101</v>
      </c>
      <c r="BF20" t="e">
        <v>#DIV/0!</v>
      </c>
      <c r="BG20">
        <v>2918.5867895545298</v>
      </c>
      <c r="BH20" t="e">
        <v>#DIV/0!</v>
      </c>
      <c r="BI20">
        <v>10987.0317002882</v>
      </c>
      <c r="BJ20">
        <v>4598.2492591709497</v>
      </c>
      <c r="BK20">
        <v>9687.5</v>
      </c>
      <c r="BL20" t="e">
        <v>#DIV/0!</v>
      </c>
      <c r="BM20">
        <v>12860.082304526701</v>
      </c>
      <c r="BN20" t="e">
        <v>#DIV/0!</v>
      </c>
      <c r="BO20" t="e">
        <v>#DIV/0!</v>
      </c>
      <c r="BP20" t="e">
        <v>#DIV/0!</v>
      </c>
      <c r="BQ20" t="e">
        <v>#DIV/0!</v>
      </c>
      <c r="BR20" t="e">
        <v>#DIV/0!</v>
      </c>
      <c r="BS20" t="e">
        <v>#DIV/0!</v>
      </c>
      <c r="BT20" t="e">
        <v>#DIV/0!</v>
      </c>
      <c r="BU20" t="e">
        <v>#DIV/0!</v>
      </c>
      <c r="BV20">
        <v>1982.5072886297401</v>
      </c>
      <c r="BW20" t="e">
        <v>#DIV/0!</v>
      </c>
      <c r="BX20">
        <v>21166.666666666701</v>
      </c>
      <c r="BY20" t="e">
        <v>#DIV/0!</v>
      </c>
      <c r="BZ20" t="e">
        <v>#DIV/0!</v>
      </c>
      <c r="CA20" t="e">
        <v>#DIV/0!</v>
      </c>
      <c r="CB20" t="e">
        <v>#DIV/0!</v>
      </c>
      <c r="CC20" t="e">
        <v>#DIV/0!</v>
      </c>
      <c r="CD20" t="e">
        <v>#DIV/0!</v>
      </c>
      <c r="CE20" t="e">
        <v>#DIV/0!</v>
      </c>
      <c r="CF20" t="e">
        <v>#DIV/0!</v>
      </c>
      <c r="CG20" t="e">
        <v>#DIV/0!</v>
      </c>
      <c r="CH20" t="e">
        <v>#DIV/0!</v>
      </c>
      <c r="CI20" t="e">
        <v>#DIV/0!</v>
      </c>
      <c r="CJ20">
        <v>13214.5630839472</v>
      </c>
    </row>
    <row r="21" spans="1:88">
      <c r="A21" s="11">
        <v>42389</v>
      </c>
      <c r="B21">
        <v>1184.5645744589101</v>
      </c>
      <c r="C21">
        <v>82.370384316678795</v>
      </c>
      <c r="D21">
        <v>0</v>
      </c>
      <c r="E21">
        <v>0</v>
      </c>
      <c r="F21">
        <v>804.09184690091195</v>
      </c>
      <c r="G21">
        <v>0</v>
      </c>
      <c r="H21">
        <v>0</v>
      </c>
      <c r="I21">
        <v>13214.5630839472</v>
      </c>
      <c r="J21">
        <v>0</v>
      </c>
      <c r="R21" s="11">
        <v>42391</v>
      </c>
      <c r="S21">
        <v>41380.726765391199</v>
      </c>
      <c r="BC21" s="11">
        <v>42390</v>
      </c>
      <c r="BD21">
        <v>6514.4298122723403</v>
      </c>
      <c r="BE21">
        <v>24536.3275263504</v>
      </c>
      <c r="BF21" t="e">
        <v>#DIV/0!</v>
      </c>
      <c r="BG21">
        <v>3571.4285714285702</v>
      </c>
      <c r="BH21" t="e">
        <v>#DIV/0!</v>
      </c>
      <c r="BI21">
        <v>6569.3960511033702</v>
      </c>
      <c r="BJ21">
        <v>2446.4831804281298</v>
      </c>
      <c r="BK21">
        <v>3933.3333333333298</v>
      </c>
      <c r="BL21" t="e">
        <v>#DIV/0!</v>
      </c>
      <c r="BM21">
        <v>7151.74129353234</v>
      </c>
      <c r="BN21" t="e">
        <v>#DIV/0!</v>
      </c>
      <c r="BO21" t="e">
        <v>#DIV/0!</v>
      </c>
      <c r="BP21" t="e">
        <v>#DIV/0!</v>
      </c>
      <c r="BQ21" t="e">
        <v>#DIV/0!</v>
      </c>
      <c r="BR21" t="e">
        <v>#DIV/0!</v>
      </c>
      <c r="BS21" t="e">
        <v>#DIV/0!</v>
      </c>
      <c r="BT21" t="e">
        <v>#DIV/0!</v>
      </c>
      <c r="BU21" t="e">
        <v>#DIV/0!</v>
      </c>
      <c r="BV21">
        <v>16191.950464396299</v>
      </c>
      <c r="BW21" t="e">
        <v>#DIV/0!</v>
      </c>
      <c r="BX21">
        <v>19000</v>
      </c>
      <c r="BY21" t="e">
        <v>#DIV/0!</v>
      </c>
      <c r="BZ21">
        <v>6818.1818181818198</v>
      </c>
      <c r="CA21" t="e">
        <v>#DIV/0!</v>
      </c>
      <c r="CB21" t="e">
        <v>#DIV/0!</v>
      </c>
      <c r="CC21" t="e">
        <v>#DIV/0!</v>
      </c>
      <c r="CD21" t="e">
        <v>#DIV/0!</v>
      </c>
      <c r="CE21" t="e">
        <v>#DIV/0!</v>
      </c>
      <c r="CF21" t="e">
        <v>#DIV/0!</v>
      </c>
      <c r="CG21" t="e">
        <v>#DIV/0!</v>
      </c>
      <c r="CH21" t="e">
        <v>#DIV/0!</v>
      </c>
      <c r="CI21" t="e">
        <v>#DIV/0!</v>
      </c>
      <c r="CJ21">
        <v>16256.4415513968</v>
      </c>
    </row>
    <row r="22" spans="1:88">
      <c r="A22" s="11">
        <v>42390</v>
      </c>
      <c r="B22">
        <v>1352.72579332791</v>
      </c>
      <c r="C22">
        <v>94.928125847572602</v>
      </c>
      <c r="D22">
        <v>0</v>
      </c>
      <c r="E22">
        <v>0</v>
      </c>
      <c r="F22">
        <v>0</v>
      </c>
      <c r="G22">
        <v>0</v>
      </c>
      <c r="H22">
        <v>0</v>
      </c>
      <c r="I22">
        <v>16256.4415513968</v>
      </c>
      <c r="J22">
        <v>0</v>
      </c>
      <c r="R22" s="11" t="s">
        <v>9</v>
      </c>
      <c r="S22">
        <v>21694.0366574906</v>
      </c>
      <c r="BC22" s="11">
        <v>42391</v>
      </c>
      <c r="BD22">
        <v>4087.7367896311098</v>
      </c>
      <c r="BE22">
        <v>23582.961181724499</v>
      </c>
      <c r="BF22" t="e">
        <v>#DIV/0!</v>
      </c>
      <c r="BG22">
        <v>4661.65413533835</v>
      </c>
      <c r="BH22" t="e">
        <v>#DIV/0!</v>
      </c>
      <c r="BI22">
        <v>2254.8376516890798</v>
      </c>
      <c r="BJ22">
        <v>11250.741399762799</v>
      </c>
      <c r="BK22">
        <v>4296.875</v>
      </c>
      <c r="BL22" t="e">
        <v>#DIV/0!</v>
      </c>
      <c r="BM22">
        <v>6155.30303030303</v>
      </c>
      <c r="BN22" t="e">
        <v>#DIV/0!</v>
      </c>
      <c r="BO22" t="e">
        <v>#DIV/0!</v>
      </c>
      <c r="BP22" t="e">
        <v>#DIV/0!</v>
      </c>
      <c r="BQ22" t="e">
        <v>#DIV/0!</v>
      </c>
      <c r="BR22" t="e">
        <v>#DIV/0!</v>
      </c>
      <c r="BS22">
        <v>6060.6060606060601</v>
      </c>
      <c r="BT22" t="e">
        <v>#DIV/0!</v>
      </c>
      <c r="BU22" t="e">
        <v>#DIV/0!</v>
      </c>
      <c r="BV22">
        <v>198543.68932038799</v>
      </c>
      <c r="BW22" t="e">
        <v>#DIV/0!</v>
      </c>
      <c r="BX22">
        <v>5952.3809523809496</v>
      </c>
      <c r="BY22" t="e">
        <v>#DIV/0!</v>
      </c>
      <c r="BZ22" t="e">
        <v>#DIV/0!</v>
      </c>
      <c r="CA22" t="e">
        <v>#DIV/0!</v>
      </c>
      <c r="CB22" t="e">
        <v>#DIV/0!</v>
      </c>
      <c r="CC22" t="e">
        <v>#DIV/0!</v>
      </c>
      <c r="CD22" t="e">
        <v>#DIV/0!</v>
      </c>
      <c r="CE22" t="e">
        <v>#DIV/0!</v>
      </c>
      <c r="CF22" t="e">
        <v>#DIV/0!</v>
      </c>
      <c r="CG22" t="e">
        <v>#DIV/0!</v>
      </c>
      <c r="CH22" t="e">
        <v>#DIV/0!</v>
      </c>
      <c r="CI22" t="e">
        <v>#DIV/0!</v>
      </c>
      <c r="CJ22">
        <v>41380.726765391199</v>
      </c>
    </row>
    <row r="23" spans="1:88">
      <c r="A23" s="11">
        <v>42391</v>
      </c>
      <c r="B23">
        <v>2655.78855673827</v>
      </c>
      <c r="C23">
        <v>265.57885567382698</v>
      </c>
      <c r="D23">
        <v>0</v>
      </c>
      <c r="E23">
        <v>0</v>
      </c>
      <c r="F23">
        <v>0</v>
      </c>
      <c r="G23">
        <v>0</v>
      </c>
      <c r="H23">
        <v>0</v>
      </c>
      <c r="I23">
        <v>41380.726765391199</v>
      </c>
      <c r="J23">
        <v>0</v>
      </c>
      <c r="BC23" s="10" t="s">
        <v>9</v>
      </c>
      <c r="BD23">
        <v>5657.2102840238704</v>
      </c>
      <c r="BE23">
        <v>23334.5825113805</v>
      </c>
      <c r="BF23" t="e">
        <v>#DIV/0!</v>
      </c>
      <c r="BG23">
        <v>10700.0272770104</v>
      </c>
      <c r="BH23">
        <v>3087.0279146141202</v>
      </c>
      <c r="BI23">
        <v>10213.0463430705</v>
      </c>
      <c r="BJ23">
        <v>7342.9748259662301</v>
      </c>
      <c r="BK23">
        <v>16494.013534617399</v>
      </c>
      <c r="BL23">
        <v>15526.071961702801</v>
      </c>
      <c r="BM23">
        <v>9450.1083530338892</v>
      </c>
      <c r="BN23">
        <v>90322.580645161303</v>
      </c>
      <c r="BO23" t="e">
        <v>#DIV/0!</v>
      </c>
      <c r="BP23" t="e">
        <v>#DIV/0!</v>
      </c>
      <c r="BQ23" t="e">
        <v>#DIV/0!</v>
      </c>
      <c r="BR23">
        <v>14955.5192447349</v>
      </c>
      <c r="BS23">
        <v>23348.3483483483</v>
      </c>
      <c r="BT23">
        <v>31656.626506024098</v>
      </c>
      <c r="BU23">
        <v>9728.7843270620506</v>
      </c>
      <c r="BV23">
        <v>82537.909018355902</v>
      </c>
      <c r="BW23">
        <v>3768.11594202899</v>
      </c>
      <c r="BX23">
        <v>27767.762460233302</v>
      </c>
      <c r="BY23">
        <v>110298.463356974</v>
      </c>
      <c r="BZ23">
        <v>7727.2727272727298</v>
      </c>
      <c r="CA23" t="e">
        <v>#DIV/0!</v>
      </c>
      <c r="CB23" t="e">
        <v>#DIV/0!</v>
      </c>
      <c r="CC23" t="e">
        <v>#DIV/0!</v>
      </c>
      <c r="CD23" t="e">
        <v>#DIV/0!</v>
      </c>
      <c r="CE23" t="e">
        <v>#DIV/0!</v>
      </c>
      <c r="CF23" t="e">
        <v>#DIV/0!</v>
      </c>
      <c r="CG23" t="e">
        <v>#DIV/0!</v>
      </c>
      <c r="CH23" t="e">
        <v>#DIV/0!</v>
      </c>
      <c r="CI23" t="e">
        <v>#DIV/0!</v>
      </c>
      <c r="CJ23" t="e">
        <v>#DIV/0!</v>
      </c>
    </row>
    <row r="24" spans="1:88">
      <c r="A24" s="11" t="s">
        <v>9</v>
      </c>
      <c r="B24">
        <v>2583.05578140326</v>
      </c>
      <c r="C24">
        <v>379.14900583443699</v>
      </c>
      <c r="D24">
        <v>0.33017329971068599</v>
      </c>
      <c r="E24">
        <v>179.11901509304701</v>
      </c>
      <c r="F24">
        <v>820.48064978105401</v>
      </c>
      <c r="G24">
        <v>0</v>
      </c>
      <c r="H24">
        <v>0</v>
      </c>
      <c r="I24">
        <v>21582.052880005402</v>
      </c>
      <c r="J24">
        <v>0</v>
      </c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FV90"/>
  <sheetViews>
    <sheetView workbookViewId="0">
      <selection activeCell="Q9" sqref="Q9"/>
    </sheetView>
  </sheetViews>
  <sheetFormatPr defaultColWidth="13.25" defaultRowHeight="13.5"/>
  <cols>
    <col min="1" max="1" width="12.5" bestFit="1" customWidth="1"/>
    <col min="2" max="2" width="9.5" bestFit="1" customWidth="1"/>
    <col min="3" max="3" width="35.75" customWidth="1"/>
    <col min="4" max="4" width="32" customWidth="1"/>
    <col min="5" max="5" width="37" customWidth="1"/>
    <col min="6" max="6" width="43.25" customWidth="1"/>
    <col min="7" max="7" width="35.75" customWidth="1"/>
    <col min="8" max="8" width="28.25" customWidth="1"/>
    <col min="9" max="9" width="30.75" customWidth="1"/>
    <col min="10" max="10" width="27" customWidth="1"/>
    <col min="11" max="11" width="24.5" customWidth="1"/>
    <col min="12" max="12" width="30.75" customWidth="1"/>
    <col min="13" max="13" width="40.75" customWidth="1"/>
    <col min="14" max="14" width="35.75" customWidth="1"/>
    <col min="15" max="15" width="33.25" customWidth="1"/>
    <col min="16" max="16" width="14.5" customWidth="1"/>
    <col min="17" max="20" width="20.75" customWidth="1"/>
    <col min="21" max="21" width="12.5" bestFit="1" customWidth="1"/>
    <col min="22" max="22" width="9.875" bestFit="1" customWidth="1"/>
    <col min="23" max="29" width="5.625" bestFit="1" customWidth="1"/>
    <col min="30" max="30" width="7.5" bestFit="1" customWidth="1"/>
    <col min="31" max="31" width="5.5" bestFit="1" customWidth="1"/>
    <col min="32" max="41" width="6.25" customWidth="1"/>
    <col min="42" max="42" width="3.75" customWidth="1"/>
    <col min="43" max="50" width="6.25" customWidth="1"/>
    <col min="51" max="51" width="5.75" customWidth="1"/>
    <col min="58" max="58" width="10.25" bestFit="1" customWidth="1"/>
    <col min="59" max="59" width="9.875" bestFit="1" customWidth="1"/>
    <col min="60" max="60" width="5.5" bestFit="1" customWidth="1"/>
    <col min="61" max="61" width="6.25" customWidth="1"/>
    <col min="62" max="62" width="12" customWidth="1"/>
    <col min="63" max="63" width="8.5" customWidth="1"/>
    <col min="64" max="64" width="5.125" customWidth="1"/>
    <col min="65" max="65" width="6.25" customWidth="1"/>
    <col min="66" max="66" width="19.5" customWidth="1"/>
    <col min="67" max="67" width="10.75" customWidth="1"/>
    <col min="68" max="68" width="18.25" customWidth="1"/>
    <col min="69" max="69" width="5.75" customWidth="1"/>
    <col min="70" max="70" width="8.5" customWidth="1"/>
    <col min="71" max="71" width="13.25" customWidth="1"/>
    <col min="72" max="72" width="6.25" customWidth="1"/>
    <col min="73" max="73" width="20.75" customWidth="1"/>
    <col min="74" max="75" width="13.25" customWidth="1"/>
    <col min="76" max="76" width="8.5" customWidth="1"/>
    <col min="77" max="77" width="10.75" customWidth="1"/>
    <col min="78" max="79" width="9.625" customWidth="1"/>
    <col min="80" max="80" width="20.75" customWidth="1"/>
    <col min="81" max="81" width="10.75" customWidth="1"/>
    <col min="82" max="84" width="14.5" customWidth="1"/>
    <col min="85" max="85" width="20.75" customWidth="1"/>
    <col min="86" max="86" width="14.375" customWidth="1"/>
    <col min="87" max="87" width="17" customWidth="1"/>
    <col min="88" max="88" width="18.25" customWidth="1"/>
    <col min="89" max="91" width="14.375" customWidth="1"/>
    <col min="92" max="92" width="18.25" customWidth="1"/>
    <col min="93" max="93" width="14.375" customWidth="1"/>
    <col min="94" max="94" width="9.125" customWidth="1"/>
    <col min="95" max="95" width="14.375" customWidth="1"/>
    <col min="96" max="96" width="15.75" customWidth="1"/>
    <col min="97" max="97" width="12.75" customWidth="1"/>
    <col min="110" max="110" width="10.25" bestFit="1" customWidth="1"/>
    <col min="111" max="111" width="9.875" bestFit="1" customWidth="1"/>
    <col min="112" max="112" width="5.5" bestFit="1" customWidth="1"/>
    <col min="113" max="113" width="8.5" customWidth="1"/>
    <col min="114" max="114" width="6.25" customWidth="1"/>
    <col min="115" max="115" width="4" customWidth="1"/>
    <col min="116" max="116" width="5.75" customWidth="1"/>
    <col min="117" max="117" width="13.25" customWidth="1"/>
    <col min="118" max="118" width="17" customWidth="1"/>
    <col min="119" max="119" width="14.5" customWidth="1"/>
    <col min="120" max="120" width="8.375" customWidth="1"/>
    <col min="121" max="121" width="6.25" customWidth="1"/>
    <col min="122" max="122" width="11.375" customWidth="1"/>
    <col min="123" max="123" width="8.375" customWidth="1"/>
    <col min="124" max="124" width="10.75" customWidth="1"/>
    <col min="125" max="125" width="9.125" customWidth="1"/>
    <col min="126" max="126" width="6.25" customWidth="1"/>
    <col min="127" max="127" width="9.75" customWidth="1"/>
    <col min="128" max="128" width="11.375" customWidth="1"/>
    <col min="129" max="129" width="6.25" customWidth="1"/>
    <col min="130" max="130" width="6.375" customWidth="1"/>
    <col min="131" max="131" width="9.375" customWidth="1"/>
    <col min="132" max="132" width="19.25" customWidth="1"/>
    <col min="133" max="133" width="11.375" customWidth="1"/>
    <col min="134" max="134" width="10.875" customWidth="1"/>
    <col min="135" max="135" width="19.25" customWidth="1"/>
    <col min="136" max="136" width="10.875" customWidth="1"/>
    <col min="137" max="137" width="5.375" customWidth="1"/>
    <col min="138" max="138" width="11.375" customWidth="1"/>
    <col min="139" max="139" width="6.375" customWidth="1"/>
    <col min="140" max="140" width="15.375" customWidth="1"/>
    <col min="141" max="141" width="9.375" customWidth="1"/>
    <col min="142" max="142" width="14.375" customWidth="1"/>
    <col min="143" max="143" width="17.75" customWidth="1"/>
    <col min="144" max="145" width="8.375" customWidth="1"/>
    <col min="176" max="176" width="10.25" bestFit="1" customWidth="1"/>
    <col min="177" max="177" width="9.5" bestFit="1" customWidth="1"/>
    <col min="178" max="178" width="12" customWidth="1"/>
    <col min="179" max="179" width="10.75" customWidth="1"/>
    <col min="180" max="180" width="6.25" customWidth="1"/>
    <col min="181" max="182" width="20.75" customWidth="1"/>
    <col min="183" max="183" width="17" customWidth="1"/>
    <col min="184" max="184" width="18.25" customWidth="1"/>
    <col min="185" max="185" width="8.375" customWidth="1"/>
    <col min="186" max="187" width="9.625" customWidth="1"/>
    <col min="188" max="189" width="7.375" customWidth="1"/>
    <col min="190" max="192" width="8.375" customWidth="1"/>
    <col min="193" max="194" width="10.75" customWidth="1"/>
    <col min="195" max="195" width="6.25" customWidth="1"/>
    <col min="196" max="196" width="7.375" customWidth="1"/>
    <col min="197" max="197" width="19.375" customWidth="1"/>
    <col min="198" max="199" width="5.125" customWidth="1"/>
    <col min="200" max="204" width="13.25" customWidth="1"/>
    <col min="205" max="205" width="6.25" customWidth="1"/>
    <col min="206" max="206" width="17" customWidth="1"/>
    <col min="207" max="208" width="10.75" customWidth="1"/>
    <col min="209" max="209" width="9.625" customWidth="1"/>
    <col min="210" max="210" width="14.375" customWidth="1"/>
  </cols>
  <sheetData>
    <row r="1" spans="1:178">
      <c r="A1" s="89" t="s">
        <v>0</v>
      </c>
      <c r="B1" t="s">
        <v>90</v>
      </c>
      <c r="U1" s="89" t="s">
        <v>26</v>
      </c>
      <c r="V1" t="s">
        <v>90</v>
      </c>
      <c r="BF1" s="89" t="s">
        <v>0</v>
      </c>
      <c r="BG1" t="s">
        <v>90</v>
      </c>
      <c r="DF1" s="89" t="s">
        <v>24</v>
      </c>
      <c r="DG1" t="s">
        <v>90</v>
      </c>
      <c r="FT1" s="89" t="s">
        <v>24</v>
      </c>
      <c r="FU1" t="s">
        <v>90</v>
      </c>
    </row>
    <row r="2" spans="1:178">
      <c r="A2" s="89" t="s">
        <v>26</v>
      </c>
      <c r="B2" t="s">
        <v>135</v>
      </c>
      <c r="DF2" s="89" t="s">
        <v>3</v>
      </c>
      <c r="DG2" s="10">
        <v>1</v>
      </c>
      <c r="FT2" s="89" t="s">
        <v>3</v>
      </c>
      <c r="FU2" t="s">
        <v>90</v>
      </c>
    </row>
    <row r="3" spans="1:178" s="9" customFormat="1">
      <c r="A3" s="89" t="s">
        <v>24</v>
      </c>
      <c r="B3" t="s">
        <v>90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89" t="s">
        <v>136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BF3"/>
      <c r="BG3" s="89" t="s">
        <v>136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DF3" s="89" t="s">
        <v>5</v>
      </c>
      <c r="DG3" t="s">
        <v>90</v>
      </c>
      <c r="DH3"/>
      <c r="FT3" s="89" t="s">
        <v>5</v>
      </c>
      <c r="FU3" t="s">
        <v>90</v>
      </c>
      <c r="FV3"/>
    </row>
    <row r="4" spans="1:178">
      <c r="A4" s="89" t="s">
        <v>3</v>
      </c>
      <c r="B4" s="10">
        <v>1</v>
      </c>
      <c r="U4" s="89" t="s">
        <v>91</v>
      </c>
      <c r="V4" t="s">
        <v>93</v>
      </c>
      <c r="W4" t="s">
        <v>216</v>
      </c>
      <c r="X4" t="s">
        <v>218</v>
      </c>
      <c r="Y4" t="s">
        <v>175</v>
      </c>
      <c r="Z4" t="s">
        <v>220</v>
      </c>
      <c r="AA4" t="s">
        <v>219</v>
      </c>
      <c r="AB4" t="s">
        <v>181</v>
      </c>
      <c r="AC4" t="s">
        <v>217</v>
      </c>
      <c r="AD4" t="s">
        <v>215</v>
      </c>
      <c r="AE4" t="s">
        <v>94</v>
      </c>
      <c r="BF4" s="89" t="s">
        <v>91</v>
      </c>
      <c r="BG4" t="s">
        <v>54</v>
      </c>
      <c r="BH4" t="s">
        <v>94</v>
      </c>
    </row>
    <row r="5" spans="1:178">
      <c r="A5" s="89" t="s">
        <v>5</v>
      </c>
      <c r="B5" t="s">
        <v>90</v>
      </c>
      <c r="U5" s="11" t="s">
        <v>93</v>
      </c>
      <c r="BF5" s="11">
        <v>44220</v>
      </c>
      <c r="DG5" s="89" t="s">
        <v>136</v>
      </c>
      <c r="FT5" s="89" t="s">
        <v>91</v>
      </c>
    </row>
    <row r="6" spans="1:178">
      <c r="U6" s="11">
        <v>44198</v>
      </c>
      <c r="BF6" s="11">
        <v>44221</v>
      </c>
      <c r="DF6" s="89" t="s">
        <v>91</v>
      </c>
      <c r="DG6" t="s">
        <v>51</v>
      </c>
      <c r="DH6" t="s">
        <v>94</v>
      </c>
      <c r="FT6" s="10" t="s">
        <v>51</v>
      </c>
    </row>
    <row r="7" spans="1:178">
      <c r="A7" s="89" t="s">
        <v>91</v>
      </c>
      <c r="U7" s="11">
        <v>44199</v>
      </c>
      <c r="BF7" s="10" t="s">
        <v>94</v>
      </c>
      <c r="DF7" s="11">
        <v>44211</v>
      </c>
      <c r="FT7" s="10" t="s">
        <v>54</v>
      </c>
    </row>
    <row r="8" spans="1:178">
      <c r="A8" s="11">
        <v>44211</v>
      </c>
      <c r="U8" s="11">
        <v>44200</v>
      </c>
      <c r="DF8" s="11">
        <v>44213</v>
      </c>
      <c r="FT8" s="10" t="s">
        <v>93</v>
      </c>
    </row>
    <row r="9" spans="1:178">
      <c r="A9" s="11">
        <v>44213</v>
      </c>
      <c r="U9" s="11">
        <v>44201</v>
      </c>
      <c r="DF9" s="11">
        <v>44214</v>
      </c>
      <c r="FT9" s="10" t="s">
        <v>64</v>
      </c>
    </row>
    <row r="10" spans="1:178">
      <c r="A10" s="11">
        <v>44214</v>
      </c>
      <c r="U10" s="11">
        <v>44202</v>
      </c>
      <c r="DF10" s="11">
        <v>44215</v>
      </c>
      <c r="FT10" s="10" t="s">
        <v>68</v>
      </c>
    </row>
    <row r="11" spans="1:178">
      <c r="A11" s="11">
        <v>44215</v>
      </c>
      <c r="U11" s="11">
        <v>44203</v>
      </c>
      <c r="DF11" s="11">
        <v>44216</v>
      </c>
      <c r="FT11" s="10" t="s">
        <v>69</v>
      </c>
    </row>
    <row r="12" spans="1:178">
      <c r="A12" s="11">
        <v>44216</v>
      </c>
      <c r="U12" s="11">
        <v>44204</v>
      </c>
      <c r="DF12" s="11">
        <v>44217</v>
      </c>
      <c r="FT12" s="10" t="s">
        <v>182</v>
      </c>
    </row>
    <row r="13" spans="1:178">
      <c r="A13" s="11">
        <v>44217</v>
      </c>
      <c r="U13" s="11">
        <v>44206</v>
      </c>
      <c r="DF13" s="11">
        <v>44218</v>
      </c>
      <c r="FT13" s="10" t="s">
        <v>206</v>
      </c>
    </row>
    <row r="14" spans="1:178">
      <c r="A14" s="11">
        <v>44218</v>
      </c>
      <c r="U14" s="11">
        <v>44207</v>
      </c>
      <c r="DF14" s="10" t="s">
        <v>94</v>
      </c>
      <c r="FT14" s="10" t="s">
        <v>208</v>
      </c>
    </row>
    <row r="15" spans="1:178">
      <c r="A15" s="11">
        <v>44220</v>
      </c>
      <c r="U15" s="11">
        <v>44208</v>
      </c>
      <c r="FT15" s="10" t="s">
        <v>213</v>
      </c>
    </row>
    <row r="16" spans="1:178">
      <c r="A16" s="11">
        <v>44221</v>
      </c>
      <c r="U16" s="11">
        <v>44209</v>
      </c>
      <c r="FT16" s="10" t="s">
        <v>210</v>
      </c>
    </row>
    <row r="17" spans="1:176">
      <c r="A17" s="11" t="s">
        <v>94</v>
      </c>
      <c r="U17" s="11">
        <v>44211</v>
      </c>
      <c r="FT17" s="10" t="s">
        <v>211</v>
      </c>
    </row>
    <row r="18" spans="1:176">
      <c r="U18" s="11">
        <v>44213</v>
      </c>
      <c r="FT18" s="10" t="s">
        <v>200</v>
      </c>
    </row>
    <row r="19" spans="1:176">
      <c r="U19" s="11">
        <v>44214</v>
      </c>
      <c r="FT19" s="10" t="s">
        <v>196</v>
      </c>
    </row>
    <row r="20" spans="1:176">
      <c r="U20" s="11">
        <v>44215</v>
      </c>
      <c r="FT20" s="10" t="s">
        <v>202</v>
      </c>
    </row>
    <row r="21" spans="1:176">
      <c r="U21" s="11">
        <v>44216</v>
      </c>
      <c r="FT21" s="10" t="s">
        <v>203</v>
      </c>
    </row>
    <row r="22" spans="1:176">
      <c r="U22" s="11">
        <v>44217</v>
      </c>
      <c r="FT22" s="10" t="s">
        <v>197</v>
      </c>
    </row>
    <row r="23" spans="1:176">
      <c r="U23" s="11">
        <v>44218</v>
      </c>
      <c r="FT23" s="10" t="s">
        <v>209</v>
      </c>
    </row>
    <row r="24" spans="1:176">
      <c r="U24" s="11">
        <v>44220</v>
      </c>
      <c r="FT24" s="10" t="s">
        <v>212</v>
      </c>
    </row>
    <row r="25" spans="1:176">
      <c r="U25" s="11">
        <v>44221</v>
      </c>
      <c r="FT25" s="10" t="s">
        <v>204</v>
      </c>
    </row>
    <row r="26" spans="1:176">
      <c r="U26" s="11">
        <v>44222</v>
      </c>
      <c r="FT26" s="10" t="s">
        <v>207</v>
      </c>
    </row>
    <row r="27" spans="1:176">
      <c r="U27" s="11">
        <v>44223</v>
      </c>
      <c r="FT27" s="10" t="s">
        <v>199</v>
      </c>
    </row>
    <row r="28" spans="1:176">
      <c r="U28" s="11">
        <v>44224</v>
      </c>
      <c r="FT28" s="10" t="s">
        <v>179</v>
      </c>
    </row>
    <row r="29" spans="1:176">
      <c r="U29" s="11">
        <v>44225</v>
      </c>
      <c r="FT29" s="10" t="s">
        <v>177</v>
      </c>
    </row>
    <row r="30" spans="1:176">
      <c r="U30" s="11">
        <v>44226</v>
      </c>
      <c r="FT30" s="10" t="s">
        <v>205</v>
      </c>
    </row>
    <row r="31" spans="1:176">
      <c r="U31" s="11">
        <v>44227</v>
      </c>
      <c r="FT31" s="10" t="s">
        <v>201</v>
      </c>
    </row>
    <row r="32" spans="1:176">
      <c r="U32" s="11">
        <v>44228</v>
      </c>
      <c r="FT32" s="10" t="s">
        <v>176</v>
      </c>
    </row>
    <row r="33" spans="21:176">
      <c r="U33" s="11">
        <v>44229</v>
      </c>
      <c r="FT33" s="10" t="s">
        <v>178</v>
      </c>
    </row>
    <row r="34" spans="21:176">
      <c r="U34" s="11">
        <v>44230</v>
      </c>
      <c r="FT34" s="10" t="s">
        <v>198</v>
      </c>
    </row>
    <row r="35" spans="21:176">
      <c r="U35" s="11">
        <v>44231</v>
      </c>
      <c r="FT35" s="10" t="s">
        <v>221</v>
      </c>
    </row>
    <row r="36" spans="21:176">
      <c r="U36" s="11">
        <v>44232</v>
      </c>
      <c r="FT36" s="10" t="s">
        <v>222</v>
      </c>
    </row>
    <row r="37" spans="21:176">
      <c r="U37" s="11">
        <v>44234</v>
      </c>
      <c r="FT37" s="10" t="s">
        <v>223</v>
      </c>
    </row>
    <row r="38" spans="21:176">
      <c r="U38" s="11">
        <v>44235</v>
      </c>
      <c r="FT38" s="10" t="s">
        <v>224</v>
      </c>
    </row>
    <row r="39" spans="21:176">
      <c r="U39" s="11">
        <v>44236</v>
      </c>
      <c r="FT39" s="10" t="s">
        <v>225</v>
      </c>
    </row>
    <row r="40" spans="21:176">
      <c r="U40" s="11">
        <v>44242</v>
      </c>
      <c r="FT40" s="10" t="s">
        <v>226</v>
      </c>
    </row>
    <row r="41" spans="21:176">
      <c r="U41" s="11">
        <v>44243</v>
      </c>
      <c r="FT41" s="10" t="s">
        <v>227</v>
      </c>
    </row>
    <row r="42" spans="21:176">
      <c r="U42" s="11">
        <v>44244</v>
      </c>
      <c r="FT42" s="10" t="s">
        <v>228</v>
      </c>
    </row>
    <row r="43" spans="21:176">
      <c r="U43" s="11">
        <v>44245</v>
      </c>
      <c r="FT43" s="10" t="s">
        <v>229</v>
      </c>
    </row>
    <row r="44" spans="21:176">
      <c r="U44" s="11">
        <v>44246</v>
      </c>
      <c r="FT44" s="10" t="s">
        <v>230</v>
      </c>
    </row>
    <row r="45" spans="21:176">
      <c r="U45" s="11">
        <v>44247</v>
      </c>
      <c r="FT45" s="10" t="s">
        <v>231</v>
      </c>
    </row>
    <row r="46" spans="21:176">
      <c r="U46" s="11">
        <v>44249</v>
      </c>
      <c r="FT46" s="10" t="s">
        <v>232</v>
      </c>
    </row>
    <row r="47" spans="21:176">
      <c r="U47" s="11">
        <v>44250</v>
      </c>
      <c r="FT47" s="10" t="s">
        <v>214</v>
      </c>
    </row>
    <row r="48" spans="21:176">
      <c r="U48" s="11">
        <v>44251</v>
      </c>
      <c r="FT48" s="10" t="s">
        <v>233</v>
      </c>
    </row>
    <row r="49" spans="21:176">
      <c r="U49" s="11">
        <v>44252</v>
      </c>
      <c r="FT49" s="10" t="s">
        <v>234</v>
      </c>
    </row>
    <row r="50" spans="21:176">
      <c r="U50" s="11">
        <v>44253</v>
      </c>
      <c r="FT50" s="10" t="s">
        <v>235</v>
      </c>
    </row>
    <row r="51" spans="21:176">
      <c r="U51" s="11">
        <v>44256</v>
      </c>
      <c r="FT51" s="10" t="s">
        <v>236</v>
      </c>
    </row>
    <row r="52" spans="21:176">
      <c r="U52" s="11">
        <v>44257</v>
      </c>
      <c r="FT52" s="10" t="s">
        <v>237</v>
      </c>
    </row>
    <row r="53" spans="21:176">
      <c r="U53" s="11">
        <v>44258</v>
      </c>
      <c r="FT53" s="10" t="s">
        <v>238</v>
      </c>
    </row>
    <row r="54" spans="21:176">
      <c r="U54" s="11">
        <v>44259</v>
      </c>
      <c r="FT54" s="10" t="s">
        <v>94</v>
      </c>
    </row>
    <row r="55" spans="21:176">
      <c r="U55" s="11">
        <v>44260</v>
      </c>
    </row>
    <row r="56" spans="21:176">
      <c r="U56" s="11">
        <v>44263</v>
      </c>
    </row>
    <row r="57" spans="21:176">
      <c r="U57" s="11">
        <v>44264</v>
      </c>
    </row>
    <row r="58" spans="21:176">
      <c r="U58" s="11">
        <v>44265</v>
      </c>
    </row>
    <row r="59" spans="21:176">
      <c r="U59" s="11">
        <v>44266</v>
      </c>
    </row>
    <row r="60" spans="21:176">
      <c r="U60" s="11">
        <v>44271</v>
      </c>
    </row>
    <row r="61" spans="21:176">
      <c r="U61" s="11">
        <v>44272</v>
      </c>
    </row>
    <row r="62" spans="21:176">
      <c r="U62" s="11">
        <v>44273</v>
      </c>
    </row>
    <row r="63" spans="21:176">
      <c r="U63" s="11">
        <v>44277</v>
      </c>
    </row>
    <row r="64" spans="21:176">
      <c r="U64" s="11">
        <v>44278</v>
      </c>
    </row>
    <row r="65" spans="21:21">
      <c r="U65" s="11">
        <v>44279</v>
      </c>
    </row>
    <row r="66" spans="21:21">
      <c r="U66" s="11">
        <v>44280</v>
      </c>
    </row>
    <row r="67" spans="21:21">
      <c r="U67" s="11">
        <v>44281</v>
      </c>
    </row>
    <row r="68" spans="21:21">
      <c r="U68" s="11">
        <v>44284</v>
      </c>
    </row>
    <row r="69" spans="21:21">
      <c r="U69" s="11">
        <v>44286</v>
      </c>
    </row>
    <row r="70" spans="21:21">
      <c r="U70" s="11">
        <v>44287</v>
      </c>
    </row>
    <row r="71" spans="21:21">
      <c r="U71" s="11">
        <v>44288</v>
      </c>
    </row>
    <row r="72" spans="21:21">
      <c r="U72" s="11">
        <v>44292</v>
      </c>
    </row>
    <row r="73" spans="21:21">
      <c r="U73" s="11">
        <v>44293</v>
      </c>
    </row>
    <row r="74" spans="21:21">
      <c r="U74" s="11">
        <v>44294</v>
      </c>
    </row>
    <row r="75" spans="21:21">
      <c r="U75" s="11">
        <v>44295</v>
      </c>
    </row>
    <row r="76" spans="21:21">
      <c r="U76" s="11">
        <v>44298</v>
      </c>
    </row>
    <row r="77" spans="21:21">
      <c r="U77" s="11">
        <v>44299</v>
      </c>
    </row>
    <row r="78" spans="21:21">
      <c r="U78" s="11">
        <v>44300</v>
      </c>
    </row>
    <row r="79" spans="21:21">
      <c r="U79" s="11">
        <v>44301</v>
      </c>
    </row>
    <row r="80" spans="21:21">
      <c r="U80" s="11">
        <v>44302</v>
      </c>
    </row>
    <row r="81" spans="21:21">
      <c r="U81" s="11">
        <v>44305</v>
      </c>
    </row>
    <row r="82" spans="21:21">
      <c r="U82" s="11">
        <v>44306</v>
      </c>
    </row>
    <row r="83" spans="21:21">
      <c r="U83" s="11">
        <v>44307</v>
      </c>
    </row>
    <row r="84" spans="21:21">
      <c r="U84" s="11">
        <v>44308</v>
      </c>
    </row>
    <row r="85" spans="21:21">
      <c r="U85" s="11">
        <v>44309</v>
      </c>
    </row>
    <row r="86" spans="21:21">
      <c r="U86" s="11">
        <v>44310</v>
      </c>
    </row>
    <row r="87" spans="21:21">
      <c r="U87" s="11">
        <v>44313</v>
      </c>
    </row>
    <row r="88" spans="21:21">
      <c r="U88" s="11">
        <v>44314</v>
      </c>
    </row>
    <row r="89" spans="21:21">
      <c r="U89" s="11">
        <v>44315</v>
      </c>
    </row>
    <row r="90" spans="21:21">
      <c r="U90" s="11" t="s">
        <v>94</v>
      </c>
    </row>
  </sheetData>
  <phoneticPr fontId="15" type="noConversion"/>
  <pageMargins left="0.69930555555555596" right="0.69930555555555596" top="0.75" bottom="0.75" header="0.3" footer="0.3"/>
  <pageSetup paperSize="9" orientation="portrait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B2:P19"/>
  <sheetViews>
    <sheetView topLeftCell="C7" zoomScale="115" zoomScaleNormal="115" workbookViewId="0">
      <selection activeCell="K20" sqref="K20"/>
    </sheetView>
  </sheetViews>
  <sheetFormatPr defaultColWidth="9" defaultRowHeight="13.5"/>
  <cols>
    <col min="2" max="2" width="30.125" customWidth="1"/>
  </cols>
  <sheetData>
    <row r="2" spans="2:2">
      <c r="B2" t="s">
        <v>137</v>
      </c>
    </row>
    <row r="4" spans="2:2">
      <c r="B4" s="1" t="s">
        <v>71</v>
      </c>
    </row>
    <row r="5" spans="2:2">
      <c r="B5" s="2" t="s">
        <v>72</v>
      </c>
    </row>
    <row r="6" spans="2:2">
      <c r="B6" s="2" t="s">
        <v>73</v>
      </c>
    </row>
    <row r="7" spans="2:2">
      <c r="B7" s="3" t="s">
        <v>74</v>
      </c>
    </row>
    <row r="8" spans="2:2">
      <c r="B8" s="3" t="s">
        <v>75</v>
      </c>
    </row>
    <row r="9" spans="2:2">
      <c r="B9" s="3" t="s">
        <v>76</v>
      </c>
    </row>
    <row r="10" spans="2:2">
      <c r="B10" s="4" t="s">
        <v>77</v>
      </c>
    </row>
    <row r="11" spans="2:2">
      <c r="B11" s="4" t="s">
        <v>78</v>
      </c>
    </row>
    <row r="12" spans="2:2">
      <c r="B12" s="4" t="s">
        <v>79</v>
      </c>
    </row>
    <row r="13" spans="2:2">
      <c r="B13" s="4" t="s">
        <v>80</v>
      </c>
    </row>
    <row r="14" spans="2:2">
      <c r="B14" s="4" t="s">
        <v>81</v>
      </c>
    </row>
    <row r="15" spans="2:2">
      <c r="B15" s="5" t="s">
        <v>82</v>
      </c>
    </row>
    <row r="16" spans="2:2">
      <c r="B16" s="5" t="s">
        <v>83</v>
      </c>
    </row>
    <row r="17" spans="2:16">
      <c r="B17" s="6" t="s">
        <v>84</v>
      </c>
    </row>
    <row r="19" spans="2:16">
      <c r="B19" s="7" t="s">
        <v>71</v>
      </c>
      <c r="C19" s="3" t="s">
        <v>72</v>
      </c>
      <c r="D19" s="4" t="s">
        <v>73</v>
      </c>
      <c r="E19" s="3" t="s">
        <v>74</v>
      </c>
      <c r="F19" s="3" t="s">
        <v>75</v>
      </c>
      <c r="G19" s="3" t="s">
        <v>76</v>
      </c>
      <c r="H19" s="4" t="s">
        <v>77</v>
      </c>
      <c r="I19" s="4" t="s">
        <v>78</v>
      </c>
      <c r="J19" s="4" t="s">
        <v>79</v>
      </c>
      <c r="K19" s="4" t="s">
        <v>138</v>
      </c>
      <c r="L19" s="4" t="s">
        <v>81</v>
      </c>
      <c r="M19" s="5" t="s">
        <v>82</v>
      </c>
      <c r="N19" s="5" t="s">
        <v>83</v>
      </c>
      <c r="O19" s="6" t="s">
        <v>84</v>
      </c>
      <c r="P19" s="8" t="s">
        <v>139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eR�vNo� �~W�Sb_ o��4x_c b�W�Sb_ ��w a��OP�y a��4x_c �~W��ϑNo� @�!�No� !�pp a��1�=� zz�~W �	g�� �~W	g���� eR�vNo� �~W�Sb_ o��4x_c b�W�Sb_ ��w a��OP�y a��4x_c �~W��ϑNo� @�!�No� !�pp a��1�=� zz�~W �	g�� �~W	g���� 
</file>

<file path=customXml/item8.xml>�� eR�vNo� �~W�Sb_ o��4x_c b�W�Sb_ ��w a��OP�y a��4x_c �~W��ϑNo� @�!�No� !�pp a��1�=� zz�~W �	g�� �~W	g���� eR�vNo� �~W�Sb_ o��4x_c b�W�Sb_ ��w a��OP�y a��4x_c �~W��ϑNo� @�!�No� !�pp a��1�=� zz�~W �	g�� �~W	g����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3B1875C30A69E4AAEA2C46F99CEF394" ma:contentTypeVersion="16" ma:contentTypeDescription="新建文档。" ma:contentTypeScope="" ma:versionID="7b5273218bb2ff6204b6e5080702d254">
  <xsd:schema xmlns:xsd="http://www.w3.org/2001/XMLSchema" xmlns:xs="http://www.w3.org/2001/XMLSchema" xmlns:p="http://schemas.microsoft.com/office/2006/metadata/properties" xmlns:ns2="0a3e4944-474a-415d-bac6-49b3ea073469" xmlns:ns3="c6c9bfdb-a05a-46a2-a00b-08bee00d1016" targetNamespace="http://schemas.microsoft.com/office/2006/metadata/properties" ma:root="true" ma:fieldsID="c10311a68b1a66d3a9680f26a1473b23" ns2:_="" ns3:_="">
    <xsd:import namespace="0a3e4944-474a-415d-bac6-49b3ea073469"/>
    <xsd:import namespace="c6c9bfdb-a05a-46a2-a00b-08bee00d10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3e4944-474a-415d-bac6-49b3ea0734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图像标记" ma:readOnly="false" ma:fieldId="{5cf76f15-5ced-4ddc-b409-7134ff3c332f}" ma:taxonomyMulti="true" ma:sspId="59498ac7-68cc-48ea-a29a-cd5022356a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c9bfdb-a05a-46a2-a00b-08bee00d101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e4adbf2-9d23-498c-8903-f5d25aa2b7f6}" ma:internalName="TaxCatchAll" ma:showField="CatchAllData" ma:web="c6c9bfdb-a05a-46a2-a00b-08bee00d10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a3e4944-474a-415d-bac6-49b3ea073469">
      <Terms xmlns="http://schemas.microsoft.com/office/infopath/2007/PartnerControls"/>
    </lcf76f155ced4ddcb4097134ff3c332f>
    <TaxCatchAll xmlns="c6c9bfdb-a05a-46a2-a00b-08bee00d1016" xsi:nil="true"/>
  </documentManagement>
</p:properties>
</file>

<file path=customXml/itemProps1.xml><?xml version="1.0" encoding="utf-8"?>
<ds:datastoreItem xmlns:ds="http://schemas.openxmlformats.org/officeDocument/2006/customXml" ds:itemID="{89F5E87B-73FD-492D-8A20-89B7BD97A174}">
  <ds:schemaRefs/>
</ds:datastoreItem>
</file>

<file path=customXml/itemProps2.xml><?xml version="1.0" encoding="utf-8"?>
<ds:datastoreItem xmlns:ds="http://schemas.openxmlformats.org/officeDocument/2006/customXml" ds:itemID="{C39E4300-861F-4F99-9A92-BF63B583BE24}">
  <ds:schemaRefs/>
</ds:datastoreItem>
</file>

<file path=customXml/itemProps3.xml><?xml version="1.0" encoding="utf-8"?>
<ds:datastoreItem xmlns:ds="http://schemas.openxmlformats.org/officeDocument/2006/customXml" ds:itemID="{81FAA5FA-8C9A-4C08-8D27-D37CBB7D6455}">
  <ds:schemaRefs/>
</ds:datastoreItem>
</file>

<file path=customXml/itemProps4.xml><?xml version="1.0" encoding="utf-8"?>
<ds:datastoreItem xmlns:ds="http://schemas.openxmlformats.org/officeDocument/2006/customXml" ds:itemID="{5AE09D0F-EEBC-48A1-8760-512045A8A2DF}">
  <ds:schemaRefs/>
</ds:datastoreItem>
</file>

<file path=customXml/itemProps5.xml><?xml version="1.0" encoding="utf-8"?>
<ds:datastoreItem xmlns:ds="http://schemas.openxmlformats.org/officeDocument/2006/customXml" ds:itemID="{08E485B1-BD12-43B5-A6F8-6CF2D4744B2A}">
  <ds:schemaRefs/>
</ds:datastoreItem>
</file>

<file path=customXml/itemProps6.xml><?xml version="1.0" encoding="utf-8"?>
<ds:datastoreItem xmlns:ds="http://schemas.openxmlformats.org/officeDocument/2006/customXml" ds:itemID="{702C1E4B-AEC4-444D-87F2-9DA86B16779F}">
  <ds:schemaRefs/>
</ds:datastoreItem>
</file>

<file path=customXml/itemProps7.xml><?xml version="1.0" encoding="utf-8"?>
<ds:datastoreItem xmlns:ds="http://schemas.openxmlformats.org/officeDocument/2006/customXml" ds:itemID="{423CC8A8-55BD-4B9D-B6AC-C83A7ED2E0DE}">
  <ds:schemaRefs/>
</ds:datastoreItem>
</file>

<file path=customXml/itemProps8.xml><?xml version="1.0" encoding="utf-8"?>
<ds:datastoreItem xmlns:ds="http://schemas.openxmlformats.org/officeDocument/2006/customXml" ds:itemID="{3366F2DA-EFC0-4D89-83CA-E8683F6DD86D}">
  <ds:schemaRefs/>
</ds:datastoreItem>
</file>

<file path=customXml/itemProps9.xml><?xml version="1.0" encoding="utf-8"?>
<ds:datastoreItem xmlns:ds="http://schemas.openxmlformats.org/officeDocument/2006/customXml" ds:itemID="{30566451-BC90-4EDE-98AF-B0FD6C01204E}">
  <ds:schemaRefs/>
</ds:datastoreItem>
</file>

<file path=customXml/itemProps10.xml><?xml version="1.0" encoding="utf-8"?>
<ds:datastoreItem xmlns:ds="http://schemas.openxmlformats.org/officeDocument/2006/customXml" ds:itemID="{E9C70D7C-38DD-485B-81C1-D7939CBBB22B}">
  <ds:schemaRefs/>
</ds:datastoreItem>
</file>

<file path=customXml/itemProps11.xml><?xml version="1.0" encoding="utf-8"?>
<ds:datastoreItem xmlns:ds="http://schemas.openxmlformats.org/officeDocument/2006/customXml" ds:itemID="{CFCF33BE-FB55-4714-8C1F-C72C89B9B48C}">
  <ds:schemaRefs/>
</ds:datastoreItem>
</file>

<file path=customXml/itemProps12.xml><?xml version="1.0" encoding="utf-8"?>
<ds:datastoreItem xmlns:ds="http://schemas.openxmlformats.org/officeDocument/2006/customXml" ds:itemID="{B28DA326-E9BB-47FC-8736-2EDC1AD5581C}">
  <ds:schemaRefs/>
</ds:datastoreItem>
</file>

<file path=customXml/itemProps13.xml><?xml version="1.0" encoding="utf-8"?>
<ds:datastoreItem xmlns:ds="http://schemas.openxmlformats.org/officeDocument/2006/customXml" ds:itemID="{BD1CC813-7597-40A0-A7A4-9DDD85130632}">
  <ds:schemaRefs/>
</ds:datastoreItem>
</file>

<file path=customXml/itemProps14.xml><?xml version="1.0" encoding="utf-8"?>
<ds:datastoreItem xmlns:ds="http://schemas.openxmlformats.org/officeDocument/2006/customXml" ds:itemID="{59844D4D-48AA-48AC-BA55-88F62B77D08C}"/>
</file>

<file path=customXml/itemProps15.xml><?xml version="1.0" encoding="utf-8"?>
<ds:datastoreItem xmlns:ds="http://schemas.openxmlformats.org/officeDocument/2006/customXml" ds:itemID="{F0992966-F542-4DA7-A08E-6AAE4A4A9A2F}"/>
</file>

<file path=customXml/itemProps16.xml><?xml version="1.0" encoding="utf-8"?>
<ds:datastoreItem xmlns:ds="http://schemas.openxmlformats.org/officeDocument/2006/customXml" ds:itemID="{276738BF-F06B-4CF4-A494-33EB215565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命名范围</vt:lpstr>
      </vt:variant>
      <vt:variant>
        <vt:i4>2</vt:i4>
      </vt:variant>
    </vt:vector>
  </HeadingPairs>
  <TitlesOfParts>
    <vt:vector size="21" baseType="lpstr">
      <vt:lpstr>machine table</vt:lpstr>
      <vt:lpstr>月度推移</vt:lpstr>
      <vt:lpstr>月度 推移</vt:lpstr>
      <vt:lpstr>Inspection data</vt:lpstr>
      <vt:lpstr>透视表</vt:lpstr>
      <vt:lpstr>Sheet3</vt:lpstr>
      <vt:lpstr>Sheet1</vt:lpstr>
      <vt:lpstr>Table1</vt:lpstr>
      <vt:lpstr>Global table</vt:lpstr>
      <vt:lpstr>Pareto-W05</vt:lpstr>
      <vt:lpstr>Pareto-W04</vt:lpstr>
      <vt:lpstr>Pareto-W03</vt:lpstr>
      <vt:lpstr>Pareto-W02</vt:lpstr>
      <vt:lpstr>Pareto-W01</vt:lpstr>
      <vt:lpstr>Charts</vt:lpstr>
      <vt:lpstr>Global indicators</vt:lpstr>
      <vt:lpstr>Tables insertion</vt:lpstr>
      <vt:lpstr>Tables inspection</vt:lpstr>
      <vt:lpstr>List of defects</vt:lpstr>
      <vt:lpstr>inspection</vt:lpstr>
      <vt:lpstr>'Global table'!Print_Area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Ying CHEN</cp:lastModifiedBy>
  <cp:lastPrinted>2016-01-12T01:13:00Z</cp:lastPrinted>
  <dcterms:created xsi:type="dcterms:W3CDTF">2015-04-23T05:53:00Z</dcterms:created>
  <dcterms:modified xsi:type="dcterms:W3CDTF">2025-05-06T05:09:47Z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  <property fmtid="{D5CDD505-2E9C-101B-9397-08002B2CF9AE}" pid="3" name="KSOProductBuildVer">
    <vt:lpwstr>2052-10.1.0.7469</vt:lpwstr>
  </property>
  <property fmtid="{D5CDD505-2E9C-101B-9397-08002B2CF9AE}" pid="4" name="MediaServiceImageTags">
    <vt:lpwstr/>
  </property>
  <property fmtid="{D5CDD505-2E9C-101B-9397-08002B2CF9AE}" pid="5" name="ContentTypeId">
    <vt:lpwstr>0x010100B3B1875C30A69E4AAEA2C46F99CEF394</vt:lpwstr>
  </property>
</Properties>
</file>